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slicerCaches/slicerCache66.xml" ContentType="application/vnd.ms-excel.slicerCache+xml"/>
  <Override PartName="/xl/slicerCaches/slicerCache67.xml" ContentType="application/vnd.ms-excel.slicerCache+xml"/>
  <Override PartName="/xl/slicerCaches/slicerCache6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style10.xml" ContentType="application/vnd.ms-office.chartstyle+xml"/>
  <Override PartName="/xl/charts/colors10.xml" ContentType="application/vnd.ms-office.chartcolorstyle+xml"/>
  <Override PartName="/xl/charts/chart18.xml" ContentType="application/vnd.openxmlformats-officedocument.drawingml.chart+xml"/>
  <Override PartName="/xl/charts/style11.xml" ContentType="application/vnd.ms-office.chartstyle+xml"/>
  <Override PartName="/xl/charts/colors11.xml" ContentType="application/vnd.ms-office.chartcolorstyle+xml"/>
  <Override PartName="/xl/charts/chart1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8.xml" ContentType="application/vnd.openxmlformats-officedocument.drawing+xml"/>
  <Override PartName="/xl/slicers/slicer11.xml" ContentType="application/vnd.ms-excel.slicer+xml"/>
  <Override PartName="/xl/charts/chart20.xml" ContentType="application/vnd.openxmlformats-officedocument.drawingml.chart+xml"/>
  <Override PartName="/xl/charts/style13.xml" ContentType="application/vnd.ms-office.chartstyle+xml"/>
  <Override PartName="/xl/charts/colors13.xml" ContentType="application/vnd.ms-office.chartcolorstyle+xml"/>
  <Override PartName="/xl/charts/chart21.xml" ContentType="application/vnd.openxmlformats-officedocument.drawingml.chart+xml"/>
  <Override PartName="/xl/charts/style14.xml" ContentType="application/vnd.ms-office.chartstyle+xml"/>
  <Override PartName="/xl/charts/colors14.xml" ContentType="application/vnd.ms-office.chartcolorstyle+xml"/>
  <Override PartName="/xl/charts/chart22.xml" ContentType="application/vnd.openxmlformats-officedocument.drawingml.chart+xml"/>
  <Override PartName="/xl/charts/style15.xml" ContentType="application/vnd.ms-office.chartstyle+xml"/>
  <Override PartName="/xl/charts/colors15.xml" ContentType="application/vnd.ms-office.chartcolorstyle+xml"/>
  <Override PartName="/xl/charts/chart23.xml" ContentType="application/vnd.openxmlformats-officedocument.drawingml.chart+xml"/>
  <Override PartName="/xl/charts/style16.xml" ContentType="application/vnd.ms-office.chartstyle+xml"/>
  <Override PartName="/xl/charts/colors16.xml" ContentType="application/vnd.ms-office.chartcolorstyle+xml"/>
  <Override PartName="/xl/charts/chart24.xml" ContentType="application/vnd.openxmlformats-officedocument.drawingml.chart+xml"/>
  <Override PartName="/xl/charts/style17.xml" ContentType="application/vnd.ms-office.chartstyle+xml"/>
  <Override PartName="/xl/charts/colors17.xml" ContentType="application/vnd.ms-office.chartcolorstyle+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2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2.xml" ContentType="application/vnd.ms-excel.slicer+xml"/>
  <Override PartName="/xl/charts/chart27.xml" ContentType="application/vnd.openxmlformats-officedocument.drawingml.chart+xml"/>
  <Override PartName="/xl/charts/style20.xml" ContentType="application/vnd.ms-office.chartstyle+xml"/>
  <Override PartName="/xl/charts/colors20.xml" ContentType="application/vnd.ms-office.chartcolorstyle+xml"/>
  <Override PartName="/xl/charts/chart28.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3.xml" ContentType="application/vnd.ms-excel.slicer+xml"/>
  <Override PartName="/xl/charts/chart29.xml" ContentType="application/vnd.openxmlformats-officedocument.drawingml.chart+xml"/>
  <Override PartName="/xl/charts/style22.xml" ContentType="application/vnd.ms-office.chartstyle+xml"/>
  <Override PartName="/xl/charts/colors22.xml" ContentType="application/vnd.ms-office.chartcolorstyle+xml"/>
  <Override PartName="/xl/charts/chart3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xml"/>
  <Override PartName="/xl/slicers/slicer14.xml" ContentType="application/vnd.ms-excel.slicer+xml"/>
  <Override PartName="/xl/charts/chart31.xml" ContentType="application/vnd.openxmlformats-officedocument.drawingml.chart+xml"/>
  <Override PartName="/xl/charts/style24.xml" ContentType="application/vnd.ms-office.chartstyle+xml"/>
  <Override PartName="/xl/charts/colors24.xml" ContentType="application/vnd.ms-office.chartcolorstyle+xml"/>
  <Override PartName="/xl/charts/chart3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2.xml" ContentType="application/vnd.openxmlformats-officedocument.drawing+xml"/>
  <Override PartName="/xl/slicers/slicer15.xml" ContentType="application/vnd.ms-excel.slicer+xml"/>
  <Override PartName="/xl/charts/chart33.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slicers/slicer16.xml" ContentType="application/vnd.ms-excel.slicer+xml"/>
  <Override PartName="/xl/charts/chart34.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4.xml" ContentType="application/vnd.openxmlformats-officedocument.drawing+xml"/>
  <Override PartName="/xl/slicers/slicer17.xml" ContentType="application/vnd.ms-excel.slicer+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5.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slicers/slicer19.xml" ContentType="application/vnd.ms-excel.slicer+xml"/>
  <Override PartName="/xl/charts/chart41.xml" ContentType="application/vnd.openxmlformats-officedocument.drawingml.chart+xml"/>
  <Override PartName="/xl/charts/style30.xml" ContentType="application/vnd.ms-office.chartstyle+xml"/>
  <Override PartName="/xl/charts/colors30.xml" ContentType="application/vnd.ms-office.chartcolorstyle+xml"/>
  <Override PartName="/xl/charts/chart42.xml" ContentType="application/vnd.openxmlformats-officedocument.drawingml.chart+xml"/>
  <Override PartName="/xl/charts/style31.xml" ContentType="application/vnd.ms-office.chartstyle+xml"/>
  <Override PartName="/xl/charts/colors31.xml" ContentType="application/vnd.ms-office.chartcolorstyle+xml"/>
  <Override PartName="/xl/charts/chart4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7.xml" ContentType="application/vnd.openxmlformats-officedocument.drawing+xml"/>
  <Override PartName="/xl/slicers/slicer20.xml" ContentType="application/vnd.ms-excel.slicer+xml"/>
  <Override PartName="/xl/charts/chart44.xml" ContentType="application/vnd.openxmlformats-officedocument.drawingml.chart+xml"/>
  <Override PartName="/xl/charts/style33.xml" ContentType="application/vnd.ms-office.chartstyle+xml"/>
  <Override PartName="/xl/charts/colors33.xml" ContentType="application/vnd.ms-office.chartcolorstyle+xml"/>
  <Override PartName="/xl/charts/chart45.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8.xml" ContentType="application/vnd.openxmlformats-officedocument.drawing+xml"/>
  <Override PartName="/xl/slicers/slicer21.xml" ContentType="application/vnd.ms-excel.slicer+xml"/>
  <Override PartName="/xl/charts/chart46.xml" ContentType="application/vnd.openxmlformats-officedocument.drawingml.chart+xml"/>
  <Override PartName="/xl/charts/style35.xml" ContentType="application/vnd.ms-office.chartstyle+xml"/>
  <Override PartName="/xl/charts/colors35.xml" ContentType="application/vnd.ms-office.chartcolorstyle+xml"/>
  <Override PartName="/xl/charts/chart47.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9.xml" ContentType="application/vnd.openxmlformats-officedocument.drawing+xml"/>
  <Override PartName="/xl/slicers/slicer22.xml" ContentType="application/vnd.ms-excel.slicer+xml"/>
  <Override PartName="/xl/charts/chart48.xml" ContentType="application/vnd.openxmlformats-officedocument.drawingml.chart+xml"/>
  <Override PartName="/xl/charts/style37.xml" ContentType="application/vnd.ms-office.chartstyle+xml"/>
  <Override PartName="/xl/charts/colors37.xml" ContentType="application/vnd.ms-office.chartcolorstyle+xml"/>
  <Override PartName="/xl/charts/chart49.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0.xml" ContentType="application/vnd.openxmlformats-officedocument.drawing+xml"/>
  <Override PartName="/xl/slicers/slicer23.xml" ContentType="application/vnd.ms-excel.slicer+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1.xml" ContentType="application/vnd.openxmlformats-officedocument.drawing+xml"/>
  <Override PartName="/xl/slicers/slicer24.xml" ContentType="application/vnd.ms-excel.slicer+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2.xml" ContentType="application/vnd.openxmlformats-officedocument.drawing+xml"/>
  <Override PartName="/xl/tables/table4.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3.xml" ContentType="application/vnd.openxmlformats-officedocument.drawing+xml"/>
  <Override PartName="/xl/slicers/slicer25.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4.xml" ContentType="application/vnd.openxmlformats-officedocument.drawing+xml"/>
  <Override PartName="/xl/slicers/slicer26.xml" ContentType="application/vnd.ms-excel.slicer+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35.xml" ContentType="application/vnd.openxmlformats-officedocument.drawing+xml"/>
  <Override PartName="/xl/tables/table5.xml" ContentType="application/vnd.openxmlformats-officedocument.spreadsheetml.table+xml"/>
  <Override PartName="/xl/pivotTables/pivotTable23.xml" ContentType="application/vnd.openxmlformats-officedocument.spreadsheetml.pivotTable+xml"/>
  <Override PartName="/xl/drawings/drawing36.xml" ContentType="application/vnd.openxmlformats-officedocument.drawing+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37.xml" ContentType="application/vnd.openxmlformats-officedocument.drawing+xml"/>
  <Override PartName="/xl/tables/table6.xml" ContentType="application/vnd.openxmlformats-officedocument.spreadsheetml.table+xml"/>
  <Override PartName="/xl/drawings/drawing38.xml" ContentType="application/vnd.openxmlformats-officedocument.drawing+xml"/>
  <Override PartName="/xl/tables/table7.xml" ContentType="application/vnd.openxmlformats-officedocument.spreadsheetml.table+xml"/>
  <Override PartName="/xl/pivotTables/pivotTable24.xml" ContentType="application/vnd.openxmlformats-officedocument.spreadsheetml.pivotTable+xml"/>
  <Override PartName="/xl/drawings/drawing39.xml" ContentType="application/vnd.openxmlformats-officedocument.drawing+xml"/>
  <Override PartName="/xl/charts/chart56.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40.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pivotTables/pivotTable27.xml" ContentType="application/vnd.openxmlformats-officedocument.spreadsheetml.pivotTable+xml"/>
  <Override PartName="/xl/drawings/drawing41.xml" ContentType="application/vnd.openxmlformats-officedocument.drawing+xml"/>
  <Override PartName="/xl/slicers/slicer27.xml" ContentType="application/vnd.ms-excel.slicer+xml"/>
  <Override PartName="/xl/charts/chart59.xml" ContentType="application/vnd.openxmlformats-officedocument.drawingml.chart+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2.xml" ContentType="application/vnd.openxmlformats-officedocument.drawing+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43.xml" ContentType="application/vnd.openxmlformats-officedocument.drawing+xml"/>
  <Override PartName="/xl/slicers/slicer28.xml" ContentType="application/vnd.ms-excel.slicer+xml"/>
  <Override PartName="/xl/charts/chart64.xml" ContentType="application/vnd.openxmlformats-officedocument.drawingml.chart+xml"/>
  <Override PartName="/xl/charts/chart65.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44.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5.xml" ContentType="application/vnd.openxmlformats-officedocument.drawing+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6.xml" ContentType="application/vnd.openxmlformats-officedocument.drawing+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xml"/>
  <Override PartName="/xl/tables/table8.xml" ContentType="application/vnd.openxmlformats-officedocument.spreadsheetml.table+xml"/>
  <Override PartName="/xl/pivotTables/pivotTable45.xml" ContentType="application/vnd.openxmlformats-officedocument.spreadsheetml.pivotTable+xml"/>
  <Override PartName="/xl/drawings/drawing48.xml" ContentType="application/vnd.openxmlformats-officedocument.drawing+xml"/>
  <Override PartName="/xl/slicers/slicer29.xml" ContentType="application/vnd.ms-excel.slicer+xml"/>
  <Override PartName="/xl/charts/chart7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9.xml" ContentType="application/vnd.openxmlformats-officedocument.drawing+xml"/>
  <Override PartName="/xl/slicers/slicer30.xml" ContentType="application/vnd.ms-excel.slicer+xml"/>
  <Override PartName="/xl/charts/chart7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96BFD557-8D7C-4164-8BDA-B4F4446977DA}" xr6:coauthVersionLast="36" xr6:coauthVersionMax="36" xr10:uidLastSave="{00000000-0000-0000-0000-000000000000}"/>
  <bookViews>
    <workbookView xWindow="0" yWindow="0" windowWidth="23100" windowHeight="11610" tabRatio="890" firstSheet="2"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PRI footnotes" sheetId="88" r:id="rId15"/>
    <sheet name="Trends_PRI_Raw_Values" sheetId="53" state="hidden" r:id="rId16"/>
    <sheet name="Pivot_PRI" sheetId="46" state="hidden" r:id="rId17"/>
    <sheet name="Pivot_Demogr_CF" sheetId="35" state="hidden" r:id="rId18"/>
    <sheet name="Trends_Churn_Reapps" sheetId="14" r:id="rId19"/>
    <sheet name="Trends_Churn_Recerts" sheetId="41" r:id="rId20"/>
    <sheet name="Trends_ExpService" sheetId="37" r:id="rId21"/>
    <sheet name="Trends_Month_ErrorRate" sheetId="56" r:id="rId22"/>
    <sheet name="Trends_NegErrorRt" sheetId="66" r:id="rId23"/>
    <sheet name="Trends_Month_Timeliness" sheetId="12" r:id="rId24"/>
    <sheet name="Trends_Annual_Demo_Gen_Pop" sheetId="15" r:id="rId25"/>
    <sheet name="Trends_Annual_Demo_CF" sheetId="16" r:id="rId26"/>
    <sheet name="Trends_Annual_CF_Eligib_Estim" sheetId="17" r:id="rId27"/>
    <sheet name="Pivot_WIC" sheetId="62" state="hidden" r:id="rId28"/>
    <sheet name="Trends_WIC" sheetId="63" r:id="rId29"/>
    <sheet name="Trends_CO" sheetId="73" r:id="rId30"/>
    <sheet name="Trends_CalHEERS" sheetId="90" state="hidden" r:id="rId31"/>
    <sheet name="Every_Mth" sheetId="3" r:id="rId32"/>
    <sheet name="Pivot_CF_CFAP_Detail" sheetId="84" state="hidden" r:id="rId33"/>
    <sheet name="Pivot_ChildOnlyMonthly" sheetId="71" state="hidden" r:id="rId34"/>
    <sheet name="ErrorRateRawSource" sheetId="68" state="hidden" r:id="rId35"/>
    <sheet name="CalHEERS_Pivot" sheetId="89" state="hidden" r:id="rId36"/>
    <sheet name="Quarterly" sheetId="1" r:id="rId37"/>
    <sheet name="Annual" sheetId="2" r:id="rId38"/>
    <sheet name="Pivot_HHs_Mth" sheetId="21" state="hidden" r:id="rId39"/>
    <sheet name="Pivot_HH_Annual" sheetId="23" state="hidden" r:id="rId40"/>
    <sheet name="Pivot_Persons_Mth" sheetId="28" state="hidden" r:id="rId41"/>
    <sheet name="Pivot_Person_Unemp_Annual" sheetId="29" state="hidden" r:id="rId42"/>
    <sheet name="Pivot_Timeliness_Mthly" sheetId="34" state="hidden" r:id="rId43"/>
    <sheet name="Pivot_ES" sheetId="38" state="hidden" r:id="rId44"/>
    <sheet name="Pivot_Churn" sheetId="40" state="hidden" r:id="rId45"/>
    <sheet name="Pivot_Demo_Gen_Pop" sheetId="43" state="hidden" r:id="rId46"/>
    <sheet name="PRI_Raw" sheetId="55" r:id="rId47"/>
    <sheet name="Pivot_NegErrorRt" sheetId="67" state="hidden" r:id="rId48"/>
    <sheet name="PRI Tornado for pdf" sheetId="74" state="hidden" r:id="rId49"/>
  </sheets>
  <definedNames>
    <definedName name="_xlnm._FilterDatabase" localSheetId="37" hidden="1">Annual!$A$10:$T$10</definedName>
    <definedName name="_xlnm._FilterDatabase" localSheetId="34" hidden="1">ErrorRateRawSource!$A$10:$M$5048</definedName>
    <definedName name="_xlnm._FilterDatabase" localSheetId="31" hidden="1">Every_Mth!$A$10:$AC$3727</definedName>
    <definedName name="_xlnm._FilterDatabase" localSheetId="0" hidden="1">'GeoMap Tools'!#REF!</definedName>
    <definedName name="_xlnm._FilterDatabase" localSheetId="46" hidden="1">PRI_Raw!$A$10:$H$10</definedName>
    <definedName name="_xlnm._FilterDatabase" localSheetId="36" hidden="1">Quarterly!$A$10:$K$10</definedName>
    <definedName name="_xlnm._FilterDatabase" localSheetId="1" hidden="1">'Resources and Tools'!#REF!</definedName>
    <definedName name="_xlnm.Print_Area" localSheetId="48">'PRI Tornado for pdf'!$A$1:$J$76</definedName>
    <definedName name="_xlnm.Print_Area" localSheetId="26">Trends_Annual_CF_Eligib_Estim!$A$1:$T$33</definedName>
    <definedName name="_xlnm.Print_Area" localSheetId="24">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Quarter3">#N/A</definedName>
    <definedName name="Slicer_SFY">#N/A</definedName>
    <definedName name="Slicer_SFY1">#N/A</definedName>
    <definedName name="TitleRegion1.A10.AH3609.27">Every_Mth!$A$10</definedName>
    <definedName name="TitleRegion1.A10.H482.42">PRI_Raw!$A$10</definedName>
    <definedName name="TitleRegion1.A10.K1603.31">Quarterly!$A$10</definedName>
    <definedName name="TitleRegion1.A10.T305.32">Annual!$A$10</definedName>
    <definedName name="TitleRegion1.A7.A13.2">TableResourcesandTools[[#Headers],[Resources and Tools]]</definedName>
    <definedName name="TitleRegion1.A7.A14.1">TableGeoMapsTools[[#Headers],[GeoMaps Tools and Resources ]]</definedName>
    <definedName name="TitleRegion1.A7.C36.3">'Updates Log'!$A$7</definedName>
  </definedNames>
  <calcPr calcId="191029"/>
  <pivotCaches>
    <pivotCache cacheId="56" r:id="rId50"/>
    <pivotCache cacheId="61" r:id="rId51"/>
    <pivotCache cacheId="66" r:id="rId52"/>
    <pivotCache cacheId="71" r:id="rId53"/>
    <pivotCache cacheId="77" r:id="rId54"/>
  </pivotCaches>
  <extLst>
    <ext xmlns:x14="http://schemas.microsoft.com/office/spreadsheetml/2009/9/main" uri="{BBE1A952-AA13-448e-AADC-164F8A28A991}">
      <x14:slicerCaches>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 r:id="rId117"/>
        <x14:slicerCache r:id="rId118"/>
        <x14:slicerCache r:id="rId119"/>
        <x14:slicerCache r:id="rId120"/>
        <x14:slicerCache r:id="rId121"/>
        <x14:slicerCache r:id="rId1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s="1"/>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H183" i="55"/>
  <c r="H180"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<sst xmlns="http://schemas.openxmlformats.org/spreadsheetml/2006/main" count="46137" uniqueCount="460">
  <si>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</si>
  <si>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</si>
  <si>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</si>
  <si>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</si>
  <si>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</si>
  <si>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</si>
  <si>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</si>
  <si>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</si>
  <si>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</si>
  <si>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</si>
  <si>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</si>
  <si>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</si>
  <si>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</si>
  <si>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</si>
  <si>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</si>
  <si>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</si>
  <si>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</si>
  <si>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</si>
  <si>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</si>
  <si>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</si>
  <si>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</si>
  <si>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</si>
  <si>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</si>
  <si>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</si>
  <si>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</si>
  <si>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</si>
  <si>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</si>
  <si>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</si>
  <si>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</si>
  <si>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</si>
  <si>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</si>
  <si>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</si>
  <si>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</si>
  <si>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</si>
  <si>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</si>
  <si>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</si>
  <si>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</si>
  <si>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</si>
  <si>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</si>
  <si>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</si>
  <si>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</si>
  <si>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</si>
  <si>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</si>
  <si>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</si>
  <si>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</si>
  <si>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</si>
  <si>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</si>
  <si>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</si>
  <si>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</si>
  <si>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</si>
  <si>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</si>
  <si>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</si>
  <si>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</si>
  <si>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</si>
  <si>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</si>
  <si>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</si>
  <si>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</si>
  <si>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</si>
  <si>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</si>
  <si>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</si>
  <si>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</si>
  <si>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</si>
  <si>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</si>
  <si>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</si>
  <si>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</si>
  <si>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</si>
  <si>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</si>
  <si>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</si>
  <si>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</si>
  <si>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</si>
  <si>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</si>
  <si>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</si>
  <si>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</si>
  <si>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</si>
  <si>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</si>
  <si>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</si>
  <si>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</si>
  <si>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</si>
  <si>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</si>
  <si>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</si>
  <si>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</si>
  <si>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</si>
  <si>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</si>
  <si>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</si>
  <si>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</si>
  <si>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</si>
  <si>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</si>
  <si>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</si>
  <si>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</si>
  <si>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</si>
  <si>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</si>
  <si>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</si>
  <si>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</si>
  <si>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</si>
  <si>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</si>
  <si>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</si>
  <si>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</si>
  <si>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</si>
  <si>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</si>
  <si>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</si>
  <si>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</si>
  <si>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</si>
  <si>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</si>
  <si>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</si>
  <si>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</si>
  <si>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</si>
  <si>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</si>
  <si>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</si>
  <si>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</si>
  <si>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</si>
  <si>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</si>
  <si>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</si>
  <si>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</si>
  <si>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</si>
  <si>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</si>
  <si>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</si>
  <si>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</si>
  <si>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</si>
  <si>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</si>
  <si>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</si>
  <si>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</si>
  <si>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</si>
  <si>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</si>
  <si>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</si>
  <si>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</si>
  <si>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</si>
  <si>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</si>
  <si>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</si>
  <si>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</si>
  <si>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</si>
  <si>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</si>
  <si>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</si>
  <si>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</si>
  <si>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</si>
  <si>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</si>
  <si>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</si>
  <si>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</si>
  <si>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</si>
  <si>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</si>
  <si>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</si>
  <si>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</si>
  <si>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</si>
  <si>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</si>
  <si>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</si>
  <si>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</si>
  <si>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</si>
  <si>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</si>
  <si>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</si>
  <si>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</si>
  <si>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</si>
  <si>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</si>
  <si>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</si>
  <si>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</si>
  <si>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</si>
  <si>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</si>
  <si>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</si>
  <si>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</si>
  <si>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</si>
  <si>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</si>
  <si>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</si>
  <si>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</si>
  <si>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</si>
  <si>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</si>
  <si>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</si>
  <si>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</si>
  <si>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</si>
  <si>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</si>
  <si>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</si>
  <si>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</si>
  <si>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</si>
  <si>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</si>
  <si>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</si>
  <si>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</si>
  <si>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</si>
  <si>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</si>
  <si>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</si>
  <si>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</si>
  <si>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</si>
  <si>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</si>
  <si>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</si>
  <si>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</si>
  <si>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</si>
  <si>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</si>
  <si>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</si>
  <si>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</si>
  <si>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</si>
  <si>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</si>
  <si>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</si>
  <si>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</si>
  <si>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</si>
  <si>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</si>
  <si>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</si>
  <si>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</si>
  <si>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</si>
  <si>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</si>
  <si>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</si>
  <si>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</si>
  <si>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</si>
  <si>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</si>
  <si>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</si>
  <si>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</si>
  <si>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</si>
  <si>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</si>
  <si>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</si>
  <si>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</si>
  <si>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</si>
  <si>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</si>
  <si>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</si>
  <si>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</si>
  <si>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</si>
  <si>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</si>
  <si>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</si>
  <si>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</si>
  <si>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</si>
  <si>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</si>
  <si>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</si>
  <si>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</si>
  <si>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</si>
  <si>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</si>
  <si>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</si>
  <si>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</si>
  <si>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</si>
  <si>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</si>
  <si>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</si>
  <si>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</si>
  <si>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</si>
  <si>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</si>
  <si>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</si>
  <si>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</si>
  <si>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</si>
  <si>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</si>
  <si>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</si>
  <si>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</si>
  <si>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</si>
  <si>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</si>
  <si>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</si>
  <si>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</si>
  <si>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</si>
  <si>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</si>
  <si>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</si>
  <si>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</si>
  <si>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</si>
  <si>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</si>
  <si>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</si>
  <si>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</si>
  <si>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</si>
  <si>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</si>
  <si>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</si>
  <si>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</si>
  <si>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</si>
  <si>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</si>
  <si>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</si>
  <si>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</si>
  <si>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</si>
  <si>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</si>
  <si>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</si>
  <si>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</si>
  <si>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</si>
  <si>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</si>
  <si>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</si>
  <si>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</si>
  <si>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</si>
  <si>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</si>
  <si>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</si>
  <si>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</si>
  <si>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</si>
  <si>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</si>
  <si>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</si>
  <si>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</si>
  <si>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</si>
  <si>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</si>
  <si>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</si>
  <si>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</si>
  <si>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</si>
  <si>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</si>
  <si>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</si>
  <si>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</si>
  <si>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</si>
  <si>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</si>
  <si>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</si>
  <si>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</si>
  <si>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</si>
  <si>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</si>
  <si>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</si>
  <si>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</si>
  <si>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</si>
  <si>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</si>
  <si>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</si>
  <si>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</si>
  <si>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</si>
  <si>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</si>
  <si>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</si>
  <si>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</si>
  <si>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</si>
  <si>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</si>
  <si>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</si>
  <si>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</si>
  <si>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</si>
  <si>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</si>
  <si>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</si>
  <si>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</si>
  <si>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</si>
  <si>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</si>
  <si>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</si>
  <si>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</si>
  <si>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</si>
  <si>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</si>
  <si>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</si>
  <si>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</si>
  <si>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</si>
  <si>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</si>
  <si>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</si>
  <si>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</si>
  <si>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</si>
  <si>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</si>
  <si>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</si>
  <si>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</si>
  <si>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</si>
  <si>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</si>
  <si>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</si>
  <si>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</si>
  <si>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</si>
  <si>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</si>
  <si>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</si>
  <si>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</si>
  <si>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</si>
  <si>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</si>
  <si>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</si>
  <si>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</si>
  <si>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</si>
  <si>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</si>
  <si>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</si>
  <si>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</si>
  <si>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</si>
  <si>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</si>
  <si>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</si>
  <si>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</si>
  <si>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</si>
  <si>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</si>
  <si>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</si>
  <si>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</si>
  <si>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</si>
  <si>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</si>
  <si>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</si>
  <si>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</si>
  <si>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</si>
  <si>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</si>
  <si>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</si>
  <si>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</si>
  <si>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</si>
  <si>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</si>
  <si>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</si>
  <si>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</si>
  <si>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</si>
  <si>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</si>
  <si>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</si>
  <si>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</si>
  <si>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</si>
  <si>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</si>
  <si>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</si>
  <si>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</si>
  <si>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</si>
  <si>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</si>
  <si>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</si>
  <si>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</si>
  <si>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</si>
  <si>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</si>
  <si>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</si>
  <si>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</si>
  <si>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</si>
  <si>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</si>
  <si>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</si>
  <si>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</si>
  <si>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</si>
  <si>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</si>
  <si>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</si>
  <si>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</si>
  <si>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</si>
  <si>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</si>
  <si>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</si>
  <si>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</si>
  <si>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</si>
  <si>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</si>
  <si>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</si>
  <si>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</si>
  <si>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</si>
  <si>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</si>
  <si>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</si>
  <si>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</si>
  <si>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</si>
  <si>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</si>
  <si>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</si>
  <si>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</si>
  <si>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</si>
  <si>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</si>
  <si>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</si>
  <si>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</si>
  <si>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</si>
  <si>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</si>
  <si>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</si>
  <si>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</si>
  <si>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</si>
  <si>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</si>
  <si>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</si>
  <si>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</si>
  <si>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</si>
  <si>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</si>
  <si>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</si>
  <si>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</si>
  <si>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</si>
  <si>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</si>
  <si>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</si>
  <si>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</si>
  <si>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</si>
  <si>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</si>
  <si>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</si>
  <si>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</si>
  <si>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</si>
  <si>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</si>
  <si>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</si>
  <si>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</si>
  <si>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</si>
  <si>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</si>
  <si>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</si>
  <si>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</si>
  <si>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</si>
  <si>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</si>
  <si>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</si>
  <si>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</si>
  <si>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</si>
  <si>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</si>
  <si>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</si>
  <si>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</si>
  <si>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</si>
  <si>
    <t xml:space="preserve">
*Final CF Households data (December 2018)
* Final CF Persons data (December 2018)
* Final Total Applications Received data (December 2018)
* Final Online Applications Received data (December 2018)
* Final 30-Day Timeliness data (December 2018)
* Final ES Timeliness data (December 2018)
* Churn data (July 2018)
</t>
  </si>
  <si>
    <t>*Preliminary CF Households data (January 2019)
* Preliminary CF Persons data (January 2019)
* Preliminary Total Applications Received data (January 2019)
* Preliminary Online Applications Received data (January 2019)
* Preliminary 30-Day Timeliness data (January 2019)
* Preliminary ES Timeliness data (January 2019)
*Active Error Rate (October 2018)
*Negative Error Rate (October 2018)</t>
  </si>
  <si>
    <t>2013-2017</t>
  </si>
  <si>
    <t>*  2017 PRI added</t>
  </si>
  <si>
    <t>see new footnotes link inside PRI pages</t>
  </si>
  <si>
    <t>*Final CF Households data (January 2019)
* Final CF Persons data (January 2019)
* Final Total Applications Received data (January 2019)
* Final Online Applications Received data (January 2019)
* Final 30-Day Timeliness data (January 2019)
* Final ES Timeliness data (January 2019)</t>
  </si>
  <si>
    <t>This worksheet provides resources and tools for navigating throughout the CalFresh Dashboard. Table begins in cell A7 and ends in cell A14.</t>
  </si>
  <si>
    <t>This worksheet provides resources and tools for navigating throughout the CalFresh Dashboard. Table begins in cell A7 and ends in cell A13.</t>
  </si>
  <si>
    <t xml:space="preserve">CalFresh Program Reach Index Footnotes on how to interpret changes over time. </t>
  </si>
  <si>
    <t>_CalFresh_Applications_Started_Using_CalHEERS</t>
  </si>
  <si>
    <t>_CalFresh_Applications_Submitted_Using_CalHEERS</t>
  </si>
  <si>
    <t>_CalFresh_Applications_Approved_Using_CalHEERS</t>
  </si>
  <si>
    <t>#</t>
  </si>
  <si>
    <t>Grand Total</t>
  </si>
  <si>
    <t>CalFresh Applications Started Using CalHEERS</t>
  </si>
  <si>
    <t>CalFresh Applications Submitted Using CalHEERS</t>
  </si>
  <si>
    <t>CalFresh Applications Approved Using CalHEERS</t>
  </si>
  <si>
    <t>Source: California counties consortia (CalWIN, C-IV &amp; LRS)</t>
  </si>
  <si>
    <t>Applications started, submitted, and approved have been rolled up for the following 29 counties: Alpine, Amador, Calaveras, Colusa, Del Norte, El Dorado, Glenn, Inyo, Lake, Lassen, Marin, Mariposa, Mendocino, Modoc, Mono, Napa, Nevada, Placer, Plumas, San Benito, San Luis Obispo, Sierra, Siskiyou, Sutter, Tehama, Trinity, Tuolumne, Yolo, Yuba.</t>
  </si>
  <si>
    <t xml:space="preserve">This worksheet contains slicers that may not be accessible. The user can access the raw data table for CalHEERS data in the worksheet labeled "Quarterly Average." </t>
  </si>
  <si>
    <r>
      <t xml:space="preserve">Note: The number of CalFresh applications started, submitted, and approved are based on a rolling count. The data for each variable can roll over from month to month making it possible the number of applications submitted to be greater than the number of applications started and/or the number of applications approved to be greater than the number of applications submitted. 
</t>
    </r>
    <r>
      <rPr>
        <b/>
        <sz val="11"/>
        <color theme="1"/>
        <rFont val="Calibri"/>
        <family val="2"/>
        <scheme val="minor"/>
      </rPr>
      <t>Example 1 (Applications Submitted &gt; Applications Started):</t>
    </r>
    <r>
      <rPr>
        <sz val="11"/>
        <color theme="1"/>
        <rFont val="Calibri"/>
        <family val="2"/>
        <scheme val="minor"/>
      </rPr>
      <t xml:space="preserve"> The number of CalFresh applications started in January was 100 and the number of applications submitted was 150. The additional 50 applications that were submitted were carried over from December causing the number of applications submitted to be greater than the number of applications started.  
</t>
    </r>
    <r>
      <rPr>
        <b/>
        <sz val="11"/>
        <color theme="1"/>
        <rFont val="Calibri"/>
        <family val="2"/>
        <scheme val="minor"/>
      </rPr>
      <t>Example2 (Applications Approved &gt; Applications Submitted):</t>
    </r>
    <r>
      <rPr>
        <sz val="11"/>
        <color theme="1"/>
        <rFont val="Calibri"/>
        <family val="2"/>
        <scheme val="minor"/>
      </rPr>
      <t xml:space="preserve"> The number of CalFresh applications submitted in February was 200 and the number of applications approved were 250. The additional 50 applications that were approved were carried over from January causing the number of applications approved to be greater than the number of applications submitted. </t>
    </r>
  </si>
  <si>
    <t xml:space="preserve">Due to the government shutdown that began on December 22, 2018 and ended on January 25, 2019, February CalFresh issuances were given in January causing the numbers to be inflated. In January, the amount of issuances were doubled with Households/Persons count staying constant to prevent duplicate numbers. In February, Households/Persons count drops to only count the remaining Households that did not receive an early issuance. </t>
  </si>
  <si>
    <t xml:space="preserve">
*Active Error Rate (November 2018)
*Negative Error Rate (November 2018)
*Preliminary CF Households data (February 2019)
* Preliminary CF Persons data (February 2019)
* Preliminary Total Applications Received data (February 2019)
* Preliminary Online Applications Received data (February 2019)
* Preliminary 30-Day Timeliness data (February 2019)
* Preliminary ES Timeliness data (February 2019)</t>
  </si>
  <si>
    <t xml:space="preserve">
*Final CF Households data (February 2019)
*Final CF Persons data (February 2019)
*Final Total Applications Received data (February 2019)
*Final Online Applications Received data (February 2019)
*Final 30-Day Timeliness data (February 2019)
*Final ES Timeliness data (February 2019)</t>
  </si>
  <si>
    <t xml:space="preserve">December </t>
  </si>
  <si>
    <t>*Preliminary CF Households data (March 2019)
* Preliminary CF Persons data (March 2019)
* Preliminary Total Applications Received data (March 2019)
* Preliminary Online Applications Received data (March 2019)
* Preliminary 30-Day Timeliness data (March 2019)
* Preliminary ES Timeliness data (March 2019)
*Active Error Rate (December 2018)
*Active Error Rate (December 2018)
* CF Child-Only Households &amp; Persons, Monthly updated (January-September 2018)
*Churn Data (October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</si>
</sst>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
      <sz val="11"/>
      <color theme="0" tint="-0.1499984740745262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33">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1" fontId="2" fillId="0" borderId="11" xfId="0" applyNumberFormat="1" applyFont="1" applyBorder="1" applyAlignment="1">
      <alignment horizontal="center"/>
    </xf>
    <xf numFmtId="0" fontId="80" fillId="33" borderId="0" xfId="0" applyFont="1" applyFill="1"/>
    <xf numFmtId="0" fontId="0" fillId="33" borderId="0" xfId="0" applyFont="1" applyFill="1" applyAlignment="1">
      <alignment vertical="center"/>
    </xf>
    <xf numFmtId="0" fontId="78" fillId="39" borderId="23" xfId="0" applyFont="1" applyFill="1" applyBorder="1" applyAlignment="1">
      <alignment vertical="center" wrapText="1"/>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3" borderId="0" xfId="0" applyFont="1" applyFill="1" applyAlignment="1">
      <alignment horizontal="left" vertical="top" wrapText="1"/>
    </xf>
    <xf numFmtId="0" fontId="0" fillId="34" borderId="12" xfId="0" applyFill="1" applyBorder="1" applyAlignment="1">
      <alignment horizontal="left"/>
    </xf>
    <xf numFmtId="0" fontId="59" fillId="0" borderId="0" xfId="0" applyFont="1" applyFill="1" applyBorder="1" applyAlignment="1">
      <alignment horizontal="center" vertical="center" wrapText="1"/>
    </xf>
    <xf numFmtId="10" fontId="0" fillId="0" borderId="0" xfId="1" applyNumberFormat="1" applyFont="1" applyAlignment="1">
      <alignment horizontal="center" vertical="center"/>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7">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4" formatCode="0.0%"/>
    </dxf>
    <dxf>
      <numFmt numFmtId="164" formatCode="0.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07/relationships/slicerCache" Target="slicerCaches/slicerCache6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9.xml"/><Relationship Id="rId68" Type="http://schemas.microsoft.com/office/2007/relationships/slicerCache" Target="slicerCaches/slicerCache14.xml"/><Relationship Id="rId84" Type="http://schemas.microsoft.com/office/2007/relationships/slicerCache" Target="slicerCaches/slicerCache30.xml"/><Relationship Id="rId89" Type="http://schemas.microsoft.com/office/2007/relationships/slicerCache" Target="slicerCaches/slicerCache35.xml"/><Relationship Id="rId112" Type="http://schemas.microsoft.com/office/2007/relationships/slicerCache" Target="slicerCaches/slicerCache58.xml"/><Relationship Id="rId16" Type="http://schemas.openxmlformats.org/officeDocument/2006/relationships/worksheet" Target="worksheets/sheet16.xml"/><Relationship Id="rId107" Type="http://schemas.microsoft.com/office/2007/relationships/slicerCache" Target="slicerCaches/slicerCache5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pivotCacheDefinition" Target="pivotCache/pivotCacheDefinition4.xml"/><Relationship Id="rId58" Type="http://schemas.microsoft.com/office/2007/relationships/slicerCache" Target="slicerCaches/slicerCache4.xml"/><Relationship Id="rId74" Type="http://schemas.microsoft.com/office/2007/relationships/slicerCache" Target="slicerCaches/slicerCache20.xml"/><Relationship Id="rId79" Type="http://schemas.microsoft.com/office/2007/relationships/slicerCache" Target="slicerCaches/slicerCache25.xml"/><Relationship Id="rId102" Type="http://schemas.microsoft.com/office/2007/relationships/slicerCache" Target="slicerCaches/slicerCache48.xml"/><Relationship Id="rId123" Type="http://schemas.openxmlformats.org/officeDocument/2006/relationships/theme" Target="theme/theme1.xml"/><Relationship Id="rId128" Type="http://schemas.openxmlformats.org/officeDocument/2006/relationships/customXml" Target="../customXml/item2.xml"/><Relationship Id="rId5" Type="http://schemas.openxmlformats.org/officeDocument/2006/relationships/worksheet" Target="worksheets/sheet5.xml"/><Relationship Id="rId90" Type="http://schemas.microsoft.com/office/2007/relationships/slicerCache" Target="slicerCaches/slicerCache36.xml"/><Relationship Id="rId95" Type="http://schemas.microsoft.com/office/2007/relationships/slicerCache" Target="slicerCaches/slicerCache4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07/relationships/slicerCache" Target="slicerCaches/slicerCache2.xml"/><Relationship Id="rId64" Type="http://schemas.microsoft.com/office/2007/relationships/slicerCache" Target="slicerCaches/slicerCache10.xml"/><Relationship Id="rId69" Type="http://schemas.microsoft.com/office/2007/relationships/slicerCache" Target="slicerCaches/slicerCache15.xml"/><Relationship Id="rId77" Type="http://schemas.microsoft.com/office/2007/relationships/slicerCache" Target="slicerCaches/slicerCache23.xml"/><Relationship Id="rId100" Type="http://schemas.microsoft.com/office/2007/relationships/slicerCache" Target="slicerCaches/slicerCache46.xml"/><Relationship Id="rId105" Type="http://schemas.microsoft.com/office/2007/relationships/slicerCache" Target="slicerCaches/slicerCache51.xml"/><Relationship Id="rId113" Type="http://schemas.microsoft.com/office/2007/relationships/slicerCache" Target="slicerCaches/slicerCache59.xml"/><Relationship Id="rId118" Type="http://schemas.microsoft.com/office/2007/relationships/slicerCache" Target="slicerCaches/slicerCache64.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pivotCacheDefinition" Target="pivotCache/pivotCacheDefinition2.xml"/><Relationship Id="rId72" Type="http://schemas.microsoft.com/office/2007/relationships/slicerCache" Target="slicerCaches/slicerCache18.xml"/><Relationship Id="rId80" Type="http://schemas.microsoft.com/office/2007/relationships/slicerCache" Target="slicerCaches/slicerCache26.xml"/><Relationship Id="rId85" Type="http://schemas.microsoft.com/office/2007/relationships/slicerCache" Target="slicerCaches/slicerCache31.xml"/><Relationship Id="rId93" Type="http://schemas.microsoft.com/office/2007/relationships/slicerCache" Target="slicerCaches/slicerCache39.xml"/><Relationship Id="rId98" Type="http://schemas.microsoft.com/office/2007/relationships/slicerCache" Target="slicerCaches/slicerCache44.xml"/><Relationship Id="rId121" Type="http://schemas.microsoft.com/office/2007/relationships/slicerCache" Target="slicerCaches/slicerCache6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5.xml"/><Relationship Id="rId67" Type="http://schemas.microsoft.com/office/2007/relationships/slicerCache" Target="slicerCaches/slicerCache13.xml"/><Relationship Id="rId103" Type="http://schemas.microsoft.com/office/2007/relationships/slicerCache" Target="slicerCaches/slicerCache49.xml"/><Relationship Id="rId108" Type="http://schemas.microsoft.com/office/2007/relationships/slicerCache" Target="slicerCaches/slicerCache54.xml"/><Relationship Id="rId116" Type="http://schemas.microsoft.com/office/2007/relationships/slicerCache" Target="slicerCaches/slicerCache62.xml"/><Relationship Id="rId124" Type="http://schemas.openxmlformats.org/officeDocument/2006/relationships/styles" Target="styles.xml"/><Relationship Id="rId12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5.xml"/><Relationship Id="rId62" Type="http://schemas.microsoft.com/office/2007/relationships/slicerCache" Target="slicerCaches/slicerCache8.xml"/><Relationship Id="rId70" Type="http://schemas.microsoft.com/office/2007/relationships/slicerCache" Target="slicerCaches/slicerCache16.xml"/><Relationship Id="rId75" Type="http://schemas.microsoft.com/office/2007/relationships/slicerCache" Target="slicerCaches/slicerCache21.xml"/><Relationship Id="rId83" Type="http://schemas.microsoft.com/office/2007/relationships/slicerCache" Target="slicerCaches/slicerCache29.xml"/><Relationship Id="rId88" Type="http://schemas.microsoft.com/office/2007/relationships/slicerCache" Target="slicerCaches/slicerCache34.xml"/><Relationship Id="rId91" Type="http://schemas.microsoft.com/office/2007/relationships/slicerCache" Target="slicerCaches/slicerCache37.xml"/><Relationship Id="rId96" Type="http://schemas.microsoft.com/office/2007/relationships/slicerCache" Target="slicerCaches/slicerCache42.xml"/><Relationship Id="rId111" Type="http://schemas.microsoft.com/office/2007/relationships/slicerCache" Target="slicerCaches/slicerCache5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07/relationships/slicerCache" Target="slicerCaches/slicerCache3.xml"/><Relationship Id="rId106" Type="http://schemas.microsoft.com/office/2007/relationships/slicerCache" Target="slicerCaches/slicerCache52.xml"/><Relationship Id="rId114" Type="http://schemas.microsoft.com/office/2007/relationships/slicerCache" Target="slicerCaches/slicerCache60.xml"/><Relationship Id="rId119" Type="http://schemas.microsoft.com/office/2007/relationships/slicerCache" Target="slicerCaches/slicerCache65.xml"/><Relationship Id="rId12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3.xml"/><Relationship Id="rId60" Type="http://schemas.microsoft.com/office/2007/relationships/slicerCache" Target="slicerCaches/slicerCache6.xml"/><Relationship Id="rId65" Type="http://schemas.microsoft.com/office/2007/relationships/slicerCache" Target="slicerCaches/slicerCache11.xml"/><Relationship Id="rId73" Type="http://schemas.microsoft.com/office/2007/relationships/slicerCache" Target="slicerCaches/slicerCache19.xml"/><Relationship Id="rId78" Type="http://schemas.microsoft.com/office/2007/relationships/slicerCache" Target="slicerCaches/slicerCache24.xml"/><Relationship Id="rId81" Type="http://schemas.microsoft.com/office/2007/relationships/slicerCache" Target="slicerCaches/slicerCache27.xml"/><Relationship Id="rId86" Type="http://schemas.microsoft.com/office/2007/relationships/slicerCache" Target="slicerCaches/slicerCache32.xml"/><Relationship Id="rId94" Type="http://schemas.microsoft.com/office/2007/relationships/slicerCache" Target="slicerCaches/slicerCache40.xml"/><Relationship Id="rId99" Type="http://schemas.microsoft.com/office/2007/relationships/slicerCache" Target="slicerCaches/slicerCache45.xml"/><Relationship Id="rId101" Type="http://schemas.microsoft.com/office/2007/relationships/slicerCache" Target="slicerCaches/slicerCache47.xml"/><Relationship Id="rId122" Type="http://schemas.microsoft.com/office/2007/relationships/slicerCache" Target="slicerCaches/slicerCache68.xml"/><Relationship Id="rId130"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5.xml"/><Relationship Id="rId34" Type="http://schemas.openxmlformats.org/officeDocument/2006/relationships/worksheet" Target="worksheets/sheet34.xml"/><Relationship Id="rId50" Type="http://schemas.openxmlformats.org/officeDocument/2006/relationships/pivotCacheDefinition" Target="pivotCache/pivotCacheDefinition1.xml"/><Relationship Id="rId55" Type="http://schemas.microsoft.com/office/2007/relationships/slicerCache" Target="slicerCaches/slicerCache1.xml"/><Relationship Id="rId76" Type="http://schemas.microsoft.com/office/2007/relationships/slicerCache" Target="slicerCaches/slicerCache22.xml"/><Relationship Id="rId97" Type="http://schemas.microsoft.com/office/2007/relationships/slicerCache" Target="slicerCaches/slicerCache43.xml"/><Relationship Id="rId104" Type="http://schemas.microsoft.com/office/2007/relationships/slicerCache" Target="slicerCaches/slicerCache50.xml"/><Relationship Id="rId120" Type="http://schemas.microsoft.com/office/2007/relationships/slicerCache" Target="slicerCaches/slicerCache66.xml"/><Relationship Id="rId125"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17.xml"/><Relationship Id="rId92" Type="http://schemas.microsoft.com/office/2007/relationships/slicerCache" Target="slicerCaches/slicerCache3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2.xml"/><Relationship Id="rId87" Type="http://schemas.microsoft.com/office/2007/relationships/slicerCache" Target="slicerCaches/slicerCache33.xml"/><Relationship Id="rId110" Type="http://schemas.microsoft.com/office/2007/relationships/slicerCache" Target="slicerCaches/slicerCache56.xml"/><Relationship Id="rId115" Type="http://schemas.microsoft.com/office/2007/relationships/slicerCache" Target="slicerCaches/slicerCache61.xml"/><Relationship Id="rId131" Type="http://schemas.openxmlformats.org/officeDocument/2006/relationships/customXml" Target="../customXml/item5.xml"/><Relationship Id="rId61" Type="http://schemas.microsoft.com/office/2007/relationships/slicerCache" Target="slicerCaches/slicerCache7.xml"/><Relationship Id="rId82" Type="http://schemas.microsoft.com/office/2007/relationships/slicerCache" Target="slicerCaches/slicerCache28.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6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2018/19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2018/19</c:v>
                </c:pt>
              </c:strCache>
            </c:strRef>
          </c:cat>
          <c:val>
            <c:numRef>
              <c:f>Pivot_HH_Annual!$A$8</c:f>
              <c:numCache>
                <c:formatCode>#,##0</c:formatCode>
                <c:ptCount val="1"/>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2018 - 2019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2"/>
                <c:lvl>
                  <c:pt idx="0">
                    <c:v>February</c:v>
                  </c:pt>
                  <c:pt idx="1">
                    <c:v>February</c:v>
                  </c:pt>
                </c:lvl>
                <c:lvl>
                  <c:pt idx="0">
                    <c:v>2018</c:v>
                  </c:pt>
                  <c:pt idx="1">
                    <c:v>2019</c:v>
                  </c:pt>
                </c:lvl>
              </c:multiLvlStrCache>
            </c:multiLvlStrRef>
          </c:cat>
          <c:val>
            <c:numRef>
              <c:f>Pivot_HHs_Mth!$A$8</c:f>
              <c:numCache>
                <c:formatCode>#,##0</c:formatCode>
                <c:ptCount val="2"/>
                <c:pt idx="0">
                  <c:v>79</c:v>
                </c:pt>
                <c:pt idx="1">
                  <c:v>12</c:v>
                </c:pt>
              </c:numCache>
            </c:numRef>
          </c:val>
          <c:extLst>
            <c:ext xmlns:c16="http://schemas.microsoft.com/office/drawing/2014/chart" uri="{C3380CC4-5D6E-409C-BE32-E72D297353CC}">
              <c16:uniqueId val="{00000000-684E-497B-A6A4-EE6514958FF4}"/>
            </c:ext>
          </c:extLst>
        </c:ser>
        <c:ser>
          <c:idx val="1"/>
          <c:order val="1"/>
          <c:tx>
            <c:strRef>
              <c:f>Pivot_HHs_Mth!$A$8</c:f>
              <c:strCache>
                <c:ptCount val="1"/>
                <c:pt idx="0">
                  <c:v>05 Calaveras</c:v>
                </c:pt>
              </c:strCache>
            </c:strRef>
          </c:tx>
          <c:invertIfNegative val="0"/>
          <c:cat>
            <c:multiLvlStrRef>
              <c:f>Pivot_HHs_Mth!$A$8</c:f>
              <c:multiLvlStrCache>
                <c:ptCount val="2"/>
                <c:lvl>
                  <c:pt idx="0">
                    <c:v>February</c:v>
                  </c:pt>
                  <c:pt idx="1">
                    <c:v>February</c:v>
                  </c:pt>
                </c:lvl>
                <c:lvl>
                  <c:pt idx="0">
                    <c:v>2018</c:v>
                  </c:pt>
                  <c:pt idx="1">
                    <c:v>2019</c:v>
                  </c:pt>
                </c:lvl>
              </c:multiLvlStrCache>
            </c:multiLvlStrRef>
          </c:cat>
          <c:val>
            <c:numRef>
              <c:f>Pivot_HHs_Mth!$A$8</c:f>
              <c:numCache>
                <c:formatCode>#,##0</c:formatCode>
                <c:ptCount val="2"/>
                <c:pt idx="0">
                  <c:v>2783</c:v>
                </c:pt>
                <c:pt idx="1">
                  <c:v>356</c:v>
                </c:pt>
              </c:numCache>
            </c:numRef>
          </c:val>
          <c:extLst>
            <c:ext xmlns:c16="http://schemas.microsoft.com/office/drawing/2014/chart" uri="{C3380CC4-5D6E-409C-BE32-E72D297353CC}">
              <c16:uniqueId val="{00000001-684E-497B-A6A4-EE6514958FF4}"/>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March</c:v>
                  </c:pt>
                </c:lvl>
                <c:lvl>
                  <c:pt idx="0">
                    <c:v>2019</c:v>
                  </c:pt>
                </c:lvl>
              </c:multiLvlStrCache>
            </c:multiLvlStrRef>
          </c:cat>
          <c:val>
            <c:numRef>
              <c:f>Pivot_Persons_Mth!$A$8</c:f>
              <c:numCache>
                <c:formatCode>_(* #,##0_);_(* \(#,##0\);_(* "-"??_);_(@_)</c:formatCode>
                <c:ptCount val="1"/>
                <c:pt idx="0">
                  <c:v>3704578</c:v>
                </c:pt>
              </c:numCache>
            </c:numRef>
          </c:val>
          <c:extLst>
            <c:ext xmlns:c16="http://schemas.microsoft.com/office/drawing/2014/chart" uri="{C3380CC4-5D6E-409C-BE32-E72D297353CC}">
              <c16:uniqueId val="{00000000-73DC-4181-943D-DDD7AF5E5C32}"/>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March</c:v>
                  </c:pt>
                </c:lvl>
                <c:lvl>
                  <c:pt idx="0">
                    <c:v>2019</c:v>
                  </c:pt>
                </c:lvl>
              </c:multiLvlStrCache>
            </c:multiLvlStrRef>
          </c:cat>
          <c:val>
            <c:numRef>
              <c:f>Pivot_Apps_Recd_Monthly!$B$3:$B$4</c:f>
              <c:numCache>
                <c:formatCode>#,##0</c:formatCode>
                <c:ptCount val="1"/>
                <c:pt idx="0">
                  <c:v>1501</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March</c:v>
                  </c:pt>
                </c:lvl>
                <c:lvl>
                  <c:pt idx="0">
                    <c:v>2019</c:v>
                  </c:pt>
                </c:lvl>
              </c:multiLvlStrCache>
            </c:multiLvlStrRef>
          </c:cat>
          <c:val>
            <c:numRef>
              <c:f>Pivot_Apps_Recd_Monthly!$C$3:$C$4</c:f>
              <c:numCache>
                <c:formatCode>#,##0</c:formatCode>
                <c:ptCount val="1"/>
                <c:pt idx="0">
                  <c:v>35</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March</c:v>
                  </c:pt>
                </c:lvl>
                <c:lvl>
                  <c:pt idx="0">
                    <c:v>2019</c:v>
                  </c:pt>
                </c:lvl>
              </c:multiLvlStrCache>
            </c:multiLvlStrRef>
          </c:cat>
          <c:val>
            <c:numRef>
              <c:f>Pivot_Apps_Recd_Monthly!$D$3:$D$4</c:f>
              <c:numCache>
                <c:formatCode>#,##0</c:formatCode>
                <c:ptCount val="1"/>
                <c:pt idx="0">
                  <c:v>19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March</c:v>
                  </c:pt>
                </c:lvl>
                <c:lvl>
                  <c:pt idx="0">
                    <c:v>2019</c:v>
                  </c:pt>
                </c:lvl>
              </c:multiLvlStrCache>
            </c:multiLvlStrRef>
          </c:cat>
          <c:val>
            <c:numRef>
              <c:f>Pivot_Apps_Recd_Monthly!$B$166:$B$167</c:f>
              <c:numCache>
                <c:formatCode>#,##0</c:formatCode>
                <c:ptCount val="1"/>
                <c:pt idx="0">
                  <c:v>269</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March</c:v>
                  </c:pt>
                </c:lvl>
                <c:lvl>
                  <c:pt idx="0">
                    <c:v>2019</c:v>
                  </c:pt>
                </c:lvl>
              </c:multiLvlStrCache>
            </c:multiLvlStrRef>
          </c:cat>
          <c:val>
            <c:numRef>
              <c:f>Pivot_Apps_Recd_Monthly!$C$166:$C$167</c:f>
              <c:numCache>
                <c:formatCode>#,##0</c:formatCode>
                <c:ptCount val="1"/>
                <c:pt idx="0">
                  <c:v>7</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March</c:v>
                  </c:pt>
                </c:lvl>
                <c:lvl>
                  <c:pt idx="0">
                    <c:v>2019</c:v>
                  </c:pt>
                </c:lvl>
              </c:multiLvlStrCache>
            </c:multiLvlStrRef>
          </c:cat>
          <c:val>
            <c:numRef>
              <c:f>Pivot_Apps_Recd_Monthly!$D$166:$D$167</c:f>
              <c:numCache>
                <c:formatCode>#,##0</c:formatCode>
                <c:ptCount val="1"/>
                <c:pt idx="0">
                  <c:v>6</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March</c:v>
                  </c:pt>
                </c:lvl>
                <c:lvl>
                  <c:pt idx="0">
                    <c:v>2019</c:v>
                  </c:pt>
                </c:lvl>
              </c:multiLvlStrCache>
            </c:multiLvlStrRef>
          </c:cat>
          <c:val>
            <c:numRef>
              <c:f>Pivot_Apps_Recd_Monthly!$B$3:$B$4</c:f>
              <c:numCache>
                <c:formatCode>#,##0</c:formatCode>
                <c:ptCount val="1"/>
                <c:pt idx="0">
                  <c:v>1501</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March</c:v>
                  </c:pt>
                </c:lvl>
                <c:lvl>
                  <c:pt idx="0">
                    <c:v>2019</c:v>
                  </c:pt>
                </c:lvl>
              </c:multiLvlStrCache>
            </c:multiLvlStrRef>
          </c:cat>
          <c:val>
            <c:numRef>
              <c:f>Pivot_Apps_Recd_Monthly!$C$3:$C$4</c:f>
              <c:numCache>
                <c:formatCode>#,##0</c:formatCode>
                <c:ptCount val="1"/>
                <c:pt idx="0">
                  <c:v>35</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March</c:v>
                  </c:pt>
                </c:lvl>
                <c:lvl>
                  <c:pt idx="0">
                    <c:v>2019</c:v>
                  </c:pt>
                </c:lvl>
              </c:multiLvlStrCache>
            </c:multiLvlStrRef>
          </c:cat>
          <c:val>
            <c:numRef>
              <c:f>Pivot_Apps_Recd_Monthly!$D$3:$D$4</c:f>
              <c:numCache>
                <c:formatCode>#,##0</c:formatCode>
                <c:ptCount val="1"/>
                <c:pt idx="0">
                  <c:v>19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March</c:v>
                  </c:pt>
                </c:lvl>
                <c:lvl>
                  <c:pt idx="0">
                    <c:v>2019</c:v>
                  </c:pt>
                </c:lvl>
              </c:multiLvlStrCache>
            </c:multiLvlStrRef>
          </c:cat>
          <c:val>
            <c:numRef>
              <c:f>Pivot_Apps_Recd_Monthly!$B$166:$B$167</c:f>
              <c:numCache>
                <c:formatCode>#,##0</c:formatCode>
                <c:ptCount val="1"/>
                <c:pt idx="0">
                  <c:v>269</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March</c:v>
                  </c:pt>
                </c:lvl>
                <c:lvl>
                  <c:pt idx="0">
                    <c:v>2019</c:v>
                  </c:pt>
                </c:lvl>
              </c:multiLvlStrCache>
            </c:multiLvlStrRef>
          </c:cat>
          <c:val>
            <c:numRef>
              <c:f>Pivot_Apps_Recd_Monthly!$C$166:$C$167</c:f>
              <c:numCache>
                <c:formatCode>#,##0</c:formatCode>
                <c:ptCount val="1"/>
                <c:pt idx="0">
                  <c:v>7</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March</c:v>
                  </c:pt>
                </c:lvl>
                <c:lvl>
                  <c:pt idx="0">
                    <c:v>2019</c:v>
                  </c:pt>
                </c:lvl>
              </c:multiLvlStrCache>
            </c:multiLvlStrRef>
          </c:cat>
          <c:val>
            <c:numRef>
              <c:f>Pivot_Apps_Recd_Monthly!$D$166:$D$167</c:f>
              <c:numCache>
                <c:formatCode>#,##0</c:formatCode>
                <c:ptCount val="1"/>
                <c:pt idx="0">
                  <c:v>6</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0.65972914021499374</c:v>
                </c:pt>
                <c:pt idx="1">
                  <c:v>0.68100000000000005</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04 Butte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0.6327823483995374</c:v>
                </c:pt>
                <c:pt idx="1">
                  <c:v>0.67500000000000004</c:v>
                </c:pt>
              </c:numCache>
            </c:numRef>
          </c:val>
          <c:extLst>
            <c:ext xmlns:c16="http://schemas.microsoft.com/office/drawing/2014/chart" uri="{C3380CC4-5D6E-409C-BE32-E72D297353CC}">
              <c16:uniqueId val="{00000000-4EB8-4E40-B020-4B0C92152E1E}"/>
            </c:ext>
          </c:extLst>
        </c:ser>
        <c:ser>
          <c:idx val="2"/>
          <c:order val="2"/>
          <c:tx>
            <c:strRef>
              <c:f>Pivot_PRI!$A$81</c:f>
              <c:strCache>
                <c:ptCount val="1"/>
                <c:pt idx="0">
                  <c:v>07 Contra Costa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0.62908731910841476</c:v>
                </c:pt>
                <c:pt idx="1">
                  <c:v>0.52300000000000002</c:v>
                </c:pt>
              </c:numCache>
            </c:numRef>
          </c:val>
          <c:extLst>
            <c:ext xmlns:c16="http://schemas.microsoft.com/office/drawing/2014/chart" uri="{C3380CC4-5D6E-409C-BE32-E72D297353CC}">
              <c16:uniqueId val="{00000001-4EB8-4E40-B020-4B0C92152E1E}"/>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2008 - 2017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47 Siskiyou</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0.59692071647033884</c:v>
                </c:pt>
                <c:pt idx="1">
                  <c:v>0.64700000000000002</c:v>
                </c:pt>
              </c:numCache>
            </c:numRef>
          </c:val>
          <c:extLst>
            <c:ext xmlns:c16="http://schemas.microsoft.com/office/drawing/2014/chart" uri="{C3380CC4-5D6E-409C-BE32-E72D297353CC}">
              <c16:uniqueId val="{00000000-B6F6-4537-BF99-6295C0B44644}"/>
            </c:ext>
          </c:extLst>
        </c:ser>
        <c:ser>
          <c:idx val="1"/>
          <c:order val="1"/>
          <c:tx>
            <c:strRef>
              <c:f>Pivot_PRI!$A$156</c:f>
              <c:strCache>
                <c:ptCount val="1"/>
                <c:pt idx="0">
                  <c:v>52 Tehama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0.66594202724809604</c:v>
                </c:pt>
                <c:pt idx="1">
                  <c:v>0.60099999999999998</c:v>
                </c:pt>
              </c:numCache>
            </c:numRef>
          </c:val>
          <c:extLst>
            <c:ext xmlns:c16="http://schemas.microsoft.com/office/drawing/2014/chart" uri="{C3380CC4-5D6E-409C-BE32-E72D297353CC}">
              <c16:uniqueId val="{00000005-B6F6-4537-BF99-6295C0B44644}"/>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2017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6"/>
            <c:invertIfNegative val="0"/>
            <c:bubble3D val="0"/>
            <c:spPr>
              <a:pattFill prst="pct25">
                <a:fgClr>
                  <a:schemeClr val="tx2">
                    <a:lumMod val="40000"/>
                    <a:lumOff val="60000"/>
                  </a:schemeClr>
                </a:fgClr>
                <a:bgClr>
                  <a:schemeClr val="bg1"/>
                </a:bgClr>
              </a:pattFill>
              <a:ln>
                <a:solidFill>
                  <a:schemeClr val="accent1"/>
                </a:solidFill>
              </a:ln>
              <a:effectLst/>
            </c:spPr>
            <c:extLst>
              <c:ext xmlns:c16="http://schemas.microsoft.com/office/drawing/2014/chart" uri="{C3380CC4-5D6E-409C-BE32-E72D297353CC}">
                <c16:uniqueId val="{00000040-0320-489A-854F-DB4A04170B50}"/>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2017</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28161.083333333332</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9875</c:v>
                </c:pt>
              </c:numCache>
            </c:numRef>
          </c:val>
          <c:extLst>
            <c:ext xmlns:c16="http://schemas.microsoft.com/office/drawing/2014/chart" uri="{C3380CC4-5D6E-409C-BE32-E72D297353CC}">
              <c16:uniqueId val="{00000000-9A47-43B5-A0A1-202B9632DA5D}"/>
            </c:ext>
          </c:extLst>
        </c:ser>
        <c:ser>
          <c:idx val="2"/>
          <c:order val="2"/>
          <c:tx>
            <c:strRef>
              <c:f>Pivot_Demogr_CF!$A$8</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11737.416666666666</c:v>
                </c:pt>
              </c:numCache>
            </c:numRef>
          </c:val>
          <c:extLst>
            <c:ext xmlns:c16="http://schemas.microsoft.com/office/drawing/2014/chart" uri="{C3380CC4-5D6E-409C-BE32-E72D297353CC}">
              <c16:uniqueId val="{00000002-9A47-43B5-A0A1-202B9632DA5D}"/>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220A-4523-BD57-9285F3A86466}"/>
            </c:ext>
          </c:extLst>
        </c:ser>
        <c:ser>
          <c:idx val="2"/>
          <c:order val="2"/>
          <c:tx>
            <c:strRef>
              <c:f>Pivot_Demogr_CF!$A$41</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2-220A-4523-BD57-9285F3A86466}"/>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Pivot_PRI!$A$86:$A$87</c:f>
              <c:strCache>
                <c:ptCount val="2"/>
                <c:pt idx="0">
                  <c:v>2016</c:v>
                </c:pt>
                <c:pt idx="1">
                  <c:v>2017</c:v>
                </c:pt>
              </c:strCache>
            </c:strRef>
          </c:cat>
          <c:val>
            <c:numRef>
              <c:f>Pivot_PRI!$B$86:$B$87</c:f>
              <c:numCache>
                <c:formatCode>0.0%</c:formatCode>
                <c:ptCount val="2"/>
                <c:pt idx="0">
                  <c:v>0.65972914021499374</c:v>
                </c:pt>
                <c:pt idx="1">
                  <c:v>0.68100000000000005</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04 Butte</c:v>
                </c:pt>
              </c:strCache>
            </c:strRef>
          </c:tx>
          <c:invertIfNegative val="0"/>
          <c:cat>
            <c:strRef>
              <c:f>Pivot_PRI!$A$86:$A$87</c:f>
              <c:strCache>
                <c:ptCount val="2"/>
                <c:pt idx="0">
                  <c:v>2016</c:v>
                </c:pt>
                <c:pt idx="1">
                  <c:v>2017</c:v>
                </c:pt>
              </c:strCache>
            </c:strRef>
          </c:cat>
          <c:val>
            <c:numRef>
              <c:f>Pivot_PRI!$C$86:$C$87</c:f>
              <c:numCache>
                <c:formatCode>0.0%</c:formatCode>
                <c:ptCount val="2"/>
                <c:pt idx="0">
                  <c:v>0.6327823483995374</c:v>
                </c:pt>
                <c:pt idx="1">
                  <c:v>0.67500000000000004</c:v>
                </c:pt>
              </c:numCache>
            </c:numRef>
          </c:val>
          <c:extLst>
            <c:ext xmlns:c16="http://schemas.microsoft.com/office/drawing/2014/chart" uri="{C3380CC4-5D6E-409C-BE32-E72D297353CC}">
              <c16:uniqueId val="{00000000-9DEE-4C6B-9D50-015CE5E2CE5E}"/>
            </c:ext>
          </c:extLst>
        </c:ser>
        <c:ser>
          <c:idx val="2"/>
          <c:order val="2"/>
          <c:tx>
            <c:strRef>
              <c:f>Pivot_PRI!$D$84:$D$85</c:f>
              <c:strCache>
                <c:ptCount val="1"/>
                <c:pt idx="0">
                  <c:v>07 Contra Costa</c:v>
                </c:pt>
              </c:strCache>
            </c:strRef>
          </c:tx>
          <c:invertIfNegative val="0"/>
          <c:cat>
            <c:strRef>
              <c:f>Pivot_PRI!$A$86:$A$87</c:f>
              <c:strCache>
                <c:ptCount val="2"/>
                <c:pt idx="0">
                  <c:v>2016</c:v>
                </c:pt>
                <c:pt idx="1">
                  <c:v>2017</c:v>
                </c:pt>
              </c:strCache>
            </c:strRef>
          </c:cat>
          <c:val>
            <c:numRef>
              <c:f>Pivot_PRI!$D$86:$D$87</c:f>
              <c:numCache>
                <c:formatCode>0.0%</c:formatCode>
                <c:ptCount val="2"/>
                <c:pt idx="0">
                  <c:v>0.62908731910841476</c:v>
                </c:pt>
                <c:pt idx="1">
                  <c:v>0.52300000000000002</c:v>
                </c:pt>
              </c:numCache>
            </c:numRef>
          </c:val>
          <c:extLst>
            <c:ext xmlns:c16="http://schemas.microsoft.com/office/drawing/2014/chart" uri="{C3380CC4-5D6E-409C-BE32-E72D297353CC}">
              <c16:uniqueId val="{00000001-9DEE-4C6B-9D50-015CE5E2CE5E}"/>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Lassen</c:v>
                </c:pt>
                <c:pt idx="1">
                  <c:v>Del Norte</c:v>
                </c:pt>
                <c:pt idx="2">
                  <c:v>Inyo</c:v>
                </c:pt>
                <c:pt idx="3">
                  <c:v>Calaveras</c:v>
                </c:pt>
                <c:pt idx="4">
                  <c:v>Trinity</c:v>
                </c:pt>
                <c:pt idx="5">
                  <c:v>Plumas</c:v>
                </c:pt>
                <c:pt idx="6">
                  <c:v>San Benito</c:v>
                </c:pt>
                <c:pt idx="7">
                  <c:v>Modoc</c:v>
                </c:pt>
                <c:pt idx="8">
                  <c:v>Amador</c:v>
                </c:pt>
                <c:pt idx="9">
                  <c:v>Siskiyou</c:v>
                </c:pt>
                <c:pt idx="10">
                  <c:v>Tuolumne</c:v>
                </c:pt>
                <c:pt idx="11">
                  <c:v>Mariposa</c:v>
                </c:pt>
                <c:pt idx="12">
                  <c:v>Tehama</c:v>
                </c:pt>
                <c:pt idx="13">
                  <c:v>Alpine</c:v>
                </c:pt>
                <c:pt idx="14">
                  <c:v>Glenn</c:v>
                </c:pt>
                <c:pt idx="15">
                  <c:v>Sierra</c:v>
                </c:pt>
                <c:pt idx="16">
                  <c:v>Mono</c:v>
                </c:pt>
                <c:pt idx="17">
                  <c:v>Colusa</c:v>
                </c:pt>
              </c:strCache>
            </c:strRef>
          </c:cat>
          <c:val>
            <c:numRef>
              <c:f>Pivot_PRI!$L$125:$L$142</c:f>
              <c:numCache>
                <c:formatCode>0.0%</c:formatCode>
                <c:ptCount val="18"/>
                <c:pt idx="0">
                  <c:v>0.93500000000000005</c:v>
                </c:pt>
                <c:pt idx="1">
                  <c:v>0.878</c:v>
                </c:pt>
                <c:pt idx="2">
                  <c:v>0.873</c:v>
                </c:pt>
                <c:pt idx="3">
                  <c:v>0.76100000000000001</c:v>
                </c:pt>
                <c:pt idx="4">
                  <c:v>0.72899999999999998</c:v>
                </c:pt>
                <c:pt idx="5">
                  <c:v>0.72699999999999998</c:v>
                </c:pt>
                <c:pt idx="6">
                  <c:v>0.70599999999999996</c:v>
                </c:pt>
                <c:pt idx="7">
                  <c:v>0.69799999999999995</c:v>
                </c:pt>
                <c:pt idx="8">
                  <c:v>0.69299999999999995</c:v>
                </c:pt>
                <c:pt idx="9">
                  <c:v>0.64700000000000002</c:v>
                </c:pt>
                <c:pt idx="10">
                  <c:v>0.61399999999999999</c:v>
                </c:pt>
                <c:pt idx="11">
                  <c:v>0.60799999999999998</c:v>
                </c:pt>
                <c:pt idx="12">
                  <c:v>0.60099999999999998</c:v>
                </c:pt>
                <c:pt idx="13">
                  <c:v>0.59399999999999997</c:v>
                </c:pt>
                <c:pt idx="14">
                  <c:v>0.56799999999999995</c:v>
                </c:pt>
                <c:pt idx="15">
                  <c:v>0.56100000000000005</c:v>
                </c:pt>
                <c:pt idx="16">
                  <c:v>0.435</c:v>
                </c:pt>
                <c:pt idx="17">
                  <c:v>0.40799999999999997</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47 Siskiyou</c:v>
                </c:pt>
              </c:strCache>
            </c:strRef>
          </c:tx>
          <c:spPr>
            <a:solidFill>
              <a:schemeClr val="accent1"/>
            </a:solidFill>
            <a:ln>
              <a:noFill/>
            </a:ln>
            <a:effectLst/>
          </c:spPr>
          <c:invertIfNegative val="0"/>
          <c:cat>
            <c:strRef>
              <c:f>Pivot_PRI!$A$162:$A$163</c:f>
              <c:strCache>
                <c:ptCount val="2"/>
                <c:pt idx="0">
                  <c:v>2008-2012</c:v>
                </c:pt>
                <c:pt idx="1">
                  <c:v>2013-2017</c:v>
                </c:pt>
              </c:strCache>
            </c:strRef>
          </c:cat>
          <c:val>
            <c:numRef>
              <c:f>Pivot_PRI!$B$162:$B$163</c:f>
              <c:numCache>
                <c:formatCode>0.0%</c:formatCode>
                <c:ptCount val="2"/>
                <c:pt idx="0">
                  <c:v>0.59692071647033884</c:v>
                </c:pt>
                <c:pt idx="1">
                  <c:v>0.64700000000000002</c:v>
                </c:pt>
              </c:numCache>
            </c:numRef>
          </c:val>
          <c:extLst>
            <c:ext xmlns:c16="http://schemas.microsoft.com/office/drawing/2014/chart" uri="{C3380CC4-5D6E-409C-BE32-E72D297353CC}">
              <c16:uniqueId val="{00000000-587E-457B-A3A7-5FD089909840}"/>
            </c:ext>
          </c:extLst>
        </c:ser>
        <c:ser>
          <c:idx val="1"/>
          <c:order val="1"/>
          <c:tx>
            <c:strRef>
              <c:f>Pivot_PRI!$C$160:$C$161</c:f>
              <c:strCache>
                <c:ptCount val="1"/>
                <c:pt idx="0">
                  <c:v>52 Tehama</c:v>
                </c:pt>
              </c:strCache>
            </c:strRef>
          </c:tx>
          <c:spPr>
            <a:solidFill>
              <a:schemeClr val="accent2"/>
            </a:solidFill>
            <a:ln>
              <a:noFill/>
            </a:ln>
            <a:effectLst/>
          </c:spPr>
          <c:invertIfNegative val="0"/>
          <c:cat>
            <c:strRef>
              <c:f>Pivot_PRI!$A$162:$A$163</c:f>
              <c:strCache>
                <c:ptCount val="2"/>
                <c:pt idx="0">
                  <c:v>2008-2012</c:v>
                </c:pt>
                <c:pt idx="1">
                  <c:v>2013-2017</c:v>
                </c:pt>
              </c:strCache>
            </c:strRef>
          </c:cat>
          <c:val>
            <c:numRef>
              <c:f>Pivot_PRI!$C$162:$C$163</c:f>
              <c:numCache>
                <c:formatCode>0.0%</c:formatCode>
                <c:ptCount val="2"/>
                <c:pt idx="0">
                  <c:v>0.66594202724809604</c:v>
                </c:pt>
                <c:pt idx="1">
                  <c:v>0.60099999999999998</c:v>
                </c:pt>
              </c:numCache>
            </c:numRef>
          </c:val>
          <c:extLst>
            <c:ext xmlns:c16="http://schemas.microsoft.com/office/drawing/2014/chart" uri="{C3380CC4-5D6E-409C-BE32-E72D297353CC}">
              <c16:uniqueId val="{00000005-587E-457B-A3A7-5FD089909840}"/>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20 Madera</c:v>
                </c:pt>
              </c:strCache>
            </c:strRef>
          </c:tx>
          <c:spPr>
            <a:solidFill>
              <a:schemeClr val="accent1"/>
            </a:solidFill>
            <a:ln>
              <a:noFill/>
            </a:ln>
            <a:effectLst/>
          </c:spPr>
          <c:invertIfNegative val="0"/>
          <c:cat>
            <c:strRef>
              <c:f>Pivot_Demogr_CF!$A$13</c:f>
              <c:strCache>
                <c:ptCount val="1"/>
                <c:pt idx="0">
                  <c:v>2017</c:v>
                </c:pt>
              </c:strCache>
            </c:strRef>
          </c:cat>
          <c:val>
            <c:numRef>
              <c:f>Pivot_Demogr_CF!$B$13</c:f>
              <c:numCache>
                <c:formatCode>#,##0</c:formatCode>
                <c:ptCount val="1"/>
                <c:pt idx="0">
                  <c:v>28161.083333333332</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21 Marin</c:v>
                </c:pt>
              </c:strCache>
            </c:strRef>
          </c:tx>
          <c:spPr>
            <a:solidFill>
              <a:schemeClr val="accent2"/>
            </a:solidFill>
            <a:ln>
              <a:noFill/>
            </a:ln>
            <a:effectLst/>
          </c:spPr>
          <c:invertIfNegative val="0"/>
          <c:cat>
            <c:strRef>
              <c:f>Pivot_Demogr_CF!$A$13</c:f>
              <c:strCache>
                <c:ptCount val="1"/>
                <c:pt idx="0">
                  <c:v>2017</c:v>
                </c:pt>
              </c:strCache>
            </c:strRef>
          </c:cat>
          <c:val>
            <c:numRef>
              <c:f>Pivot_Demogr_CF!$C$13</c:f>
              <c:numCache>
                <c:formatCode>#,##0</c:formatCode>
                <c:ptCount val="1"/>
                <c:pt idx="0">
                  <c:v>9875</c:v>
                </c:pt>
              </c:numCache>
            </c:numRef>
          </c:val>
          <c:extLst>
            <c:ext xmlns:c16="http://schemas.microsoft.com/office/drawing/2014/chart" uri="{C3380CC4-5D6E-409C-BE32-E72D297353CC}">
              <c16:uniqueId val="{00000000-EF8C-44C9-9F03-EFFF36A62AD2}"/>
            </c:ext>
          </c:extLst>
        </c:ser>
        <c:ser>
          <c:idx val="2"/>
          <c:order val="2"/>
          <c:tx>
            <c:strRef>
              <c:f>Pivot_Demogr_CF!$D$11:$D$12</c:f>
              <c:strCache>
                <c:ptCount val="1"/>
                <c:pt idx="0">
                  <c:v>23 Mendocino</c:v>
                </c:pt>
              </c:strCache>
            </c:strRef>
          </c:tx>
          <c:spPr>
            <a:solidFill>
              <a:schemeClr val="accent3"/>
            </a:solidFill>
            <a:ln>
              <a:noFill/>
            </a:ln>
            <a:effectLst/>
          </c:spPr>
          <c:invertIfNegative val="0"/>
          <c:cat>
            <c:strRef>
              <c:f>Pivot_Demogr_CF!$A$13</c:f>
              <c:strCache>
                <c:ptCount val="1"/>
                <c:pt idx="0">
                  <c:v>2017</c:v>
                </c:pt>
              </c:strCache>
            </c:strRef>
          </c:cat>
          <c:val>
            <c:numRef>
              <c:f>Pivot_Demogr_CF!$D$13</c:f>
              <c:numCache>
                <c:formatCode>#,##0</c:formatCode>
                <c:ptCount val="1"/>
                <c:pt idx="0">
                  <c:v>11737.416666666666</c:v>
                </c:pt>
              </c:numCache>
            </c:numRef>
          </c:val>
          <c:extLst>
            <c:ext xmlns:c16="http://schemas.microsoft.com/office/drawing/2014/chart" uri="{C3380CC4-5D6E-409C-BE32-E72D297353CC}">
              <c16:uniqueId val="{00000002-EF8C-44C9-9F03-EFFF36A62AD2}"/>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20 Madera</c:v>
                </c:pt>
              </c:strCache>
            </c:strRef>
          </c:tx>
          <c:spPr>
            <a:solidFill>
              <a:schemeClr val="accent1"/>
            </a:solidFill>
            <a:ln>
              <a:noFill/>
            </a:ln>
            <a:effectLst/>
          </c:spPr>
          <c:invertIfNegative val="0"/>
          <c:cat>
            <c:strRef>
              <c:f>Pivot_Demogr_CF!$A$46</c:f>
              <c:strCache>
                <c:ptCount val="1"/>
                <c:pt idx="0">
                  <c:v>2017</c:v>
                </c:pt>
              </c:strCache>
            </c:strRef>
          </c:cat>
          <c:val>
            <c:numRef>
              <c:f>Pivot_Demogr_CF!$B$46</c:f>
              <c:numCache>
                <c:formatCode>#,##0</c:formatCode>
                <c:ptCount val="1"/>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21 Marin</c:v>
                </c:pt>
              </c:strCache>
            </c:strRef>
          </c:tx>
          <c:spPr>
            <a:solidFill>
              <a:schemeClr val="accent2"/>
            </a:solidFill>
            <a:ln>
              <a:noFill/>
            </a:ln>
            <a:effectLst/>
          </c:spPr>
          <c:invertIfNegative val="0"/>
          <c:cat>
            <c:strRef>
              <c:f>Pivot_Demogr_CF!$A$46</c:f>
              <c:strCache>
                <c:ptCount val="1"/>
                <c:pt idx="0">
                  <c:v>2017</c:v>
                </c:pt>
              </c:strCache>
            </c:strRef>
          </c:cat>
          <c:val>
            <c:numRef>
              <c:f>Pivot_Demogr_CF!$C$46</c:f>
              <c:numCache>
                <c:formatCode>#,##0</c:formatCode>
                <c:ptCount val="1"/>
              </c:numCache>
            </c:numRef>
          </c:val>
          <c:extLst>
            <c:ext xmlns:c16="http://schemas.microsoft.com/office/drawing/2014/chart" uri="{C3380CC4-5D6E-409C-BE32-E72D297353CC}">
              <c16:uniqueId val="{00000000-ED5D-4BD6-95D6-4F74254AAC84}"/>
            </c:ext>
          </c:extLst>
        </c:ser>
        <c:ser>
          <c:idx val="2"/>
          <c:order val="2"/>
          <c:tx>
            <c:strRef>
              <c:f>Pivot_Demogr_CF!$D$44:$D$45</c:f>
              <c:strCache>
                <c:ptCount val="1"/>
                <c:pt idx="0">
                  <c:v>23 Mendocino</c:v>
                </c:pt>
              </c:strCache>
            </c:strRef>
          </c:tx>
          <c:spPr>
            <a:solidFill>
              <a:schemeClr val="accent3"/>
            </a:solidFill>
            <a:ln>
              <a:noFill/>
            </a:ln>
            <a:effectLst/>
          </c:spPr>
          <c:invertIfNegative val="0"/>
          <c:cat>
            <c:strRef>
              <c:f>Pivot_Demogr_CF!$A$46</c:f>
              <c:strCache>
                <c:ptCount val="1"/>
                <c:pt idx="0">
                  <c:v>2017</c:v>
                </c:pt>
              </c:strCache>
            </c:strRef>
          </c:cat>
          <c:val>
            <c:numRef>
              <c:f>Pivot_Demogr_CF!$D$46</c:f>
              <c:numCache>
                <c:formatCode>#,##0</c:formatCode>
                <c:ptCount val="1"/>
              </c:numCache>
            </c:numRef>
          </c:val>
          <c:extLst>
            <c:ext xmlns:c16="http://schemas.microsoft.com/office/drawing/2014/chart" uri="{C3380CC4-5D6E-409C-BE32-E72D297353CC}">
              <c16:uniqueId val="{00000002-ED5D-4BD6-95D6-4F74254AAC84}"/>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3"/>
                <c:lvl>
                  <c:pt idx="0">
                    <c:v>January</c:v>
                  </c:pt>
                  <c:pt idx="1">
                    <c:v>April</c:v>
                  </c:pt>
                  <c:pt idx="2">
                    <c:v>July</c:v>
                  </c:pt>
                </c:lvl>
                <c:lvl>
                  <c:pt idx="0">
                    <c:v>2018</c:v>
                  </c:pt>
                </c:lvl>
              </c:multiLvlStrCache>
            </c:multiLvlStrRef>
          </c:cat>
          <c:val>
            <c:numRef>
              <c:f>Pivot_Churn!$A$8</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3"/>
                <c:lvl>
                  <c:pt idx="0">
                    <c:v>January</c:v>
                  </c:pt>
                  <c:pt idx="1">
                    <c:v>April</c:v>
                  </c:pt>
                  <c:pt idx="2">
                    <c:v>July</c:v>
                  </c:pt>
                </c:lvl>
                <c:lvl>
                  <c:pt idx="0">
                    <c:v>2018</c:v>
                  </c:pt>
                </c:lvl>
              </c:multiLvlStrCache>
            </c:multiLvlStrRef>
          </c:cat>
          <c:val>
            <c:numRef>
              <c:f>Pivot_Churn!$A$44</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1"/>
                <c:lvl>
                  <c:pt idx="0">
                    <c:v>July</c:v>
                  </c:pt>
                </c:lvl>
                <c:lvl>
                  <c:pt idx="0">
                    <c:v>2018</c:v>
                  </c:pt>
                </c:lvl>
              </c:multiLvlStrCache>
            </c:multiLvlStrRef>
          </c:cat>
          <c:val>
            <c:numRef>
              <c:f>Pivot_Churn!$A$90</c:f>
              <c:numCache>
                <c:formatCode>0.0%</c:formatCode>
                <c:ptCount val="1"/>
                <c:pt idx="0">
                  <c:v>0.1016</c:v>
                </c:pt>
              </c:numCache>
            </c:numRef>
          </c:val>
          <c:smooth val="0"/>
          <c:extLst>
            <c:ext xmlns:c16="http://schemas.microsoft.com/office/drawing/2014/chart" uri="{C3380CC4-5D6E-409C-BE32-E72D297353CC}">
              <c16:uniqueId val="{00000000-A85E-4E24-BF1A-06C35CAC6098}"/>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1"/>
                <c:lvl>
                  <c:pt idx="0">
                    <c:v>July</c:v>
                  </c:pt>
                </c:lvl>
                <c:lvl>
                  <c:pt idx="0">
                    <c:v>2018</c:v>
                  </c:pt>
                </c:lvl>
              </c:multiLvlStrCache>
            </c:multiLvlStrRef>
          </c:cat>
          <c:val>
            <c:numRef>
              <c:f>Pivot_Churn!$A$145</c:f>
              <c:numCache>
                <c:formatCode>0.0%</c:formatCode>
                <c:ptCount val="1"/>
                <c:pt idx="0">
                  <c:v>0.15679999999999999</c:v>
                </c:pt>
              </c:numCache>
            </c:numRef>
          </c:val>
          <c:smooth val="0"/>
          <c:extLst>
            <c:ext xmlns:c16="http://schemas.microsoft.com/office/drawing/2014/chart" uri="{C3380CC4-5D6E-409C-BE32-E72D297353CC}">
              <c16:uniqueId val="{00000000-0F4E-4E07-8D98-46923A9AD1DC}"/>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FABD-418E-90E8-55E2F67F8939}"/>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FABD-418E-90E8-55E2F67F8939}"/>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FABD-418E-90E8-55E2F67F8939}"/>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04 Butte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December </c:v>
                  </c:pt>
                </c:lvl>
                <c:lvl>
                  <c:pt idx="0">
                    <c:v>2018</c:v>
                  </c:pt>
                </c:lvl>
              </c:multiLvlStrCache>
            </c:multiLvlStrRef>
          </c:cat>
          <c:val>
            <c:numRef>
              <c:f>Pivot_Timeliness_Mthly!$A$106</c:f>
              <c:numCache>
                <c:formatCode>General</c:formatCode>
                <c:ptCount val="1"/>
                <c:pt idx="0">
                  <c:v>2.2200000000000001E-2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06 Colusa</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December </c:v>
                  </c:pt>
                </c:lvl>
                <c:lvl>
                  <c:pt idx="0">
                    <c:v>2018</c:v>
                  </c:pt>
                </c:lvl>
              </c:multiLvlStrCache>
            </c:multiLvlStrRef>
          </c:cat>
          <c:val>
            <c:numRef>
              <c:f>Pivot_Timeliness_Mthly!$A$106</c:f>
              <c:numCache>
                <c:formatCode>General</c:formatCode>
                <c:ptCount val="1"/>
                <c:pt idx="0">
                  <c:v>2.2200000000000001E-2</c:v>
                </c:pt>
              </c:numCache>
            </c:numRef>
          </c:val>
          <c:smooth val="0"/>
          <c:extLst>
            <c:ext xmlns:c16="http://schemas.microsoft.com/office/drawing/2014/chart" uri="{C3380CC4-5D6E-409C-BE32-E72D297353CC}">
              <c16:uniqueId val="{00000000-F8A7-44DD-B79B-025F8695C301}"/>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1"/>
                <c:lvl>
                  <c:pt idx="0">
                    <c:v>December </c:v>
                  </c:pt>
                </c:lvl>
                <c:lvl>
                  <c:pt idx="0">
                    <c:v>2018</c:v>
                  </c:pt>
                </c:lvl>
              </c:multiLvlStrCache>
            </c:multiLvlStrRef>
          </c:cat>
          <c:val>
            <c:numRef>
              <c:f>Pivot_NegErrorRt!$A$2</c:f>
              <c:numCache>
                <c:formatCode>0.0%</c:formatCode>
                <c:ptCount val="1"/>
                <c:pt idx="0">
                  <c:v>0.33300000000000002</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1"/>
                <c:lvl>
                  <c:pt idx="0">
                    <c:v>December </c:v>
                  </c:pt>
                </c:lvl>
                <c:lvl>
                  <c:pt idx="0">
                    <c:v>2018</c:v>
                  </c:pt>
                </c:lvl>
              </c:multiLvlStrCache>
            </c:multiLvlStrRef>
          </c:cat>
          <c:val>
            <c:numRef>
              <c:f>Pivot_NegErrorRt!$A$2</c:f>
              <c:numCache>
                <c:formatCode>0.0%</c:formatCode>
                <c:ptCount val="1"/>
                <c:pt idx="0">
                  <c:v>0.33300000000000002</c:v>
                </c:pt>
              </c:numCache>
            </c:numRef>
          </c:val>
          <c:smooth val="0"/>
          <c:extLst>
            <c:ext xmlns:c16="http://schemas.microsoft.com/office/drawing/2014/chart" uri="{C3380CC4-5D6E-409C-BE32-E72D297353CC}">
              <c16:uniqueId val="{00000000-A41B-44B0-9B06-ACF5E114C955}"/>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2019</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0.98804780876494025</c:v>
                </c:pt>
              </c:numCache>
            </c:numRef>
          </c:val>
          <c:smooth val="0"/>
          <c:extLst>
            <c:ext xmlns:c16="http://schemas.microsoft.com/office/drawing/2014/chart" uri="{C3380CC4-5D6E-409C-BE32-E72D297353CC}">
              <c16:uniqueId val="{00000000-2C40-4B11-85BD-E831B3E28CA5}"/>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0.9841210536147954</c:v>
                </c:pt>
              </c:numCache>
            </c:numRef>
          </c:val>
          <c:smooth val="0"/>
          <c:extLst>
            <c:ext xmlns:c16="http://schemas.microsoft.com/office/drawing/2014/chart" uri="{C3380CC4-5D6E-409C-BE32-E72D297353CC}">
              <c16:uniqueId val="{00000001-2C40-4B11-85BD-E831B3E28CA5}"/>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0.99228915662650607</c:v>
                </c:pt>
              </c:numCache>
            </c:numRef>
          </c:val>
          <c:smooth val="0"/>
          <c:extLst>
            <c:ext xmlns:c16="http://schemas.microsoft.com/office/drawing/2014/chart" uri="{C3380CC4-5D6E-409C-BE32-E72D297353CC}">
              <c16:uniqueId val="{00000002-2C40-4B11-85BD-E831B3E28CA5}"/>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September</c:v>
                  </c:pt>
                </c:lvl>
                <c:lvl>
                  <c:pt idx="0">
                    <c:v>2018</c:v>
                  </c:pt>
                </c:lvl>
              </c:multiLvlStrCache>
            </c:multiLvlStrRef>
          </c:cat>
          <c:val>
            <c:numRef>
              <c:f>Pivot_ChildOnlyMonthly!$B$157:$B$158</c:f>
              <c:numCache>
                <c:formatCode>#,##0</c:formatCode>
                <c:ptCount val="1"/>
                <c:pt idx="0">
                  <c:v>1800</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September</c:v>
                  </c:pt>
                </c:lvl>
                <c:lvl>
                  <c:pt idx="0">
                    <c:v>2018</c:v>
                  </c:pt>
                </c:lvl>
              </c:multiLvlStrCache>
            </c:multiLvlStrRef>
          </c:cat>
          <c:val>
            <c:numRef>
              <c:f>Pivot_ChildOnlyMonthly!$C$157:$C$158</c:f>
              <c:numCache>
                <c:formatCode>#,##0</c:formatCode>
                <c:ptCount val="1"/>
                <c:pt idx="0">
                  <c:v>956</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September</c:v>
                  </c:pt>
                </c:lvl>
                <c:lvl>
                  <c:pt idx="0">
                    <c:v>2018</c:v>
                  </c:pt>
                </c:lvl>
              </c:multiLvlStrCache>
            </c:multiLvlStrRef>
          </c:cat>
          <c:val>
            <c:numRef>
              <c:f>Pivot_ChildOnlyMonthly!$B$5:$B$6</c:f>
              <c:numCache>
                <c:formatCode>#,##0</c:formatCode>
                <c:ptCount val="1"/>
                <c:pt idx="0">
                  <c:v>978</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September</c:v>
                  </c:pt>
                </c:lvl>
                <c:lvl>
                  <c:pt idx="0">
                    <c:v>2018</c:v>
                  </c:pt>
                </c:lvl>
              </c:multiLvlStrCache>
            </c:multiLvlStrRef>
          </c:cat>
          <c:val>
            <c:numRef>
              <c:f>Pivot_ChildOnlyMonthly!$C$5:$C$6</c:f>
              <c:numCache>
                <c:formatCode>#,##0</c:formatCode>
                <c:ptCount val="1"/>
                <c:pt idx="0">
                  <c:v>419</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masked.xlsx]CalHEERS_Pivot!PivotTable1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Applications Started, Submitted, and Approved Using CalHEERS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3.6540673686902739E-2"/>
          <c:y val="0.11420621775997013"/>
          <c:w val="0.9493703107631406"/>
          <c:h val="0.73189467597278257"/>
        </c:manualLayout>
      </c:layout>
      <c:barChart>
        <c:barDir val="col"/>
        <c:grouping val="clustered"/>
        <c:varyColors val="0"/>
        <c:ser>
          <c:idx val="0"/>
          <c:order val="0"/>
          <c:tx>
            <c:strRef>
              <c:f>CalHEERS_Pivot!$C$3</c:f>
              <c:strCache>
                <c:ptCount val="1"/>
                <c:pt idx="0">
                  <c:v>CalFresh Applications Started Using CalHEERS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CalHEERS_Pivot!$C$4:$C$9</c:f>
              <c:numCache>
                <c:formatCode>General</c:formatCode>
                <c:ptCount val="2"/>
                <c:pt idx="0">
                  <c:v>11343</c:v>
                </c:pt>
                <c:pt idx="1">
                  <c:v>8066</c:v>
                </c:pt>
              </c:numCache>
            </c:numRef>
          </c:val>
          <c:extLst>
            <c:ext xmlns:c16="http://schemas.microsoft.com/office/drawing/2014/chart" uri="{C3380CC4-5D6E-409C-BE32-E72D297353CC}">
              <c16:uniqueId val="{00000000-E252-4B39-AF01-391C48DFF14D}"/>
            </c:ext>
          </c:extLst>
        </c:ser>
        <c:ser>
          <c:idx val="1"/>
          <c:order val="1"/>
          <c:tx>
            <c:strRef>
              <c:f>CalHEERS_Pivot!$D$3</c:f>
              <c:strCache>
                <c:ptCount val="1"/>
                <c:pt idx="0">
                  <c:v>CalFresh Applications Submitted Using CalHEERS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CalHEERS_Pivot!$D$4:$D$9</c:f>
              <c:numCache>
                <c:formatCode>General</c:formatCode>
                <c:ptCount val="2"/>
                <c:pt idx="0">
                  <c:v>7832</c:v>
                </c:pt>
                <c:pt idx="1">
                  <c:v>6823</c:v>
                </c:pt>
              </c:numCache>
            </c:numRef>
          </c:val>
          <c:extLst>
            <c:ext xmlns:c16="http://schemas.microsoft.com/office/drawing/2014/chart" uri="{C3380CC4-5D6E-409C-BE32-E72D297353CC}">
              <c16:uniqueId val="{00000001-E252-4B39-AF01-391C48DFF14D}"/>
            </c:ext>
          </c:extLst>
        </c:ser>
        <c:ser>
          <c:idx val="2"/>
          <c:order val="2"/>
          <c:tx>
            <c:strRef>
              <c:f>CalHEERS_Pivot!$E$3</c:f>
              <c:strCache>
                <c:ptCount val="1"/>
                <c:pt idx="0">
                  <c:v>CalFresh Applications Approved Using CalHEERS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CalHEERS_Pivot!$E$4:$E$9</c:f>
              <c:numCache>
                <c:formatCode>General</c:formatCode>
                <c:ptCount val="2"/>
                <c:pt idx="0">
                  <c:v>3642</c:v>
                </c:pt>
                <c:pt idx="1">
                  <c:v>3061</c:v>
                </c:pt>
              </c:numCache>
            </c:numRef>
          </c:val>
          <c:extLst>
            <c:ext xmlns:c16="http://schemas.microsoft.com/office/drawing/2014/chart" uri="{C3380CC4-5D6E-409C-BE32-E72D297353CC}">
              <c16:uniqueId val="{00000002-E252-4B39-AF01-391C48DFF14D}"/>
            </c:ext>
          </c:extLst>
        </c:ser>
        <c:dLbls>
          <c:showLegendKey val="0"/>
          <c:showVal val="0"/>
          <c:showCatName val="0"/>
          <c:showSerName val="0"/>
          <c:showPercent val="0"/>
          <c:showBubbleSize val="0"/>
        </c:dLbls>
        <c:gapWidth val="100"/>
        <c:axId val="1018913872"/>
        <c:axId val="1018903704"/>
      </c:barChart>
      <c:catAx>
        <c:axId val="1018913872"/>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18903704"/>
        <c:crosses val="autoZero"/>
        <c:auto val="1"/>
        <c:lblAlgn val="ctr"/>
        <c:lblOffset val="100"/>
        <c:noMultiLvlLbl val="0"/>
      </c:catAx>
      <c:valAx>
        <c:axId val="1018903704"/>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18913872"/>
        <c:crosses val="autoZero"/>
        <c:crossBetween val="between"/>
      </c:val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September</c:v>
                  </c:pt>
                </c:lvl>
                <c:lvl>
                  <c:pt idx="0">
                    <c:v>2018</c:v>
                  </c:pt>
                </c:lvl>
              </c:multiLvlStrCache>
            </c:multiLvlStrRef>
          </c:cat>
          <c:val>
            <c:numRef>
              <c:f>Pivot_ChildOnlyMonthly!$B$5:$B$6</c:f>
              <c:numCache>
                <c:formatCode>#,##0</c:formatCode>
                <c:ptCount val="1"/>
                <c:pt idx="0">
                  <c:v>978</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September</c:v>
                  </c:pt>
                </c:lvl>
                <c:lvl>
                  <c:pt idx="0">
                    <c:v>2018</c:v>
                  </c:pt>
                </c:lvl>
              </c:multiLvlStrCache>
            </c:multiLvlStrRef>
          </c:cat>
          <c:val>
            <c:numRef>
              <c:f>Pivot_ChildOnlyMonthly!$C$5:$C$6</c:f>
              <c:numCache>
                <c:formatCode>#,##0</c:formatCode>
                <c:ptCount val="1"/>
                <c:pt idx="0">
                  <c:v>419</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September</c:v>
                  </c:pt>
                </c:lvl>
                <c:lvl>
                  <c:pt idx="0">
                    <c:v>2018</c:v>
                  </c:pt>
                </c:lvl>
              </c:multiLvlStrCache>
            </c:multiLvlStrRef>
          </c:cat>
          <c:val>
            <c:numRef>
              <c:f>Pivot_ChildOnlyMonthly!$B$157:$B$158</c:f>
              <c:numCache>
                <c:formatCode>#,##0</c:formatCode>
                <c:ptCount val="1"/>
                <c:pt idx="0">
                  <c:v>1800</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September</c:v>
                  </c:pt>
                </c:lvl>
                <c:lvl>
                  <c:pt idx="0">
                    <c:v>2018</c:v>
                  </c:pt>
                </c:lvl>
              </c:multiLvlStrCache>
            </c:multiLvlStrRef>
          </c:cat>
          <c:val>
            <c:numRef>
              <c:f>Pivot_ChildOnlyMonthly!$C$157:$C$158</c:f>
              <c:numCache>
                <c:formatCode>#,##0</c:formatCode>
                <c:ptCount val="1"/>
                <c:pt idx="0">
                  <c:v>956</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masked.xlsx]CalHEERS_Pivot!PivotTable1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CalHEERS_Pivot!$C$3</c:f>
              <c:strCache>
                <c:ptCount val="1"/>
                <c:pt idx="0">
                  <c:v>CalFresh Applications Started Using CalHEERS</c:v>
                </c:pt>
              </c:strCache>
            </c:strRef>
          </c:tx>
          <c:spPr>
            <a:solidFill>
              <a:schemeClr val="accent1"/>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CalHEERS_Pivot!$C$4:$C$9</c:f>
              <c:numCache>
                <c:formatCode>General</c:formatCode>
                <c:ptCount val="2"/>
                <c:pt idx="0">
                  <c:v>11343</c:v>
                </c:pt>
                <c:pt idx="1">
                  <c:v>8066</c:v>
                </c:pt>
              </c:numCache>
            </c:numRef>
          </c:val>
          <c:extLst>
            <c:ext xmlns:c16="http://schemas.microsoft.com/office/drawing/2014/chart" uri="{C3380CC4-5D6E-409C-BE32-E72D297353CC}">
              <c16:uniqueId val="{00000000-E618-4070-AF62-77FFC8249638}"/>
            </c:ext>
          </c:extLst>
        </c:ser>
        <c:ser>
          <c:idx val="1"/>
          <c:order val="1"/>
          <c:tx>
            <c:strRef>
              <c:f>CalHEERS_Pivot!$D$3</c:f>
              <c:strCache>
                <c:ptCount val="1"/>
                <c:pt idx="0">
                  <c:v>CalFresh Applications Submitted Using CalHEERS</c:v>
                </c:pt>
              </c:strCache>
            </c:strRef>
          </c:tx>
          <c:spPr>
            <a:solidFill>
              <a:schemeClr val="accent2"/>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CalHEERS_Pivot!$D$4:$D$9</c:f>
              <c:numCache>
                <c:formatCode>General</c:formatCode>
                <c:ptCount val="2"/>
                <c:pt idx="0">
                  <c:v>7832</c:v>
                </c:pt>
                <c:pt idx="1">
                  <c:v>6823</c:v>
                </c:pt>
              </c:numCache>
            </c:numRef>
          </c:val>
          <c:extLst>
            <c:ext xmlns:c16="http://schemas.microsoft.com/office/drawing/2014/chart" uri="{C3380CC4-5D6E-409C-BE32-E72D297353CC}">
              <c16:uniqueId val="{00000001-E618-4070-AF62-77FFC8249638}"/>
            </c:ext>
          </c:extLst>
        </c:ser>
        <c:ser>
          <c:idx val="2"/>
          <c:order val="2"/>
          <c:tx>
            <c:strRef>
              <c:f>CalHEERS_Pivot!$E$3</c:f>
              <c:strCache>
                <c:ptCount val="1"/>
                <c:pt idx="0">
                  <c:v>CalFresh Applications Approved Using CalHEERS</c:v>
                </c:pt>
              </c:strCache>
            </c:strRef>
          </c:tx>
          <c:spPr>
            <a:solidFill>
              <a:schemeClr val="accent3"/>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CalHEERS_Pivot!$E$4:$E$9</c:f>
              <c:numCache>
                <c:formatCode>General</c:formatCode>
                <c:ptCount val="2"/>
                <c:pt idx="0">
                  <c:v>3642</c:v>
                </c:pt>
                <c:pt idx="1">
                  <c:v>3061</c:v>
                </c:pt>
              </c:numCache>
            </c:numRef>
          </c:val>
          <c:extLst>
            <c:ext xmlns:c16="http://schemas.microsoft.com/office/drawing/2014/chart" uri="{C3380CC4-5D6E-409C-BE32-E72D297353CC}">
              <c16:uniqueId val="{00000002-E618-4070-AF62-77FFC8249638}"/>
            </c:ext>
          </c:extLst>
        </c:ser>
        <c:dLbls>
          <c:showLegendKey val="0"/>
          <c:showVal val="0"/>
          <c:showCatName val="0"/>
          <c:showSerName val="0"/>
          <c:showPercent val="0"/>
          <c:showBubbleSize val="0"/>
        </c:dLbls>
        <c:gapWidth val="219"/>
        <c:overlap val="-27"/>
        <c:axId val="1018913872"/>
        <c:axId val="1018903704"/>
      </c:barChart>
      <c:catAx>
        <c:axId val="101891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03704"/>
        <c:crosses val="autoZero"/>
        <c:auto val="1"/>
        <c:lblAlgn val="ctr"/>
        <c:lblOffset val="100"/>
        <c:noMultiLvlLbl val="0"/>
      </c:catAx>
      <c:valAx>
        <c:axId val="1018903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1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Pivot_HHs_Mth!$A$12:$B$13</c:f>
              <c:multiLvlStrCache>
                <c:ptCount val="2"/>
                <c:lvl>
                  <c:pt idx="0">
                    <c:v>February</c:v>
                  </c:pt>
                  <c:pt idx="1">
                    <c:v>February</c:v>
                  </c:pt>
                </c:lvl>
                <c:lvl>
                  <c:pt idx="0">
                    <c:v>2018</c:v>
                  </c:pt>
                  <c:pt idx="1">
                    <c:v>2019</c:v>
                  </c:pt>
                </c:lvl>
              </c:multiLvlStrCache>
            </c:multiLvlStrRef>
          </c:cat>
          <c:val>
            <c:numRef>
              <c:f>Pivot_HHs_Mth!$C$12:$C$13</c:f>
              <c:numCache>
                <c:formatCode>#,##0</c:formatCode>
                <c:ptCount val="2"/>
                <c:pt idx="0">
                  <c:v>79</c:v>
                </c:pt>
                <c:pt idx="1">
                  <c:v>12</c:v>
                </c:pt>
              </c:numCache>
            </c:numRef>
          </c:val>
          <c:extLst>
            <c:ext xmlns:c16="http://schemas.microsoft.com/office/drawing/2014/chart" uri="{C3380CC4-5D6E-409C-BE32-E72D297353CC}">
              <c16:uniqueId val="{00000000-2804-4759-A7C8-72A7841A1D5F}"/>
            </c:ext>
          </c:extLst>
        </c:ser>
        <c:ser>
          <c:idx val="1"/>
          <c:order val="1"/>
          <c:tx>
            <c:strRef>
              <c:f>Pivot_HHs_Mth!$D$10:$D$11</c:f>
              <c:strCache>
                <c:ptCount val="1"/>
                <c:pt idx="0">
                  <c:v>05 Calaveras</c:v>
                </c:pt>
              </c:strCache>
            </c:strRef>
          </c:tx>
          <c:invertIfNegative val="0"/>
          <c:cat>
            <c:multiLvlStrRef>
              <c:f>Pivot_HHs_Mth!$A$12:$B$13</c:f>
              <c:multiLvlStrCache>
                <c:ptCount val="2"/>
                <c:lvl>
                  <c:pt idx="0">
                    <c:v>February</c:v>
                  </c:pt>
                  <c:pt idx="1">
                    <c:v>February</c:v>
                  </c:pt>
                </c:lvl>
                <c:lvl>
                  <c:pt idx="0">
                    <c:v>2018</c:v>
                  </c:pt>
                  <c:pt idx="1">
                    <c:v>2019</c:v>
                  </c:pt>
                </c:lvl>
              </c:multiLvlStrCache>
            </c:multiLvlStrRef>
          </c:cat>
          <c:val>
            <c:numRef>
              <c:f>Pivot_HHs_Mth!$D$12:$D$13</c:f>
              <c:numCache>
                <c:formatCode>#,##0</c:formatCode>
                <c:ptCount val="2"/>
                <c:pt idx="0">
                  <c:v>2783</c:v>
                </c:pt>
                <c:pt idx="1">
                  <c:v>356</c:v>
                </c:pt>
              </c:numCache>
            </c:numRef>
          </c:val>
          <c:extLst>
            <c:ext xmlns:c16="http://schemas.microsoft.com/office/drawing/2014/chart" uri="{C3380CC4-5D6E-409C-BE32-E72D297353CC}">
              <c16:uniqueId val="{00000001-2804-4759-A7C8-72A7841A1D5F}"/>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2018/19</c:v>
                </c:pt>
              </c:strCache>
            </c:strRef>
          </c:cat>
          <c:val>
            <c:numRef>
              <c:f>Pivot_HH_Annual!$B$13</c:f>
              <c:numCache>
                <c:formatCode>#,##0</c:formatCode>
                <c:ptCount val="1"/>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March</c:v>
                  </c:pt>
                </c:lvl>
                <c:lvl>
                  <c:pt idx="0">
                    <c:v>2019</c:v>
                  </c:pt>
                </c:lvl>
              </c:multiLvlStrCache>
            </c:multiLvlStrRef>
          </c:cat>
          <c:val>
            <c:numRef>
              <c:f>Pivot_Persons_Mth!$C$14</c:f>
              <c:numCache>
                <c:formatCode>_(* #,##0_);_(* \(#,##0\);_(* "-"??_);_(@_)</c:formatCode>
                <c:ptCount val="1"/>
                <c:pt idx="0">
                  <c:v>3704578</c:v>
                </c:pt>
              </c:numCache>
            </c:numRef>
          </c:val>
          <c:extLst>
            <c:ext xmlns:c16="http://schemas.microsoft.com/office/drawing/2014/chart" uri="{C3380CC4-5D6E-409C-BE32-E72D297353CC}">
              <c16:uniqueId val="{00000000-EB8E-45D7-B769-0526211E98F5}"/>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Pivot_Timeliness_Mthly!$C$13</c:f>
              <c:numCache>
                <c:formatCode>0.0%</c:formatCode>
                <c:ptCount val="1"/>
                <c:pt idx="0">
                  <c:v>0.98804780876494025</c:v>
                </c:pt>
              </c:numCache>
            </c:numRef>
          </c:val>
          <c:smooth val="0"/>
          <c:extLst>
            <c:ext xmlns:c16="http://schemas.microsoft.com/office/drawing/2014/chart" uri="{C3380CC4-5D6E-409C-BE32-E72D297353CC}">
              <c16:uniqueId val="{00000000-57EA-4334-A7DD-E73BF0631272}"/>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Pivot_Timeliness_Mthly!$D$13</c:f>
              <c:numCache>
                <c:formatCode>0.0%</c:formatCode>
                <c:ptCount val="1"/>
                <c:pt idx="0">
                  <c:v>0.9841210536147954</c:v>
                </c:pt>
              </c:numCache>
            </c:numRef>
          </c:val>
          <c:smooth val="0"/>
          <c:extLst>
            <c:ext xmlns:c16="http://schemas.microsoft.com/office/drawing/2014/chart" uri="{C3380CC4-5D6E-409C-BE32-E72D297353CC}">
              <c16:uniqueId val="{00000001-57EA-4334-A7DD-E73BF0631272}"/>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Pivot_Timeliness_Mthly!$E$13</c:f>
              <c:numCache>
                <c:formatCode>0.0%</c:formatCode>
                <c:ptCount val="1"/>
                <c:pt idx="0">
                  <c:v>0.99228915662650607</c:v>
                </c:pt>
              </c:numCache>
            </c:numRef>
          </c:val>
          <c:smooth val="0"/>
          <c:extLst>
            <c:ext xmlns:c16="http://schemas.microsoft.com/office/drawing/2014/chart" uri="{C3380CC4-5D6E-409C-BE32-E72D297353CC}">
              <c16:uniqueId val="{00000002-57EA-4334-A7DD-E73BF0631272}"/>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04 Butte</c:v>
                </c:pt>
              </c:strCache>
            </c:strRef>
          </c:tx>
          <c:spPr>
            <a:ln w="28575" cap="rnd">
              <a:solidFill>
                <a:schemeClr val="accent1"/>
              </a:solidFill>
              <a:round/>
            </a:ln>
            <a:effectLst/>
          </c:spPr>
          <c:marker>
            <c:symbol val="none"/>
          </c:marker>
          <c:cat>
            <c:multiLvlStrRef>
              <c:f>Pivot_Timeliness_Mthly!$A$111:$A$112</c:f>
              <c:multiLvlStrCache>
                <c:ptCount val="1"/>
                <c:lvl>
                  <c:pt idx="0">
                    <c:v>December </c:v>
                  </c:pt>
                </c:lvl>
                <c:lvl>
                  <c:pt idx="0">
                    <c:v>2018</c:v>
                  </c:pt>
                </c:lvl>
              </c:multiLvlStrCache>
            </c:multiLvlStrRef>
          </c:cat>
          <c:val>
            <c:numRef>
              <c:f>Pivot_Timeliness_Mthly!$B$111:$B$112</c:f>
              <c:numCache>
                <c:formatCode>General</c:formatCode>
                <c:ptCount val="1"/>
                <c:pt idx="0">
                  <c:v>2.2200000000000001E-2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06 Colusa</c:v>
                </c:pt>
              </c:strCache>
            </c:strRef>
          </c:tx>
          <c:spPr>
            <a:ln w="28575" cap="rnd">
              <a:solidFill>
                <a:schemeClr val="accent2"/>
              </a:solidFill>
              <a:round/>
            </a:ln>
            <a:effectLst/>
          </c:spPr>
          <c:marker>
            <c:symbol val="none"/>
          </c:marker>
          <c:cat>
            <c:multiLvlStrRef>
              <c:f>Pivot_Timeliness_Mthly!$A$111:$A$112</c:f>
              <c:multiLvlStrCache>
                <c:ptCount val="1"/>
                <c:lvl>
                  <c:pt idx="0">
                    <c:v>December </c:v>
                  </c:pt>
                </c:lvl>
                <c:lvl>
                  <c:pt idx="0">
                    <c:v>2018</c:v>
                  </c:pt>
                </c:lvl>
              </c:multiLvlStrCache>
            </c:multiLvlStrRef>
          </c:cat>
          <c:val>
            <c:numRef>
              <c:f>Pivot_Timeliness_Mthly!$C$111:$C$112</c:f>
              <c:numCache>
                <c:formatCode>General</c:formatCode>
                <c:ptCount val="1"/>
                <c:pt idx="0">
                  <c:v>2.2200000000000001E-2</c:v>
                </c:pt>
              </c:numCache>
            </c:numRef>
          </c:val>
          <c:smooth val="0"/>
          <c:extLst>
            <c:ext xmlns:c16="http://schemas.microsoft.com/office/drawing/2014/chart" uri="{C3380CC4-5D6E-409C-BE32-E72D297353CC}">
              <c16:uniqueId val="{00000000-3001-485B-9C8D-415109929DE5}"/>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April</c:v>
                  </c:pt>
                </c:lvl>
                <c:lvl>
                  <c:pt idx="0">
                    <c:v>2016</c:v>
                  </c:pt>
                </c:lvl>
              </c:multiLvlStrCache>
            </c:multiLvlStrRef>
          </c:cat>
          <c:val>
            <c:numRef>
              <c:f>Pivot_ES!$C$13:$C$14</c:f>
              <c:numCache>
                <c:formatCode>0%</c:formatCode>
                <c:ptCount val="1"/>
                <c:pt idx="0">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April</c:v>
                  </c:pt>
                </c:lvl>
                <c:lvl>
                  <c:pt idx="0">
                    <c:v>2016</c:v>
                  </c:pt>
                </c:lvl>
              </c:multiLvlStrCache>
            </c:multiLvlStrRef>
          </c:cat>
          <c:val>
            <c:numRef>
              <c:f>Pivot_ES!$D$13:$D$14</c:f>
              <c:numCache>
                <c:formatCode>0%</c:formatCode>
                <c:ptCount val="1"/>
                <c:pt idx="0">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April</c:v>
                  </c:pt>
                </c:lvl>
                <c:lvl>
                  <c:pt idx="0">
                    <c:v>2016</c:v>
                  </c:pt>
                </c:lvl>
              </c:multiLvlStrCache>
            </c:multiLvlStrRef>
          </c:cat>
          <c:val>
            <c:numRef>
              <c:f>Pivot_ES!$E$13:$E$14</c:f>
              <c:numCache>
                <c:formatCode>0%</c:formatCode>
                <c:ptCount val="1"/>
                <c:pt idx="0">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29DE-491C-BFA5-8903B60272DB}"/>
            </c:ext>
          </c:extLst>
        </c:ser>
        <c:ser>
          <c:idx val="1"/>
          <c:order val="1"/>
          <c:tx>
            <c:strRef>
              <c:f>Pivot_ES!$D$46:$D$47</c:f>
              <c:strCache>
                <c:ptCount val="1"/>
                <c:pt idx="0">
                  <c:v>39 San Joaquin</c:v>
                </c:pt>
              </c:strCache>
            </c:strRef>
          </c:tx>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29DE-491C-BFA5-8903B60272DB}"/>
            </c:ext>
          </c:extLst>
        </c:ser>
        <c:ser>
          <c:idx val="2"/>
          <c:order val="2"/>
          <c:tx>
            <c:strRef>
              <c:f>Pivot_ES!$E$46:$E$47</c:f>
              <c:strCache>
                <c:ptCount val="1"/>
                <c:pt idx="0">
                  <c:v>57 Yolo</c:v>
                </c:pt>
              </c:strCache>
            </c:strRef>
          </c:tx>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29DE-491C-BFA5-8903B60272D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03 Amador</c:v>
                </c:pt>
              </c:strCache>
            </c:strRef>
          </c:tx>
          <c:cat>
            <c:multiLvlStrRef>
              <c:f>Pivot_Churn!$A$13:$B$16</c:f>
              <c:multiLvlStrCache>
                <c:ptCount val="3"/>
                <c:lvl>
                  <c:pt idx="0">
                    <c:v>January</c:v>
                  </c:pt>
                  <c:pt idx="1">
                    <c:v>April</c:v>
                  </c:pt>
                  <c:pt idx="2">
                    <c:v>July</c:v>
                  </c:pt>
                </c:lvl>
                <c:lvl>
                  <c:pt idx="0">
                    <c:v>2018</c:v>
                  </c:pt>
                </c:lvl>
              </c:multiLvlStrCache>
            </c:multiLvlStrRef>
          </c:cat>
          <c:val>
            <c:numRef>
              <c:f>Pivot_Churn!$C$13:$C$16</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03 Amador</c:v>
                </c:pt>
              </c:strCache>
            </c:strRef>
          </c:tx>
          <c:cat>
            <c:multiLvlStrRef>
              <c:f>Pivot_Churn!$A$49:$B$52</c:f>
              <c:multiLvlStrCache>
                <c:ptCount val="3"/>
                <c:lvl>
                  <c:pt idx="0">
                    <c:v>January</c:v>
                  </c:pt>
                  <c:pt idx="1">
                    <c:v>April</c:v>
                  </c:pt>
                  <c:pt idx="2">
                    <c:v>July</c:v>
                  </c:pt>
                </c:lvl>
                <c:lvl>
                  <c:pt idx="0">
                    <c:v>2018</c:v>
                  </c:pt>
                </c:lvl>
              </c:multiLvlStrCache>
            </c:multiLvlStrRef>
          </c:cat>
          <c:val>
            <c:numRef>
              <c:f>Pivot_Churn!$C$49:$C$52</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Pivot_Churn!$A$95:$B$96</c:f>
              <c:multiLvlStrCache>
                <c:ptCount val="1"/>
                <c:lvl>
                  <c:pt idx="0">
                    <c:v>July</c:v>
                  </c:pt>
                </c:lvl>
                <c:lvl>
                  <c:pt idx="0">
                    <c:v>2018</c:v>
                  </c:pt>
                </c:lvl>
              </c:multiLvlStrCache>
            </c:multiLvlStrRef>
          </c:cat>
          <c:val>
            <c:numRef>
              <c:f>Pivot_Churn!$C$95:$C$96</c:f>
              <c:numCache>
                <c:formatCode>0.0%</c:formatCode>
                <c:ptCount val="1"/>
                <c:pt idx="0">
                  <c:v>0.1016</c:v>
                </c:pt>
              </c:numCache>
            </c:numRef>
          </c:val>
          <c:smooth val="0"/>
          <c:extLst>
            <c:ext xmlns:c16="http://schemas.microsoft.com/office/drawing/2014/chart" uri="{C3380CC4-5D6E-409C-BE32-E72D297353CC}">
              <c16:uniqueId val="{00000000-1892-4396-9DE0-8FCC65276FD9}"/>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Pivot_Churn!$A$148:$B$149</c:f>
              <c:multiLvlStrCache>
                <c:ptCount val="1"/>
                <c:lvl>
                  <c:pt idx="0">
                    <c:v>July</c:v>
                  </c:pt>
                </c:lvl>
                <c:lvl>
                  <c:pt idx="0">
                    <c:v>2018</c:v>
                  </c:pt>
                </c:lvl>
              </c:multiLvlStrCache>
            </c:multiLvlStrRef>
          </c:cat>
          <c:val>
            <c:numRef>
              <c:f>Pivot_Churn!$C$148:$C$149</c:f>
              <c:numCache>
                <c:formatCode>0.0%</c:formatCode>
                <c:ptCount val="1"/>
                <c:pt idx="0">
                  <c:v>0.15679999999999999</c:v>
                </c:pt>
              </c:numCache>
            </c:numRef>
          </c:val>
          <c:smooth val="0"/>
          <c:extLst>
            <c:ext xmlns:c16="http://schemas.microsoft.com/office/drawing/2014/chart" uri="{C3380CC4-5D6E-409C-BE32-E72D297353CC}">
              <c16:uniqueId val="{00000000-9904-44ED-A8C7-70BB97D0EBDB}"/>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Pivot_NegErrorRt!$A$7:$A$8</c:f>
              <c:multiLvlStrCache>
                <c:ptCount val="1"/>
                <c:lvl>
                  <c:pt idx="0">
                    <c:v>December </c:v>
                  </c:pt>
                </c:lvl>
                <c:lvl>
                  <c:pt idx="0">
                    <c:v>2018</c:v>
                  </c:pt>
                </c:lvl>
              </c:multiLvlStrCache>
            </c:multiLvlStrRef>
          </c:cat>
          <c:val>
            <c:numRef>
              <c:f>Pivot_NegErrorRt!$B$7:$B$8</c:f>
              <c:numCache>
                <c:formatCode>0.0%</c:formatCode>
                <c:ptCount val="1"/>
                <c:pt idx="0">
                  <c:v>0.33300000000000002</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Pivot_NegErrorRt!$A$7:$A$8</c:f>
              <c:multiLvlStrCache>
                <c:ptCount val="1"/>
                <c:lvl>
                  <c:pt idx="0">
                    <c:v>December </c:v>
                  </c:pt>
                </c:lvl>
                <c:lvl>
                  <c:pt idx="0">
                    <c:v>2018</c:v>
                  </c:pt>
                </c:lvl>
              </c:multiLvlStrCache>
            </c:multiLvlStrRef>
          </c:cat>
          <c:val>
            <c:numRef>
              <c:f>Pivot_NegErrorRt!$C$7:$C$8</c:f>
              <c:numCache>
                <c:formatCode>0.0%</c:formatCode>
                <c:ptCount val="1"/>
                <c:pt idx="0">
                  <c:v>0.33300000000000002</c:v>
                </c:pt>
              </c:numCache>
            </c:numRef>
          </c:val>
          <c:smooth val="0"/>
          <c:extLst>
            <c:ext xmlns:c16="http://schemas.microsoft.com/office/drawing/2014/chart" uri="{C3380CC4-5D6E-409C-BE32-E72D297353CC}">
              <c16:uniqueId val="{00000000-A91D-4B62-A7DD-A9C954B7AFFD}"/>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PRI footnotes'!A1"/></Relationships>
</file>

<file path=xl/drawings/_rels/drawing14.xml.rels><?xml version="1.0" encoding="UTF-8" standalone="yes"?>
<Relationships xmlns="http://schemas.openxmlformats.org/package/2006/relationships"><Relationship Id="rId8" Type="http://schemas.openxmlformats.org/officeDocument/2006/relationships/hyperlink" Target="#'PRI footnotes'!A1"/><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0.png"/><Relationship Id="rId1" Type="http://schemas.openxmlformats.org/officeDocument/2006/relationships/image" Target="../media/image6.png"/><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PRI footnotes'!A1"/></Relationships>
</file>

<file path=xl/drawings/_rels/drawing17.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6.xml"/><Relationship Id="rId4" Type="http://schemas.openxmlformats.org/officeDocument/2006/relationships/chart" Target="../charts/chart21.xml"/><Relationship Id="rId9"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7.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28.xml"/><Relationship Id="rId9" Type="http://schemas.openxmlformats.org/officeDocument/2006/relationships/hyperlink" Target="#Main_Menu!D12"/></Relationships>
</file>

<file path=xl/drawings/_rels/drawing20.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30.xml"/><Relationship Id="rId9" Type="http://schemas.openxmlformats.org/officeDocument/2006/relationships/hyperlink" Target="#Main_Menu!D12"/></Relationships>
</file>

<file path=xl/drawings/_rels/drawing21.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2.xml"/><Relationship Id="rId9" Type="http://schemas.openxmlformats.org/officeDocument/2006/relationships/image" Target="../media/image3.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3.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34.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36.xml"/><Relationship Id="rId7" Type="http://schemas.openxmlformats.org/officeDocument/2006/relationships/chart" Target="../charts/chart4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11" Type="http://schemas.openxmlformats.org/officeDocument/2006/relationships/hyperlink" Target="#Main_Menu!D12"/><Relationship Id="rId5" Type="http://schemas.openxmlformats.org/officeDocument/2006/relationships/chart" Target="../charts/chart3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37.xml"/><Relationship Id="rId9"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8" Type="http://schemas.openxmlformats.org/officeDocument/2006/relationships/chart" Target="../charts/chart43.xml"/><Relationship Id="rId3" Type="http://schemas.microsoft.com/office/2007/relationships/hdphoto" Target="../media/hdphoto1.wdp"/><Relationship Id="rId7" Type="http://schemas.openxmlformats.org/officeDocument/2006/relationships/chart" Target="../charts/chart42.xml"/><Relationship Id="rId2" Type="http://schemas.openxmlformats.org/officeDocument/2006/relationships/image" Target="../media/image7.png"/><Relationship Id="rId1" Type="http://schemas.openxmlformats.org/officeDocument/2006/relationships/chart" Target="../charts/chart4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2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4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49.xml"/><Relationship Id="rId9" Type="http://schemas.openxmlformats.org/officeDocument/2006/relationships/image" Target="../media/image3.png"/></Relationships>
</file>

<file path=xl/drawings/_rels/drawing30.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51.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5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3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6.png"/><Relationship Id="rId1" Type="http://schemas.openxmlformats.org/officeDocument/2006/relationships/chart" Target="../charts/chart52.xml"/><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 Id="rId9" Type="http://schemas.microsoft.com/office/2007/relationships/hdphoto" Target="../media/hdphoto1.wdp"/></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4.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3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6.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3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8.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6.xml"/><Relationship Id="rId4" Type="http://schemas.openxmlformats.org/officeDocument/2006/relationships/hyperlink" Target="#Main_Menu!A1"/></Relationships>
</file>

<file path=xl/drawings/_rels/drawing4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8.xml"/><Relationship Id="rId1" Type="http://schemas.openxmlformats.org/officeDocument/2006/relationships/chart" Target="../charts/chart57.xml"/><Relationship Id="rId5" Type="http://schemas.openxmlformats.org/officeDocument/2006/relationships/hyperlink" Target="#Main_Menu!A1"/><Relationship Id="rId4" Type="http://schemas.openxmlformats.org/officeDocument/2006/relationships/image" Target="../media/image6.png"/></Relationships>
</file>

<file path=xl/drawings/_rels/drawing4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9.xml"/><Relationship Id="rId4" Type="http://schemas.openxmlformats.org/officeDocument/2006/relationships/hyperlink" Target="#Main_Menu!A1"/></Relationships>
</file>

<file path=xl/drawings/_rels/drawing42.xml.rels><?xml version="1.0" encoding="UTF-8" standalone="yes"?>
<Relationships xmlns="http://schemas.openxmlformats.org/package/2006/relationships"><Relationship Id="rId3" Type="http://schemas.openxmlformats.org/officeDocument/2006/relationships/chart" Target="../charts/chart62.xml"/><Relationship Id="rId7" Type="http://schemas.openxmlformats.org/officeDocument/2006/relationships/hyperlink" Target="#Main_Menu!A1"/><Relationship Id="rId2" Type="http://schemas.openxmlformats.org/officeDocument/2006/relationships/chart" Target="../charts/chart61.xml"/><Relationship Id="rId1" Type="http://schemas.openxmlformats.org/officeDocument/2006/relationships/chart" Target="../charts/chart60.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3.xml"/></Relationships>
</file>

<file path=xl/drawings/_rels/drawing4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64.xml"/><Relationship Id="rId5" Type="http://schemas.openxmlformats.org/officeDocument/2006/relationships/chart" Target="../charts/chart65.xml"/><Relationship Id="rId4" Type="http://schemas.openxmlformats.org/officeDocument/2006/relationships/hyperlink" Target="#Main_Menu!A1"/></Relationships>
</file>

<file path=xl/drawings/_rels/drawing4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7.xml"/><Relationship Id="rId1" Type="http://schemas.openxmlformats.org/officeDocument/2006/relationships/chart" Target="../charts/chart66.xml"/><Relationship Id="rId5" Type="http://schemas.openxmlformats.org/officeDocument/2006/relationships/hyperlink" Target="#Main_Menu!A1"/><Relationship Id="rId4" Type="http://schemas.openxmlformats.org/officeDocument/2006/relationships/image" Target="../media/image6.png"/></Relationships>
</file>

<file path=xl/drawings/_rels/drawing45.xml.rels><?xml version="1.0" encoding="UTF-8" standalone="yes"?>
<Relationships xmlns="http://schemas.openxmlformats.org/package/2006/relationships"><Relationship Id="rId3" Type="http://schemas.openxmlformats.org/officeDocument/2006/relationships/chart" Target="../charts/chart70.xml"/><Relationship Id="rId7" Type="http://schemas.openxmlformats.org/officeDocument/2006/relationships/hyperlink" Target="#Main_Menu!A1"/><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71.xml"/></Relationships>
</file>

<file path=xl/drawings/_rels/drawing46.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74.xml"/><Relationship Id="rId7" Type="http://schemas.openxmlformats.org/officeDocument/2006/relationships/image" Target="../media/image6.png"/><Relationship Id="rId2" Type="http://schemas.openxmlformats.org/officeDocument/2006/relationships/chart" Target="../charts/chart73.xml"/><Relationship Id="rId1" Type="http://schemas.openxmlformats.org/officeDocument/2006/relationships/chart" Target="../charts/chart72.xml"/><Relationship Id="rId6" Type="http://schemas.openxmlformats.org/officeDocument/2006/relationships/image" Target="../media/image1.png"/><Relationship Id="rId5" Type="http://schemas.openxmlformats.org/officeDocument/2006/relationships/chart" Target="../charts/chart76.xml"/><Relationship Id="rId4" Type="http://schemas.openxmlformats.org/officeDocument/2006/relationships/chart" Target="../charts/chart75.xml"/></Relationships>
</file>

<file path=xl/drawings/_rels/drawing4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8.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7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0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0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0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0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0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1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1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1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1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1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1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0" y="0"/>
          <a:ext cx="12211050" cy="914399"/>
          <a:chOff x="0" y="0"/>
          <a:chExt cx="11477624" cy="914399"/>
        </a:xfrm>
      </xdr:grpSpPr>
      <xdr:sp macro="" textlink="">
        <xdr:nvSpPr>
          <xdr:cNvPr id="5" name="Rounded Rectangle 4">
            <a:extLst>
              <a:ext uri="{FF2B5EF4-FFF2-40B4-BE49-F238E27FC236}">
                <a16:creationId xmlns:a16="http://schemas.microsoft.com/office/drawing/2014/main" id="{00000000-0008-0000-02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2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3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3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3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05/02/19 -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4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4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0000000-0008-0000-0500-000003000000}"/>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00000000-0008-0000-05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00000000-0008-0000-0500-000008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00000000-0008-0000-0500-00000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5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00000000-0008-0000-05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00000000-0008-0000-0500-000015000000}"/>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00000000-0008-0000-0500-000018000000}"/>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00000000-0008-0000-0500-000019000000}"/>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000000-0008-0000-0500-00001B000000}"/>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6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6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6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6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6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6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7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7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7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7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7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7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7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7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7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8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8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8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8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8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8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8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8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9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9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9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9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9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9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9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9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9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A00-000006000000}"/>
            </a:ext>
          </a:extLst>
        </xdr:cNvPr>
        <xdr:cNvGrpSpPr/>
      </xdr:nvGrpSpPr>
      <xdr:grpSpPr>
        <a:xfrm>
          <a:off x="29633" y="40216"/>
          <a:ext cx="14480117" cy="1495424"/>
          <a:chOff x="29633" y="40216"/>
          <a:chExt cx="14480117" cy="1495424"/>
        </a:xfrm>
      </xdr:grpSpPr>
      <xdr:grpSp>
        <xdr:nvGrpSpPr>
          <xdr:cNvPr id="11" name="Group 10">
            <a:extLst>
              <a:ext uri="{FF2B5EF4-FFF2-40B4-BE49-F238E27FC236}">
                <a16:creationId xmlns:a16="http://schemas.microsoft.com/office/drawing/2014/main" id="{00000000-0008-0000-0A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A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A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A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A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A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A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A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A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A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A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A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B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B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B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C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C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C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C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C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264584</xdr:colOff>
      <xdr:row>8</xdr:row>
      <xdr:rowOff>21167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2335" y="52920"/>
          <a:ext cx="13599582" cy="1492247"/>
          <a:chOff x="42335" y="52920"/>
          <a:chExt cx="13599582" cy="1492247"/>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42335" y="52920"/>
            <a:ext cx="13599582" cy="1492247"/>
            <a:chOff x="31752" y="52920"/>
            <a:chExt cx="14480118" cy="1495424"/>
          </a:xfrm>
        </xdr:grpSpPr>
        <xdr:grpSp>
          <xdr:nvGrpSpPr>
            <xdr:cNvPr id="21" name="Group 20">
              <a:extLst>
                <a:ext uri="{FF2B5EF4-FFF2-40B4-BE49-F238E27FC236}">
                  <a16:creationId xmlns:a16="http://schemas.microsoft.com/office/drawing/2014/main" id="{00000000-0008-0000-0C00-000015000000}"/>
                </a:ext>
              </a:extLst>
            </xdr:cNvPr>
            <xdr:cNvGrpSpPr/>
          </xdr:nvGrpSpPr>
          <xdr:grpSpPr>
            <a:xfrm>
              <a:off x="31752" y="52920"/>
              <a:ext cx="14480118" cy="1495424"/>
              <a:chOff x="0" y="0"/>
              <a:chExt cx="11563351" cy="1495424"/>
            </a:xfrm>
          </xdr:grpSpPr>
          <xdr:sp macro="" textlink="">
            <xdr:nvSpPr>
              <xdr:cNvPr id="27" name="Rounded Rectangle 6">
                <a:extLst>
                  <a:ext uri="{FF2B5EF4-FFF2-40B4-BE49-F238E27FC236}">
                    <a16:creationId xmlns:a16="http://schemas.microsoft.com/office/drawing/2014/main" id="{00000000-0008-0000-0C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C00-00001C000000}"/>
                  </a:ext>
                </a:extLst>
              </xdr:cNvPr>
              <xdr:cNvSpPr/>
            </xdr:nvSpPr>
            <xdr:spPr>
              <a:xfrm rot="10800000">
                <a:off x="9599" y="975276"/>
                <a:ext cx="11553752"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C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C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C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C00-000024000000}"/>
                </a:ext>
              </a:extLst>
            </xdr:cNvPr>
            <xdr:cNvSpPr txBox="1"/>
          </xdr:nvSpPr>
          <xdr:spPr>
            <a:xfrm>
              <a:off x="9611876" y="1132464"/>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C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11</xdr:col>
      <xdr:colOff>444501</xdr:colOff>
      <xdr:row>5</xdr:row>
      <xdr:rowOff>179917</xdr:rowOff>
    </xdr:from>
    <xdr:to>
      <xdr:col>12</xdr:col>
      <xdr:colOff>476251</xdr:colOff>
      <xdr:row>7</xdr:row>
      <xdr:rowOff>108078</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C00-000028000000}"/>
            </a:ext>
          </a:extLst>
        </xdr:cNvPr>
        <xdr:cNvSpPr txBox="1"/>
      </xdr:nvSpPr>
      <xdr:spPr>
        <a:xfrm>
          <a:off x="10731501" y="1132417"/>
          <a:ext cx="1280583"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00000000-0008-0000-0C00-00002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D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D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D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D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D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D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D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D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D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D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D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D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D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D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D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D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D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D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D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9</xdr:col>
      <xdr:colOff>910166</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D00-000028000000}"/>
            </a:ext>
          </a:extLst>
        </xdr:cNvPr>
        <xdr:cNvSpPr txBox="1"/>
      </xdr:nvSpPr>
      <xdr:spPr>
        <a:xfrm>
          <a:off x="8995832" y="1111251"/>
          <a:ext cx="1238251"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295275</xdr:colOff>
          <xdr:row>52</xdr:row>
          <xdr:rowOff>123825</xdr:rowOff>
        </xdr:to>
        <xdr:sp macro="" textlink="">
          <xdr:nvSpPr>
            <xdr:cNvPr id="48131" name="Object 3" hidden="1">
              <a:extLst>
                <a:ext uri="{63B3BB69-23CF-44E3-9099-C40C66FF867C}">
                  <a14:compatExt spid="_x0000_s48131"/>
                </a:ext>
                <a:ext uri="{FF2B5EF4-FFF2-40B4-BE49-F238E27FC236}">
                  <a16:creationId xmlns:a16="http://schemas.microsoft.com/office/drawing/2014/main" id="{00000000-0008-0000-0E00-000003B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absolute">
    <xdr:from>
      <xdr:col>0</xdr:col>
      <xdr:colOff>1</xdr:colOff>
      <xdr:row>0</xdr:row>
      <xdr:rowOff>1</xdr:rowOff>
    </xdr:from>
    <xdr:to>
      <xdr:col>11</xdr:col>
      <xdr:colOff>400051</xdr:colOff>
      <xdr:row>5</xdr:row>
      <xdr:rowOff>47625</xdr:rowOff>
    </xdr:to>
    <xdr:grpSp>
      <xdr:nvGrpSpPr>
        <xdr:cNvPr id="9" name="Group 8">
          <a:extLst>
            <a:ext uri="{FF2B5EF4-FFF2-40B4-BE49-F238E27FC236}">
              <a16:creationId xmlns:a16="http://schemas.microsoft.com/office/drawing/2014/main" id="{00000000-0008-0000-0E00-000009000000}"/>
            </a:ext>
          </a:extLst>
        </xdr:cNvPr>
        <xdr:cNvGrpSpPr/>
      </xdr:nvGrpSpPr>
      <xdr:grpSpPr>
        <a:xfrm>
          <a:off x="1" y="1"/>
          <a:ext cx="7105650" cy="1000124"/>
          <a:chOff x="0" y="0"/>
          <a:chExt cx="11563350" cy="1495424"/>
        </a:xfrm>
      </xdr:grpSpPr>
      <xdr:sp macro="" textlink="">
        <xdr:nvSpPr>
          <xdr:cNvPr id="12" name="Rounded Rectangle 6">
            <a:extLst>
              <a:ext uri="{FF2B5EF4-FFF2-40B4-BE49-F238E27FC236}">
                <a16:creationId xmlns:a16="http://schemas.microsoft.com/office/drawing/2014/main" id="{00000000-0008-0000-0E00-00000C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3" name="Round Same Side Corner Rectangle 7">
            <a:extLst>
              <a:ext uri="{FF2B5EF4-FFF2-40B4-BE49-F238E27FC236}">
                <a16:creationId xmlns:a16="http://schemas.microsoft.com/office/drawing/2014/main" id="{00000000-0008-0000-0E00-00000D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0E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1281" y="954222"/>
            <a:ext cx="2056791" cy="44452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5" name="TextBox 14">
            <a:extLst>
              <a:ext uri="{FF2B5EF4-FFF2-40B4-BE49-F238E27FC236}">
                <a16:creationId xmlns:a16="http://schemas.microsoft.com/office/drawing/2014/main" id="{00000000-0008-0000-0E00-00000F000000}"/>
              </a:ext>
            </a:extLst>
          </xdr:cNvPr>
          <xdr:cNvSpPr txBox="1"/>
        </xdr:nvSpPr>
        <xdr:spPr>
          <a:xfrm>
            <a:off x="4278128" y="49256"/>
            <a:ext cx="7099140" cy="47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Footnotes</a:t>
            </a:r>
            <a:endParaRPr lang="en-US" sz="1600" b="1">
              <a:solidFill>
                <a:srgbClr val="C00000"/>
              </a:solidFill>
            </a:endParaRPr>
          </a:p>
        </xdr:txBody>
      </xdr:sp>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2">
            <a:duotone>
              <a:prstClr val="black"/>
              <a:schemeClr val="bg1">
                <a:tint val="45000"/>
                <a:satMod val="400000"/>
              </a:schemeClr>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90990" y="115380"/>
            <a:ext cx="3582620" cy="53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0</xdr:col>
      <xdr:colOff>104775</xdr:colOff>
      <xdr:row>3</xdr:row>
      <xdr:rowOff>104775</xdr:rowOff>
    </xdr:from>
    <xdr:to>
      <xdr:col>0</xdr:col>
      <xdr:colOff>400049</xdr:colOff>
      <xdr:row>5</xdr:row>
      <xdr:rowOff>19049</xdr:rowOff>
    </xdr:to>
    <xdr:pic>
      <xdr:nvPicPr>
        <xdr:cNvPr id="17" name="Graphic 16" descr="House">
          <a:hlinkClick xmlns:r="http://schemas.openxmlformats.org/officeDocument/2006/relationships" r:id="rId4"/>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4775" y="676275"/>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F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F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F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F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F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31750</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F00-000017000000}"/>
            </a:ext>
          </a:extLst>
        </xdr:cNvPr>
        <xdr:cNvSpPr txBox="1"/>
      </xdr:nvSpPr>
      <xdr:spPr>
        <a:xfrm>
          <a:off x="8604250" y="1079500"/>
          <a:ext cx="1248833"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1000-000008000000}"/>
            </a:ext>
          </a:extLst>
        </xdr:cNvPr>
        <xdr:cNvGrpSpPr/>
      </xdr:nvGrpSpPr>
      <xdr:grpSpPr>
        <a:xfrm>
          <a:off x="28575" y="38100"/>
          <a:ext cx="11696700" cy="1048323"/>
          <a:chOff x="28575" y="38100"/>
          <a:chExt cx="11087100" cy="1048323"/>
        </a:xfrm>
      </xdr:grpSpPr>
      <xdr:grpSp>
        <xdr:nvGrpSpPr>
          <xdr:cNvPr id="4" name="Group 3">
            <a:extLst>
              <a:ext uri="{FF2B5EF4-FFF2-40B4-BE49-F238E27FC236}">
                <a16:creationId xmlns:a16="http://schemas.microsoft.com/office/drawing/2014/main" id="{00000000-0008-0000-10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1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0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666750</xdr:colOff>
      <xdr:row>4</xdr:row>
      <xdr:rowOff>152399</xdr:rowOff>
    </xdr:to>
    <xdr:grpSp>
      <xdr:nvGrpSpPr>
        <xdr:cNvPr id="4" name="Group 3">
          <a:extLst>
            <a:ext uri="{FF2B5EF4-FFF2-40B4-BE49-F238E27FC236}">
              <a16:creationId xmlns:a16="http://schemas.microsoft.com/office/drawing/2014/main" id="{00000000-0008-0000-1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11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11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11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1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1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12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1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1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12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12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2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2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12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12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12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2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2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00000000-0008-0000-1200-00001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13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13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1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13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13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13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13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13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13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13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13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13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13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4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4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4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4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4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4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4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4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4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4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4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4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5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5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5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5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5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5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5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5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5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5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5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5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6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6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6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6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6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6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6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6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6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6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7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7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7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7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7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7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7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7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7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7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7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00000000-0008-0000-17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8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8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8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8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8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8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8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8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8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8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8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8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8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00000000-0008-0000-1800-00001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9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9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9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9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9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9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9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9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9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9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00000000-0008-0000-1900-00001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A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A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A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A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A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A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A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A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A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A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C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C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C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C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C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C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C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C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C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D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D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D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D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D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D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D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D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D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D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D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D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D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3</xdr:col>
      <xdr:colOff>133349</xdr:colOff>
      <xdr:row>9</xdr:row>
      <xdr:rowOff>9524</xdr:rowOff>
    </xdr:from>
    <xdr:to>
      <xdr:col>19</xdr:col>
      <xdr:colOff>295275</xdr:colOff>
      <xdr:row>43</xdr:row>
      <xdr:rowOff>152400</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9</xdr:row>
      <xdr:rowOff>9525</xdr:rowOff>
    </xdr:from>
    <xdr:to>
      <xdr:col>3</xdr:col>
      <xdr:colOff>66675</xdr:colOff>
      <xdr:row>31</xdr:row>
      <xdr:rowOff>85725</xdr:rowOff>
    </xdr:to>
    <mc:AlternateContent xmlns:mc="http://schemas.openxmlformats.org/markup-compatibility/2006" xmlns:a14="http://schemas.microsoft.com/office/drawing/2010/main">
      <mc:Choice Requires="a14">
        <xdr:graphicFrame macro="">
          <xdr:nvGraphicFramePr>
            <xdr:cNvPr id="3" name="County 13">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66675" y="1724025"/>
              <a:ext cx="1841500" cy="426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31</xdr:row>
      <xdr:rowOff>104775</xdr:rowOff>
    </xdr:from>
    <xdr:to>
      <xdr:col>3</xdr:col>
      <xdr:colOff>57150</xdr:colOff>
      <xdr:row>39</xdr:row>
      <xdr:rowOff>38100</xdr:rowOff>
    </xdr:to>
    <mc:AlternateContent xmlns:mc="http://schemas.openxmlformats.org/markup-compatibility/2006" xmlns:a14="http://schemas.microsoft.com/office/drawing/2010/main">
      <mc:Choice Requires="a14">
        <xdr:graphicFrame macro="">
          <xdr:nvGraphicFramePr>
            <xdr:cNvPr id="4" name="Quarter 3">
              <a:extLst>
                <a:ext uri="{FF2B5EF4-FFF2-40B4-BE49-F238E27FC236}">
                  <a16:creationId xmlns:a16="http://schemas.microsoft.com/office/drawing/2014/main" id="{00000000-0008-0000-1E00-000004000000}"/>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mlns="">
        <xdr:sp macro="" textlink="">
          <xdr:nvSpPr>
            <xdr:cNvPr id="0" name=""/>
            <xdr:cNvSpPr>
              <a:spLocks noTextEdit="1"/>
            </xdr:cNvSpPr>
          </xdr:nvSpPr>
          <xdr:spPr>
            <a:xfrm>
              <a:off x="57150" y="6010275"/>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39</xdr:row>
      <xdr:rowOff>57151</xdr:rowOff>
    </xdr:from>
    <xdr:to>
      <xdr:col>3</xdr:col>
      <xdr:colOff>57150</xdr:colOff>
      <xdr:row>44</xdr:row>
      <xdr:rowOff>42333</xdr:rowOff>
    </xdr:to>
    <mc:AlternateContent xmlns:mc="http://schemas.openxmlformats.org/markup-compatibility/2006" xmlns:a14="http://schemas.microsoft.com/office/drawing/2010/main">
      <mc:Choice Requires="a14">
        <xdr:graphicFrame macro="">
          <xdr:nvGraphicFramePr>
            <xdr:cNvPr id="5" name="C_Year 3">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57150" y="7486651"/>
              <a:ext cx="1841500" cy="937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57150</xdr:colOff>
      <xdr:row>0</xdr:row>
      <xdr:rowOff>114300</xdr:rowOff>
    </xdr:from>
    <xdr:to>
      <xdr:col>19</xdr:col>
      <xdr:colOff>343770</xdr:colOff>
      <xdr:row>8</xdr:row>
      <xdr:rowOff>36196</xdr:rowOff>
    </xdr:to>
    <xdr:grpSp>
      <xdr:nvGrpSpPr>
        <xdr:cNvPr id="10" name="Group 9">
          <a:extLst>
            <a:ext uri="{FF2B5EF4-FFF2-40B4-BE49-F238E27FC236}">
              <a16:creationId xmlns:a16="http://schemas.microsoft.com/office/drawing/2014/main" id="{00000000-0008-0000-1E00-00000A000000}"/>
            </a:ext>
          </a:extLst>
        </xdr:cNvPr>
        <xdr:cNvGrpSpPr/>
      </xdr:nvGrpSpPr>
      <xdr:grpSpPr>
        <a:xfrm>
          <a:off x="57150" y="114300"/>
          <a:ext cx="11949453" cy="1445896"/>
          <a:chOff x="26647" y="28575"/>
          <a:chExt cx="11869020" cy="1448013"/>
        </a:xfrm>
      </xdr:grpSpPr>
      <xdr:grpSp>
        <xdr:nvGrpSpPr>
          <xdr:cNvPr id="11" name="Group 10">
            <a:extLst>
              <a:ext uri="{FF2B5EF4-FFF2-40B4-BE49-F238E27FC236}">
                <a16:creationId xmlns:a16="http://schemas.microsoft.com/office/drawing/2014/main" id="{00000000-0008-0000-1E00-00000B000000}"/>
              </a:ext>
            </a:extLst>
          </xdr:cNvPr>
          <xdr:cNvGrpSpPr/>
        </xdr:nvGrpSpPr>
        <xdr:grpSpPr>
          <a:xfrm>
            <a:off x="26647" y="28575"/>
            <a:ext cx="11869020" cy="1448013"/>
            <a:chOff x="24704" y="28575"/>
            <a:chExt cx="9147872" cy="1445896"/>
          </a:xfrm>
        </xdr:grpSpPr>
        <xdr:sp macro="" textlink="">
          <xdr:nvSpPr>
            <xdr:cNvPr id="15" name="Rounded Rectangle 13">
              <a:extLst>
                <a:ext uri="{FF2B5EF4-FFF2-40B4-BE49-F238E27FC236}">
                  <a16:creationId xmlns:a16="http://schemas.microsoft.com/office/drawing/2014/main" id="{00000000-0008-0000-1E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14">
              <a:extLst>
                <a:ext uri="{FF2B5EF4-FFF2-40B4-BE49-F238E27FC236}">
                  <a16:creationId xmlns:a16="http://schemas.microsoft.com/office/drawing/2014/main" id="{00000000-0008-0000-1E00-000010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E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8" name="TextBox 17">
              <a:extLst>
                <a:ext uri="{FF2B5EF4-FFF2-40B4-BE49-F238E27FC236}">
                  <a16:creationId xmlns:a16="http://schemas.microsoft.com/office/drawing/2014/main" id="{00000000-0008-0000-1E00-000012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CalHEERS</a:t>
              </a:r>
              <a:r>
                <a:rPr lang="en-US" sz="2000" b="1" baseline="0">
                  <a:solidFill>
                    <a:srgbClr val="C00000"/>
                  </a:solidFill>
                </a:rPr>
                <a:t> </a:t>
              </a:r>
              <a:endParaRPr lang="en-US" sz="2000" b="1">
                <a:solidFill>
                  <a:srgbClr val="C00000"/>
                </a:solidFill>
              </a:endParaRPr>
            </a:p>
          </xdr:txBody>
        </xdr:sp>
      </xdr:grpSp>
      <xdr:grpSp>
        <xdr:nvGrpSpPr>
          <xdr:cNvPr id="12" name="Group 11">
            <a:extLst>
              <a:ext uri="{FF2B5EF4-FFF2-40B4-BE49-F238E27FC236}">
                <a16:creationId xmlns:a16="http://schemas.microsoft.com/office/drawing/2014/main" id="{00000000-0008-0000-1E00-00000C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3" name="Rounded Rectangle 9">
              <a:hlinkClick xmlns:r="http://schemas.openxmlformats.org/officeDocument/2006/relationships" r:id="rId3"/>
              <a:extLst>
                <a:ext uri="{FF2B5EF4-FFF2-40B4-BE49-F238E27FC236}">
                  <a16:creationId xmlns:a16="http://schemas.microsoft.com/office/drawing/2014/main" id="{00000000-0008-0000-1E00-00000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4" name="Rounded Rectangle 4">
              <a:hlinkClick xmlns:r="http://schemas.openxmlformats.org/officeDocument/2006/relationships" r:id="rId4"/>
              <a:extLst>
                <a:ext uri="{FF2B5EF4-FFF2-40B4-BE49-F238E27FC236}">
                  <a16:creationId xmlns:a16="http://schemas.microsoft.com/office/drawing/2014/main" id="{00000000-0008-0000-1E00-00000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6</xdr:row>
      <xdr:rowOff>0</xdr:rowOff>
    </xdr:from>
    <xdr:to>
      <xdr:col>0</xdr:col>
      <xdr:colOff>428625</xdr:colOff>
      <xdr:row>7</xdr:row>
      <xdr:rowOff>57150</xdr:rowOff>
    </xdr:to>
    <xdr:pic>
      <xdr:nvPicPr>
        <xdr:cNvPr id="19" name="Graphic 18" descr="House">
          <a:hlinkClick xmlns:r="http://schemas.openxmlformats.org/officeDocument/2006/relationships" r:id="rId5"/>
          <a:extLst>
            <a:ext uri="{FF2B5EF4-FFF2-40B4-BE49-F238E27FC236}">
              <a16:creationId xmlns:a16="http://schemas.microsoft.com/office/drawing/2014/main" id="{00000000-0008-0000-1E00-00001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1143000"/>
          <a:ext cx="247650" cy="247650"/>
        </a:xfrm>
        <a:prstGeom prst="rect">
          <a:avLst/>
        </a:prstGeom>
      </xdr:spPr>
    </xdr:pic>
    <xdr:clientData/>
  </xdr:twoCellAnchor>
  <xdr:twoCellAnchor>
    <xdr:from>
      <xdr:col>0</xdr:col>
      <xdr:colOff>209550</xdr:colOff>
      <xdr:row>0</xdr:row>
      <xdr:rowOff>180975</xdr:rowOff>
    </xdr:from>
    <xdr:to>
      <xdr:col>5</xdr:col>
      <xdr:colOff>602191</xdr:colOff>
      <xdr:row>3</xdr:row>
      <xdr:rowOff>0</xdr:rowOff>
    </xdr:to>
    <xdr:pic>
      <xdr:nvPicPr>
        <xdr:cNvPr id="20" name="Picture 19">
          <a:extLst>
            <a:ext uri="{FF2B5EF4-FFF2-40B4-BE49-F238E27FC236}">
              <a16:creationId xmlns:a16="http://schemas.microsoft.com/office/drawing/2014/main" id="{00000000-0008-0000-1E00-000014000000}"/>
            </a:ext>
          </a:extLst>
        </xdr:cNvPr>
        <xdr:cNvPicPr>
          <a:picLocks noChangeAspect="1" noChangeArrowheads="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0" y="180975"/>
          <a:ext cx="3440641" cy="390525"/>
        </a:xfrm>
        <a:prstGeom prst="rect">
          <a:avLst/>
        </a:prstGeom>
        <a:solidFill>
          <a:schemeClr val="bg1">
            <a:lumMod val="85000"/>
          </a:schemeClr>
        </a:solidFill>
        <a:ln>
          <a:noFill/>
        </a:ln>
        <a:extLst/>
      </xdr:spPr>
    </xdr:pic>
    <xdr:clientData/>
  </xdr:twoCellAnchor>
  <xdr:twoCellAnchor>
    <xdr:from>
      <xdr:col>0</xdr:col>
      <xdr:colOff>66675</xdr:colOff>
      <xdr:row>2</xdr:row>
      <xdr:rowOff>133350</xdr:rowOff>
    </xdr:from>
    <xdr:to>
      <xdr:col>19</xdr:col>
      <xdr:colOff>261408</xdr:colOff>
      <xdr:row>6</xdr:row>
      <xdr:rowOff>19050</xdr:rowOff>
    </xdr:to>
    <xdr:sp macro="" textlink="">
      <xdr:nvSpPr>
        <xdr:cNvPr id="21" name="TextBox 20">
          <a:extLst>
            <a:ext uri="{FF2B5EF4-FFF2-40B4-BE49-F238E27FC236}">
              <a16:creationId xmlns:a16="http://schemas.microsoft.com/office/drawing/2014/main" id="{00000000-0008-0000-1E00-000015000000}"/>
            </a:ext>
          </a:extLst>
        </xdr:cNvPr>
        <xdr:cNvSpPr txBox="1"/>
      </xdr:nvSpPr>
      <xdr:spPr>
        <a:xfrm>
          <a:off x="66675" y="514350"/>
          <a:ext cx="1177713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385233</xdr:colOff>
      <xdr:row>4</xdr:row>
      <xdr:rowOff>180974</xdr:rowOff>
    </xdr:to>
    <xdr:grpSp>
      <xdr:nvGrpSpPr>
        <xdr:cNvPr id="4" name="Group 3">
          <a:extLst>
            <a:ext uri="{FF2B5EF4-FFF2-40B4-BE49-F238E27FC236}">
              <a16:creationId xmlns:a16="http://schemas.microsoft.com/office/drawing/2014/main" id="{00000000-0008-0000-1F00-000004000000}"/>
            </a:ext>
          </a:extLst>
        </xdr:cNvPr>
        <xdr:cNvGrpSpPr/>
      </xdr:nvGrpSpPr>
      <xdr:grpSpPr>
        <a:xfrm>
          <a:off x="19049" y="28575"/>
          <a:ext cx="11468101" cy="914399"/>
          <a:chOff x="28574" y="28575"/>
          <a:chExt cx="11468101" cy="914399"/>
        </a:xfrm>
      </xdr:grpSpPr>
      <xdr:grpSp>
        <xdr:nvGrpSpPr>
          <xdr:cNvPr id="22" name="Group 21">
            <a:extLst>
              <a:ext uri="{FF2B5EF4-FFF2-40B4-BE49-F238E27FC236}">
                <a16:creationId xmlns:a16="http://schemas.microsoft.com/office/drawing/2014/main" id="{00000000-0008-0000-1F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F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F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F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F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F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F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1F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00000000-0008-0000-1F00-00000F000000}"/>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00000000-0008-0000-2000-000008000000}"/>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00000000-0008-0000-2000-000009000000}"/>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00000000-0008-0000-2000-00000A000000}"/>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00000000-0008-0000-2000-00000B000000}"/>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21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21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21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22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22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22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22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22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2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22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22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22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22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2</xdr:col>
      <xdr:colOff>1738311</xdr:colOff>
      <xdr:row>20</xdr:row>
      <xdr:rowOff>180975</xdr:rowOff>
    </xdr:from>
    <xdr:to>
      <xdr:col>4</xdr:col>
      <xdr:colOff>1838325</xdr:colOff>
      <xdr:row>39</xdr:row>
      <xdr:rowOff>66675</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24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24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24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2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2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4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5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5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5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5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28575</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390525</xdr:colOff>
      <xdr:row>4</xdr:row>
      <xdr:rowOff>152399</xdr:rowOff>
    </xdr:to>
    <xdr:grpSp>
      <xdr:nvGrpSpPr>
        <xdr:cNvPr id="10" name="Group 9">
          <a:extLst>
            <a:ext uri="{FF2B5EF4-FFF2-40B4-BE49-F238E27FC236}">
              <a16:creationId xmlns:a16="http://schemas.microsoft.com/office/drawing/2014/main" id="{00000000-0008-0000-2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419100</xdr:colOff>
      <xdr:row>4</xdr:row>
      <xdr:rowOff>152399</xdr:rowOff>
    </xdr:to>
    <xdr:grpSp>
      <xdr:nvGrpSpPr>
        <xdr:cNvPr id="3" name="Group 2">
          <a:extLst>
            <a:ext uri="{FF2B5EF4-FFF2-40B4-BE49-F238E27FC236}">
              <a16:creationId xmlns:a16="http://schemas.microsoft.com/office/drawing/2014/main" id="{00000000-0008-0000-2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8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2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342900</xdr:colOff>
      <xdr:row>4</xdr:row>
      <xdr:rowOff>152399</xdr:rowOff>
    </xdr:to>
    <xdr:grpSp>
      <xdr:nvGrpSpPr>
        <xdr:cNvPr id="4" name="Group 3">
          <a:extLst>
            <a:ext uri="{FF2B5EF4-FFF2-40B4-BE49-F238E27FC236}">
              <a16:creationId xmlns:a16="http://schemas.microsoft.com/office/drawing/2014/main" id="{00000000-0008-0000-2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A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A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A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200025</xdr:colOff>
      <xdr:row>4</xdr:row>
      <xdr:rowOff>152399</xdr:rowOff>
    </xdr:to>
    <xdr:grpSp>
      <xdr:nvGrpSpPr>
        <xdr:cNvPr id="6" name="Group 5">
          <a:extLst>
            <a:ext uri="{FF2B5EF4-FFF2-40B4-BE49-F238E27FC236}">
              <a16:creationId xmlns:a16="http://schemas.microsoft.com/office/drawing/2014/main" id="{00000000-0008-0000-2C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C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C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C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C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D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19050</xdr:colOff>
      <xdr:row>4</xdr:row>
      <xdr:rowOff>152399</xdr:rowOff>
    </xdr:to>
    <xdr:grpSp>
      <xdr:nvGrpSpPr>
        <xdr:cNvPr id="9" name="Group 8">
          <a:extLst>
            <a:ext uri="{FF2B5EF4-FFF2-40B4-BE49-F238E27FC236}">
              <a16:creationId xmlns:a16="http://schemas.microsoft.com/office/drawing/2014/main" id="{00000000-0008-0000-2D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D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D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D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D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E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E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E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E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E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E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E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E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E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E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2E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F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F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0000000-0008-0000-3000-000002000000}"/>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00000000-0008-0000-3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00000000-0008-0000-3000-000008000000}"/>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00000000-0008-0000-3000-00000A000000}"/>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00000000-0008-0000-3000-00000B000000}"/>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0000000-0008-0000-3000-00000C000000}"/>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7.659955208335" createdVersion="6" refreshedVersion="6" minRefreshableVersion="3" recordCount="5038" xr:uid="{11573B13-4C02-4B0D-9624-8DAD743EBF58}">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3">
        <s v="January"/>
        <s v="February"/>
        <s v="March"/>
        <s v="April"/>
        <s v="May"/>
        <s v="June"/>
        <s v="July"/>
        <s v="August"/>
        <s v="September"/>
        <s v="October"/>
        <s v="November"/>
        <s v="December"/>
        <s v="December "/>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16009865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7.659955902775" missingItemsLimit="0" createdVersion="4" refreshedVersion="6" minRefreshableVersion="3" recordCount="3717" xr:uid="{00000000-000A-0000-FFFF-FFFF05000000}">
  <cacheSource type="worksheet">
    <worksheetSource name="TableCalFresh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9" count="6">
        <n v="2014"/>
        <n v="2015"/>
        <n v="2016"/>
        <n v="2017"/>
        <n v="2018"/>
        <n v="2019"/>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40955" maxValue="312932"/>
    </cacheField>
    <cacheField name="Fed_NA_HHs" numFmtId="0">
      <sharedItems containsString="0" containsBlank="1" containsNumber="1" containsInteger="1" minValue="338067" maxValue="1857833"/>
    </cacheField>
    <cacheField name="CFAP_PA_HHs" numFmtId="0">
      <sharedItems containsString="0" containsBlank="1" containsNumber="1" containsInteger="1" minValue="375" maxValue="2244"/>
    </cacheField>
    <cacheField name="CFAP_NA_HHs" numFmtId="0">
      <sharedItems containsString="0" containsBlank="1" containsNumber="1" containsInteger="1" minValue="2598" maxValue="19346"/>
    </cacheField>
    <cacheField name="All_PA_HHs" numFmtId="0">
      <sharedItems containsString="0" containsBlank="1" containsNumber="1" containsInteger="1" minValue="41330" maxValue="314865"/>
    </cacheField>
    <cacheField name="All_NA_HHs" numFmtId="0">
      <sharedItems containsString="0" containsBlank="1" containsNumber="1" containsInteger="1" minValue="340665" maxValue="1876566"/>
    </cacheField>
    <cacheField name="CF_HHs" numFmtId="3">
      <sharedItems containsSemiMixedTypes="0" containsString="0" containsNumber="1" containsInteger="1" minValue="0" maxValue="2155380"/>
    </cacheField>
    <cacheField name="CF_Persons" numFmtId="3">
      <sharedItems containsSemiMixedTypes="0" containsString="0" containsNumber="1" containsInteger="1" minValue="0" maxValue="4501646"/>
    </cacheField>
    <cacheField name="Fed_PA_Persons" numFmtId="0">
      <sharedItems containsString="0" containsBlank="1" containsNumber="1" containsInteger="1" minValue="104384" maxValue="787684"/>
    </cacheField>
    <cacheField name="Fed_ NA_Persons" numFmtId="0">
      <sharedItems containsString="0" containsBlank="1" containsNumber="1" containsInteger="1" minValue="664563" maxValue="3752062"/>
    </cacheField>
    <cacheField name="All_Fed_Persons" numFmtId="0">
      <sharedItems containsString="0" containsBlank="1" containsNumber="1" containsInteger="1" minValue="768947" maxValue="4453733"/>
    </cacheField>
    <cacheField name="CFAP_PA_Persons" numFmtId="0">
      <sharedItems containsString="0" containsBlank="1" containsNumber="1" containsInteger="1" minValue="1129" maxValue="7280"/>
    </cacheField>
    <cacheField name="CFAP_NA_Persons" numFmtId="0">
      <sharedItems containsString="0" containsBlank="1" containsNumber="1" containsInteger="1" minValue="5691" maxValue="42090"/>
    </cacheField>
    <cacheField name="All_CFAP_Persons" numFmtId="0">
      <sharedItems containsString="0" containsBlank="1" containsNumber="1" containsInteger="1" minValue="6820" maxValue="49171"/>
    </cacheField>
    <cacheField name="All_PA_Persons" numFmtId="0">
      <sharedItems containsString="0" containsBlank="1" containsNumber="1" containsInteger="1" minValue="105513" maxValue="793999"/>
    </cacheField>
    <cacheField name="All_NA_Persons" numFmtId="0">
      <sharedItems containsString="0" containsBlank="1" containsNumber="1" containsInteger="1" minValue="670254" maxValue="3793311"/>
    </cacheField>
    <cacheField name="Fed_Issuances" numFmtId="0">
      <sharedItems containsString="0" containsBlank="1" containsNumber="1" minValue="76953379" maxValue="928762312"/>
    </cacheField>
    <cacheField name="State_Issuances" numFmtId="0">
      <sharedItems containsString="0" containsBlank="1" containsNumber="1" minValue="643683" maxValue="7537143"/>
    </cacheField>
    <cacheField name="Total_Issuances" numFmtId="0">
      <sharedItems containsString="0" containsBlank="1" containsNumber="1" minValue="77597062" maxValue="936299455"/>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72917"/>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7.659960416669" missingItemsLimit="0" createdVersion="4" refreshedVersion="6" minRefreshableVersion="3" recordCount="1652" xr:uid="{00000000-000A-0000-FFFF-FFFF04000000}">
  <cacheSource type="worksheet">
    <worksheetSource name="TableCalFreshQuarterlyData"/>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7787999999999999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 name="_CalFresh_Applications_Started_Using_CalHEERS" numFmtId="0">
      <sharedItems containsString="0" containsBlank="1" containsNumber="1" containsInteger="1" minValue="16" maxValue="12063"/>
    </cacheField>
    <cacheField name="_CalFresh_Applications_Submitted_Using_CalHEERS" numFmtId="0">
      <sharedItems containsString="0" containsBlank="1" containsNumber="1" containsInteger="1" minValue="19" maxValue="8513"/>
    </cacheField>
    <cacheField name="_CalFresh_Applications_Approved_Using_CalHEERS" numFmtId="0">
      <sharedItems containsBlank="1" containsMixedTypes="1" containsNumber="1" containsInteger="1" minValue="11" maxValue="4083"/>
    </cacheField>
  </cacheFields>
  <extLst>
    <ext xmlns:x14="http://schemas.microsoft.com/office/spreadsheetml/2009/9/main" uri="{725AE2AE-9491-48be-B2B4-4EB974FC3084}">
      <x14:pivotCacheDefinition pivotCacheId="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7.659962847225" missingItemsLimit="0" createdVersion="4" refreshedVersion="6" minRefreshableVersion="3" recordCount="295" xr:uid="{00000000-000A-0000-FFFF-FFFF03000000}">
  <cacheSource type="worksheet">
    <worksheetSource name="TableCalFresh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7.659967939813" missingItemsLimit="0" createdVersion="6" refreshedVersion="6" minRefreshableVersion="3" recordCount="472" xr:uid="{00000000-000A-0000-FFFF-FFFF01000000}">
  <cacheSource type="worksheet">
    <worksheetSource name="TableProgramReachIndexRawData"/>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7" count="8">
        <n v="2010"/>
        <n v="2011"/>
        <n v="2012"/>
        <n v="2013"/>
        <n v="2014"/>
        <n v="2015"/>
        <n v="2016"/>
        <n v="2017"/>
      </sharedItems>
    </cacheField>
    <cacheField name="PRI_est_freq" numFmtId="169">
      <sharedItems count="2">
        <s v="Annual Est."/>
        <s v="5-yr. Est."/>
      </sharedItems>
    </cacheField>
    <cacheField name="CF_Persons_CY_Avg" numFmtId="0">
      <sharedItems containsMixedTypes="1" containsNumber="1" minValue="141" maxValue="4475844.5"/>
    </cacheField>
    <cacheField name="CF_Eligibles" numFmtId="0">
      <sharedItems containsMixedTypes="1" containsNumber="1" minValue="194.82315789473685" maxValue="7166748.6884400006"/>
    </cacheField>
    <cacheField name="5yr_est_years" numFmtId="169">
      <sharedItems count="9">
        <s v="n/a"/>
        <s v="2006-2010"/>
        <s v="2007-2011"/>
        <s v="2008-2012"/>
        <s v="2009-2013"/>
        <s v="2010-2014"/>
        <s v="2011-2015"/>
        <s v="2012-2016"/>
        <s v="2013-2017"/>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8">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r>
    <x v="0"/>
    <s v="n/a"/>
    <x v="6"/>
    <x v="6"/>
    <n v="2018"/>
    <s v="2018/19"/>
    <m/>
    <m/>
    <m/>
    <m/>
    <m/>
    <m/>
    <m/>
  </r>
  <r>
    <x v="1"/>
    <s v="n/a"/>
    <x v="6"/>
    <x v="6"/>
    <n v="2018"/>
    <s v="2018/19"/>
    <m/>
    <m/>
    <m/>
    <m/>
    <m/>
    <n v="0.57799999999999996"/>
    <n v="6.8900000000000003E-2"/>
  </r>
  <r>
    <x v="2"/>
    <s v="CalWIN"/>
    <x v="6"/>
    <x v="6"/>
    <n v="2018"/>
    <s v="2018/19"/>
    <m/>
    <m/>
    <m/>
    <m/>
    <m/>
    <n v="0.73699999999999999"/>
    <n v="4.2599999999999999E-2"/>
  </r>
  <r>
    <x v="3"/>
    <s v="C-IV"/>
    <x v="6"/>
    <x v="6"/>
    <n v="2018"/>
    <s v="2018/19"/>
    <m/>
    <m/>
    <m/>
    <m/>
    <m/>
    <n v="0.50800000000000001"/>
    <n v="0.14929999999999999"/>
  </r>
  <r>
    <x v="4"/>
    <s v="C-IV"/>
    <x v="6"/>
    <x v="6"/>
    <n v="2018"/>
    <s v="2018/19"/>
    <m/>
    <m/>
    <m/>
    <m/>
    <m/>
    <n v="0.50800000000000001"/>
    <n v="0.14929999999999999"/>
  </r>
  <r>
    <x v="5"/>
    <s v="C-IV"/>
    <x v="6"/>
    <x v="6"/>
    <n v="2018"/>
    <s v="2018/19"/>
    <m/>
    <m/>
    <m/>
    <m/>
    <m/>
    <n v="0.50800000000000001"/>
    <n v="0.14929999999999999"/>
  </r>
  <r>
    <x v="6"/>
    <s v="C-IV"/>
    <x v="6"/>
    <x v="6"/>
    <n v="2018"/>
    <s v="2018/19"/>
    <m/>
    <m/>
    <m/>
    <m/>
    <m/>
    <n v="0.50800000000000001"/>
    <n v="0.14929999999999999"/>
  </r>
  <r>
    <x v="7"/>
    <s v="C-IV"/>
    <x v="6"/>
    <x v="6"/>
    <n v="2018"/>
    <s v="2018/19"/>
    <m/>
    <m/>
    <m/>
    <m/>
    <m/>
    <n v="0.50800000000000001"/>
    <n v="0.14929999999999999"/>
  </r>
  <r>
    <x v="8"/>
    <s v="CalWIN"/>
    <x v="6"/>
    <x v="6"/>
    <n v="2018"/>
    <s v="2018/19"/>
    <m/>
    <m/>
    <m/>
    <m/>
    <m/>
    <n v="0.72699999999999998"/>
    <n v="2.2700000000000001E-2"/>
  </r>
  <r>
    <x v="9"/>
    <s v="C-IV"/>
    <x v="6"/>
    <x v="6"/>
    <n v="2018"/>
    <s v="2018/19"/>
    <m/>
    <m/>
    <m/>
    <m/>
    <m/>
    <n v="0.50800000000000001"/>
    <n v="0.14929999999999999"/>
  </r>
  <r>
    <x v="10"/>
    <s v="C-IV"/>
    <x v="6"/>
    <x v="6"/>
    <n v="2018"/>
    <s v="2018/19"/>
    <m/>
    <m/>
    <m/>
    <m/>
    <m/>
    <n v="0.50800000000000001"/>
    <n v="0.14929999999999999"/>
  </r>
  <r>
    <x v="11"/>
    <s v="CalWIN"/>
    <x v="6"/>
    <x v="6"/>
    <n v="2018"/>
    <s v="2018/19"/>
    <m/>
    <m/>
    <m/>
    <m/>
    <m/>
    <n v="0.53300000000000003"/>
    <n v="4.6899999999999997E-2"/>
  </r>
  <r>
    <x v="12"/>
    <s v="C-IV"/>
    <x v="6"/>
    <x v="6"/>
    <n v="2018"/>
    <s v="2018/19"/>
    <m/>
    <m/>
    <m/>
    <m/>
    <m/>
    <n v="0.50800000000000001"/>
    <n v="0.14929999999999999"/>
  </r>
  <r>
    <x v="13"/>
    <s v="C-IV"/>
    <x v="6"/>
    <x v="6"/>
    <n v="2018"/>
    <s v="2018/19"/>
    <m/>
    <m/>
    <m/>
    <m/>
    <m/>
    <n v="0.50800000000000001"/>
    <n v="0.14929999999999999"/>
  </r>
  <r>
    <x v="14"/>
    <s v="C-IV"/>
    <x v="6"/>
    <x v="6"/>
    <n v="2018"/>
    <s v="2018/19"/>
    <m/>
    <m/>
    <m/>
    <m/>
    <m/>
    <n v="0.50800000000000001"/>
    <n v="0.14929999999999999"/>
  </r>
  <r>
    <x v="15"/>
    <s v="C-IV"/>
    <x v="6"/>
    <x v="6"/>
    <n v="2018"/>
    <s v="2018/19"/>
    <m/>
    <m/>
    <m/>
    <m/>
    <m/>
    <n v="0.50800000000000001"/>
    <n v="0.14929999999999999"/>
  </r>
  <r>
    <x v="16"/>
    <s v="C-IV"/>
    <x v="6"/>
    <x v="6"/>
    <n v="2018"/>
    <s v="2018/19"/>
    <m/>
    <m/>
    <m/>
    <m/>
    <m/>
    <n v="0.316"/>
    <n v="2.2499999999999999E-2"/>
  </r>
  <r>
    <x v="17"/>
    <s v="C-IV"/>
    <x v="6"/>
    <x v="6"/>
    <n v="2018"/>
    <s v="2018/19"/>
    <m/>
    <m/>
    <m/>
    <m/>
    <m/>
    <n v="0.50800000000000001"/>
    <n v="0.14929999999999999"/>
  </r>
  <r>
    <x v="18"/>
    <s v="C-IV"/>
    <x v="6"/>
    <x v="6"/>
    <n v="2018"/>
    <s v="2018/19"/>
    <m/>
    <m/>
    <m/>
    <m/>
    <m/>
    <n v="0.50800000000000001"/>
    <n v="0.14929999999999999"/>
  </r>
  <r>
    <x v="19"/>
    <s v="C-IV"/>
    <x v="6"/>
    <x v="6"/>
    <n v="2018"/>
    <s v="2018/19"/>
    <m/>
    <m/>
    <m/>
    <m/>
    <m/>
    <n v="0.50800000000000001"/>
    <n v="0.14929999999999999"/>
  </r>
  <r>
    <x v="20"/>
    <s v="LRS"/>
    <x v="6"/>
    <x v="6"/>
    <n v="2018"/>
    <s v="2018/19"/>
    <m/>
    <m/>
    <m/>
    <m/>
    <m/>
    <n v="0.629"/>
    <n v="8.5800000000000001E-2"/>
  </r>
  <r>
    <x v="21"/>
    <s v="C-IV"/>
    <x v="6"/>
    <x v="6"/>
    <n v="2018"/>
    <s v="2018/19"/>
    <m/>
    <m/>
    <m/>
    <m/>
    <m/>
    <n v="0.50800000000000001"/>
    <n v="0.14929999999999999"/>
  </r>
  <r>
    <x v="22"/>
    <s v="C-IV"/>
    <x v="6"/>
    <x v="6"/>
    <n v="2018"/>
    <s v="2018/19"/>
    <m/>
    <m/>
    <m/>
    <m/>
    <m/>
    <n v="0.50800000000000001"/>
    <n v="0.14929999999999999"/>
  </r>
  <r>
    <x v="23"/>
    <s v="C-IV"/>
    <x v="6"/>
    <x v="6"/>
    <n v="2018"/>
    <s v="2018/19"/>
    <m/>
    <m/>
    <m/>
    <m/>
    <m/>
    <n v="0.50800000000000001"/>
    <n v="0.14929999999999999"/>
  </r>
  <r>
    <x v="24"/>
    <s v="C-IV"/>
    <x v="6"/>
    <x v="6"/>
    <n v="2018"/>
    <s v="2018/19"/>
    <m/>
    <m/>
    <m/>
    <m/>
    <m/>
    <n v="0.50800000000000001"/>
    <n v="0.14929999999999999"/>
  </r>
  <r>
    <x v="25"/>
    <s v="C-IV"/>
    <x v="6"/>
    <x v="6"/>
    <n v="2018"/>
    <s v="2018/19"/>
    <m/>
    <m/>
    <m/>
    <m/>
    <m/>
    <n v="0.6"/>
    <n v="2.8899999999999999E-2"/>
  </r>
  <r>
    <x v="26"/>
    <s v="C-IV"/>
    <x v="6"/>
    <x v="6"/>
    <n v="2018"/>
    <s v="2018/19"/>
    <m/>
    <m/>
    <m/>
    <m/>
    <m/>
    <n v="0.50800000000000001"/>
    <n v="0.14929999999999999"/>
  </r>
  <r>
    <x v="27"/>
    <s v="C-IV"/>
    <x v="6"/>
    <x v="6"/>
    <n v="2018"/>
    <s v="2018/19"/>
    <m/>
    <m/>
    <m/>
    <m/>
    <m/>
    <n v="0.50800000000000001"/>
    <n v="0.14929999999999999"/>
  </r>
  <r>
    <x v="28"/>
    <s v="C-IV"/>
    <x v="6"/>
    <x v="6"/>
    <n v="2018"/>
    <s v="2018/19"/>
    <m/>
    <m/>
    <m/>
    <m/>
    <m/>
    <n v="0.28599999999999998"/>
    <n v="6.6000000000000003E-2"/>
  </r>
  <r>
    <x v="29"/>
    <s v="C-IV"/>
    <x v="6"/>
    <x v="6"/>
    <n v="2018"/>
    <s v="2018/19"/>
    <m/>
    <m/>
    <m/>
    <m/>
    <m/>
    <n v="0.50800000000000001"/>
    <n v="0.14929999999999999"/>
  </r>
  <r>
    <x v="30"/>
    <s v="C-IV"/>
    <x v="6"/>
    <x v="6"/>
    <n v="2018"/>
    <s v="2018/19"/>
    <m/>
    <m/>
    <m/>
    <m/>
    <m/>
    <n v="0.50800000000000001"/>
    <n v="0.14929999999999999"/>
  </r>
  <r>
    <x v="31"/>
    <s v="CalWIN"/>
    <x v="6"/>
    <x v="6"/>
    <n v="2018"/>
    <s v="2018/19"/>
    <m/>
    <m/>
    <m/>
    <m/>
    <m/>
    <n v="0.63600000000000001"/>
    <n v="7.4200000000000002E-2"/>
  </r>
  <r>
    <x v="32"/>
    <s v="CalWIN"/>
    <x v="6"/>
    <x v="6"/>
    <n v="2018"/>
    <s v="2018/19"/>
    <m/>
    <m/>
    <m/>
    <m/>
    <m/>
    <n v="0.50800000000000001"/>
    <n v="0.14929999999999999"/>
  </r>
  <r>
    <x v="33"/>
    <s v="C-IV"/>
    <x v="6"/>
    <x v="6"/>
    <n v="2018"/>
    <s v="2018/19"/>
    <m/>
    <m/>
    <m/>
    <m/>
    <m/>
    <n v="0.50800000000000001"/>
    <n v="0.14929999999999999"/>
  </r>
  <r>
    <x v="34"/>
    <s v="C-IV"/>
    <x v="6"/>
    <x v="6"/>
    <n v="2018"/>
    <s v="2018/19"/>
    <m/>
    <m/>
    <m/>
    <m/>
    <m/>
    <n v="0.65500000000000003"/>
    <n v="4.48E-2"/>
  </r>
  <r>
    <x v="35"/>
    <s v="CalWIN"/>
    <x v="6"/>
    <x v="6"/>
    <n v="2018"/>
    <s v="2018/19"/>
    <m/>
    <m/>
    <m/>
    <m/>
    <m/>
    <n v="0.64500000000000002"/>
    <n v="6.8400000000000002E-2"/>
  </r>
  <r>
    <x v="36"/>
    <s v="C-IV"/>
    <x v="6"/>
    <x v="6"/>
    <n v="2018"/>
    <s v="2018/19"/>
    <m/>
    <m/>
    <m/>
    <m/>
    <m/>
    <n v="0.50800000000000001"/>
    <n v="0.14929999999999999"/>
  </r>
  <r>
    <x v="37"/>
    <s v="C-IV"/>
    <x v="6"/>
    <x v="6"/>
    <n v="2018"/>
    <s v="2018/19"/>
    <m/>
    <m/>
    <m/>
    <m/>
    <m/>
    <n v="0.48599999999999999"/>
    <n v="6.1199999999999997E-2"/>
  </r>
  <r>
    <x v="38"/>
    <s v="CalWIN"/>
    <x v="6"/>
    <x v="6"/>
    <n v="2018"/>
    <s v="2018/19"/>
    <m/>
    <m/>
    <m/>
    <m/>
    <m/>
    <n v="0.64"/>
    <n v="3.4700000000000002E-2"/>
  </r>
  <r>
    <x v="39"/>
    <s v="CalWIN"/>
    <x v="6"/>
    <x v="6"/>
    <n v="2018"/>
    <s v="2018/19"/>
    <m/>
    <m/>
    <m/>
    <m/>
    <m/>
    <n v="0.5"/>
    <n v="7.4800000000000005E-2"/>
  </r>
  <r>
    <x v="40"/>
    <s v="C-IV"/>
    <x v="6"/>
    <x v="6"/>
    <n v="2018"/>
    <s v="2018/19"/>
    <m/>
    <m/>
    <m/>
    <m/>
    <m/>
    <n v="0.41699999999999998"/>
    <n v="3.4299999999999997E-2"/>
  </r>
  <r>
    <x v="41"/>
    <s v="CalWIN"/>
    <x v="6"/>
    <x v="6"/>
    <n v="2018"/>
    <s v="2018/19"/>
    <m/>
    <m/>
    <m/>
    <m/>
    <m/>
    <n v="0.50800000000000001"/>
    <n v="0.14929999999999999"/>
  </r>
  <r>
    <x v="42"/>
    <s v="CalWIN"/>
    <x v="6"/>
    <x v="6"/>
    <n v="2018"/>
    <s v="2018/19"/>
    <m/>
    <m/>
    <m/>
    <m/>
    <m/>
    <n v="0.50800000000000001"/>
    <n v="0.14929999999999999"/>
  </r>
  <r>
    <x v="43"/>
    <s v="CalWIN"/>
    <x v="6"/>
    <x v="6"/>
    <n v="2018"/>
    <s v="2018/19"/>
    <m/>
    <m/>
    <m/>
    <m/>
    <m/>
    <n v="0.50800000000000001"/>
    <n v="0.14929999999999999"/>
  </r>
  <r>
    <x v="44"/>
    <s v="CalWIN"/>
    <x v="6"/>
    <x v="6"/>
    <n v="2018"/>
    <s v="2018/19"/>
    <m/>
    <m/>
    <m/>
    <m/>
    <m/>
    <n v="0.83299999999999996"/>
    <n v="5.4899999999999997E-2"/>
  </r>
  <r>
    <x v="45"/>
    <s v="CalWIN"/>
    <x v="6"/>
    <x v="6"/>
    <n v="2018"/>
    <s v="2018/19"/>
    <m/>
    <m/>
    <m/>
    <m/>
    <m/>
    <n v="0.50800000000000001"/>
    <n v="0.14929999999999999"/>
  </r>
  <r>
    <x v="46"/>
    <s v="C-IV"/>
    <x v="6"/>
    <x v="6"/>
    <n v="2018"/>
    <s v="2018/19"/>
    <m/>
    <m/>
    <m/>
    <m/>
    <m/>
    <n v="0.50800000000000001"/>
    <n v="0.14929999999999999"/>
  </r>
  <r>
    <x v="47"/>
    <s v="C-IV"/>
    <x v="6"/>
    <x v="6"/>
    <n v="2018"/>
    <s v="2018/19"/>
    <m/>
    <m/>
    <m/>
    <m/>
    <m/>
    <n v="0.50800000000000001"/>
    <n v="0.14929999999999999"/>
  </r>
  <r>
    <x v="48"/>
    <s v="C-IV"/>
    <x v="6"/>
    <x v="6"/>
    <n v="2018"/>
    <s v="2018/19"/>
    <m/>
    <m/>
    <m/>
    <m/>
    <m/>
    <n v="0.50800000000000001"/>
    <n v="0.14929999999999999"/>
  </r>
  <r>
    <x v="49"/>
    <s v="CalWIN"/>
    <x v="6"/>
    <x v="6"/>
    <n v="2018"/>
    <s v="2018/19"/>
    <m/>
    <m/>
    <m/>
    <m/>
    <m/>
    <n v="0.375"/>
    <n v="3.1300000000000001E-2"/>
  </r>
  <r>
    <x v="50"/>
    <s v="CalWIN"/>
    <x v="6"/>
    <x v="6"/>
    <n v="2018"/>
    <s v="2018/19"/>
    <m/>
    <m/>
    <m/>
    <m/>
    <m/>
    <n v="0.50800000000000001"/>
    <n v="0.14929999999999999"/>
  </r>
  <r>
    <x v="51"/>
    <s v="C-IV"/>
    <x v="6"/>
    <x v="6"/>
    <n v="2018"/>
    <s v="2018/19"/>
    <m/>
    <m/>
    <m/>
    <m/>
    <m/>
    <n v="0.42899999999999999"/>
    <n v="5.3199999999999997E-2"/>
  </r>
  <r>
    <x v="52"/>
    <s v="C-IV"/>
    <x v="6"/>
    <x v="6"/>
    <n v="2018"/>
    <s v="2018/19"/>
    <m/>
    <m/>
    <m/>
    <m/>
    <m/>
    <n v="0.50800000000000001"/>
    <n v="0.14929999999999999"/>
  </r>
  <r>
    <x v="53"/>
    <s v="C-IV"/>
    <x v="6"/>
    <x v="6"/>
    <n v="2018"/>
    <s v="2018/19"/>
    <m/>
    <m/>
    <m/>
    <m/>
    <m/>
    <n v="0.50800000000000001"/>
    <n v="0.14929999999999999"/>
  </r>
  <r>
    <x v="54"/>
    <s v="C-IV"/>
    <x v="6"/>
    <x v="6"/>
    <n v="2018"/>
    <s v="2018/19"/>
    <m/>
    <m/>
    <m/>
    <m/>
    <m/>
    <n v="0.50800000000000001"/>
    <n v="0.14929999999999999"/>
  </r>
  <r>
    <x v="55"/>
    <s v="CalWIN"/>
    <x v="6"/>
    <x v="6"/>
    <n v="2018"/>
    <s v="2018/19"/>
    <m/>
    <m/>
    <m/>
    <m/>
    <m/>
    <n v="0.41699999999999998"/>
    <n v="5.4699999999999999E-2"/>
  </r>
  <r>
    <x v="56"/>
    <s v="C-IV"/>
    <x v="6"/>
    <x v="6"/>
    <n v="2018"/>
    <s v="2018/19"/>
    <m/>
    <m/>
    <m/>
    <m/>
    <m/>
    <n v="0.50800000000000001"/>
    <n v="0.14929999999999999"/>
  </r>
  <r>
    <x v="57"/>
    <s v="CalWIN"/>
    <x v="6"/>
    <x v="6"/>
    <n v="2018"/>
    <s v="2018/19"/>
    <m/>
    <m/>
    <m/>
    <m/>
    <m/>
    <n v="0.38500000000000001"/>
    <n v="5.4699999999999999E-2"/>
  </r>
  <r>
    <x v="58"/>
    <s v="CalWIN"/>
    <x v="6"/>
    <x v="6"/>
    <n v="2018"/>
    <s v="2018/19"/>
    <m/>
    <m/>
    <m/>
    <m/>
    <m/>
    <n v="0.50800000000000001"/>
    <n v="0.14929999999999999"/>
  </r>
  <r>
    <x v="59"/>
    <s v="C-IV"/>
    <x v="6"/>
    <x v="6"/>
    <n v="2018"/>
    <s v="2018/19"/>
    <m/>
    <m/>
    <m/>
    <m/>
    <m/>
    <n v="0.50800000000000001"/>
    <n v="0.14929999999999999"/>
  </r>
  <r>
    <x v="0"/>
    <s v="n/a"/>
    <x v="7"/>
    <x v="6"/>
    <n v="2018"/>
    <s v="2018/19"/>
    <m/>
    <m/>
    <m/>
    <m/>
    <m/>
    <m/>
    <m/>
  </r>
  <r>
    <x v="1"/>
    <s v="n/a"/>
    <x v="7"/>
    <x v="6"/>
    <n v="2018"/>
    <s v="2018/19"/>
    <m/>
    <m/>
    <m/>
    <m/>
    <m/>
    <n v="0.54700000000000004"/>
    <n v="6.7900000000000002E-2"/>
  </r>
  <r>
    <x v="2"/>
    <s v="CalWIN"/>
    <x v="7"/>
    <x v="6"/>
    <n v="2018"/>
    <s v="2018/19"/>
    <m/>
    <m/>
    <m/>
    <m/>
    <m/>
    <n v="0.68200000000000005"/>
    <n v="4.1200000000000001E-2"/>
  </r>
  <r>
    <x v="3"/>
    <s v="C-IV"/>
    <x v="7"/>
    <x v="6"/>
    <n v="2018"/>
    <s v="2018/19"/>
    <m/>
    <m/>
    <m/>
    <m/>
    <m/>
    <n v="0.46300000000000002"/>
    <n v="0.1318"/>
  </r>
  <r>
    <x v="4"/>
    <s v="C-IV"/>
    <x v="7"/>
    <x v="6"/>
    <n v="2018"/>
    <s v="2018/19"/>
    <m/>
    <m/>
    <m/>
    <m/>
    <m/>
    <n v="0.46300000000000002"/>
    <n v="0.1318"/>
  </r>
  <r>
    <x v="5"/>
    <s v="C-IV"/>
    <x v="7"/>
    <x v="6"/>
    <n v="2018"/>
    <s v="2018/19"/>
    <m/>
    <m/>
    <m/>
    <m/>
    <m/>
    <n v="0.46300000000000002"/>
    <n v="0.1318"/>
  </r>
  <r>
    <x v="6"/>
    <s v="C-IV"/>
    <x v="7"/>
    <x v="6"/>
    <n v="2018"/>
    <s v="2018/19"/>
    <m/>
    <m/>
    <m/>
    <m/>
    <m/>
    <n v="0.46300000000000002"/>
    <n v="0.1318"/>
  </r>
  <r>
    <x v="7"/>
    <s v="C-IV"/>
    <x v="7"/>
    <x v="6"/>
    <n v="2018"/>
    <s v="2018/19"/>
    <m/>
    <m/>
    <m/>
    <m/>
    <m/>
    <n v="0.46300000000000002"/>
    <n v="0.1318"/>
  </r>
  <r>
    <x v="8"/>
    <s v="CalWIN"/>
    <x v="7"/>
    <x v="6"/>
    <n v="2018"/>
    <s v="2018/19"/>
    <m/>
    <m/>
    <m/>
    <m/>
    <m/>
    <n v="0.66700000000000004"/>
    <n v="2.0400000000000001E-2"/>
  </r>
  <r>
    <x v="9"/>
    <s v="C-IV"/>
    <x v="7"/>
    <x v="6"/>
    <n v="2018"/>
    <s v="2018/19"/>
    <m/>
    <m/>
    <m/>
    <m/>
    <m/>
    <n v="0.46300000000000002"/>
    <n v="0.1318"/>
  </r>
  <r>
    <x v="10"/>
    <s v="C-IV"/>
    <x v="7"/>
    <x v="6"/>
    <n v="2018"/>
    <s v="2018/19"/>
    <m/>
    <m/>
    <m/>
    <m/>
    <m/>
    <n v="0.46300000000000002"/>
    <n v="0.1318"/>
  </r>
  <r>
    <x v="11"/>
    <s v="CalWIN"/>
    <x v="7"/>
    <x v="6"/>
    <n v="2018"/>
    <s v="2018/19"/>
    <m/>
    <m/>
    <m/>
    <m/>
    <m/>
    <n v="0.52900000000000003"/>
    <n v="4.3900000000000002E-2"/>
  </r>
  <r>
    <x v="12"/>
    <s v="C-IV"/>
    <x v="7"/>
    <x v="6"/>
    <n v="2018"/>
    <s v="2018/19"/>
    <m/>
    <m/>
    <m/>
    <m/>
    <m/>
    <n v="0.46300000000000002"/>
    <n v="0.1318"/>
  </r>
  <r>
    <x v="13"/>
    <s v="C-IV"/>
    <x v="7"/>
    <x v="6"/>
    <n v="2018"/>
    <s v="2018/19"/>
    <m/>
    <m/>
    <m/>
    <m/>
    <m/>
    <n v="0.46300000000000002"/>
    <n v="0.1318"/>
  </r>
  <r>
    <x v="14"/>
    <s v="C-IV"/>
    <x v="7"/>
    <x v="6"/>
    <n v="2018"/>
    <s v="2018/19"/>
    <m/>
    <m/>
    <m/>
    <m/>
    <m/>
    <n v="0.46300000000000002"/>
    <n v="0.1318"/>
  </r>
  <r>
    <x v="15"/>
    <s v="C-IV"/>
    <x v="7"/>
    <x v="6"/>
    <n v="2018"/>
    <s v="2018/19"/>
    <m/>
    <m/>
    <m/>
    <m/>
    <m/>
    <n v="0.46300000000000002"/>
    <n v="0.1318"/>
  </r>
  <r>
    <x v="16"/>
    <s v="C-IV"/>
    <x v="7"/>
    <x v="6"/>
    <n v="2018"/>
    <s v="2018/19"/>
    <m/>
    <m/>
    <m/>
    <m/>
    <m/>
    <n v="0.36399999999999999"/>
    <n v="2.0500000000000001E-2"/>
  </r>
  <r>
    <x v="17"/>
    <s v="C-IV"/>
    <x v="7"/>
    <x v="6"/>
    <n v="2018"/>
    <s v="2018/19"/>
    <m/>
    <m/>
    <m/>
    <m/>
    <m/>
    <n v="0.46300000000000002"/>
    <n v="0.1318"/>
  </r>
  <r>
    <x v="18"/>
    <s v="C-IV"/>
    <x v="7"/>
    <x v="6"/>
    <n v="2018"/>
    <s v="2018/19"/>
    <m/>
    <m/>
    <m/>
    <m/>
    <m/>
    <n v="0.46300000000000002"/>
    <n v="0.1318"/>
  </r>
  <r>
    <x v="19"/>
    <s v="C-IV"/>
    <x v="7"/>
    <x v="6"/>
    <n v="2018"/>
    <s v="2018/19"/>
    <m/>
    <m/>
    <m/>
    <m/>
    <m/>
    <n v="0.46300000000000002"/>
    <n v="0.1318"/>
  </r>
  <r>
    <x v="20"/>
    <s v="LRS"/>
    <x v="7"/>
    <x v="6"/>
    <n v="2018"/>
    <s v="2018/19"/>
    <m/>
    <m/>
    <m/>
    <m/>
    <m/>
    <n v="0.61099999999999999"/>
    <n v="8.8200000000000001E-2"/>
  </r>
  <r>
    <x v="21"/>
    <s v="C-IV"/>
    <x v="7"/>
    <x v="6"/>
    <n v="2018"/>
    <s v="2018/19"/>
    <m/>
    <m/>
    <m/>
    <m/>
    <m/>
    <n v="0.46300000000000002"/>
    <n v="0.1318"/>
  </r>
  <r>
    <x v="22"/>
    <s v="C-IV"/>
    <x v="7"/>
    <x v="6"/>
    <n v="2018"/>
    <s v="2018/19"/>
    <m/>
    <m/>
    <m/>
    <m/>
    <m/>
    <n v="0.46300000000000002"/>
    <n v="0.1318"/>
  </r>
  <r>
    <x v="23"/>
    <s v="C-IV"/>
    <x v="7"/>
    <x v="6"/>
    <n v="2018"/>
    <s v="2018/19"/>
    <m/>
    <m/>
    <m/>
    <m/>
    <m/>
    <n v="0.46300000000000002"/>
    <n v="0.1318"/>
  </r>
  <r>
    <x v="24"/>
    <s v="C-IV"/>
    <x v="7"/>
    <x v="6"/>
    <n v="2018"/>
    <s v="2018/19"/>
    <m/>
    <m/>
    <m/>
    <m/>
    <m/>
    <n v="0.46300000000000002"/>
    <n v="0.1318"/>
  </r>
  <r>
    <x v="25"/>
    <s v="C-IV"/>
    <x v="7"/>
    <x v="6"/>
    <n v="2018"/>
    <s v="2018/19"/>
    <m/>
    <m/>
    <m/>
    <m/>
    <m/>
    <n v="0.66700000000000004"/>
    <n v="2.6100000000000002E-2"/>
  </r>
  <r>
    <x v="26"/>
    <s v="C-IV"/>
    <x v="7"/>
    <x v="6"/>
    <n v="2018"/>
    <s v="2018/19"/>
    <m/>
    <m/>
    <m/>
    <m/>
    <m/>
    <n v="0.46300000000000002"/>
    <n v="0.1318"/>
  </r>
  <r>
    <x v="27"/>
    <s v="C-IV"/>
    <x v="7"/>
    <x v="6"/>
    <n v="2018"/>
    <s v="2018/19"/>
    <m/>
    <m/>
    <m/>
    <m/>
    <m/>
    <n v="0.46300000000000002"/>
    <n v="0.1318"/>
  </r>
  <r>
    <x v="28"/>
    <s v="C-IV"/>
    <x v="7"/>
    <x v="6"/>
    <n v="2018"/>
    <s v="2018/19"/>
    <m/>
    <m/>
    <m/>
    <m/>
    <m/>
    <n v="0.25"/>
    <n v="6.8500000000000005E-2"/>
  </r>
  <r>
    <x v="29"/>
    <s v="C-IV"/>
    <x v="7"/>
    <x v="6"/>
    <n v="2018"/>
    <s v="2018/19"/>
    <m/>
    <m/>
    <m/>
    <m/>
    <m/>
    <n v="0.46300000000000002"/>
    <n v="0.1318"/>
  </r>
  <r>
    <x v="30"/>
    <s v="C-IV"/>
    <x v="7"/>
    <x v="6"/>
    <n v="2018"/>
    <s v="2018/19"/>
    <m/>
    <m/>
    <m/>
    <m/>
    <m/>
    <n v="0.46300000000000002"/>
    <n v="0.1318"/>
  </r>
  <r>
    <x v="31"/>
    <s v="CalWIN"/>
    <x v="7"/>
    <x v="6"/>
    <n v="2018"/>
    <s v="2018/19"/>
    <m/>
    <m/>
    <m/>
    <m/>
    <m/>
    <n v="0.56799999999999995"/>
    <n v="7.6600000000000001E-2"/>
  </r>
  <r>
    <x v="32"/>
    <s v="CalWIN"/>
    <x v="7"/>
    <x v="6"/>
    <n v="2018"/>
    <s v="2018/19"/>
    <m/>
    <m/>
    <m/>
    <m/>
    <m/>
    <n v="0.46300000000000002"/>
    <n v="0.1318"/>
  </r>
  <r>
    <x v="33"/>
    <s v="C-IV"/>
    <x v="7"/>
    <x v="6"/>
    <n v="2018"/>
    <s v="2018/19"/>
    <m/>
    <m/>
    <m/>
    <m/>
    <m/>
    <n v="0.46300000000000002"/>
    <n v="0.1318"/>
  </r>
  <r>
    <x v="34"/>
    <s v="C-IV"/>
    <x v="7"/>
    <x v="6"/>
    <n v="2018"/>
    <s v="2018/19"/>
    <m/>
    <m/>
    <m/>
    <m/>
    <m/>
    <n v="0.59399999999999997"/>
    <n v="4.0899999999999999E-2"/>
  </r>
  <r>
    <x v="35"/>
    <s v="CalWIN"/>
    <x v="7"/>
    <x v="6"/>
    <n v="2018"/>
    <s v="2018/19"/>
    <m/>
    <m/>
    <m/>
    <m/>
    <m/>
    <n v="0.58299999999999996"/>
    <n v="6.1400000000000003E-2"/>
  </r>
  <r>
    <x v="36"/>
    <s v="C-IV"/>
    <x v="7"/>
    <x v="6"/>
    <n v="2018"/>
    <s v="2018/19"/>
    <m/>
    <m/>
    <m/>
    <m/>
    <m/>
    <n v="0.46300000000000002"/>
    <n v="0.1318"/>
  </r>
  <r>
    <x v="37"/>
    <s v="C-IV"/>
    <x v="7"/>
    <x v="6"/>
    <n v="2018"/>
    <s v="2018/19"/>
    <m/>
    <m/>
    <m/>
    <m/>
    <m/>
    <n v="0.45"/>
    <n v="6.0699999999999997E-2"/>
  </r>
  <r>
    <x v="38"/>
    <s v="CalWIN"/>
    <x v="7"/>
    <x v="6"/>
    <n v="2018"/>
    <s v="2018/19"/>
    <m/>
    <m/>
    <m/>
    <m/>
    <m/>
    <n v="0.60699999999999998"/>
    <n v="3.3300000000000003E-2"/>
  </r>
  <r>
    <x v="39"/>
    <s v="CalWIN"/>
    <x v="7"/>
    <x v="6"/>
    <n v="2018"/>
    <s v="2018/19"/>
    <m/>
    <m/>
    <m/>
    <m/>
    <m/>
    <n v="0.45500000000000002"/>
    <n v="7.8600000000000003E-2"/>
  </r>
  <r>
    <x v="40"/>
    <s v="C-IV"/>
    <x v="7"/>
    <x v="6"/>
    <n v="2018"/>
    <s v="2018/19"/>
    <m/>
    <m/>
    <m/>
    <m/>
    <m/>
    <n v="0.35699999999999998"/>
    <n v="3.0300000000000001E-2"/>
  </r>
  <r>
    <x v="41"/>
    <s v="CalWIN"/>
    <x v="7"/>
    <x v="6"/>
    <n v="2018"/>
    <s v="2018/19"/>
    <m/>
    <m/>
    <m/>
    <m/>
    <m/>
    <n v="0.46300000000000002"/>
    <n v="0.1318"/>
  </r>
  <r>
    <x v="42"/>
    <s v="CalWIN"/>
    <x v="7"/>
    <x v="6"/>
    <n v="2018"/>
    <s v="2018/19"/>
    <m/>
    <m/>
    <m/>
    <m/>
    <m/>
    <n v="0.46300000000000002"/>
    <n v="0.1318"/>
  </r>
  <r>
    <x v="43"/>
    <s v="CalWIN"/>
    <x v="7"/>
    <x v="6"/>
    <n v="2018"/>
    <s v="2018/19"/>
    <m/>
    <m/>
    <m/>
    <m/>
    <m/>
    <n v="0.46300000000000002"/>
    <n v="0.1318"/>
  </r>
  <r>
    <x v="44"/>
    <s v="CalWIN"/>
    <x v="7"/>
    <x v="6"/>
    <n v="2018"/>
    <s v="2018/19"/>
    <m/>
    <m/>
    <m/>
    <m/>
    <m/>
    <n v="0.84599999999999997"/>
    <n v="6.2700000000000006E-2"/>
  </r>
  <r>
    <x v="45"/>
    <s v="CalWIN"/>
    <x v="7"/>
    <x v="6"/>
    <n v="2018"/>
    <s v="2018/19"/>
    <m/>
    <m/>
    <m/>
    <m/>
    <m/>
    <n v="0.46300000000000002"/>
    <n v="0.1318"/>
  </r>
  <r>
    <x v="46"/>
    <s v="C-IV"/>
    <x v="7"/>
    <x v="6"/>
    <n v="2018"/>
    <s v="2018/19"/>
    <m/>
    <m/>
    <m/>
    <m/>
    <m/>
    <n v="0.46300000000000002"/>
    <n v="0.1318"/>
  </r>
  <r>
    <x v="47"/>
    <s v="C-IV"/>
    <x v="7"/>
    <x v="6"/>
    <n v="2018"/>
    <s v="2018/19"/>
    <m/>
    <m/>
    <m/>
    <m/>
    <m/>
    <n v="0.46300000000000002"/>
    <n v="0.1318"/>
  </r>
  <r>
    <x v="48"/>
    <s v="C-IV"/>
    <x v="7"/>
    <x v="6"/>
    <n v="2018"/>
    <s v="2018/19"/>
    <m/>
    <m/>
    <m/>
    <m/>
    <m/>
    <n v="0.46300000000000002"/>
    <n v="0.1318"/>
  </r>
  <r>
    <x v="49"/>
    <s v="CalWIN"/>
    <x v="7"/>
    <x v="6"/>
    <n v="2018"/>
    <s v="2018/19"/>
    <m/>
    <m/>
    <m/>
    <m/>
    <m/>
    <n v="0.33300000000000002"/>
    <n v="2.93E-2"/>
  </r>
  <r>
    <x v="50"/>
    <s v="CalWIN"/>
    <x v="7"/>
    <x v="6"/>
    <n v="2018"/>
    <s v="2018/19"/>
    <m/>
    <m/>
    <m/>
    <m/>
    <m/>
    <n v="0.46300000000000002"/>
    <n v="0.1318"/>
  </r>
  <r>
    <x v="51"/>
    <s v="C-IV"/>
    <x v="7"/>
    <x v="6"/>
    <n v="2018"/>
    <s v="2018/19"/>
    <m/>
    <m/>
    <m/>
    <m/>
    <m/>
    <n v="0.42899999999999999"/>
    <n v="4.6600000000000003E-2"/>
  </r>
  <r>
    <x v="52"/>
    <s v="C-IV"/>
    <x v="7"/>
    <x v="6"/>
    <n v="2018"/>
    <s v="2018/19"/>
    <m/>
    <m/>
    <m/>
    <m/>
    <m/>
    <n v="0.46300000000000002"/>
    <n v="0.1318"/>
  </r>
  <r>
    <x v="53"/>
    <s v="C-IV"/>
    <x v="7"/>
    <x v="6"/>
    <n v="2018"/>
    <s v="2018/19"/>
    <m/>
    <m/>
    <m/>
    <m/>
    <m/>
    <n v="0.46300000000000002"/>
    <n v="0.1318"/>
  </r>
  <r>
    <x v="54"/>
    <s v="C-IV"/>
    <x v="7"/>
    <x v="6"/>
    <n v="2018"/>
    <s v="2018/19"/>
    <m/>
    <m/>
    <m/>
    <m/>
    <m/>
    <n v="0.46300000000000002"/>
    <n v="0.1318"/>
  </r>
  <r>
    <x v="55"/>
    <s v="CalWIN"/>
    <x v="7"/>
    <x v="6"/>
    <n v="2018"/>
    <s v="2018/19"/>
    <m/>
    <m/>
    <m/>
    <m/>
    <m/>
    <n v="0.35699999999999998"/>
    <n v="5.3999999999999999E-2"/>
  </r>
  <r>
    <x v="56"/>
    <s v="C-IV"/>
    <x v="7"/>
    <x v="6"/>
    <n v="2018"/>
    <s v="2018/19"/>
    <m/>
    <m/>
    <m/>
    <m/>
    <m/>
    <n v="0.46300000000000002"/>
    <n v="0.1318"/>
  </r>
  <r>
    <x v="57"/>
    <s v="CalWIN"/>
    <x v="7"/>
    <x v="6"/>
    <n v="2018"/>
    <s v="2018/19"/>
    <m/>
    <m/>
    <m/>
    <m/>
    <m/>
    <n v="0.4"/>
    <n v="5.3400000000000003E-2"/>
  </r>
  <r>
    <x v="58"/>
    <s v="CalWIN"/>
    <x v="7"/>
    <x v="6"/>
    <n v="2018"/>
    <s v="2018/19"/>
    <m/>
    <m/>
    <m/>
    <m/>
    <m/>
    <n v="0.46300000000000002"/>
    <n v="0.1318"/>
  </r>
  <r>
    <x v="59"/>
    <s v="C-IV"/>
    <x v="7"/>
    <x v="6"/>
    <n v="2018"/>
    <s v="2018/19"/>
    <m/>
    <m/>
    <m/>
    <m/>
    <m/>
    <n v="0.46300000000000002"/>
    <n v="0.1318"/>
  </r>
  <r>
    <x v="0"/>
    <s v="n/a"/>
    <x v="8"/>
    <x v="6"/>
    <n v="2018"/>
    <s v="2018/19"/>
    <m/>
    <m/>
    <m/>
    <m/>
    <m/>
    <m/>
    <m/>
  </r>
  <r>
    <x v="1"/>
    <s v="n/a"/>
    <x v="8"/>
    <x v="6"/>
    <n v="2018"/>
    <s v="2018/19"/>
    <m/>
    <m/>
    <m/>
    <m/>
    <m/>
    <n v="0.52"/>
    <n v="6.6500000000000004E-2"/>
  </r>
  <r>
    <x v="2"/>
    <s v="CalWIN"/>
    <x v="8"/>
    <x v="6"/>
    <n v="2018"/>
    <s v="2018/19"/>
    <m/>
    <m/>
    <m/>
    <m/>
    <m/>
    <n v="0.6"/>
    <n v="3.7900000000000003E-2"/>
  </r>
  <r>
    <x v="3"/>
    <s v="C-IV"/>
    <x v="8"/>
    <x v="6"/>
    <n v="2018"/>
    <s v="2018/19"/>
    <m/>
    <m/>
    <m/>
    <m/>
    <m/>
    <n v="0.44900000000000001"/>
    <n v="0.15290000000000001"/>
  </r>
  <r>
    <x v="4"/>
    <s v="C-IV"/>
    <x v="8"/>
    <x v="6"/>
    <n v="2018"/>
    <s v="2018/19"/>
    <m/>
    <m/>
    <m/>
    <m/>
    <m/>
    <n v="0.44900000000000001"/>
    <n v="0.15290000000000001"/>
  </r>
  <r>
    <x v="5"/>
    <s v="C-IV"/>
    <x v="8"/>
    <x v="6"/>
    <n v="2018"/>
    <s v="2018/19"/>
    <m/>
    <m/>
    <m/>
    <m/>
    <m/>
    <n v="0.44900000000000001"/>
    <n v="0.15290000000000001"/>
  </r>
  <r>
    <x v="6"/>
    <s v="C-IV"/>
    <x v="8"/>
    <x v="6"/>
    <n v="2018"/>
    <s v="2018/19"/>
    <m/>
    <m/>
    <m/>
    <m/>
    <m/>
    <n v="0.44900000000000001"/>
    <n v="0.15290000000000001"/>
  </r>
  <r>
    <x v="7"/>
    <s v="C-IV"/>
    <x v="8"/>
    <x v="6"/>
    <n v="2018"/>
    <s v="2018/19"/>
    <m/>
    <m/>
    <m/>
    <m/>
    <m/>
    <n v="0.44900000000000001"/>
    <n v="0.15290000000000001"/>
  </r>
  <r>
    <x v="8"/>
    <s v="CalWIN"/>
    <x v="8"/>
    <x v="6"/>
    <n v="2018"/>
    <s v="2018/19"/>
    <m/>
    <m/>
    <m/>
    <m/>
    <m/>
    <n v="0.61499999999999999"/>
    <n v="2.5100000000000001E-2"/>
  </r>
  <r>
    <x v="9"/>
    <s v="C-IV"/>
    <x v="8"/>
    <x v="6"/>
    <n v="2018"/>
    <s v="2018/19"/>
    <m/>
    <m/>
    <m/>
    <m/>
    <m/>
    <n v="0.44900000000000001"/>
    <n v="0.15290000000000001"/>
  </r>
  <r>
    <x v="10"/>
    <s v="C-IV"/>
    <x v="8"/>
    <x v="6"/>
    <n v="2018"/>
    <s v="2018/19"/>
    <m/>
    <m/>
    <m/>
    <m/>
    <m/>
    <n v="0.44900000000000001"/>
    <n v="0.15290000000000001"/>
  </r>
  <r>
    <x v="11"/>
    <s v="CalWIN"/>
    <x v="8"/>
    <x v="6"/>
    <n v="2018"/>
    <s v="2018/19"/>
    <m/>
    <m/>
    <m/>
    <m/>
    <m/>
    <n v="0.51400000000000001"/>
    <n v="4.19E-2"/>
  </r>
  <r>
    <x v="12"/>
    <s v="C-IV"/>
    <x v="8"/>
    <x v="6"/>
    <n v="2018"/>
    <s v="2018/19"/>
    <m/>
    <m/>
    <m/>
    <m/>
    <m/>
    <n v="0.44900000000000001"/>
    <n v="0.15290000000000001"/>
  </r>
  <r>
    <x v="13"/>
    <s v="C-IV"/>
    <x v="8"/>
    <x v="6"/>
    <n v="2018"/>
    <s v="2018/19"/>
    <m/>
    <m/>
    <m/>
    <m/>
    <m/>
    <n v="0.44900000000000001"/>
    <n v="0.15290000000000001"/>
  </r>
  <r>
    <x v="14"/>
    <s v="C-IV"/>
    <x v="8"/>
    <x v="6"/>
    <n v="2018"/>
    <s v="2018/19"/>
    <m/>
    <m/>
    <m/>
    <m/>
    <m/>
    <n v="0.44900000000000001"/>
    <n v="0.15290000000000001"/>
  </r>
  <r>
    <x v="15"/>
    <s v="C-IV"/>
    <x v="8"/>
    <x v="6"/>
    <n v="2018"/>
    <s v="2018/19"/>
    <m/>
    <m/>
    <m/>
    <m/>
    <m/>
    <n v="0.44900000000000001"/>
    <n v="0.15290000000000001"/>
  </r>
  <r>
    <x v="16"/>
    <s v="C-IV"/>
    <x v="8"/>
    <x v="6"/>
    <n v="2018"/>
    <s v="2018/19"/>
    <m/>
    <m/>
    <m/>
    <m/>
    <m/>
    <n v="0.33300000000000002"/>
    <n v="2.01E-2"/>
  </r>
  <r>
    <x v="17"/>
    <s v="C-IV"/>
    <x v="8"/>
    <x v="6"/>
    <n v="2018"/>
    <s v="2018/19"/>
    <m/>
    <m/>
    <m/>
    <m/>
    <m/>
    <n v="0.44900000000000001"/>
    <n v="0.15290000000000001"/>
  </r>
  <r>
    <x v="18"/>
    <s v="C-IV"/>
    <x v="8"/>
    <x v="6"/>
    <n v="2018"/>
    <s v="2018/19"/>
    <m/>
    <m/>
    <m/>
    <m/>
    <m/>
    <n v="0.44900000000000001"/>
    <n v="0.15290000000000001"/>
  </r>
  <r>
    <x v="19"/>
    <s v="C-IV"/>
    <x v="8"/>
    <x v="6"/>
    <n v="2018"/>
    <s v="2018/19"/>
    <m/>
    <m/>
    <m/>
    <m/>
    <m/>
    <n v="0.44900000000000001"/>
    <n v="0.15290000000000001"/>
  </r>
  <r>
    <x v="20"/>
    <s v="LRS"/>
    <x v="8"/>
    <x v="6"/>
    <n v="2018"/>
    <s v="2018/19"/>
    <m/>
    <m/>
    <m/>
    <m/>
    <m/>
    <n v="0.57799999999999996"/>
    <n v="7.7600000000000002E-2"/>
  </r>
  <r>
    <x v="21"/>
    <s v="C-IV"/>
    <x v="8"/>
    <x v="6"/>
    <n v="2018"/>
    <s v="2018/19"/>
    <m/>
    <m/>
    <m/>
    <m/>
    <m/>
    <n v="0.44900000000000001"/>
    <n v="0.15290000000000001"/>
  </r>
  <r>
    <x v="22"/>
    <s v="C-IV"/>
    <x v="8"/>
    <x v="6"/>
    <n v="2018"/>
    <s v="2018/19"/>
    <m/>
    <m/>
    <m/>
    <m/>
    <m/>
    <n v="0.44900000000000001"/>
    <n v="0.15290000000000001"/>
  </r>
  <r>
    <x v="23"/>
    <s v="C-IV"/>
    <x v="8"/>
    <x v="6"/>
    <n v="2018"/>
    <s v="2018/19"/>
    <m/>
    <m/>
    <m/>
    <m/>
    <m/>
    <n v="0.44900000000000001"/>
    <n v="0.15290000000000001"/>
  </r>
  <r>
    <x v="24"/>
    <s v="C-IV"/>
    <x v="8"/>
    <x v="6"/>
    <n v="2018"/>
    <s v="2018/19"/>
    <m/>
    <m/>
    <m/>
    <m/>
    <m/>
    <n v="0.44900000000000001"/>
    <n v="0.15290000000000001"/>
  </r>
  <r>
    <x v="25"/>
    <s v="C-IV"/>
    <x v="8"/>
    <x v="6"/>
    <n v="2018"/>
    <s v="2018/19"/>
    <m/>
    <m/>
    <m/>
    <m/>
    <m/>
    <n v="0.66700000000000004"/>
    <n v="2.47E-2"/>
  </r>
  <r>
    <x v="26"/>
    <s v="C-IV"/>
    <x v="8"/>
    <x v="6"/>
    <n v="2018"/>
    <s v="2018/19"/>
    <m/>
    <m/>
    <m/>
    <m/>
    <m/>
    <n v="0.44900000000000001"/>
    <n v="0.15290000000000001"/>
  </r>
  <r>
    <x v="27"/>
    <s v="C-IV"/>
    <x v="8"/>
    <x v="6"/>
    <n v="2018"/>
    <s v="2018/19"/>
    <m/>
    <m/>
    <m/>
    <m/>
    <m/>
    <n v="0.44900000000000001"/>
    <n v="0.15290000000000001"/>
  </r>
  <r>
    <x v="28"/>
    <s v="C-IV"/>
    <x v="8"/>
    <x v="6"/>
    <n v="2018"/>
    <s v="2018/19"/>
    <m/>
    <m/>
    <m/>
    <m/>
    <m/>
    <n v="0.222"/>
    <n v="6.9000000000000006E-2"/>
  </r>
  <r>
    <x v="29"/>
    <s v="C-IV"/>
    <x v="8"/>
    <x v="6"/>
    <n v="2018"/>
    <s v="2018/19"/>
    <m/>
    <m/>
    <m/>
    <m/>
    <m/>
    <n v="0.44900000000000001"/>
    <n v="0.15290000000000001"/>
  </r>
  <r>
    <x v="30"/>
    <s v="C-IV"/>
    <x v="8"/>
    <x v="6"/>
    <n v="2018"/>
    <s v="2018/19"/>
    <m/>
    <m/>
    <m/>
    <m/>
    <m/>
    <n v="0.44900000000000001"/>
    <n v="0.15290000000000001"/>
  </r>
  <r>
    <x v="31"/>
    <s v="CalWIN"/>
    <x v="8"/>
    <x v="6"/>
    <n v="2018"/>
    <s v="2018/19"/>
    <m/>
    <m/>
    <m/>
    <m/>
    <m/>
    <n v="0.59499999999999997"/>
    <n v="7.3999999999999996E-2"/>
  </r>
  <r>
    <x v="32"/>
    <s v="CalWIN"/>
    <x v="8"/>
    <x v="6"/>
    <n v="2018"/>
    <s v="2018/19"/>
    <m/>
    <m/>
    <m/>
    <m/>
    <m/>
    <n v="0.44900000000000001"/>
    <n v="0.15290000000000001"/>
  </r>
  <r>
    <x v="33"/>
    <s v="C-IV"/>
    <x v="8"/>
    <x v="6"/>
    <n v="2018"/>
    <s v="2018/19"/>
    <m/>
    <m/>
    <m/>
    <m/>
    <m/>
    <n v="0.44900000000000001"/>
    <n v="0.15290000000000001"/>
  </r>
  <r>
    <x v="34"/>
    <s v="C-IV"/>
    <x v="8"/>
    <x v="6"/>
    <n v="2018"/>
    <s v="2018/19"/>
    <m/>
    <m/>
    <m/>
    <m/>
    <m/>
    <n v="0.55600000000000005"/>
    <n v="4.6199999999999998E-2"/>
  </r>
  <r>
    <x v="35"/>
    <s v="CalWIN"/>
    <x v="8"/>
    <x v="6"/>
    <n v="2018"/>
    <s v="2018/19"/>
    <m/>
    <m/>
    <m/>
    <m/>
    <m/>
    <n v="0.55000000000000004"/>
    <n v="6.1600000000000002E-2"/>
  </r>
  <r>
    <x v="36"/>
    <s v="C-IV"/>
    <x v="8"/>
    <x v="6"/>
    <n v="2018"/>
    <s v="2018/19"/>
    <m/>
    <m/>
    <m/>
    <m/>
    <m/>
    <n v="0.44900000000000001"/>
    <n v="0.15290000000000001"/>
  </r>
  <r>
    <x v="37"/>
    <s v="C-IV"/>
    <x v="8"/>
    <x v="6"/>
    <n v="2018"/>
    <s v="2018/19"/>
    <m/>
    <m/>
    <m/>
    <m/>
    <m/>
    <n v="0.45500000000000002"/>
    <n v="6.0400000000000002E-2"/>
  </r>
  <r>
    <x v="38"/>
    <s v="CalWIN"/>
    <x v="8"/>
    <x v="6"/>
    <n v="2018"/>
    <s v="2018/19"/>
    <m/>
    <m/>
    <m/>
    <m/>
    <m/>
    <n v="0.57099999999999995"/>
    <n v="3.6600000000000001E-2"/>
  </r>
  <r>
    <x v="39"/>
    <s v="CalWIN"/>
    <x v="8"/>
    <x v="6"/>
    <n v="2018"/>
    <s v="2018/19"/>
    <m/>
    <m/>
    <m/>
    <m/>
    <m/>
    <n v="0.41699999999999998"/>
    <n v="7.6899999999999996E-2"/>
  </r>
  <r>
    <x v="40"/>
    <s v="C-IV"/>
    <x v="8"/>
    <x v="6"/>
    <n v="2018"/>
    <s v="2018/19"/>
    <m/>
    <m/>
    <m/>
    <m/>
    <m/>
    <n v="0.313"/>
    <n v="3.0800000000000001E-2"/>
  </r>
  <r>
    <x v="41"/>
    <s v="CalWIN"/>
    <x v="8"/>
    <x v="6"/>
    <n v="2018"/>
    <s v="2018/19"/>
    <m/>
    <m/>
    <m/>
    <m/>
    <m/>
    <n v="0.44900000000000001"/>
    <n v="0.15290000000000001"/>
  </r>
  <r>
    <x v="42"/>
    <s v="CalWIN"/>
    <x v="8"/>
    <x v="6"/>
    <n v="2018"/>
    <s v="2018/19"/>
    <m/>
    <m/>
    <m/>
    <m/>
    <m/>
    <n v="0.44900000000000001"/>
    <n v="0.15290000000000001"/>
  </r>
  <r>
    <x v="43"/>
    <s v="CalWIN"/>
    <x v="8"/>
    <x v="6"/>
    <n v="2018"/>
    <s v="2018/19"/>
    <m/>
    <m/>
    <m/>
    <m/>
    <m/>
    <n v="0.44900000000000001"/>
    <n v="0.15290000000000001"/>
  </r>
  <r>
    <x v="44"/>
    <s v="CalWIN"/>
    <x v="8"/>
    <x v="6"/>
    <n v="2018"/>
    <s v="2018/19"/>
    <m/>
    <m/>
    <m/>
    <m/>
    <m/>
    <n v="0.78600000000000003"/>
    <n v="6.25E-2"/>
  </r>
  <r>
    <x v="45"/>
    <s v="CalWIN"/>
    <x v="8"/>
    <x v="6"/>
    <n v="2018"/>
    <s v="2018/19"/>
    <m/>
    <m/>
    <m/>
    <m/>
    <m/>
    <n v="0.44900000000000001"/>
    <n v="0.15290000000000001"/>
  </r>
  <r>
    <x v="46"/>
    <s v="C-IV"/>
    <x v="8"/>
    <x v="6"/>
    <n v="2018"/>
    <s v="2018/19"/>
    <m/>
    <m/>
    <m/>
    <m/>
    <m/>
    <n v="0.44900000000000001"/>
    <n v="0.15290000000000001"/>
  </r>
  <r>
    <x v="47"/>
    <s v="C-IV"/>
    <x v="8"/>
    <x v="6"/>
    <n v="2018"/>
    <s v="2018/19"/>
    <m/>
    <m/>
    <m/>
    <m/>
    <m/>
    <n v="0.44900000000000001"/>
    <n v="0.15290000000000001"/>
  </r>
  <r>
    <x v="48"/>
    <s v="C-IV"/>
    <x v="8"/>
    <x v="6"/>
    <n v="2018"/>
    <s v="2018/19"/>
    <m/>
    <m/>
    <m/>
    <m/>
    <m/>
    <n v="0.44900000000000001"/>
    <n v="0.15290000000000001"/>
  </r>
  <r>
    <x v="49"/>
    <s v="CalWIN"/>
    <x v="8"/>
    <x v="6"/>
    <n v="2018"/>
    <s v="2018/19"/>
    <m/>
    <m/>
    <m/>
    <m/>
    <m/>
    <n v="0.33300000000000002"/>
    <n v="2.2800000000000001E-2"/>
  </r>
  <r>
    <x v="50"/>
    <s v="CalWIN"/>
    <x v="8"/>
    <x v="6"/>
    <n v="2018"/>
    <s v="2018/19"/>
    <m/>
    <m/>
    <m/>
    <m/>
    <m/>
    <n v="0.44900000000000001"/>
    <n v="0.15290000000000001"/>
  </r>
  <r>
    <x v="51"/>
    <s v="C-IV"/>
    <x v="8"/>
    <x v="6"/>
    <n v="2018"/>
    <s v="2018/19"/>
    <m/>
    <m/>
    <m/>
    <m/>
    <m/>
    <n v="0.375"/>
    <n v="5.0099999999999999E-2"/>
  </r>
  <r>
    <x v="52"/>
    <s v="C-IV"/>
    <x v="8"/>
    <x v="6"/>
    <n v="2018"/>
    <s v="2018/19"/>
    <m/>
    <m/>
    <m/>
    <m/>
    <m/>
    <n v="0.44900000000000001"/>
    <n v="0.15290000000000001"/>
  </r>
  <r>
    <x v="53"/>
    <s v="C-IV"/>
    <x v="8"/>
    <x v="6"/>
    <n v="2018"/>
    <s v="2018/19"/>
    <m/>
    <m/>
    <m/>
    <m/>
    <m/>
    <n v="0.44900000000000001"/>
    <n v="0.15290000000000001"/>
  </r>
  <r>
    <x v="54"/>
    <s v="C-IV"/>
    <x v="8"/>
    <x v="6"/>
    <n v="2018"/>
    <s v="2018/19"/>
    <m/>
    <m/>
    <m/>
    <m/>
    <m/>
    <n v="0.44900000000000001"/>
    <n v="0.15290000000000001"/>
  </r>
  <r>
    <x v="55"/>
    <s v="CalWIN"/>
    <x v="8"/>
    <x v="6"/>
    <n v="2018"/>
    <s v="2018/19"/>
    <m/>
    <m/>
    <m/>
    <m/>
    <m/>
    <n v="0.33300000000000002"/>
    <n v="5.04E-2"/>
  </r>
  <r>
    <x v="56"/>
    <s v="C-IV"/>
    <x v="8"/>
    <x v="6"/>
    <n v="2018"/>
    <s v="2018/19"/>
    <m/>
    <m/>
    <m/>
    <m/>
    <m/>
    <n v="0.44900000000000001"/>
    <n v="0.15290000000000001"/>
  </r>
  <r>
    <x v="57"/>
    <s v="CalWIN"/>
    <x v="8"/>
    <x v="6"/>
    <n v="2018"/>
    <s v="2018/19"/>
    <m/>
    <m/>
    <m/>
    <m/>
    <m/>
    <n v="0.35299999999999998"/>
    <n v="5.04E-2"/>
  </r>
  <r>
    <x v="58"/>
    <s v="CalWIN"/>
    <x v="8"/>
    <x v="6"/>
    <n v="2018"/>
    <s v="2018/19"/>
    <m/>
    <m/>
    <m/>
    <m/>
    <m/>
    <n v="0.44900000000000001"/>
    <n v="0.15290000000000001"/>
  </r>
  <r>
    <x v="59"/>
    <s v="C-IV"/>
    <x v="8"/>
    <x v="6"/>
    <n v="2018"/>
    <s v="2018/19"/>
    <m/>
    <m/>
    <m/>
    <m/>
    <m/>
    <n v="0.44900000000000001"/>
    <n v="0.15290000000000001"/>
  </r>
  <r>
    <x v="0"/>
    <s v="n/a"/>
    <x v="9"/>
    <x v="6"/>
    <n v="2019"/>
    <s v="2018/19"/>
    <m/>
    <m/>
    <m/>
    <m/>
    <m/>
    <m/>
    <m/>
  </r>
  <r>
    <x v="1"/>
    <s v="n/a"/>
    <x v="9"/>
    <x v="6"/>
    <n v="2019"/>
    <s v="2018/19"/>
    <m/>
    <m/>
    <m/>
    <m/>
    <m/>
    <n v="0.35699999999999998"/>
    <n v="5.3999999999999999E-2"/>
  </r>
  <r>
    <x v="2"/>
    <s v="CalWIN"/>
    <x v="9"/>
    <x v="6"/>
    <n v="2019"/>
    <s v="2018/19"/>
    <m/>
    <m/>
    <m/>
    <m/>
    <m/>
    <n v="0"/>
    <n v="5.2699999999999997E-2"/>
  </r>
  <r>
    <x v="3"/>
    <s v="C-IV"/>
    <x v="9"/>
    <x v="6"/>
    <n v="2019"/>
    <s v="2018/19"/>
    <m/>
    <m/>
    <m/>
    <m/>
    <m/>
    <n v="0.55600000000000005"/>
    <n v="0"/>
  </r>
  <r>
    <x v="4"/>
    <s v="C-IV"/>
    <x v="9"/>
    <x v="6"/>
    <n v="2019"/>
    <s v="2018/19"/>
    <m/>
    <m/>
    <m/>
    <m/>
    <m/>
    <n v="0.55600000000000005"/>
    <n v="0"/>
  </r>
  <r>
    <x v="5"/>
    <s v="C-IV"/>
    <x v="9"/>
    <x v="6"/>
    <n v="2019"/>
    <s v="2018/19"/>
    <m/>
    <m/>
    <m/>
    <m/>
    <m/>
    <n v="0.55600000000000005"/>
    <n v="0"/>
  </r>
  <r>
    <x v="6"/>
    <s v="C-IV"/>
    <x v="9"/>
    <x v="6"/>
    <n v="2019"/>
    <s v="2018/19"/>
    <m/>
    <m/>
    <m/>
    <m/>
    <m/>
    <n v="0.55600000000000005"/>
    <n v="0"/>
  </r>
  <r>
    <x v="7"/>
    <s v="C-IV"/>
    <x v="9"/>
    <x v="6"/>
    <n v="2019"/>
    <s v="2018/19"/>
    <m/>
    <m/>
    <m/>
    <m/>
    <m/>
    <n v="0.55600000000000005"/>
    <n v="0"/>
  </r>
  <r>
    <x v="8"/>
    <s v="CalWIN"/>
    <x v="9"/>
    <x v="6"/>
    <n v="2019"/>
    <s v="2018/19"/>
    <m/>
    <m/>
    <m/>
    <m/>
    <m/>
    <n v="0"/>
    <n v="0"/>
  </r>
  <r>
    <x v="9"/>
    <s v="C-IV"/>
    <x v="9"/>
    <x v="6"/>
    <n v="2019"/>
    <s v="2018/19"/>
    <m/>
    <m/>
    <m/>
    <m/>
    <m/>
    <n v="0.55600000000000005"/>
    <n v="0"/>
  </r>
  <r>
    <x v="10"/>
    <s v="C-IV"/>
    <x v="9"/>
    <x v="6"/>
    <n v="2019"/>
    <s v="2018/19"/>
    <m/>
    <m/>
    <m/>
    <m/>
    <m/>
    <n v="0.55600000000000005"/>
    <n v="0"/>
  </r>
  <r>
    <x v="11"/>
    <s v="CalWIN"/>
    <x v="9"/>
    <x v="6"/>
    <n v="2019"/>
    <s v="2018/19"/>
    <m/>
    <m/>
    <m/>
    <m/>
    <m/>
    <n v="1"/>
    <n v="3.8100000000000002E-2"/>
  </r>
  <r>
    <x v="12"/>
    <s v="C-IV"/>
    <x v="9"/>
    <x v="6"/>
    <n v="2019"/>
    <s v="2018/19"/>
    <m/>
    <m/>
    <m/>
    <m/>
    <m/>
    <n v="0.55600000000000005"/>
    <n v="0"/>
  </r>
  <r>
    <x v="13"/>
    <s v="C-IV"/>
    <x v="9"/>
    <x v="6"/>
    <n v="2019"/>
    <s v="2018/19"/>
    <m/>
    <m/>
    <m/>
    <m/>
    <m/>
    <n v="0.55600000000000005"/>
    <n v="0"/>
  </r>
  <r>
    <x v="14"/>
    <s v="C-IV"/>
    <x v="9"/>
    <x v="6"/>
    <n v="2019"/>
    <s v="2018/19"/>
    <m/>
    <m/>
    <m/>
    <m/>
    <m/>
    <n v="0.55600000000000005"/>
    <n v="0"/>
  </r>
  <r>
    <x v="15"/>
    <s v="C-IV"/>
    <x v="9"/>
    <x v="6"/>
    <n v="2019"/>
    <s v="2018/19"/>
    <m/>
    <m/>
    <m/>
    <m/>
    <m/>
    <n v="0.55600000000000005"/>
    <n v="0"/>
  </r>
  <r>
    <x v="16"/>
    <s v="C-IV"/>
    <x v="9"/>
    <x v="6"/>
    <n v="2019"/>
    <s v="2018/19"/>
    <m/>
    <m/>
    <m/>
    <m/>
    <m/>
    <n v="0"/>
    <n v="1.8499999999999999E-2"/>
  </r>
  <r>
    <x v="17"/>
    <s v="C-IV"/>
    <x v="9"/>
    <x v="6"/>
    <n v="2019"/>
    <s v="2018/19"/>
    <m/>
    <m/>
    <m/>
    <m/>
    <m/>
    <n v="0.55600000000000005"/>
    <n v="0"/>
  </r>
  <r>
    <x v="18"/>
    <s v="C-IV"/>
    <x v="9"/>
    <x v="6"/>
    <n v="2019"/>
    <s v="2018/19"/>
    <m/>
    <m/>
    <m/>
    <m/>
    <m/>
    <n v="0.55600000000000005"/>
    <n v="0"/>
  </r>
  <r>
    <x v="19"/>
    <s v="C-IV"/>
    <x v="9"/>
    <x v="6"/>
    <n v="2019"/>
    <s v="2018/19"/>
    <m/>
    <m/>
    <m/>
    <m/>
    <m/>
    <n v="0.55600000000000005"/>
    <n v="0"/>
  </r>
  <r>
    <x v="20"/>
    <s v="LRS"/>
    <x v="9"/>
    <x v="6"/>
    <n v="2019"/>
    <s v="2018/19"/>
    <m/>
    <m/>
    <m/>
    <m/>
    <m/>
    <n v="0.214"/>
    <n v="1.01E-2"/>
  </r>
  <r>
    <x v="21"/>
    <s v="C-IV"/>
    <x v="9"/>
    <x v="6"/>
    <n v="2019"/>
    <s v="2018/19"/>
    <m/>
    <m/>
    <m/>
    <m/>
    <m/>
    <n v="0.55600000000000005"/>
    <n v="0"/>
  </r>
  <r>
    <x v="22"/>
    <s v="C-IV"/>
    <x v="9"/>
    <x v="6"/>
    <n v="2019"/>
    <s v="2018/19"/>
    <m/>
    <m/>
    <m/>
    <m/>
    <m/>
    <n v="0.55600000000000005"/>
    <n v="0"/>
  </r>
  <r>
    <x v="23"/>
    <s v="C-IV"/>
    <x v="9"/>
    <x v="6"/>
    <n v="2019"/>
    <s v="2018/19"/>
    <m/>
    <m/>
    <m/>
    <m/>
    <m/>
    <n v="0.55600000000000005"/>
    <n v="0"/>
  </r>
  <r>
    <x v="24"/>
    <s v="C-IV"/>
    <x v="9"/>
    <x v="6"/>
    <n v="2019"/>
    <s v="2018/19"/>
    <m/>
    <m/>
    <m/>
    <m/>
    <m/>
    <n v="0.55600000000000005"/>
    <n v="0"/>
  </r>
  <r>
    <x v="25"/>
    <s v="C-IV"/>
    <x v="9"/>
    <x v="6"/>
    <n v="2019"/>
    <s v="2018/19"/>
    <m/>
    <m/>
    <m/>
    <m/>
    <m/>
    <n v="0"/>
    <n v="3.4000000000000002E-2"/>
  </r>
  <r>
    <x v="26"/>
    <s v="C-IV"/>
    <x v="9"/>
    <x v="6"/>
    <n v="2019"/>
    <s v="2018/19"/>
    <m/>
    <m/>
    <m/>
    <m/>
    <m/>
    <n v="0.55600000000000005"/>
    <n v="0"/>
  </r>
  <r>
    <x v="27"/>
    <s v="C-IV"/>
    <x v="9"/>
    <x v="6"/>
    <n v="2019"/>
    <s v="2018/19"/>
    <m/>
    <m/>
    <m/>
    <m/>
    <m/>
    <n v="0.55600000000000005"/>
    <n v="0"/>
  </r>
  <r>
    <x v="28"/>
    <s v="C-IV"/>
    <x v="9"/>
    <x v="6"/>
    <n v="2019"/>
    <s v="2018/19"/>
    <m/>
    <m/>
    <m/>
    <m/>
    <m/>
    <n v="1"/>
    <n v="5.0799999999999998E-2"/>
  </r>
  <r>
    <x v="29"/>
    <s v="C-IV"/>
    <x v="9"/>
    <x v="6"/>
    <n v="2019"/>
    <s v="2018/19"/>
    <m/>
    <m/>
    <m/>
    <m/>
    <m/>
    <n v="0.55600000000000005"/>
    <n v="0"/>
  </r>
  <r>
    <x v="30"/>
    <s v="C-IV"/>
    <x v="9"/>
    <x v="6"/>
    <n v="2019"/>
    <s v="2018/19"/>
    <m/>
    <m/>
    <m/>
    <m/>
    <m/>
    <n v="0.55600000000000005"/>
    <n v="0"/>
  </r>
  <r>
    <x v="31"/>
    <s v="CalWIN"/>
    <x v="9"/>
    <x v="6"/>
    <n v="2019"/>
    <s v="2018/19"/>
    <m/>
    <m/>
    <m/>
    <m/>
    <m/>
    <n v="0.33300000000000002"/>
    <n v="0"/>
  </r>
  <r>
    <x v="32"/>
    <s v="CalWIN"/>
    <x v="9"/>
    <x v="6"/>
    <n v="2019"/>
    <s v="2018/19"/>
    <m/>
    <m/>
    <m/>
    <m/>
    <m/>
    <n v="0.55600000000000005"/>
    <n v="0"/>
  </r>
  <r>
    <x v="33"/>
    <s v="C-IV"/>
    <x v="9"/>
    <x v="6"/>
    <n v="2019"/>
    <s v="2018/19"/>
    <m/>
    <m/>
    <m/>
    <m/>
    <m/>
    <n v="0.55600000000000005"/>
    <n v="0"/>
  </r>
  <r>
    <x v="34"/>
    <s v="C-IV"/>
    <x v="9"/>
    <x v="6"/>
    <n v="2019"/>
    <s v="2018/19"/>
    <m/>
    <m/>
    <m/>
    <m/>
    <m/>
    <n v="0"/>
    <n v="1.26E-2"/>
  </r>
  <r>
    <x v="35"/>
    <s v="CalWIN"/>
    <x v="9"/>
    <x v="6"/>
    <n v="2019"/>
    <s v="2018/19"/>
    <m/>
    <m/>
    <m/>
    <m/>
    <m/>
    <n v="0.33300000000000002"/>
    <n v="6.6799999999999998E-2"/>
  </r>
  <r>
    <x v="36"/>
    <s v="C-IV"/>
    <x v="9"/>
    <x v="6"/>
    <n v="2019"/>
    <s v="2018/19"/>
    <m/>
    <m/>
    <m/>
    <m/>
    <m/>
    <n v="0.55600000000000005"/>
    <n v="0"/>
  </r>
  <r>
    <x v="37"/>
    <s v="C-IV"/>
    <x v="9"/>
    <x v="6"/>
    <n v="2019"/>
    <s v="2018/19"/>
    <m/>
    <m/>
    <m/>
    <m/>
    <m/>
    <n v="0.5"/>
    <n v="3.8600000000000002E-2"/>
  </r>
  <r>
    <x v="38"/>
    <s v="CalWIN"/>
    <x v="9"/>
    <x v="6"/>
    <n v="2019"/>
    <s v="2018/19"/>
    <m/>
    <m/>
    <m/>
    <m/>
    <m/>
    <n v="0.6"/>
    <n v="4.8099999999999997E-2"/>
  </r>
  <r>
    <x v="39"/>
    <s v="CalWIN"/>
    <x v="9"/>
    <x v="6"/>
    <n v="2019"/>
    <s v="2018/19"/>
    <m/>
    <m/>
    <m/>
    <m/>
    <m/>
    <n v="0"/>
    <n v="0.14319999999999999"/>
  </r>
  <r>
    <x v="40"/>
    <s v="C-IV"/>
    <x v="9"/>
    <x v="6"/>
    <n v="2019"/>
    <s v="2018/19"/>
    <m/>
    <m/>
    <m/>
    <m/>
    <m/>
    <n v="0"/>
    <n v="3.1099999999999999E-2"/>
  </r>
  <r>
    <x v="41"/>
    <s v="CalWIN"/>
    <x v="9"/>
    <x v="6"/>
    <n v="2019"/>
    <s v="2018/19"/>
    <m/>
    <m/>
    <m/>
    <m/>
    <m/>
    <n v="0.55600000000000005"/>
    <n v="0"/>
  </r>
  <r>
    <x v="42"/>
    <s v="CalWIN"/>
    <x v="9"/>
    <x v="6"/>
    <n v="2019"/>
    <s v="2018/19"/>
    <m/>
    <m/>
    <m/>
    <m/>
    <m/>
    <n v="0.55600000000000005"/>
    <n v="0"/>
  </r>
  <r>
    <x v="43"/>
    <s v="CalWIN"/>
    <x v="9"/>
    <x v="6"/>
    <n v="2019"/>
    <s v="2018/19"/>
    <m/>
    <m/>
    <m/>
    <m/>
    <m/>
    <n v="0.55600000000000005"/>
    <n v="0"/>
  </r>
  <r>
    <x v="44"/>
    <s v="CalWIN"/>
    <x v="9"/>
    <x v="6"/>
    <n v="2019"/>
    <s v="2018/19"/>
    <m/>
    <m/>
    <m/>
    <m/>
    <m/>
    <n v="0"/>
    <n v="0.12509999999999999"/>
  </r>
  <r>
    <x v="45"/>
    <s v="CalWIN"/>
    <x v="9"/>
    <x v="6"/>
    <n v="2019"/>
    <s v="2018/19"/>
    <m/>
    <m/>
    <m/>
    <m/>
    <m/>
    <n v="0.55600000000000005"/>
    <n v="0"/>
  </r>
  <r>
    <x v="46"/>
    <s v="C-IV"/>
    <x v="9"/>
    <x v="6"/>
    <n v="2019"/>
    <s v="2018/19"/>
    <m/>
    <m/>
    <m/>
    <m/>
    <m/>
    <n v="0.55600000000000005"/>
    <n v="0"/>
  </r>
  <r>
    <x v="47"/>
    <s v="C-IV"/>
    <x v="9"/>
    <x v="6"/>
    <n v="2019"/>
    <s v="2018/19"/>
    <m/>
    <m/>
    <m/>
    <m/>
    <m/>
    <n v="0.55600000000000005"/>
    <n v="0"/>
  </r>
  <r>
    <x v="48"/>
    <s v="C-IV"/>
    <x v="9"/>
    <x v="6"/>
    <n v="2019"/>
    <s v="2018/19"/>
    <m/>
    <m/>
    <m/>
    <m/>
    <m/>
    <n v="0.55600000000000005"/>
    <n v="0"/>
  </r>
  <r>
    <x v="49"/>
    <s v="CalWIN"/>
    <x v="9"/>
    <x v="6"/>
    <n v="2019"/>
    <s v="2018/19"/>
    <m/>
    <m/>
    <m/>
    <m/>
    <m/>
    <n v="0"/>
    <n v="0"/>
  </r>
  <r>
    <x v="50"/>
    <s v="CalWIN"/>
    <x v="9"/>
    <x v="6"/>
    <n v="2019"/>
    <s v="2018/19"/>
    <m/>
    <m/>
    <m/>
    <m/>
    <m/>
    <n v="0.55600000000000005"/>
    <n v="0"/>
  </r>
  <r>
    <x v="51"/>
    <s v="C-IV"/>
    <x v="9"/>
    <x v="6"/>
    <n v="2019"/>
    <s v="2018/19"/>
    <m/>
    <m/>
    <m/>
    <m/>
    <m/>
    <n v="0"/>
    <n v="5.28E-2"/>
  </r>
  <r>
    <x v="52"/>
    <s v="C-IV"/>
    <x v="9"/>
    <x v="6"/>
    <n v="2019"/>
    <s v="2018/19"/>
    <m/>
    <m/>
    <m/>
    <m/>
    <m/>
    <n v="0.55600000000000005"/>
    <n v="0"/>
  </r>
  <r>
    <x v="53"/>
    <s v="C-IV"/>
    <x v="9"/>
    <x v="6"/>
    <n v="2019"/>
    <s v="2018/19"/>
    <m/>
    <m/>
    <m/>
    <m/>
    <m/>
    <n v="0.55600000000000005"/>
    <n v="0"/>
  </r>
  <r>
    <x v="54"/>
    <s v="C-IV"/>
    <x v="9"/>
    <x v="6"/>
    <n v="2019"/>
    <s v="2018/19"/>
    <m/>
    <m/>
    <m/>
    <m/>
    <m/>
    <n v="0.55600000000000005"/>
    <n v="0"/>
  </r>
  <r>
    <x v="55"/>
    <s v="CalWIN"/>
    <x v="9"/>
    <x v="6"/>
    <n v="2019"/>
    <s v="2018/19"/>
    <m/>
    <m/>
    <m/>
    <m/>
    <m/>
    <n v="0"/>
    <n v="3.0200000000000001E-2"/>
  </r>
  <r>
    <x v="56"/>
    <s v="C-IV"/>
    <x v="9"/>
    <x v="6"/>
    <n v="2019"/>
    <s v="2018/19"/>
    <m/>
    <m/>
    <m/>
    <m/>
    <m/>
    <n v="0.55600000000000005"/>
    <n v="0"/>
  </r>
  <r>
    <x v="57"/>
    <s v="CalWIN"/>
    <x v="9"/>
    <x v="6"/>
    <n v="2019"/>
    <s v="2018/19"/>
    <m/>
    <m/>
    <m/>
    <m/>
    <m/>
    <n v="1"/>
    <n v="1.09E-2"/>
  </r>
  <r>
    <x v="58"/>
    <s v="CalWIN"/>
    <x v="9"/>
    <x v="6"/>
    <n v="2019"/>
    <s v="2018/19"/>
    <m/>
    <m/>
    <m/>
    <m/>
    <m/>
    <n v="0.55600000000000005"/>
    <n v="0"/>
  </r>
  <r>
    <x v="59"/>
    <s v="C-IV"/>
    <x v="9"/>
    <x v="6"/>
    <n v="2019"/>
    <s v="2018/19"/>
    <m/>
    <m/>
    <m/>
    <m/>
    <m/>
    <n v="0.55600000000000005"/>
    <n v="0"/>
  </r>
  <r>
    <x v="1"/>
    <s v="n/a"/>
    <x v="10"/>
    <x v="6"/>
    <n v="2019"/>
    <s v="2018/19"/>
    <m/>
    <m/>
    <m/>
    <m/>
    <m/>
    <n v="0.36399999999999999"/>
    <n v="5.9200000000000003E-2"/>
  </r>
  <r>
    <x v="2"/>
    <s v="CalWIN"/>
    <x v="10"/>
    <x v="6"/>
    <n v="2019"/>
    <s v="2018/19"/>
    <m/>
    <m/>
    <m/>
    <m/>
    <m/>
    <n v="0.5"/>
    <n v="5.1799999999999999E-2"/>
  </r>
  <r>
    <x v="3"/>
    <s v="C-IV"/>
    <x v="10"/>
    <x v="6"/>
    <n v="2019"/>
    <s v="2018/19"/>
    <m/>
    <m/>
    <m/>
    <m/>
    <m/>
    <n v="0.313"/>
    <n v="1.8599999999999998E-2"/>
  </r>
  <r>
    <x v="4"/>
    <s v="C-IV"/>
    <x v="10"/>
    <x v="6"/>
    <n v="2019"/>
    <s v="2018/19"/>
    <m/>
    <m/>
    <m/>
    <m/>
    <m/>
    <n v="0.313"/>
    <n v="1.8599999999999998E-2"/>
  </r>
  <r>
    <x v="5"/>
    <s v="C-IV"/>
    <x v="10"/>
    <x v="6"/>
    <n v="2019"/>
    <s v="2018/19"/>
    <m/>
    <m/>
    <m/>
    <m/>
    <m/>
    <n v="0.313"/>
    <n v="1.8599999999999998E-2"/>
  </r>
  <r>
    <x v="6"/>
    <s v="C-IV"/>
    <x v="10"/>
    <x v="6"/>
    <n v="2019"/>
    <s v="2018/19"/>
    <m/>
    <m/>
    <m/>
    <m/>
    <m/>
    <n v="0.313"/>
    <n v="1.8599999999999998E-2"/>
  </r>
  <r>
    <x v="7"/>
    <s v="C-IV"/>
    <x v="10"/>
    <x v="6"/>
    <n v="2019"/>
    <s v="2018/19"/>
    <m/>
    <m/>
    <m/>
    <m/>
    <m/>
    <n v="0.313"/>
    <n v="1.8599999999999998E-2"/>
  </r>
  <r>
    <x v="8"/>
    <s v="CalWIN"/>
    <x v="10"/>
    <x v="6"/>
    <n v="2019"/>
    <s v="2018/19"/>
    <m/>
    <m/>
    <m/>
    <m/>
    <m/>
    <n v="0.5"/>
    <n v="7.7999999999999996E-3"/>
  </r>
  <r>
    <x v="9"/>
    <s v="C-IV"/>
    <x v="10"/>
    <x v="6"/>
    <n v="2019"/>
    <s v="2018/19"/>
    <m/>
    <m/>
    <m/>
    <m/>
    <m/>
    <n v="0.313"/>
    <n v="1.8599999999999998E-2"/>
  </r>
  <r>
    <x v="10"/>
    <s v="C-IV"/>
    <x v="10"/>
    <x v="6"/>
    <n v="2019"/>
    <s v="2018/19"/>
    <m/>
    <m/>
    <m/>
    <m/>
    <m/>
    <n v="0.313"/>
    <n v="1.8599999999999998E-2"/>
  </r>
  <r>
    <x v="11"/>
    <s v="CalWIN"/>
    <x v="10"/>
    <x v="6"/>
    <n v="2019"/>
    <s v="2018/19"/>
    <m/>
    <m/>
    <m/>
    <m/>
    <m/>
    <n v="0.6"/>
    <n v="6.0400000000000002E-2"/>
  </r>
  <r>
    <x v="12"/>
    <s v="C-IV"/>
    <x v="10"/>
    <x v="6"/>
    <n v="2019"/>
    <s v="2018/19"/>
    <m/>
    <m/>
    <m/>
    <m/>
    <m/>
    <n v="0.313"/>
    <n v="1.8599999999999998E-2"/>
  </r>
  <r>
    <x v="13"/>
    <s v="C-IV"/>
    <x v="10"/>
    <x v="6"/>
    <n v="2019"/>
    <s v="2018/19"/>
    <m/>
    <m/>
    <m/>
    <m/>
    <m/>
    <n v="0.313"/>
    <n v="1.8599999999999998E-2"/>
  </r>
  <r>
    <x v="14"/>
    <s v="C-IV"/>
    <x v="10"/>
    <x v="6"/>
    <n v="2019"/>
    <s v="2018/19"/>
    <m/>
    <m/>
    <m/>
    <m/>
    <m/>
    <n v="0.313"/>
    <n v="1.8599999999999998E-2"/>
  </r>
  <r>
    <x v="15"/>
    <s v="C-IV"/>
    <x v="10"/>
    <x v="6"/>
    <n v="2019"/>
    <s v="2018/19"/>
    <m/>
    <m/>
    <m/>
    <m/>
    <m/>
    <n v="0.313"/>
    <n v="1.8599999999999998E-2"/>
  </r>
  <r>
    <x v="16"/>
    <s v="C-IV"/>
    <x v="10"/>
    <x v="6"/>
    <n v="2019"/>
    <s v="2018/19"/>
    <m/>
    <m/>
    <m/>
    <m/>
    <m/>
    <n v="0.33300000000000002"/>
    <n v="8.9999999999999993E-3"/>
  </r>
  <r>
    <x v="17"/>
    <s v="C-IV"/>
    <x v="10"/>
    <x v="6"/>
    <n v="2019"/>
    <s v="2018/19"/>
    <m/>
    <m/>
    <m/>
    <m/>
    <m/>
    <n v="0.313"/>
    <n v="1.8599999999999998E-2"/>
  </r>
  <r>
    <x v="18"/>
    <s v="C-IV"/>
    <x v="10"/>
    <x v="6"/>
    <n v="2019"/>
    <s v="2018/19"/>
    <m/>
    <m/>
    <m/>
    <m/>
    <m/>
    <n v="0.313"/>
    <n v="1.8599999999999998E-2"/>
  </r>
  <r>
    <x v="19"/>
    <s v="C-IV"/>
    <x v="10"/>
    <x v="6"/>
    <n v="2019"/>
    <s v="2018/19"/>
    <m/>
    <m/>
    <m/>
    <m/>
    <m/>
    <n v="0.313"/>
    <n v="1.8599999999999998E-2"/>
  </r>
  <r>
    <x v="20"/>
    <s v="LRS"/>
    <x v="10"/>
    <x v="6"/>
    <n v="2019"/>
    <s v="2018/19"/>
    <m/>
    <m/>
    <m/>
    <m/>
    <m/>
    <n v="0.31"/>
    <n v="8.4099999999999994E-2"/>
  </r>
  <r>
    <x v="21"/>
    <s v="C-IV"/>
    <x v="10"/>
    <x v="6"/>
    <n v="2019"/>
    <s v="2018/19"/>
    <m/>
    <m/>
    <m/>
    <m/>
    <m/>
    <n v="0.313"/>
    <n v="1.8599999999999998E-2"/>
  </r>
  <r>
    <x v="22"/>
    <s v="C-IV"/>
    <x v="10"/>
    <x v="6"/>
    <n v="2019"/>
    <s v="2018/19"/>
    <m/>
    <m/>
    <m/>
    <m/>
    <m/>
    <n v="0.313"/>
    <n v="1.8599999999999998E-2"/>
  </r>
  <r>
    <x v="23"/>
    <s v="C-IV"/>
    <x v="10"/>
    <x v="6"/>
    <n v="2019"/>
    <s v="2018/19"/>
    <m/>
    <m/>
    <m/>
    <m/>
    <m/>
    <n v="0.313"/>
    <n v="1.8599999999999998E-2"/>
  </r>
  <r>
    <x v="24"/>
    <s v="C-IV"/>
    <x v="10"/>
    <x v="6"/>
    <n v="2019"/>
    <s v="2018/19"/>
    <m/>
    <m/>
    <m/>
    <m/>
    <m/>
    <n v="0.313"/>
    <n v="1.8599999999999998E-2"/>
  </r>
  <r>
    <x v="25"/>
    <s v="C-IV"/>
    <x v="10"/>
    <x v="6"/>
    <n v="2019"/>
    <s v="2018/19"/>
    <m/>
    <m/>
    <m/>
    <m/>
    <m/>
    <n v="0"/>
    <n v="7.46E-2"/>
  </r>
  <r>
    <x v="26"/>
    <s v="C-IV"/>
    <x v="10"/>
    <x v="6"/>
    <n v="2019"/>
    <s v="2018/19"/>
    <m/>
    <m/>
    <m/>
    <m/>
    <m/>
    <n v="0.313"/>
    <n v="1.8599999999999998E-2"/>
  </r>
  <r>
    <x v="27"/>
    <s v="C-IV"/>
    <x v="10"/>
    <x v="6"/>
    <n v="2019"/>
    <s v="2018/19"/>
    <m/>
    <m/>
    <m/>
    <m/>
    <m/>
    <n v="0.313"/>
    <n v="1.8599999999999998E-2"/>
  </r>
  <r>
    <x v="28"/>
    <s v="C-IV"/>
    <x v="10"/>
    <x v="6"/>
    <n v="2019"/>
    <s v="2018/19"/>
    <m/>
    <m/>
    <m/>
    <m/>
    <m/>
    <n v="0.5"/>
    <n v="7.6200000000000004E-2"/>
  </r>
  <r>
    <x v="29"/>
    <s v="C-IV"/>
    <x v="10"/>
    <x v="6"/>
    <n v="2019"/>
    <s v="2018/19"/>
    <m/>
    <m/>
    <m/>
    <m/>
    <m/>
    <n v="0.313"/>
    <n v="1.8599999999999998E-2"/>
  </r>
  <r>
    <x v="30"/>
    <s v="C-IV"/>
    <x v="10"/>
    <x v="6"/>
    <n v="2019"/>
    <s v="2018/19"/>
    <m/>
    <m/>
    <m/>
    <m/>
    <m/>
    <n v="0.313"/>
    <n v="1.8599999999999998E-2"/>
  </r>
  <r>
    <x v="31"/>
    <s v="CalWIN"/>
    <x v="10"/>
    <x v="6"/>
    <n v="2019"/>
    <s v="2018/19"/>
    <m/>
    <m/>
    <m/>
    <m/>
    <m/>
    <n v="0.33300000000000002"/>
    <n v="2.0400000000000001E-2"/>
  </r>
  <r>
    <x v="32"/>
    <s v="CalWIN"/>
    <x v="10"/>
    <x v="6"/>
    <n v="2019"/>
    <s v="2018/19"/>
    <m/>
    <m/>
    <m/>
    <m/>
    <m/>
    <n v="0.313"/>
    <n v="1.8599999999999998E-2"/>
  </r>
  <r>
    <x v="33"/>
    <s v="C-IV"/>
    <x v="10"/>
    <x v="6"/>
    <n v="2019"/>
    <s v="2018/19"/>
    <m/>
    <m/>
    <m/>
    <m/>
    <m/>
    <n v="0.313"/>
    <n v="1.8599999999999998E-2"/>
  </r>
  <r>
    <x v="34"/>
    <s v="C-IV"/>
    <x v="10"/>
    <x v="6"/>
    <n v="2019"/>
    <s v="2018/19"/>
    <m/>
    <m/>
    <m/>
    <m/>
    <m/>
    <n v="0.2"/>
    <n v="4.8999999999999998E-3"/>
  </r>
  <r>
    <x v="35"/>
    <s v="CalWIN"/>
    <x v="10"/>
    <x v="6"/>
    <n v="2019"/>
    <s v="2018/19"/>
    <m/>
    <m/>
    <m/>
    <m/>
    <m/>
    <n v="0.16700000000000001"/>
    <n v="9.9199999999999997E-2"/>
  </r>
  <r>
    <x v="36"/>
    <s v="C-IV"/>
    <x v="10"/>
    <x v="6"/>
    <n v="2019"/>
    <s v="2018/19"/>
    <m/>
    <m/>
    <m/>
    <m/>
    <m/>
    <n v="0.313"/>
    <n v="1.8599999999999998E-2"/>
  </r>
  <r>
    <x v="37"/>
    <s v="C-IV"/>
    <x v="10"/>
    <x v="6"/>
    <n v="2019"/>
    <s v="2018/19"/>
    <m/>
    <m/>
    <m/>
    <m/>
    <m/>
    <n v="0.5"/>
    <n v="2.1999999999999999E-2"/>
  </r>
  <r>
    <x v="38"/>
    <s v="CalWIN"/>
    <x v="10"/>
    <x v="6"/>
    <n v="2019"/>
    <s v="2018/19"/>
    <m/>
    <m/>
    <m/>
    <m/>
    <m/>
    <n v="0.5"/>
    <n v="0.03"/>
  </r>
  <r>
    <x v="39"/>
    <s v="CalWIN"/>
    <x v="10"/>
    <x v="6"/>
    <n v="2019"/>
    <s v="2018/19"/>
    <m/>
    <m/>
    <m/>
    <m/>
    <m/>
    <n v="0.5"/>
    <n v="8.8999999999999996E-2"/>
  </r>
  <r>
    <x v="40"/>
    <s v="C-IV"/>
    <x v="10"/>
    <x v="6"/>
    <n v="2019"/>
    <s v="2018/19"/>
    <m/>
    <m/>
    <m/>
    <m/>
    <m/>
    <n v="0"/>
    <n v="2.3599999999999999E-2"/>
  </r>
  <r>
    <x v="41"/>
    <s v="CalWIN"/>
    <x v="10"/>
    <x v="6"/>
    <n v="2019"/>
    <s v="2018/19"/>
    <m/>
    <m/>
    <m/>
    <m/>
    <m/>
    <n v="0.313"/>
    <n v="1.8599999999999998E-2"/>
  </r>
  <r>
    <x v="42"/>
    <s v="CalWIN"/>
    <x v="10"/>
    <x v="6"/>
    <n v="2019"/>
    <s v="2018/19"/>
    <m/>
    <m/>
    <m/>
    <m/>
    <m/>
    <n v="0.313"/>
    <n v="1.8599999999999998E-2"/>
  </r>
  <r>
    <x v="43"/>
    <s v="CalWIN"/>
    <x v="10"/>
    <x v="6"/>
    <n v="2019"/>
    <s v="2018/19"/>
    <m/>
    <m/>
    <m/>
    <m/>
    <m/>
    <n v="0.313"/>
    <n v="1.8599999999999998E-2"/>
  </r>
  <r>
    <x v="44"/>
    <s v="CalWIN"/>
    <x v="10"/>
    <x v="6"/>
    <n v="2019"/>
    <s v="2018/19"/>
    <m/>
    <m/>
    <m/>
    <m/>
    <m/>
    <n v="0.33300000000000002"/>
    <n v="0.14050000000000001"/>
  </r>
  <r>
    <x v="45"/>
    <s v="CalWIN"/>
    <x v="10"/>
    <x v="6"/>
    <n v="2019"/>
    <s v="2018/19"/>
    <m/>
    <m/>
    <m/>
    <m/>
    <m/>
    <n v="0.313"/>
    <n v="1.8599999999999998E-2"/>
  </r>
  <r>
    <x v="46"/>
    <s v="C-IV"/>
    <x v="10"/>
    <x v="6"/>
    <n v="2019"/>
    <s v="2018/19"/>
    <m/>
    <m/>
    <m/>
    <m/>
    <m/>
    <n v="0.313"/>
    <n v="1.8599999999999998E-2"/>
  </r>
  <r>
    <x v="47"/>
    <s v="C-IV"/>
    <x v="10"/>
    <x v="6"/>
    <n v="2019"/>
    <s v="2018/19"/>
    <m/>
    <m/>
    <m/>
    <m/>
    <m/>
    <n v="0.313"/>
    <n v="1.8599999999999998E-2"/>
  </r>
  <r>
    <x v="48"/>
    <s v="C-IV"/>
    <x v="10"/>
    <x v="6"/>
    <n v="2019"/>
    <s v="2018/19"/>
    <m/>
    <m/>
    <m/>
    <m/>
    <m/>
    <n v="0.313"/>
    <n v="1.8599999999999998E-2"/>
  </r>
  <r>
    <x v="49"/>
    <s v="CalWIN"/>
    <x v="10"/>
    <x v="6"/>
    <n v="2019"/>
    <s v="2018/19"/>
    <m/>
    <m/>
    <m/>
    <m/>
    <m/>
    <n v="0"/>
    <n v="3.2199999999999999E-2"/>
  </r>
  <r>
    <x v="50"/>
    <s v="CalWIN"/>
    <x v="10"/>
    <x v="6"/>
    <n v="2019"/>
    <s v="2018/19"/>
    <m/>
    <m/>
    <m/>
    <m/>
    <m/>
    <n v="0.313"/>
    <n v="1.8599999999999998E-2"/>
  </r>
  <r>
    <x v="51"/>
    <s v="C-IV"/>
    <x v="10"/>
    <x v="6"/>
    <n v="2019"/>
    <s v="2018/19"/>
    <m/>
    <m/>
    <m/>
    <m/>
    <m/>
    <n v="0.5"/>
    <n v="4.4600000000000001E-2"/>
  </r>
  <r>
    <x v="52"/>
    <s v="C-IV"/>
    <x v="10"/>
    <x v="6"/>
    <n v="2019"/>
    <s v="2018/19"/>
    <m/>
    <m/>
    <m/>
    <m/>
    <m/>
    <n v="0.313"/>
    <n v="1.8599999999999998E-2"/>
  </r>
  <r>
    <x v="53"/>
    <s v="C-IV"/>
    <x v="10"/>
    <x v="6"/>
    <n v="2019"/>
    <s v="2018/19"/>
    <m/>
    <m/>
    <m/>
    <m/>
    <m/>
    <n v="0.313"/>
    <n v="1.8599999999999998E-2"/>
  </r>
  <r>
    <x v="54"/>
    <s v="C-IV"/>
    <x v="10"/>
    <x v="6"/>
    <n v="2019"/>
    <s v="2018/19"/>
    <m/>
    <m/>
    <m/>
    <m/>
    <m/>
    <n v="0.313"/>
    <n v="1.8599999999999998E-2"/>
  </r>
  <r>
    <x v="55"/>
    <s v="CalWIN"/>
    <x v="10"/>
    <x v="6"/>
    <n v="2019"/>
    <s v="2018/19"/>
    <m/>
    <m/>
    <m/>
    <m/>
    <m/>
    <n v="0"/>
    <n v="5.8099999999999999E-2"/>
  </r>
  <r>
    <x v="56"/>
    <s v="C-IV"/>
    <x v="10"/>
    <x v="6"/>
    <n v="2019"/>
    <s v="2018/19"/>
    <m/>
    <m/>
    <m/>
    <m/>
    <m/>
    <n v="0.313"/>
    <n v="1.8599999999999998E-2"/>
  </r>
  <r>
    <x v="57"/>
    <s v="CalWIN"/>
    <x v="10"/>
    <x v="6"/>
    <n v="2019"/>
    <s v="2018/19"/>
    <m/>
    <m/>
    <m/>
    <m/>
    <m/>
    <n v="1"/>
    <n v="2.01E-2"/>
  </r>
  <r>
    <x v="58"/>
    <s v="CalWIN"/>
    <x v="10"/>
    <x v="6"/>
    <n v="2019"/>
    <s v="2018/19"/>
    <m/>
    <m/>
    <m/>
    <m/>
    <m/>
    <n v="0.313"/>
    <n v="1.8599999999999998E-2"/>
  </r>
  <r>
    <x v="59"/>
    <s v="C-IV"/>
    <x v="10"/>
    <x v="6"/>
    <n v="2019"/>
    <s v="2018/19"/>
    <m/>
    <m/>
    <m/>
    <m/>
    <m/>
    <n v="0.313"/>
    <n v="1.8599999999999998E-2"/>
  </r>
  <r>
    <x v="1"/>
    <s v="n/a"/>
    <x v="12"/>
    <x v="6"/>
    <n v="2019"/>
    <s v="2018/19"/>
    <m/>
    <m/>
    <m/>
    <m/>
    <m/>
    <n v="0.33500000000000002"/>
    <n v="6.8199999999999997E-2"/>
  </r>
  <r>
    <x v="2"/>
    <s v="CalWIN"/>
    <x v="12"/>
    <x v="6"/>
    <n v="2019"/>
    <s v="2018/19"/>
    <m/>
    <m/>
    <m/>
    <m/>
    <m/>
    <n v="0.33300000000000002"/>
    <n v="2.93E-2"/>
  </r>
  <r>
    <x v="3"/>
    <s v="C-IV"/>
    <x v="12"/>
    <x v="6"/>
    <n v="2019"/>
    <s v="2018/19"/>
    <m/>
    <m/>
    <m/>
    <m/>
    <m/>
    <n v="0.33300000000000002"/>
    <n v="2.2200000000000001E-2"/>
  </r>
  <r>
    <x v="4"/>
    <s v="C-IV"/>
    <x v="12"/>
    <x v="6"/>
    <n v="2019"/>
    <s v="2018/19"/>
    <m/>
    <m/>
    <m/>
    <m/>
    <m/>
    <n v="0.33300000000000002"/>
    <n v="2.2200000000000001E-2"/>
  </r>
  <r>
    <x v="5"/>
    <s v="C-IV"/>
    <x v="12"/>
    <x v="6"/>
    <n v="2019"/>
    <s v="2018/19"/>
    <m/>
    <m/>
    <m/>
    <m/>
    <m/>
    <n v="0.33300000000000002"/>
    <n v="2.2200000000000001E-2"/>
  </r>
  <r>
    <x v="6"/>
    <s v="C-IV"/>
    <x v="12"/>
    <x v="6"/>
    <n v="2019"/>
    <s v="2018/19"/>
    <m/>
    <m/>
    <m/>
    <m/>
    <m/>
    <n v="0.33300000000000002"/>
    <n v="2.2200000000000001E-2"/>
  </r>
  <r>
    <x v="7"/>
    <s v="C-IV"/>
    <x v="12"/>
    <x v="6"/>
    <n v="2019"/>
    <s v="2018/19"/>
    <m/>
    <m/>
    <m/>
    <m/>
    <m/>
    <n v="0.33300000000000002"/>
    <n v="2.2200000000000001E-2"/>
  </r>
  <r>
    <x v="8"/>
    <s v="CalWIN"/>
    <x v="12"/>
    <x v="6"/>
    <n v="2019"/>
    <s v="2018/19"/>
    <m/>
    <m/>
    <m/>
    <m/>
    <m/>
    <n v="0.33300000000000002"/>
    <n v="1.3899999999999999E-2"/>
  </r>
  <r>
    <x v="9"/>
    <s v="C-IV"/>
    <x v="12"/>
    <x v="6"/>
    <n v="2019"/>
    <s v="2018/19"/>
    <m/>
    <m/>
    <m/>
    <m/>
    <m/>
    <n v="0.33300000000000002"/>
    <n v="2.2200000000000001E-2"/>
  </r>
  <r>
    <x v="10"/>
    <s v="C-IV"/>
    <x v="12"/>
    <x v="6"/>
    <n v="2019"/>
    <s v="2018/19"/>
    <m/>
    <m/>
    <m/>
    <m/>
    <m/>
    <n v="0.33300000000000002"/>
    <n v="2.2200000000000001E-2"/>
  </r>
  <r>
    <x v="11"/>
    <s v="CalWIN"/>
    <x v="12"/>
    <x v="6"/>
    <n v="2019"/>
    <s v="2018/19"/>
    <m/>
    <m/>
    <m/>
    <m/>
    <m/>
    <n v="0.57099999999999995"/>
    <n v="4.2500000000000003E-2"/>
  </r>
  <r>
    <x v="12"/>
    <s v="C-IV"/>
    <x v="12"/>
    <x v="6"/>
    <n v="2019"/>
    <s v="2018/19"/>
    <m/>
    <m/>
    <m/>
    <m/>
    <m/>
    <n v="0.33300000000000002"/>
    <n v="2.2200000000000001E-2"/>
  </r>
  <r>
    <x v="13"/>
    <s v="C-IV"/>
    <x v="12"/>
    <x v="6"/>
    <n v="2019"/>
    <s v="2018/19"/>
    <m/>
    <m/>
    <m/>
    <m/>
    <m/>
    <n v="0.33300000000000002"/>
    <n v="2.2200000000000001E-2"/>
  </r>
  <r>
    <x v="14"/>
    <s v="C-IV"/>
    <x v="12"/>
    <x v="6"/>
    <n v="2019"/>
    <s v="2018/19"/>
    <m/>
    <m/>
    <m/>
    <m/>
    <m/>
    <n v="0.33300000000000002"/>
    <n v="2.2200000000000001E-2"/>
  </r>
  <r>
    <x v="15"/>
    <s v="C-IV"/>
    <x v="12"/>
    <x v="6"/>
    <n v="2019"/>
    <s v="2018/19"/>
    <m/>
    <m/>
    <m/>
    <m/>
    <m/>
    <n v="0.33300000000000002"/>
    <n v="2.2200000000000001E-2"/>
  </r>
  <r>
    <x v="16"/>
    <s v="C-IV"/>
    <x v="12"/>
    <x v="6"/>
    <n v="2019"/>
    <s v="2018/19"/>
    <m/>
    <m/>
    <m/>
    <m/>
    <m/>
    <n v="0.2"/>
    <n v="1.77E-2"/>
  </r>
  <r>
    <x v="17"/>
    <s v="C-IV"/>
    <x v="12"/>
    <x v="6"/>
    <n v="2019"/>
    <s v="2018/19"/>
    <m/>
    <m/>
    <m/>
    <m/>
    <m/>
    <n v="0.33300000000000002"/>
    <n v="2.2200000000000001E-2"/>
  </r>
  <r>
    <x v="18"/>
    <s v="C-IV"/>
    <x v="12"/>
    <x v="6"/>
    <n v="2019"/>
    <s v="2018/19"/>
    <m/>
    <m/>
    <m/>
    <m/>
    <m/>
    <n v="0.33300000000000002"/>
    <n v="2.2200000000000001E-2"/>
  </r>
  <r>
    <x v="19"/>
    <s v="C-IV"/>
    <x v="12"/>
    <x v="6"/>
    <n v="2019"/>
    <s v="2018/19"/>
    <m/>
    <m/>
    <m/>
    <m/>
    <m/>
    <n v="0.33300000000000002"/>
    <n v="2.2200000000000001E-2"/>
  </r>
  <r>
    <x v="20"/>
    <s v="LRS"/>
    <x v="12"/>
    <x v="6"/>
    <n v="2019"/>
    <s v="2018/19"/>
    <m/>
    <m/>
    <m/>
    <m/>
    <m/>
    <n v="0.30399999999999999"/>
    <n v="7.0999999999999994E-2"/>
  </r>
  <r>
    <x v="21"/>
    <s v="C-IV"/>
    <x v="12"/>
    <x v="6"/>
    <n v="2019"/>
    <s v="2018/19"/>
    <m/>
    <m/>
    <m/>
    <m/>
    <m/>
    <n v="0.33300000000000002"/>
    <n v="2.2200000000000001E-2"/>
  </r>
  <r>
    <x v="22"/>
    <s v="C-IV"/>
    <x v="12"/>
    <x v="6"/>
    <n v="2019"/>
    <s v="2018/19"/>
    <m/>
    <m/>
    <m/>
    <m/>
    <m/>
    <n v="0.33300000000000002"/>
    <n v="2.2200000000000001E-2"/>
  </r>
  <r>
    <x v="23"/>
    <s v="C-IV"/>
    <x v="12"/>
    <x v="6"/>
    <n v="2019"/>
    <s v="2018/19"/>
    <m/>
    <m/>
    <m/>
    <m/>
    <m/>
    <n v="0.33300000000000002"/>
    <n v="2.2200000000000001E-2"/>
  </r>
  <r>
    <x v="24"/>
    <s v="C-IV"/>
    <x v="12"/>
    <x v="6"/>
    <n v="2019"/>
    <s v="2018/19"/>
    <m/>
    <m/>
    <m/>
    <m/>
    <m/>
    <n v="0.33300000000000002"/>
    <n v="2.2200000000000001E-2"/>
  </r>
  <r>
    <x v="25"/>
    <s v="C-IV"/>
    <x v="12"/>
    <x v="6"/>
    <n v="2019"/>
    <s v="2018/19"/>
    <m/>
    <m/>
    <m/>
    <m/>
    <m/>
    <n v="0"/>
    <n v="6.6500000000000004E-2"/>
  </r>
  <r>
    <x v="26"/>
    <s v="C-IV"/>
    <x v="12"/>
    <x v="6"/>
    <n v="2019"/>
    <s v="2018/19"/>
    <m/>
    <m/>
    <m/>
    <m/>
    <m/>
    <n v="0.33300000000000002"/>
    <n v="2.2200000000000001E-2"/>
  </r>
  <r>
    <x v="27"/>
    <s v="C-IV"/>
    <x v="12"/>
    <x v="6"/>
    <n v="2019"/>
    <s v="2018/19"/>
    <m/>
    <m/>
    <m/>
    <m/>
    <m/>
    <n v="0.33300000000000002"/>
    <n v="2.2200000000000001E-2"/>
  </r>
  <r>
    <x v="28"/>
    <s v="C-IV"/>
    <x v="12"/>
    <x v="6"/>
    <n v="2019"/>
    <s v="2018/19"/>
    <m/>
    <m/>
    <m/>
    <m/>
    <m/>
    <n v="0.5"/>
    <n v="6.4500000000000002E-2"/>
  </r>
  <r>
    <x v="29"/>
    <s v="C-IV"/>
    <x v="12"/>
    <x v="6"/>
    <n v="2019"/>
    <s v="2018/19"/>
    <m/>
    <m/>
    <m/>
    <m/>
    <m/>
    <n v="0.33300000000000002"/>
    <n v="2.2200000000000001E-2"/>
  </r>
  <r>
    <x v="30"/>
    <s v="C-IV"/>
    <x v="12"/>
    <x v="6"/>
    <n v="2019"/>
    <s v="2018/19"/>
    <m/>
    <m/>
    <m/>
    <m/>
    <m/>
    <n v="0.33300000000000002"/>
    <n v="2.2200000000000001E-2"/>
  </r>
  <r>
    <x v="31"/>
    <s v="CalWIN"/>
    <x v="12"/>
    <x v="6"/>
    <n v="2019"/>
    <s v="2018/19"/>
    <m/>
    <m/>
    <m/>
    <m/>
    <m/>
    <n v="0.3"/>
    <n v="1.84E-2"/>
  </r>
  <r>
    <x v="32"/>
    <s v="CalWIN"/>
    <x v="12"/>
    <x v="6"/>
    <n v="2019"/>
    <s v="2018/19"/>
    <m/>
    <m/>
    <m/>
    <m/>
    <m/>
    <n v="0.33300000000000002"/>
    <n v="2.2200000000000001E-2"/>
  </r>
  <r>
    <x v="33"/>
    <s v="C-IV"/>
    <x v="12"/>
    <x v="6"/>
    <n v="2019"/>
    <s v="2018/19"/>
    <m/>
    <m/>
    <m/>
    <m/>
    <m/>
    <n v="0.33300000000000002"/>
    <n v="2.2200000000000001E-2"/>
  </r>
  <r>
    <x v="34"/>
    <s v="C-IV"/>
    <x v="12"/>
    <x v="6"/>
    <n v="2019"/>
    <s v="2018/19"/>
    <m/>
    <m/>
    <m/>
    <m/>
    <m/>
    <n v="0.28599999999999998"/>
    <n v="2.8500000000000001E-2"/>
  </r>
  <r>
    <x v="35"/>
    <s v="CalWIN"/>
    <x v="12"/>
    <x v="6"/>
    <n v="2019"/>
    <s v="2018/19"/>
    <m/>
    <m/>
    <m/>
    <m/>
    <m/>
    <n v="0.222"/>
    <n v="9.4600000000000004E-2"/>
  </r>
  <r>
    <x v="36"/>
    <s v="C-IV"/>
    <x v="12"/>
    <x v="6"/>
    <n v="2019"/>
    <s v="2018/19"/>
    <m/>
    <m/>
    <m/>
    <m/>
    <m/>
    <n v="0.33300000000000002"/>
    <n v="2.2200000000000001E-2"/>
  </r>
  <r>
    <x v="37"/>
    <s v="C-IV"/>
    <x v="12"/>
    <x v="6"/>
    <n v="2019"/>
    <s v="2018/19"/>
    <m/>
    <m/>
    <m/>
    <m/>
    <m/>
    <n v="0.36399999999999999"/>
    <n v="3.61E-2"/>
  </r>
  <r>
    <x v="38"/>
    <s v="CalWIN"/>
    <x v="12"/>
    <x v="6"/>
    <n v="2019"/>
    <s v="2018/19"/>
    <m/>
    <m/>
    <m/>
    <m/>
    <m/>
    <n v="0.4"/>
    <n v="0.14960000000000001"/>
  </r>
  <r>
    <x v="39"/>
    <s v="CalWIN"/>
    <x v="12"/>
    <x v="6"/>
    <n v="2019"/>
    <s v="2018/19"/>
    <m/>
    <m/>
    <m/>
    <m/>
    <m/>
    <n v="0.33300000000000002"/>
    <n v="0.1094"/>
  </r>
  <r>
    <x v="40"/>
    <s v="C-IV"/>
    <x v="12"/>
    <x v="6"/>
    <n v="2019"/>
    <s v="2018/19"/>
    <m/>
    <m/>
    <m/>
    <m/>
    <m/>
    <n v="0"/>
    <n v="2.3900000000000001E-2"/>
  </r>
  <r>
    <x v="41"/>
    <s v="CalWIN"/>
    <x v="12"/>
    <x v="6"/>
    <n v="2019"/>
    <s v="2018/19"/>
    <m/>
    <m/>
    <m/>
    <m/>
    <m/>
    <n v="0.33300000000000002"/>
    <n v="2.2200000000000001E-2"/>
  </r>
  <r>
    <x v="42"/>
    <s v="CalWIN"/>
    <x v="12"/>
    <x v="6"/>
    <n v="2019"/>
    <s v="2018/19"/>
    <m/>
    <m/>
    <m/>
    <m/>
    <m/>
    <n v="0.33300000000000002"/>
    <n v="2.2200000000000001E-2"/>
  </r>
  <r>
    <x v="43"/>
    <s v="CalWIN"/>
    <x v="12"/>
    <x v="6"/>
    <n v="2019"/>
    <s v="2018/19"/>
    <m/>
    <m/>
    <m/>
    <m/>
    <m/>
    <n v="0.33300000000000002"/>
    <n v="2.2200000000000001E-2"/>
  </r>
  <r>
    <x v="44"/>
    <s v="CalWIN"/>
    <x v="12"/>
    <x v="6"/>
    <n v="2019"/>
    <s v="2018/19"/>
    <m/>
    <m/>
    <m/>
    <m/>
    <m/>
    <n v="0.4"/>
    <n v="0.1124"/>
  </r>
  <r>
    <x v="45"/>
    <s v="CalWIN"/>
    <x v="12"/>
    <x v="6"/>
    <n v="2019"/>
    <s v="2018/19"/>
    <m/>
    <m/>
    <m/>
    <m/>
    <m/>
    <n v="0.33300000000000002"/>
    <n v="2.2200000000000001E-2"/>
  </r>
  <r>
    <x v="46"/>
    <s v="C-IV"/>
    <x v="12"/>
    <x v="6"/>
    <n v="2019"/>
    <s v="2018/19"/>
    <m/>
    <m/>
    <m/>
    <m/>
    <m/>
    <n v="0.33300000000000002"/>
    <n v="2.2200000000000001E-2"/>
  </r>
  <r>
    <x v="47"/>
    <s v="C-IV"/>
    <x v="12"/>
    <x v="6"/>
    <n v="2019"/>
    <s v="2018/19"/>
    <m/>
    <m/>
    <m/>
    <m/>
    <m/>
    <n v="0.33300000000000002"/>
    <n v="2.2200000000000001E-2"/>
  </r>
  <r>
    <x v="48"/>
    <s v="C-IV"/>
    <x v="12"/>
    <x v="6"/>
    <n v="2019"/>
    <s v="2018/19"/>
    <m/>
    <m/>
    <m/>
    <m/>
    <m/>
    <n v="0.33300000000000002"/>
    <n v="2.2200000000000001E-2"/>
  </r>
  <r>
    <x v="49"/>
    <s v="CalWIN"/>
    <x v="12"/>
    <x v="6"/>
    <n v="2019"/>
    <s v="2018/19"/>
    <m/>
    <m/>
    <m/>
    <m/>
    <m/>
    <n v="0"/>
    <n v="2.7199999999999998E-2"/>
  </r>
  <r>
    <x v="50"/>
    <s v="CalWIN"/>
    <x v="12"/>
    <x v="6"/>
    <n v="2019"/>
    <s v="2018/19"/>
    <m/>
    <m/>
    <m/>
    <m/>
    <m/>
    <n v="0.33300000000000002"/>
    <n v="2.2200000000000001E-2"/>
  </r>
  <r>
    <x v="51"/>
    <s v="C-IV"/>
    <x v="12"/>
    <x v="6"/>
    <n v="2019"/>
    <s v="2018/19"/>
    <m/>
    <m/>
    <m/>
    <m/>
    <m/>
    <n v="0.66700000000000004"/>
    <n v="3.0800000000000001E-2"/>
  </r>
  <r>
    <x v="52"/>
    <s v="C-IV"/>
    <x v="12"/>
    <x v="6"/>
    <n v="2019"/>
    <s v="2018/19"/>
    <m/>
    <m/>
    <m/>
    <m/>
    <m/>
    <n v="0.33300000000000002"/>
    <n v="2.2200000000000001E-2"/>
  </r>
  <r>
    <x v="53"/>
    <s v="C-IV"/>
    <x v="12"/>
    <x v="6"/>
    <n v="2019"/>
    <s v="2018/19"/>
    <m/>
    <m/>
    <m/>
    <m/>
    <m/>
    <n v="0.33300000000000002"/>
    <n v="2.2200000000000001E-2"/>
  </r>
  <r>
    <x v="54"/>
    <s v="C-IV"/>
    <x v="12"/>
    <x v="6"/>
    <n v="2019"/>
    <s v="2018/19"/>
    <m/>
    <m/>
    <m/>
    <m/>
    <m/>
    <n v="0.33300000000000002"/>
    <n v="2.2200000000000001E-2"/>
  </r>
  <r>
    <x v="55"/>
    <s v="CalWIN"/>
    <x v="12"/>
    <x v="6"/>
    <n v="2019"/>
    <s v="2018/19"/>
    <m/>
    <m/>
    <m/>
    <m/>
    <m/>
    <n v="0.33300000000000002"/>
    <n v="6.8599999999999994E-2"/>
  </r>
  <r>
    <x v="56"/>
    <s v="C-IV"/>
    <x v="12"/>
    <x v="6"/>
    <n v="2019"/>
    <s v="2018/19"/>
    <m/>
    <m/>
    <m/>
    <m/>
    <m/>
    <n v="0.33300000000000002"/>
    <n v="2.2200000000000001E-2"/>
  </r>
  <r>
    <x v="57"/>
    <s v="CalWIN"/>
    <x v="12"/>
    <x v="6"/>
    <n v="2019"/>
    <s v="2018/19"/>
    <m/>
    <m/>
    <m/>
    <m/>
    <m/>
    <n v="0.66700000000000004"/>
    <n v="4.9399999999999999E-2"/>
  </r>
  <r>
    <x v="58"/>
    <s v="CalWIN"/>
    <x v="12"/>
    <x v="6"/>
    <n v="2019"/>
    <s v="2018/19"/>
    <m/>
    <m/>
    <m/>
    <m/>
    <m/>
    <n v="0.33300000000000002"/>
    <n v="2.2200000000000001E-2"/>
  </r>
  <r>
    <x v="59"/>
    <s v="C-IV"/>
    <x v="12"/>
    <x v="6"/>
    <n v="2019"/>
    <s v="2018/19"/>
    <m/>
    <m/>
    <m/>
    <m/>
    <m/>
    <n v="0.33300000000000002"/>
    <n v="2.2200000000000001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17">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n v="239326"/>
    <n v="516497"/>
  </r>
  <r>
    <x v="1"/>
    <s v="CalWIN"/>
    <x v="8"/>
    <x v="4"/>
    <n v="2018"/>
    <s v="2018/19"/>
    <m/>
    <m/>
    <m/>
    <m/>
    <m/>
    <m/>
    <n v="54088"/>
    <n v="99547"/>
    <m/>
    <m/>
    <m/>
    <m/>
    <m/>
    <m/>
    <m/>
    <m/>
    <m/>
    <m/>
    <m/>
    <n v="0.99029126213592233"/>
    <n v="0.9908561928512053"/>
    <n v="0.6"/>
    <n v="3.7900000000000003E-2"/>
    <n v="5261"/>
    <n v="2350"/>
    <n v="5465"/>
    <n v="10781"/>
  </r>
  <r>
    <x v="2"/>
    <s v="C-IV"/>
    <x v="8"/>
    <x v="4"/>
    <n v="2018"/>
    <s v="2018/19"/>
    <m/>
    <m/>
    <m/>
    <m/>
    <m/>
    <m/>
    <n v="67"/>
    <n v="114"/>
    <m/>
    <m/>
    <m/>
    <m/>
    <m/>
    <m/>
    <m/>
    <m/>
    <m/>
    <m/>
    <m/>
    <n v="1"/>
    <n v="1"/>
    <n v="0.44900000000000001"/>
    <n v="0.15290000000000001"/>
    <n v="2"/>
    <n v="0"/>
    <n v="2"/>
    <n v="2"/>
  </r>
  <r>
    <x v="3"/>
    <s v="C-IV"/>
    <x v="8"/>
    <x v="4"/>
    <n v="2018"/>
    <s v="2018/19"/>
    <m/>
    <m/>
    <m/>
    <m/>
    <m/>
    <m/>
    <n v="1479"/>
    <n v="2614"/>
    <m/>
    <m/>
    <m/>
    <m/>
    <m/>
    <m/>
    <m/>
    <m/>
    <m/>
    <m/>
    <m/>
    <n v="1"/>
    <n v="1"/>
    <n v="0.44900000000000001"/>
    <n v="0.15290000000000001"/>
    <n v="122"/>
    <n v="23"/>
    <n v="33"/>
    <n v="56"/>
  </r>
  <r>
    <x v="4"/>
    <s v="C-IV"/>
    <x v="8"/>
    <x v="4"/>
    <n v="2018"/>
    <s v="2018/19"/>
    <m/>
    <m/>
    <m/>
    <m/>
    <m/>
    <m/>
    <n v="16571"/>
    <n v="30060"/>
    <m/>
    <m/>
    <m/>
    <m/>
    <m/>
    <m/>
    <m/>
    <m/>
    <m/>
    <m/>
    <m/>
    <n v="0.92105263157894735"/>
    <n v="0.9467353951890034"/>
    <n v="0.44900000000000001"/>
    <n v="0.15290000000000001"/>
    <n v="1945"/>
    <n v="1211"/>
    <n v="739"/>
    <n v="1269"/>
  </r>
  <r>
    <x v="5"/>
    <s v="C-IV"/>
    <x v="8"/>
    <x v="4"/>
    <n v="2018"/>
    <s v="2018/19"/>
    <m/>
    <m/>
    <m/>
    <m/>
    <m/>
    <m/>
    <n v="2697"/>
    <n v="4758"/>
    <m/>
    <m/>
    <m/>
    <m/>
    <m/>
    <m/>
    <m/>
    <m/>
    <m/>
    <m/>
    <m/>
    <n v="0.94392523364485981"/>
    <n v="0.92647058823529416"/>
    <n v="0.44900000000000001"/>
    <n v="0.15290000000000001"/>
    <n v="161"/>
    <n v="38"/>
    <n v="53"/>
    <n v="93"/>
  </r>
  <r>
    <x v="6"/>
    <s v="C-IV"/>
    <x v="8"/>
    <x v="4"/>
    <n v="2018"/>
    <s v="2018/19"/>
    <m/>
    <m/>
    <m/>
    <m/>
    <m/>
    <m/>
    <n v="610"/>
    <n v="1306"/>
    <m/>
    <m/>
    <m/>
    <m/>
    <m/>
    <m/>
    <m/>
    <m/>
    <m/>
    <m/>
    <m/>
    <n v="0.90909090909090906"/>
    <n v="1"/>
    <n v="0.44900000000000001"/>
    <n v="0.15290000000000001"/>
    <n v="71"/>
    <n v="24"/>
    <n v="89"/>
    <n v="201"/>
  </r>
  <r>
    <x v="7"/>
    <s v="CalWIN"/>
    <x v="8"/>
    <x v="4"/>
    <n v="2018"/>
    <s v="2018/19"/>
    <m/>
    <m/>
    <m/>
    <m/>
    <m/>
    <m/>
    <n v="30072"/>
    <n v="59098"/>
    <m/>
    <m/>
    <m/>
    <m/>
    <m/>
    <m/>
    <m/>
    <m/>
    <m/>
    <m/>
    <m/>
    <n v="0.92611862643080123"/>
    <n v="0.97603485838779958"/>
    <n v="0.61499999999999999"/>
    <n v="2.5100000000000001E-2"/>
    <n v="2409"/>
    <n v="1211"/>
    <n v="3771"/>
    <n v="7683"/>
  </r>
  <r>
    <x v="8"/>
    <s v="C-IV"/>
    <x v="8"/>
    <x v="4"/>
    <n v="2018"/>
    <s v="2018/19"/>
    <m/>
    <m/>
    <m/>
    <m/>
    <m/>
    <m/>
    <n v="2464"/>
    <n v="4845"/>
    <m/>
    <m/>
    <m/>
    <m/>
    <m/>
    <m/>
    <m/>
    <m/>
    <m/>
    <m/>
    <m/>
    <n v="1"/>
    <n v="0.92207792207792205"/>
    <n v="0.44900000000000001"/>
    <n v="0.15290000000000001"/>
    <n v="176"/>
    <n v="24"/>
    <n v="97"/>
    <n v="176"/>
  </r>
  <r>
    <x v="9"/>
    <s v="C-IV"/>
    <x v="8"/>
    <x v="4"/>
    <n v="2018"/>
    <s v="2018/19"/>
    <m/>
    <m/>
    <m/>
    <m/>
    <m/>
    <m/>
    <n v="6321"/>
    <n v="10767"/>
    <m/>
    <m/>
    <m/>
    <m/>
    <m/>
    <m/>
    <m/>
    <m/>
    <m/>
    <m/>
    <m/>
    <n v="0.99604743083003955"/>
    <n v="0.99479166666666663"/>
    <n v="0.44900000000000001"/>
    <n v="0.15290000000000001"/>
    <n v="509"/>
    <n v="116"/>
    <n v="318"/>
    <n v="633"/>
  </r>
  <r>
    <x v="10"/>
    <s v="CalWIN"/>
    <x v="8"/>
    <x v="4"/>
    <n v="2018"/>
    <s v="2018/19"/>
    <m/>
    <m/>
    <m/>
    <m/>
    <m/>
    <m/>
    <n v="91284"/>
    <n v="208864"/>
    <m/>
    <m/>
    <m/>
    <m/>
    <m/>
    <m/>
    <m/>
    <m/>
    <m/>
    <m/>
    <m/>
    <n v="0.96411912450663795"/>
    <n v="0.91563786008230452"/>
    <n v="0.51400000000000001"/>
    <n v="4.19E-2"/>
    <n v="4430"/>
    <n v="1803"/>
    <n v="11400"/>
    <n v="26141"/>
  </r>
  <r>
    <x v="11"/>
    <s v="C-IV"/>
    <x v="8"/>
    <x v="4"/>
    <n v="2018"/>
    <s v="2018/19"/>
    <m/>
    <m/>
    <m/>
    <m/>
    <m/>
    <m/>
    <n v="1503"/>
    <n v="3263"/>
    <m/>
    <m/>
    <m/>
    <m/>
    <m/>
    <m/>
    <m/>
    <m/>
    <m/>
    <m/>
    <m/>
    <n v="0.96666666666666667"/>
    <n v="0.93877551020408168"/>
    <n v="0.44900000000000001"/>
    <n v="0.15290000000000001"/>
    <n v="117"/>
    <n v="33"/>
    <n v="146"/>
    <n v="313"/>
  </r>
  <r>
    <x v="12"/>
    <s v="C-IV"/>
    <x v="8"/>
    <x v="4"/>
    <n v="2018"/>
    <s v="2018/19"/>
    <m/>
    <m/>
    <m/>
    <m/>
    <m/>
    <m/>
    <n v="11764"/>
    <n v="19455"/>
    <m/>
    <m/>
    <m/>
    <m/>
    <m/>
    <m/>
    <m/>
    <m/>
    <m/>
    <m/>
    <m/>
    <n v="0.9821428571428571"/>
    <n v="0.95508274231678492"/>
    <n v="0.44900000000000001"/>
    <n v="0.15290000000000001"/>
    <n v="1264"/>
    <n v="353"/>
    <n v="441"/>
    <n v="848"/>
  </r>
  <r>
    <x v="13"/>
    <s v="C-IV"/>
    <x v="8"/>
    <x v="4"/>
    <n v="2018"/>
    <s v="2018/19"/>
    <m/>
    <m/>
    <m/>
    <m/>
    <m/>
    <m/>
    <n v="16974"/>
    <n v="39951"/>
    <m/>
    <m/>
    <m/>
    <m/>
    <m/>
    <m/>
    <m/>
    <m/>
    <m/>
    <m/>
    <m/>
    <n v="0.98705035971223021"/>
    <n v="0.92413793103448272"/>
    <n v="0.44900000000000001"/>
    <n v="0.15290000000000001"/>
    <n v="1060"/>
    <n v="154"/>
    <n v="838"/>
    <n v="1690"/>
  </r>
  <r>
    <x v="14"/>
    <s v="C-IV"/>
    <x v="8"/>
    <x v="4"/>
    <n v="2018"/>
    <s v="2018/19"/>
    <m/>
    <m/>
    <m/>
    <m/>
    <m/>
    <m/>
    <n v="991"/>
    <n v="1843"/>
    <m/>
    <m/>
    <m/>
    <m/>
    <m/>
    <m/>
    <m/>
    <m/>
    <m/>
    <m/>
    <m/>
    <n v="1"/>
    <n v="0.96153846153846156"/>
    <n v="0.44900000000000001"/>
    <n v="0.15290000000000001"/>
    <n v="58"/>
    <n v="1"/>
    <n v="46"/>
    <n v="95"/>
  </r>
  <r>
    <x v="15"/>
    <s v="C-IV"/>
    <x v="8"/>
    <x v="4"/>
    <n v="2018"/>
    <s v="2018/19"/>
    <m/>
    <m/>
    <m/>
    <m/>
    <m/>
    <m/>
    <n v="66695"/>
    <n v="152773"/>
    <m/>
    <m/>
    <m/>
    <m/>
    <m/>
    <m/>
    <m/>
    <m/>
    <m/>
    <m/>
    <m/>
    <n v="0.98359621451104096"/>
    <n v="0.91504247876061973"/>
    <n v="0.33300000000000002"/>
    <n v="2.01E-2"/>
    <n v="5050"/>
    <n v="1735"/>
    <n v="8926"/>
    <n v="20818"/>
  </r>
  <r>
    <x v="16"/>
    <s v="C-IV"/>
    <x v="8"/>
    <x v="4"/>
    <n v="2018"/>
    <s v="2018/19"/>
    <m/>
    <m/>
    <m/>
    <m/>
    <m/>
    <m/>
    <n v="10379"/>
    <n v="22835"/>
    <m/>
    <m/>
    <m/>
    <m/>
    <m/>
    <m/>
    <m/>
    <m/>
    <m/>
    <m/>
    <m/>
    <n v="0.99750000000000005"/>
    <n v="0.97202797202797198"/>
    <n v="0.44900000000000001"/>
    <n v="0.15290000000000001"/>
    <n v="675"/>
    <n v="132"/>
    <n v="1088"/>
    <n v="2641"/>
  </r>
  <r>
    <x v="17"/>
    <s v="C-IV"/>
    <x v="8"/>
    <x v="4"/>
    <n v="2018"/>
    <s v="2018/19"/>
    <m/>
    <m/>
    <m/>
    <m/>
    <m/>
    <m/>
    <n v="6247"/>
    <n v="11319"/>
    <m/>
    <m/>
    <m/>
    <m/>
    <m/>
    <m/>
    <m/>
    <m/>
    <m/>
    <m/>
    <m/>
    <n v="0.91515151515151516"/>
    <n v="0.86567164179104472"/>
    <n v="0.44900000000000001"/>
    <n v="0.15290000000000001"/>
    <n v="443"/>
    <n v="76"/>
    <n v="321"/>
    <n v="617"/>
  </r>
  <r>
    <x v="18"/>
    <s v="C-IV"/>
    <x v="8"/>
    <x v="4"/>
    <n v="2018"/>
    <s v="2018/19"/>
    <m/>
    <m/>
    <m/>
    <m/>
    <m/>
    <m/>
    <n v="1444"/>
    <n v="2892"/>
    <m/>
    <m/>
    <m/>
    <m/>
    <m/>
    <m/>
    <m/>
    <m/>
    <m/>
    <m/>
    <m/>
    <n v="0.98113207547169812"/>
    <n v="0.82926829268292679"/>
    <n v="0.44900000000000001"/>
    <n v="0.15290000000000001"/>
    <n v="117"/>
    <n v="19"/>
    <n v="82"/>
    <n v="164"/>
  </r>
  <r>
    <x v="19"/>
    <s v="LRS"/>
    <x v="8"/>
    <x v="4"/>
    <n v="2018"/>
    <s v="2018/19"/>
    <m/>
    <m/>
    <m/>
    <m/>
    <m/>
    <m/>
    <n v="550057"/>
    <n v="1066428"/>
    <m/>
    <m/>
    <m/>
    <m/>
    <m/>
    <m/>
    <m/>
    <m/>
    <m/>
    <m/>
    <m/>
    <n v="0.99054857637931715"/>
    <n v="0.9006808169803765"/>
    <n v="0.57799999999999996"/>
    <n v="7.7600000000000002E-2"/>
    <n v="36706"/>
    <n v="18711"/>
    <n v="81459"/>
    <n v="170006"/>
  </r>
  <r>
    <x v="20"/>
    <s v="C-IV"/>
    <x v="8"/>
    <x v="4"/>
    <n v="2018"/>
    <s v="2018/19"/>
    <m/>
    <m/>
    <m/>
    <m/>
    <m/>
    <m/>
    <n v="10844"/>
    <n v="25974"/>
    <m/>
    <m/>
    <m/>
    <m/>
    <m/>
    <m/>
    <m/>
    <m/>
    <m/>
    <m/>
    <m/>
    <n v="0.99715909090909094"/>
    <n v="0.97777777777777775"/>
    <n v="0.44900000000000001"/>
    <n v="0.15290000000000001"/>
    <n v="541"/>
    <n v="61"/>
    <n v="2202"/>
    <n v="5497"/>
  </r>
  <r>
    <x v="21"/>
    <s v="C-IV"/>
    <x v="8"/>
    <x v="4"/>
    <n v="2018"/>
    <s v="2018/19"/>
    <m/>
    <m/>
    <m/>
    <m/>
    <m/>
    <m/>
    <n v="5905"/>
    <n v="9590"/>
    <m/>
    <m/>
    <m/>
    <m/>
    <m/>
    <m/>
    <m/>
    <m/>
    <m/>
    <m/>
    <m/>
    <n v="0.98283261802575106"/>
    <n v="0.90909090909090906"/>
    <n v="0.44900000000000001"/>
    <n v="0.15290000000000001"/>
    <n v="414"/>
    <n v="146"/>
    <n v="978"/>
    <n v="1800"/>
  </r>
  <r>
    <x v="22"/>
    <s v="C-IV"/>
    <x v="8"/>
    <x v="4"/>
    <n v="2018"/>
    <s v="2018/19"/>
    <m/>
    <m/>
    <m/>
    <m/>
    <m/>
    <m/>
    <n v="1014"/>
    <n v="1835"/>
    <m/>
    <m/>
    <m/>
    <m/>
    <m/>
    <m/>
    <m/>
    <m/>
    <m/>
    <m/>
    <m/>
    <n v="1"/>
    <n v="1"/>
    <n v="0.44900000000000001"/>
    <n v="0.15290000000000001"/>
    <n v="60"/>
    <n v="12"/>
    <n v="20"/>
    <n v="37"/>
  </r>
  <r>
    <x v="23"/>
    <s v="C-IV"/>
    <x v="8"/>
    <x v="4"/>
    <n v="2018"/>
    <s v="2018/19"/>
    <m/>
    <m/>
    <m/>
    <m/>
    <m/>
    <m/>
    <n v="6002"/>
    <n v="11051"/>
    <m/>
    <m/>
    <m/>
    <m/>
    <m/>
    <m/>
    <m/>
    <m/>
    <m/>
    <m/>
    <m/>
    <n v="0.95945945945945943"/>
    <n v="0.84976525821596249"/>
    <n v="0.44900000000000001"/>
    <n v="0.15290000000000001"/>
    <n v="445"/>
    <n v="63"/>
    <n v="419"/>
    <n v="956"/>
  </r>
  <r>
    <x v="24"/>
    <s v="C-IV"/>
    <x v="8"/>
    <x v="4"/>
    <n v="2018"/>
    <s v="2018/19"/>
    <m/>
    <m/>
    <m/>
    <m/>
    <m/>
    <m/>
    <n v="22475"/>
    <n v="50700"/>
    <m/>
    <m/>
    <m/>
    <m/>
    <m/>
    <m/>
    <m/>
    <m/>
    <m/>
    <m/>
    <m/>
    <n v="0.99743260590500638"/>
    <n v="0.971830985915493"/>
    <n v="0.66700000000000004"/>
    <n v="2.47E-2"/>
    <n v="1466"/>
    <n v="374"/>
    <n v="2939"/>
    <n v="6880"/>
  </r>
  <r>
    <x v="25"/>
    <s v="C-IV"/>
    <x v="8"/>
    <x v="4"/>
    <n v="2018"/>
    <s v="2018/19"/>
    <m/>
    <m/>
    <m/>
    <m/>
    <m/>
    <m/>
    <n v="596"/>
    <n v="1209"/>
    <m/>
    <m/>
    <m/>
    <m/>
    <m/>
    <m/>
    <m/>
    <m/>
    <m/>
    <m/>
    <m/>
    <n v="0.96551724137931039"/>
    <n v="0.9"/>
    <n v="0.44900000000000001"/>
    <n v="0.15290000000000001"/>
    <n v="44"/>
    <n v="4"/>
    <n v="35"/>
    <n v="59"/>
  </r>
  <r>
    <x v="26"/>
    <s v="C-IV"/>
    <x v="8"/>
    <x v="4"/>
    <n v="2018"/>
    <s v="2018/19"/>
    <m/>
    <m/>
    <m/>
    <m/>
    <m/>
    <m/>
    <n v="379"/>
    <n v="648"/>
    <m/>
    <m/>
    <m/>
    <m/>
    <m/>
    <m/>
    <m/>
    <m/>
    <m/>
    <m/>
    <m/>
    <n v="1"/>
    <n v="1"/>
    <n v="0.44900000000000001"/>
    <n v="0.15290000000000001"/>
    <n v="41"/>
    <n v="10"/>
    <n v="39"/>
    <n v="86"/>
  </r>
  <r>
    <x v="27"/>
    <s v="C-IV"/>
    <x v="8"/>
    <x v="4"/>
    <n v="2018"/>
    <s v="2018/19"/>
    <m/>
    <m/>
    <m/>
    <m/>
    <m/>
    <m/>
    <n v="17557"/>
    <n v="37925"/>
    <m/>
    <m/>
    <m/>
    <m/>
    <m/>
    <m/>
    <m/>
    <m/>
    <m/>
    <m/>
    <m/>
    <n v="0.99543378995433796"/>
    <n v="0.952755905511811"/>
    <n v="0.222"/>
    <n v="6.9000000000000006E-2"/>
    <n v="1655"/>
    <n v="559"/>
    <n v="4564"/>
    <n v="10818"/>
  </r>
  <r>
    <x v="28"/>
    <s v="C-IV"/>
    <x v="8"/>
    <x v="4"/>
    <n v="2018"/>
    <s v="2018/19"/>
    <m/>
    <m/>
    <m/>
    <m/>
    <m/>
    <m/>
    <n v="2772"/>
    <n v="5446"/>
    <m/>
    <m/>
    <m/>
    <m/>
    <m/>
    <m/>
    <m/>
    <m/>
    <m/>
    <m/>
    <m/>
    <n v="0.92929292929292928"/>
    <n v="0.92982456140350878"/>
    <n v="0.44900000000000001"/>
    <n v="0.15290000000000001"/>
    <n v="234"/>
    <n v="64"/>
    <n v="522"/>
    <n v="1114"/>
  </r>
  <r>
    <x v="29"/>
    <s v="C-IV"/>
    <x v="8"/>
    <x v="4"/>
    <n v="2018"/>
    <s v="2018/19"/>
    <m/>
    <m/>
    <m/>
    <m/>
    <m/>
    <m/>
    <n v="4227"/>
    <n v="7189"/>
    <m/>
    <m/>
    <m/>
    <m/>
    <m/>
    <m/>
    <m/>
    <m/>
    <m/>
    <m/>
    <m/>
    <n v="0.87830687830687837"/>
    <n v="0.81060606060606055"/>
    <n v="0.44900000000000001"/>
    <n v="0.15290000000000001"/>
    <n v="359"/>
    <n v="140"/>
    <n v="103"/>
    <n v="184"/>
  </r>
  <r>
    <x v="30"/>
    <s v="CalWIN"/>
    <x v="8"/>
    <x v="4"/>
    <n v="2018"/>
    <s v="2018/19"/>
    <m/>
    <m/>
    <m/>
    <m/>
    <m/>
    <m/>
    <n v="107215"/>
    <n v="212839"/>
    <m/>
    <m/>
    <m/>
    <m/>
    <m/>
    <m/>
    <m/>
    <m/>
    <m/>
    <m/>
    <m/>
    <n v="0.99047165316817531"/>
    <n v="0.99801291604570297"/>
    <n v="0.59499999999999997"/>
    <n v="7.3999999999999996E-2"/>
    <n v="7583"/>
    <n v="3033"/>
    <n v="20174"/>
    <n v="44960"/>
  </r>
  <r>
    <x v="31"/>
    <s v="CalWIN"/>
    <x v="8"/>
    <x v="4"/>
    <n v="2018"/>
    <s v="2018/19"/>
    <m/>
    <m/>
    <m/>
    <m/>
    <m/>
    <m/>
    <n v="8375"/>
    <n v="14564"/>
    <m/>
    <m/>
    <m/>
    <m/>
    <m/>
    <m/>
    <m/>
    <m/>
    <m/>
    <m/>
    <m/>
    <n v="0.98473282442748089"/>
    <n v="0.89880952380952384"/>
    <n v="0.44900000000000001"/>
    <n v="0.15290000000000001"/>
    <n v="618"/>
    <n v="373"/>
    <n v="501"/>
    <n v="1057"/>
  </r>
  <r>
    <x v="32"/>
    <s v="C-IV"/>
    <x v="8"/>
    <x v="4"/>
    <n v="2018"/>
    <s v="2018/19"/>
    <m/>
    <m/>
    <m/>
    <m/>
    <m/>
    <m/>
    <n v="1065"/>
    <n v="1945"/>
    <m/>
    <m/>
    <m/>
    <m/>
    <m/>
    <m/>
    <m/>
    <m/>
    <m/>
    <m/>
    <m/>
    <n v="1"/>
    <n v="0.94339622641509435"/>
    <n v="0.44900000000000001"/>
    <n v="0.15290000000000001"/>
    <n v="99"/>
    <n v="20"/>
    <n v="36"/>
    <n v="60"/>
  </r>
  <r>
    <x v="33"/>
    <s v="C-IV"/>
    <x v="8"/>
    <x v="4"/>
    <n v="2018"/>
    <s v="2018/19"/>
    <m/>
    <m/>
    <m/>
    <m/>
    <m/>
    <m/>
    <n v="115016"/>
    <n v="249349"/>
    <m/>
    <m/>
    <m/>
    <m/>
    <m/>
    <m/>
    <m/>
    <m/>
    <m/>
    <m/>
    <m/>
    <n v="0.98096371207614519"/>
    <n v="0.8313856427378965"/>
    <n v="0.55600000000000005"/>
    <n v="4.6199999999999998E-2"/>
    <n v="9697"/>
    <n v="3366"/>
    <n v="11539"/>
    <n v="26808"/>
  </r>
  <r>
    <x v="34"/>
    <s v="CalWIN"/>
    <x v="8"/>
    <x v="4"/>
    <n v="2018"/>
    <s v="2018/19"/>
    <m/>
    <m/>
    <m/>
    <m/>
    <m/>
    <m/>
    <n v="93960"/>
    <n v="194200"/>
    <m/>
    <m/>
    <m/>
    <m/>
    <m/>
    <m/>
    <m/>
    <m/>
    <m/>
    <m/>
    <m/>
    <n v="0.99668141592920356"/>
    <n v="0.92942453854505969"/>
    <n v="0.55000000000000004"/>
    <n v="6.1600000000000002E-2"/>
    <n v="7798"/>
    <n v="3182"/>
    <n v="6852"/>
    <n v="13856"/>
  </r>
  <r>
    <x v="35"/>
    <s v="C-IV"/>
    <x v="8"/>
    <x v="4"/>
    <n v="2018"/>
    <s v="2018/19"/>
    <m/>
    <m/>
    <m/>
    <m/>
    <m/>
    <m/>
    <n v="2102"/>
    <n v="4473"/>
    <m/>
    <m/>
    <m/>
    <m/>
    <m/>
    <m/>
    <m/>
    <m/>
    <m/>
    <m/>
    <m/>
    <n v="0.95918367346938771"/>
    <n v="0.97959183673469385"/>
    <n v="0.44900000000000001"/>
    <n v="0.15290000000000001"/>
    <n v="141"/>
    <n v="32"/>
    <n v="255"/>
    <n v="618"/>
  </r>
  <r>
    <x v="36"/>
    <s v="C-IV"/>
    <x v="8"/>
    <x v="4"/>
    <n v="2018"/>
    <s v="2018/19"/>
    <m/>
    <m/>
    <m/>
    <m/>
    <m/>
    <m/>
    <n v="154979"/>
    <n v="334211"/>
    <m/>
    <m/>
    <m/>
    <m/>
    <m/>
    <m/>
    <m/>
    <m/>
    <m/>
    <m/>
    <m/>
    <n v="0.99005823036500495"/>
    <n v="0.94573144573144574"/>
    <n v="0.45500000000000002"/>
    <n v="6.0400000000000002E-2"/>
    <n v="10594"/>
    <n v="3317"/>
    <n v="15440"/>
    <n v="33635"/>
  </r>
  <r>
    <x v="37"/>
    <s v="CalWIN"/>
    <x v="8"/>
    <x v="4"/>
    <n v="2018"/>
    <s v="2018/19"/>
    <m/>
    <m/>
    <m/>
    <m/>
    <m/>
    <m/>
    <n v="132156"/>
    <n v="258120"/>
    <m/>
    <m/>
    <m/>
    <m/>
    <m/>
    <m/>
    <m/>
    <m/>
    <m/>
    <m/>
    <m/>
    <n v="0.97703585938880055"/>
    <n v="0.97124735729386891"/>
    <n v="0.57099999999999995"/>
    <n v="3.6600000000000001E-2"/>
    <n v="11835"/>
    <n v="5949"/>
    <n v="11801"/>
    <n v="24620"/>
  </r>
  <r>
    <x v="38"/>
    <s v="CalWIN"/>
    <x v="8"/>
    <x v="4"/>
    <n v="2018"/>
    <s v="2018/19"/>
    <m/>
    <m/>
    <m/>
    <m/>
    <m/>
    <m/>
    <n v="32677"/>
    <n v="48009"/>
    <m/>
    <m/>
    <m/>
    <m/>
    <m/>
    <m/>
    <m/>
    <m/>
    <m/>
    <m/>
    <m/>
    <n v="0.97172859450726978"/>
    <n v="0.87323943661971826"/>
    <n v="0.41699999999999998"/>
    <n v="7.6899999999999996E-2"/>
    <n v="2769"/>
    <n v="1265"/>
    <n v="2995"/>
    <n v="5001"/>
  </r>
  <r>
    <x v="39"/>
    <s v="C-IV"/>
    <x v="8"/>
    <x v="4"/>
    <n v="2018"/>
    <s v="2018/19"/>
    <m/>
    <m/>
    <m/>
    <m/>
    <m/>
    <m/>
    <n v="44909"/>
    <n v="97748"/>
    <m/>
    <m/>
    <m/>
    <m/>
    <m/>
    <m/>
    <m/>
    <m/>
    <m/>
    <m/>
    <m/>
    <n v="0.98549042367962858"/>
    <n v="0.90893169877408053"/>
    <n v="0.313"/>
    <n v="3.0800000000000001E-2"/>
    <n v="2897"/>
    <n v="1045"/>
    <n v="5228"/>
    <n v="11470"/>
  </r>
  <r>
    <x v="40"/>
    <s v="CalWIN"/>
    <x v="8"/>
    <x v="4"/>
    <n v="2018"/>
    <s v="2018/19"/>
    <m/>
    <m/>
    <m/>
    <m/>
    <m/>
    <m/>
    <n v="8887"/>
    <n v="15221"/>
    <m/>
    <m/>
    <m/>
    <m/>
    <m/>
    <m/>
    <m/>
    <m/>
    <m/>
    <m/>
    <m/>
    <n v="0.9779005524861879"/>
    <n v="0.95370370370370372"/>
    <n v="0.44900000000000001"/>
    <n v="0.15290000000000001"/>
    <n v="787"/>
    <n v="284"/>
    <n v="807"/>
    <n v="1755"/>
  </r>
  <r>
    <x v="41"/>
    <s v="CalWIN"/>
    <x v="8"/>
    <x v="4"/>
    <n v="2018"/>
    <s v="2018/19"/>
    <m/>
    <m/>
    <m/>
    <m/>
    <m/>
    <m/>
    <n v="11958"/>
    <n v="22465"/>
    <m/>
    <m/>
    <m/>
    <m/>
    <m/>
    <m/>
    <m/>
    <m/>
    <m/>
    <m/>
    <m/>
    <n v="0.98349056603773588"/>
    <n v="0.92481203007518797"/>
    <n v="0.44900000000000001"/>
    <n v="0.15290000000000001"/>
    <n v="1037"/>
    <n v="418"/>
    <n v="2361"/>
    <n v="4799"/>
  </r>
  <r>
    <x v="42"/>
    <s v="CalWIN"/>
    <x v="8"/>
    <x v="4"/>
    <n v="2018"/>
    <s v="2018/19"/>
    <m/>
    <m/>
    <m/>
    <m/>
    <m/>
    <m/>
    <n v="19273"/>
    <n v="36808"/>
    <m/>
    <m/>
    <m/>
    <m/>
    <m/>
    <m/>
    <m/>
    <m/>
    <m/>
    <m/>
    <m/>
    <n v="0.91291866028708135"/>
    <n v="0.89169675090252709"/>
    <n v="0.44900000000000001"/>
    <n v="0.15290000000000001"/>
    <n v="2472"/>
    <n v="1539"/>
    <n v="3535"/>
    <n v="8338"/>
  </r>
  <r>
    <x v="43"/>
    <s v="CalWIN"/>
    <x v="8"/>
    <x v="4"/>
    <n v="2018"/>
    <s v="2018/19"/>
    <m/>
    <m/>
    <m/>
    <m/>
    <m/>
    <m/>
    <n v="41441"/>
    <n v="77911"/>
    <m/>
    <m/>
    <m/>
    <m/>
    <m/>
    <m/>
    <m/>
    <m/>
    <m/>
    <m/>
    <m/>
    <n v="0.99161585365853655"/>
    <n v="0.97222222222222221"/>
    <n v="0.78600000000000003"/>
    <n v="6.25E-2"/>
    <n v="2850"/>
    <n v="1096"/>
    <n v="6414"/>
    <n v="13350"/>
  </r>
  <r>
    <x v="44"/>
    <s v="CalWIN"/>
    <x v="8"/>
    <x v="4"/>
    <n v="2018"/>
    <s v="2018/19"/>
    <m/>
    <m/>
    <m/>
    <m/>
    <m/>
    <m/>
    <n v="13686"/>
    <n v="23519"/>
    <m/>
    <m/>
    <m/>
    <m/>
    <m/>
    <m/>
    <m/>
    <m/>
    <m/>
    <m/>
    <m/>
    <n v="0.98913043478260865"/>
    <n v="0.97687861271676302"/>
    <n v="0.44900000000000001"/>
    <n v="0.15290000000000001"/>
    <n v="1102"/>
    <n v="598"/>
    <n v="1787"/>
    <n v="3827"/>
  </r>
  <r>
    <x v="45"/>
    <s v="C-IV"/>
    <x v="8"/>
    <x v="4"/>
    <n v="2018"/>
    <s v="2018/19"/>
    <m/>
    <m/>
    <m/>
    <m/>
    <m/>
    <m/>
    <n v="11837"/>
    <n v="21913"/>
    <m/>
    <m/>
    <m/>
    <m/>
    <m/>
    <m/>
    <m/>
    <m/>
    <m/>
    <m/>
    <m/>
    <n v="0.96442687747035571"/>
    <n v="0.89724310776942351"/>
    <n v="0.44900000000000001"/>
    <n v="0.15290000000000001"/>
    <n v="1032"/>
    <n v="270"/>
    <s v="*"/>
    <s v="*"/>
  </r>
  <r>
    <x v="46"/>
    <s v="C-IV"/>
    <x v="8"/>
    <x v="4"/>
    <n v="2018"/>
    <s v="2018/19"/>
    <m/>
    <m/>
    <m/>
    <m/>
    <m/>
    <m/>
    <n v="133"/>
    <n v="221"/>
    <m/>
    <m/>
    <m/>
    <m/>
    <m/>
    <m/>
    <m/>
    <m/>
    <m/>
    <m/>
    <m/>
    <n v="1"/>
    <n v="1"/>
    <n v="0.44900000000000001"/>
    <n v="0.15290000000000001"/>
    <n v="15"/>
    <n v="1"/>
    <n v="479"/>
    <n v="801"/>
  </r>
  <r>
    <x v="47"/>
    <s v="C-IV"/>
    <x v="8"/>
    <x v="4"/>
    <n v="2018"/>
    <s v="2018/19"/>
    <m/>
    <m/>
    <m/>
    <m/>
    <m/>
    <m/>
    <n v="3120"/>
    <n v="6329"/>
    <m/>
    <m/>
    <m/>
    <m/>
    <m/>
    <m/>
    <m/>
    <m/>
    <m/>
    <m/>
    <m/>
    <n v="0.984375"/>
    <n v="0.95238095238095233"/>
    <n v="0.44900000000000001"/>
    <n v="0.15290000000000001"/>
    <n v="245"/>
    <n v="97"/>
    <n v="153"/>
    <n v="278"/>
  </r>
  <r>
    <x v="48"/>
    <s v="CalWIN"/>
    <x v="8"/>
    <x v="4"/>
    <n v="2018"/>
    <s v="2018/19"/>
    <m/>
    <m/>
    <m/>
    <m/>
    <m/>
    <m/>
    <n v="20009"/>
    <n v="36898"/>
    <m/>
    <m/>
    <m/>
    <m/>
    <m/>
    <m/>
    <m/>
    <m/>
    <m/>
    <m/>
    <m/>
    <n v="0.98874824191279886"/>
    <n v="0.95145631067961167"/>
    <n v="0.33300000000000002"/>
    <n v="2.2800000000000001E-2"/>
    <n v="1484"/>
    <n v="579"/>
    <n v="1717"/>
    <n v="3490"/>
  </r>
  <r>
    <x v="49"/>
    <s v="CalWIN"/>
    <x v="8"/>
    <x v="4"/>
    <n v="2018"/>
    <s v="2018/19"/>
    <m/>
    <m/>
    <m/>
    <m/>
    <m/>
    <m/>
    <n v="15906"/>
    <n v="27371"/>
    <m/>
    <m/>
    <m/>
    <m/>
    <m/>
    <m/>
    <m/>
    <m/>
    <m/>
    <m/>
    <m/>
    <n v="0.98991935483870963"/>
    <n v="0.78640776699029125"/>
    <n v="0.44900000000000001"/>
    <n v="0.15290000000000001"/>
    <n v="983"/>
    <n v="481"/>
    <n v="2236"/>
    <n v="4697"/>
  </r>
  <r>
    <x v="50"/>
    <s v="C-IV"/>
    <x v="8"/>
    <x v="4"/>
    <n v="2018"/>
    <s v="2018/19"/>
    <m/>
    <m/>
    <m/>
    <m/>
    <m/>
    <m/>
    <n v="36191"/>
    <n v="75154"/>
    <m/>
    <m/>
    <m/>
    <m/>
    <m/>
    <m/>
    <m/>
    <m/>
    <m/>
    <m/>
    <m/>
    <n v="0.94886363636363635"/>
    <n v="0.91272051996285974"/>
    <n v="0.375"/>
    <n v="5.0099999999999999E-2"/>
    <n v="2605"/>
    <n v="644"/>
    <n v="3479"/>
    <n v="7727"/>
  </r>
  <r>
    <x v="51"/>
    <s v="C-IV"/>
    <x v="8"/>
    <x v="4"/>
    <n v="2018"/>
    <s v="2018/19"/>
    <m/>
    <m/>
    <m/>
    <m/>
    <m/>
    <m/>
    <n v="5001"/>
    <n v="11295"/>
    <m/>
    <m/>
    <m/>
    <m/>
    <m/>
    <m/>
    <m/>
    <m/>
    <m/>
    <m/>
    <m/>
    <n v="0.98369565217391308"/>
    <n v="0.92810457516339873"/>
    <n v="0.44900000000000001"/>
    <n v="0.15290000000000001"/>
    <n v="377"/>
    <n v="115"/>
    <n v="454"/>
    <n v="1024"/>
  </r>
  <r>
    <x v="52"/>
    <s v="C-IV"/>
    <x v="8"/>
    <x v="4"/>
    <n v="2018"/>
    <s v="2018/19"/>
    <m/>
    <m/>
    <m/>
    <m/>
    <m/>
    <m/>
    <n v="4125"/>
    <n v="8724"/>
    <m/>
    <m/>
    <m/>
    <m/>
    <m/>
    <m/>
    <m/>
    <m/>
    <m/>
    <m/>
    <m/>
    <n v="0.90640394088669951"/>
    <n v="0.95270270270270274"/>
    <n v="0.44900000000000001"/>
    <n v="0.15290000000000001"/>
    <n v="352"/>
    <n v="80"/>
    <n v="364"/>
    <n v="814"/>
  </r>
  <r>
    <x v="53"/>
    <s v="C-IV"/>
    <x v="8"/>
    <x v="4"/>
    <n v="2018"/>
    <s v="2018/19"/>
    <m/>
    <m/>
    <m/>
    <m/>
    <m/>
    <m/>
    <n v="960"/>
    <n v="1655"/>
    <m/>
    <m/>
    <m/>
    <m/>
    <m/>
    <m/>
    <m/>
    <m/>
    <m/>
    <m/>
    <m/>
    <n v="1"/>
    <n v="0.96"/>
    <n v="0.44900000000000001"/>
    <n v="0.15290000000000001"/>
    <n v="61"/>
    <n v="19"/>
    <n v="33"/>
    <n v="49"/>
  </r>
  <r>
    <x v="54"/>
    <s v="CalWIN"/>
    <x v="8"/>
    <x v="4"/>
    <n v="2018"/>
    <s v="2018/19"/>
    <m/>
    <m/>
    <m/>
    <m/>
    <m/>
    <m/>
    <n v="49299"/>
    <n v="112819"/>
    <m/>
    <m/>
    <m/>
    <m/>
    <m/>
    <m/>
    <m/>
    <m/>
    <m/>
    <m/>
    <m/>
    <n v="0.9667673716012084"/>
    <n v="0.85059171597633132"/>
    <n v="0.33300000000000002"/>
    <n v="5.04E-2"/>
    <n v="2469"/>
    <n v="237"/>
    <n v="7131"/>
    <n v="16986"/>
  </r>
  <r>
    <x v="55"/>
    <s v="C-IV"/>
    <x v="8"/>
    <x v="4"/>
    <n v="2018"/>
    <s v="2018/19"/>
    <m/>
    <m/>
    <m/>
    <m/>
    <m/>
    <m/>
    <n v="2706"/>
    <n v="4651"/>
    <m/>
    <m/>
    <m/>
    <m/>
    <m/>
    <m/>
    <m/>
    <m/>
    <m/>
    <m/>
    <m/>
    <n v="0.9779411764705882"/>
    <n v="0.98837209302325579"/>
    <n v="0.44900000000000001"/>
    <n v="0.15290000000000001"/>
    <n v="176"/>
    <n v="23"/>
    <n v="82"/>
    <n v="134"/>
  </r>
  <r>
    <x v="56"/>
    <s v="CalWIN"/>
    <x v="8"/>
    <x v="4"/>
    <n v="2018"/>
    <s v="2018/19"/>
    <m/>
    <m/>
    <m/>
    <m/>
    <m/>
    <m/>
    <n v="33233"/>
    <n v="64134"/>
    <m/>
    <m/>
    <m/>
    <m/>
    <m/>
    <m/>
    <m/>
    <m/>
    <m/>
    <m/>
    <m/>
    <n v="0.98502139800285304"/>
    <n v="0.95867768595041325"/>
    <n v="0.35299999999999998"/>
    <n v="5.04E-2"/>
    <n v="2640"/>
    <n v="674"/>
    <n v="5215"/>
    <n v="12408"/>
  </r>
  <r>
    <x v="57"/>
    <s v="CalWIN"/>
    <x v="8"/>
    <x v="4"/>
    <n v="2018"/>
    <s v="2018/19"/>
    <m/>
    <m/>
    <m/>
    <m/>
    <m/>
    <m/>
    <n v="9695"/>
    <n v="17417"/>
    <m/>
    <m/>
    <m/>
    <m/>
    <m/>
    <m/>
    <m/>
    <m/>
    <m/>
    <m/>
    <m/>
    <n v="0.88300220750551872"/>
    <n v="0.94886363636363635"/>
    <n v="0.44900000000000001"/>
    <n v="0.15290000000000001"/>
    <n v="1429"/>
    <n v="768"/>
    <n v="709"/>
    <n v="1431"/>
  </r>
  <r>
    <x v="58"/>
    <s v="C-IV"/>
    <x v="8"/>
    <x v="4"/>
    <n v="2018"/>
    <s v="2018/19"/>
    <m/>
    <m/>
    <m/>
    <m/>
    <m/>
    <m/>
    <n v="6018"/>
    <n v="12752"/>
    <m/>
    <m/>
    <m/>
    <m/>
    <m/>
    <m/>
    <m/>
    <m/>
    <m/>
    <m/>
    <m/>
    <n v="0.98101265822784811"/>
    <n v="0.90336134453781514"/>
    <n v="0.44900000000000001"/>
    <n v="0.15290000000000001"/>
    <n v="444"/>
    <n v="88"/>
    <n v="414"/>
    <n v="846"/>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n v="0.35699999999999998"/>
    <n v="5.3999999999999999E-2"/>
    <n v="161946"/>
    <n v="68942"/>
    <m/>
    <m/>
  </r>
  <r>
    <x v="1"/>
    <s v="CalWIN"/>
    <x v="9"/>
    <x v="4"/>
    <n v="2019"/>
    <s v="2018/19"/>
    <m/>
    <m/>
    <m/>
    <m/>
    <m/>
    <m/>
    <n v="54429"/>
    <n v="99336"/>
    <m/>
    <m/>
    <m/>
    <m/>
    <m/>
    <m/>
    <m/>
    <m/>
    <m/>
    <m/>
    <m/>
    <n v="0.9923617476321418"/>
    <n v="0.99301242236024845"/>
    <n v="0"/>
    <n v="5.2699999999999997E-2"/>
    <n v="5743"/>
    <n v="2468"/>
    <m/>
    <m/>
  </r>
  <r>
    <x v="2"/>
    <s v="C-IV"/>
    <x v="9"/>
    <x v="4"/>
    <n v="2019"/>
    <s v="2018/19"/>
    <m/>
    <m/>
    <m/>
    <m/>
    <m/>
    <m/>
    <n v="73"/>
    <n v="124"/>
    <m/>
    <m/>
    <m/>
    <m/>
    <m/>
    <m/>
    <m/>
    <m/>
    <m/>
    <m/>
    <m/>
    <n v="1"/>
    <n v="0.5"/>
    <n v="0.55600000000000005"/>
    <n v="0"/>
    <n v="9"/>
    <n v="0"/>
    <m/>
    <m/>
  </r>
  <r>
    <x v="3"/>
    <s v="C-IV"/>
    <x v="9"/>
    <x v="4"/>
    <n v="2019"/>
    <s v="2018/19"/>
    <m/>
    <m/>
    <m/>
    <m/>
    <m/>
    <m/>
    <n v="1474"/>
    <n v="2589"/>
    <m/>
    <m/>
    <m/>
    <m/>
    <m/>
    <m/>
    <m/>
    <m/>
    <m/>
    <m/>
    <m/>
    <n v="0.97802197802197799"/>
    <n v="0.9538461538461539"/>
    <n v="0.55600000000000005"/>
    <n v="0"/>
    <n v="139"/>
    <n v="27"/>
    <m/>
    <m/>
  </r>
  <r>
    <x v="4"/>
    <s v="C-IV"/>
    <x v="9"/>
    <x v="4"/>
    <n v="2019"/>
    <s v="2018/19"/>
    <m/>
    <m/>
    <m/>
    <m/>
    <m/>
    <m/>
    <n v="16778"/>
    <n v="30174"/>
    <m/>
    <m/>
    <m/>
    <m/>
    <m/>
    <m/>
    <m/>
    <m/>
    <m/>
    <m/>
    <m/>
    <n v="0.83597883597883604"/>
    <n v="0.95015576323987538"/>
    <n v="0.55600000000000005"/>
    <n v="0"/>
    <n v="2000"/>
    <n v="1129"/>
    <m/>
    <m/>
  </r>
  <r>
    <x v="5"/>
    <s v="C-IV"/>
    <x v="9"/>
    <x v="4"/>
    <n v="2019"/>
    <s v="2018/19"/>
    <m/>
    <m/>
    <m/>
    <m/>
    <m/>
    <m/>
    <n v="2667"/>
    <n v="4682"/>
    <m/>
    <m/>
    <m/>
    <m/>
    <m/>
    <m/>
    <m/>
    <m/>
    <m/>
    <m/>
    <m/>
    <n v="0.9285714285714286"/>
    <n v="0.97014925373134331"/>
    <n v="0.55600000000000005"/>
    <n v="0"/>
    <n v="159"/>
    <n v="27"/>
    <m/>
    <m/>
  </r>
  <r>
    <x v="6"/>
    <s v="C-IV"/>
    <x v="9"/>
    <x v="4"/>
    <n v="2019"/>
    <s v="2018/19"/>
    <m/>
    <m/>
    <m/>
    <m/>
    <m/>
    <m/>
    <n v="639"/>
    <n v="1358"/>
    <m/>
    <m/>
    <m/>
    <m/>
    <m/>
    <m/>
    <m/>
    <m/>
    <m/>
    <m/>
    <m/>
    <n v="0.9"/>
    <n v="0.92307692307692313"/>
    <n v="0.55600000000000005"/>
    <n v="0"/>
    <n v="80"/>
    <n v="21"/>
    <m/>
    <m/>
  </r>
  <r>
    <x v="7"/>
    <s v="CalWIN"/>
    <x v="9"/>
    <x v="4"/>
    <n v="2019"/>
    <s v="2018/19"/>
    <m/>
    <m/>
    <m/>
    <m/>
    <m/>
    <m/>
    <n v="30154"/>
    <n v="58965"/>
    <m/>
    <m/>
    <m/>
    <m/>
    <m/>
    <m/>
    <m/>
    <m/>
    <m/>
    <m/>
    <m/>
    <n v="0.92814371257485029"/>
    <n v="0.99021526418786687"/>
    <n v="0"/>
    <n v="0"/>
    <n v="2710"/>
    <n v="1294"/>
    <m/>
    <m/>
  </r>
  <r>
    <x v="8"/>
    <s v="C-IV"/>
    <x v="9"/>
    <x v="4"/>
    <n v="2019"/>
    <s v="2018/19"/>
    <m/>
    <m/>
    <m/>
    <m/>
    <m/>
    <m/>
    <n v="2506"/>
    <n v="5259"/>
    <m/>
    <m/>
    <m/>
    <m/>
    <m/>
    <m/>
    <m/>
    <m/>
    <m/>
    <m/>
    <m/>
    <n v="1"/>
    <n v="0.90697674418604646"/>
    <n v="0.55600000000000005"/>
    <n v="0"/>
    <n v="217"/>
    <n v="33"/>
    <m/>
    <m/>
  </r>
  <r>
    <x v="9"/>
    <s v="C-IV"/>
    <x v="9"/>
    <x v="4"/>
    <n v="2019"/>
    <s v="2018/19"/>
    <m/>
    <m/>
    <m/>
    <m/>
    <m/>
    <m/>
    <n v="6352"/>
    <n v="10800"/>
    <m/>
    <m/>
    <m/>
    <m/>
    <m/>
    <m/>
    <m/>
    <m/>
    <m/>
    <m/>
    <m/>
    <n v="0.98473282442748089"/>
    <n v="1"/>
    <n v="0.55600000000000005"/>
    <n v="0"/>
    <n v="679"/>
    <n v="121"/>
    <m/>
    <m/>
  </r>
  <r>
    <x v="10"/>
    <s v="CalWIN"/>
    <x v="9"/>
    <x v="4"/>
    <n v="2019"/>
    <s v="2018/19"/>
    <m/>
    <m/>
    <m/>
    <m/>
    <m/>
    <m/>
    <n v="90429"/>
    <n v="206798"/>
    <m/>
    <m/>
    <m/>
    <m/>
    <m/>
    <m/>
    <m/>
    <m/>
    <m/>
    <m/>
    <m/>
    <n v="0.94593039976991655"/>
    <n v="0.95158501440922194"/>
    <n v="1"/>
    <n v="3.8100000000000002E-2"/>
    <n v="5345"/>
    <n v="2088"/>
    <m/>
    <m/>
  </r>
  <r>
    <x v="11"/>
    <s v="C-IV"/>
    <x v="9"/>
    <x v="4"/>
    <n v="2019"/>
    <s v="2018/19"/>
    <m/>
    <m/>
    <m/>
    <m/>
    <m/>
    <m/>
    <n v="1481"/>
    <n v="3192"/>
    <m/>
    <m/>
    <m/>
    <m/>
    <m/>
    <m/>
    <m/>
    <m/>
    <m/>
    <m/>
    <m/>
    <n v="0.96875"/>
    <n v="0.93478260869565222"/>
    <n v="0.55600000000000005"/>
    <n v="0"/>
    <n v="142"/>
    <n v="36"/>
    <m/>
    <m/>
  </r>
  <r>
    <x v="12"/>
    <s v="C-IV"/>
    <x v="9"/>
    <x v="4"/>
    <n v="2019"/>
    <s v="2018/19"/>
    <m/>
    <m/>
    <m/>
    <m/>
    <m/>
    <m/>
    <n v="11938"/>
    <n v="19675"/>
    <m/>
    <m/>
    <m/>
    <m/>
    <m/>
    <m/>
    <m/>
    <m/>
    <m/>
    <m/>
    <m/>
    <n v="0.99331550802139035"/>
    <n v="0.97904761904761906"/>
    <n v="0.55600000000000005"/>
    <n v="0"/>
    <n v="1389"/>
    <n v="380"/>
    <m/>
    <m/>
  </r>
  <r>
    <x v="13"/>
    <s v="C-IV"/>
    <x v="9"/>
    <x v="4"/>
    <n v="2019"/>
    <s v="2018/19"/>
    <m/>
    <m/>
    <m/>
    <m/>
    <m/>
    <m/>
    <n v="17062"/>
    <n v="40074"/>
    <m/>
    <m/>
    <m/>
    <m/>
    <m/>
    <m/>
    <m/>
    <m/>
    <m/>
    <m/>
    <m/>
    <n v="0.98076923076923073"/>
    <n v="0.9314420803782506"/>
    <n v="0.55600000000000005"/>
    <n v="0"/>
    <n v="1057"/>
    <n v="126"/>
    <m/>
    <m/>
  </r>
  <r>
    <x v="14"/>
    <s v="C-IV"/>
    <x v="9"/>
    <x v="4"/>
    <n v="2019"/>
    <s v="2018/19"/>
    <m/>
    <m/>
    <m/>
    <m/>
    <m/>
    <m/>
    <n v="990"/>
    <n v="1836"/>
    <m/>
    <m/>
    <m/>
    <m/>
    <m/>
    <m/>
    <m/>
    <m/>
    <m/>
    <m/>
    <m/>
    <n v="1"/>
    <n v="0.96875"/>
    <n v="0.55600000000000005"/>
    <n v="0"/>
    <n v="84"/>
    <n v="6"/>
    <m/>
    <m/>
  </r>
  <r>
    <x v="15"/>
    <s v="C-IV"/>
    <x v="9"/>
    <x v="4"/>
    <n v="2019"/>
    <s v="2018/19"/>
    <m/>
    <m/>
    <m/>
    <m/>
    <m/>
    <m/>
    <n v="66451"/>
    <n v="151430"/>
    <m/>
    <m/>
    <m/>
    <m/>
    <m/>
    <m/>
    <m/>
    <m/>
    <m/>
    <m/>
    <m/>
    <n v="0.99019607843137258"/>
    <n v="0.94813544792113158"/>
    <n v="0"/>
    <n v="1.8499999999999999E-2"/>
    <n v="5546"/>
    <n v="1794"/>
    <m/>
    <m/>
  </r>
  <r>
    <x v="16"/>
    <s v="C-IV"/>
    <x v="9"/>
    <x v="4"/>
    <n v="2019"/>
    <s v="2018/19"/>
    <m/>
    <m/>
    <m/>
    <m/>
    <m/>
    <m/>
    <n v="10358"/>
    <n v="22719"/>
    <m/>
    <m/>
    <m/>
    <m/>
    <m/>
    <m/>
    <m/>
    <m/>
    <m/>
    <m/>
    <m/>
    <n v="1"/>
    <n v="0.96418732782369143"/>
    <n v="0.55600000000000005"/>
    <n v="0"/>
    <n v="818"/>
    <n v="142"/>
    <m/>
    <m/>
  </r>
  <r>
    <x v="17"/>
    <s v="C-IV"/>
    <x v="9"/>
    <x v="4"/>
    <n v="2019"/>
    <s v="2018/19"/>
    <m/>
    <m/>
    <m/>
    <m/>
    <m/>
    <m/>
    <n v="6247"/>
    <n v="11285"/>
    <m/>
    <m/>
    <m/>
    <m/>
    <m/>
    <m/>
    <m/>
    <m/>
    <m/>
    <m/>
    <m/>
    <n v="0.93661971830985913"/>
    <n v="0.9015544041450777"/>
    <n v="0.55600000000000005"/>
    <n v="0"/>
    <n v="437"/>
    <n v="88"/>
    <m/>
    <m/>
  </r>
  <r>
    <x v="18"/>
    <s v="C-IV"/>
    <x v="9"/>
    <x v="4"/>
    <n v="2019"/>
    <s v="2018/19"/>
    <m/>
    <m/>
    <m/>
    <m/>
    <m/>
    <m/>
    <n v="1472"/>
    <n v="2870"/>
    <m/>
    <m/>
    <m/>
    <m/>
    <m/>
    <m/>
    <m/>
    <m/>
    <m/>
    <m/>
    <m/>
    <n v="0.94444444444444442"/>
    <n v="0.80597014925373134"/>
    <n v="0.55600000000000005"/>
    <n v="0"/>
    <n v="128"/>
    <n v="24"/>
    <m/>
    <m/>
  </r>
  <r>
    <x v="19"/>
    <s v="LRS"/>
    <x v="9"/>
    <x v="4"/>
    <n v="2019"/>
    <s v="2018/19"/>
    <m/>
    <m/>
    <m/>
    <m/>
    <m/>
    <m/>
    <n v="548833"/>
    <n v="1061135"/>
    <m/>
    <m/>
    <m/>
    <m/>
    <m/>
    <m/>
    <m/>
    <m/>
    <m/>
    <m/>
    <m/>
    <n v="0.99253284491564231"/>
    <n v="0.90942028985507251"/>
    <n v="0.214"/>
    <n v="1.01E-2"/>
    <n v="42277"/>
    <n v="23975"/>
    <m/>
    <m/>
  </r>
  <r>
    <x v="20"/>
    <s v="C-IV"/>
    <x v="9"/>
    <x v="4"/>
    <n v="2019"/>
    <s v="2018/19"/>
    <m/>
    <m/>
    <m/>
    <m/>
    <m/>
    <m/>
    <n v="10795"/>
    <n v="25849"/>
    <m/>
    <m/>
    <m/>
    <m/>
    <m/>
    <m/>
    <m/>
    <m/>
    <m/>
    <m/>
    <m/>
    <n v="0.9926108374384236"/>
    <n v="0.98168498168498164"/>
    <n v="0.55600000000000005"/>
    <n v="0"/>
    <n v="678"/>
    <n v="61"/>
    <m/>
    <m/>
  </r>
  <r>
    <x v="21"/>
    <s v="C-IV"/>
    <x v="9"/>
    <x v="4"/>
    <n v="2019"/>
    <s v="2018/19"/>
    <m/>
    <m/>
    <m/>
    <m/>
    <m/>
    <m/>
    <n v="5929"/>
    <n v="9570"/>
    <m/>
    <m/>
    <m/>
    <m/>
    <m/>
    <m/>
    <m/>
    <m/>
    <m/>
    <m/>
    <m/>
    <n v="0.97333333333333338"/>
    <n v="0.89847715736040612"/>
    <n v="0.55600000000000005"/>
    <n v="0"/>
    <n v="471"/>
    <n v="170"/>
    <m/>
    <m/>
  </r>
  <r>
    <x v="22"/>
    <s v="C-IV"/>
    <x v="9"/>
    <x v="4"/>
    <n v="2019"/>
    <s v="2018/19"/>
    <m/>
    <m/>
    <m/>
    <m/>
    <m/>
    <m/>
    <n v="1016"/>
    <n v="1822"/>
    <m/>
    <m/>
    <m/>
    <m/>
    <m/>
    <m/>
    <m/>
    <m/>
    <m/>
    <m/>
    <m/>
    <n v="1"/>
    <n v="0.9"/>
    <n v="0.55600000000000005"/>
    <n v="0"/>
    <n v="83"/>
    <n v="14"/>
    <m/>
    <m/>
  </r>
  <r>
    <x v="23"/>
    <s v="C-IV"/>
    <x v="9"/>
    <x v="4"/>
    <n v="2019"/>
    <s v="2018/19"/>
    <m/>
    <m/>
    <m/>
    <m/>
    <m/>
    <m/>
    <n v="6040"/>
    <n v="11145"/>
    <m/>
    <m/>
    <m/>
    <m/>
    <m/>
    <m/>
    <m/>
    <m/>
    <m/>
    <m/>
    <m/>
    <n v="0.95760598503740646"/>
    <n v="0.80740740740740746"/>
    <n v="0.55600000000000005"/>
    <n v="0"/>
    <n v="536"/>
    <n v="68"/>
    <m/>
    <m/>
  </r>
  <r>
    <x v="24"/>
    <s v="C-IV"/>
    <x v="9"/>
    <x v="4"/>
    <n v="2019"/>
    <s v="2018/19"/>
    <m/>
    <m/>
    <m/>
    <m/>
    <m/>
    <m/>
    <n v="22423"/>
    <n v="50476"/>
    <m/>
    <m/>
    <m/>
    <m/>
    <m/>
    <m/>
    <m/>
    <m/>
    <m/>
    <m/>
    <m/>
    <n v="0.99425287356321834"/>
    <n v="0.96713615023474175"/>
    <n v="0"/>
    <n v="3.4000000000000002E-2"/>
    <n v="1709"/>
    <n v="344"/>
    <m/>
    <m/>
  </r>
  <r>
    <x v="25"/>
    <s v="C-IV"/>
    <x v="9"/>
    <x v="4"/>
    <n v="2019"/>
    <s v="2018/19"/>
    <m/>
    <m/>
    <m/>
    <m/>
    <m/>
    <m/>
    <n v="596"/>
    <n v="1229"/>
    <m/>
    <m/>
    <m/>
    <m/>
    <m/>
    <m/>
    <m/>
    <m/>
    <m/>
    <m/>
    <m/>
    <n v="0.94736842105263164"/>
    <n v="0.96153846153846156"/>
    <n v="0.55600000000000005"/>
    <n v="0"/>
    <n v="53"/>
    <n v="9"/>
    <m/>
    <m/>
  </r>
  <r>
    <x v="26"/>
    <s v="C-IV"/>
    <x v="9"/>
    <x v="4"/>
    <n v="2019"/>
    <s v="2018/19"/>
    <m/>
    <m/>
    <m/>
    <m/>
    <m/>
    <m/>
    <n v="391"/>
    <n v="655"/>
    <m/>
    <m/>
    <m/>
    <m/>
    <m/>
    <m/>
    <m/>
    <m/>
    <m/>
    <m/>
    <m/>
    <n v="0.94285714285714284"/>
    <n v="0.91666666666666663"/>
    <n v="0.55600000000000005"/>
    <n v="0"/>
    <n v="59"/>
    <n v="14"/>
    <m/>
    <m/>
  </r>
  <r>
    <x v="27"/>
    <s v="C-IV"/>
    <x v="9"/>
    <x v="4"/>
    <n v="2019"/>
    <s v="2018/19"/>
    <m/>
    <m/>
    <m/>
    <m/>
    <m/>
    <m/>
    <n v="17257"/>
    <n v="37032"/>
    <m/>
    <m/>
    <m/>
    <m/>
    <m/>
    <m/>
    <m/>
    <m/>
    <m/>
    <m/>
    <m/>
    <n v="0.9942196531791907"/>
    <n v="0.96556886227544914"/>
    <n v="1"/>
    <n v="5.0799999999999998E-2"/>
    <n v="2013"/>
    <n v="625"/>
    <m/>
    <m/>
  </r>
  <r>
    <x v="28"/>
    <s v="C-IV"/>
    <x v="9"/>
    <x v="4"/>
    <n v="2019"/>
    <s v="2018/19"/>
    <m/>
    <m/>
    <m/>
    <m/>
    <m/>
    <m/>
    <n v="2765"/>
    <n v="5402"/>
    <m/>
    <m/>
    <m/>
    <m/>
    <m/>
    <m/>
    <m/>
    <m/>
    <m/>
    <m/>
    <m/>
    <n v="0.96261682242990654"/>
    <n v="0.93506493506493504"/>
    <n v="0.55600000000000005"/>
    <n v="0"/>
    <n v="256"/>
    <n v="61"/>
    <m/>
    <m/>
  </r>
  <r>
    <x v="29"/>
    <s v="C-IV"/>
    <x v="9"/>
    <x v="4"/>
    <n v="2019"/>
    <s v="2018/19"/>
    <m/>
    <m/>
    <m/>
    <m/>
    <m/>
    <m/>
    <n v="4259"/>
    <n v="7234"/>
    <m/>
    <m/>
    <m/>
    <m/>
    <m/>
    <m/>
    <m/>
    <m/>
    <m/>
    <m/>
    <m/>
    <n v="0.93069306930693063"/>
    <n v="0.88311688311688308"/>
    <n v="0.55600000000000005"/>
    <n v="0"/>
    <n v="431"/>
    <n v="160"/>
    <m/>
    <m/>
  </r>
  <r>
    <x v="30"/>
    <s v="CalWIN"/>
    <x v="9"/>
    <x v="4"/>
    <n v="2019"/>
    <s v="2018/19"/>
    <m/>
    <m/>
    <m/>
    <m/>
    <m/>
    <m/>
    <n v="106965"/>
    <n v="211113"/>
    <m/>
    <m/>
    <m/>
    <m/>
    <m/>
    <m/>
    <m/>
    <m/>
    <m/>
    <m/>
    <m/>
    <n v="0.98506860371267146"/>
    <n v="0.99174272055627988"/>
    <n v="0.33300000000000002"/>
    <n v="0"/>
    <n v="8615"/>
    <n v="3626"/>
    <m/>
    <m/>
  </r>
  <r>
    <x v="31"/>
    <s v="CalWIN"/>
    <x v="9"/>
    <x v="4"/>
    <n v="2019"/>
    <s v="2018/19"/>
    <m/>
    <m/>
    <m/>
    <m/>
    <m/>
    <m/>
    <n v="8711"/>
    <n v="16488"/>
    <m/>
    <m/>
    <m/>
    <m/>
    <m/>
    <m/>
    <m/>
    <m/>
    <m/>
    <m/>
    <m/>
    <n v="0.98316498316498313"/>
    <n v="0.94930875576036866"/>
    <n v="0.55600000000000005"/>
    <n v="0"/>
    <n v="717"/>
    <n v="374"/>
    <m/>
    <m/>
  </r>
  <r>
    <x v="32"/>
    <s v="C-IV"/>
    <x v="9"/>
    <x v="4"/>
    <n v="2019"/>
    <s v="2018/19"/>
    <m/>
    <m/>
    <m/>
    <m/>
    <m/>
    <m/>
    <n v="1082"/>
    <n v="1928"/>
    <m/>
    <m/>
    <m/>
    <m/>
    <m/>
    <m/>
    <m/>
    <m/>
    <m/>
    <m/>
    <m/>
    <n v="1"/>
    <n v="0.8928571428571429"/>
    <n v="0.55600000000000005"/>
    <n v="0"/>
    <n v="119"/>
    <n v="28"/>
    <m/>
    <m/>
  </r>
  <r>
    <x v="33"/>
    <s v="C-IV"/>
    <x v="9"/>
    <x v="4"/>
    <n v="2019"/>
    <s v="2018/19"/>
    <m/>
    <m/>
    <m/>
    <m/>
    <m/>
    <m/>
    <n v="115157"/>
    <n v="248621"/>
    <m/>
    <m/>
    <m/>
    <m/>
    <m/>
    <m/>
    <m/>
    <m/>
    <m/>
    <m/>
    <m/>
    <n v="0.98304473304473305"/>
    <n v="0.82015810276679846"/>
    <n v="0"/>
    <n v="1.26E-2"/>
    <n v="10645"/>
    <n v="3659"/>
    <m/>
    <m/>
  </r>
  <r>
    <x v="34"/>
    <s v="CalWIN"/>
    <x v="9"/>
    <x v="4"/>
    <n v="2019"/>
    <s v="2018/19"/>
    <m/>
    <m/>
    <m/>
    <m/>
    <m/>
    <m/>
    <n v="94345"/>
    <n v="194900"/>
    <m/>
    <m/>
    <m/>
    <m/>
    <m/>
    <m/>
    <m/>
    <m/>
    <m/>
    <m/>
    <m/>
    <n v="0.9904982618771726"/>
    <n v="0.93720565149136581"/>
    <n v="0.33300000000000002"/>
    <n v="6.6799999999999998E-2"/>
    <n v="8713"/>
    <n v="3600"/>
    <m/>
    <m/>
  </r>
  <r>
    <x v="35"/>
    <s v="C-IV"/>
    <x v="9"/>
    <x v="4"/>
    <n v="2019"/>
    <s v="2018/19"/>
    <m/>
    <m/>
    <m/>
    <m/>
    <m/>
    <m/>
    <n v="2103"/>
    <n v="4408"/>
    <m/>
    <m/>
    <m/>
    <m/>
    <m/>
    <m/>
    <m/>
    <m/>
    <m/>
    <m/>
    <m/>
    <n v="0.98360655737704916"/>
    <n v="1"/>
    <n v="0.55600000000000005"/>
    <n v="0"/>
    <n v="188"/>
    <n v="48"/>
    <m/>
    <m/>
  </r>
  <r>
    <x v="36"/>
    <s v="C-IV"/>
    <x v="9"/>
    <x v="4"/>
    <n v="2019"/>
    <s v="2018/19"/>
    <m/>
    <m/>
    <m/>
    <m/>
    <m/>
    <m/>
    <n v="154379"/>
    <n v="331726"/>
    <m/>
    <m/>
    <m/>
    <m/>
    <m/>
    <m/>
    <m/>
    <m/>
    <m/>
    <m/>
    <m/>
    <n v="0.99299630714376674"/>
    <n v="0.93128051070221551"/>
    <n v="0.5"/>
    <n v="3.8600000000000002E-2"/>
    <n v="12041"/>
    <n v="3590"/>
    <m/>
    <m/>
  </r>
  <r>
    <x v="37"/>
    <s v="CalWIN"/>
    <x v="9"/>
    <x v="4"/>
    <n v="2019"/>
    <s v="2018/19"/>
    <m/>
    <m/>
    <m/>
    <m/>
    <m/>
    <m/>
    <n v="133052"/>
    <n v="257701"/>
    <m/>
    <m/>
    <m/>
    <m/>
    <m/>
    <m/>
    <m/>
    <m/>
    <m/>
    <m/>
    <m/>
    <n v="0.97988252569750367"/>
    <n v="0.96487455197132621"/>
    <n v="0.6"/>
    <n v="4.8099999999999997E-2"/>
    <n v="13381"/>
    <n v="6811"/>
    <m/>
    <m/>
  </r>
  <r>
    <x v="38"/>
    <s v="CalWIN"/>
    <x v="9"/>
    <x v="4"/>
    <n v="2019"/>
    <s v="2018/19"/>
    <m/>
    <m/>
    <m/>
    <m/>
    <m/>
    <m/>
    <n v="32651"/>
    <n v="47652"/>
    <m/>
    <m/>
    <m/>
    <m/>
    <m/>
    <m/>
    <m/>
    <m/>
    <m/>
    <m/>
    <m/>
    <n v="0.97964912280701755"/>
    <n v="0.89402985074626862"/>
    <n v="0"/>
    <n v="0.14319999999999999"/>
    <n v="3048"/>
    <n v="1260"/>
    <m/>
    <m/>
  </r>
  <r>
    <x v="39"/>
    <s v="C-IV"/>
    <x v="9"/>
    <x v="4"/>
    <n v="2019"/>
    <s v="2018/19"/>
    <m/>
    <m/>
    <m/>
    <m/>
    <m/>
    <m/>
    <n v="44760"/>
    <n v="97028"/>
    <m/>
    <m/>
    <m/>
    <m/>
    <m/>
    <m/>
    <m/>
    <m/>
    <m/>
    <m/>
    <m/>
    <n v="0.99244332493702769"/>
    <n v="0.92053501180173092"/>
    <n v="0"/>
    <n v="3.1099999999999999E-2"/>
    <n v="3270"/>
    <n v="1227"/>
    <m/>
    <m/>
  </r>
  <r>
    <x v="40"/>
    <s v="CalWIN"/>
    <x v="9"/>
    <x v="4"/>
    <n v="2019"/>
    <s v="2018/19"/>
    <m/>
    <m/>
    <m/>
    <m/>
    <m/>
    <m/>
    <n v="8991"/>
    <n v="15278"/>
    <m/>
    <m/>
    <m/>
    <m/>
    <m/>
    <m/>
    <m/>
    <m/>
    <m/>
    <m/>
    <m/>
    <n v="0.97764227642276424"/>
    <n v="0.96399999999999997"/>
    <n v="0.55600000000000005"/>
    <n v="0"/>
    <n v="939"/>
    <n v="357"/>
    <m/>
    <m/>
  </r>
  <r>
    <x v="41"/>
    <s v="CalWIN"/>
    <x v="9"/>
    <x v="4"/>
    <n v="2019"/>
    <s v="2018/19"/>
    <m/>
    <m/>
    <m/>
    <m/>
    <m/>
    <m/>
    <n v="11887"/>
    <n v="22223"/>
    <m/>
    <m/>
    <m/>
    <m/>
    <m/>
    <m/>
    <m/>
    <m/>
    <m/>
    <m/>
    <m/>
    <n v="0.98715203426124198"/>
    <n v="0.92203389830508475"/>
    <n v="0.55600000000000005"/>
    <n v="0"/>
    <n v="1128"/>
    <n v="447"/>
    <m/>
    <m/>
  </r>
  <r>
    <x v="42"/>
    <s v="CalWIN"/>
    <x v="9"/>
    <x v="4"/>
    <n v="2019"/>
    <s v="2018/19"/>
    <m/>
    <m/>
    <m/>
    <m/>
    <m/>
    <m/>
    <n v="19470"/>
    <n v="36732"/>
    <m/>
    <m/>
    <m/>
    <m/>
    <m/>
    <m/>
    <m/>
    <m/>
    <m/>
    <m/>
    <m/>
    <n v="0.91884641180415827"/>
    <n v="0.74294670846394983"/>
    <n v="0.55600000000000005"/>
    <n v="0"/>
    <n v="3218"/>
    <n v="2183"/>
    <m/>
    <m/>
  </r>
  <r>
    <x v="43"/>
    <s v="CalWIN"/>
    <x v="9"/>
    <x v="4"/>
    <n v="2019"/>
    <s v="2018/19"/>
    <m/>
    <m/>
    <m/>
    <m/>
    <m/>
    <m/>
    <n v="41144"/>
    <n v="77271"/>
    <m/>
    <m/>
    <m/>
    <m/>
    <m/>
    <m/>
    <m/>
    <m/>
    <m/>
    <m/>
    <m/>
    <n v="0.99486521181001286"/>
    <n v="0.97899838449111465"/>
    <n v="0"/>
    <n v="0.12509999999999999"/>
    <n v="3282"/>
    <n v="1244"/>
    <m/>
    <m/>
  </r>
  <r>
    <x v="44"/>
    <s v="CalWIN"/>
    <x v="9"/>
    <x v="4"/>
    <n v="2019"/>
    <s v="2018/19"/>
    <m/>
    <m/>
    <m/>
    <m/>
    <m/>
    <m/>
    <n v="13707"/>
    <n v="23341"/>
    <m/>
    <m/>
    <m/>
    <m/>
    <m/>
    <m/>
    <m/>
    <m/>
    <m/>
    <m/>
    <m/>
    <n v="0.97492625368731567"/>
    <n v="0.9859154929577465"/>
    <n v="0.55600000000000005"/>
    <n v="0"/>
    <n v="1298"/>
    <n v="709"/>
    <m/>
    <m/>
  </r>
  <r>
    <x v="45"/>
    <s v="C-IV"/>
    <x v="9"/>
    <x v="4"/>
    <n v="2019"/>
    <s v="2018/19"/>
    <m/>
    <m/>
    <m/>
    <m/>
    <m/>
    <m/>
    <n v="11900"/>
    <n v="21990"/>
    <m/>
    <m/>
    <m/>
    <m/>
    <m/>
    <m/>
    <m/>
    <m/>
    <m/>
    <m/>
    <m/>
    <n v="0.96488549618320607"/>
    <n v="0.94989561586638827"/>
    <n v="0.55600000000000005"/>
    <n v="0"/>
    <n v="1231"/>
    <n v="289"/>
    <m/>
    <m/>
  </r>
  <r>
    <x v="46"/>
    <s v="C-IV"/>
    <x v="9"/>
    <x v="4"/>
    <n v="2019"/>
    <s v="2018/19"/>
    <m/>
    <m/>
    <m/>
    <m/>
    <m/>
    <m/>
    <n v="133"/>
    <n v="222"/>
    <m/>
    <m/>
    <m/>
    <m/>
    <m/>
    <m/>
    <m/>
    <m/>
    <m/>
    <m/>
    <m/>
    <n v="1"/>
    <n v="0.8"/>
    <n v="0.55600000000000005"/>
    <n v="0"/>
    <n v="7"/>
    <n v="0"/>
    <m/>
    <m/>
  </r>
  <r>
    <x v="47"/>
    <s v="C-IV"/>
    <x v="9"/>
    <x v="4"/>
    <n v="2019"/>
    <s v="2018/19"/>
    <m/>
    <m/>
    <m/>
    <m/>
    <m/>
    <m/>
    <n v="3145"/>
    <n v="6329"/>
    <m/>
    <m/>
    <m/>
    <m/>
    <m/>
    <m/>
    <m/>
    <m/>
    <m/>
    <m/>
    <m/>
    <n v="0.97402597402597402"/>
    <n v="0.90384615384615385"/>
    <n v="0.55600000000000005"/>
    <n v="0"/>
    <n v="308"/>
    <n v="128"/>
    <m/>
    <m/>
  </r>
  <r>
    <x v="48"/>
    <s v="CalWIN"/>
    <x v="9"/>
    <x v="4"/>
    <n v="2019"/>
    <s v="2018/19"/>
    <m/>
    <m/>
    <m/>
    <m/>
    <m/>
    <m/>
    <n v="20010"/>
    <n v="36766"/>
    <m/>
    <m/>
    <m/>
    <m/>
    <m/>
    <m/>
    <m/>
    <m/>
    <m/>
    <m/>
    <m/>
    <n v="0.97882938978829392"/>
    <n v="0.94616977225672882"/>
    <n v="0"/>
    <n v="0"/>
    <n v="1798"/>
    <n v="787"/>
    <m/>
    <m/>
  </r>
  <r>
    <x v="49"/>
    <s v="CalWIN"/>
    <x v="9"/>
    <x v="4"/>
    <n v="2019"/>
    <s v="2018/19"/>
    <m/>
    <m/>
    <m/>
    <m/>
    <m/>
    <m/>
    <n v="15780"/>
    <n v="26919"/>
    <m/>
    <m/>
    <m/>
    <m/>
    <m/>
    <m/>
    <m/>
    <m/>
    <m/>
    <m/>
    <m/>
    <n v="0.97703180212014129"/>
    <n v="0.62727272727272732"/>
    <n v="0.55600000000000005"/>
    <n v="0"/>
    <n v="1132"/>
    <n v="557"/>
    <m/>
    <m/>
  </r>
  <r>
    <x v="50"/>
    <s v="C-IV"/>
    <x v="9"/>
    <x v="4"/>
    <n v="2019"/>
    <s v="2018/19"/>
    <m/>
    <m/>
    <m/>
    <m/>
    <m/>
    <m/>
    <n v="35910"/>
    <n v="74432"/>
    <m/>
    <m/>
    <m/>
    <m/>
    <m/>
    <m/>
    <m/>
    <m/>
    <m/>
    <m/>
    <m/>
    <n v="0.93862031504617061"/>
    <n v="0.9217110573042776"/>
    <n v="0"/>
    <n v="5.28E-2"/>
    <n v="2942"/>
    <n v="703"/>
    <m/>
    <m/>
  </r>
  <r>
    <x v="51"/>
    <s v="C-IV"/>
    <x v="9"/>
    <x v="4"/>
    <n v="2019"/>
    <s v="2018/19"/>
    <m/>
    <m/>
    <m/>
    <m/>
    <m/>
    <m/>
    <n v="4974"/>
    <n v="11170"/>
    <m/>
    <m/>
    <m/>
    <m/>
    <m/>
    <m/>
    <m/>
    <m/>
    <m/>
    <m/>
    <m/>
    <n v="0.99526066350710896"/>
    <n v="0.94838709677419353"/>
    <n v="0.55600000000000005"/>
    <n v="0"/>
    <n v="394"/>
    <n v="126"/>
    <m/>
    <m/>
  </r>
  <r>
    <x v="52"/>
    <s v="C-IV"/>
    <x v="9"/>
    <x v="4"/>
    <n v="2019"/>
    <s v="2018/19"/>
    <m/>
    <m/>
    <m/>
    <m/>
    <m/>
    <m/>
    <n v="4171"/>
    <n v="8779"/>
    <m/>
    <m/>
    <m/>
    <m/>
    <m/>
    <m/>
    <m/>
    <m/>
    <m/>
    <m/>
    <m/>
    <n v="0.89075630252100835"/>
    <n v="0.96470588235294119"/>
    <n v="0.55600000000000005"/>
    <n v="0"/>
    <n v="398"/>
    <n v="83"/>
    <m/>
    <m/>
  </r>
  <r>
    <x v="53"/>
    <s v="C-IV"/>
    <x v="9"/>
    <x v="4"/>
    <n v="2019"/>
    <s v="2018/19"/>
    <m/>
    <m/>
    <m/>
    <m/>
    <m/>
    <m/>
    <n v="962"/>
    <n v="1651"/>
    <m/>
    <m/>
    <m/>
    <m/>
    <m/>
    <m/>
    <m/>
    <m/>
    <m/>
    <m/>
    <m/>
    <n v="1"/>
    <n v="1"/>
    <n v="0.55600000000000005"/>
    <n v="0"/>
    <n v="80"/>
    <n v="27"/>
    <m/>
    <m/>
  </r>
  <r>
    <x v="54"/>
    <s v="CalWIN"/>
    <x v="9"/>
    <x v="4"/>
    <n v="2019"/>
    <s v="2018/19"/>
    <m/>
    <m/>
    <m/>
    <m/>
    <m/>
    <m/>
    <n v="49213"/>
    <n v="112176"/>
    <m/>
    <m/>
    <m/>
    <m/>
    <m/>
    <m/>
    <m/>
    <m/>
    <m/>
    <m/>
    <m/>
    <n v="0.97581202487906016"/>
    <n v="0.90821256038647347"/>
    <n v="0"/>
    <n v="3.0200000000000001E-2"/>
    <n v="2569"/>
    <n v="163"/>
    <m/>
    <m/>
  </r>
  <r>
    <x v="55"/>
    <s v="C-IV"/>
    <x v="9"/>
    <x v="4"/>
    <n v="2019"/>
    <s v="2018/19"/>
    <m/>
    <m/>
    <m/>
    <m/>
    <m/>
    <m/>
    <n v="2730"/>
    <n v="4696"/>
    <m/>
    <m/>
    <m/>
    <m/>
    <m/>
    <m/>
    <m/>
    <m/>
    <m/>
    <m/>
    <m/>
    <n v="0.97297297297297303"/>
    <n v="0.98913043478260865"/>
    <n v="0.55600000000000005"/>
    <n v="0"/>
    <n v="244"/>
    <n v="44"/>
    <m/>
    <m/>
  </r>
  <r>
    <x v="56"/>
    <s v="CalWIN"/>
    <x v="9"/>
    <x v="4"/>
    <n v="2019"/>
    <s v="2018/19"/>
    <m/>
    <m/>
    <m/>
    <m/>
    <m/>
    <m/>
    <n v="33320"/>
    <n v="64104"/>
    <m/>
    <m/>
    <m/>
    <m/>
    <m/>
    <m/>
    <m/>
    <m/>
    <m/>
    <m/>
    <m/>
    <n v="0.99572039942938662"/>
    <n v="0.96731234866828086"/>
    <n v="1"/>
    <n v="1.09E-2"/>
    <n v="3045"/>
    <n v="801"/>
    <m/>
    <m/>
  </r>
  <r>
    <x v="57"/>
    <s v="CalWIN"/>
    <x v="9"/>
    <x v="4"/>
    <n v="2019"/>
    <s v="2018/19"/>
    <m/>
    <m/>
    <m/>
    <m/>
    <m/>
    <m/>
    <n v="9757"/>
    <n v="17361"/>
    <m/>
    <m/>
    <m/>
    <m/>
    <m/>
    <m/>
    <m/>
    <m/>
    <m/>
    <m/>
    <m/>
    <n v="0.87007299270072991"/>
    <n v="0.91803278688524592"/>
    <n v="0.55600000000000005"/>
    <n v="0"/>
    <n v="1508"/>
    <n v="683"/>
    <m/>
    <m/>
  </r>
  <r>
    <x v="58"/>
    <s v="C-IV"/>
    <x v="9"/>
    <x v="4"/>
    <n v="2019"/>
    <s v="2018/19"/>
    <m/>
    <m/>
    <m/>
    <m/>
    <m/>
    <m/>
    <n v="6090"/>
    <n v="12814"/>
    <m/>
    <m/>
    <m/>
    <m/>
    <m/>
    <m/>
    <m/>
    <m/>
    <m/>
    <m/>
    <m/>
    <n v="0.99333333333333329"/>
    <n v="0.95614035087719296"/>
    <n v="0.55600000000000005"/>
    <n v="0"/>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n v="0.36399999999999999"/>
    <n v="5.9200000000000003E-2"/>
    <n v="142980"/>
    <n v="60679"/>
    <m/>
    <m/>
  </r>
  <r>
    <x v="1"/>
    <s v="CalWIN"/>
    <x v="10"/>
    <x v="4"/>
    <n v="2019"/>
    <s v="2018/19"/>
    <m/>
    <m/>
    <m/>
    <m/>
    <m/>
    <m/>
    <n v="53759"/>
    <n v="98389"/>
    <m/>
    <m/>
    <m/>
    <m/>
    <m/>
    <m/>
    <m/>
    <m/>
    <m/>
    <m/>
    <m/>
    <n v="0.99231894659839059"/>
    <n v="0.99163879598662208"/>
    <n v="0.5"/>
    <n v="5.1799999999999999E-2"/>
    <n v="4744"/>
    <n v="1926"/>
    <m/>
    <m/>
  </r>
  <r>
    <x v="2"/>
    <s v="C-IV"/>
    <x v="10"/>
    <x v="4"/>
    <n v="2019"/>
    <s v="2018/19"/>
    <m/>
    <m/>
    <m/>
    <m/>
    <m/>
    <m/>
    <n v="72"/>
    <n v="127"/>
    <m/>
    <m/>
    <m/>
    <m/>
    <m/>
    <m/>
    <m/>
    <m/>
    <m/>
    <m/>
    <m/>
    <n v="1"/>
    <n v="1"/>
    <n v="0.313"/>
    <n v="1.8599999999999998E-2"/>
    <n v="8"/>
    <n v="0"/>
    <m/>
    <m/>
  </r>
  <r>
    <x v="3"/>
    <s v="C-IV"/>
    <x v="10"/>
    <x v="4"/>
    <n v="2019"/>
    <s v="2018/19"/>
    <m/>
    <m/>
    <m/>
    <m/>
    <m/>
    <m/>
    <n v="1463"/>
    <n v="2582"/>
    <m/>
    <m/>
    <m/>
    <m/>
    <m/>
    <m/>
    <m/>
    <m/>
    <m/>
    <m/>
    <m/>
    <n v="0.98795180722891562"/>
    <n v="0.89473684210526316"/>
    <n v="0.313"/>
    <n v="1.8599999999999998E-2"/>
    <n v="116"/>
    <n v="23"/>
    <m/>
    <m/>
  </r>
  <r>
    <x v="4"/>
    <s v="C-IV"/>
    <x v="10"/>
    <x v="4"/>
    <n v="2019"/>
    <s v="2018/19"/>
    <m/>
    <m/>
    <m/>
    <m/>
    <m/>
    <m/>
    <n v="16661"/>
    <n v="29849"/>
    <m/>
    <m/>
    <m/>
    <m/>
    <m/>
    <m/>
    <m/>
    <m/>
    <m/>
    <m/>
    <m/>
    <n v="0.87858117326057295"/>
    <n v="0.96233521657250476"/>
    <n v="0.313"/>
    <n v="1.8599999999999998E-2"/>
    <n v="1734"/>
    <n v="999"/>
    <m/>
    <m/>
  </r>
  <r>
    <x v="5"/>
    <s v="C-IV"/>
    <x v="10"/>
    <x v="4"/>
    <n v="2019"/>
    <s v="2018/19"/>
    <m/>
    <m/>
    <m/>
    <m/>
    <m/>
    <m/>
    <n v="2631"/>
    <n v="4604"/>
    <m/>
    <m/>
    <m/>
    <m/>
    <m/>
    <m/>
    <m/>
    <m/>
    <m/>
    <m/>
    <m/>
    <n v="1"/>
    <n v="0.93243243243243246"/>
    <n v="0.313"/>
    <n v="1.8599999999999998E-2"/>
    <n v="176"/>
    <n v="45"/>
    <m/>
    <m/>
  </r>
  <r>
    <x v="6"/>
    <s v="C-IV"/>
    <x v="10"/>
    <x v="4"/>
    <n v="2019"/>
    <s v="2018/19"/>
    <m/>
    <m/>
    <m/>
    <m/>
    <m/>
    <m/>
    <n v="629"/>
    <n v="1340"/>
    <m/>
    <m/>
    <m/>
    <m/>
    <m/>
    <m/>
    <m/>
    <m/>
    <m/>
    <m/>
    <m/>
    <n v="0.94117647058823528"/>
    <n v="0.89655172413793105"/>
    <n v="0.313"/>
    <n v="1.8599999999999998E-2"/>
    <n v="76"/>
    <n v="29"/>
    <m/>
    <m/>
  </r>
  <r>
    <x v="7"/>
    <s v="CalWIN"/>
    <x v="10"/>
    <x v="4"/>
    <n v="2019"/>
    <s v="2018/19"/>
    <m/>
    <m/>
    <m/>
    <m/>
    <m/>
    <m/>
    <n v="29845"/>
    <n v="58539"/>
    <m/>
    <m/>
    <m/>
    <m/>
    <m/>
    <m/>
    <m/>
    <m/>
    <m/>
    <m/>
    <m/>
    <n v="0.94947121034077553"/>
    <n v="0.96035242290748901"/>
    <n v="0.5"/>
    <n v="7.7999999999999996E-3"/>
    <n v="2163"/>
    <n v="1003"/>
    <m/>
    <m/>
  </r>
  <r>
    <x v="8"/>
    <s v="C-IV"/>
    <x v="10"/>
    <x v="4"/>
    <n v="2019"/>
    <s v="2018/19"/>
    <m/>
    <m/>
    <m/>
    <m/>
    <m/>
    <m/>
    <n v="2522"/>
    <n v="4900"/>
    <m/>
    <m/>
    <m/>
    <m/>
    <m/>
    <m/>
    <m/>
    <m/>
    <m/>
    <m/>
    <m/>
    <n v="0.9576271186440678"/>
    <n v="0.90666666666666662"/>
    <n v="0.313"/>
    <n v="1.8599999999999998E-2"/>
    <n v="179"/>
    <n v="24"/>
    <m/>
    <m/>
  </r>
  <r>
    <x v="9"/>
    <s v="C-IV"/>
    <x v="10"/>
    <x v="4"/>
    <n v="2019"/>
    <s v="2018/19"/>
    <m/>
    <m/>
    <m/>
    <m/>
    <m/>
    <m/>
    <n v="6229"/>
    <n v="10577"/>
    <m/>
    <m/>
    <m/>
    <m/>
    <m/>
    <m/>
    <m/>
    <m/>
    <m/>
    <m/>
    <m/>
    <n v="0.99365079365079367"/>
    <n v="0.99619771863117867"/>
    <n v="0.313"/>
    <n v="1.8599999999999998E-2"/>
    <n v="599"/>
    <n v="62"/>
    <m/>
    <m/>
  </r>
  <r>
    <x v="10"/>
    <s v="CalWIN"/>
    <x v="10"/>
    <x v="4"/>
    <n v="2019"/>
    <s v="2018/19"/>
    <m/>
    <m/>
    <m/>
    <m/>
    <m/>
    <m/>
    <n v="89910"/>
    <n v="205465"/>
    <m/>
    <m/>
    <m/>
    <m/>
    <m/>
    <m/>
    <m/>
    <m/>
    <m/>
    <m/>
    <m/>
    <n v="0.94389944819129368"/>
    <n v="0.87745389649018446"/>
    <n v="0.6"/>
    <n v="6.0400000000000002E-2"/>
    <n v="4869"/>
    <n v="1868"/>
    <m/>
    <m/>
  </r>
  <r>
    <x v="11"/>
    <s v="C-IV"/>
    <x v="10"/>
    <x v="4"/>
    <n v="2019"/>
    <s v="2018/19"/>
    <m/>
    <m/>
    <m/>
    <m/>
    <m/>
    <m/>
    <n v="1464"/>
    <n v="3185"/>
    <m/>
    <m/>
    <m/>
    <m/>
    <m/>
    <m/>
    <m/>
    <m/>
    <m/>
    <m/>
    <m/>
    <n v="0.98275862068965514"/>
    <n v="0.95121951219512191"/>
    <n v="0.313"/>
    <n v="1.8599999999999998E-2"/>
    <n v="129"/>
    <n v="33"/>
    <m/>
    <m/>
  </r>
  <r>
    <x v="12"/>
    <s v="C-IV"/>
    <x v="10"/>
    <x v="4"/>
    <n v="2019"/>
    <s v="2018/19"/>
    <m/>
    <m/>
    <m/>
    <m/>
    <m/>
    <m/>
    <n v="11980"/>
    <n v="19735"/>
    <m/>
    <m/>
    <m/>
    <m/>
    <m/>
    <m/>
    <m/>
    <m/>
    <m/>
    <m/>
    <m/>
    <n v="0.99317406143344711"/>
    <n v="0.98426966292134832"/>
    <n v="0.313"/>
    <n v="1.8599999999999998E-2"/>
    <n v="1100"/>
    <n v="265"/>
    <m/>
    <m/>
  </r>
  <r>
    <x v="13"/>
    <s v="C-IV"/>
    <x v="10"/>
    <x v="4"/>
    <n v="2019"/>
    <s v="2018/19"/>
    <m/>
    <m/>
    <m/>
    <m/>
    <m/>
    <m/>
    <n v="16981"/>
    <n v="39823"/>
    <m/>
    <m/>
    <m/>
    <m/>
    <m/>
    <m/>
    <m/>
    <m/>
    <m/>
    <m/>
    <m/>
    <n v="0.98477157360406087"/>
    <n v="0.93969849246231152"/>
    <n v="0.313"/>
    <n v="1.8599999999999998E-2"/>
    <n v="856"/>
    <n v="102"/>
    <m/>
    <m/>
  </r>
  <r>
    <x v="14"/>
    <s v="C-IV"/>
    <x v="10"/>
    <x v="4"/>
    <n v="2019"/>
    <s v="2018/19"/>
    <m/>
    <m/>
    <m/>
    <m/>
    <m/>
    <m/>
    <n v="1005"/>
    <n v="1847"/>
    <m/>
    <m/>
    <m/>
    <m/>
    <m/>
    <m/>
    <m/>
    <m/>
    <m/>
    <m/>
    <m/>
    <n v="1"/>
    <n v="0.92682926829268297"/>
    <n v="0.313"/>
    <n v="1.8599999999999998E-2"/>
    <n v="87"/>
    <n v="7"/>
    <m/>
    <m/>
  </r>
  <r>
    <x v="15"/>
    <s v="C-IV"/>
    <x v="10"/>
    <x v="4"/>
    <n v="2019"/>
    <s v="2018/19"/>
    <m/>
    <m/>
    <m/>
    <m/>
    <m/>
    <m/>
    <n v="65835"/>
    <n v="150017"/>
    <m/>
    <m/>
    <m/>
    <m/>
    <m/>
    <m/>
    <m/>
    <m/>
    <m/>
    <m/>
    <m/>
    <n v="0.98632266086415921"/>
    <n v="0.92501143118427065"/>
    <n v="0.33300000000000002"/>
    <n v="8.9999999999999993E-3"/>
    <n v="5240"/>
    <n v="1547"/>
    <m/>
    <m/>
  </r>
  <r>
    <x v="16"/>
    <s v="C-IV"/>
    <x v="10"/>
    <x v="4"/>
    <n v="2019"/>
    <s v="2018/19"/>
    <m/>
    <m/>
    <m/>
    <m/>
    <m/>
    <m/>
    <n v="10332"/>
    <n v="22844"/>
    <m/>
    <m/>
    <m/>
    <m/>
    <m/>
    <m/>
    <m/>
    <m/>
    <m/>
    <m/>
    <m/>
    <n v="0.99797160243407712"/>
    <n v="0.9568965517241379"/>
    <n v="0.313"/>
    <n v="1.8599999999999998E-2"/>
    <n v="803"/>
    <n v="114"/>
    <m/>
    <m/>
  </r>
  <r>
    <x v="17"/>
    <s v="C-IV"/>
    <x v="10"/>
    <x v="4"/>
    <n v="2019"/>
    <s v="2018/19"/>
    <m/>
    <m/>
    <m/>
    <m/>
    <m/>
    <m/>
    <n v="6230"/>
    <n v="11239"/>
    <m/>
    <m/>
    <m/>
    <m/>
    <m/>
    <m/>
    <m/>
    <m/>
    <m/>
    <m/>
    <m/>
    <n v="0.9713375796178344"/>
    <n v="0.91402714932126694"/>
    <n v="0.313"/>
    <n v="1.8599999999999998E-2"/>
    <n v="464"/>
    <n v="62"/>
    <m/>
    <m/>
  </r>
  <r>
    <x v="18"/>
    <s v="C-IV"/>
    <x v="10"/>
    <x v="4"/>
    <n v="2019"/>
    <s v="2018/19"/>
    <m/>
    <m/>
    <m/>
    <m/>
    <m/>
    <m/>
    <n v="1477"/>
    <n v="2891"/>
    <m/>
    <m/>
    <m/>
    <m/>
    <m/>
    <m/>
    <m/>
    <m/>
    <m/>
    <m/>
    <m/>
    <n v="0.97752808988764039"/>
    <n v="0.91428571428571426"/>
    <n v="0.313"/>
    <n v="1.8599999999999998E-2"/>
    <n v="116"/>
    <n v="17"/>
    <m/>
    <m/>
  </r>
  <r>
    <x v="19"/>
    <s v="LRS"/>
    <x v="10"/>
    <x v="4"/>
    <n v="2019"/>
    <s v="2018/19"/>
    <m/>
    <m/>
    <m/>
    <m/>
    <m/>
    <m/>
    <n v="545804"/>
    <n v="1053148"/>
    <m/>
    <m/>
    <m/>
    <m/>
    <m/>
    <m/>
    <m/>
    <m/>
    <m/>
    <m/>
    <m/>
    <n v="0.99370607768939689"/>
    <n v="0.90873475693869665"/>
    <n v="0.31"/>
    <n v="8.4099999999999994E-2"/>
    <n v="40141"/>
    <n v="24428"/>
    <m/>
    <m/>
  </r>
  <r>
    <x v="20"/>
    <s v="C-IV"/>
    <x v="10"/>
    <x v="4"/>
    <n v="2019"/>
    <s v="2018/19"/>
    <m/>
    <m/>
    <m/>
    <m/>
    <m/>
    <m/>
    <n v="10717"/>
    <n v="25682"/>
    <m/>
    <m/>
    <m/>
    <m/>
    <m/>
    <m/>
    <m/>
    <m/>
    <m/>
    <m/>
    <m/>
    <n v="0.97555555555555551"/>
    <n v="0.96763754045307449"/>
    <n v="0.313"/>
    <n v="1.8599999999999998E-2"/>
    <n v="710"/>
    <n v="83"/>
    <m/>
    <m/>
  </r>
  <r>
    <x v="21"/>
    <s v="C-IV"/>
    <x v="10"/>
    <x v="4"/>
    <n v="2019"/>
    <s v="2018/19"/>
    <m/>
    <m/>
    <m/>
    <m/>
    <m/>
    <m/>
    <n v="5848"/>
    <n v="9458"/>
    <m/>
    <m/>
    <m/>
    <m/>
    <m/>
    <m/>
    <m/>
    <m/>
    <m/>
    <m/>
    <m/>
    <n v="0.96086956521739131"/>
    <n v="0.92024539877300615"/>
    <n v="0.313"/>
    <n v="1.8599999999999998E-2"/>
    <n v="397"/>
    <n v="120"/>
    <m/>
    <m/>
  </r>
  <r>
    <x v="22"/>
    <s v="C-IV"/>
    <x v="10"/>
    <x v="4"/>
    <n v="2019"/>
    <s v="2018/19"/>
    <m/>
    <m/>
    <m/>
    <m/>
    <m/>
    <m/>
    <n v="1008"/>
    <n v="1835"/>
    <m/>
    <m/>
    <m/>
    <m/>
    <m/>
    <m/>
    <m/>
    <m/>
    <m/>
    <m/>
    <m/>
    <n v="1"/>
    <n v="0.96551724137931039"/>
    <n v="0.313"/>
    <n v="1.8599999999999998E-2"/>
    <n v="63"/>
    <n v="19"/>
    <m/>
    <m/>
  </r>
  <r>
    <x v="23"/>
    <s v="C-IV"/>
    <x v="10"/>
    <x v="4"/>
    <n v="2019"/>
    <s v="2018/19"/>
    <m/>
    <m/>
    <m/>
    <m/>
    <m/>
    <m/>
    <n v="5988"/>
    <n v="11023"/>
    <m/>
    <m/>
    <m/>
    <m/>
    <m/>
    <m/>
    <m/>
    <m/>
    <m/>
    <m/>
    <m/>
    <n v="0.97777777777777775"/>
    <n v="0.93981481481481477"/>
    <n v="0.313"/>
    <n v="1.8599999999999998E-2"/>
    <n v="424"/>
    <n v="47"/>
    <m/>
    <m/>
  </r>
  <r>
    <x v="24"/>
    <s v="C-IV"/>
    <x v="10"/>
    <x v="4"/>
    <n v="2019"/>
    <s v="2018/19"/>
    <m/>
    <m/>
    <m/>
    <m/>
    <m/>
    <m/>
    <n v="22226"/>
    <n v="49973"/>
    <m/>
    <m/>
    <m/>
    <m/>
    <m/>
    <m/>
    <m/>
    <m/>
    <m/>
    <m/>
    <m/>
    <n v="0.9941927990708479"/>
    <n v="0.96354992076069734"/>
    <n v="0"/>
    <n v="7.46E-2"/>
    <n v="1542"/>
    <n v="333"/>
    <m/>
    <m/>
  </r>
  <r>
    <x v="25"/>
    <s v="C-IV"/>
    <x v="10"/>
    <x v="4"/>
    <n v="2019"/>
    <s v="2018/19"/>
    <m/>
    <m/>
    <m/>
    <m/>
    <m/>
    <m/>
    <n v="605"/>
    <n v="1241"/>
    <m/>
    <m/>
    <m/>
    <m/>
    <m/>
    <m/>
    <m/>
    <m/>
    <m/>
    <m/>
    <m/>
    <n v="0.97142857142857142"/>
    <n v="0.90909090909090906"/>
    <n v="0.313"/>
    <n v="1.8599999999999998E-2"/>
    <n v="52"/>
    <n v="14"/>
    <m/>
    <m/>
  </r>
  <r>
    <x v="26"/>
    <s v="C-IV"/>
    <x v="10"/>
    <x v="4"/>
    <n v="2019"/>
    <s v="2018/19"/>
    <m/>
    <m/>
    <m/>
    <m/>
    <m/>
    <m/>
    <n v="407"/>
    <n v="690"/>
    <m/>
    <m/>
    <m/>
    <m/>
    <m/>
    <m/>
    <m/>
    <m/>
    <m/>
    <m/>
    <m/>
    <n v="0.97727272727272729"/>
    <n v="0.81081081081081086"/>
    <n v="0.313"/>
    <n v="1.8599999999999998E-2"/>
    <n v="67"/>
    <n v="9"/>
    <m/>
    <m/>
  </r>
  <r>
    <x v="27"/>
    <s v="C-IV"/>
    <x v="10"/>
    <x v="4"/>
    <n v="2019"/>
    <s v="2018/19"/>
    <m/>
    <m/>
    <m/>
    <m/>
    <m/>
    <m/>
    <n v="16951"/>
    <n v="36374"/>
    <m/>
    <m/>
    <m/>
    <m/>
    <m/>
    <m/>
    <m/>
    <m/>
    <m/>
    <m/>
    <m/>
    <n v="0.99764150943396224"/>
    <n v="0.95679999999999998"/>
    <n v="0.5"/>
    <n v="7.6200000000000004E-2"/>
    <n v="2763"/>
    <n v="494"/>
    <m/>
    <m/>
  </r>
  <r>
    <x v="28"/>
    <s v="C-IV"/>
    <x v="10"/>
    <x v="4"/>
    <n v="2019"/>
    <s v="2018/19"/>
    <m/>
    <m/>
    <m/>
    <m/>
    <m/>
    <m/>
    <n v="2742"/>
    <n v="5355"/>
    <m/>
    <m/>
    <m/>
    <m/>
    <m/>
    <m/>
    <m/>
    <m/>
    <m/>
    <m/>
    <m/>
    <n v="0.95789473684210524"/>
    <n v="0.96969696969696972"/>
    <n v="0.313"/>
    <n v="1.8599999999999998E-2"/>
    <n v="238"/>
    <n v="77"/>
    <m/>
    <m/>
  </r>
  <r>
    <x v="29"/>
    <s v="C-IV"/>
    <x v="10"/>
    <x v="4"/>
    <n v="2019"/>
    <s v="2018/19"/>
    <m/>
    <m/>
    <m/>
    <m/>
    <m/>
    <m/>
    <n v="4293"/>
    <n v="7237"/>
    <m/>
    <m/>
    <m/>
    <m/>
    <m/>
    <m/>
    <m/>
    <m/>
    <m/>
    <m/>
    <m/>
    <n v="0.92924528301886788"/>
    <n v="0.77639751552795033"/>
    <n v="0.313"/>
    <n v="1.8599999999999998E-2"/>
    <n v="365"/>
    <n v="106"/>
    <m/>
    <m/>
  </r>
  <r>
    <x v="30"/>
    <s v="CalWIN"/>
    <x v="10"/>
    <x v="4"/>
    <n v="2019"/>
    <s v="2018/19"/>
    <m/>
    <m/>
    <m/>
    <m/>
    <m/>
    <m/>
    <n v="105325"/>
    <n v="208279"/>
    <m/>
    <m/>
    <m/>
    <m/>
    <m/>
    <m/>
    <m/>
    <m/>
    <m/>
    <m/>
    <m/>
    <n v="0.98349445885404385"/>
    <n v="0.99318300996329312"/>
    <n v="0.33300000000000002"/>
    <n v="2.0400000000000001E-2"/>
    <n v="7392"/>
    <n v="3049"/>
    <m/>
    <m/>
  </r>
  <r>
    <x v="31"/>
    <s v="CalWIN"/>
    <x v="10"/>
    <x v="4"/>
    <n v="2019"/>
    <s v="2018/19"/>
    <m/>
    <m/>
    <m/>
    <m/>
    <m/>
    <m/>
    <n v="8232"/>
    <n v="14369"/>
    <m/>
    <m/>
    <m/>
    <m/>
    <m/>
    <m/>
    <m/>
    <m/>
    <m/>
    <m/>
    <m/>
    <n v="0.98666666666666669"/>
    <n v="0.88613861386138615"/>
    <n v="0.313"/>
    <n v="1.8599999999999998E-2"/>
    <n v="602"/>
    <n v="325"/>
    <m/>
    <m/>
  </r>
  <r>
    <x v="32"/>
    <s v="C-IV"/>
    <x v="10"/>
    <x v="4"/>
    <n v="2019"/>
    <s v="2018/19"/>
    <m/>
    <m/>
    <m/>
    <m/>
    <m/>
    <m/>
    <n v="1094"/>
    <n v="1907"/>
    <m/>
    <m/>
    <m/>
    <m/>
    <m/>
    <m/>
    <m/>
    <m/>
    <m/>
    <m/>
    <m/>
    <n v="0.98333333333333328"/>
    <n v="0.82608695652173914"/>
    <n v="0.313"/>
    <n v="1.8599999999999998E-2"/>
    <n v="92"/>
    <n v="24"/>
    <m/>
    <m/>
  </r>
  <r>
    <x v="33"/>
    <s v="C-IV"/>
    <x v="10"/>
    <x v="4"/>
    <n v="2019"/>
    <s v="2018/19"/>
    <m/>
    <m/>
    <m/>
    <m/>
    <m/>
    <m/>
    <n v="113910"/>
    <n v="245931"/>
    <m/>
    <m/>
    <m/>
    <m/>
    <m/>
    <m/>
    <m/>
    <m/>
    <m/>
    <m/>
    <m/>
    <n v="0.97782126549249837"/>
    <n v="0.8342074592074592"/>
    <n v="0.2"/>
    <n v="4.8999999999999998E-3"/>
    <n v="9054"/>
    <n v="3017"/>
    <m/>
    <m/>
  </r>
  <r>
    <x v="34"/>
    <s v="CalWIN"/>
    <x v="10"/>
    <x v="4"/>
    <n v="2019"/>
    <s v="2018/19"/>
    <m/>
    <m/>
    <m/>
    <m/>
    <m/>
    <m/>
    <n v="93508"/>
    <n v="193713"/>
    <m/>
    <m/>
    <m/>
    <m/>
    <m/>
    <m/>
    <m/>
    <m/>
    <m/>
    <m/>
    <m/>
    <n v="0.9976139978791092"/>
    <n v="0.91671324762437112"/>
    <n v="0.16700000000000001"/>
    <n v="9.9199999999999997E-2"/>
    <n v="7774"/>
    <n v="3189"/>
    <m/>
    <m/>
  </r>
  <r>
    <x v="35"/>
    <s v="C-IV"/>
    <x v="10"/>
    <x v="4"/>
    <n v="2019"/>
    <s v="2018/19"/>
    <m/>
    <m/>
    <m/>
    <m/>
    <m/>
    <m/>
    <n v="2090"/>
    <n v="4386"/>
    <m/>
    <m/>
    <m/>
    <m/>
    <m/>
    <m/>
    <m/>
    <m/>
    <m/>
    <m/>
    <m/>
    <n v="0.99065420560747663"/>
    <n v="0.95945945945945943"/>
    <n v="0.313"/>
    <n v="1.8599999999999998E-2"/>
    <n v="192"/>
    <n v="50"/>
    <m/>
    <m/>
  </r>
  <r>
    <x v="36"/>
    <s v="C-IV"/>
    <x v="10"/>
    <x v="4"/>
    <n v="2019"/>
    <s v="2018/19"/>
    <m/>
    <m/>
    <m/>
    <m/>
    <m/>
    <m/>
    <n v="152484"/>
    <n v="328235"/>
    <m/>
    <m/>
    <m/>
    <m/>
    <m/>
    <m/>
    <m/>
    <m/>
    <m/>
    <m/>
    <m/>
    <n v="0.99050769452035092"/>
    <n v="0.94251447477253925"/>
    <n v="0.5"/>
    <n v="2.1999999999999999E-2"/>
    <n v="10268"/>
    <n v="3148"/>
    <m/>
    <m/>
  </r>
  <r>
    <x v="37"/>
    <s v="CalWIN"/>
    <x v="10"/>
    <x v="4"/>
    <n v="2019"/>
    <s v="2018/19"/>
    <m/>
    <m/>
    <m/>
    <m/>
    <m/>
    <m/>
    <n v="132258"/>
    <n v="256856"/>
    <m/>
    <m/>
    <m/>
    <m/>
    <m/>
    <m/>
    <m/>
    <m/>
    <m/>
    <m/>
    <m/>
    <n v="0.98372210102366164"/>
    <n v="0.95877551020408158"/>
    <n v="0.5"/>
    <n v="0.03"/>
    <n v="11279"/>
    <n v="5540"/>
    <m/>
    <m/>
  </r>
  <r>
    <x v="38"/>
    <s v="CalWIN"/>
    <x v="10"/>
    <x v="4"/>
    <n v="2019"/>
    <s v="2018/19"/>
    <m/>
    <m/>
    <m/>
    <m/>
    <m/>
    <m/>
    <n v="32043"/>
    <n v="46971"/>
    <m/>
    <m/>
    <m/>
    <m/>
    <m/>
    <m/>
    <m/>
    <m/>
    <m/>
    <m/>
    <m/>
    <n v="0.98071866783523221"/>
    <n v="0.87432675044883301"/>
    <n v="0.5"/>
    <n v="8.8999999999999996E-2"/>
    <n v="2441"/>
    <n v="969"/>
    <m/>
    <m/>
  </r>
  <r>
    <x v="39"/>
    <s v="C-IV"/>
    <x v="10"/>
    <x v="4"/>
    <n v="2019"/>
    <s v="2018/19"/>
    <m/>
    <m/>
    <m/>
    <m/>
    <m/>
    <m/>
    <n v="44206"/>
    <n v="95905"/>
    <m/>
    <m/>
    <m/>
    <m/>
    <m/>
    <m/>
    <m/>
    <m/>
    <m/>
    <m/>
    <m/>
    <n v="0.98634204275534443"/>
    <n v="0.91958939264328488"/>
    <n v="0"/>
    <n v="2.3599999999999999E-2"/>
    <n v="2834"/>
    <n v="981"/>
    <m/>
    <m/>
  </r>
  <r>
    <x v="40"/>
    <s v="CalWIN"/>
    <x v="10"/>
    <x v="4"/>
    <n v="2019"/>
    <s v="2018/19"/>
    <m/>
    <m/>
    <m/>
    <m/>
    <m/>
    <m/>
    <n v="8886"/>
    <n v="15174"/>
    <m/>
    <m/>
    <m/>
    <m/>
    <m/>
    <m/>
    <m/>
    <m/>
    <m/>
    <m/>
    <m/>
    <n v="0.97715736040609136"/>
    <n v="0.96634615384615385"/>
    <n v="0.313"/>
    <n v="1.8599999999999998E-2"/>
    <n v="715"/>
    <n v="239"/>
    <m/>
    <m/>
  </r>
  <r>
    <x v="41"/>
    <s v="CalWIN"/>
    <x v="10"/>
    <x v="4"/>
    <n v="2019"/>
    <s v="2018/19"/>
    <m/>
    <m/>
    <m/>
    <m/>
    <m/>
    <m/>
    <n v="11726"/>
    <n v="21867"/>
    <m/>
    <m/>
    <m/>
    <m/>
    <m/>
    <m/>
    <m/>
    <m/>
    <m/>
    <m/>
    <m/>
    <n v="0.9887640449438202"/>
    <n v="0.87796610169491529"/>
    <n v="0.313"/>
    <n v="1.8599999999999998E-2"/>
    <n v="915"/>
    <n v="332"/>
    <m/>
    <m/>
  </r>
  <r>
    <x v="42"/>
    <s v="CalWIN"/>
    <x v="10"/>
    <x v="4"/>
    <n v="2019"/>
    <s v="2018/19"/>
    <m/>
    <m/>
    <m/>
    <m/>
    <m/>
    <m/>
    <n v="19742"/>
    <n v="36747"/>
    <m/>
    <m/>
    <m/>
    <m/>
    <m/>
    <m/>
    <m/>
    <m/>
    <m/>
    <m/>
    <m/>
    <n v="0.81606765327695563"/>
    <n v="0.74503311258278149"/>
    <n v="0.313"/>
    <n v="1.8599999999999998E-2"/>
    <n v="2227"/>
    <n v="1026"/>
    <m/>
    <m/>
  </r>
  <r>
    <x v="43"/>
    <s v="CalWIN"/>
    <x v="10"/>
    <x v="4"/>
    <n v="2019"/>
    <s v="2018/19"/>
    <m/>
    <m/>
    <m/>
    <m/>
    <m/>
    <m/>
    <n v="40366"/>
    <n v="75784"/>
    <m/>
    <m/>
    <m/>
    <m/>
    <m/>
    <m/>
    <m/>
    <m/>
    <m/>
    <m/>
    <m/>
    <n v="0.99326347305389218"/>
    <n v="0.95799999999999996"/>
    <n v="0.33300000000000002"/>
    <n v="0.14050000000000001"/>
    <n v="2595"/>
    <n v="922"/>
    <m/>
    <m/>
  </r>
  <r>
    <x v="44"/>
    <s v="CalWIN"/>
    <x v="10"/>
    <x v="4"/>
    <n v="2019"/>
    <s v="2018/19"/>
    <m/>
    <m/>
    <m/>
    <m/>
    <m/>
    <m/>
    <n v="13687"/>
    <n v="23231"/>
    <m/>
    <m/>
    <m/>
    <m/>
    <m/>
    <m/>
    <m/>
    <m/>
    <m/>
    <m/>
    <m/>
    <n v="0.97560975609756095"/>
    <n v="0.95604395604395609"/>
    <n v="0.313"/>
    <n v="1.8599999999999998E-2"/>
    <n v="1098"/>
    <n v="497"/>
    <m/>
    <m/>
  </r>
  <r>
    <x v="45"/>
    <s v="C-IV"/>
    <x v="10"/>
    <x v="4"/>
    <n v="2019"/>
    <s v="2018/19"/>
    <m/>
    <m/>
    <m/>
    <m/>
    <m/>
    <m/>
    <n v="11838"/>
    <n v="21780"/>
    <m/>
    <m/>
    <m/>
    <m/>
    <m/>
    <m/>
    <m/>
    <m/>
    <m/>
    <m/>
    <m/>
    <n v="0.97227036395147315"/>
    <n v="0.9363636363636364"/>
    <n v="0.313"/>
    <n v="1.8599999999999998E-2"/>
    <n v="986"/>
    <n v="221"/>
    <m/>
    <m/>
  </r>
  <r>
    <x v="46"/>
    <s v="C-IV"/>
    <x v="10"/>
    <x v="4"/>
    <n v="2019"/>
    <s v="2018/19"/>
    <m/>
    <m/>
    <m/>
    <m/>
    <m/>
    <m/>
    <n v="141"/>
    <n v="229"/>
    <m/>
    <m/>
    <m/>
    <m/>
    <m/>
    <m/>
    <m/>
    <m/>
    <m/>
    <m/>
    <m/>
    <n v="1"/>
    <n v="0.875"/>
    <n v="0.313"/>
    <n v="1.8599999999999998E-2"/>
    <n v="10"/>
    <n v="1"/>
    <m/>
    <m/>
  </r>
  <r>
    <x v="47"/>
    <s v="C-IV"/>
    <x v="10"/>
    <x v="4"/>
    <n v="2019"/>
    <s v="2018/19"/>
    <m/>
    <m/>
    <m/>
    <m/>
    <m/>
    <m/>
    <n v="3139"/>
    <n v="6336"/>
    <m/>
    <m/>
    <m/>
    <m/>
    <m/>
    <m/>
    <m/>
    <m/>
    <m/>
    <m/>
    <m/>
    <n v="0.96666666666666667"/>
    <n v="0.89622641509433965"/>
    <n v="0.313"/>
    <n v="1.8599999999999998E-2"/>
    <n v="263"/>
    <n v="106"/>
    <m/>
    <m/>
  </r>
  <r>
    <x v="48"/>
    <s v="CalWIN"/>
    <x v="10"/>
    <x v="4"/>
    <n v="2019"/>
    <s v="2018/19"/>
    <m/>
    <m/>
    <m/>
    <m/>
    <m/>
    <m/>
    <n v="19733"/>
    <n v="36439"/>
    <m/>
    <m/>
    <m/>
    <m/>
    <m/>
    <m/>
    <m/>
    <m/>
    <m/>
    <m/>
    <m/>
    <n v="0.95867768595041325"/>
    <n v="0.93670886075949367"/>
    <n v="0"/>
    <n v="3.2199999999999999E-2"/>
    <n v="1358"/>
    <n v="538"/>
    <m/>
    <m/>
  </r>
  <r>
    <x v="49"/>
    <s v="CalWIN"/>
    <x v="10"/>
    <x v="4"/>
    <n v="2019"/>
    <s v="2018/19"/>
    <m/>
    <m/>
    <m/>
    <m/>
    <m/>
    <m/>
    <n v="15571"/>
    <n v="26553"/>
    <m/>
    <m/>
    <m/>
    <m/>
    <m/>
    <m/>
    <m/>
    <m/>
    <m/>
    <m/>
    <m/>
    <n v="0.96653543307086609"/>
    <n v="0.61538461538461542"/>
    <n v="0.313"/>
    <n v="1.8599999999999998E-2"/>
    <n v="910"/>
    <n v="406"/>
    <m/>
    <m/>
  </r>
  <r>
    <x v="50"/>
    <s v="C-IV"/>
    <x v="10"/>
    <x v="4"/>
    <n v="2019"/>
    <s v="2018/19"/>
    <m/>
    <m/>
    <m/>
    <m/>
    <m/>
    <m/>
    <n v="35461"/>
    <n v="73506"/>
    <m/>
    <m/>
    <m/>
    <m/>
    <m/>
    <m/>
    <m/>
    <m/>
    <m/>
    <m/>
    <m/>
    <n v="0.96922110552763818"/>
    <n v="0.92618629173989453"/>
    <n v="0.5"/>
    <n v="4.4600000000000001E-2"/>
    <n v="2648"/>
    <n v="658"/>
    <m/>
    <m/>
  </r>
  <r>
    <x v="51"/>
    <s v="C-IV"/>
    <x v="10"/>
    <x v="4"/>
    <n v="2019"/>
    <s v="2018/19"/>
    <m/>
    <m/>
    <m/>
    <m/>
    <m/>
    <m/>
    <n v="4980"/>
    <n v="11180"/>
    <m/>
    <m/>
    <m/>
    <m/>
    <m/>
    <m/>
    <m/>
    <m/>
    <m/>
    <m/>
    <m/>
    <n v="0.99"/>
    <n v="0.94666666666666666"/>
    <n v="0.313"/>
    <n v="1.8599999999999998E-2"/>
    <n v="372"/>
    <n v="104"/>
    <m/>
    <m/>
  </r>
  <r>
    <x v="52"/>
    <s v="C-IV"/>
    <x v="10"/>
    <x v="4"/>
    <n v="2019"/>
    <s v="2018/19"/>
    <m/>
    <m/>
    <m/>
    <m/>
    <m/>
    <m/>
    <n v="4141"/>
    <n v="8685"/>
    <m/>
    <m/>
    <m/>
    <m/>
    <m/>
    <m/>
    <m/>
    <m/>
    <m/>
    <m/>
    <m/>
    <n v="0.95811518324607325"/>
    <n v="0.97709923664122134"/>
    <n v="0.313"/>
    <n v="1.8599999999999998E-2"/>
    <n v="402"/>
    <n v="93"/>
    <m/>
    <m/>
  </r>
  <r>
    <x v="53"/>
    <s v="C-IV"/>
    <x v="10"/>
    <x v="4"/>
    <n v="2019"/>
    <s v="2018/19"/>
    <m/>
    <m/>
    <m/>
    <m/>
    <m/>
    <m/>
    <n v="926"/>
    <n v="1612"/>
    <m/>
    <m/>
    <m/>
    <m/>
    <m/>
    <m/>
    <m/>
    <m/>
    <m/>
    <m/>
    <m/>
    <n v="1"/>
    <n v="0.90625"/>
    <n v="0.313"/>
    <n v="1.8599999999999998E-2"/>
    <n v="78"/>
    <n v="24"/>
    <m/>
    <m/>
  </r>
  <r>
    <x v="54"/>
    <s v="CalWIN"/>
    <x v="10"/>
    <x v="4"/>
    <n v="2019"/>
    <s v="2018/19"/>
    <m/>
    <m/>
    <m/>
    <m/>
    <m/>
    <m/>
    <n v="48683"/>
    <n v="110940"/>
    <m/>
    <m/>
    <m/>
    <m/>
    <m/>
    <m/>
    <m/>
    <m/>
    <m/>
    <m/>
    <m/>
    <n v="0.9634831460674157"/>
    <n v="0.91698113207547172"/>
    <n v="0"/>
    <n v="5.8099999999999999E-2"/>
    <n v="2147"/>
    <n v="233"/>
    <m/>
    <m/>
  </r>
  <r>
    <x v="55"/>
    <s v="C-IV"/>
    <x v="10"/>
    <x v="4"/>
    <n v="2019"/>
    <s v="2018/19"/>
    <m/>
    <m/>
    <m/>
    <m/>
    <m/>
    <m/>
    <n v="2716"/>
    <n v="4662"/>
    <m/>
    <m/>
    <m/>
    <m/>
    <m/>
    <m/>
    <m/>
    <m/>
    <m/>
    <m/>
    <m/>
    <n v="0.96875"/>
    <n v="1"/>
    <n v="0.313"/>
    <n v="1.8599999999999998E-2"/>
    <n v="221"/>
    <n v="46"/>
    <m/>
    <m/>
  </r>
  <r>
    <x v="56"/>
    <s v="CalWIN"/>
    <x v="10"/>
    <x v="4"/>
    <n v="2019"/>
    <s v="2018/19"/>
    <m/>
    <m/>
    <m/>
    <m/>
    <m/>
    <m/>
    <n v="32860"/>
    <n v="63451"/>
    <m/>
    <m/>
    <m/>
    <m/>
    <m/>
    <m/>
    <m/>
    <m/>
    <m/>
    <m/>
    <m/>
    <n v="0.99641833810888247"/>
    <n v="0.96707818930041156"/>
    <n v="1"/>
    <n v="2.01E-2"/>
    <n v="2507"/>
    <n v="554"/>
    <m/>
    <m/>
  </r>
  <r>
    <x v="57"/>
    <s v="CalWIN"/>
    <x v="10"/>
    <x v="4"/>
    <n v="2019"/>
    <s v="2018/19"/>
    <m/>
    <m/>
    <m/>
    <m/>
    <m/>
    <m/>
    <n v="9798"/>
    <n v="17359"/>
    <m/>
    <m/>
    <m/>
    <m/>
    <m/>
    <m/>
    <m/>
    <m/>
    <m/>
    <m/>
    <m/>
    <n v="0.73501577287066244"/>
    <n v="0.95652173913043481"/>
    <n v="0.313"/>
    <n v="1.8599999999999998E-2"/>
    <n v="986"/>
    <n v="443"/>
    <m/>
    <m/>
  </r>
  <r>
    <x v="58"/>
    <s v="C-IV"/>
    <x v="10"/>
    <x v="4"/>
    <n v="2019"/>
    <s v="2018/19"/>
    <m/>
    <m/>
    <m/>
    <m/>
    <m/>
    <m/>
    <n v="6083"/>
    <n v="12821"/>
    <m/>
    <m/>
    <m/>
    <m/>
    <m/>
    <m/>
    <m/>
    <m/>
    <m/>
    <m/>
    <m/>
    <n v="0.98120300751879697"/>
    <n v="0.90686274509803921"/>
    <n v="0.313"/>
    <n v="1.8599999999999998E-2"/>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n v="0.33500000000000002"/>
    <n v="6.8199999999999997E-2"/>
    <n v="128908"/>
    <n v="51663"/>
    <m/>
    <m/>
  </r>
  <r>
    <x v="1"/>
    <s v="CalWIN"/>
    <x v="11"/>
    <x v="4"/>
    <n v="2019"/>
    <s v="2018/19"/>
    <m/>
    <m/>
    <m/>
    <m/>
    <m/>
    <m/>
    <n v="53319"/>
    <n v="97312"/>
    <m/>
    <m/>
    <m/>
    <m/>
    <m/>
    <m/>
    <m/>
    <m/>
    <m/>
    <m/>
    <m/>
    <n v="0.9945119560956488"/>
    <n v="0.98716773602199814"/>
    <n v="0.33300000000000002"/>
    <n v="2.93E-2"/>
    <n v="4152"/>
    <n v="1579"/>
    <m/>
    <m/>
  </r>
  <r>
    <x v="2"/>
    <s v="C-IV"/>
    <x v="11"/>
    <x v="4"/>
    <n v="2019"/>
    <s v="2018/19"/>
    <m/>
    <m/>
    <m/>
    <m/>
    <m/>
    <m/>
    <n v="70"/>
    <n v="113"/>
    <m/>
    <m/>
    <m/>
    <m/>
    <m/>
    <m/>
    <m/>
    <m/>
    <m/>
    <m/>
    <m/>
    <n v="1"/>
    <n v="1"/>
    <n v="0.33300000000000002"/>
    <n v="2.2200000000000001E-2"/>
    <n v="4"/>
    <n v="2"/>
    <m/>
    <m/>
  </r>
  <r>
    <x v="3"/>
    <s v="C-IV"/>
    <x v="11"/>
    <x v="4"/>
    <n v="2019"/>
    <s v="2018/19"/>
    <m/>
    <m/>
    <m/>
    <m/>
    <m/>
    <m/>
    <n v="1441"/>
    <n v="2530"/>
    <m/>
    <m/>
    <m/>
    <m/>
    <m/>
    <m/>
    <m/>
    <m/>
    <m/>
    <m/>
    <m/>
    <n v="1"/>
    <n v="1"/>
    <n v="0.33300000000000002"/>
    <n v="2.2200000000000001E-2"/>
    <n v="110"/>
    <n v="20"/>
    <m/>
    <m/>
  </r>
  <r>
    <x v="4"/>
    <s v="C-IV"/>
    <x v="11"/>
    <x v="4"/>
    <n v="2019"/>
    <s v="2018/19"/>
    <m/>
    <m/>
    <m/>
    <m/>
    <m/>
    <m/>
    <n v="16688"/>
    <n v="29896"/>
    <m/>
    <m/>
    <m/>
    <m/>
    <m/>
    <m/>
    <m/>
    <m/>
    <m/>
    <m/>
    <m/>
    <n v="0.93561643835616437"/>
    <n v="0.68188512518409428"/>
    <n v="0.33300000000000002"/>
    <n v="2.2200000000000001E-2"/>
    <n v="2241"/>
    <n v="709"/>
    <m/>
    <m/>
  </r>
  <r>
    <x v="5"/>
    <s v="C-IV"/>
    <x v="11"/>
    <x v="4"/>
    <n v="2019"/>
    <s v="2018/19"/>
    <m/>
    <m/>
    <m/>
    <m/>
    <m/>
    <m/>
    <n v="2595"/>
    <n v="4539"/>
    <m/>
    <m/>
    <m/>
    <m/>
    <m/>
    <m/>
    <m/>
    <m/>
    <m/>
    <m/>
    <m/>
    <n v="0.98449612403100772"/>
    <n v="0.97590361445783136"/>
    <n v="0.33300000000000002"/>
    <n v="2.2200000000000001E-2"/>
    <n v="170"/>
    <n v="31"/>
    <m/>
    <m/>
  </r>
  <r>
    <x v="6"/>
    <s v="C-IV"/>
    <x v="11"/>
    <x v="4"/>
    <n v="2019"/>
    <s v="2018/19"/>
    <m/>
    <m/>
    <m/>
    <m/>
    <m/>
    <m/>
    <n v="627"/>
    <n v="1336"/>
    <m/>
    <m/>
    <m/>
    <m/>
    <m/>
    <m/>
    <m/>
    <m/>
    <m/>
    <m/>
    <m/>
    <n v="1"/>
    <n v="0.95833333333333337"/>
    <n v="0.33300000000000002"/>
    <n v="2.2200000000000001E-2"/>
    <n v="56"/>
    <n v="15"/>
    <m/>
    <m/>
  </r>
  <r>
    <x v="7"/>
    <s v="CalWIN"/>
    <x v="11"/>
    <x v="4"/>
    <n v="2019"/>
    <s v="2018/19"/>
    <m/>
    <m/>
    <m/>
    <m/>
    <m/>
    <m/>
    <n v="29652"/>
    <n v="58120"/>
    <m/>
    <m/>
    <m/>
    <m/>
    <m/>
    <m/>
    <m/>
    <m/>
    <m/>
    <m/>
    <m/>
    <n v="0.95302013422818788"/>
    <n v="0.98257080610021785"/>
    <n v="0.33300000000000002"/>
    <n v="1.3899999999999999E-2"/>
    <n v="2006"/>
    <n v="889"/>
    <m/>
    <m/>
  </r>
  <r>
    <x v="8"/>
    <s v="C-IV"/>
    <x v="11"/>
    <x v="4"/>
    <n v="2019"/>
    <s v="2018/19"/>
    <m/>
    <m/>
    <m/>
    <m/>
    <m/>
    <m/>
    <n v="2490"/>
    <n v="4847"/>
    <m/>
    <m/>
    <m/>
    <m/>
    <m/>
    <m/>
    <m/>
    <m/>
    <m/>
    <m/>
    <m/>
    <n v="1"/>
    <n v="0.9642857142857143"/>
    <n v="0.33300000000000002"/>
    <n v="2.2200000000000001E-2"/>
    <n v="129"/>
    <n v="19"/>
    <m/>
    <m/>
  </r>
  <r>
    <x v="9"/>
    <s v="C-IV"/>
    <x v="11"/>
    <x v="4"/>
    <n v="2019"/>
    <s v="2018/19"/>
    <m/>
    <m/>
    <m/>
    <m/>
    <m/>
    <m/>
    <n v="6234"/>
    <n v="10594"/>
    <m/>
    <m/>
    <m/>
    <m/>
    <m/>
    <m/>
    <m/>
    <m/>
    <m/>
    <m/>
    <m/>
    <n v="0.98076923076923073"/>
    <n v="0.99277978339350181"/>
    <n v="0.33300000000000002"/>
    <n v="2.2200000000000001E-2"/>
    <n v="572"/>
    <n v="23"/>
    <m/>
    <m/>
  </r>
  <r>
    <x v="10"/>
    <s v="CalWIN"/>
    <x v="11"/>
    <x v="4"/>
    <n v="2019"/>
    <s v="2018/19"/>
    <m/>
    <m/>
    <m/>
    <m/>
    <m/>
    <m/>
    <n v="89413"/>
    <n v="204382"/>
    <m/>
    <m/>
    <m/>
    <m/>
    <m/>
    <m/>
    <m/>
    <m/>
    <m/>
    <m/>
    <m/>
    <n v="0.96319597357659636"/>
    <n v="0.94141769185705915"/>
    <n v="0.57099999999999995"/>
    <n v="4.2500000000000003E-2"/>
    <n v="4504"/>
    <n v="1639"/>
    <m/>
    <m/>
  </r>
  <r>
    <x v="11"/>
    <s v="C-IV"/>
    <x v="11"/>
    <x v="4"/>
    <n v="2019"/>
    <s v="2018/19"/>
    <m/>
    <m/>
    <m/>
    <m/>
    <m/>
    <m/>
    <n v="1472"/>
    <n v="3200"/>
    <m/>
    <m/>
    <m/>
    <m/>
    <m/>
    <m/>
    <m/>
    <m/>
    <m/>
    <m/>
    <m/>
    <n v="0.93442622950819676"/>
    <n v="0.84782608695652173"/>
    <n v="0.33300000000000002"/>
    <n v="2.2200000000000001E-2"/>
    <n v="106"/>
    <n v="14"/>
    <m/>
    <m/>
  </r>
  <r>
    <x v="12"/>
    <s v="C-IV"/>
    <x v="11"/>
    <x v="4"/>
    <n v="2019"/>
    <s v="2018/19"/>
    <m/>
    <m/>
    <m/>
    <m/>
    <m/>
    <m/>
    <n v="11973"/>
    <n v="19639"/>
    <m/>
    <m/>
    <m/>
    <m/>
    <m/>
    <m/>
    <m/>
    <m/>
    <m/>
    <m/>
    <m/>
    <n v="0.98027613412228798"/>
    <n v="0.97347480106100792"/>
    <n v="0.33300000000000002"/>
    <n v="2.2200000000000001E-2"/>
    <n v="966"/>
    <n v="249"/>
    <m/>
    <m/>
  </r>
  <r>
    <x v="13"/>
    <s v="C-IV"/>
    <x v="11"/>
    <x v="4"/>
    <n v="2019"/>
    <s v="2018/19"/>
    <m/>
    <m/>
    <m/>
    <m/>
    <m/>
    <m/>
    <n v="16757"/>
    <n v="39283"/>
    <m/>
    <m/>
    <m/>
    <m/>
    <m/>
    <m/>
    <m/>
    <m/>
    <m/>
    <m/>
    <m/>
    <n v="0.97834645669291342"/>
    <n v="0.93235294117647061"/>
    <n v="0.33300000000000002"/>
    <n v="2.2200000000000001E-2"/>
    <n v="736"/>
    <n v="107"/>
    <m/>
    <m/>
  </r>
  <r>
    <x v="14"/>
    <s v="C-IV"/>
    <x v="11"/>
    <x v="4"/>
    <n v="2019"/>
    <s v="2018/19"/>
    <m/>
    <m/>
    <m/>
    <m/>
    <m/>
    <m/>
    <n v="993"/>
    <n v="1821"/>
    <m/>
    <m/>
    <m/>
    <m/>
    <m/>
    <m/>
    <m/>
    <m/>
    <m/>
    <m/>
    <m/>
    <n v="0.97560975609756095"/>
    <n v="0.91666666666666663"/>
    <n v="0.33300000000000002"/>
    <n v="2.2200000000000001E-2"/>
    <n v="60"/>
    <n v="2"/>
    <m/>
    <m/>
  </r>
  <r>
    <x v="15"/>
    <s v="C-IV"/>
    <x v="11"/>
    <x v="4"/>
    <n v="2019"/>
    <s v="2018/19"/>
    <m/>
    <m/>
    <m/>
    <m/>
    <m/>
    <m/>
    <n v="65593"/>
    <n v="149594"/>
    <m/>
    <m/>
    <m/>
    <m/>
    <m/>
    <m/>
    <m/>
    <m/>
    <m/>
    <m/>
    <m/>
    <n v="0.98803903053194841"/>
    <n v="0.93458823529411761"/>
    <n v="0.2"/>
    <n v="1.77E-2"/>
    <n v="4421"/>
    <n v="1356"/>
    <m/>
    <m/>
  </r>
  <r>
    <x v="16"/>
    <s v="C-IV"/>
    <x v="11"/>
    <x v="4"/>
    <n v="2019"/>
    <s v="2018/19"/>
    <m/>
    <m/>
    <m/>
    <m/>
    <m/>
    <m/>
    <n v="10289"/>
    <n v="22780"/>
    <m/>
    <m/>
    <m/>
    <m/>
    <m/>
    <m/>
    <m/>
    <m/>
    <m/>
    <m/>
    <m/>
    <n v="1"/>
    <n v="0.94333333333333336"/>
    <n v="0.33300000000000002"/>
    <n v="2.2200000000000001E-2"/>
    <n v="649"/>
    <n v="122"/>
    <m/>
    <m/>
  </r>
  <r>
    <x v="17"/>
    <s v="C-IV"/>
    <x v="11"/>
    <x v="4"/>
    <n v="2019"/>
    <s v="2018/19"/>
    <m/>
    <m/>
    <m/>
    <m/>
    <m/>
    <m/>
    <n v="6229"/>
    <n v="11224"/>
    <m/>
    <m/>
    <m/>
    <m/>
    <m/>
    <m/>
    <m/>
    <m/>
    <m/>
    <m/>
    <m/>
    <n v="0.95454545454545459"/>
    <n v="0.86458333333333337"/>
    <n v="0.33300000000000002"/>
    <n v="2.2200000000000001E-2"/>
    <n v="398"/>
    <n v="71"/>
    <m/>
    <m/>
  </r>
  <r>
    <x v="18"/>
    <s v="C-IV"/>
    <x v="11"/>
    <x v="4"/>
    <n v="2019"/>
    <s v="2018/19"/>
    <m/>
    <m/>
    <m/>
    <m/>
    <m/>
    <m/>
    <n v="1474"/>
    <n v="2859"/>
    <m/>
    <m/>
    <m/>
    <m/>
    <m/>
    <m/>
    <m/>
    <m/>
    <m/>
    <m/>
    <m/>
    <n v="0.97468354430379744"/>
    <n v="0.81666666666666665"/>
    <n v="0.33300000000000002"/>
    <n v="2.2200000000000001E-2"/>
    <n v="109"/>
    <n v="18"/>
    <m/>
    <m/>
  </r>
  <r>
    <x v="19"/>
    <s v="LRS"/>
    <x v="11"/>
    <x v="4"/>
    <n v="2019"/>
    <s v="2018/19"/>
    <m/>
    <m/>
    <m/>
    <m/>
    <m/>
    <m/>
    <n v="543701"/>
    <n v="1045336"/>
    <m/>
    <m/>
    <m/>
    <m/>
    <m/>
    <m/>
    <m/>
    <m/>
    <m/>
    <m/>
    <m/>
    <n v="0.99073656597122595"/>
    <n v="0.89559191754498335"/>
    <n v="0.30399999999999999"/>
    <n v="7.0999999999999994E-2"/>
    <n v="35614"/>
    <n v="21148"/>
    <m/>
    <m/>
  </r>
  <r>
    <x v="20"/>
    <s v="C-IV"/>
    <x v="11"/>
    <x v="4"/>
    <n v="2019"/>
    <s v="2018/19"/>
    <m/>
    <m/>
    <m/>
    <m/>
    <m/>
    <m/>
    <n v="10711"/>
    <n v="25881"/>
    <m/>
    <m/>
    <m/>
    <m/>
    <m/>
    <m/>
    <m/>
    <m/>
    <m/>
    <m/>
    <m/>
    <n v="0.956989247311828"/>
    <n v="0.98657718120805371"/>
    <n v="0.33300000000000002"/>
    <n v="2.2200000000000001E-2"/>
    <n v="615"/>
    <n v="51"/>
    <m/>
    <m/>
  </r>
  <r>
    <x v="21"/>
    <s v="C-IV"/>
    <x v="11"/>
    <x v="4"/>
    <n v="2019"/>
    <s v="2018/19"/>
    <m/>
    <m/>
    <m/>
    <m/>
    <m/>
    <m/>
    <n v="5828"/>
    <n v="9425"/>
    <m/>
    <m/>
    <m/>
    <m/>
    <m/>
    <m/>
    <m/>
    <m/>
    <m/>
    <m/>
    <m/>
    <n v="0.9652173913043478"/>
    <n v="0.86144578313253017"/>
    <n v="0.33300000000000002"/>
    <n v="2.2200000000000001E-2"/>
    <n v="384"/>
    <n v="131"/>
    <m/>
    <m/>
  </r>
  <r>
    <x v="22"/>
    <s v="C-IV"/>
    <x v="11"/>
    <x v="4"/>
    <n v="2019"/>
    <s v="2018/19"/>
    <m/>
    <m/>
    <m/>
    <m/>
    <m/>
    <m/>
    <n v="1028"/>
    <n v="1854"/>
    <m/>
    <m/>
    <m/>
    <m/>
    <m/>
    <m/>
    <m/>
    <m/>
    <m/>
    <m/>
    <m/>
    <n v="1"/>
    <n v="1"/>
    <n v="0.33300000000000002"/>
    <n v="2.2200000000000001E-2"/>
    <n v="73"/>
    <n v="17"/>
    <m/>
    <m/>
  </r>
  <r>
    <x v="23"/>
    <s v="C-IV"/>
    <x v="11"/>
    <x v="4"/>
    <n v="2019"/>
    <s v="2018/19"/>
    <m/>
    <m/>
    <m/>
    <m/>
    <m/>
    <m/>
    <n v="5948"/>
    <n v="10946"/>
    <m/>
    <m/>
    <m/>
    <m/>
    <m/>
    <m/>
    <m/>
    <m/>
    <m/>
    <m/>
    <m/>
    <n v="0.98175182481751821"/>
    <n v="0.94764397905759157"/>
    <n v="0.33300000000000002"/>
    <n v="2.2200000000000001E-2"/>
    <n v="390"/>
    <n v="42"/>
    <m/>
    <m/>
  </r>
  <r>
    <x v="24"/>
    <s v="C-IV"/>
    <x v="11"/>
    <x v="4"/>
    <n v="2019"/>
    <s v="2018/19"/>
    <m/>
    <m/>
    <m/>
    <m/>
    <m/>
    <m/>
    <n v="22214"/>
    <n v="50091"/>
    <m/>
    <m/>
    <m/>
    <m/>
    <m/>
    <m/>
    <m/>
    <m/>
    <m/>
    <m/>
    <m/>
    <n v="0.98858447488584478"/>
    <n v="0.94496855345911945"/>
    <n v="0"/>
    <n v="6.6500000000000004E-2"/>
    <n v="1352"/>
    <n v="276"/>
    <m/>
    <m/>
  </r>
  <r>
    <x v="25"/>
    <s v="C-IV"/>
    <x v="11"/>
    <x v="4"/>
    <n v="2019"/>
    <s v="2018/19"/>
    <m/>
    <m/>
    <m/>
    <m/>
    <m/>
    <m/>
    <n v="613"/>
    <n v="1240"/>
    <m/>
    <m/>
    <m/>
    <m/>
    <m/>
    <m/>
    <m/>
    <m/>
    <m/>
    <m/>
    <m/>
    <n v="0.96153846153846156"/>
    <n v="0.89473684210526316"/>
    <n v="0.33300000000000002"/>
    <n v="2.2200000000000001E-2"/>
    <n v="39"/>
    <n v="5"/>
    <m/>
    <m/>
  </r>
  <r>
    <x v="26"/>
    <s v="C-IV"/>
    <x v="11"/>
    <x v="4"/>
    <n v="2019"/>
    <s v="2018/19"/>
    <m/>
    <m/>
    <m/>
    <m/>
    <m/>
    <m/>
    <n v="416"/>
    <n v="705"/>
    <m/>
    <m/>
    <m/>
    <m/>
    <m/>
    <m/>
    <m/>
    <m/>
    <m/>
    <m/>
    <m/>
    <n v="0.96296296296296302"/>
    <n v="0.88888888888888884"/>
    <n v="0.33300000000000002"/>
    <n v="2.2200000000000001E-2"/>
    <n v="54"/>
    <n v="11"/>
    <m/>
    <m/>
  </r>
  <r>
    <x v="27"/>
    <s v="C-IV"/>
    <x v="11"/>
    <x v="4"/>
    <n v="2019"/>
    <s v="2018/19"/>
    <m/>
    <m/>
    <m/>
    <m/>
    <m/>
    <m/>
    <n v="18043"/>
    <n v="39420"/>
    <m/>
    <m/>
    <m/>
    <m/>
    <m/>
    <m/>
    <m/>
    <m/>
    <m/>
    <m/>
    <m/>
    <n v="0.99743589743589745"/>
    <n v="0.95027624309392267"/>
    <n v="0.5"/>
    <n v="6.4500000000000002E-2"/>
    <n v="2383"/>
    <n v="487"/>
    <m/>
    <m/>
  </r>
  <r>
    <x v="28"/>
    <s v="C-IV"/>
    <x v="11"/>
    <x v="4"/>
    <n v="2019"/>
    <s v="2018/19"/>
    <m/>
    <m/>
    <m/>
    <m/>
    <m/>
    <m/>
    <n v="2707"/>
    <n v="5305"/>
    <m/>
    <m/>
    <m/>
    <m/>
    <m/>
    <m/>
    <m/>
    <m/>
    <m/>
    <m/>
    <m/>
    <n v="0.94339622641509435"/>
    <n v="0.98305084745762716"/>
    <n v="0.33300000000000002"/>
    <n v="2.2200000000000001E-2"/>
    <n v="240"/>
    <n v="57"/>
    <m/>
    <m/>
  </r>
  <r>
    <x v="29"/>
    <s v="C-IV"/>
    <x v="11"/>
    <x v="4"/>
    <n v="2019"/>
    <s v="2018/19"/>
    <m/>
    <m/>
    <m/>
    <m/>
    <m/>
    <m/>
    <n v="4302"/>
    <n v="7259"/>
    <m/>
    <m/>
    <m/>
    <m/>
    <m/>
    <m/>
    <m/>
    <m/>
    <m/>
    <m/>
    <m/>
    <n v="0.92972972972972978"/>
    <n v="0.84782608695652173"/>
    <n v="0.33300000000000002"/>
    <n v="2.2200000000000001E-2"/>
    <n v="349"/>
    <n v="110"/>
    <m/>
    <m/>
  </r>
  <r>
    <x v="30"/>
    <s v="CalWIN"/>
    <x v="11"/>
    <x v="4"/>
    <n v="2019"/>
    <s v="2018/19"/>
    <m/>
    <m/>
    <m/>
    <m/>
    <m/>
    <m/>
    <n v="104251"/>
    <n v="206037"/>
    <m/>
    <m/>
    <m/>
    <m/>
    <m/>
    <m/>
    <m/>
    <m/>
    <m/>
    <m/>
    <m/>
    <n v="0.9824380165289256"/>
    <n v="0.99442275515895151"/>
    <n v="0.3"/>
    <n v="1.84E-2"/>
    <n v="6462"/>
    <n v="2363"/>
    <m/>
    <m/>
  </r>
  <r>
    <x v="31"/>
    <s v="CalWIN"/>
    <x v="11"/>
    <x v="4"/>
    <n v="2019"/>
    <s v="2018/19"/>
    <m/>
    <m/>
    <m/>
    <m/>
    <m/>
    <m/>
    <n v="7901"/>
    <n v="14252"/>
    <m/>
    <m/>
    <m/>
    <m/>
    <m/>
    <m/>
    <m/>
    <m/>
    <m/>
    <m/>
    <m/>
    <n v="0.99203187250996017"/>
    <n v="0.92391304347826086"/>
    <n v="0.33300000000000002"/>
    <n v="2.2200000000000001E-2"/>
    <n v="500"/>
    <n v="270"/>
    <m/>
    <m/>
  </r>
  <r>
    <x v="32"/>
    <s v="C-IV"/>
    <x v="11"/>
    <x v="4"/>
    <n v="2019"/>
    <s v="2018/19"/>
    <m/>
    <m/>
    <m/>
    <m/>
    <m/>
    <m/>
    <n v="1088"/>
    <n v="1935"/>
    <m/>
    <m/>
    <m/>
    <m/>
    <m/>
    <m/>
    <m/>
    <m/>
    <m/>
    <m/>
    <m/>
    <n v="1"/>
    <n v="0.90322580645161288"/>
    <n v="0.33300000000000002"/>
    <n v="2.2200000000000001E-2"/>
    <n v="94"/>
    <n v="23"/>
    <m/>
    <m/>
  </r>
  <r>
    <x v="33"/>
    <s v="C-IV"/>
    <x v="11"/>
    <x v="4"/>
    <n v="2019"/>
    <s v="2018/19"/>
    <m/>
    <m/>
    <m/>
    <m/>
    <m/>
    <m/>
    <n v="112032"/>
    <n v="241257"/>
    <m/>
    <m/>
    <m/>
    <m/>
    <m/>
    <m/>
    <m/>
    <m/>
    <m/>
    <m/>
    <m/>
    <n v="0.97914669223394057"/>
    <n v="0.86681571382944744"/>
    <n v="0.28599999999999998"/>
    <n v="2.8500000000000001E-2"/>
    <n v="7720"/>
    <n v="2572"/>
    <m/>
    <m/>
  </r>
  <r>
    <x v="34"/>
    <s v="CalWIN"/>
    <x v="11"/>
    <x v="4"/>
    <n v="2019"/>
    <s v="2018/19"/>
    <m/>
    <m/>
    <m/>
    <m/>
    <m/>
    <m/>
    <n v="93495"/>
    <n v="193436"/>
    <m/>
    <m/>
    <m/>
    <m/>
    <m/>
    <m/>
    <m/>
    <m/>
    <m/>
    <m/>
    <m/>
    <n v="0.99112734864300622"/>
    <n v="0.97328687572590011"/>
    <n v="0.222"/>
    <n v="9.4600000000000004E-2"/>
    <n v="7007"/>
    <n v="2650"/>
    <m/>
    <m/>
  </r>
  <r>
    <x v="35"/>
    <s v="C-IV"/>
    <x v="11"/>
    <x v="4"/>
    <n v="2019"/>
    <s v="2018/19"/>
    <m/>
    <m/>
    <m/>
    <m/>
    <m/>
    <m/>
    <n v="2123"/>
    <n v="4465"/>
    <m/>
    <m/>
    <m/>
    <m/>
    <m/>
    <m/>
    <m/>
    <m/>
    <m/>
    <m/>
    <m/>
    <n v="0.96610169491525422"/>
    <n v="0.88607594936708856"/>
    <n v="0.33300000000000002"/>
    <n v="2.2200000000000001E-2"/>
    <n v="171"/>
    <n v="43"/>
    <m/>
    <m/>
  </r>
  <r>
    <x v="36"/>
    <s v="C-IV"/>
    <x v="11"/>
    <x v="4"/>
    <n v="2019"/>
    <s v="2018/19"/>
    <m/>
    <m/>
    <m/>
    <m/>
    <m/>
    <m/>
    <n v="150681"/>
    <n v="323701"/>
    <m/>
    <m/>
    <m/>
    <m/>
    <m/>
    <m/>
    <m/>
    <m/>
    <m/>
    <m/>
    <m/>
    <n v="0.99330570608861968"/>
    <n v="0.95375854214123001"/>
    <n v="0.36399999999999999"/>
    <n v="3.61E-2"/>
    <n v="9112"/>
    <n v="2603"/>
    <m/>
    <m/>
  </r>
  <r>
    <x v="37"/>
    <s v="CalWIN"/>
    <x v="11"/>
    <x v="4"/>
    <n v="2019"/>
    <s v="2018/19"/>
    <m/>
    <m/>
    <m/>
    <m/>
    <m/>
    <m/>
    <n v="132266"/>
    <n v="256328"/>
    <m/>
    <m/>
    <m/>
    <m/>
    <m/>
    <m/>
    <m/>
    <m/>
    <m/>
    <m/>
    <m/>
    <n v="0.98570633005383335"/>
    <n v="0.95561139028475717"/>
    <n v="0.4"/>
    <n v="0.14960000000000001"/>
    <n v="9945"/>
    <n v="4677"/>
    <m/>
    <m/>
  </r>
  <r>
    <x v="38"/>
    <s v="CalWIN"/>
    <x v="11"/>
    <x v="4"/>
    <n v="2019"/>
    <s v="2018/19"/>
    <m/>
    <m/>
    <m/>
    <m/>
    <m/>
    <m/>
    <n v="31804"/>
    <n v="46591"/>
    <m/>
    <m/>
    <m/>
    <m/>
    <m/>
    <m/>
    <m/>
    <m/>
    <m/>
    <m/>
    <m/>
    <n v="0.9733210671573137"/>
    <n v="0.88850174216027877"/>
    <n v="0.33300000000000002"/>
    <n v="0.1094"/>
    <n v="2275"/>
    <n v="851"/>
    <m/>
    <m/>
  </r>
  <r>
    <x v="39"/>
    <s v="C-IV"/>
    <x v="11"/>
    <x v="4"/>
    <n v="2019"/>
    <s v="2018/19"/>
    <m/>
    <m/>
    <m/>
    <m/>
    <m/>
    <m/>
    <n v="43925"/>
    <n v="95098"/>
    <m/>
    <m/>
    <m/>
    <m/>
    <m/>
    <m/>
    <m/>
    <m/>
    <m/>
    <m/>
    <m/>
    <n v="0.98491620111731848"/>
    <n v="0.90322580645161288"/>
    <n v="0"/>
    <n v="2.3900000000000001E-2"/>
    <n v="2753"/>
    <n v="890"/>
    <m/>
    <m/>
  </r>
  <r>
    <x v="40"/>
    <s v="CalWIN"/>
    <x v="11"/>
    <x v="4"/>
    <n v="2019"/>
    <s v="2018/19"/>
    <m/>
    <m/>
    <m/>
    <m/>
    <m/>
    <m/>
    <n v="8964"/>
    <n v="15238"/>
    <m/>
    <m/>
    <m/>
    <m/>
    <m/>
    <m/>
    <m/>
    <m/>
    <m/>
    <m/>
    <m/>
    <n v="0.97979797979797978"/>
    <n v="0.97959183673469385"/>
    <n v="0.33300000000000002"/>
    <n v="2.2200000000000001E-2"/>
    <n v="707"/>
    <n v="178"/>
    <m/>
    <m/>
  </r>
  <r>
    <x v="41"/>
    <s v="CalWIN"/>
    <x v="11"/>
    <x v="4"/>
    <n v="2019"/>
    <s v="2018/19"/>
    <m/>
    <m/>
    <m/>
    <m/>
    <m/>
    <m/>
    <n v="11391"/>
    <n v="21305"/>
    <m/>
    <m/>
    <m/>
    <m/>
    <m/>
    <m/>
    <m/>
    <m/>
    <m/>
    <m/>
    <m/>
    <n v="0.99246231155778897"/>
    <n v="0.91393442622950816"/>
    <n v="0.33300000000000002"/>
    <n v="2.2200000000000001E-2"/>
    <n v="913"/>
    <n v="305"/>
    <m/>
    <m/>
  </r>
  <r>
    <x v="42"/>
    <s v="CalWIN"/>
    <x v="11"/>
    <x v="4"/>
    <n v="2019"/>
    <s v="2018/19"/>
    <m/>
    <m/>
    <m/>
    <m/>
    <m/>
    <m/>
    <n v="20326"/>
    <n v="37785"/>
    <m/>
    <m/>
    <m/>
    <m/>
    <m/>
    <m/>
    <m/>
    <m/>
    <m/>
    <m/>
    <m/>
    <n v="0.84370579915134369"/>
    <n v="0.78595317725752512"/>
    <n v="0.33300000000000002"/>
    <n v="2.2200000000000001E-2"/>
    <n v="2005"/>
    <n v="748"/>
    <m/>
    <m/>
  </r>
  <r>
    <x v="43"/>
    <s v="CalWIN"/>
    <x v="11"/>
    <x v="4"/>
    <n v="2019"/>
    <s v="2018/19"/>
    <m/>
    <m/>
    <m/>
    <m/>
    <m/>
    <m/>
    <n v="39781"/>
    <n v="74558"/>
    <m/>
    <m/>
    <m/>
    <m/>
    <m/>
    <m/>
    <m/>
    <m/>
    <m/>
    <m/>
    <m/>
    <n v="0.99311400153022189"/>
    <n v="0.9238683127572016"/>
    <n v="0.4"/>
    <n v="0.1124"/>
    <n v="2511"/>
    <n v="871"/>
    <m/>
    <m/>
  </r>
  <r>
    <x v="44"/>
    <s v="CalWIN"/>
    <x v="11"/>
    <x v="4"/>
    <n v="2019"/>
    <s v="2018/19"/>
    <m/>
    <m/>
    <m/>
    <m/>
    <m/>
    <m/>
    <n v="13792"/>
    <n v="23608"/>
    <m/>
    <m/>
    <m/>
    <m/>
    <m/>
    <m/>
    <m/>
    <m/>
    <m/>
    <m/>
    <m/>
    <n v="0.99332220367278801"/>
    <n v="0.97860962566844922"/>
    <n v="0.33300000000000002"/>
    <n v="2.2200000000000001E-2"/>
    <n v="898"/>
    <n v="328"/>
    <m/>
    <m/>
  </r>
  <r>
    <x v="45"/>
    <s v="C-IV"/>
    <x v="11"/>
    <x v="4"/>
    <n v="2019"/>
    <s v="2018/19"/>
    <m/>
    <m/>
    <m/>
    <m/>
    <m/>
    <m/>
    <n v="11720"/>
    <n v="21517"/>
    <m/>
    <m/>
    <m/>
    <m/>
    <m/>
    <m/>
    <m/>
    <m/>
    <m/>
    <m/>
    <m/>
    <n v="0.97430830039525695"/>
    <n v="0.96192893401015234"/>
    <n v="0.33300000000000002"/>
    <n v="2.2200000000000001E-2"/>
    <n v="922"/>
    <n v="197"/>
    <m/>
    <m/>
  </r>
  <r>
    <x v="46"/>
    <s v="C-IV"/>
    <x v="11"/>
    <x v="4"/>
    <n v="2019"/>
    <s v="2018/19"/>
    <m/>
    <m/>
    <m/>
    <m/>
    <m/>
    <m/>
    <n v="132"/>
    <n v="214"/>
    <m/>
    <m/>
    <m/>
    <m/>
    <m/>
    <m/>
    <m/>
    <m/>
    <m/>
    <m/>
    <m/>
    <e v="#DIV/0!"/>
    <e v="#DIV/0!"/>
    <n v="0.33300000000000002"/>
    <n v="2.2200000000000001E-2"/>
    <n v="0"/>
    <n v="0"/>
    <m/>
    <m/>
  </r>
  <r>
    <x v="47"/>
    <s v="C-IV"/>
    <x v="11"/>
    <x v="4"/>
    <n v="2019"/>
    <s v="2018/19"/>
    <m/>
    <m/>
    <m/>
    <m/>
    <m/>
    <m/>
    <n v="3162"/>
    <n v="6407"/>
    <m/>
    <m/>
    <m/>
    <m/>
    <m/>
    <m/>
    <m/>
    <m/>
    <m/>
    <m/>
    <m/>
    <n v="1"/>
    <n v="0.93076923076923079"/>
    <n v="0.33300000000000002"/>
    <n v="2.2200000000000001E-2"/>
    <n v="294"/>
    <n v="115"/>
    <m/>
    <m/>
  </r>
  <r>
    <x v="48"/>
    <s v="CalWIN"/>
    <x v="11"/>
    <x v="4"/>
    <n v="2019"/>
    <s v="2018/19"/>
    <m/>
    <m/>
    <m/>
    <m/>
    <m/>
    <m/>
    <n v="19622"/>
    <n v="36196"/>
    <m/>
    <m/>
    <m/>
    <m/>
    <m/>
    <m/>
    <m/>
    <m/>
    <m/>
    <m/>
    <m/>
    <n v="0.97276853252647499"/>
    <n v="0.93370165745856348"/>
    <n v="0"/>
    <n v="2.7199999999999998E-2"/>
    <n v="1251"/>
    <n v="457"/>
    <m/>
    <m/>
  </r>
  <r>
    <x v="49"/>
    <s v="CalWIN"/>
    <x v="11"/>
    <x v="4"/>
    <n v="2019"/>
    <s v="2018/19"/>
    <m/>
    <m/>
    <m/>
    <m/>
    <m/>
    <m/>
    <n v="15389"/>
    <n v="26120"/>
    <m/>
    <m/>
    <m/>
    <m/>
    <m/>
    <m/>
    <m/>
    <m/>
    <m/>
    <m/>
    <m/>
    <n v="0.96226415094339623"/>
    <n v="0.66968325791855199"/>
    <n v="0.33300000000000002"/>
    <n v="2.2200000000000001E-2"/>
    <n v="864"/>
    <n v="330"/>
    <m/>
    <m/>
  </r>
  <r>
    <x v="50"/>
    <s v="C-IV"/>
    <x v="11"/>
    <x v="4"/>
    <n v="2019"/>
    <s v="2018/19"/>
    <m/>
    <m/>
    <m/>
    <m/>
    <m/>
    <m/>
    <n v="35274"/>
    <n v="72985"/>
    <m/>
    <m/>
    <m/>
    <m/>
    <m/>
    <m/>
    <m/>
    <m/>
    <m/>
    <m/>
    <m/>
    <n v="0.94006116207951074"/>
    <n v="0.90176991150442476"/>
    <n v="0.66700000000000004"/>
    <n v="3.0800000000000001E-2"/>
    <n v="2467"/>
    <n v="581"/>
    <m/>
    <m/>
  </r>
  <r>
    <x v="51"/>
    <s v="C-IV"/>
    <x v="11"/>
    <x v="4"/>
    <n v="2019"/>
    <s v="2018/19"/>
    <m/>
    <m/>
    <m/>
    <m/>
    <m/>
    <m/>
    <n v="4964"/>
    <n v="11187"/>
    <m/>
    <m/>
    <m/>
    <m/>
    <m/>
    <m/>
    <m/>
    <m/>
    <m/>
    <m/>
    <m/>
    <n v="1"/>
    <n v="0.95774647887323938"/>
    <n v="0.33300000000000002"/>
    <n v="2.2200000000000001E-2"/>
    <n v="314"/>
    <n v="122"/>
    <m/>
    <m/>
  </r>
  <r>
    <x v="52"/>
    <s v="C-IV"/>
    <x v="11"/>
    <x v="4"/>
    <n v="2019"/>
    <s v="2018/19"/>
    <m/>
    <m/>
    <m/>
    <m/>
    <m/>
    <m/>
    <n v="4153"/>
    <n v="8668"/>
    <m/>
    <m/>
    <m/>
    <m/>
    <m/>
    <m/>
    <m/>
    <m/>
    <m/>
    <m/>
    <m/>
    <n v="0.93684210526315792"/>
    <n v="0.90604026845637586"/>
    <n v="0.33300000000000002"/>
    <n v="2.2200000000000001E-2"/>
    <n v="345"/>
    <n v="82"/>
    <m/>
    <m/>
  </r>
  <r>
    <x v="53"/>
    <s v="C-IV"/>
    <x v="11"/>
    <x v="4"/>
    <n v="2019"/>
    <s v="2018/19"/>
    <m/>
    <m/>
    <m/>
    <m/>
    <m/>
    <m/>
    <n v="942"/>
    <n v="1649"/>
    <m/>
    <m/>
    <m/>
    <m/>
    <m/>
    <m/>
    <m/>
    <m/>
    <m/>
    <m/>
    <m/>
    <n v="1"/>
    <n v="0.97727272727272729"/>
    <n v="0.33300000000000002"/>
    <n v="2.2200000000000001E-2"/>
    <n v="77"/>
    <n v="16"/>
    <m/>
    <m/>
  </r>
  <r>
    <x v="54"/>
    <s v="CalWIN"/>
    <x v="11"/>
    <x v="4"/>
    <n v="2019"/>
    <s v="2018/19"/>
    <m/>
    <m/>
    <m/>
    <m/>
    <m/>
    <m/>
    <n v="48633"/>
    <n v="110651"/>
    <m/>
    <m/>
    <m/>
    <m/>
    <m/>
    <m/>
    <m/>
    <m/>
    <m/>
    <m/>
    <m/>
    <n v="0.95038167938931295"/>
    <n v="0.91073326248671627"/>
    <n v="0.33300000000000002"/>
    <n v="6.8599999999999994E-2"/>
    <n v="2810"/>
    <n v="227"/>
    <m/>
    <m/>
  </r>
  <r>
    <x v="55"/>
    <s v="C-IV"/>
    <x v="11"/>
    <x v="4"/>
    <n v="2019"/>
    <s v="2018/19"/>
    <m/>
    <m/>
    <m/>
    <m/>
    <m/>
    <m/>
    <n v="2715"/>
    <n v="4611"/>
    <m/>
    <m/>
    <m/>
    <m/>
    <m/>
    <m/>
    <m/>
    <m/>
    <m/>
    <m/>
    <m/>
    <n v="0.95614035087719296"/>
    <n v="0.95789473684210524"/>
    <n v="0.33300000000000002"/>
    <n v="2.2200000000000001E-2"/>
    <n v="215"/>
    <n v="48"/>
    <m/>
    <m/>
  </r>
  <r>
    <x v="56"/>
    <s v="CalWIN"/>
    <x v="11"/>
    <x v="4"/>
    <n v="2019"/>
    <s v="2018/19"/>
    <m/>
    <m/>
    <m/>
    <m/>
    <m/>
    <m/>
    <n v="32494"/>
    <n v="62835"/>
    <m/>
    <m/>
    <m/>
    <m/>
    <m/>
    <m/>
    <m/>
    <m/>
    <m/>
    <m/>
    <m/>
    <n v="0.99599358974358976"/>
    <n v="0.95"/>
    <n v="0.66700000000000004"/>
    <n v="4.9399999999999999E-2"/>
    <n v="2267"/>
    <n v="554"/>
    <m/>
    <m/>
  </r>
  <r>
    <x v="57"/>
    <s v="CalWIN"/>
    <x v="11"/>
    <x v="4"/>
    <n v="2019"/>
    <s v="2018/19"/>
    <m/>
    <m/>
    <m/>
    <m/>
    <m/>
    <m/>
    <n v="9890"/>
    <n v="17412"/>
    <m/>
    <m/>
    <m/>
    <m/>
    <m/>
    <m/>
    <m/>
    <m/>
    <m/>
    <m/>
    <m/>
    <n v="0.77884615384615385"/>
    <n v="0.8833333333333333"/>
    <n v="0.33300000000000002"/>
    <n v="2.2200000000000001E-2"/>
    <n v="755"/>
    <n v="292"/>
    <m/>
    <m/>
  </r>
  <r>
    <x v="58"/>
    <s v="C-IV"/>
    <x v="11"/>
    <x v="4"/>
    <n v="2019"/>
    <s v="2018/19"/>
    <m/>
    <m/>
    <m/>
    <m/>
    <m/>
    <m/>
    <n v="6086"/>
    <n v="12804"/>
    <m/>
    <m/>
    <m/>
    <m/>
    <m/>
    <m/>
    <m/>
    <m/>
    <m/>
    <m/>
    <m/>
    <n v="0.98986486486486491"/>
    <n v="0.92990654205607481"/>
    <n v="0.33300000000000002"/>
    <n v="2.2200000000000001E-2"/>
    <n v="372"/>
    <n v="70"/>
    <m/>
    <m/>
  </r>
  <r>
    <x v="0"/>
    <s v="n/a"/>
    <x v="0"/>
    <x v="5"/>
    <n v="2019"/>
    <s v="2018/19"/>
    <n v="202444"/>
    <n v="1687818"/>
    <n v="1954"/>
    <n v="13825"/>
    <n v="204398"/>
    <n v="1701643"/>
    <n v="1906041"/>
    <n v="3764747"/>
    <n v="512780"/>
    <n v="3214460"/>
    <n v="3727240"/>
    <n v="6318"/>
    <n v="31189"/>
    <n v="37507"/>
    <n v="519098"/>
    <n v="3245649"/>
    <n v="928762312"/>
    <n v="7537143"/>
    <n v="936299455"/>
    <n v="0.98017254427122746"/>
    <n v="0.90868167202572347"/>
    <m/>
    <m/>
    <n v="165779"/>
    <n v="72917"/>
    <m/>
    <m/>
  </r>
  <r>
    <x v="1"/>
    <s v="CalWIN"/>
    <x v="0"/>
    <x v="5"/>
    <n v="2019"/>
    <s v="2018/19"/>
    <m/>
    <m/>
    <m/>
    <m/>
    <m/>
    <m/>
    <n v="53529"/>
    <n v="93512"/>
    <m/>
    <m/>
    <m/>
    <m/>
    <m/>
    <m/>
    <m/>
    <m/>
    <m/>
    <m/>
    <m/>
    <n v="0.99548241368183288"/>
    <n v="0.98703170028818443"/>
    <m/>
    <m/>
    <n v="5515"/>
    <n v="2428"/>
    <m/>
    <m/>
  </r>
  <r>
    <x v="2"/>
    <s v="C-IV"/>
    <x v="0"/>
    <x v="5"/>
    <n v="2019"/>
    <s v="2018/19"/>
    <m/>
    <m/>
    <m/>
    <m/>
    <m/>
    <m/>
    <n v="70"/>
    <n v="114"/>
    <m/>
    <m/>
    <m/>
    <m/>
    <m/>
    <m/>
    <m/>
    <m/>
    <m/>
    <m/>
    <m/>
    <n v="1"/>
    <n v="1"/>
    <m/>
    <m/>
    <n v="4"/>
    <n v="1"/>
    <m/>
    <m/>
  </r>
  <r>
    <x v="3"/>
    <s v="C-IV"/>
    <x v="0"/>
    <x v="5"/>
    <n v="2019"/>
    <s v="2018/19"/>
    <m/>
    <m/>
    <m/>
    <m/>
    <m/>
    <m/>
    <n v="1462"/>
    <n v="2573"/>
    <m/>
    <m/>
    <m/>
    <m/>
    <m/>
    <m/>
    <m/>
    <m/>
    <m/>
    <m/>
    <m/>
    <n v="0.98936170212765961"/>
    <n v="1"/>
    <m/>
    <m/>
    <n v="154"/>
    <n v="40"/>
    <m/>
    <m/>
  </r>
  <r>
    <x v="4"/>
    <s v="C-IV"/>
    <x v="0"/>
    <x v="5"/>
    <n v="2019"/>
    <s v="2018/19"/>
    <m/>
    <m/>
    <m/>
    <m/>
    <m/>
    <m/>
    <n v="16535"/>
    <n v="29634"/>
    <m/>
    <m/>
    <m/>
    <m/>
    <m/>
    <m/>
    <m/>
    <m/>
    <m/>
    <m/>
    <m/>
    <n v="0.88480635551142006"/>
    <n v="0.94295302013422821"/>
    <m/>
    <m/>
    <n v="2043"/>
    <n v="1085"/>
    <m/>
    <m/>
  </r>
  <r>
    <x v="5"/>
    <s v="C-IV"/>
    <x v="0"/>
    <x v="5"/>
    <n v="2019"/>
    <s v="2018/19"/>
    <m/>
    <m/>
    <m/>
    <m/>
    <m/>
    <m/>
    <n v="2592"/>
    <n v="4561"/>
    <m/>
    <m/>
    <m/>
    <m/>
    <m/>
    <m/>
    <m/>
    <m/>
    <m/>
    <m/>
    <m/>
    <n v="0.96753246753246758"/>
    <n v="0.96116504854368934"/>
    <m/>
    <m/>
    <n v="221"/>
    <n v="38"/>
    <m/>
    <m/>
  </r>
  <r>
    <x v="6"/>
    <s v="C-IV"/>
    <x v="0"/>
    <x v="5"/>
    <n v="2019"/>
    <s v="2018/19"/>
    <m/>
    <m/>
    <m/>
    <m/>
    <m/>
    <m/>
    <n v="648"/>
    <n v="1398"/>
    <m/>
    <m/>
    <m/>
    <m/>
    <m/>
    <m/>
    <m/>
    <m/>
    <m/>
    <m/>
    <m/>
    <n v="1"/>
    <n v="0.9642857142857143"/>
    <m/>
    <m/>
    <n v="88"/>
    <n v="19"/>
    <m/>
    <m/>
  </r>
  <r>
    <x v="7"/>
    <s v="CalWIN"/>
    <x v="0"/>
    <x v="5"/>
    <n v="2019"/>
    <s v="2018/19"/>
    <m/>
    <m/>
    <m/>
    <m/>
    <m/>
    <m/>
    <n v="29521"/>
    <n v="56080"/>
    <m/>
    <m/>
    <m/>
    <m/>
    <m/>
    <m/>
    <m/>
    <m/>
    <m/>
    <m/>
    <m/>
    <n v="0.92363261093911253"/>
    <n v="0.98627450980392162"/>
    <m/>
    <m/>
    <n v="2573"/>
    <n v="1192"/>
    <m/>
    <m/>
  </r>
  <r>
    <x v="8"/>
    <s v="C-IV"/>
    <x v="0"/>
    <x v="5"/>
    <n v="2019"/>
    <s v="2018/19"/>
    <m/>
    <m/>
    <m/>
    <m/>
    <m/>
    <m/>
    <n v="2517"/>
    <n v="4877"/>
    <m/>
    <m/>
    <m/>
    <m/>
    <m/>
    <m/>
    <m/>
    <m/>
    <m/>
    <m/>
    <m/>
    <n v="0.970873786407767"/>
    <n v="0.83333333333333337"/>
    <m/>
    <m/>
    <n v="176"/>
    <n v="26"/>
    <m/>
    <m/>
  </r>
  <r>
    <x v="9"/>
    <s v="C-IV"/>
    <x v="0"/>
    <x v="5"/>
    <n v="2019"/>
    <s v="2018/19"/>
    <m/>
    <m/>
    <m/>
    <m/>
    <m/>
    <m/>
    <n v="6295"/>
    <n v="10678"/>
    <m/>
    <m/>
    <m/>
    <m/>
    <m/>
    <m/>
    <m/>
    <m/>
    <m/>
    <m/>
    <m/>
    <n v="0.99717514124293782"/>
    <n v="0.99637681159420288"/>
    <m/>
    <m/>
    <n v="641"/>
    <n v="49"/>
    <m/>
    <m/>
  </r>
  <r>
    <x v="10"/>
    <s v="CalWIN"/>
    <x v="0"/>
    <x v="5"/>
    <n v="2019"/>
    <s v="2018/19"/>
    <m/>
    <m/>
    <m/>
    <m/>
    <m/>
    <m/>
    <n v="88792"/>
    <n v="203094"/>
    <m/>
    <m/>
    <m/>
    <m/>
    <m/>
    <m/>
    <m/>
    <m/>
    <m/>
    <m/>
    <m/>
    <n v="0.96579758901037283"/>
    <n v="0.88403614457831325"/>
    <m/>
    <m/>
    <n v="5541"/>
    <n v="2333"/>
    <m/>
    <m/>
  </r>
  <r>
    <x v="11"/>
    <s v="C-IV"/>
    <x v="0"/>
    <x v="5"/>
    <n v="2019"/>
    <s v="2018/19"/>
    <m/>
    <m/>
    <m/>
    <m/>
    <m/>
    <m/>
    <n v="1480"/>
    <n v="3184"/>
    <m/>
    <m/>
    <m/>
    <m/>
    <m/>
    <m/>
    <m/>
    <m/>
    <m/>
    <m/>
    <m/>
    <n v="0.95121951219512191"/>
    <n v="1"/>
    <m/>
    <m/>
    <n v="158"/>
    <n v="40"/>
    <m/>
    <m/>
  </r>
  <r>
    <x v="12"/>
    <s v="C-IV"/>
    <x v="0"/>
    <x v="5"/>
    <n v="2019"/>
    <s v="2018/19"/>
    <m/>
    <m/>
    <m/>
    <m/>
    <m/>
    <m/>
    <n v="12113"/>
    <n v="19790"/>
    <m/>
    <m/>
    <m/>
    <m/>
    <m/>
    <m/>
    <m/>
    <m/>
    <m/>
    <m/>
    <m/>
    <n v="0.99339933993399343"/>
    <n v="0.95805739514348787"/>
    <m/>
    <m/>
    <n v="1328"/>
    <n v="395"/>
    <m/>
    <m/>
  </r>
  <r>
    <x v="13"/>
    <s v="C-IV"/>
    <x v="0"/>
    <x v="5"/>
    <n v="2019"/>
    <s v="2018/19"/>
    <m/>
    <m/>
    <m/>
    <m/>
    <m/>
    <m/>
    <n v="17286"/>
    <n v="41148"/>
    <m/>
    <m/>
    <m/>
    <m/>
    <m/>
    <m/>
    <m/>
    <m/>
    <m/>
    <m/>
    <m/>
    <n v="0.99227202472952092"/>
    <n v="0.93030009680542114"/>
    <m/>
    <m/>
    <n v="1864"/>
    <n v="187"/>
    <m/>
    <m/>
  </r>
  <r>
    <x v="14"/>
    <s v="C-IV"/>
    <x v="0"/>
    <x v="5"/>
    <n v="2019"/>
    <s v="2018/19"/>
    <m/>
    <m/>
    <m/>
    <m/>
    <m/>
    <m/>
    <n v="1003"/>
    <n v="1834"/>
    <m/>
    <m/>
    <m/>
    <m/>
    <m/>
    <m/>
    <m/>
    <m/>
    <m/>
    <m/>
    <m/>
    <n v="1"/>
    <n v="0.76086956521739135"/>
    <m/>
    <m/>
    <n v="84"/>
    <n v="4"/>
    <m/>
    <m/>
  </r>
  <r>
    <x v="15"/>
    <s v="C-IV"/>
    <x v="0"/>
    <x v="5"/>
    <n v="2019"/>
    <s v="2018/19"/>
    <m/>
    <m/>
    <m/>
    <m/>
    <m/>
    <m/>
    <n v="64938"/>
    <n v="147651"/>
    <m/>
    <m/>
    <m/>
    <m/>
    <m/>
    <m/>
    <m/>
    <m/>
    <m/>
    <m/>
    <m/>
    <n v="0.97711607389026744"/>
    <n v="0.90178926441351892"/>
    <m/>
    <m/>
    <n v="6163"/>
    <n v="1744"/>
    <m/>
    <m/>
  </r>
  <r>
    <x v="16"/>
    <s v="C-IV"/>
    <x v="0"/>
    <x v="5"/>
    <n v="2019"/>
    <s v="2018/19"/>
    <m/>
    <m/>
    <m/>
    <m/>
    <m/>
    <m/>
    <n v="10489"/>
    <n v="23134"/>
    <m/>
    <m/>
    <m/>
    <m/>
    <m/>
    <m/>
    <m/>
    <m/>
    <m/>
    <m/>
    <m/>
    <n v="0.99705449189985274"/>
    <n v="0.95817490494296575"/>
    <m/>
    <m/>
    <n v="1021"/>
    <n v="221"/>
    <m/>
    <m/>
  </r>
  <r>
    <x v="17"/>
    <s v="C-IV"/>
    <x v="0"/>
    <x v="5"/>
    <n v="2019"/>
    <s v="2018/19"/>
    <m/>
    <m/>
    <m/>
    <m/>
    <m/>
    <m/>
    <n v="6303"/>
    <n v="11292"/>
    <m/>
    <m/>
    <m/>
    <m/>
    <m/>
    <m/>
    <m/>
    <m/>
    <m/>
    <m/>
    <m/>
    <n v="0.95723684210526316"/>
    <n v="0.90291262135922334"/>
    <m/>
    <m/>
    <n v="422"/>
    <n v="72"/>
    <m/>
    <m/>
  </r>
  <r>
    <x v="18"/>
    <s v="C-IV"/>
    <x v="0"/>
    <x v="5"/>
    <n v="2019"/>
    <s v="2018/19"/>
    <m/>
    <m/>
    <m/>
    <m/>
    <m/>
    <m/>
    <n v="1485"/>
    <n v="2878"/>
    <m/>
    <m/>
    <m/>
    <m/>
    <m/>
    <m/>
    <m/>
    <m/>
    <m/>
    <m/>
    <m/>
    <n v="0.88235294117647056"/>
    <n v="0.78723404255319152"/>
    <m/>
    <m/>
    <n v="119"/>
    <n v="26"/>
    <m/>
    <m/>
  </r>
  <r>
    <x v="19"/>
    <s v="LRS"/>
    <x v="0"/>
    <x v="5"/>
    <n v="2019"/>
    <s v="2018/19"/>
    <m/>
    <m/>
    <m/>
    <m/>
    <m/>
    <m/>
    <n v="546186"/>
    <n v="1043266"/>
    <m/>
    <m/>
    <m/>
    <m/>
    <m/>
    <m/>
    <m/>
    <m/>
    <m/>
    <m/>
    <m/>
    <n v="0.99362159495365965"/>
    <n v="0.89901932226429748"/>
    <m/>
    <m/>
    <n v="45946"/>
    <n v="28140"/>
    <m/>
    <m/>
  </r>
  <r>
    <x v="20"/>
    <s v="C-IV"/>
    <x v="0"/>
    <x v="5"/>
    <n v="2019"/>
    <s v="2018/19"/>
    <m/>
    <m/>
    <m/>
    <m/>
    <m/>
    <m/>
    <n v="10862"/>
    <n v="26050"/>
    <m/>
    <m/>
    <m/>
    <m/>
    <m/>
    <m/>
    <m/>
    <m/>
    <m/>
    <m/>
    <m/>
    <n v="0.97309417040358748"/>
    <n v="0.97278911564625847"/>
    <m/>
    <m/>
    <n v="688"/>
    <n v="104"/>
    <m/>
    <m/>
  </r>
  <r>
    <x v="21"/>
    <s v="C-IV"/>
    <x v="0"/>
    <x v="5"/>
    <n v="2019"/>
    <s v="2018/19"/>
    <m/>
    <m/>
    <m/>
    <m/>
    <m/>
    <m/>
    <n v="5838"/>
    <n v="9377"/>
    <m/>
    <m/>
    <m/>
    <m/>
    <m/>
    <m/>
    <m/>
    <m/>
    <m/>
    <m/>
    <m/>
    <n v="0.96842105263157896"/>
    <n v="0.91752577319587625"/>
    <m/>
    <m/>
    <n v="515"/>
    <n v="182"/>
    <m/>
    <m/>
  </r>
  <r>
    <x v="22"/>
    <s v="C-IV"/>
    <x v="0"/>
    <x v="5"/>
    <n v="2019"/>
    <s v="2018/19"/>
    <m/>
    <m/>
    <m/>
    <m/>
    <m/>
    <m/>
    <n v="1048"/>
    <n v="1883"/>
    <m/>
    <m/>
    <m/>
    <m/>
    <m/>
    <m/>
    <m/>
    <m/>
    <m/>
    <m/>
    <m/>
    <e v="#DIV/0!"/>
    <e v="#DIV/0!"/>
    <m/>
    <m/>
    <m/>
    <m/>
    <m/>
    <m/>
  </r>
  <r>
    <x v="23"/>
    <s v="C-IV"/>
    <x v="0"/>
    <x v="5"/>
    <n v="2019"/>
    <s v="2018/19"/>
    <m/>
    <m/>
    <m/>
    <m/>
    <m/>
    <m/>
    <n v="6008"/>
    <n v="11021"/>
    <m/>
    <m/>
    <m/>
    <m/>
    <m/>
    <m/>
    <m/>
    <m/>
    <m/>
    <m/>
    <m/>
    <n v="0.98724489795918369"/>
    <n v="0.92905405405405406"/>
    <m/>
    <m/>
    <n v="540"/>
    <n v="66"/>
    <m/>
    <m/>
  </r>
  <r>
    <x v="24"/>
    <s v="C-IV"/>
    <x v="0"/>
    <x v="5"/>
    <n v="2019"/>
    <s v="2018/19"/>
    <m/>
    <m/>
    <m/>
    <m/>
    <m/>
    <m/>
    <n v="22423"/>
    <n v="50423"/>
    <m/>
    <m/>
    <m/>
    <m/>
    <m/>
    <m/>
    <m/>
    <m/>
    <m/>
    <m/>
    <m/>
    <n v="0.97586872586872586"/>
    <n v="0.97163120567375882"/>
    <m/>
    <m/>
    <n v="1796"/>
    <n v="393"/>
    <m/>
    <m/>
  </r>
  <r>
    <x v="25"/>
    <s v="C-IV"/>
    <x v="0"/>
    <x v="5"/>
    <n v="2019"/>
    <s v="2018/19"/>
    <m/>
    <m/>
    <m/>
    <m/>
    <m/>
    <m/>
    <n v="635"/>
    <n v="1297"/>
    <m/>
    <m/>
    <m/>
    <m/>
    <m/>
    <m/>
    <m/>
    <m/>
    <m/>
    <m/>
    <m/>
    <n v="1"/>
    <n v="0.91176470588235292"/>
    <m/>
    <m/>
    <n v="63"/>
    <n v="15"/>
    <m/>
    <m/>
  </r>
  <r>
    <x v="26"/>
    <s v="C-IV"/>
    <x v="0"/>
    <x v="5"/>
    <n v="2019"/>
    <s v="2018/19"/>
    <m/>
    <m/>
    <m/>
    <m/>
    <m/>
    <m/>
    <n v="427"/>
    <n v="729"/>
    <m/>
    <m/>
    <m/>
    <m/>
    <m/>
    <m/>
    <m/>
    <m/>
    <m/>
    <m/>
    <m/>
    <n v="1"/>
    <n v="0.9"/>
    <m/>
    <m/>
    <n v="37"/>
    <n v="10"/>
    <m/>
    <m/>
  </r>
  <r>
    <x v="27"/>
    <s v="C-IV"/>
    <x v="0"/>
    <x v="5"/>
    <n v="2019"/>
    <s v="2018/19"/>
    <m/>
    <m/>
    <m/>
    <m/>
    <m/>
    <m/>
    <n v="19022"/>
    <n v="41729"/>
    <m/>
    <m/>
    <m/>
    <m/>
    <m/>
    <m/>
    <m/>
    <m/>
    <m/>
    <m/>
    <m/>
    <n v="0.99541584806810735"/>
    <n v="0.95641025641025645"/>
    <m/>
    <m/>
    <n v="2233"/>
    <n v="657"/>
    <m/>
    <m/>
  </r>
  <r>
    <x v="28"/>
    <s v="C-IV"/>
    <x v="0"/>
    <x v="5"/>
    <n v="2019"/>
    <s v="2018/19"/>
    <m/>
    <m/>
    <m/>
    <m/>
    <m/>
    <m/>
    <n v="2684"/>
    <n v="5246"/>
    <m/>
    <m/>
    <m/>
    <m/>
    <m/>
    <m/>
    <m/>
    <m/>
    <m/>
    <m/>
    <m/>
    <n v="0.963963963963964"/>
    <n v="0.88732394366197187"/>
    <m/>
    <m/>
    <n v="280"/>
    <n v="64"/>
    <m/>
    <m/>
  </r>
  <r>
    <x v="29"/>
    <s v="C-IV"/>
    <x v="0"/>
    <x v="5"/>
    <n v="2019"/>
    <s v="2018/19"/>
    <m/>
    <m/>
    <m/>
    <m/>
    <m/>
    <m/>
    <n v="4345"/>
    <n v="7308"/>
    <m/>
    <m/>
    <m/>
    <m/>
    <m/>
    <m/>
    <m/>
    <m/>
    <m/>
    <m/>
    <m/>
    <n v="0.94092827004219415"/>
    <n v="0.81355932203389836"/>
    <m/>
    <m/>
    <n v="430"/>
    <n v="152"/>
    <m/>
    <m/>
  </r>
  <r>
    <x v="30"/>
    <s v="CalWIN"/>
    <x v="0"/>
    <x v="5"/>
    <n v="2019"/>
    <s v="2018/19"/>
    <m/>
    <m/>
    <m/>
    <m/>
    <m/>
    <m/>
    <n v="103534"/>
    <n v="197017"/>
    <m/>
    <m/>
    <m/>
    <m/>
    <m/>
    <m/>
    <m/>
    <m/>
    <m/>
    <m/>
    <m/>
    <n v="0.9862726849697534"/>
    <n v="0.99576071596796989"/>
    <m/>
    <m/>
    <n v="8637"/>
    <n v="3663"/>
    <m/>
    <m/>
  </r>
  <r>
    <x v="31"/>
    <s v="CalWIN"/>
    <x v="0"/>
    <x v="5"/>
    <n v="2019"/>
    <s v="2018/19"/>
    <m/>
    <m/>
    <m/>
    <m/>
    <m/>
    <m/>
    <n v="8015"/>
    <n v="14065"/>
    <m/>
    <m/>
    <m/>
    <m/>
    <m/>
    <m/>
    <m/>
    <m/>
    <m/>
    <m/>
    <m/>
    <n v="0.98804780876494025"/>
    <n v="0.89878542510121462"/>
    <m/>
    <m/>
    <n v="724"/>
    <n v="374"/>
    <m/>
    <m/>
  </r>
  <r>
    <x v="32"/>
    <s v="C-IV"/>
    <x v="0"/>
    <x v="5"/>
    <n v="2019"/>
    <s v="2018/19"/>
    <m/>
    <m/>
    <m/>
    <m/>
    <m/>
    <m/>
    <n v="1149"/>
    <n v="2037"/>
    <m/>
    <m/>
    <m/>
    <m/>
    <m/>
    <m/>
    <m/>
    <m/>
    <m/>
    <m/>
    <m/>
    <n v="1"/>
    <n v="0.85245901639344257"/>
    <m/>
    <m/>
    <n v="128"/>
    <n v="35"/>
    <m/>
    <m/>
  </r>
  <r>
    <x v="33"/>
    <s v="C-IV"/>
    <x v="0"/>
    <x v="5"/>
    <n v="2019"/>
    <s v="2018/19"/>
    <m/>
    <m/>
    <m/>
    <m/>
    <m/>
    <m/>
    <n v="111236"/>
    <n v="238225"/>
    <m/>
    <m/>
    <m/>
    <m/>
    <m/>
    <m/>
    <m/>
    <m/>
    <m/>
    <m/>
    <m/>
    <n v="0.9841210536147954"/>
    <n v="0.82156959526159923"/>
    <m/>
    <m/>
    <n v="11223"/>
    <n v="4363"/>
    <m/>
    <m/>
  </r>
  <r>
    <x v="34"/>
    <s v="CalWIN"/>
    <x v="0"/>
    <x v="5"/>
    <n v="2019"/>
    <s v="2018/19"/>
    <m/>
    <m/>
    <m/>
    <m/>
    <m/>
    <m/>
    <n v="93983"/>
    <n v="187356"/>
    <m/>
    <m/>
    <m/>
    <m/>
    <m/>
    <m/>
    <m/>
    <m/>
    <m/>
    <m/>
    <m/>
    <n v="0.99228915662650607"/>
    <n v="0.96136477671851484"/>
    <m/>
    <m/>
    <n v="8503"/>
    <n v="3437"/>
    <m/>
    <m/>
  </r>
  <r>
    <x v="35"/>
    <s v="C-IV"/>
    <x v="0"/>
    <x v="5"/>
    <n v="2019"/>
    <s v="2018/19"/>
    <m/>
    <m/>
    <m/>
    <m/>
    <m/>
    <m/>
    <n v="2094"/>
    <n v="4391"/>
    <m/>
    <m/>
    <m/>
    <m/>
    <m/>
    <m/>
    <m/>
    <m/>
    <m/>
    <m/>
    <m/>
    <n v="0.97247706422018343"/>
    <n v="1"/>
    <m/>
    <m/>
    <n v="189"/>
    <n v="56"/>
    <m/>
    <m/>
  </r>
  <r>
    <x v="36"/>
    <s v="C-IV"/>
    <x v="0"/>
    <x v="5"/>
    <n v="2019"/>
    <s v="2018/19"/>
    <m/>
    <m/>
    <m/>
    <m/>
    <m/>
    <m/>
    <n v="150205"/>
    <n v="321527"/>
    <m/>
    <m/>
    <m/>
    <m/>
    <m/>
    <m/>
    <m/>
    <m/>
    <m/>
    <m/>
    <m/>
    <n v="0.98995784775601292"/>
    <n v="0.89695387293298523"/>
    <m/>
    <m/>
    <n v="12790"/>
    <n v="4248"/>
    <m/>
    <m/>
  </r>
  <r>
    <x v="37"/>
    <s v="CalWIN"/>
    <x v="0"/>
    <x v="5"/>
    <n v="2019"/>
    <s v="2018/19"/>
    <m/>
    <m/>
    <m/>
    <m/>
    <m/>
    <m/>
    <n v="132715"/>
    <n v="248598"/>
    <m/>
    <m/>
    <m/>
    <m/>
    <m/>
    <m/>
    <m/>
    <m/>
    <m/>
    <m/>
    <m/>
    <n v="0.98574737217174413"/>
    <n v="0.95419847328244278"/>
    <m/>
    <m/>
    <n v="12905"/>
    <n v="6734"/>
    <m/>
    <m/>
  </r>
  <r>
    <x v="38"/>
    <s v="CalWIN"/>
    <x v="0"/>
    <x v="5"/>
    <n v="2019"/>
    <s v="2018/19"/>
    <m/>
    <m/>
    <m/>
    <m/>
    <m/>
    <m/>
    <n v="31885"/>
    <n v="44797"/>
    <m/>
    <m/>
    <m/>
    <m/>
    <m/>
    <m/>
    <m/>
    <m/>
    <m/>
    <m/>
    <m/>
    <n v="0.97732603596559808"/>
    <n v="0.8631921824104235"/>
    <m/>
    <m/>
    <n v="3181"/>
    <n v="1377"/>
    <m/>
    <m/>
  </r>
  <r>
    <x v="39"/>
    <s v="C-IV"/>
    <x v="0"/>
    <x v="5"/>
    <n v="2019"/>
    <s v="2018/19"/>
    <m/>
    <m/>
    <m/>
    <m/>
    <m/>
    <m/>
    <n v="43673"/>
    <n v="94099"/>
    <m/>
    <m/>
    <m/>
    <m/>
    <m/>
    <m/>
    <m/>
    <m/>
    <m/>
    <m/>
    <m/>
    <n v="0.98782424563260984"/>
    <n v="0.8820826952526799"/>
    <m/>
    <m/>
    <n v="3151"/>
    <n v="1168"/>
    <m/>
    <m/>
  </r>
  <r>
    <x v="40"/>
    <s v="CalWIN"/>
    <x v="0"/>
    <x v="5"/>
    <n v="2019"/>
    <s v="2018/19"/>
    <m/>
    <m/>
    <m/>
    <m/>
    <m/>
    <m/>
    <n v="9062"/>
    <n v="14786"/>
    <m/>
    <m/>
    <m/>
    <m/>
    <m/>
    <m/>
    <m/>
    <m/>
    <m/>
    <m/>
    <m/>
    <n v="0.94594594594594594"/>
    <n v="0.98479087452471481"/>
    <m/>
    <m/>
    <n v="784"/>
    <n v="161"/>
    <m/>
    <m/>
  </r>
  <r>
    <x v="41"/>
    <s v="CalWIN"/>
    <x v="0"/>
    <x v="5"/>
    <n v="2019"/>
    <s v="2018/19"/>
    <m/>
    <m/>
    <m/>
    <m/>
    <m/>
    <m/>
    <n v="11434"/>
    <n v="21160"/>
    <m/>
    <m/>
    <m/>
    <m/>
    <m/>
    <m/>
    <m/>
    <m/>
    <m/>
    <m/>
    <m/>
    <n v="0.97844827586206895"/>
    <n v="0.95"/>
    <m/>
    <m/>
    <n v="1146"/>
    <n v="456"/>
    <m/>
    <m/>
  </r>
  <r>
    <x v="42"/>
    <s v="CalWIN"/>
    <x v="0"/>
    <x v="5"/>
    <n v="2019"/>
    <s v="2018/19"/>
    <m/>
    <m/>
    <m/>
    <m/>
    <m/>
    <m/>
    <n v="21021"/>
    <n v="37441"/>
    <m/>
    <m/>
    <m/>
    <m/>
    <m/>
    <m/>
    <m/>
    <m/>
    <m/>
    <m/>
    <m/>
    <n v="0.82904290429042904"/>
    <n v="0.81142857142857139"/>
    <m/>
    <m/>
    <n v="2509"/>
    <n v="1340"/>
    <m/>
    <m/>
  </r>
  <r>
    <x v="43"/>
    <s v="CalWIN"/>
    <x v="0"/>
    <x v="5"/>
    <n v="2019"/>
    <s v="2018/19"/>
    <m/>
    <m/>
    <m/>
    <m/>
    <m/>
    <m/>
    <n v="39661"/>
    <n v="73623"/>
    <m/>
    <m/>
    <m/>
    <m/>
    <m/>
    <m/>
    <m/>
    <m/>
    <m/>
    <m/>
    <m/>
    <n v="0.99163763066202093"/>
    <n v="0.96666666666666667"/>
    <m/>
    <m/>
    <n v="3037"/>
    <n v="1125"/>
    <m/>
    <m/>
  </r>
  <r>
    <x v="44"/>
    <s v="CalWIN"/>
    <x v="0"/>
    <x v="5"/>
    <n v="2019"/>
    <s v="2018/19"/>
    <m/>
    <m/>
    <m/>
    <m/>
    <m/>
    <m/>
    <n v="13817"/>
    <n v="23649"/>
    <m/>
    <m/>
    <m/>
    <m/>
    <m/>
    <m/>
    <m/>
    <m/>
    <m/>
    <m/>
    <m/>
    <n v="0.98969072164948457"/>
    <n v="0.97619047619047616"/>
    <m/>
    <m/>
    <n v="1178"/>
    <n v="482"/>
    <m/>
    <m/>
  </r>
  <r>
    <x v="45"/>
    <s v="C-IV"/>
    <x v="0"/>
    <x v="5"/>
    <n v="2019"/>
    <s v="2018/19"/>
    <m/>
    <m/>
    <m/>
    <m/>
    <m/>
    <m/>
    <n v="11828"/>
    <n v="21653"/>
    <m/>
    <m/>
    <m/>
    <m/>
    <m/>
    <m/>
    <m/>
    <m/>
    <m/>
    <m/>
    <m/>
    <n v="0.98562300319488816"/>
    <n v="0.95078740157480313"/>
    <m/>
    <m/>
    <n v="1170"/>
    <n v="324"/>
    <m/>
    <m/>
  </r>
  <r>
    <x v="46"/>
    <s v="C-IV"/>
    <x v="0"/>
    <x v="5"/>
    <n v="2019"/>
    <s v="2018/19"/>
    <m/>
    <m/>
    <m/>
    <m/>
    <m/>
    <m/>
    <n v="131"/>
    <n v="218"/>
    <m/>
    <m/>
    <m/>
    <m/>
    <m/>
    <m/>
    <m/>
    <m/>
    <m/>
    <m/>
    <m/>
    <n v="1"/>
    <n v="0.5"/>
    <m/>
    <m/>
    <n v="11"/>
    <n v="0"/>
    <m/>
    <m/>
  </r>
  <r>
    <x v="47"/>
    <s v="C-IV"/>
    <x v="0"/>
    <x v="5"/>
    <n v="2019"/>
    <s v="2018/19"/>
    <m/>
    <m/>
    <m/>
    <m/>
    <m/>
    <m/>
    <n v="3221"/>
    <n v="6500"/>
    <m/>
    <m/>
    <m/>
    <m/>
    <m/>
    <m/>
    <m/>
    <m/>
    <m/>
    <m/>
    <m/>
    <n v="0.97647058823529409"/>
    <n v="0.89928057553956831"/>
    <m/>
    <m/>
    <n v="294"/>
    <n v="110"/>
    <m/>
    <m/>
  </r>
  <r>
    <x v="48"/>
    <s v="CalWIN"/>
    <x v="0"/>
    <x v="5"/>
    <n v="2019"/>
    <s v="2018/19"/>
    <m/>
    <m/>
    <m/>
    <m/>
    <m/>
    <m/>
    <n v="19641"/>
    <n v="35179"/>
    <m/>
    <m/>
    <m/>
    <m/>
    <m/>
    <m/>
    <m/>
    <m/>
    <m/>
    <m/>
    <m/>
    <n v="0.96783216783216786"/>
    <n v="0.90673575129533679"/>
    <m/>
    <m/>
    <n v="1468"/>
    <n v="528"/>
    <m/>
    <m/>
  </r>
  <r>
    <x v="49"/>
    <s v="CalWIN"/>
    <x v="0"/>
    <x v="5"/>
    <n v="2019"/>
    <s v="2018/19"/>
    <m/>
    <m/>
    <m/>
    <m/>
    <m/>
    <m/>
    <n v="15231"/>
    <n v="25002"/>
    <m/>
    <m/>
    <m/>
    <m/>
    <m/>
    <m/>
    <m/>
    <m/>
    <m/>
    <m/>
    <m/>
    <n v="0.955078125"/>
    <n v="0.50230414746543783"/>
    <m/>
    <m/>
    <n v="1097"/>
    <n v="508"/>
    <m/>
    <m/>
  </r>
  <r>
    <x v="50"/>
    <s v="C-IV"/>
    <x v="0"/>
    <x v="5"/>
    <n v="2019"/>
    <s v="2018/19"/>
    <m/>
    <m/>
    <m/>
    <m/>
    <m/>
    <m/>
    <n v="35160"/>
    <n v="72410"/>
    <m/>
    <m/>
    <m/>
    <m/>
    <m/>
    <m/>
    <m/>
    <m/>
    <m/>
    <m/>
    <m/>
    <n v="0.94991462720546382"/>
    <n v="0.876"/>
    <m/>
    <m/>
    <n v="3048"/>
    <n v="842"/>
    <m/>
    <m/>
  </r>
  <r>
    <x v="51"/>
    <s v="C-IV"/>
    <x v="0"/>
    <x v="5"/>
    <n v="2019"/>
    <s v="2018/19"/>
    <m/>
    <m/>
    <m/>
    <m/>
    <m/>
    <m/>
    <n v="4980"/>
    <n v="11221"/>
    <m/>
    <m/>
    <m/>
    <m/>
    <m/>
    <m/>
    <m/>
    <m/>
    <m/>
    <m/>
    <m/>
    <n v="0.99547511312217196"/>
    <n v="0.96195652173913049"/>
    <m/>
    <m/>
    <n v="451"/>
    <n v="127"/>
    <m/>
    <m/>
  </r>
  <r>
    <x v="52"/>
    <s v="C-IV"/>
    <x v="0"/>
    <x v="5"/>
    <n v="2019"/>
    <s v="2018/19"/>
    <m/>
    <m/>
    <m/>
    <m/>
    <m/>
    <m/>
    <n v="4202"/>
    <n v="8787"/>
    <m/>
    <m/>
    <m/>
    <m/>
    <m/>
    <m/>
    <m/>
    <m/>
    <m/>
    <m/>
    <m/>
    <n v="0.98198198198198194"/>
    <n v="0.9831460674157303"/>
    <m/>
    <m/>
    <n v="427"/>
    <n v="92"/>
    <m/>
    <m/>
  </r>
  <r>
    <x v="53"/>
    <s v="C-IV"/>
    <x v="0"/>
    <x v="5"/>
    <n v="2019"/>
    <s v="2018/19"/>
    <m/>
    <m/>
    <m/>
    <m/>
    <m/>
    <m/>
    <n v="950"/>
    <n v="1668"/>
    <m/>
    <m/>
    <m/>
    <m/>
    <m/>
    <m/>
    <m/>
    <m/>
    <m/>
    <m/>
    <m/>
    <n v="1"/>
    <n v="0.97619047619047616"/>
    <m/>
    <m/>
    <n v="82"/>
    <n v="24"/>
    <m/>
    <m/>
  </r>
  <r>
    <x v="54"/>
    <s v="CalWIN"/>
    <x v="0"/>
    <x v="5"/>
    <n v="2019"/>
    <s v="2018/19"/>
    <m/>
    <m/>
    <m/>
    <m/>
    <m/>
    <m/>
    <n v="49211"/>
    <n v="108905"/>
    <m/>
    <m/>
    <m/>
    <m/>
    <m/>
    <m/>
    <m/>
    <m/>
    <m/>
    <m/>
    <m/>
    <n v="0.90479078229229837"/>
    <n v="0.8771929824561403"/>
    <m/>
    <m/>
    <n v="2231"/>
    <n v="329"/>
    <m/>
    <m/>
  </r>
  <r>
    <x v="55"/>
    <s v="C-IV"/>
    <x v="0"/>
    <x v="5"/>
    <n v="2019"/>
    <s v="2018/19"/>
    <m/>
    <m/>
    <m/>
    <m/>
    <m/>
    <m/>
    <n v="2709"/>
    <n v="4577"/>
    <m/>
    <m/>
    <m/>
    <m/>
    <m/>
    <m/>
    <m/>
    <m/>
    <m/>
    <m/>
    <m/>
    <n v="0.99285714285714288"/>
    <n v="0.96739130434782605"/>
    <m/>
    <m/>
    <n v="233"/>
    <n v="49"/>
    <m/>
    <m/>
  </r>
  <r>
    <x v="56"/>
    <s v="CalWIN"/>
    <x v="0"/>
    <x v="5"/>
    <n v="2019"/>
    <s v="2018/19"/>
    <m/>
    <m/>
    <m/>
    <m/>
    <m/>
    <m/>
    <n v="32682"/>
    <n v="60378"/>
    <m/>
    <m/>
    <m/>
    <m/>
    <m/>
    <m/>
    <m/>
    <m/>
    <m/>
    <m/>
    <m/>
    <n v="0.98970398970398965"/>
    <n v="0.95022624434389136"/>
    <m/>
    <m/>
    <n v="2956"/>
    <n v="700"/>
    <m/>
    <m/>
  </r>
  <r>
    <x v="57"/>
    <s v="CalWIN"/>
    <x v="0"/>
    <x v="5"/>
    <n v="2019"/>
    <s v="2018/19"/>
    <m/>
    <m/>
    <m/>
    <m/>
    <m/>
    <m/>
    <n v="9966"/>
    <n v="16909"/>
    <m/>
    <m/>
    <m/>
    <m/>
    <m/>
    <m/>
    <m/>
    <m/>
    <m/>
    <m/>
    <m/>
    <n v="0.82780082987551862"/>
    <n v="0.9128205128205128"/>
    <m/>
    <m/>
    <n v="1102"/>
    <n v="481"/>
    <m/>
    <m/>
  </r>
  <r>
    <x v="58"/>
    <s v="C-IV"/>
    <x v="0"/>
    <x v="5"/>
    <n v="2019"/>
    <s v="2018/19"/>
    <m/>
    <m/>
    <m/>
    <m/>
    <m/>
    <m/>
    <n v="6109"/>
    <n v="12808"/>
    <m/>
    <m/>
    <m/>
    <m/>
    <m/>
    <m/>
    <m/>
    <m/>
    <m/>
    <m/>
    <m/>
    <n v="0.98726114649681529"/>
    <n v="0.9095022624434389"/>
    <m/>
    <m/>
    <n v="481"/>
    <n v="101"/>
    <m/>
    <m/>
  </r>
  <r>
    <x v="0"/>
    <s v="n/a"/>
    <x v="1"/>
    <x v="5"/>
    <n v="2019"/>
    <s v="2018/19"/>
    <n v="40955"/>
    <n v="338067"/>
    <n v="375"/>
    <n v="2598"/>
    <n v="41330"/>
    <n v="340665"/>
    <n v="381995"/>
    <n v="775767"/>
    <n v="104384"/>
    <n v="664563"/>
    <n v="768947"/>
    <n v="1129"/>
    <n v="5691"/>
    <n v="6820"/>
    <n v="105513"/>
    <n v="670254"/>
    <n v="76953379"/>
    <n v="643683"/>
    <n v="77597062"/>
    <n v="0.98188396228906438"/>
    <n v="0.91724933963729993"/>
    <m/>
    <m/>
    <n v="128259"/>
    <n v="57685"/>
    <m/>
    <m/>
  </r>
  <r>
    <x v="1"/>
    <s v="CalWIN"/>
    <x v="1"/>
    <x v="5"/>
    <n v="2019"/>
    <s v="2018/19"/>
    <m/>
    <m/>
    <m/>
    <m/>
    <m/>
    <m/>
    <n v="8320"/>
    <n v="12515"/>
    <m/>
    <m/>
    <m/>
    <m/>
    <m/>
    <m/>
    <m/>
    <m/>
    <m/>
    <m/>
    <m/>
    <n v="0.99576434347323839"/>
    <n v="0.98726114649681529"/>
    <m/>
    <m/>
    <n v="4478"/>
    <n v="1979"/>
    <m/>
    <m/>
  </r>
  <r>
    <x v="2"/>
    <s v="C-IV"/>
    <x v="1"/>
    <x v="5"/>
    <n v="2019"/>
    <s v="2018/19"/>
    <m/>
    <m/>
    <m/>
    <m/>
    <m/>
    <m/>
    <n v="12"/>
    <n v="28"/>
    <m/>
    <m/>
    <m/>
    <m/>
    <m/>
    <m/>
    <m/>
    <m/>
    <m/>
    <m/>
    <m/>
    <n v="1"/>
    <n v="1"/>
    <m/>
    <m/>
    <n v="2"/>
    <n v="0"/>
    <m/>
    <m/>
  </r>
  <r>
    <x v="3"/>
    <s v="C-IV"/>
    <x v="1"/>
    <x v="5"/>
    <n v="2019"/>
    <s v="2018/19"/>
    <m/>
    <m/>
    <m/>
    <m/>
    <m/>
    <m/>
    <n v="266"/>
    <n v="524"/>
    <m/>
    <m/>
    <m/>
    <m/>
    <m/>
    <m/>
    <m/>
    <m/>
    <m/>
    <m/>
    <m/>
    <n v="0.98484848484848486"/>
    <n v="0.9555555555555556"/>
    <m/>
    <m/>
    <n v="102"/>
    <n v="11"/>
    <m/>
    <m/>
  </r>
  <r>
    <x v="4"/>
    <s v="C-IV"/>
    <x v="1"/>
    <x v="5"/>
    <n v="2019"/>
    <s v="2018/19"/>
    <m/>
    <m/>
    <m/>
    <m/>
    <m/>
    <m/>
    <n v="3066"/>
    <n v="5767"/>
    <m/>
    <m/>
    <m/>
    <m/>
    <m/>
    <m/>
    <m/>
    <m/>
    <m/>
    <m/>
    <m/>
    <n v="0.91424196018376724"/>
    <n v="0.95407098121085598"/>
    <m/>
    <m/>
    <n v="1198"/>
    <n v="662"/>
    <m/>
    <m/>
  </r>
  <r>
    <x v="5"/>
    <s v="C-IV"/>
    <x v="1"/>
    <x v="5"/>
    <n v="2019"/>
    <s v="2018/19"/>
    <m/>
    <m/>
    <m/>
    <m/>
    <m/>
    <m/>
    <n v="356"/>
    <n v="691"/>
    <m/>
    <m/>
    <m/>
    <m/>
    <m/>
    <m/>
    <m/>
    <m/>
    <m/>
    <m/>
    <m/>
    <n v="0.94594594594594594"/>
    <n v="0.96052631578947367"/>
    <m/>
    <m/>
    <n v="147"/>
    <n v="34"/>
    <m/>
    <m/>
  </r>
  <r>
    <x v="6"/>
    <s v="C-IV"/>
    <x v="1"/>
    <x v="5"/>
    <n v="2019"/>
    <s v="2018/19"/>
    <m/>
    <m/>
    <m/>
    <m/>
    <m/>
    <m/>
    <n v="140"/>
    <n v="306"/>
    <m/>
    <m/>
    <m/>
    <m/>
    <m/>
    <m/>
    <m/>
    <m/>
    <m/>
    <m/>
    <m/>
    <n v="0.97435897435897434"/>
    <n v="0.9642857142857143"/>
    <m/>
    <m/>
    <n v="80"/>
    <n v="36"/>
    <m/>
    <m/>
  </r>
  <r>
    <x v="7"/>
    <s v="CalWIN"/>
    <x v="1"/>
    <x v="5"/>
    <n v="2019"/>
    <s v="2018/19"/>
    <m/>
    <m/>
    <m/>
    <m/>
    <m/>
    <m/>
    <n v="6744"/>
    <n v="8101"/>
    <m/>
    <m/>
    <m/>
    <m/>
    <m/>
    <m/>
    <m/>
    <m/>
    <m/>
    <m/>
    <m/>
    <n v="0.92223572296476308"/>
    <n v="0.98368298368298368"/>
    <m/>
    <m/>
    <n v="1834"/>
    <n v="712"/>
    <m/>
    <m/>
  </r>
  <r>
    <x v="8"/>
    <s v="C-IV"/>
    <x v="1"/>
    <x v="5"/>
    <n v="2019"/>
    <s v="2018/19"/>
    <m/>
    <m/>
    <m/>
    <m/>
    <m/>
    <m/>
    <n v="358"/>
    <n v="720"/>
    <m/>
    <m/>
    <m/>
    <m/>
    <m/>
    <m/>
    <m/>
    <m/>
    <m/>
    <m/>
    <m/>
    <n v="0.98461538461538467"/>
    <n v="0.95238095238095233"/>
    <m/>
    <m/>
    <n v="130"/>
    <n v="29"/>
    <m/>
    <m/>
  </r>
  <r>
    <x v="9"/>
    <s v="C-IV"/>
    <x v="1"/>
    <x v="5"/>
    <n v="2019"/>
    <s v="2018/19"/>
    <m/>
    <m/>
    <m/>
    <m/>
    <m/>
    <m/>
    <n v="978"/>
    <n v="1857"/>
    <m/>
    <m/>
    <m/>
    <m/>
    <m/>
    <m/>
    <m/>
    <m/>
    <m/>
    <m/>
    <m/>
    <n v="0.99664429530201337"/>
    <n v="0.99563318777292575"/>
    <m/>
    <m/>
    <n v="528"/>
    <n v="112"/>
    <m/>
    <m/>
  </r>
  <r>
    <x v="10"/>
    <s v="CalWIN"/>
    <x v="1"/>
    <x v="5"/>
    <n v="2019"/>
    <s v="2018/19"/>
    <m/>
    <m/>
    <m/>
    <m/>
    <m/>
    <m/>
    <n v="87955"/>
    <n v="201166"/>
    <m/>
    <m/>
    <m/>
    <m/>
    <m/>
    <m/>
    <m/>
    <m/>
    <m/>
    <m/>
    <m/>
    <n v="0.93986316168527184"/>
    <n v="0.95133991537376583"/>
    <m/>
    <m/>
    <n v="4214"/>
    <n v="1659"/>
    <m/>
    <m/>
  </r>
  <r>
    <x v="11"/>
    <s v="C-IV"/>
    <x v="1"/>
    <x v="5"/>
    <n v="2019"/>
    <s v="2018/19"/>
    <m/>
    <m/>
    <m/>
    <m/>
    <m/>
    <m/>
    <n v="275"/>
    <n v="645"/>
    <m/>
    <m/>
    <m/>
    <m/>
    <m/>
    <m/>
    <m/>
    <m/>
    <m/>
    <m/>
    <m/>
    <n v="0.93939393939393945"/>
    <n v="0.9"/>
    <m/>
    <m/>
    <n v="110"/>
    <n v="28"/>
    <m/>
    <m/>
  </r>
  <r>
    <x v="12"/>
    <s v="C-IV"/>
    <x v="1"/>
    <x v="5"/>
    <n v="2019"/>
    <s v="2018/19"/>
    <m/>
    <m/>
    <m/>
    <m/>
    <m/>
    <m/>
    <n v="1992"/>
    <n v="3457"/>
    <m/>
    <m/>
    <m/>
    <m/>
    <m/>
    <m/>
    <m/>
    <m/>
    <m/>
    <m/>
    <m/>
    <n v="0.99455535390199634"/>
    <n v="0.97855227882037532"/>
    <m/>
    <m/>
    <n v="1017"/>
    <n v="301"/>
    <m/>
    <m/>
  </r>
  <r>
    <x v="13"/>
    <s v="C-IV"/>
    <x v="1"/>
    <x v="5"/>
    <n v="2019"/>
    <s v="2018/19"/>
    <m/>
    <m/>
    <m/>
    <m/>
    <m/>
    <m/>
    <n v="2604"/>
    <n v="6868"/>
    <m/>
    <m/>
    <m/>
    <m/>
    <m/>
    <m/>
    <m/>
    <m/>
    <m/>
    <m/>
    <m/>
    <n v="0.98116760828625238"/>
    <n v="0.92705167173252279"/>
    <m/>
    <m/>
    <n v="795"/>
    <n v="121"/>
    <m/>
    <m/>
  </r>
  <r>
    <x v="14"/>
    <s v="C-IV"/>
    <x v="1"/>
    <x v="5"/>
    <n v="2019"/>
    <s v="2018/19"/>
    <m/>
    <m/>
    <m/>
    <m/>
    <m/>
    <m/>
    <n v="118"/>
    <n v="266"/>
    <m/>
    <m/>
    <m/>
    <m/>
    <m/>
    <m/>
    <m/>
    <m/>
    <m/>
    <m/>
    <m/>
    <n v="1"/>
    <n v="0.8"/>
    <m/>
    <m/>
    <n v="38"/>
    <n v="0"/>
    <m/>
    <m/>
  </r>
  <r>
    <x v="15"/>
    <s v="C-IV"/>
    <x v="1"/>
    <x v="5"/>
    <n v="2019"/>
    <s v="2018/19"/>
    <m/>
    <m/>
    <m/>
    <m/>
    <m/>
    <m/>
    <n v="10558"/>
    <n v="25850"/>
    <m/>
    <m/>
    <m/>
    <m/>
    <m/>
    <m/>
    <m/>
    <m/>
    <m/>
    <m/>
    <m/>
    <n v="0.98254281949934119"/>
    <n v="0.89151180311401301"/>
    <m/>
    <m/>
    <n v="4841"/>
    <n v="1719"/>
    <m/>
    <m/>
  </r>
  <r>
    <x v="16"/>
    <s v="C-IV"/>
    <x v="1"/>
    <x v="5"/>
    <n v="2019"/>
    <s v="2018/19"/>
    <m/>
    <m/>
    <m/>
    <m/>
    <m/>
    <m/>
    <n v="1760"/>
    <n v="4241"/>
    <m/>
    <m/>
    <m/>
    <m/>
    <m/>
    <m/>
    <m/>
    <m/>
    <m/>
    <m/>
    <m/>
    <n v="1"/>
    <n v="0.96750902527075811"/>
    <m/>
    <m/>
    <n v="666"/>
    <n v="138"/>
    <m/>
    <m/>
  </r>
  <r>
    <x v="17"/>
    <s v="C-IV"/>
    <x v="1"/>
    <x v="5"/>
    <n v="2019"/>
    <s v="2018/19"/>
    <m/>
    <m/>
    <m/>
    <m/>
    <m/>
    <m/>
    <n v="740"/>
    <n v="1429"/>
    <m/>
    <m/>
    <m/>
    <m/>
    <m/>
    <m/>
    <m/>
    <m/>
    <m/>
    <m/>
    <m/>
    <n v="0.96039603960396036"/>
    <n v="0.90909090909090906"/>
    <m/>
    <m/>
    <n v="314"/>
    <n v="52"/>
    <m/>
    <m/>
  </r>
  <r>
    <x v="18"/>
    <s v="C-IV"/>
    <x v="1"/>
    <x v="5"/>
    <n v="2019"/>
    <s v="2018/19"/>
    <m/>
    <m/>
    <m/>
    <m/>
    <m/>
    <m/>
    <n v="230"/>
    <n v="495"/>
    <m/>
    <m/>
    <m/>
    <m/>
    <m/>
    <m/>
    <m/>
    <m/>
    <m/>
    <m/>
    <m/>
    <n v="0.95522388059701491"/>
    <n v="0.88235294117647056"/>
    <m/>
    <m/>
    <n v="94"/>
    <n v="12"/>
    <m/>
    <m/>
  </r>
  <r>
    <x v="19"/>
    <s v="LRS"/>
    <x v="1"/>
    <x v="5"/>
    <n v="2019"/>
    <s v="2018/19"/>
    <m/>
    <m/>
    <m/>
    <m/>
    <m/>
    <m/>
    <n v="77544"/>
    <n v="158145"/>
    <m/>
    <m/>
    <m/>
    <m/>
    <m/>
    <m/>
    <m/>
    <m/>
    <m/>
    <m/>
    <m/>
    <n v="0.9929207291225095"/>
    <n v="0.90063189195886506"/>
    <m/>
    <m/>
    <n v="35757"/>
    <n v="22200"/>
    <m/>
    <m/>
  </r>
  <r>
    <x v="20"/>
    <s v="C-IV"/>
    <x v="1"/>
    <x v="5"/>
    <n v="2019"/>
    <s v="2018/19"/>
    <m/>
    <m/>
    <m/>
    <m/>
    <m/>
    <m/>
    <n v="1426"/>
    <n v="3411"/>
    <m/>
    <m/>
    <m/>
    <m/>
    <m/>
    <m/>
    <m/>
    <m/>
    <m/>
    <m/>
    <m/>
    <n v="0.9504643962848297"/>
    <n v="0.95475113122171951"/>
    <m/>
    <m/>
    <n v="547"/>
    <n v="78"/>
    <m/>
    <m/>
  </r>
  <r>
    <x v="21"/>
    <s v="C-IV"/>
    <x v="1"/>
    <x v="5"/>
    <n v="2019"/>
    <s v="2018/19"/>
    <m/>
    <m/>
    <m/>
    <m/>
    <m/>
    <m/>
    <n v="852"/>
    <n v="1432"/>
    <m/>
    <m/>
    <m/>
    <m/>
    <m/>
    <m/>
    <m/>
    <m/>
    <m/>
    <m/>
    <m/>
    <n v="0.98373983739837401"/>
    <n v="0.90853658536585369"/>
    <m/>
    <m/>
    <n v="443"/>
    <n v="168"/>
    <m/>
    <m/>
  </r>
  <r>
    <x v="22"/>
    <s v="C-IV"/>
    <x v="1"/>
    <x v="5"/>
    <n v="2019"/>
    <s v="2018/19"/>
    <m/>
    <m/>
    <m/>
    <m/>
    <m/>
    <m/>
    <n v="150"/>
    <n v="308"/>
    <m/>
    <m/>
    <m/>
    <m/>
    <m/>
    <m/>
    <m/>
    <m/>
    <m/>
    <m/>
    <m/>
    <n v="1"/>
    <n v="0.95238095238095233"/>
    <m/>
    <m/>
    <n v="40"/>
    <n v="8"/>
    <m/>
    <m/>
  </r>
  <r>
    <x v="23"/>
    <s v="C-IV"/>
    <x v="1"/>
    <x v="5"/>
    <n v="2019"/>
    <s v="2018/19"/>
    <m/>
    <m/>
    <m/>
    <m/>
    <m/>
    <m/>
    <n v="1018"/>
    <n v="2007"/>
    <m/>
    <m/>
    <m/>
    <m/>
    <m/>
    <m/>
    <m/>
    <m/>
    <m/>
    <m/>
    <m/>
    <n v="0.99059561128526641"/>
    <n v="0.94871794871794868"/>
    <m/>
    <m/>
    <n v="449"/>
    <n v="53"/>
    <m/>
    <m/>
  </r>
  <r>
    <x v="24"/>
    <s v="C-IV"/>
    <x v="1"/>
    <x v="5"/>
    <n v="2019"/>
    <s v="2018/19"/>
    <m/>
    <m/>
    <m/>
    <m/>
    <m/>
    <m/>
    <n v="3094"/>
    <n v="7248"/>
    <m/>
    <m/>
    <m/>
    <m/>
    <m/>
    <m/>
    <m/>
    <m/>
    <m/>
    <m/>
    <m/>
    <n v="0.98486932599724897"/>
    <n v="0.96169354838709675"/>
    <m/>
    <m/>
    <n v="1272"/>
    <n v="292"/>
    <m/>
    <m/>
  </r>
  <r>
    <x v="25"/>
    <s v="C-IV"/>
    <x v="1"/>
    <x v="5"/>
    <n v="2019"/>
    <s v="2018/19"/>
    <m/>
    <m/>
    <m/>
    <m/>
    <m/>
    <m/>
    <n v="90"/>
    <n v="197"/>
    <m/>
    <m/>
    <m/>
    <m/>
    <m/>
    <m/>
    <m/>
    <m/>
    <m/>
    <m/>
    <m/>
    <n v="0.95"/>
    <n v="1"/>
    <m/>
    <m/>
    <n v="34"/>
    <n v="7"/>
    <m/>
    <m/>
  </r>
  <r>
    <x v="26"/>
    <s v="C-IV"/>
    <x v="1"/>
    <x v="5"/>
    <n v="2019"/>
    <s v="2018/19"/>
    <m/>
    <m/>
    <m/>
    <m/>
    <m/>
    <m/>
    <n v="48"/>
    <n v="95"/>
    <m/>
    <m/>
    <m/>
    <m/>
    <m/>
    <m/>
    <m/>
    <m/>
    <m/>
    <m/>
    <m/>
    <n v="1"/>
    <n v="1"/>
    <m/>
    <m/>
    <n v="17"/>
    <n v="5"/>
    <m/>
    <m/>
  </r>
  <r>
    <x v="27"/>
    <s v="C-IV"/>
    <x v="1"/>
    <x v="5"/>
    <n v="2019"/>
    <s v="2018/19"/>
    <m/>
    <m/>
    <m/>
    <m/>
    <m/>
    <m/>
    <n v="3713"/>
    <n v="8687"/>
    <m/>
    <m/>
    <m/>
    <m/>
    <m/>
    <m/>
    <m/>
    <m/>
    <m/>
    <m/>
    <m/>
    <n v="0.99793601651186792"/>
    <n v="0.93542435424354242"/>
    <m/>
    <m/>
    <n v="1512"/>
    <n v="532"/>
    <m/>
    <m/>
  </r>
  <r>
    <x v="28"/>
    <s v="C-IV"/>
    <x v="1"/>
    <x v="5"/>
    <n v="2019"/>
    <s v="2018/19"/>
    <m/>
    <m/>
    <m/>
    <m/>
    <m/>
    <m/>
    <n v="484"/>
    <n v="982"/>
    <m/>
    <m/>
    <m/>
    <m/>
    <m/>
    <m/>
    <m/>
    <m/>
    <m/>
    <m/>
    <m/>
    <n v="0.96694214876033058"/>
    <n v="0.96202531645569622"/>
    <m/>
    <m/>
    <n v="258"/>
    <n v="45"/>
    <m/>
    <m/>
  </r>
  <r>
    <x v="29"/>
    <s v="C-IV"/>
    <x v="1"/>
    <x v="5"/>
    <n v="2019"/>
    <s v="2018/19"/>
    <m/>
    <m/>
    <m/>
    <m/>
    <m/>
    <m/>
    <n v="700"/>
    <n v="1257"/>
    <m/>
    <m/>
    <m/>
    <m/>
    <m/>
    <m/>
    <m/>
    <m/>
    <m/>
    <m/>
    <m/>
    <n v="0.949238578680203"/>
    <n v="0.88356164383561642"/>
    <m/>
    <m/>
    <n v="362"/>
    <n v="145"/>
    <m/>
    <m/>
  </r>
  <r>
    <x v="30"/>
    <s v="CalWIN"/>
    <x v="1"/>
    <x v="5"/>
    <n v="2019"/>
    <s v="2018/19"/>
    <m/>
    <m/>
    <m/>
    <m/>
    <m/>
    <m/>
    <n v="15997"/>
    <n v="25943"/>
    <m/>
    <m/>
    <m/>
    <m/>
    <m/>
    <m/>
    <m/>
    <m/>
    <m/>
    <m/>
    <m/>
    <n v="0.97442110931610126"/>
    <n v="0.98311990686845174"/>
    <m/>
    <m/>
    <n v="6872"/>
    <n v="2779"/>
    <m/>
    <m/>
  </r>
  <r>
    <x v="31"/>
    <s v="CalWIN"/>
    <x v="1"/>
    <x v="5"/>
    <n v="2019"/>
    <s v="2018/19"/>
    <m/>
    <m/>
    <m/>
    <m/>
    <m/>
    <m/>
    <n v="1327"/>
    <n v="13632"/>
    <m/>
    <m/>
    <m/>
    <m/>
    <m/>
    <m/>
    <m/>
    <m/>
    <m/>
    <m/>
    <m/>
    <n v="0.97619047619047616"/>
    <n v="0.8271604938271605"/>
    <m/>
    <m/>
    <n v="556"/>
    <n v="335"/>
    <m/>
    <m/>
  </r>
  <r>
    <x v="32"/>
    <s v="C-IV"/>
    <x v="1"/>
    <x v="5"/>
    <n v="2019"/>
    <s v="2018/19"/>
    <m/>
    <m/>
    <m/>
    <m/>
    <m/>
    <m/>
    <n v="213"/>
    <n v="410"/>
    <m/>
    <m/>
    <m/>
    <m/>
    <m/>
    <m/>
    <m/>
    <m/>
    <m/>
    <m/>
    <m/>
    <n v="1"/>
    <n v="0.92500000000000004"/>
    <m/>
    <m/>
    <n v="82"/>
    <n v="24"/>
    <m/>
    <m/>
  </r>
  <r>
    <x v="33"/>
    <s v="C-IV"/>
    <x v="1"/>
    <x v="5"/>
    <n v="2019"/>
    <s v="2018/19"/>
    <m/>
    <m/>
    <m/>
    <m/>
    <m/>
    <m/>
    <n v="17770"/>
    <n v="41109"/>
    <m/>
    <m/>
    <m/>
    <m/>
    <m/>
    <m/>
    <m/>
    <m/>
    <m/>
    <m/>
    <m/>
    <n v="0.98351270895351495"/>
    <n v="0.81984496124031003"/>
    <m/>
    <m/>
    <n v="8526"/>
    <n v="3449"/>
    <m/>
    <m/>
  </r>
  <r>
    <x v="34"/>
    <s v="CalWIN"/>
    <x v="1"/>
    <x v="5"/>
    <n v="2019"/>
    <s v="2018/19"/>
    <m/>
    <m/>
    <m/>
    <m/>
    <m/>
    <m/>
    <n v="14760"/>
    <n v="25413"/>
    <m/>
    <m/>
    <m/>
    <m/>
    <m/>
    <m/>
    <m/>
    <m/>
    <m/>
    <m/>
    <m/>
    <n v="0.99327628361858189"/>
    <n v="0.9798831927319922"/>
    <m/>
    <m/>
    <n v="6576"/>
    <n v="2768"/>
    <m/>
    <m/>
  </r>
  <r>
    <x v="35"/>
    <s v="C-IV"/>
    <x v="1"/>
    <x v="5"/>
    <n v="2019"/>
    <s v="2018/19"/>
    <m/>
    <m/>
    <m/>
    <m/>
    <m/>
    <m/>
    <n v="336"/>
    <n v="798"/>
    <m/>
    <m/>
    <m/>
    <m/>
    <m/>
    <m/>
    <m/>
    <m/>
    <m/>
    <m/>
    <m/>
    <n v="0.96969696969696972"/>
    <n v="0.96969696969696972"/>
    <m/>
    <m/>
    <n v="154"/>
    <n v="44"/>
    <m/>
    <m/>
  </r>
  <r>
    <x v="36"/>
    <s v="C-IV"/>
    <x v="1"/>
    <x v="5"/>
    <n v="2019"/>
    <s v="2018/19"/>
    <m/>
    <m/>
    <m/>
    <m/>
    <m/>
    <m/>
    <n v="24450"/>
    <n v="56910"/>
    <m/>
    <m/>
    <m/>
    <m/>
    <m/>
    <m/>
    <m/>
    <m/>
    <m/>
    <m/>
    <m/>
    <n v="0.99248622474536652"/>
    <n v="0.9423220973782771"/>
    <m/>
    <m/>
    <n v="9006"/>
    <n v="2894"/>
    <m/>
    <m/>
  </r>
  <r>
    <x v="37"/>
    <s v="CalWIN"/>
    <x v="1"/>
    <x v="5"/>
    <n v="2019"/>
    <s v="2018/19"/>
    <m/>
    <m/>
    <m/>
    <m/>
    <m/>
    <m/>
    <n v="22732"/>
    <n v="35397"/>
    <m/>
    <m/>
    <m/>
    <m/>
    <m/>
    <m/>
    <m/>
    <m/>
    <m/>
    <m/>
    <m/>
    <n v="0.98784140969162992"/>
    <n v="0.96240922682614272"/>
    <m/>
    <m/>
    <n v="10538"/>
    <n v="5142"/>
    <m/>
    <m/>
  </r>
  <r>
    <x v="38"/>
    <s v="CalWIN"/>
    <x v="1"/>
    <x v="5"/>
    <n v="2019"/>
    <s v="2018/19"/>
    <m/>
    <m/>
    <m/>
    <m/>
    <m/>
    <m/>
    <n v="4773"/>
    <n v="6923"/>
    <m/>
    <m/>
    <m/>
    <m/>
    <m/>
    <m/>
    <m/>
    <m/>
    <m/>
    <m/>
    <m/>
    <n v="0.99128160418483002"/>
    <n v="0.87647058823529411"/>
    <m/>
    <m/>
    <n v="2547"/>
    <n v="1184"/>
    <m/>
    <m/>
  </r>
  <r>
    <x v="39"/>
    <s v="C-IV"/>
    <x v="1"/>
    <x v="5"/>
    <n v="2019"/>
    <s v="2018/19"/>
    <m/>
    <m/>
    <m/>
    <m/>
    <m/>
    <m/>
    <n v="6022"/>
    <n v="13697"/>
    <m/>
    <m/>
    <m/>
    <m/>
    <m/>
    <m/>
    <m/>
    <m/>
    <m/>
    <m/>
    <m/>
    <n v="0.98921105866486847"/>
    <n v="0.90020366598778001"/>
    <m/>
    <m/>
    <n v="2545"/>
    <n v="906"/>
    <m/>
    <m/>
  </r>
  <r>
    <x v="40"/>
    <s v="CalWIN"/>
    <x v="1"/>
    <x v="5"/>
    <n v="2019"/>
    <s v="2018/19"/>
    <m/>
    <m/>
    <m/>
    <m/>
    <m/>
    <m/>
    <n v="1447"/>
    <n v="1968"/>
    <m/>
    <m/>
    <m/>
    <m/>
    <m/>
    <m/>
    <m/>
    <m/>
    <m/>
    <m/>
    <m/>
    <n v="0.97389033942558745"/>
    <n v="0.97209302325581393"/>
    <m/>
    <m/>
    <n v="776"/>
    <n v="316"/>
    <m/>
    <m/>
  </r>
  <r>
    <x v="41"/>
    <s v="CalWIN"/>
    <x v="1"/>
    <x v="5"/>
    <n v="2019"/>
    <s v="2018/19"/>
    <m/>
    <m/>
    <m/>
    <m/>
    <m/>
    <m/>
    <n v="1893"/>
    <n v="3557"/>
    <m/>
    <m/>
    <m/>
    <m/>
    <m/>
    <m/>
    <m/>
    <m/>
    <m/>
    <m/>
    <m/>
    <n v="0.99061032863849763"/>
    <n v="0.96415770609318996"/>
    <m/>
    <m/>
    <n v="933"/>
    <n v="382"/>
    <m/>
    <m/>
  </r>
  <r>
    <x v="42"/>
    <s v="CalWIN"/>
    <x v="1"/>
    <x v="5"/>
    <n v="2019"/>
    <s v="2018/19"/>
    <m/>
    <m/>
    <m/>
    <m/>
    <m/>
    <m/>
    <n v="21021"/>
    <n v="37441"/>
    <m/>
    <m/>
    <m/>
    <m/>
    <m/>
    <m/>
    <m/>
    <m/>
    <m/>
    <m/>
    <m/>
    <n v="0.91985088536812676"/>
    <n v="0.85593220338983056"/>
    <m/>
    <m/>
    <n v="1828"/>
    <n v="935"/>
    <m/>
    <m/>
  </r>
  <r>
    <x v="43"/>
    <s v="CalWIN"/>
    <x v="1"/>
    <x v="5"/>
    <n v="2019"/>
    <s v="2018/19"/>
    <m/>
    <m/>
    <m/>
    <m/>
    <m/>
    <m/>
    <n v="5910"/>
    <n v="11059"/>
    <m/>
    <m/>
    <m/>
    <m/>
    <m/>
    <m/>
    <m/>
    <m/>
    <m/>
    <m/>
    <m/>
    <n v="0.99302649930264997"/>
    <n v="0.97023809523809523"/>
    <m/>
    <m/>
    <n v="2712"/>
    <n v="996"/>
    <m/>
    <m/>
  </r>
  <r>
    <x v="44"/>
    <s v="CalWIN"/>
    <x v="1"/>
    <x v="5"/>
    <n v="2019"/>
    <s v="2018/19"/>
    <m/>
    <m/>
    <m/>
    <m/>
    <m/>
    <m/>
    <n v="2338"/>
    <n v="2961"/>
    <m/>
    <m/>
    <m/>
    <m/>
    <m/>
    <m/>
    <m/>
    <m/>
    <m/>
    <m/>
    <m/>
    <n v="0.99320882852292025"/>
    <n v="0.9634703196347032"/>
    <m/>
    <m/>
    <n v="983"/>
    <n v="443"/>
    <m/>
    <m/>
  </r>
  <r>
    <x v="45"/>
    <s v="C-IV"/>
    <x v="1"/>
    <x v="5"/>
    <n v="2019"/>
    <s v="2018/19"/>
    <m/>
    <m/>
    <m/>
    <m/>
    <m/>
    <m/>
    <n v="8704"/>
    <n v="16684"/>
    <m/>
    <m/>
    <m/>
    <m/>
    <m/>
    <m/>
    <m/>
    <m/>
    <m/>
    <m/>
    <m/>
    <n v="0.97566909975669103"/>
    <n v="0.9504643962848297"/>
    <m/>
    <m/>
    <n v="833"/>
    <n v="223"/>
    <m/>
    <m/>
  </r>
  <r>
    <x v="46"/>
    <s v="C-IV"/>
    <x v="1"/>
    <x v="5"/>
    <n v="2019"/>
    <s v="2018/19"/>
    <m/>
    <m/>
    <m/>
    <m/>
    <m/>
    <m/>
    <n v="14"/>
    <n v="24"/>
    <m/>
    <m/>
    <m/>
    <m/>
    <m/>
    <m/>
    <m/>
    <m/>
    <m/>
    <m/>
    <m/>
    <n v="1"/>
    <n v="1"/>
    <m/>
    <m/>
    <n v="5"/>
    <n v="0"/>
    <m/>
    <m/>
  </r>
  <r>
    <x v="47"/>
    <s v="C-IV"/>
    <x v="1"/>
    <x v="5"/>
    <n v="2019"/>
    <s v="2018/19"/>
    <m/>
    <m/>
    <m/>
    <m/>
    <m/>
    <m/>
    <n v="520"/>
    <n v="1135"/>
    <m/>
    <m/>
    <m/>
    <m/>
    <m/>
    <m/>
    <m/>
    <m/>
    <m/>
    <m/>
    <m/>
    <n v="1"/>
    <n v="0.8928571428571429"/>
    <m/>
    <m/>
    <n v="202"/>
    <n v="79"/>
    <m/>
    <m/>
  </r>
  <r>
    <x v="48"/>
    <s v="CalWIN"/>
    <x v="1"/>
    <x v="5"/>
    <n v="2019"/>
    <s v="2018/19"/>
    <m/>
    <m/>
    <m/>
    <m/>
    <m/>
    <m/>
    <n v="3039"/>
    <n v="4679"/>
    <m/>
    <m/>
    <m/>
    <m/>
    <m/>
    <m/>
    <m/>
    <m/>
    <m/>
    <m/>
    <m/>
    <n v="0.96319018404907975"/>
    <n v="0.92351274787535409"/>
    <m/>
    <m/>
    <n v="1340"/>
    <n v="552"/>
    <m/>
    <m/>
  </r>
  <r>
    <x v="49"/>
    <s v="CalWIN"/>
    <x v="1"/>
    <x v="5"/>
    <n v="2019"/>
    <s v="2018/19"/>
    <m/>
    <m/>
    <m/>
    <m/>
    <m/>
    <m/>
    <n v="3133"/>
    <n v="4223"/>
    <m/>
    <m/>
    <m/>
    <m/>
    <m/>
    <m/>
    <m/>
    <m/>
    <m/>
    <m/>
    <m/>
    <n v="0.97272727272727277"/>
    <n v="0.41666666666666669"/>
    <m/>
    <m/>
    <n v="968"/>
    <n v="538"/>
    <m/>
    <m/>
  </r>
  <r>
    <x v="50"/>
    <s v="C-IV"/>
    <x v="1"/>
    <x v="5"/>
    <n v="2019"/>
    <s v="2018/19"/>
    <m/>
    <m/>
    <m/>
    <m/>
    <m/>
    <m/>
    <n v="5811"/>
    <n v="12999"/>
    <m/>
    <m/>
    <m/>
    <m/>
    <m/>
    <m/>
    <m/>
    <m/>
    <m/>
    <m/>
    <m/>
    <n v="0.95108315863032844"/>
    <n v="0.89473684210526316"/>
    <m/>
    <m/>
    <n v="2331"/>
    <n v="574"/>
    <m/>
    <m/>
  </r>
  <r>
    <x v="51"/>
    <s v="C-IV"/>
    <x v="1"/>
    <x v="5"/>
    <n v="2019"/>
    <s v="2018/19"/>
    <m/>
    <m/>
    <m/>
    <m/>
    <m/>
    <m/>
    <n v="839"/>
    <n v="2004"/>
    <m/>
    <m/>
    <m/>
    <m/>
    <m/>
    <m/>
    <m/>
    <m/>
    <m/>
    <m/>
    <m/>
    <n v="0.989247311827957"/>
    <n v="0.9538461538461539"/>
    <m/>
    <m/>
    <n v="285"/>
    <n v="87"/>
    <m/>
    <m/>
  </r>
  <r>
    <x v="52"/>
    <s v="C-IV"/>
    <x v="1"/>
    <x v="5"/>
    <n v="2019"/>
    <s v="2018/19"/>
    <m/>
    <m/>
    <m/>
    <m/>
    <m/>
    <m/>
    <n v="655"/>
    <n v="1500"/>
    <m/>
    <m/>
    <m/>
    <m/>
    <m/>
    <m/>
    <m/>
    <m/>
    <m/>
    <m/>
    <m/>
    <n v="0.98026315789473684"/>
    <n v="0.96581196581196582"/>
    <m/>
    <m/>
    <n v="325"/>
    <n v="102"/>
    <m/>
    <m/>
  </r>
  <r>
    <x v="53"/>
    <s v="C-IV"/>
    <x v="1"/>
    <x v="5"/>
    <n v="2019"/>
    <s v="2018/19"/>
    <m/>
    <m/>
    <m/>
    <m/>
    <m/>
    <m/>
    <n v="178"/>
    <n v="347"/>
    <m/>
    <m/>
    <m/>
    <m/>
    <m/>
    <m/>
    <m/>
    <m/>
    <m/>
    <m/>
    <m/>
    <n v="1"/>
    <n v="0.94736842105263153"/>
    <m/>
    <m/>
    <n v="45"/>
    <n v="11"/>
    <m/>
    <m/>
  </r>
  <r>
    <x v="54"/>
    <s v="CalWIN"/>
    <x v="1"/>
    <x v="5"/>
    <n v="2019"/>
    <s v="2018/19"/>
    <m/>
    <m/>
    <m/>
    <m/>
    <m/>
    <m/>
    <n v="11556"/>
    <n v="13749"/>
    <m/>
    <m/>
    <m/>
    <m/>
    <m/>
    <m/>
    <m/>
    <m/>
    <m/>
    <m/>
    <m/>
    <n v="0.9427480916030534"/>
    <n v="0.90083798882681565"/>
    <m/>
    <m/>
    <n v="1809"/>
    <n v="230"/>
    <m/>
    <m/>
  </r>
  <r>
    <x v="55"/>
    <s v="C-IV"/>
    <x v="1"/>
    <x v="5"/>
    <n v="2019"/>
    <s v="2018/19"/>
    <m/>
    <m/>
    <m/>
    <m/>
    <m/>
    <m/>
    <n v="331"/>
    <n v="600"/>
    <m/>
    <m/>
    <m/>
    <m/>
    <m/>
    <m/>
    <m/>
    <m/>
    <m/>
    <m/>
    <m/>
    <n v="0.93457943925233644"/>
    <n v="0.95061728395061729"/>
    <m/>
    <m/>
    <n v="190"/>
    <n v="47"/>
    <m/>
    <m/>
  </r>
  <r>
    <x v="56"/>
    <s v="CalWIN"/>
    <x v="1"/>
    <x v="5"/>
    <n v="2019"/>
    <s v="2018/19"/>
    <m/>
    <m/>
    <m/>
    <m/>
    <m/>
    <m/>
    <n v="5678"/>
    <n v="9061"/>
    <m/>
    <m/>
    <m/>
    <m/>
    <m/>
    <m/>
    <m/>
    <m/>
    <m/>
    <m/>
    <m/>
    <n v="0.99256505576208176"/>
    <n v="0.97716894977168944"/>
    <m/>
    <m/>
    <n v="2436"/>
    <n v="647"/>
    <m/>
    <m/>
  </r>
  <r>
    <x v="57"/>
    <s v="CalWIN"/>
    <x v="1"/>
    <x v="5"/>
    <n v="2019"/>
    <s v="2018/19"/>
    <m/>
    <m/>
    <m/>
    <m/>
    <m/>
    <m/>
    <n v="1641"/>
    <n v="2350"/>
    <m/>
    <m/>
    <m/>
    <m/>
    <m/>
    <m/>
    <m/>
    <m/>
    <m/>
    <m/>
    <m/>
    <n v="0.80821917808219179"/>
    <n v="0.91666666666666663"/>
    <m/>
    <m/>
    <n v="1249"/>
    <n v="780"/>
    <m/>
    <m/>
  </r>
  <r>
    <x v="58"/>
    <s v="C-IV"/>
    <x v="1"/>
    <x v="5"/>
    <n v="2019"/>
    <s v="2018/19"/>
    <m/>
    <m/>
    <m/>
    <m/>
    <m/>
    <m/>
    <n v="917"/>
    <n v="2071"/>
    <m/>
    <m/>
    <m/>
    <m/>
    <m/>
    <m/>
    <m/>
    <m/>
    <m/>
    <m/>
    <m/>
    <n v="0.98775510204081629"/>
    <n v="0.93452380952380953"/>
    <m/>
    <m/>
    <n v="328"/>
    <n v="80"/>
    <m/>
    <m/>
  </r>
  <r>
    <x v="0"/>
    <s v="n/a"/>
    <x v="2"/>
    <x v="5"/>
    <n v="2019"/>
    <s v="2018/19"/>
    <n v="198147"/>
    <n v="1645187"/>
    <n v="1882"/>
    <n v="13153"/>
    <n v="200029"/>
    <n v="1658340"/>
    <n v="1858369"/>
    <n v="3704578"/>
    <n v="506158"/>
    <n v="3162068"/>
    <n v="3668226"/>
    <n v="6187"/>
    <n v="30165"/>
    <n v="36352"/>
    <n v="512345"/>
    <n v="3192233"/>
    <n v="498649555"/>
    <n v="4017291"/>
    <n v="502666846"/>
    <n v="0.98313464235624126"/>
    <n v="0.92643717993146202"/>
    <m/>
    <m/>
    <n v="141257"/>
    <n v="59100"/>
    <m/>
    <m/>
  </r>
  <r>
    <x v="1"/>
    <s v="CalWIN"/>
    <x v="2"/>
    <x v="5"/>
    <n v="2019"/>
    <s v="2018/19"/>
    <m/>
    <m/>
    <m/>
    <m/>
    <m/>
    <m/>
    <n v="51429"/>
    <n v="92704"/>
    <m/>
    <m/>
    <m/>
    <m/>
    <m/>
    <m/>
    <m/>
    <m/>
    <m/>
    <m/>
    <m/>
    <n v="0.99747474747474751"/>
    <n v="0.98944988696307457"/>
    <m/>
    <m/>
    <n v="5041"/>
    <n v="1940"/>
    <m/>
    <m/>
  </r>
  <r>
    <x v="2"/>
    <s v="C-IV"/>
    <x v="2"/>
    <x v="5"/>
    <n v="2019"/>
    <s v="2018/19"/>
    <m/>
    <m/>
    <m/>
    <m/>
    <m/>
    <m/>
    <n v="70"/>
    <n v="118"/>
    <m/>
    <m/>
    <m/>
    <m/>
    <m/>
    <m/>
    <m/>
    <m/>
    <m/>
    <m/>
    <m/>
    <n v="1"/>
    <n v="1"/>
    <m/>
    <m/>
    <n v="5"/>
    <n v="0"/>
    <m/>
    <m/>
  </r>
  <r>
    <x v="3"/>
    <s v="C-IV"/>
    <x v="2"/>
    <x v="5"/>
    <n v="2019"/>
    <s v="2018/19"/>
    <m/>
    <m/>
    <m/>
    <m/>
    <m/>
    <m/>
    <n v="1430"/>
    <n v="2564"/>
    <m/>
    <m/>
    <m/>
    <m/>
    <m/>
    <m/>
    <m/>
    <m/>
    <m/>
    <m/>
    <m/>
    <n v="1"/>
    <n v="1"/>
    <m/>
    <m/>
    <n v="129"/>
    <n v="29"/>
    <m/>
    <m/>
  </r>
  <r>
    <x v="4"/>
    <s v="C-IV"/>
    <x v="2"/>
    <x v="5"/>
    <n v="2019"/>
    <s v="2018/19"/>
    <m/>
    <m/>
    <m/>
    <m/>
    <m/>
    <m/>
    <n v="15900"/>
    <n v="28424"/>
    <m/>
    <m/>
    <m/>
    <m/>
    <m/>
    <m/>
    <m/>
    <m/>
    <m/>
    <m/>
    <m/>
    <n v="0.90858725761772852"/>
    <n v="0.9593345656192237"/>
    <m/>
    <m/>
    <n v="1329"/>
    <n v="636"/>
    <m/>
    <m/>
  </r>
  <r>
    <x v="5"/>
    <s v="C-IV"/>
    <x v="2"/>
    <x v="5"/>
    <n v="2019"/>
    <s v="2018/19"/>
    <m/>
    <m/>
    <m/>
    <m/>
    <m/>
    <m/>
    <n v="2563"/>
    <n v="4494"/>
    <m/>
    <m/>
    <m/>
    <m/>
    <m/>
    <m/>
    <m/>
    <m/>
    <m/>
    <m/>
    <m/>
    <n v="0.96721311475409832"/>
    <n v="0.98780487804878048"/>
    <m/>
    <m/>
    <n v="195"/>
    <n v="41"/>
    <m/>
    <m/>
  </r>
  <r>
    <x v="6"/>
    <s v="C-IV"/>
    <x v="2"/>
    <x v="5"/>
    <n v="2019"/>
    <s v="2018/19"/>
    <m/>
    <m/>
    <m/>
    <m/>
    <m/>
    <m/>
    <n v="636"/>
    <n v="1369"/>
    <m/>
    <m/>
    <m/>
    <m/>
    <m/>
    <m/>
    <m/>
    <m/>
    <m/>
    <m/>
    <m/>
    <n v="1"/>
    <n v="0.95238095238095233"/>
    <m/>
    <m/>
    <n v="57"/>
    <n v="14"/>
    <m/>
    <m/>
  </r>
  <r>
    <x v="7"/>
    <s v="CalWIN"/>
    <x v="2"/>
    <x v="5"/>
    <n v="2019"/>
    <s v="2018/19"/>
    <m/>
    <m/>
    <m/>
    <m/>
    <m/>
    <m/>
    <n v="28670"/>
    <n v="55871"/>
    <m/>
    <m/>
    <m/>
    <m/>
    <m/>
    <m/>
    <m/>
    <m/>
    <m/>
    <m/>
    <m/>
    <n v="0.94877505567928733"/>
    <n v="0.98983739837398377"/>
    <m/>
    <m/>
    <n v="2036"/>
    <n v="668"/>
    <m/>
    <m/>
  </r>
  <r>
    <x v="8"/>
    <s v="C-IV"/>
    <x v="2"/>
    <x v="5"/>
    <n v="2019"/>
    <s v="2018/19"/>
    <m/>
    <m/>
    <m/>
    <m/>
    <m/>
    <m/>
    <n v="2443"/>
    <n v="4694"/>
    <m/>
    <m/>
    <m/>
    <m/>
    <m/>
    <m/>
    <m/>
    <m/>
    <m/>
    <m/>
    <m/>
    <n v="0.95890410958904115"/>
    <n v="0.9285714285714286"/>
    <m/>
    <m/>
    <n v="145"/>
    <n v="29"/>
    <m/>
    <m/>
  </r>
  <r>
    <x v="9"/>
    <s v="C-IV"/>
    <x v="2"/>
    <x v="5"/>
    <n v="2019"/>
    <s v="2018/19"/>
    <m/>
    <m/>
    <m/>
    <m/>
    <m/>
    <m/>
    <n v="6197"/>
    <n v="10561"/>
    <m/>
    <m/>
    <m/>
    <m/>
    <m/>
    <m/>
    <m/>
    <m/>
    <m/>
    <m/>
    <m/>
    <n v="0.9946236559139785"/>
    <n v="0.99657534246575341"/>
    <m/>
    <m/>
    <n v="611"/>
    <n v="150"/>
    <m/>
    <m/>
  </r>
  <r>
    <x v="10"/>
    <s v="CalWIN"/>
    <x v="2"/>
    <x v="5"/>
    <n v="2019"/>
    <s v="2018/19"/>
    <m/>
    <m/>
    <m/>
    <m/>
    <m/>
    <m/>
    <n v="87674"/>
    <n v="203905"/>
    <m/>
    <m/>
    <m/>
    <m/>
    <m/>
    <m/>
    <m/>
    <m/>
    <m/>
    <m/>
    <m/>
    <n v="0.95775913720790895"/>
    <n v="0.95351473922902497"/>
    <m/>
    <m/>
    <n v="4875"/>
    <n v="1873"/>
    <m/>
    <m/>
  </r>
  <r>
    <x v="11"/>
    <s v="C-IV"/>
    <x v="2"/>
    <x v="5"/>
    <n v="2019"/>
    <s v="2018/19"/>
    <m/>
    <m/>
    <m/>
    <m/>
    <m/>
    <m/>
    <n v="1460"/>
    <n v="3126"/>
    <m/>
    <m/>
    <m/>
    <m/>
    <m/>
    <m/>
    <m/>
    <m/>
    <m/>
    <m/>
    <m/>
    <n v="0.9642857142857143"/>
    <n v="0.97297297297297303"/>
    <m/>
    <m/>
    <n v="113"/>
    <n v="31"/>
    <m/>
    <m/>
  </r>
  <r>
    <x v="12"/>
    <s v="C-IV"/>
    <x v="2"/>
    <x v="5"/>
    <n v="2019"/>
    <s v="2018/19"/>
    <m/>
    <m/>
    <m/>
    <m/>
    <m/>
    <m/>
    <n v="11924"/>
    <n v="19504"/>
    <m/>
    <m/>
    <m/>
    <m/>
    <m/>
    <m/>
    <m/>
    <m/>
    <m/>
    <m/>
    <m/>
    <n v="0.98856209150326801"/>
    <n v="0.98117647058823532"/>
    <m/>
    <m/>
    <n v="1181"/>
    <n v="366"/>
    <m/>
    <m/>
  </r>
  <r>
    <x v="13"/>
    <s v="C-IV"/>
    <x v="2"/>
    <x v="5"/>
    <n v="2019"/>
    <s v="2018/19"/>
    <m/>
    <m/>
    <m/>
    <m/>
    <m/>
    <m/>
    <n v="16164"/>
    <n v="37775"/>
    <m/>
    <m/>
    <m/>
    <m/>
    <m/>
    <m/>
    <m/>
    <m/>
    <m/>
    <m/>
    <m/>
    <n v="0.98412698412698418"/>
    <n v="0.92021276595744683"/>
    <m/>
    <m/>
    <n v="887"/>
    <n v="86"/>
    <m/>
    <m/>
  </r>
  <r>
    <x v="14"/>
    <s v="C-IV"/>
    <x v="2"/>
    <x v="5"/>
    <n v="2019"/>
    <s v="2018/19"/>
    <m/>
    <m/>
    <m/>
    <m/>
    <m/>
    <m/>
    <n v="970"/>
    <n v="1758"/>
    <m/>
    <m/>
    <m/>
    <m/>
    <m/>
    <m/>
    <m/>
    <m/>
    <m/>
    <m/>
    <m/>
    <n v="1"/>
    <n v="1"/>
    <m/>
    <m/>
    <n v="59"/>
    <n v="1"/>
    <m/>
    <m/>
  </r>
  <r>
    <x v="15"/>
    <s v="C-IV"/>
    <x v="2"/>
    <x v="5"/>
    <n v="2019"/>
    <s v="2018/19"/>
    <m/>
    <m/>
    <m/>
    <m/>
    <m/>
    <m/>
    <n v="64698"/>
    <n v="147218"/>
    <m/>
    <m/>
    <m/>
    <m/>
    <m/>
    <m/>
    <m/>
    <m/>
    <m/>
    <m/>
    <m/>
    <n v="0.98283386674425366"/>
    <n v="0.90877648076091655"/>
    <m/>
    <m/>
    <n v="5118"/>
    <n v="1518"/>
    <m/>
    <m/>
  </r>
  <r>
    <x v="16"/>
    <s v="C-IV"/>
    <x v="2"/>
    <x v="5"/>
    <n v="2019"/>
    <s v="2018/19"/>
    <m/>
    <m/>
    <m/>
    <m/>
    <m/>
    <m/>
    <n v="10331"/>
    <n v="22868"/>
    <m/>
    <m/>
    <m/>
    <m/>
    <m/>
    <m/>
    <m/>
    <m/>
    <m/>
    <m/>
    <m/>
    <n v="0.99778270509977829"/>
    <n v="0.95873015873015877"/>
    <m/>
    <m/>
    <n v="697"/>
    <n v="120"/>
    <m/>
    <m/>
  </r>
  <r>
    <x v="17"/>
    <s v="C-IV"/>
    <x v="2"/>
    <x v="5"/>
    <n v="2019"/>
    <s v="2018/19"/>
    <m/>
    <m/>
    <m/>
    <m/>
    <m/>
    <m/>
    <n v="6182"/>
    <n v="11069"/>
    <m/>
    <m/>
    <m/>
    <m/>
    <m/>
    <m/>
    <m/>
    <m/>
    <m/>
    <m/>
    <m/>
    <n v="0.97628458498023718"/>
    <n v="0.92105263157894735"/>
    <m/>
    <m/>
    <n v="398"/>
    <n v="71"/>
    <m/>
    <m/>
  </r>
  <r>
    <x v="18"/>
    <s v="C-IV"/>
    <x v="2"/>
    <x v="5"/>
    <n v="2019"/>
    <s v="2018/19"/>
    <m/>
    <m/>
    <m/>
    <m/>
    <m/>
    <m/>
    <n v="1460"/>
    <n v="2819"/>
    <m/>
    <m/>
    <m/>
    <m/>
    <m/>
    <m/>
    <m/>
    <m/>
    <m/>
    <m/>
    <m/>
    <n v="0.96103896103896103"/>
    <n v="0.91935483870967738"/>
    <m/>
    <m/>
    <n v="100"/>
    <n v="19"/>
    <m/>
    <m/>
  </r>
  <r>
    <x v="19"/>
    <s v="LRS"/>
    <x v="2"/>
    <x v="5"/>
    <n v="2019"/>
    <s v="2018/19"/>
    <m/>
    <m/>
    <m/>
    <m/>
    <m/>
    <m/>
    <n v="538105"/>
    <n v="1024468"/>
    <m/>
    <m/>
    <m/>
    <m/>
    <m/>
    <m/>
    <m/>
    <m/>
    <m/>
    <m/>
    <m/>
    <n v="0.99262553692933442"/>
    <n v="0.90615418309242224"/>
    <m/>
    <m/>
    <n v="39400"/>
    <n v="23674"/>
    <m/>
    <m/>
  </r>
  <r>
    <x v="20"/>
    <s v="C-IV"/>
    <x v="2"/>
    <x v="5"/>
    <n v="2019"/>
    <s v="2018/19"/>
    <m/>
    <m/>
    <m/>
    <m/>
    <m/>
    <m/>
    <n v="10686"/>
    <n v="25600"/>
    <m/>
    <m/>
    <m/>
    <m/>
    <m/>
    <m/>
    <m/>
    <m/>
    <m/>
    <m/>
    <m/>
    <n v="0.97172236503856046"/>
    <n v="0.96750902527075811"/>
    <m/>
    <m/>
    <n v="627"/>
    <n v="73"/>
    <m/>
    <m/>
  </r>
  <r>
    <x v="21"/>
    <s v="C-IV"/>
    <x v="2"/>
    <x v="5"/>
    <n v="2019"/>
    <s v="2018/19"/>
    <m/>
    <m/>
    <m/>
    <m/>
    <m/>
    <m/>
    <n v="0"/>
    <n v="0"/>
    <m/>
    <m/>
    <m/>
    <m/>
    <m/>
    <m/>
    <m/>
    <m/>
    <m/>
    <m/>
    <m/>
    <e v="#DIV/0!"/>
    <e v="#DIV/0!"/>
    <m/>
    <m/>
    <m/>
    <m/>
    <m/>
    <m/>
  </r>
  <r>
    <x v="22"/>
    <s v="C-IV"/>
    <x v="2"/>
    <x v="5"/>
    <n v="2019"/>
    <s v="2018/19"/>
    <m/>
    <m/>
    <m/>
    <m/>
    <m/>
    <m/>
    <n v="1025"/>
    <n v="1853"/>
    <m/>
    <m/>
    <m/>
    <m/>
    <m/>
    <m/>
    <m/>
    <m/>
    <m/>
    <m/>
    <m/>
    <n v="1"/>
    <n v="0.95454545454545459"/>
    <m/>
    <m/>
    <n v="58"/>
    <n v="6"/>
    <m/>
    <m/>
  </r>
  <r>
    <x v="23"/>
    <s v="C-IV"/>
    <x v="2"/>
    <x v="5"/>
    <n v="2019"/>
    <s v="2018/19"/>
    <m/>
    <m/>
    <m/>
    <m/>
    <m/>
    <m/>
    <n v="5829"/>
    <n v="10655"/>
    <m/>
    <m/>
    <m/>
    <m/>
    <m/>
    <m/>
    <m/>
    <m/>
    <m/>
    <m/>
    <m/>
    <n v="0.98753894080996885"/>
    <n v="0.94849785407725318"/>
    <m/>
    <m/>
    <n v="467"/>
    <n v="48"/>
    <m/>
    <m/>
  </r>
  <r>
    <x v="24"/>
    <s v="C-IV"/>
    <x v="2"/>
    <x v="5"/>
    <n v="2019"/>
    <s v="2018/19"/>
    <m/>
    <m/>
    <m/>
    <m/>
    <m/>
    <m/>
    <n v="22155"/>
    <n v="49755"/>
    <m/>
    <m/>
    <m/>
    <m/>
    <m/>
    <m/>
    <m/>
    <m/>
    <m/>
    <m/>
    <m/>
    <n v="0.99159663865546221"/>
    <n v="0.95879556259904908"/>
    <m/>
    <m/>
    <n v="1501"/>
    <n v="269"/>
    <m/>
    <m/>
  </r>
  <r>
    <x v="25"/>
    <s v="C-IV"/>
    <x v="2"/>
    <x v="5"/>
    <n v="2019"/>
    <s v="2018/19"/>
    <m/>
    <m/>
    <m/>
    <m/>
    <m/>
    <m/>
    <n v="631"/>
    <n v="1278"/>
    <m/>
    <m/>
    <m/>
    <m/>
    <m/>
    <m/>
    <m/>
    <m/>
    <m/>
    <m/>
    <m/>
    <n v="0.967741935483871"/>
    <n v="0.86363636363636365"/>
    <m/>
    <m/>
    <n v="35"/>
    <n v="7"/>
    <m/>
    <m/>
  </r>
  <r>
    <x v="26"/>
    <s v="C-IV"/>
    <x v="2"/>
    <x v="5"/>
    <n v="2019"/>
    <s v="2018/19"/>
    <m/>
    <m/>
    <m/>
    <m/>
    <m/>
    <m/>
    <n v="373"/>
    <n v="657"/>
    <m/>
    <m/>
    <m/>
    <m/>
    <m/>
    <m/>
    <m/>
    <m/>
    <m/>
    <m/>
    <m/>
    <n v="1"/>
    <n v="1"/>
    <m/>
    <m/>
    <n v="19"/>
    <n v="6"/>
    <m/>
    <m/>
  </r>
  <r>
    <x v="27"/>
    <s v="C-IV"/>
    <x v="2"/>
    <x v="5"/>
    <n v="2019"/>
    <s v="2018/19"/>
    <m/>
    <m/>
    <m/>
    <m/>
    <m/>
    <m/>
    <n v="18998"/>
    <n v="41839"/>
    <m/>
    <m/>
    <m/>
    <m/>
    <m/>
    <m/>
    <m/>
    <m/>
    <m/>
    <m/>
    <m/>
    <n v="0.99788806758183735"/>
    <n v="0.93673110720562391"/>
    <m/>
    <m/>
    <n v="1510"/>
    <n v="534"/>
    <m/>
    <m/>
  </r>
  <r>
    <x v="28"/>
    <s v="C-IV"/>
    <x v="2"/>
    <x v="5"/>
    <n v="2019"/>
    <s v="2018/19"/>
    <m/>
    <m/>
    <m/>
    <m/>
    <m/>
    <m/>
    <n v="2711"/>
    <n v="5266"/>
    <m/>
    <m/>
    <m/>
    <m/>
    <m/>
    <m/>
    <m/>
    <m/>
    <m/>
    <m/>
    <m/>
    <n v="0.96062992125984248"/>
    <n v="0.91249999999999998"/>
    <m/>
    <m/>
    <n v="245"/>
    <n v="58"/>
    <m/>
    <m/>
  </r>
  <r>
    <x v="29"/>
    <s v="C-IV"/>
    <x v="2"/>
    <x v="5"/>
    <n v="2019"/>
    <s v="2018/19"/>
    <m/>
    <m/>
    <m/>
    <m/>
    <m/>
    <m/>
    <n v="4349"/>
    <n v="7310"/>
    <m/>
    <m/>
    <m/>
    <m/>
    <m/>
    <m/>
    <m/>
    <m/>
    <m/>
    <m/>
    <m/>
    <n v="0.97512437810945274"/>
    <n v="0.9"/>
    <m/>
    <m/>
    <n v="362"/>
    <n v="118"/>
    <m/>
    <m/>
  </r>
  <r>
    <x v="30"/>
    <s v="CalWIN"/>
    <x v="2"/>
    <x v="5"/>
    <n v="2019"/>
    <s v="2018/19"/>
    <m/>
    <m/>
    <m/>
    <m/>
    <m/>
    <m/>
    <n v="98913"/>
    <n v="193009"/>
    <m/>
    <m/>
    <m/>
    <m/>
    <m/>
    <m/>
    <m/>
    <m/>
    <m/>
    <m/>
    <m/>
    <n v="0.9789169995561473"/>
    <n v="0.98734793187347936"/>
    <m/>
    <m/>
    <n v="7611"/>
    <n v="2764"/>
    <m/>
    <m/>
  </r>
  <r>
    <x v="31"/>
    <s v="CalWIN"/>
    <x v="2"/>
    <x v="5"/>
    <n v="2019"/>
    <s v="2018/19"/>
    <m/>
    <m/>
    <m/>
    <m/>
    <m/>
    <m/>
    <n v="7650"/>
    <n v="13705"/>
    <m/>
    <m/>
    <m/>
    <m/>
    <m/>
    <m/>
    <m/>
    <m/>
    <m/>
    <m/>
    <m/>
    <n v="0.98711340206185572"/>
    <n v="0.73809523809523814"/>
    <m/>
    <m/>
    <n v="597"/>
    <n v="324"/>
    <m/>
    <m/>
  </r>
  <r>
    <x v="32"/>
    <s v="C-IV"/>
    <x v="2"/>
    <x v="5"/>
    <n v="2019"/>
    <s v="2018/19"/>
    <m/>
    <m/>
    <m/>
    <m/>
    <m/>
    <m/>
    <n v="1136"/>
    <n v="2013"/>
    <m/>
    <m/>
    <m/>
    <m/>
    <m/>
    <m/>
    <m/>
    <m/>
    <m/>
    <m/>
    <m/>
    <n v="0.971830985915493"/>
    <n v="0.8936170212765957"/>
    <m/>
    <m/>
    <n v="102"/>
    <n v="40"/>
    <m/>
    <m/>
  </r>
  <r>
    <x v="33"/>
    <s v="C-IV"/>
    <x v="2"/>
    <x v="5"/>
    <n v="2019"/>
    <s v="2018/19"/>
    <m/>
    <m/>
    <m/>
    <m/>
    <m/>
    <m/>
    <n v="108012"/>
    <n v="230740"/>
    <m/>
    <m/>
    <m/>
    <m/>
    <m/>
    <m/>
    <m/>
    <m/>
    <m/>
    <m/>
    <m/>
    <n v="0.97835153922542206"/>
    <n v="0.87375236039924464"/>
    <m/>
    <m/>
    <n v="9591"/>
    <n v="3516"/>
    <m/>
    <m/>
  </r>
  <r>
    <x v="34"/>
    <s v="CalWIN"/>
    <x v="2"/>
    <x v="5"/>
    <n v="2019"/>
    <s v="2018/19"/>
    <m/>
    <m/>
    <m/>
    <m/>
    <m/>
    <m/>
    <n v="91135"/>
    <n v="187629"/>
    <m/>
    <m/>
    <m/>
    <m/>
    <m/>
    <m/>
    <m/>
    <m/>
    <m/>
    <m/>
    <m/>
    <n v="0.99803198031980322"/>
    <n v="0.98370370370370375"/>
    <m/>
    <m/>
    <n v="7927"/>
    <n v="2954"/>
    <m/>
    <m/>
  </r>
  <r>
    <x v="35"/>
    <s v="C-IV"/>
    <x v="2"/>
    <x v="5"/>
    <n v="2019"/>
    <s v="2018/19"/>
    <m/>
    <m/>
    <m/>
    <m/>
    <m/>
    <m/>
    <n v="2085"/>
    <n v="4370"/>
    <m/>
    <m/>
    <m/>
    <m/>
    <m/>
    <m/>
    <m/>
    <m/>
    <m/>
    <m/>
    <m/>
    <n v="0.97247706422018343"/>
    <n v="0.93506493506493504"/>
    <m/>
    <m/>
    <n v="159"/>
    <n v="47"/>
    <m/>
    <m/>
  </r>
  <r>
    <x v="36"/>
    <s v="C-IV"/>
    <x v="2"/>
    <x v="5"/>
    <n v="2019"/>
    <s v="2018/19"/>
    <m/>
    <m/>
    <m/>
    <m/>
    <m/>
    <m/>
    <n v="145766"/>
    <n v="313010"/>
    <m/>
    <m/>
    <m/>
    <m/>
    <m/>
    <m/>
    <m/>
    <m/>
    <m/>
    <m/>
    <m/>
    <n v="0.9933688914516362"/>
    <n v="0.94655065257924176"/>
    <m/>
    <m/>
    <n v="10394"/>
    <n v="3054"/>
    <m/>
    <m/>
  </r>
  <r>
    <x v="37"/>
    <s v="CalWIN"/>
    <x v="2"/>
    <x v="5"/>
    <n v="2019"/>
    <s v="2018/19"/>
    <m/>
    <m/>
    <m/>
    <m/>
    <m/>
    <m/>
    <n v="130626"/>
    <n v="249791"/>
    <m/>
    <m/>
    <m/>
    <m/>
    <m/>
    <m/>
    <m/>
    <m/>
    <m/>
    <m/>
    <m/>
    <n v="0.98732488325550372"/>
    <n v="0.96530454895913642"/>
    <m/>
    <m/>
    <n v="10698"/>
    <n v="5133"/>
    <m/>
    <m/>
  </r>
  <r>
    <x v="38"/>
    <s v="CalWIN"/>
    <x v="2"/>
    <x v="5"/>
    <n v="2019"/>
    <s v="2018/19"/>
    <m/>
    <m/>
    <m/>
    <m/>
    <m/>
    <m/>
    <n v="30457"/>
    <n v="45363"/>
    <m/>
    <m/>
    <m/>
    <m/>
    <m/>
    <m/>
    <m/>
    <m/>
    <m/>
    <m/>
    <m/>
    <n v="0.97488226059654626"/>
    <n v="0.82659932659932656"/>
    <m/>
    <m/>
    <n v="2747"/>
    <n v="1136"/>
    <m/>
    <m/>
  </r>
  <r>
    <x v="39"/>
    <s v="C-IV"/>
    <x v="2"/>
    <x v="5"/>
    <n v="2019"/>
    <s v="2018/19"/>
    <m/>
    <m/>
    <m/>
    <m/>
    <m/>
    <m/>
    <n v="42555"/>
    <n v="91471"/>
    <m/>
    <m/>
    <m/>
    <m/>
    <m/>
    <m/>
    <m/>
    <m/>
    <m/>
    <m/>
    <m/>
    <n v="0.98958333333333337"/>
    <n v="0.90303030303030307"/>
    <m/>
    <m/>
    <n v="2895"/>
    <n v="1039"/>
    <m/>
    <m/>
  </r>
  <r>
    <x v="40"/>
    <s v="CalWIN"/>
    <x v="2"/>
    <x v="5"/>
    <n v="2019"/>
    <s v="2018/19"/>
    <m/>
    <m/>
    <m/>
    <m/>
    <m/>
    <m/>
    <n v="8930"/>
    <n v="15053"/>
    <m/>
    <m/>
    <m/>
    <m/>
    <m/>
    <m/>
    <m/>
    <m/>
    <m/>
    <m/>
    <m/>
    <n v="0.96107055961070564"/>
    <n v="0.96787148594377514"/>
    <m/>
    <m/>
    <n v="774"/>
    <n v="250"/>
    <m/>
    <m/>
  </r>
  <r>
    <x v="41"/>
    <s v="CalWIN"/>
    <x v="2"/>
    <x v="5"/>
    <n v="2019"/>
    <s v="2018/19"/>
    <m/>
    <m/>
    <m/>
    <m/>
    <m/>
    <m/>
    <n v="10872"/>
    <n v="20106"/>
    <m/>
    <m/>
    <m/>
    <m/>
    <m/>
    <m/>
    <m/>
    <m/>
    <m/>
    <m/>
    <m/>
    <n v="0.9929906542056075"/>
    <n v="0.93650793650793651"/>
    <m/>
    <m/>
    <n v="1075"/>
    <n v="441"/>
    <m/>
    <m/>
  </r>
  <r>
    <x v="42"/>
    <s v="CalWIN"/>
    <x v="2"/>
    <x v="5"/>
    <n v="2019"/>
    <s v="2018/19"/>
    <m/>
    <m/>
    <m/>
    <m/>
    <m/>
    <m/>
    <n v="21053"/>
    <n v="39233"/>
    <m/>
    <m/>
    <m/>
    <m/>
    <m/>
    <m/>
    <m/>
    <m/>
    <m/>
    <m/>
    <m/>
    <n v="0.89768683274021355"/>
    <n v="0.81297709923664119"/>
    <m/>
    <m/>
    <n v="1707"/>
    <n v="871"/>
    <m/>
    <m/>
  </r>
  <r>
    <x v="43"/>
    <s v="CalWIN"/>
    <x v="2"/>
    <x v="5"/>
    <n v="2019"/>
    <s v="2018/19"/>
    <m/>
    <m/>
    <m/>
    <m/>
    <m/>
    <m/>
    <n v="38630"/>
    <n v="71677"/>
    <m/>
    <m/>
    <m/>
    <m/>
    <m/>
    <m/>
    <m/>
    <m/>
    <m/>
    <m/>
    <m/>
    <n v="0.99057788944723613"/>
    <n v="0.97504456327985745"/>
    <m/>
    <m/>
    <n v="3026"/>
    <n v="1005"/>
    <m/>
    <m/>
  </r>
  <r>
    <x v="44"/>
    <s v="CalWIN"/>
    <x v="2"/>
    <x v="5"/>
    <n v="2019"/>
    <s v="2018/19"/>
    <m/>
    <m/>
    <m/>
    <m/>
    <m/>
    <m/>
    <n v="13821"/>
    <n v="23575"/>
    <m/>
    <m/>
    <m/>
    <m/>
    <m/>
    <m/>
    <m/>
    <m/>
    <m/>
    <m/>
    <m/>
    <n v="0.99628252788104088"/>
    <n v="0.9726027397260274"/>
    <m/>
    <m/>
    <n v="940"/>
    <n v="395"/>
    <m/>
    <m/>
  </r>
  <r>
    <x v="45"/>
    <s v="C-IV"/>
    <x v="2"/>
    <x v="5"/>
    <n v="2019"/>
    <s v="2018/19"/>
    <m/>
    <m/>
    <m/>
    <m/>
    <m/>
    <m/>
    <n v="11533"/>
    <n v="21261"/>
    <m/>
    <m/>
    <m/>
    <m/>
    <m/>
    <m/>
    <m/>
    <m/>
    <m/>
    <m/>
    <m/>
    <n v="0.978984238178634"/>
    <n v="0.96188340807174888"/>
    <m/>
    <m/>
    <n v="1020"/>
    <n v="228"/>
    <m/>
    <m/>
  </r>
  <r>
    <x v="46"/>
    <s v="C-IV"/>
    <x v="2"/>
    <x v="5"/>
    <n v="2019"/>
    <s v="2018/19"/>
    <m/>
    <m/>
    <m/>
    <m/>
    <m/>
    <m/>
    <n v="127"/>
    <n v="209"/>
    <m/>
    <m/>
    <m/>
    <m/>
    <m/>
    <m/>
    <m/>
    <m/>
    <m/>
    <m/>
    <m/>
    <n v="1"/>
    <n v="1"/>
    <m/>
    <m/>
    <n v="6"/>
    <n v="2"/>
    <m/>
    <m/>
  </r>
  <r>
    <x v="47"/>
    <s v="C-IV"/>
    <x v="2"/>
    <x v="5"/>
    <n v="2019"/>
    <s v="2018/19"/>
    <m/>
    <m/>
    <m/>
    <m/>
    <m/>
    <m/>
    <n v="3202"/>
    <n v="6441"/>
    <m/>
    <m/>
    <m/>
    <m/>
    <m/>
    <m/>
    <m/>
    <m/>
    <m/>
    <m/>
    <m/>
    <n v="1"/>
    <n v="0.94059405940594054"/>
    <m/>
    <m/>
    <n v="258"/>
    <n v="90"/>
    <m/>
    <m/>
  </r>
  <r>
    <x v="48"/>
    <s v="CalWIN"/>
    <x v="2"/>
    <x v="5"/>
    <n v="2019"/>
    <s v="2018/19"/>
    <m/>
    <m/>
    <m/>
    <m/>
    <m/>
    <m/>
    <n v="19013"/>
    <n v="34962"/>
    <m/>
    <m/>
    <m/>
    <m/>
    <m/>
    <m/>
    <m/>
    <m/>
    <m/>
    <m/>
    <m/>
    <n v="0.97832369942196529"/>
    <n v="0.9397260273972603"/>
    <m/>
    <m/>
    <n v="1393"/>
    <n v="515"/>
    <m/>
    <m/>
  </r>
  <r>
    <x v="49"/>
    <s v="CalWIN"/>
    <x v="2"/>
    <x v="5"/>
    <n v="2019"/>
    <s v="2018/19"/>
    <m/>
    <m/>
    <m/>
    <m/>
    <m/>
    <m/>
    <n v="14995"/>
    <n v="24175"/>
    <m/>
    <m/>
    <m/>
    <m/>
    <m/>
    <m/>
    <m/>
    <m/>
    <m/>
    <m/>
    <m/>
    <n v="0.95318352059925093"/>
    <n v="0.56020942408376961"/>
    <m/>
    <m/>
    <n v="1124"/>
    <n v="529"/>
    <m/>
    <m/>
  </r>
  <r>
    <x v="50"/>
    <s v="C-IV"/>
    <x v="2"/>
    <x v="5"/>
    <n v="2019"/>
    <s v="2018/19"/>
    <m/>
    <m/>
    <m/>
    <m/>
    <m/>
    <m/>
    <n v="34168"/>
    <n v="70460"/>
    <m/>
    <m/>
    <m/>
    <m/>
    <m/>
    <m/>
    <m/>
    <m/>
    <m/>
    <m/>
    <m/>
    <n v="0.95860284605433377"/>
    <n v="0.92625899280575541"/>
    <m/>
    <m/>
    <n v="2629"/>
    <n v="628"/>
    <m/>
    <m/>
  </r>
  <r>
    <x v="51"/>
    <s v="C-IV"/>
    <x v="2"/>
    <x v="5"/>
    <n v="2019"/>
    <s v="2018/19"/>
    <m/>
    <m/>
    <m/>
    <m/>
    <m/>
    <m/>
    <n v="4897"/>
    <n v="11076"/>
    <m/>
    <m/>
    <m/>
    <m/>
    <m/>
    <m/>
    <m/>
    <m/>
    <m/>
    <m/>
    <m/>
    <n v="0.98429319371727753"/>
    <n v="0.95918367346938771"/>
    <m/>
    <m/>
    <n v="361"/>
    <n v="114"/>
    <m/>
    <m/>
  </r>
  <r>
    <x v="52"/>
    <s v="C-IV"/>
    <x v="2"/>
    <x v="5"/>
    <n v="2019"/>
    <s v="2018/19"/>
    <m/>
    <m/>
    <m/>
    <m/>
    <m/>
    <m/>
    <n v="4197"/>
    <n v="8710"/>
    <m/>
    <m/>
    <m/>
    <m/>
    <m/>
    <m/>
    <m/>
    <m/>
    <m/>
    <m/>
    <m/>
    <n v="0.98104265402843605"/>
    <n v="0.96202531645569622"/>
    <m/>
    <m/>
    <n v="366"/>
    <n v="102"/>
    <m/>
    <m/>
  </r>
  <r>
    <x v="53"/>
    <s v="C-IV"/>
    <x v="2"/>
    <x v="5"/>
    <n v="2019"/>
    <s v="2018/19"/>
    <m/>
    <m/>
    <m/>
    <m/>
    <m/>
    <m/>
    <n v="925"/>
    <n v="1600"/>
    <m/>
    <m/>
    <m/>
    <m/>
    <m/>
    <m/>
    <m/>
    <m/>
    <m/>
    <m/>
    <m/>
    <n v="1"/>
    <n v="0.8125"/>
    <m/>
    <m/>
    <n v="83"/>
    <n v="31"/>
    <m/>
    <m/>
  </r>
  <r>
    <x v="54"/>
    <s v="CalWIN"/>
    <x v="2"/>
    <x v="5"/>
    <n v="2019"/>
    <s v="2018/19"/>
    <m/>
    <m/>
    <m/>
    <m/>
    <m/>
    <m/>
    <n v="48232"/>
    <n v="110042"/>
    <m/>
    <m/>
    <m/>
    <m/>
    <m/>
    <m/>
    <m/>
    <m/>
    <m/>
    <m/>
    <m/>
    <n v="0.9452908587257618"/>
    <n v="0.88564167725540022"/>
    <m/>
    <m/>
    <n v="2189"/>
    <n v="268"/>
    <m/>
    <m/>
  </r>
  <r>
    <x v="55"/>
    <s v="C-IV"/>
    <x v="2"/>
    <x v="5"/>
    <n v="2019"/>
    <s v="2018/19"/>
    <m/>
    <m/>
    <m/>
    <m/>
    <m/>
    <m/>
    <n v="2681"/>
    <n v="4488"/>
    <m/>
    <m/>
    <m/>
    <m/>
    <m/>
    <m/>
    <m/>
    <m/>
    <m/>
    <m/>
    <m/>
    <n v="0.95934959349593496"/>
    <n v="0.97647058823529409"/>
    <m/>
    <m/>
    <n v="201"/>
    <n v="39"/>
    <m/>
    <m/>
  </r>
  <r>
    <x v="56"/>
    <s v="CalWIN"/>
    <x v="2"/>
    <x v="5"/>
    <n v="2019"/>
    <s v="2018/19"/>
    <m/>
    <m/>
    <m/>
    <m/>
    <m/>
    <m/>
    <n v="31729"/>
    <n v="60946"/>
    <m/>
    <m/>
    <m/>
    <m/>
    <m/>
    <m/>
    <m/>
    <m/>
    <m/>
    <m/>
    <m/>
    <n v="0.9949141767323586"/>
    <n v="0.97416020671834624"/>
    <m/>
    <m/>
    <n v="2730"/>
    <n v="677"/>
    <m/>
    <m/>
  </r>
  <r>
    <x v="57"/>
    <s v="CalWIN"/>
    <x v="2"/>
    <x v="5"/>
    <n v="2019"/>
    <s v="2018/19"/>
    <m/>
    <m/>
    <m/>
    <m/>
    <m/>
    <m/>
    <n v="9900"/>
    <n v="17179"/>
    <m/>
    <m/>
    <m/>
    <m/>
    <m/>
    <m/>
    <m/>
    <m/>
    <m/>
    <m/>
    <m/>
    <n v="0.80838323353293418"/>
    <n v="0.87951807228915657"/>
    <m/>
    <m/>
    <n v="1071"/>
    <n v="463"/>
    <m/>
    <m/>
  </r>
  <r>
    <x v="58"/>
    <s v="C-IV"/>
    <x v="2"/>
    <x v="5"/>
    <n v="2019"/>
    <s v="2018/19"/>
    <m/>
    <m/>
    <m/>
    <m/>
    <m/>
    <m/>
    <n v="6066"/>
    <n v="12762"/>
    <m/>
    <m/>
    <m/>
    <m/>
    <m/>
    <m/>
    <m/>
    <m/>
    <m/>
    <m/>
    <m/>
    <n v="0.99661016949152548"/>
    <n v="0.96103896103896103"/>
    <m/>
    <m/>
    <n v="383"/>
    <n v="60"/>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2">
  <r>
    <x v="0"/>
    <s v="n/a"/>
    <x v="0"/>
    <x v="0"/>
    <n v="2012"/>
    <s v="2011/12"/>
    <n v="0.92679999999999996"/>
    <n v="0.1"/>
    <n v="0.19500000000000001"/>
    <n v="7.3999999999999996E-2"/>
    <n v="9.5000000000000001E-2"/>
    <m/>
    <m/>
    <m/>
  </r>
  <r>
    <x v="1"/>
    <s v="CalWIN"/>
    <x v="0"/>
    <x v="0"/>
    <n v="2012"/>
    <s v="2011/12"/>
    <n v="0.86960000000000004"/>
    <n v="0.115"/>
    <n v="0.20499999999999999"/>
    <n v="3.1E-2"/>
    <n v="6.8000000000000005E-2"/>
    <m/>
    <m/>
    <m/>
  </r>
  <r>
    <x v="2"/>
    <s v="C-IV"/>
    <x v="0"/>
    <x v="0"/>
    <n v="2012"/>
    <s v="2011/12"/>
    <n v="1"/>
    <n v="0"/>
    <n v="0"/>
    <n v="4.2999999999999997E-2"/>
    <n v="4.2999999999999997E-2"/>
    <m/>
    <m/>
    <m/>
  </r>
  <r>
    <x v="3"/>
    <s v="C-IV"/>
    <x v="0"/>
    <x v="0"/>
    <n v="2012"/>
    <s v="2011/12"/>
    <n v="0.9476"/>
    <n v="3.5999999999999997E-2"/>
    <n v="0.1"/>
    <n v="0.16600000000000001"/>
    <n v="0.19600000000000001"/>
    <m/>
    <m/>
    <m/>
  </r>
  <r>
    <x v="4"/>
    <s v="C-IV"/>
    <x v="0"/>
    <x v="0"/>
    <n v="2012"/>
    <s v="2011/12"/>
    <n v="0.93589999999999995"/>
    <n v="2.8000000000000001E-2"/>
    <n v="0.11"/>
    <n v="0.26"/>
    <n v="0.28199999999999997"/>
    <m/>
    <m/>
    <m/>
  </r>
  <r>
    <x v="5"/>
    <s v="C-IV"/>
    <x v="0"/>
    <x v="0"/>
    <n v="2012"/>
    <s v="2011/12"/>
    <n v="0.98929999999999996"/>
    <n v="8.0000000000000002E-3"/>
    <n v="7.3999999999999996E-2"/>
    <n v="0.16300000000000001"/>
    <n v="0.191"/>
    <m/>
    <m/>
    <m/>
  </r>
  <r>
    <x v="6"/>
    <s v="C-IV"/>
    <x v="0"/>
    <x v="0"/>
    <n v="2012"/>
    <s v="2011/12"/>
    <n v="1"/>
    <n v="3.5999999999999997E-2"/>
    <n v="0.13100000000000001"/>
    <n v="7.9000000000000001E-2"/>
    <n v="8.2000000000000003E-2"/>
    <m/>
    <m/>
    <m/>
  </r>
  <r>
    <x v="7"/>
    <s v="CalWIN"/>
    <x v="0"/>
    <x v="0"/>
    <n v="2012"/>
    <s v="2011/12"/>
    <n v="0.82089999999999996"/>
    <n v="0.108"/>
    <n v="0.186"/>
    <n v="7.2999999999999995E-2"/>
    <n v="0.106"/>
    <m/>
    <m/>
    <m/>
  </r>
  <r>
    <x v="8"/>
    <s v="C-IV"/>
    <x v="0"/>
    <x v="0"/>
    <n v="2012"/>
    <s v="2011/12"/>
    <n v="0.97970000000000002"/>
    <n v="3.9E-2"/>
    <n v="0.13800000000000001"/>
    <n v="0.21"/>
    <n v="0.23200000000000001"/>
    <m/>
    <m/>
    <m/>
  </r>
  <r>
    <x v="9"/>
    <s v="C-IV"/>
    <x v="0"/>
    <x v="0"/>
    <n v="2012"/>
    <s v="2011/12"/>
    <n v="0.93120000000000003"/>
    <n v="2.4E-2"/>
    <n v="0.12"/>
    <n v="0.156"/>
    <n v="0.17199999999999999"/>
    <m/>
    <m/>
    <m/>
  </r>
  <r>
    <x v="10"/>
    <s v="CalWIN"/>
    <x v="0"/>
    <x v="0"/>
    <n v="2012"/>
    <s v="2011/12"/>
    <n v="0.95"/>
    <n v="0.20599999999999999"/>
    <n v="0.32200000000000001"/>
    <n v="7.3999999999999996E-2"/>
    <n v="0.12"/>
    <m/>
    <m/>
    <m/>
  </r>
  <r>
    <x v="11"/>
    <s v="C-IV"/>
    <x v="0"/>
    <x v="0"/>
    <n v="2012"/>
    <s v="2011/12"/>
    <n v="1"/>
    <n v="4.9000000000000002E-2"/>
    <n v="0.125"/>
    <n v="0.105"/>
    <n v="0.113"/>
    <m/>
    <m/>
    <m/>
  </r>
  <r>
    <x v="12"/>
    <s v="C-IV"/>
    <x v="0"/>
    <x v="0"/>
    <n v="2012"/>
    <s v="2011/12"/>
    <n v="0.8911"/>
    <n v="2.5999999999999999E-2"/>
    <n v="0.115"/>
    <n v="0.184"/>
    <n v="0.21199999999999999"/>
    <m/>
    <m/>
    <m/>
  </r>
  <r>
    <x v="13"/>
    <s v="C-IV"/>
    <x v="0"/>
    <x v="0"/>
    <n v="2012"/>
    <s v="2011/12"/>
    <n v="0.97699999999999998"/>
    <n v="3.7999999999999999E-2"/>
    <n v="0.122"/>
    <n v="0.16900000000000001"/>
    <n v="0.19400000000000001"/>
    <m/>
    <m/>
    <m/>
  </r>
  <r>
    <x v="14"/>
    <s v="C-IV"/>
    <x v="0"/>
    <x v="0"/>
    <n v="2012"/>
    <s v="2011/12"/>
    <n v="1"/>
    <n v="1.2E-2"/>
    <n v="0.128"/>
    <n v="0.113"/>
    <n v="0.11899999999999999"/>
    <m/>
    <m/>
    <m/>
  </r>
  <r>
    <x v="15"/>
    <s v="C-IV"/>
    <x v="0"/>
    <x v="0"/>
    <n v="2012"/>
    <s v="2011/12"/>
    <n v="0.97660000000000002"/>
    <n v="5.8000000000000003E-2"/>
    <n v="0.17499999999999999"/>
    <n v="0.13900000000000001"/>
    <n v="0.159"/>
    <m/>
    <m/>
    <m/>
  </r>
  <r>
    <x v="16"/>
    <s v="C-IV"/>
    <x v="0"/>
    <x v="0"/>
    <n v="2012"/>
    <s v="2011/12"/>
    <n v="0.89729999999999999"/>
    <n v="4.2000000000000003E-2"/>
    <n v="0.13600000000000001"/>
    <n v="0.13500000000000001"/>
    <n v="0.155"/>
    <m/>
    <m/>
    <m/>
  </r>
  <r>
    <x v="17"/>
    <s v="C-IV"/>
    <x v="0"/>
    <x v="0"/>
    <n v="2012"/>
    <s v="2011/12"/>
    <n v="0.96860000000000002"/>
    <n v="1.9E-2"/>
    <n v="9.5000000000000001E-2"/>
    <n v="0.28000000000000003"/>
    <n v="0.30399999999999999"/>
    <m/>
    <m/>
    <m/>
  </r>
  <r>
    <x v="18"/>
    <s v="C-IV"/>
    <x v="0"/>
    <x v="0"/>
    <n v="2012"/>
    <s v="2011/12"/>
    <n v="0.97040000000000004"/>
    <n v="0.11"/>
    <n v="0.26800000000000002"/>
    <n v="0.14899999999999999"/>
    <n v="0.16600000000000001"/>
    <m/>
    <m/>
    <m/>
  </r>
  <r>
    <x v="19"/>
    <s v="LRS"/>
    <x v="0"/>
    <x v="0"/>
    <n v="2012"/>
    <s v="2011/12"/>
    <n v="0.92979999999999996"/>
    <n v="0.122"/>
    <n v="0.221"/>
    <n v="0"/>
    <n v="3.0000000000000001E-3"/>
    <m/>
    <m/>
    <m/>
  </r>
  <r>
    <x v="20"/>
    <s v="C-IV"/>
    <x v="0"/>
    <x v="0"/>
    <n v="2012"/>
    <s v="2011/12"/>
    <n v="0.98009999999999997"/>
    <n v="4.2000000000000003E-2"/>
    <n v="0.158"/>
    <n v="0.159"/>
    <n v="0.186"/>
    <m/>
    <m/>
    <m/>
  </r>
  <r>
    <x v="21"/>
    <s v="C-IV"/>
    <x v="0"/>
    <x v="0"/>
    <n v="2012"/>
    <s v="2011/12"/>
    <n v="0.91649999999999998"/>
    <n v="4.9000000000000002E-2"/>
    <n v="0.13500000000000001"/>
    <n v="0.11899999999999999"/>
    <n v="0.13700000000000001"/>
    <m/>
    <m/>
    <m/>
  </r>
  <r>
    <x v="22"/>
    <s v="C-IV"/>
    <x v="0"/>
    <x v="0"/>
    <n v="2012"/>
    <s v="2011/12"/>
    <n v="0.98109999999999997"/>
    <n v="1.4999999999999999E-2"/>
    <n v="8.7999999999999995E-2"/>
    <n v="0.15"/>
    <n v="0.15"/>
    <m/>
    <m/>
    <m/>
  </r>
  <r>
    <x v="23"/>
    <s v="C-IV"/>
    <x v="0"/>
    <x v="0"/>
    <n v="2012"/>
    <s v="2011/12"/>
    <n v="0.99460000000000004"/>
    <n v="4.1000000000000002E-2"/>
    <n v="0.156"/>
    <n v="0.17599999999999999"/>
    <n v="0.19800000000000001"/>
    <m/>
    <m/>
    <m/>
  </r>
  <r>
    <x v="24"/>
    <s v="C-IV"/>
    <x v="0"/>
    <x v="0"/>
    <n v="2012"/>
    <s v="2011/12"/>
    <n v="0.97440000000000004"/>
    <n v="0.05"/>
    <n v="0.16200000000000001"/>
    <n v="0.217"/>
    <n v="0.23599999999999999"/>
    <m/>
    <m/>
    <m/>
  </r>
  <r>
    <x v="25"/>
    <s v="C-IV"/>
    <x v="0"/>
    <x v="0"/>
    <n v="2012"/>
    <s v="2011/12"/>
    <n v="0.9556"/>
    <n v="3.3000000000000002E-2"/>
    <n v="0.13600000000000001"/>
    <n v="0.13600000000000001"/>
    <n v="0.152"/>
    <m/>
    <m/>
    <m/>
  </r>
  <r>
    <x v="26"/>
    <s v="C-IV"/>
    <x v="0"/>
    <x v="0"/>
    <n v="2012"/>
    <s v="2011/12"/>
    <n v="0.92589999999999995"/>
    <n v="2.9000000000000001E-2"/>
    <n v="0.123"/>
    <n v="0.01"/>
    <n v="1.6E-2"/>
    <m/>
    <m/>
    <m/>
  </r>
  <r>
    <x v="27"/>
    <s v="C-IV"/>
    <x v="0"/>
    <x v="0"/>
    <n v="2012"/>
    <s v="2011/12"/>
    <n v="0.99380000000000002"/>
    <n v="2.3E-2"/>
    <n v="0.104"/>
    <n v="0.10199999999999999"/>
    <n v="0.111"/>
    <m/>
    <m/>
    <m/>
  </r>
  <r>
    <x v="28"/>
    <s v="C-IV"/>
    <x v="0"/>
    <x v="0"/>
    <n v="2012"/>
    <s v="2011/12"/>
    <n v="0.96409999999999996"/>
    <n v="2.5000000000000001E-2"/>
    <n v="9.4E-2"/>
    <n v="0.17"/>
    <n v="0.19500000000000001"/>
    <m/>
    <m/>
    <m/>
  </r>
  <r>
    <x v="29"/>
    <s v="C-IV"/>
    <x v="0"/>
    <x v="0"/>
    <n v="2012"/>
    <s v="2011/12"/>
    <n v="0.98429999999999995"/>
    <n v="2.4E-2"/>
    <n v="0.10100000000000001"/>
    <n v="0.12"/>
    <n v="0.13800000000000001"/>
    <m/>
    <m/>
    <m/>
  </r>
  <r>
    <x v="30"/>
    <s v="CalWIN"/>
    <x v="0"/>
    <x v="0"/>
    <n v="2012"/>
    <s v="2011/12"/>
    <n v="0.99450000000000005"/>
    <n v="0.11600000000000001"/>
    <n v="0.191"/>
    <n v="3.1E-2"/>
    <n v="5.3999999999999999E-2"/>
    <m/>
    <m/>
    <m/>
  </r>
  <r>
    <x v="31"/>
    <s v="CalWIN"/>
    <x v="0"/>
    <x v="0"/>
    <n v="2012"/>
    <s v="2011/12"/>
    <n v="0.83330000000000004"/>
    <n v="0.105"/>
    <n v="0.193"/>
    <n v="3.6999999999999998E-2"/>
    <n v="7.0999999999999994E-2"/>
    <m/>
    <m/>
    <m/>
  </r>
  <r>
    <x v="32"/>
    <s v="C-IV"/>
    <x v="0"/>
    <x v="0"/>
    <n v="2012"/>
    <s v="2011/12"/>
    <n v="0.96079999999999999"/>
    <n v="5.1999999999999998E-2"/>
    <n v="0.108"/>
    <n v="0.10199999999999999"/>
    <n v="0.105"/>
    <m/>
    <m/>
    <m/>
  </r>
  <r>
    <x v="33"/>
    <s v="C-IV"/>
    <x v="0"/>
    <x v="0"/>
    <n v="2012"/>
    <s v="2011/12"/>
    <n v="0.93879999999999997"/>
    <n v="2.9000000000000001E-2"/>
    <n v="0.11799999999999999"/>
    <n v="0.14699999999999999"/>
    <n v="0.16600000000000001"/>
    <m/>
    <m/>
    <m/>
  </r>
  <r>
    <x v="34"/>
    <s v="CalWIN"/>
    <x v="0"/>
    <x v="0"/>
    <n v="2012"/>
    <s v="2011/12"/>
    <n v="0.92310000000000003"/>
    <n v="0.124"/>
    <n v="0.20399999999999999"/>
    <n v="3.1E-2"/>
    <n v="6.0999999999999999E-2"/>
    <m/>
    <m/>
    <m/>
  </r>
  <r>
    <x v="35"/>
    <s v="C-IV"/>
    <x v="0"/>
    <x v="0"/>
    <n v="2012"/>
    <s v="2011/12"/>
    <n v="0.98650000000000004"/>
    <n v="3.2000000000000001E-2"/>
    <n v="0.14399999999999999"/>
    <n v="0.126"/>
    <n v="0.14299999999999999"/>
    <m/>
    <m/>
    <m/>
  </r>
  <r>
    <x v="36"/>
    <s v="C-IV"/>
    <x v="0"/>
    <x v="0"/>
    <n v="2012"/>
    <s v="2011/12"/>
    <n v="0.93430000000000002"/>
    <n v="3.5999999999999997E-2"/>
    <n v="0.124"/>
    <n v="0.18099999999999999"/>
    <n v="0.19600000000000001"/>
    <m/>
    <m/>
    <m/>
  </r>
  <r>
    <x v="37"/>
    <s v="CalWIN"/>
    <x v="0"/>
    <x v="0"/>
    <n v="2012"/>
    <s v="2011/12"/>
    <n v="0.94820000000000004"/>
    <n v="0.17299999999999999"/>
    <n v="0.27100000000000002"/>
    <n v="7.9000000000000001E-2"/>
    <n v="0.13"/>
    <m/>
    <m/>
    <m/>
  </r>
  <r>
    <x v="38"/>
    <s v="CalWIN"/>
    <x v="0"/>
    <x v="0"/>
    <n v="2012"/>
    <s v="2011/12"/>
    <n v="0.92100000000000004"/>
    <n v="0.108"/>
    <n v="0.20599999999999999"/>
    <n v="6.2E-2"/>
    <n v="9.4E-2"/>
    <m/>
    <m/>
    <m/>
  </r>
  <r>
    <x v="39"/>
    <s v="C-IV"/>
    <x v="0"/>
    <x v="0"/>
    <n v="2012"/>
    <s v="2011/12"/>
    <n v="0.95379999999999998"/>
    <n v="4.8000000000000001E-2"/>
    <n v="0.13"/>
    <n v="0.16200000000000001"/>
    <n v="0.17799999999999999"/>
    <m/>
    <m/>
    <m/>
  </r>
  <r>
    <x v="40"/>
    <s v="CalWIN"/>
    <x v="0"/>
    <x v="0"/>
    <n v="2012"/>
    <s v="2011/12"/>
    <n v="0.8649"/>
    <n v="0.108"/>
    <n v="0.19400000000000001"/>
    <n v="2.1999999999999999E-2"/>
    <n v="4.5999999999999999E-2"/>
    <m/>
    <m/>
    <m/>
  </r>
  <r>
    <x v="41"/>
    <s v="CalWIN"/>
    <x v="0"/>
    <x v="0"/>
    <n v="2012"/>
    <s v="2011/12"/>
    <n v="0.84199999999999997"/>
    <n v="8.7999999999999995E-2"/>
    <n v="0.16500000000000001"/>
    <n v="2.1000000000000001E-2"/>
    <n v="4.3999999999999997E-2"/>
    <m/>
    <m/>
    <m/>
  </r>
  <r>
    <x v="42"/>
    <s v="CalWIN"/>
    <x v="0"/>
    <x v="0"/>
    <n v="2012"/>
    <s v="2011/12"/>
    <n v="0.83840000000000003"/>
    <n v="0.151"/>
    <n v="0.23100000000000001"/>
    <n v="3.5999999999999997E-2"/>
    <n v="0.06"/>
    <m/>
    <m/>
    <m/>
  </r>
  <r>
    <x v="43"/>
    <s v="CalWIN"/>
    <x v="0"/>
    <x v="0"/>
    <n v="2012"/>
    <s v="2011/12"/>
    <n v="0.255"/>
    <n v="9.6000000000000002E-2"/>
    <n v="0.17"/>
    <n v="7.0000000000000001E-3"/>
    <n v="3.4000000000000002E-2"/>
    <m/>
    <m/>
    <m/>
  </r>
  <r>
    <x v="44"/>
    <s v="CalWIN"/>
    <x v="0"/>
    <x v="0"/>
    <n v="2012"/>
    <s v="2011/12"/>
    <n v="0.86509999999999998"/>
    <n v="0.109"/>
    <n v="0.19400000000000001"/>
    <n v="1.9E-2"/>
    <n v="4.5999999999999999E-2"/>
    <m/>
    <m/>
    <m/>
  </r>
  <r>
    <x v="45"/>
    <s v="C-IV"/>
    <x v="0"/>
    <x v="0"/>
    <n v="2012"/>
    <s v="2011/12"/>
    <n v="0.9335"/>
    <n v="2.5000000000000001E-2"/>
    <n v="0.124"/>
    <n v="0.161"/>
    <n v="0.18"/>
    <m/>
    <m/>
    <m/>
  </r>
  <r>
    <x v="46"/>
    <s v="C-IV"/>
    <x v="0"/>
    <x v="0"/>
    <n v="2012"/>
    <s v="2011/12"/>
    <n v="0.92310000000000003"/>
    <n v="2.4E-2"/>
    <n v="4.9000000000000002E-2"/>
    <n v="9.8000000000000004E-2"/>
    <n v="9.8000000000000004E-2"/>
    <m/>
    <m/>
    <m/>
  </r>
  <r>
    <x v="47"/>
    <s v="C-IV"/>
    <x v="0"/>
    <x v="0"/>
    <n v="2012"/>
    <s v="2011/12"/>
    <n v="0.95040000000000002"/>
    <n v="2.4E-2"/>
    <n v="0.11899999999999999"/>
    <n v="0.16900000000000001"/>
    <n v="0.185"/>
    <m/>
    <m/>
    <m/>
  </r>
  <r>
    <x v="48"/>
    <s v="CalWIN"/>
    <x v="0"/>
    <x v="0"/>
    <n v="2012"/>
    <s v="2011/12"/>
    <n v="0.94689999999999996"/>
    <n v="7.9000000000000001E-2"/>
    <n v="0.18099999999999999"/>
    <n v="1.2999999999999999E-2"/>
    <n v="5.5E-2"/>
    <m/>
    <m/>
    <m/>
  </r>
  <r>
    <x v="49"/>
    <s v="CalWIN"/>
    <x v="0"/>
    <x v="0"/>
    <n v="2012"/>
    <s v="2011/12"/>
    <n v="0.4607"/>
    <n v="0.106"/>
    <n v="0.186"/>
    <n v="2.9000000000000001E-2"/>
    <n v="5.7000000000000002E-2"/>
    <m/>
    <m/>
    <m/>
  </r>
  <r>
    <x v="50"/>
    <s v="C-IV"/>
    <x v="0"/>
    <x v="0"/>
    <n v="2012"/>
    <s v="2011/12"/>
    <n v="0.97109999999999996"/>
    <n v="1.7999999999999999E-2"/>
    <n v="0.129"/>
    <n v="0.156"/>
    <n v="0.17799999999999999"/>
    <m/>
    <m/>
    <m/>
  </r>
  <r>
    <x v="51"/>
    <s v="C-IV"/>
    <x v="0"/>
    <x v="0"/>
    <n v="2012"/>
    <s v="2011/12"/>
    <n v="0.9607"/>
    <n v="3.5000000000000003E-2"/>
    <n v="0.123"/>
    <n v="0.11"/>
    <n v="0.121"/>
    <m/>
    <m/>
    <m/>
  </r>
  <r>
    <x v="52"/>
    <s v="C-IV"/>
    <x v="0"/>
    <x v="0"/>
    <n v="2012"/>
    <s v="2011/12"/>
    <n v="0.99519999999999997"/>
    <n v="4.2000000000000003E-2"/>
    <n v="0.11600000000000001"/>
    <n v="0.13800000000000001"/>
    <n v="0.14899999999999999"/>
    <m/>
    <m/>
    <m/>
  </r>
  <r>
    <x v="53"/>
    <s v="C-IV"/>
    <x v="0"/>
    <x v="0"/>
    <n v="2012"/>
    <s v="2011/12"/>
    <n v="0.9889"/>
    <n v="4.8000000000000001E-2"/>
    <n v="0.128"/>
    <n v="0.159"/>
    <n v="0.17899999999999999"/>
    <m/>
    <m/>
    <m/>
  </r>
  <r>
    <x v="54"/>
    <s v="CalWIN"/>
    <x v="0"/>
    <x v="0"/>
    <n v="2012"/>
    <s v="2011/12"/>
    <n v="0.93930000000000002"/>
    <n v="0.23400000000000001"/>
    <n v="0.35199999999999998"/>
    <n v="0.08"/>
    <n v="0.122"/>
    <m/>
    <m/>
    <m/>
  </r>
  <r>
    <x v="55"/>
    <s v="C-IV"/>
    <x v="0"/>
    <x v="0"/>
    <n v="2012"/>
    <s v="2011/12"/>
    <n v="0.93710000000000004"/>
    <n v="3.7999999999999999E-2"/>
    <n v="0.151"/>
    <n v="0.109"/>
    <n v="0.123"/>
    <m/>
    <m/>
    <m/>
  </r>
  <r>
    <x v="56"/>
    <s v="CalWIN"/>
    <x v="0"/>
    <x v="0"/>
    <n v="2012"/>
    <s v="2011/12"/>
    <n v="0.95630000000000004"/>
    <n v="0.125"/>
    <n v="0.23699999999999999"/>
    <n v="5.2999999999999999E-2"/>
    <n v="8.4000000000000005E-2"/>
    <m/>
    <m/>
    <m/>
  </r>
  <r>
    <x v="57"/>
    <s v="CalWIN"/>
    <x v="0"/>
    <x v="0"/>
    <n v="2012"/>
    <s v="2011/12"/>
    <n v="0.91190000000000004"/>
    <n v="0.13800000000000001"/>
    <n v="0.22500000000000001"/>
    <n v="3.5999999999999997E-2"/>
    <n v="6.5000000000000002E-2"/>
    <m/>
    <m/>
    <m/>
  </r>
  <r>
    <x v="58"/>
    <s v="C-IV"/>
    <x v="0"/>
    <x v="0"/>
    <n v="2012"/>
    <s v="2011/12"/>
    <n v="0.94469999999999998"/>
    <n v="3.4000000000000002E-2"/>
    <n v="0.13"/>
    <n v="0.16900000000000001"/>
    <n v="0.19400000000000001"/>
    <m/>
    <m/>
    <m/>
  </r>
  <r>
    <x v="0"/>
    <s v="n/a"/>
    <x v="1"/>
    <x v="0"/>
    <n v="2012"/>
    <s v="2011/12"/>
    <n v="0.94020000000000004"/>
    <n v="9.2999999999999999E-2"/>
    <n v="0.183"/>
    <n v="7.8E-2"/>
    <n v="0.10100000000000001"/>
    <m/>
    <m/>
    <m/>
  </r>
  <r>
    <x v="1"/>
    <s v="CalWIN"/>
    <x v="1"/>
    <x v="0"/>
    <n v="2012"/>
    <s v="2011/12"/>
    <n v="0.87290000000000001"/>
    <n v="8.7999999999999995E-2"/>
    <n v="0.17899999999999999"/>
    <n v="3.4000000000000002E-2"/>
    <n v="7.1999999999999995E-2"/>
    <m/>
    <m/>
    <m/>
  </r>
  <r>
    <x v="2"/>
    <s v="C-IV"/>
    <x v="1"/>
    <x v="0"/>
    <n v="2012"/>
    <s v="2011/12"/>
    <n v="1"/>
    <n v="4.2000000000000003E-2"/>
    <n v="8.3000000000000004E-2"/>
    <n v="4.2000000000000003E-2"/>
    <n v="4.2000000000000003E-2"/>
    <m/>
    <m/>
    <m/>
  </r>
  <r>
    <x v="3"/>
    <s v="C-IV"/>
    <x v="1"/>
    <x v="0"/>
    <n v="2012"/>
    <s v="2011/12"/>
    <n v="0.86070000000000002"/>
    <n v="2.9000000000000001E-2"/>
    <n v="0.14199999999999999"/>
    <n v="0.187"/>
    <n v="0.2"/>
    <m/>
    <m/>
    <m/>
  </r>
  <r>
    <x v="4"/>
    <s v="C-IV"/>
    <x v="1"/>
    <x v="0"/>
    <n v="2012"/>
    <s v="2011/12"/>
    <n v="0.92249999999999999"/>
    <n v="2.8000000000000001E-2"/>
    <n v="0.123"/>
    <n v="0.29199999999999998"/>
    <n v="0.316"/>
    <m/>
    <m/>
    <m/>
  </r>
  <r>
    <x v="5"/>
    <s v="C-IV"/>
    <x v="1"/>
    <x v="0"/>
    <n v="2012"/>
    <s v="2011/12"/>
    <n v="0.99239999999999995"/>
    <n v="2.1999999999999999E-2"/>
    <n v="0.10299999999999999"/>
    <n v="0.16500000000000001"/>
    <n v="0.192"/>
    <m/>
    <m/>
    <m/>
  </r>
  <r>
    <x v="6"/>
    <s v="C-IV"/>
    <x v="1"/>
    <x v="0"/>
    <n v="2012"/>
    <s v="2011/12"/>
    <n v="0.97219999999999995"/>
    <n v="4.1000000000000002E-2"/>
    <n v="0.13900000000000001"/>
    <n v="0.16900000000000001"/>
    <n v="0.191"/>
    <m/>
    <m/>
    <m/>
  </r>
  <r>
    <x v="7"/>
    <s v="CalWIN"/>
    <x v="1"/>
    <x v="0"/>
    <n v="2012"/>
    <s v="2011/12"/>
    <n v="0.8911"/>
    <n v="0.11"/>
    <n v="0.184"/>
    <n v="3.9E-2"/>
    <n v="6.6000000000000003E-2"/>
    <m/>
    <m/>
    <m/>
  </r>
  <r>
    <x v="8"/>
    <s v="C-IV"/>
    <x v="1"/>
    <x v="0"/>
    <n v="2012"/>
    <s v="2011/12"/>
    <n v="0.99180000000000001"/>
    <n v="4.4999999999999998E-2"/>
    <n v="0.17599999999999999"/>
    <n v="0.19700000000000001"/>
    <n v="0.21299999999999999"/>
    <m/>
    <m/>
    <m/>
  </r>
  <r>
    <x v="9"/>
    <s v="C-IV"/>
    <x v="1"/>
    <x v="0"/>
    <n v="2012"/>
    <s v="2011/12"/>
    <n v="0.96299999999999997"/>
    <n v="2.8000000000000001E-2"/>
    <n v="0.115"/>
    <n v="0.14199999999999999"/>
    <n v="0.158"/>
    <m/>
    <m/>
    <m/>
  </r>
  <r>
    <x v="10"/>
    <s v="CalWIN"/>
    <x v="1"/>
    <x v="0"/>
    <n v="2012"/>
    <s v="2011/12"/>
    <n v="0.97089999999999999"/>
    <n v="0.17199999999999999"/>
    <n v="0.28299999999999997"/>
    <n v="8.4000000000000005E-2"/>
    <n v="0.129"/>
    <m/>
    <m/>
    <m/>
  </r>
  <r>
    <x v="11"/>
    <s v="C-IV"/>
    <x v="1"/>
    <x v="0"/>
    <n v="2012"/>
    <s v="2011/12"/>
    <n v="1"/>
    <n v="3.6999999999999998E-2"/>
    <n v="0.13600000000000001"/>
    <n v="0.13100000000000001"/>
    <n v="0.14000000000000001"/>
    <m/>
    <m/>
    <m/>
  </r>
  <r>
    <x v="12"/>
    <s v="C-IV"/>
    <x v="1"/>
    <x v="0"/>
    <n v="2012"/>
    <s v="2011/12"/>
    <n v="0.9284"/>
    <n v="0.03"/>
    <n v="0.124"/>
    <n v="0.20100000000000001"/>
    <n v="0.22800000000000001"/>
    <m/>
    <m/>
    <m/>
  </r>
  <r>
    <x v="13"/>
    <s v="C-IV"/>
    <x v="1"/>
    <x v="0"/>
    <n v="2012"/>
    <s v="2011/12"/>
    <n v="0.98670000000000002"/>
    <n v="3.6999999999999998E-2"/>
    <n v="0.13600000000000001"/>
    <n v="0.16400000000000001"/>
    <n v="0.185"/>
    <m/>
    <m/>
    <m/>
  </r>
  <r>
    <x v="14"/>
    <s v="C-IV"/>
    <x v="1"/>
    <x v="0"/>
    <n v="2012"/>
    <s v="2011/12"/>
    <n v="0.99119999999999997"/>
    <n v="4.3999999999999997E-2"/>
    <n v="0.17"/>
    <n v="0.14499999999999999"/>
    <n v="0.155"/>
    <m/>
    <m/>
    <m/>
  </r>
  <r>
    <x v="15"/>
    <s v="C-IV"/>
    <x v="1"/>
    <x v="0"/>
    <n v="2012"/>
    <s v="2011/12"/>
    <n v="0.96950000000000003"/>
    <n v="5.0999999999999997E-2"/>
    <n v="0.152"/>
    <n v="0.14299999999999999"/>
    <n v="0.16400000000000001"/>
    <m/>
    <m/>
    <m/>
  </r>
  <r>
    <x v="16"/>
    <s v="C-IV"/>
    <x v="1"/>
    <x v="0"/>
    <n v="2012"/>
    <s v="2011/12"/>
    <n v="0.86509999999999998"/>
    <n v="5.1999999999999998E-2"/>
    <n v="0.154"/>
    <n v="0.13400000000000001"/>
    <n v="0.152"/>
    <m/>
    <m/>
    <m/>
  </r>
  <r>
    <x v="17"/>
    <s v="C-IV"/>
    <x v="1"/>
    <x v="0"/>
    <n v="2012"/>
    <s v="2011/12"/>
    <n v="0.93469999999999998"/>
    <n v="1.7999999999999999E-2"/>
    <n v="7.5999999999999998E-2"/>
    <n v="0.25700000000000001"/>
    <n v="0.27800000000000002"/>
    <m/>
    <m/>
    <m/>
  </r>
  <r>
    <x v="18"/>
    <s v="C-IV"/>
    <x v="1"/>
    <x v="0"/>
    <n v="2012"/>
    <s v="2011/12"/>
    <n v="0.93640000000000001"/>
    <n v="0.104"/>
    <n v="0.27800000000000002"/>
    <n v="0.125"/>
    <n v="0.14399999999999999"/>
    <m/>
    <m/>
    <m/>
  </r>
  <r>
    <x v="19"/>
    <s v="LRS"/>
    <x v="1"/>
    <x v="0"/>
    <n v="2012"/>
    <s v="2011/12"/>
    <n v="0.94830000000000003"/>
    <n v="0.11799999999999999"/>
    <n v="0.20899999999999999"/>
    <n v="0"/>
    <n v="3.0000000000000001E-3"/>
    <m/>
    <m/>
    <m/>
  </r>
  <r>
    <x v="20"/>
    <s v="C-IV"/>
    <x v="1"/>
    <x v="0"/>
    <n v="2012"/>
    <s v="2011/12"/>
    <n v="0.99050000000000005"/>
    <n v="4.4999999999999998E-2"/>
    <n v="0.13900000000000001"/>
    <n v="0.184"/>
    <n v="0.20699999999999999"/>
    <m/>
    <m/>
    <m/>
  </r>
  <r>
    <x v="21"/>
    <s v="C-IV"/>
    <x v="1"/>
    <x v="0"/>
    <n v="2012"/>
    <s v="2011/12"/>
    <n v="0.94010000000000005"/>
    <n v="4.7E-2"/>
    <n v="0.125"/>
    <n v="0.113"/>
    <n v="0.13500000000000001"/>
    <m/>
    <m/>
    <m/>
  </r>
  <r>
    <x v="22"/>
    <s v="C-IV"/>
    <x v="1"/>
    <x v="0"/>
    <n v="2012"/>
    <s v="2011/12"/>
    <n v="0.96699999999999997"/>
    <n v="0.02"/>
    <n v="9.6000000000000002E-2"/>
    <n v="0.161"/>
    <n v="0.17299999999999999"/>
    <m/>
    <m/>
    <m/>
  </r>
  <r>
    <x v="23"/>
    <s v="C-IV"/>
    <x v="1"/>
    <x v="0"/>
    <n v="2012"/>
    <s v="2011/12"/>
    <n v="0.99780000000000002"/>
    <n v="4.2999999999999997E-2"/>
    <n v="0.153"/>
    <n v="0.14899999999999999"/>
    <n v="0.17599999999999999"/>
    <m/>
    <m/>
    <m/>
  </r>
  <r>
    <x v="24"/>
    <s v="C-IV"/>
    <x v="1"/>
    <x v="0"/>
    <n v="2012"/>
    <s v="2011/12"/>
    <n v="0.98360000000000003"/>
    <n v="5.0999999999999997E-2"/>
    <n v="0.14299999999999999"/>
    <n v="0.255"/>
    <n v="0.28000000000000003"/>
    <m/>
    <m/>
    <m/>
  </r>
  <r>
    <x v="25"/>
    <s v="C-IV"/>
    <x v="1"/>
    <x v="0"/>
    <n v="2012"/>
    <s v="2011/12"/>
    <n v="0.94120000000000004"/>
    <n v="2.5000000000000001E-2"/>
    <n v="0.14000000000000001"/>
    <n v="0.153"/>
    <n v="0.17199999999999999"/>
    <m/>
    <m/>
    <m/>
  </r>
  <r>
    <x v="26"/>
    <s v="C-IV"/>
    <x v="1"/>
    <x v="0"/>
    <n v="2012"/>
    <s v="2011/12"/>
    <n v="0.8881"/>
    <n v="2.1000000000000001E-2"/>
    <n v="0.17"/>
    <n v="3.2000000000000001E-2"/>
    <n v="4.2999999999999997E-2"/>
    <m/>
    <m/>
    <m/>
  </r>
  <r>
    <x v="27"/>
    <s v="C-IV"/>
    <x v="1"/>
    <x v="0"/>
    <n v="2012"/>
    <s v="2011/12"/>
    <n v="0.99129999999999996"/>
    <n v="2.5999999999999999E-2"/>
    <n v="0.11799999999999999"/>
    <n v="0.13500000000000001"/>
    <n v="0.14899999999999999"/>
    <m/>
    <m/>
    <m/>
  </r>
  <r>
    <x v="28"/>
    <s v="C-IV"/>
    <x v="1"/>
    <x v="0"/>
    <n v="2012"/>
    <s v="2011/12"/>
    <n v="0.98160000000000003"/>
    <n v="2.7E-2"/>
    <n v="8.2000000000000003E-2"/>
    <n v="0.23"/>
    <n v="0.245"/>
    <m/>
    <m/>
    <m/>
  </r>
  <r>
    <x v="29"/>
    <s v="C-IV"/>
    <x v="1"/>
    <x v="0"/>
    <n v="2012"/>
    <s v="2011/12"/>
    <n v="0.9919"/>
    <n v="3.5000000000000003E-2"/>
    <n v="0.114"/>
    <n v="0.112"/>
    <n v="0.13100000000000001"/>
    <m/>
    <m/>
    <m/>
  </r>
  <r>
    <x v="30"/>
    <s v="CalWIN"/>
    <x v="1"/>
    <x v="0"/>
    <n v="2012"/>
    <s v="2011/12"/>
    <n v="0.99460000000000004"/>
    <n v="0.106"/>
    <n v="0.183"/>
    <n v="4.3999999999999997E-2"/>
    <n v="7.0999999999999994E-2"/>
    <m/>
    <m/>
    <m/>
  </r>
  <r>
    <x v="31"/>
    <s v="CalWIN"/>
    <x v="1"/>
    <x v="0"/>
    <n v="2012"/>
    <s v="2011/12"/>
    <n v="0.95809999999999995"/>
    <n v="0.10100000000000001"/>
    <n v="0.18099999999999999"/>
    <n v="3.6999999999999998E-2"/>
    <n v="6.3E-2"/>
    <m/>
    <m/>
    <m/>
  </r>
  <r>
    <x v="32"/>
    <s v="C-IV"/>
    <x v="1"/>
    <x v="0"/>
    <n v="2012"/>
    <s v="2011/12"/>
    <n v="0.96940000000000004"/>
    <n v="2.7E-2"/>
    <n v="0.111"/>
    <n v="8.1000000000000003E-2"/>
    <n v="8.7999999999999995E-2"/>
    <m/>
    <m/>
    <m/>
  </r>
  <r>
    <x v="33"/>
    <s v="C-IV"/>
    <x v="1"/>
    <x v="0"/>
    <n v="2012"/>
    <s v="2011/12"/>
    <n v="0.94840000000000002"/>
    <n v="2.7E-2"/>
    <n v="0.11600000000000001"/>
    <n v="0.16500000000000001"/>
    <n v="0.184"/>
    <m/>
    <m/>
    <m/>
  </r>
  <r>
    <x v="34"/>
    <s v="CalWIN"/>
    <x v="1"/>
    <x v="0"/>
    <n v="2012"/>
    <s v="2011/12"/>
    <n v="0.9647"/>
    <n v="0.10100000000000001"/>
    <n v="0.17599999999999999"/>
    <n v="0.04"/>
    <n v="7.0999999999999994E-2"/>
    <m/>
    <m/>
    <m/>
  </r>
  <r>
    <x v="35"/>
    <s v="C-IV"/>
    <x v="1"/>
    <x v="0"/>
    <n v="2012"/>
    <s v="2011/12"/>
    <n v="0.99519999999999997"/>
    <n v="2.8000000000000001E-2"/>
    <n v="0.12"/>
    <n v="0.17699999999999999"/>
    <n v="0.20100000000000001"/>
    <m/>
    <m/>
    <m/>
  </r>
  <r>
    <x v="36"/>
    <s v="C-IV"/>
    <x v="1"/>
    <x v="0"/>
    <n v="2012"/>
    <s v="2011/12"/>
    <n v="0.95340000000000003"/>
    <n v="3.3000000000000002E-2"/>
    <n v="0.11799999999999999"/>
    <n v="0.186"/>
    <n v="0.20200000000000001"/>
    <m/>
    <m/>
    <m/>
  </r>
  <r>
    <x v="37"/>
    <s v="CalWIN"/>
    <x v="1"/>
    <x v="0"/>
    <n v="2012"/>
    <s v="2011/12"/>
    <n v="0.93869999999999998"/>
    <n v="0.17"/>
    <n v="0.27"/>
    <n v="8.4000000000000005E-2"/>
    <n v="0.13800000000000001"/>
    <m/>
    <m/>
    <m/>
  </r>
  <r>
    <x v="38"/>
    <s v="CalWIN"/>
    <x v="1"/>
    <x v="0"/>
    <n v="2012"/>
    <s v="2011/12"/>
    <n v="0.96660000000000001"/>
    <n v="0.113"/>
    <n v="0.20399999999999999"/>
    <n v="6.6000000000000003E-2"/>
    <n v="0.10100000000000001"/>
    <m/>
    <m/>
    <m/>
  </r>
  <r>
    <x v="39"/>
    <s v="C-IV"/>
    <x v="1"/>
    <x v="0"/>
    <n v="2012"/>
    <s v="2011/12"/>
    <n v="0.94210000000000005"/>
    <n v="0.05"/>
    <n v="0.124"/>
    <n v="0.154"/>
    <n v="0.17299999999999999"/>
    <m/>
    <m/>
    <m/>
  </r>
  <r>
    <x v="40"/>
    <s v="CalWIN"/>
    <x v="1"/>
    <x v="0"/>
    <n v="2012"/>
    <s v="2011/12"/>
    <n v="0.84250000000000003"/>
    <n v="8.6999999999999994E-2"/>
    <n v="0.17399999999999999"/>
    <n v="3.7999999999999999E-2"/>
    <n v="7.0999999999999994E-2"/>
    <m/>
    <m/>
    <m/>
  </r>
  <r>
    <x v="41"/>
    <s v="CalWIN"/>
    <x v="1"/>
    <x v="0"/>
    <n v="2012"/>
    <s v="2011/12"/>
    <n v="0.85950000000000004"/>
    <n v="0.1"/>
    <n v="0.16800000000000001"/>
    <n v="3.3000000000000002E-2"/>
    <n v="5.8999999999999997E-2"/>
    <m/>
    <m/>
    <m/>
  </r>
  <r>
    <x v="42"/>
    <s v="CalWIN"/>
    <x v="1"/>
    <x v="0"/>
    <n v="2012"/>
    <s v="2011/12"/>
    <n v="0.88929999999999998"/>
    <n v="0.10100000000000001"/>
    <n v="0.17"/>
    <n v="4.7E-2"/>
    <n v="8.2000000000000003E-2"/>
    <m/>
    <m/>
    <m/>
  </r>
  <r>
    <x v="43"/>
    <s v="CalWIN"/>
    <x v="1"/>
    <x v="0"/>
    <n v="2012"/>
    <s v="2011/12"/>
    <n v="0.47739999999999999"/>
    <n v="9.4E-2"/>
    <n v="0.159"/>
    <n v="8.9999999999999993E-3"/>
    <n v="3.4000000000000002E-2"/>
    <m/>
    <m/>
    <m/>
  </r>
  <r>
    <x v="44"/>
    <s v="CalWIN"/>
    <x v="1"/>
    <x v="0"/>
    <n v="2012"/>
    <s v="2011/12"/>
    <n v="0.90329999999999999"/>
    <n v="5.8000000000000003E-2"/>
    <n v="0.13"/>
    <n v="1.6E-2"/>
    <n v="3.9E-2"/>
    <m/>
    <m/>
    <m/>
  </r>
  <r>
    <x v="45"/>
    <s v="C-IV"/>
    <x v="1"/>
    <x v="0"/>
    <n v="2012"/>
    <s v="2011/12"/>
    <n v="0.90069999999999995"/>
    <n v="2.5999999999999999E-2"/>
    <n v="0.11600000000000001"/>
    <n v="0.16900000000000001"/>
    <n v="0.189"/>
    <m/>
    <m/>
    <m/>
  </r>
  <r>
    <x v="46"/>
    <s v="C-IV"/>
    <x v="1"/>
    <x v="0"/>
    <n v="2012"/>
    <s v="2011/12"/>
    <n v="1"/>
    <n v="7.9000000000000001E-2"/>
    <n v="0.127"/>
    <n v="9.5000000000000001E-2"/>
    <n v="9.5000000000000001E-2"/>
    <m/>
    <m/>
    <m/>
  </r>
  <r>
    <x v="47"/>
    <s v="C-IV"/>
    <x v="1"/>
    <x v="0"/>
    <n v="2012"/>
    <s v="2011/12"/>
    <n v="0.90939999999999999"/>
    <n v="3.9E-2"/>
    <n v="0.13400000000000001"/>
    <n v="0.155"/>
    <n v="0.17599999999999999"/>
    <m/>
    <m/>
    <m/>
  </r>
  <r>
    <x v="48"/>
    <s v="CalWIN"/>
    <x v="1"/>
    <x v="0"/>
    <n v="2012"/>
    <s v="2011/12"/>
    <n v="0.95960000000000001"/>
    <n v="5.1999999999999998E-2"/>
    <n v="0.153"/>
    <n v="1.2999999999999999E-2"/>
    <n v="5.8999999999999997E-2"/>
    <m/>
    <m/>
    <m/>
  </r>
  <r>
    <x v="49"/>
    <s v="CalWIN"/>
    <x v="1"/>
    <x v="0"/>
    <n v="2012"/>
    <s v="2011/12"/>
    <n v="0.61670000000000003"/>
    <n v="9.1999999999999998E-2"/>
    <n v="0.17"/>
    <n v="3.2000000000000001E-2"/>
    <n v="6.0999999999999999E-2"/>
    <m/>
    <m/>
    <m/>
  </r>
  <r>
    <x v="50"/>
    <s v="C-IV"/>
    <x v="1"/>
    <x v="0"/>
    <n v="2012"/>
    <s v="2011/12"/>
    <n v="0.96660000000000001"/>
    <n v="2.5999999999999999E-2"/>
    <n v="0.13"/>
    <n v="0.183"/>
    <n v="0.21"/>
    <m/>
    <m/>
    <m/>
  </r>
  <r>
    <x v="51"/>
    <s v="C-IV"/>
    <x v="1"/>
    <x v="0"/>
    <n v="2012"/>
    <s v="2011/12"/>
    <n v="0.9446"/>
    <n v="4.8000000000000001E-2"/>
    <n v="0.13300000000000001"/>
    <n v="0.152"/>
    <n v="0.16300000000000001"/>
    <m/>
    <m/>
    <m/>
  </r>
  <r>
    <x v="52"/>
    <s v="C-IV"/>
    <x v="1"/>
    <x v="0"/>
    <n v="2012"/>
    <s v="2011/12"/>
    <n v="0.99139999999999995"/>
    <n v="4.9000000000000002E-2"/>
    <n v="0.124"/>
    <n v="0.15"/>
    <n v="0.16200000000000001"/>
    <m/>
    <m/>
    <m/>
  </r>
  <r>
    <x v="53"/>
    <s v="C-IV"/>
    <x v="1"/>
    <x v="0"/>
    <n v="2012"/>
    <s v="2011/12"/>
    <n v="0.98280000000000001"/>
    <n v="2.1000000000000001E-2"/>
    <n v="0.108"/>
    <n v="0.191"/>
    <n v="0.20100000000000001"/>
    <m/>
    <m/>
    <m/>
  </r>
  <r>
    <x v="54"/>
    <s v="CalWIN"/>
    <x v="1"/>
    <x v="0"/>
    <n v="2012"/>
    <s v="2011/12"/>
    <n v="0.97189999999999999"/>
    <n v="0.20899999999999999"/>
    <n v="0.32500000000000001"/>
    <n v="0.108"/>
    <n v="0.156"/>
    <m/>
    <m/>
    <m/>
  </r>
  <r>
    <x v="55"/>
    <s v="C-IV"/>
    <x v="1"/>
    <x v="0"/>
    <n v="2012"/>
    <s v="2011/12"/>
    <n v="0.92710000000000004"/>
    <n v="3.9E-2"/>
    <n v="0.14499999999999999"/>
    <n v="0.126"/>
    <n v="0.14799999999999999"/>
    <m/>
    <m/>
    <m/>
  </r>
  <r>
    <x v="56"/>
    <s v="CalWIN"/>
    <x v="1"/>
    <x v="0"/>
    <n v="2012"/>
    <s v="2011/12"/>
    <n v="0.96960000000000002"/>
    <n v="0.111"/>
    <n v="0.223"/>
    <n v="6.5000000000000002E-2"/>
    <n v="0.111"/>
    <m/>
    <m/>
    <m/>
  </r>
  <r>
    <x v="57"/>
    <s v="CalWIN"/>
    <x v="1"/>
    <x v="0"/>
    <n v="2012"/>
    <s v="2011/12"/>
    <n v="0.91400000000000003"/>
    <n v="0.10199999999999999"/>
    <n v="0.16800000000000001"/>
    <n v="4.5999999999999999E-2"/>
    <n v="7.9000000000000001E-2"/>
    <m/>
    <m/>
    <m/>
  </r>
  <r>
    <x v="58"/>
    <s v="C-IV"/>
    <x v="1"/>
    <x v="0"/>
    <n v="2012"/>
    <s v="2011/12"/>
    <n v="0.94689999999999996"/>
    <n v="2.8000000000000001E-2"/>
    <n v="0.11700000000000001"/>
    <n v="0.17299999999999999"/>
    <n v="0.193"/>
    <m/>
    <m/>
    <m/>
  </r>
  <r>
    <x v="0"/>
    <s v="n/a"/>
    <x v="2"/>
    <x v="0"/>
    <n v="2012"/>
    <s v="2012/13"/>
    <n v="0.94169999999999998"/>
    <n v="8.1699999999999995E-2"/>
    <n v="0.16719999999999999"/>
    <n v="8.6400000000000005E-2"/>
    <n v="0.10920000000000001"/>
    <m/>
    <m/>
    <m/>
  </r>
  <r>
    <x v="1"/>
    <s v="CalWIN"/>
    <x v="2"/>
    <x v="0"/>
    <n v="2012"/>
    <s v="2012/13"/>
    <n v="0.87709999999999999"/>
    <n v="7.7899999999999997E-2"/>
    <n v="0.1615"/>
    <n v="4.2799999999999998E-2"/>
    <n v="8.1500000000000003E-2"/>
    <m/>
    <m/>
    <m/>
  </r>
  <r>
    <x v="2"/>
    <s v="C-IV"/>
    <x v="2"/>
    <x v="0"/>
    <n v="2012"/>
    <s v="2012/13"/>
    <n v="1"/>
    <n v="5.2600000000000001E-2"/>
    <n v="0.1053"/>
    <n v="0.1053"/>
    <n v="0.1053"/>
    <m/>
    <m/>
    <m/>
  </r>
  <r>
    <x v="3"/>
    <s v="C-IV"/>
    <x v="2"/>
    <x v="0"/>
    <n v="2012"/>
    <s v="2012/13"/>
    <n v="0.92759999999999998"/>
    <n v="3.2800000000000003E-2"/>
    <n v="0.14660000000000001"/>
    <n v="0.1517"/>
    <n v="0.17069999999999999"/>
    <m/>
    <m/>
    <m/>
  </r>
  <r>
    <x v="4"/>
    <s v="C-IV"/>
    <x v="2"/>
    <x v="0"/>
    <n v="2012"/>
    <s v="2012/13"/>
    <n v="0.94869999999999999"/>
    <n v="3.56E-2"/>
    <n v="0.11600000000000001"/>
    <n v="0.24690000000000001"/>
    <n v="0.26369999999999999"/>
    <m/>
    <m/>
    <m/>
  </r>
  <r>
    <x v="5"/>
    <s v="C-IV"/>
    <x v="2"/>
    <x v="0"/>
    <n v="2012"/>
    <s v="2012/13"/>
    <n v="0.99229999999999996"/>
    <n v="2.7799999999999998E-2"/>
    <n v="0.1071"/>
    <n v="0.20899999999999999"/>
    <n v="0.2341"/>
    <m/>
    <m/>
    <m/>
  </r>
  <r>
    <x v="6"/>
    <s v="C-IV"/>
    <x v="2"/>
    <x v="0"/>
    <n v="2012"/>
    <s v="2012/13"/>
    <n v="1"/>
    <n v="4.3299999999999998E-2"/>
    <n v="0.1535"/>
    <n v="0.16930000000000001"/>
    <n v="0.189"/>
    <m/>
    <m/>
    <m/>
  </r>
  <r>
    <x v="7"/>
    <s v="CalWIN"/>
    <x v="2"/>
    <x v="0"/>
    <n v="2012"/>
    <s v="2012/13"/>
    <n v="0.84650000000000003"/>
    <n v="8.7800000000000003E-2"/>
    <n v="0.1598"/>
    <n v="3.3500000000000002E-2"/>
    <n v="5.7000000000000002E-2"/>
    <m/>
    <m/>
    <m/>
  </r>
  <r>
    <x v="8"/>
    <s v="C-IV"/>
    <x v="2"/>
    <x v="0"/>
    <n v="2012"/>
    <s v="2012/13"/>
    <n v="0.98799999999999999"/>
    <n v="6.5600000000000006E-2"/>
    <n v="0.18260000000000001"/>
    <n v="0.22969999999999999"/>
    <n v="0.26250000000000001"/>
    <m/>
    <m/>
    <m/>
  </r>
  <r>
    <x v="9"/>
    <s v="C-IV"/>
    <x v="2"/>
    <x v="0"/>
    <n v="2012"/>
    <s v="2012/13"/>
    <n v="0.95889999999999997"/>
    <n v="3.2099999999999997E-2"/>
    <n v="0.13100000000000001"/>
    <n v="0.1573"/>
    <n v="0.1731"/>
    <m/>
    <m/>
    <m/>
  </r>
  <r>
    <x v="10"/>
    <s v="CalWIN"/>
    <x v="2"/>
    <x v="0"/>
    <n v="2012"/>
    <s v="2012/13"/>
    <n v="0.9728"/>
    <n v="0.157"/>
    <n v="0.27189999999999998"/>
    <n v="9.2499999999999999E-2"/>
    <n v="0.1489"/>
    <m/>
    <m/>
    <m/>
  </r>
  <r>
    <x v="11"/>
    <s v="C-IV"/>
    <x v="2"/>
    <x v="0"/>
    <n v="2012"/>
    <s v="2012/13"/>
    <n v="0.98170000000000002"/>
    <n v="2.4E-2"/>
    <n v="0.1158"/>
    <n v="0.1118"/>
    <n v="0.12379999999999999"/>
    <m/>
    <m/>
    <m/>
  </r>
  <r>
    <x v="12"/>
    <s v="C-IV"/>
    <x v="2"/>
    <x v="0"/>
    <n v="2012"/>
    <s v="2012/13"/>
    <n v="0.94410000000000005"/>
    <n v="3.4599999999999999E-2"/>
    <n v="0.1245"/>
    <n v="0.18379999999999999"/>
    <n v="0.20699999999999999"/>
    <m/>
    <m/>
    <m/>
  </r>
  <r>
    <x v="13"/>
    <s v="C-IV"/>
    <x v="2"/>
    <x v="0"/>
    <n v="2012"/>
    <s v="2012/13"/>
    <n v="0.98380000000000001"/>
    <n v="3.44E-2"/>
    <n v="0.1212"/>
    <n v="0.1681"/>
    <n v="0.18629999999999999"/>
    <m/>
    <m/>
    <m/>
  </r>
  <r>
    <x v="14"/>
    <s v="C-IV"/>
    <x v="2"/>
    <x v="0"/>
    <n v="2012"/>
    <s v="2012/13"/>
    <n v="0.99280000000000002"/>
    <n v="5.3600000000000002E-2"/>
    <n v="0.16070000000000001"/>
    <n v="0.125"/>
    <n v="0.128"/>
    <m/>
    <m/>
    <m/>
  </r>
  <r>
    <x v="15"/>
    <s v="C-IV"/>
    <x v="2"/>
    <x v="0"/>
    <n v="2012"/>
    <s v="2012/13"/>
    <n v="0.95140000000000002"/>
    <n v="5.3999999999999999E-2"/>
    <n v="0.15870000000000001"/>
    <n v="0.15679999999999999"/>
    <n v="0.18149999999999999"/>
    <m/>
    <m/>
    <m/>
  </r>
  <r>
    <x v="16"/>
    <s v="C-IV"/>
    <x v="2"/>
    <x v="0"/>
    <n v="2012"/>
    <s v="2012/13"/>
    <n v="0.8821"/>
    <n v="4.2799999999999998E-2"/>
    <n v="0.1444"/>
    <n v="0.1447"/>
    <n v="0.16389999999999999"/>
    <m/>
    <m/>
    <m/>
  </r>
  <r>
    <x v="17"/>
    <s v="C-IV"/>
    <x v="2"/>
    <x v="0"/>
    <n v="2012"/>
    <s v="2012/13"/>
    <n v="0.94"/>
    <n v="1.5299999999999999E-2"/>
    <n v="8.2600000000000007E-2"/>
    <n v="0.25619999999999998"/>
    <n v="0.27839999999999998"/>
    <m/>
    <m/>
    <m/>
  </r>
  <r>
    <x v="18"/>
    <s v="C-IV"/>
    <x v="2"/>
    <x v="0"/>
    <n v="2012"/>
    <s v="2012/13"/>
    <n v="0.92979999999999996"/>
    <n v="5.5100000000000003E-2"/>
    <n v="0.17699999999999999"/>
    <n v="0.15859999999999999"/>
    <n v="0.1736"/>
    <m/>
    <m/>
    <m/>
  </r>
  <r>
    <x v="19"/>
    <s v="LRS"/>
    <x v="2"/>
    <x v="0"/>
    <n v="2012"/>
    <s v="2012/13"/>
    <n v="0.95860000000000001"/>
    <n v="0.1045"/>
    <n v="0.1774"/>
    <n v="1E-4"/>
    <n v="2.8999999999999998E-3"/>
    <m/>
    <m/>
    <m/>
  </r>
  <r>
    <x v="20"/>
    <s v="C-IV"/>
    <x v="2"/>
    <x v="0"/>
    <n v="2012"/>
    <s v="2012/13"/>
    <n v="0.99160000000000004"/>
    <n v="5.4300000000000001E-2"/>
    <n v="0.1605"/>
    <n v="0.1802"/>
    <n v="0.2152"/>
    <m/>
    <m/>
    <m/>
  </r>
  <r>
    <x v="21"/>
    <s v="C-IV"/>
    <x v="2"/>
    <x v="0"/>
    <n v="2012"/>
    <s v="2012/13"/>
    <n v="0.94350000000000001"/>
    <n v="3.7100000000000001E-2"/>
    <n v="0.1178"/>
    <n v="0.13750000000000001"/>
    <n v="0.1598"/>
    <m/>
    <m/>
    <m/>
  </r>
  <r>
    <x v="22"/>
    <s v="C-IV"/>
    <x v="2"/>
    <x v="0"/>
    <n v="2012"/>
    <s v="2012/13"/>
    <n v="0.98860000000000003"/>
    <n v="2.8000000000000001E-2"/>
    <n v="0.1014"/>
    <n v="0.15379999999999999"/>
    <n v="0.17829999999999999"/>
    <m/>
    <m/>
    <m/>
  </r>
  <r>
    <x v="23"/>
    <s v="C-IV"/>
    <x v="2"/>
    <x v="0"/>
    <n v="2012"/>
    <s v="2012/13"/>
    <n v="0.98650000000000004"/>
    <n v="3.3799999999999997E-2"/>
    <n v="0.13239999999999999"/>
    <n v="0.15340000000000001"/>
    <n v="0.18290000000000001"/>
    <m/>
    <m/>
    <m/>
  </r>
  <r>
    <x v="24"/>
    <s v="C-IV"/>
    <x v="2"/>
    <x v="0"/>
    <n v="2012"/>
    <s v="2012/13"/>
    <n v="0.97729999999999995"/>
    <n v="4.9299999999999997E-2"/>
    <n v="0.15559999999999999"/>
    <n v="0.2465"/>
    <n v="0.26979999999999998"/>
    <m/>
    <m/>
    <m/>
  </r>
  <r>
    <x v="25"/>
    <s v="C-IV"/>
    <x v="2"/>
    <x v="0"/>
    <n v="2012"/>
    <s v="2012/13"/>
    <n v="1"/>
    <n v="4.9099999999999998E-2"/>
    <n v="0.1104"/>
    <n v="0.1227"/>
    <n v="0.1288"/>
    <m/>
    <m/>
    <m/>
  </r>
  <r>
    <x v="26"/>
    <s v="C-IV"/>
    <x v="2"/>
    <x v="0"/>
    <n v="2012"/>
    <s v="2012/13"/>
    <n v="0.95"/>
    <n v="1.55E-2"/>
    <n v="0.14430000000000001"/>
    <n v="8.2500000000000004E-2"/>
    <n v="9.7900000000000001E-2"/>
    <m/>
    <m/>
    <m/>
  </r>
  <r>
    <x v="27"/>
    <s v="C-IV"/>
    <x v="2"/>
    <x v="0"/>
    <n v="2012"/>
    <s v="2012/13"/>
    <n v="0.99390000000000001"/>
    <n v="2.5000000000000001E-2"/>
    <n v="0.12139999999999999"/>
    <n v="0.14660000000000001"/>
    <n v="0.1643"/>
    <m/>
    <m/>
    <m/>
  </r>
  <r>
    <x v="28"/>
    <s v="C-IV"/>
    <x v="2"/>
    <x v="0"/>
    <n v="2012"/>
    <s v="2012/13"/>
    <n v="0.9849"/>
    <n v="2.53E-2"/>
    <n v="9.1800000000000007E-2"/>
    <n v="0.2286"/>
    <n v="0.25319999999999998"/>
    <m/>
    <m/>
    <m/>
  </r>
  <r>
    <x v="29"/>
    <s v="C-IV"/>
    <x v="2"/>
    <x v="0"/>
    <n v="2012"/>
    <s v="2012/13"/>
    <n v="0.98799999999999999"/>
    <n v="2.24E-2"/>
    <n v="9.4200000000000006E-2"/>
    <n v="0.13589999999999999"/>
    <n v="0.16139999999999999"/>
    <m/>
    <m/>
    <m/>
  </r>
  <r>
    <x v="30"/>
    <s v="CalWIN"/>
    <x v="2"/>
    <x v="0"/>
    <n v="2012"/>
    <s v="2012/13"/>
    <n v="0.99550000000000005"/>
    <n v="8.3400000000000002E-2"/>
    <n v="0.16259999999999999"/>
    <n v="4.65E-2"/>
    <n v="7.4300000000000005E-2"/>
    <m/>
    <m/>
    <m/>
  </r>
  <r>
    <x v="31"/>
    <s v="CalWIN"/>
    <x v="2"/>
    <x v="0"/>
    <n v="2012"/>
    <s v="2012/13"/>
    <n v="0.96299999999999997"/>
    <n v="9.9500000000000005E-2"/>
    <n v="0.18010000000000001"/>
    <n v="4.0099999999999997E-2"/>
    <n v="7.0000000000000007E-2"/>
    <m/>
    <m/>
    <m/>
  </r>
  <r>
    <x v="32"/>
    <s v="C-IV"/>
    <x v="2"/>
    <x v="0"/>
    <n v="2012"/>
    <s v="2012/13"/>
    <n v="0.9375"/>
    <n v="2.1299999999999999E-2"/>
    <n v="9.1200000000000003E-2"/>
    <n v="0.1489"/>
    <n v="0.15809999999999999"/>
    <m/>
    <m/>
    <m/>
  </r>
  <r>
    <x v="33"/>
    <s v="C-IV"/>
    <x v="2"/>
    <x v="0"/>
    <n v="2012"/>
    <s v="2012/13"/>
    <n v="0.94679999999999997"/>
    <n v="2.5700000000000001E-2"/>
    <n v="0.1096"/>
    <n v="0.18"/>
    <n v="0.19650000000000001"/>
    <m/>
    <m/>
    <m/>
  </r>
  <r>
    <x v="34"/>
    <s v="CalWIN"/>
    <x v="2"/>
    <x v="0"/>
    <n v="2012"/>
    <s v="2012/13"/>
    <n v="0.98499999999999999"/>
    <n v="7.9899999999999999E-2"/>
    <n v="0.15479999999999999"/>
    <n v="4.19E-2"/>
    <n v="7.2300000000000003E-2"/>
    <m/>
    <m/>
    <m/>
  </r>
  <r>
    <x v="35"/>
    <s v="C-IV"/>
    <x v="2"/>
    <x v="0"/>
    <n v="2012"/>
    <s v="2012/13"/>
    <n v="0.97509999999999997"/>
    <n v="3.8800000000000001E-2"/>
    <n v="0.1333"/>
    <n v="0.21820000000000001"/>
    <n v="0.24610000000000001"/>
    <m/>
    <m/>
    <m/>
  </r>
  <r>
    <x v="36"/>
    <s v="C-IV"/>
    <x v="2"/>
    <x v="0"/>
    <n v="2012"/>
    <s v="2012/13"/>
    <n v="0.93200000000000005"/>
    <n v="3.3399999999999999E-2"/>
    <n v="0.1139"/>
    <n v="0.219"/>
    <n v="0.2336"/>
    <m/>
    <m/>
    <m/>
  </r>
  <r>
    <x v="37"/>
    <s v="CalWIN"/>
    <x v="2"/>
    <x v="0"/>
    <n v="2012"/>
    <s v="2012/13"/>
    <n v="0.88480000000000003"/>
    <n v="0.15740000000000001"/>
    <n v="0.25519999999999998"/>
    <n v="8.9499999999999996E-2"/>
    <n v="0.1447"/>
    <m/>
    <m/>
    <m/>
  </r>
  <r>
    <x v="38"/>
    <s v="CalWIN"/>
    <x v="2"/>
    <x v="0"/>
    <n v="2012"/>
    <s v="2012/13"/>
    <n v="0.93169999999999997"/>
    <n v="8.6400000000000005E-2"/>
    <n v="0.18310000000000001"/>
    <n v="6.3700000000000007E-2"/>
    <n v="0.1004"/>
    <m/>
    <m/>
    <m/>
  </r>
  <r>
    <x v="39"/>
    <s v="C-IV"/>
    <x v="2"/>
    <x v="0"/>
    <n v="2012"/>
    <s v="2012/13"/>
    <n v="0.92730000000000001"/>
    <n v="4.7800000000000002E-2"/>
    <n v="0.13039999999999999"/>
    <n v="0.1641"/>
    <n v="0.1842"/>
    <m/>
    <m/>
    <m/>
  </r>
  <r>
    <x v="40"/>
    <s v="CalWIN"/>
    <x v="2"/>
    <x v="0"/>
    <n v="2012"/>
    <s v="2012/13"/>
    <n v="0.83550000000000002"/>
    <n v="6.4899999999999999E-2"/>
    <n v="0.15570000000000001"/>
    <n v="3.0300000000000001E-2"/>
    <n v="5.7500000000000002E-2"/>
    <m/>
    <m/>
    <m/>
  </r>
  <r>
    <x v="41"/>
    <s v="CalWIN"/>
    <x v="2"/>
    <x v="0"/>
    <n v="2012"/>
    <s v="2012/13"/>
    <n v="0.86560000000000004"/>
    <n v="0.08"/>
    <n v="0.1575"/>
    <n v="3.32E-2"/>
    <n v="6.0600000000000001E-2"/>
    <m/>
    <m/>
    <m/>
  </r>
  <r>
    <x v="42"/>
    <s v="CalWIN"/>
    <x v="2"/>
    <x v="0"/>
    <n v="2012"/>
    <s v="2012/13"/>
    <n v="0.94520000000000004"/>
    <n v="8.1900000000000001E-2"/>
    <n v="0.18590000000000001"/>
    <n v="4.9700000000000001E-2"/>
    <n v="9.2499999999999999E-2"/>
    <m/>
    <m/>
    <m/>
  </r>
  <r>
    <x v="43"/>
    <s v="CalWIN"/>
    <x v="2"/>
    <x v="0"/>
    <n v="2012"/>
    <s v="2012/13"/>
    <n v="0.86380000000000001"/>
    <n v="8.0600000000000005E-2"/>
    <n v="0.14710000000000001"/>
    <n v="1.15E-2"/>
    <n v="3.9600000000000003E-2"/>
    <m/>
    <m/>
    <m/>
  </r>
  <r>
    <x v="44"/>
    <s v="CalWIN"/>
    <x v="2"/>
    <x v="0"/>
    <n v="2012"/>
    <s v="2012/13"/>
    <n v="0.94579999999999997"/>
    <n v="4.8500000000000001E-2"/>
    <n v="0.12280000000000001"/>
    <n v="3.5400000000000001E-2"/>
    <n v="8.3599999999999994E-2"/>
    <m/>
    <m/>
    <m/>
  </r>
  <r>
    <x v="45"/>
    <s v="C-IV"/>
    <x v="2"/>
    <x v="0"/>
    <n v="2012"/>
    <s v="2012/13"/>
    <n v="0.88139999999999996"/>
    <n v="2.53E-2"/>
    <n v="0.13089999999999999"/>
    <n v="0.1862"/>
    <n v="0.20649999999999999"/>
    <m/>
    <m/>
    <m/>
  </r>
  <r>
    <x v="46"/>
    <s v="C-IV"/>
    <x v="2"/>
    <x v="0"/>
    <n v="2012"/>
    <s v="2012/13"/>
    <n v="1"/>
    <n v="5.5599999999999997E-2"/>
    <n v="0.14810000000000001"/>
    <n v="3.6999999999999998E-2"/>
    <n v="3.6999999999999998E-2"/>
    <m/>
    <m/>
    <m/>
  </r>
  <r>
    <x v="47"/>
    <s v="C-IV"/>
    <x v="2"/>
    <x v="0"/>
    <n v="2012"/>
    <s v="2012/13"/>
    <n v="0.97040000000000004"/>
    <n v="2.2700000000000001E-2"/>
    <n v="9.6299999999999997E-2"/>
    <n v="0.17100000000000001"/>
    <n v="0.184"/>
    <m/>
    <m/>
    <m/>
  </r>
  <r>
    <x v="48"/>
    <s v="CalWIN"/>
    <x v="2"/>
    <x v="0"/>
    <n v="2012"/>
    <s v="2012/13"/>
    <n v="0.95630000000000004"/>
    <n v="2.98E-2"/>
    <n v="0.13059999999999999"/>
    <n v="1.2E-2"/>
    <n v="5.0700000000000002E-2"/>
    <m/>
    <m/>
    <m/>
  </r>
  <r>
    <x v="49"/>
    <s v="CalWIN"/>
    <x v="2"/>
    <x v="0"/>
    <n v="2012"/>
    <s v="2012/13"/>
    <n v="0.69950000000000001"/>
    <n v="7.9799999999999996E-2"/>
    <n v="0.16450000000000001"/>
    <n v="3.6200000000000003E-2"/>
    <n v="7.1900000000000006E-2"/>
    <m/>
    <m/>
    <m/>
  </r>
  <r>
    <x v="50"/>
    <s v="C-IV"/>
    <x v="2"/>
    <x v="0"/>
    <n v="2012"/>
    <s v="2012/13"/>
    <n v="0.96009999999999995"/>
    <n v="2.1499999999999998E-2"/>
    <n v="0.12759999999999999"/>
    <n v="0.2303"/>
    <n v="0.25369999999999998"/>
    <m/>
    <m/>
    <m/>
  </r>
  <r>
    <x v="51"/>
    <s v="C-IV"/>
    <x v="2"/>
    <x v="0"/>
    <n v="2012"/>
    <s v="2012/13"/>
    <n v="0.94310000000000005"/>
    <n v="3.4700000000000002E-2"/>
    <n v="0.13120000000000001"/>
    <n v="0.14860000000000001"/>
    <n v="0.16239999999999999"/>
    <m/>
    <m/>
    <m/>
  </r>
  <r>
    <x v="52"/>
    <s v="C-IV"/>
    <x v="2"/>
    <x v="0"/>
    <n v="2012"/>
    <s v="2012/13"/>
    <n v="0.99770000000000003"/>
    <n v="5.8500000000000003E-2"/>
    <n v="0.12609999999999999"/>
    <n v="0.1749"/>
    <n v="0.1875"/>
    <m/>
    <m/>
    <m/>
  </r>
  <r>
    <x v="53"/>
    <s v="C-IV"/>
    <x v="2"/>
    <x v="0"/>
    <n v="2012"/>
    <s v="2012/13"/>
    <n v="0.92169999999999996"/>
    <n v="3.56E-2"/>
    <n v="0.12759999999999999"/>
    <n v="0.27300000000000002"/>
    <n v="0.30859999999999999"/>
    <m/>
    <m/>
    <m/>
  </r>
  <r>
    <x v="54"/>
    <s v="CalWIN"/>
    <x v="2"/>
    <x v="0"/>
    <n v="2012"/>
    <s v="2012/13"/>
    <n v="0.96989999999999998"/>
    <n v="0.1646"/>
    <n v="0.2873"/>
    <n v="0.1041"/>
    <n v="0.15260000000000001"/>
    <m/>
    <m/>
    <m/>
  </r>
  <r>
    <x v="55"/>
    <s v="C-IV"/>
    <x v="2"/>
    <x v="0"/>
    <n v="2012"/>
    <s v="2012/13"/>
    <n v="0.94650000000000001"/>
    <n v="0.04"/>
    <n v="0.1578"/>
    <n v="0.1686"/>
    <n v="0.1903"/>
    <m/>
    <m/>
    <m/>
  </r>
  <r>
    <x v="56"/>
    <s v="CalWIN"/>
    <x v="2"/>
    <x v="0"/>
    <n v="2012"/>
    <s v="2012/13"/>
    <n v="0.96440000000000003"/>
    <n v="9.2499999999999999E-2"/>
    <n v="0.21529999999999999"/>
    <n v="5.6899999999999999E-2"/>
    <n v="0.10059999999999999"/>
    <m/>
    <m/>
    <m/>
  </r>
  <r>
    <x v="57"/>
    <s v="CalWIN"/>
    <x v="2"/>
    <x v="0"/>
    <n v="2012"/>
    <s v="2012/13"/>
    <n v="0.91720000000000002"/>
    <n v="9.9599999999999994E-2"/>
    <n v="0.1835"/>
    <n v="4.5199999999999997E-2"/>
    <n v="8.0500000000000002E-2"/>
    <m/>
    <m/>
    <m/>
  </r>
  <r>
    <x v="58"/>
    <s v="C-IV"/>
    <x v="2"/>
    <x v="0"/>
    <n v="2012"/>
    <s v="2012/13"/>
    <n v="0.98419999999999996"/>
    <n v="2.8299999999999999E-2"/>
    <n v="0.1187"/>
    <n v="0.16669999999999999"/>
    <n v="0.1852"/>
    <m/>
    <m/>
    <m/>
  </r>
  <r>
    <x v="0"/>
    <s v="n/a"/>
    <x v="3"/>
    <x v="0"/>
    <n v="2013"/>
    <s v="2012/13"/>
    <n v="0.93930000000000002"/>
    <n v="8.8800000000000004E-2"/>
    <n v="0.18310000000000001"/>
    <n v="9.1200000000000003E-2"/>
    <n v="0.11550000000000001"/>
    <m/>
    <m/>
    <m/>
  </r>
  <r>
    <x v="1"/>
    <s v="CalWIN"/>
    <x v="3"/>
    <x v="0"/>
    <n v="2013"/>
    <s v="2012/13"/>
    <n v="0.85460000000000003"/>
    <n v="8.4599999999999995E-2"/>
    <n v="0.18340000000000001"/>
    <n v="4.5100000000000001E-2"/>
    <n v="9.4200000000000006E-2"/>
    <m/>
    <m/>
    <m/>
  </r>
  <r>
    <x v="2"/>
    <s v="C-IV"/>
    <x v="3"/>
    <x v="0"/>
    <n v="2013"/>
    <s v="2012/13"/>
    <n v="0.9375"/>
    <n v="0"/>
    <n v="8.6999999999999994E-2"/>
    <n v="8.6999999999999994E-2"/>
    <n v="8.6999999999999994E-2"/>
    <m/>
    <m/>
    <m/>
  </r>
  <r>
    <x v="3"/>
    <s v="C-IV"/>
    <x v="3"/>
    <x v="0"/>
    <n v="2013"/>
    <s v="2012/13"/>
    <n v="0.93630000000000002"/>
    <n v="2.8500000000000001E-2"/>
    <n v="0.1404"/>
    <n v="0.19919999999999999"/>
    <n v="0.22770000000000001"/>
    <m/>
    <m/>
    <m/>
  </r>
  <r>
    <x v="4"/>
    <s v="C-IV"/>
    <x v="3"/>
    <x v="0"/>
    <n v="2013"/>
    <s v="2012/13"/>
    <n v="0.95550000000000002"/>
    <n v="3.78E-2"/>
    <n v="0.1323"/>
    <n v="0.2782"/>
    <n v="0.29849999999999999"/>
    <m/>
    <m/>
    <m/>
  </r>
  <r>
    <x v="5"/>
    <s v="C-IV"/>
    <x v="3"/>
    <x v="0"/>
    <n v="2013"/>
    <s v="2012/13"/>
    <n v="0.98839999999999995"/>
    <n v="3.3300000000000003E-2"/>
    <n v="0.1409"/>
    <n v="0.20610000000000001"/>
    <n v="0.23480000000000001"/>
    <m/>
    <m/>
    <m/>
  </r>
  <r>
    <x v="6"/>
    <s v="C-IV"/>
    <x v="3"/>
    <x v="0"/>
    <n v="2013"/>
    <s v="2012/13"/>
    <n v="1"/>
    <n v="4.0599999999999997E-2"/>
    <n v="0.1313"/>
    <n v="0.1031"/>
    <n v="0.1125"/>
    <m/>
    <m/>
    <m/>
  </r>
  <r>
    <x v="7"/>
    <s v="CalWIN"/>
    <x v="3"/>
    <x v="0"/>
    <n v="2013"/>
    <s v="2012/13"/>
    <n v="0.87480000000000002"/>
    <n v="0.10440000000000001"/>
    <n v="0.18010000000000001"/>
    <n v="4.7399999999999998E-2"/>
    <n v="0.09"/>
    <m/>
    <m/>
    <m/>
  </r>
  <r>
    <x v="8"/>
    <s v="C-IV"/>
    <x v="3"/>
    <x v="0"/>
    <n v="2013"/>
    <s v="2012/13"/>
    <n v="0.97799999999999998"/>
    <n v="7.7499999999999999E-2"/>
    <n v="0.23669999999999999"/>
    <n v="0.24959999999999999"/>
    <n v="0.28120000000000001"/>
    <m/>
    <m/>
    <m/>
  </r>
  <r>
    <x v="9"/>
    <s v="C-IV"/>
    <x v="3"/>
    <x v="0"/>
    <n v="2013"/>
    <s v="2012/13"/>
    <n v="0.97250000000000003"/>
    <n v="3.7499999999999999E-2"/>
    <n v="0.12720000000000001"/>
    <n v="0.17369999999999999"/>
    <n v="0.1961"/>
    <m/>
    <m/>
    <m/>
  </r>
  <r>
    <x v="10"/>
    <s v="CalWIN"/>
    <x v="3"/>
    <x v="0"/>
    <n v="2013"/>
    <s v="2012/13"/>
    <n v="0.97040000000000004"/>
    <n v="0.16"/>
    <n v="0.29720000000000002"/>
    <n v="7.1800000000000003E-2"/>
    <n v="0.1139"/>
    <m/>
    <m/>
    <m/>
  </r>
  <r>
    <x v="11"/>
    <s v="C-IV"/>
    <x v="3"/>
    <x v="0"/>
    <n v="2013"/>
    <s v="2012/13"/>
    <n v="0.9919"/>
    <n v="5.2499999999999998E-2"/>
    <n v="0.16769999999999999"/>
    <n v="0.18990000000000001"/>
    <n v="0.21010000000000001"/>
    <m/>
    <m/>
    <m/>
  </r>
  <r>
    <x v="12"/>
    <s v="C-IV"/>
    <x v="3"/>
    <x v="0"/>
    <n v="2013"/>
    <s v="2012/13"/>
    <n v="0.89670000000000005"/>
    <n v="4.7E-2"/>
    <n v="0.1363"/>
    <n v="0.2379"/>
    <n v="0.2697"/>
    <m/>
    <m/>
    <m/>
  </r>
  <r>
    <x v="13"/>
    <s v="C-IV"/>
    <x v="3"/>
    <x v="0"/>
    <n v="2013"/>
    <s v="2012/13"/>
    <n v="0.98850000000000005"/>
    <n v="6.2E-2"/>
    <n v="0.14860000000000001"/>
    <n v="0.16470000000000001"/>
    <n v="0.18179999999999999"/>
    <m/>
    <m/>
    <m/>
  </r>
  <r>
    <x v="14"/>
    <s v="C-IV"/>
    <x v="3"/>
    <x v="0"/>
    <n v="2013"/>
    <s v="2012/13"/>
    <n v="0.99029999999999996"/>
    <n v="5.6099999999999997E-2"/>
    <n v="0.15840000000000001"/>
    <n v="0.2079"/>
    <n v="0.22109999999999999"/>
    <m/>
    <m/>
    <m/>
  </r>
  <r>
    <x v="15"/>
    <s v="C-IV"/>
    <x v="3"/>
    <x v="0"/>
    <n v="2013"/>
    <s v="2012/13"/>
    <n v="0.96330000000000005"/>
    <n v="6.25E-2"/>
    <n v="0.1787"/>
    <n v="0.17319999999999999"/>
    <n v="0.20119999999999999"/>
    <m/>
    <m/>
    <m/>
  </r>
  <r>
    <x v="16"/>
    <s v="C-IV"/>
    <x v="3"/>
    <x v="0"/>
    <n v="2013"/>
    <s v="2012/13"/>
    <n v="0.90759999999999996"/>
    <n v="5.5399999999999998E-2"/>
    <n v="0.19159999999999999"/>
    <n v="0.1681"/>
    <n v="0.18870000000000001"/>
    <m/>
    <m/>
    <m/>
  </r>
  <r>
    <x v="17"/>
    <s v="C-IV"/>
    <x v="3"/>
    <x v="0"/>
    <n v="2013"/>
    <s v="2012/13"/>
    <n v="0.9546"/>
    <n v="1.9E-2"/>
    <n v="9.7100000000000006E-2"/>
    <n v="0.27660000000000001"/>
    <n v="0.29849999999999999"/>
    <m/>
    <m/>
    <m/>
  </r>
  <r>
    <x v="18"/>
    <s v="C-IV"/>
    <x v="3"/>
    <x v="0"/>
    <n v="2013"/>
    <s v="2012/13"/>
    <n v="0.90139999999999998"/>
    <n v="9.8699999999999996E-2"/>
    <n v="0.2122"/>
    <n v="0.17230000000000001"/>
    <n v="0.187"/>
    <m/>
    <m/>
    <m/>
  </r>
  <r>
    <x v="19"/>
    <s v="LRS"/>
    <x v="3"/>
    <x v="0"/>
    <n v="2013"/>
    <s v="2012/13"/>
    <n v="0.94940000000000002"/>
    <n v="0.1074"/>
    <n v="0.18229999999999999"/>
    <n v="1E-4"/>
    <n v="3.5999999999999999E-3"/>
    <m/>
    <m/>
    <m/>
  </r>
  <r>
    <x v="20"/>
    <s v="C-IV"/>
    <x v="3"/>
    <x v="0"/>
    <n v="2013"/>
    <s v="2012/13"/>
    <n v="0.9849"/>
    <n v="5.4300000000000001E-2"/>
    <n v="0.19189999999999999"/>
    <n v="0.20630000000000001"/>
    <n v="0.23719999999999999"/>
    <m/>
    <m/>
    <m/>
  </r>
  <r>
    <x v="21"/>
    <s v="C-IV"/>
    <x v="3"/>
    <x v="0"/>
    <n v="2013"/>
    <s v="2012/13"/>
    <n v="0.94610000000000005"/>
    <n v="4.1000000000000002E-2"/>
    <n v="0.1153"/>
    <n v="0.17460000000000001"/>
    <n v="0.19020000000000001"/>
    <m/>
    <m/>
    <m/>
  </r>
  <r>
    <x v="22"/>
    <s v="C-IV"/>
    <x v="3"/>
    <x v="0"/>
    <n v="2013"/>
    <s v="2012/13"/>
    <n v="0.96340000000000003"/>
    <n v="4.7100000000000003E-2"/>
    <n v="0.14510000000000001"/>
    <n v="0.1804"/>
    <n v="0.1961"/>
    <m/>
    <m/>
    <m/>
  </r>
  <r>
    <x v="23"/>
    <s v="C-IV"/>
    <x v="3"/>
    <x v="0"/>
    <n v="2013"/>
    <s v="2012/13"/>
    <n v="0.99060000000000004"/>
    <n v="6.6500000000000004E-2"/>
    <n v="0.1898"/>
    <n v="0.26069999999999999"/>
    <n v="0.30669999999999997"/>
    <m/>
    <m/>
    <m/>
  </r>
  <r>
    <x v="24"/>
    <s v="C-IV"/>
    <x v="3"/>
    <x v="0"/>
    <n v="2013"/>
    <s v="2012/13"/>
    <n v="0.98599999999999999"/>
    <n v="6.1699999999999998E-2"/>
    <n v="0.1958"/>
    <n v="0.26750000000000002"/>
    <n v="0.29160000000000003"/>
    <m/>
    <m/>
    <m/>
  </r>
  <r>
    <x v="25"/>
    <s v="C-IV"/>
    <x v="3"/>
    <x v="0"/>
    <n v="2013"/>
    <s v="2012/13"/>
    <n v="1"/>
    <n v="8.1799999999999998E-2"/>
    <n v="0.19500000000000001"/>
    <n v="0.23269999999999999"/>
    <n v="0.26419999999999999"/>
    <m/>
    <m/>
    <m/>
  </r>
  <r>
    <x v="26"/>
    <s v="C-IV"/>
    <x v="3"/>
    <x v="0"/>
    <n v="2013"/>
    <s v="2012/13"/>
    <n v="0.94499999999999995"/>
    <n v="1.9199999999999998E-2"/>
    <n v="0.18459999999999999"/>
    <n v="9.2299999999999993E-2"/>
    <n v="9.6199999999999994E-2"/>
    <m/>
    <m/>
    <m/>
  </r>
  <r>
    <x v="27"/>
    <s v="C-IV"/>
    <x v="3"/>
    <x v="0"/>
    <n v="2013"/>
    <s v="2012/13"/>
    <n v="0.99260000000000004"/>
    <n v="3.78E-2"/>
    <n v="0.1368"/>
    <n v="0.1095"/>
    <n v="0.11990000000000001"/>
    <m/>
    <m/>
    <m/>
  </r>
  <r>
    <x v="28"/>
    <s v="C-IV"/>
    <x v="3"/>
    <x v="0"/>
    <n v="2013"/>
    <s v="2012/13"/>
    <n v="0.96230000000000004"/>
    <n v="3.6900000000000002E-2"/>
    <n v="0.10299999999999999"/>
    <n v="0.26669999999999999"/>
    <n v="0.3221"/>
    <m/>
    <m/>
    <m/>
  </r>
  <r>
    <x v="29"/>
    <s v="C-IV"/>
    <x v="3"/>
    <x v="0"/>
    <n v="2013"/>
    <s v="2012/13"/>
    <n v="0.96919999999999995"/>
    <n v="3.2899999999999999E-2"/>
    <n v="0.12920000000000001"/>
    <n v="0.1613"/>
    <n v="0.18579999999999999"/>
    <m/>
    <m/>
    <m/>
  </r>
  <r>
    <x v="30"/>
    <s v="CalWIN"/>
    <x v="3"/>
    <x v="0"/>
    <n v="2013"/>
    <s v="2012/13"/>
    <n v="0.99350000000000005"/>
    <n v="8.5500000000000007E-2"/>
    <n v="0.1714"/>
    <n v="5.0700000000000002E-2"/>
    <n v="8.09E-2"/>
    <m/>
    <m/>
    <m/>
  </r>
  <r>
    <x v="31"/>
    <s v="CalWIN"/>
    <x v="3"/>
    <x v="0"/>
    <n v="2013"/>
    <s v="2012/13"/>
    <n v="0.94820000000000004"/>
    <n v="8.72E-2"/>
    <n v="0.17469999999999999"/>
    <n v="3.9100000000000003E-2"/>
    <n v="6.5699999999999995E-2"/>
    <m/>
    <m/>
    <m/>
  </r>
  <r>
    <x v="32"/>
    <s v="C-IV"/>
    <x v="3"/>
    <x v="0"/>
    <n v="2013"/>
    <s v="2012/13"/>
    <n v="0.95409999999999995"/>
    <n v="3.0099999999999998E-2"/>
    <n v="9.3399999999999997E-2"/>
    <n v="0.16869999999999999"/>
    <n v="0.17469999999999999"/>
    <m/>
    <m/>
    <m/>
  </r>
  <r>
    <x v="33"/>
    <s v="C-IV"/>
    <x v="3"/>
    <x v="0"/>
    <n v="2013"/>
    <s v="2012/13"/>
    <n v="0.94159999999999999"/>
    <n v="3.27E-2"/>
    <n v="0.123"/>
    <n v="0.18590000000000001"/>
    <n v="0.2034"/>
    <m/>
    <m/>
    <m/>
  </r>
  <r>
    <x v="34"/>
    <s v="CalWIN"/>
    <x v="3"/>
    <x v="0"/>
    <n v="2013"/>
    <s v="2012/13"/>
    <n v="0.97350000000000003"/>
    <n v="0.09"/>
    <n v="0.17230000000000001"/>
    <n v="5.1900000000000002E-2"/>
    <n v="8.4400000000000003E-2"/>
    <m/>
    <m/>
    <m/>
  </r>
  <r>
    <x v="35"/>
    <s v="C-IV"/>
    <x v="3"/>
    <x v="0"/>
    <n v="2013"/>
    <s v="2012/13"/>
    <n v="0.99619999999999997"/>
    <n v="4.3400000000000001E-2"/>
    <n v="0.15090000000000001"/>
    <n v="0.1726"/>
    <n v="0.20519999999999999"/>
    <m/>
    <m/>
    <m/>
  </r>
  <r>
    <x v="36"/>
    <s v="C-IV"/>
    <x v="3"/>
    <x v="0"/>
    <n v="2013"/>
    <s v="2012/13"/>
    <n v="0.93579999999999997"/>
    <n v="4.3799999999999999E-2"/>
    <n v="0.13270000000000001"/>
    <n v="0.22359999999999999"/>
    <n v="0.24030000000000001"/>
    <m/>
    <m/>
    <m/>
  </r>
  <r>
    <x v="37"/>
    <s v="CalWIN"/>
    <x v="3"/>
    <x v="0"/>
    <n v="2013"/>
    <s v="2012/13"/>
    <n v="0.89159999999999995"/>
    <n v="0.1691"/>
    <n v="0.27579999999999999"/>
    <n v="7.8100000000000003E-2"/>
    <n v="0.125"/>
    <m/>
    <m/>
    <m/>
  </r>
  <r>
    <x v="38"/>
    <s v="CalWIN"/>
    <x v="3"/>
    <x v="0"/>
    <n v="2013"/>
    <s v="2012/13"/>
    <n v="0.91290000000000004"/>
    <n v="8.72E-2"/>
    <n v="0.19109999999999999"/>
    <n v="7.0499999999999993E-2"/>
    <n v="0.11650000000000001"/>
    <m/>
    <m/>
    <m/>
  </r>
  <r>
    <x v="39"/>
    <s v="C-IV"/>
    <x v="3"/>
    <x v="0"/>
    <n v="2013"/>
    <s v="2012/13"/>
    <n v="0.96260000000000001"/>
    <n v="5.6099999999999997E-2"/>
    <n v="0.1464"/>
    <n v="0.18029999999999999"/>
    <n v="0.1988"/>
    <m/>
    <m/>
    <m/>
  </r>
  <r>
    <x v="40"/>
    <s v="CalWIN"/>
    <x v="3"/>
    <x v="0"/>
    <n v="2013"/>
    <s v="2012/13"/>
    <n v="0.89780000000000004"/>
    <n v="7.5700000000000003E-2"/>
    <n v="0.15809999999999999"/>
    <n v="4.65E-2"/>
    <n v="7.3099999999999998E-2"/>
    <m/>
    <m/>
    <m/>
  </r>
  <r>
    <x v="41"/>
    <s v="CalWIN"/>
    <x v="3"/>
    <x v="0"/>
    <n v="2013"/>
    <s v="2012/13"/>
    <n v="0.82650000000000001"/>
    <n v="8.09E-2"/>
    <n v="0.16900000000000001"/>
    <n v="4.5100000000000001E-2"/>
    <n v="7.9799999999999996E-2"/>
    <m/>
    <m/>
    <m/>
  </r>
  <r>
    <x v="42"/>
    <s v="CalWIN"/>
    <x v="3"/>
    <x v="0"/>
    <n v="2013"/>
    <s v="2012/13"/>
    <n v="0.93289999999999995"/>
    <n v="0.1115"/>
    <n v="0.2203"/>
    <n v="4.9299999999999997E-2"/>
    <n v="8.3500000000000005E-2"/>
    <m/>
    <m/>
    <m/>
  </r>
  <r>
    <x v="43"/>
    <s v="CalWIN"/>
    <x v="3"/>
    <x v="0"/>
    <n v="2013"/>
    <s v="2012/13"/>
    <n v="0.85109999999999997"/>
    <n v="6.4699999999999994E-2"/>
    <n v="0.1426"/>
    <n v="1.14E-2"/>
    <n v="4.19E-2"/>
    <m/>
    <m/>
    <m/>
  </r>
  <r>
    <x v="44"/>
    <s v="CalWIN"/>
    <x v="3"/>
    <x v="0"/>
    <n v="2013"/>
    <s v="2012/13"/>
    <n v="0.88949999999999996"/>
    <n v="5.4600000000000003E-2"/>
    <n v="0.17549999999999999"/>
    <n v="2.5100000000000001E-2"/>
    <n v="6.0900000000000003E-2"/>
    <m/>
    <m/>
    <m/>
  </r>
  <r>
    <x v="45"/>
    <s v="C-IV"/>
    <x v="3"/>
    <x v="0"/>
    <n v="2013"/>
    <s v="2012/13"/>
    <n v="0.89600000000000002"/>
    <n v="3.9300000000000002E-2"/>
    <n v="0.14169999999999999"/>
    <n v="0.26"/>
    <n v="0.28639999999999999"/>
    <m/>
    <m/>
    <m/>
  </r>
  <r>
    <x v="46"/>
    <s v="C-IV"/>
    <x v="3"/>
    <x v="0"/>
    <n v="2013"/>
    <s v="2012/13"/>
    <n v="0.95830000000000004"/>
    <n v="0"/>
    <n v="0.1633"/>
    <n v="0.12239999999999999"/>
    <n v="0.12239999999999999"/>
    <m/>
    <m/>
    <m/>
  </r>
  <r>
    <x v="47"/>
    <s v="C-IV"/>
    <x v="3"/>
    <x v="0"/>
    <n v="2013"/>
    <s v="2012/13"/>
    <n v="0.95020000000000004"/>
    <n v="3.39E-2"/>
    <n v="0.12529999999999999"/>
    <n v="0.15909999999999999"/>
    <n v="0.17860000000000001"/>
    <m/>
    <m/>
    <m/>
  </r>
  <r>
    <x v="48"/>
    <s v="CalWIN"/>
    <x v="3"/>
    <x v="0"/>
    <n v="2013"/>
    <s v="2012/13"/>
    <n v="0.96350000000000002"/>
    <n v="2.53E-2"/>
    <n v="0.13639999999999999"/>
    <n v="1.35E-2"/>
    <n v="6.7400000000000002E-2"/>
    <m/>
    <m/>
    <m/>
  </r>
  <r>
    <x v="49"/>
    <s v="CalWIN"/>
    <x v="3"/>
    <x v="0"/>
    <n v="2013"/>
    <s v="2012/13"/>
    <n v="0.62250000000000005"/>
    <n v="8.1100000000000005E-2"/>
    <n v="0.1802"/>
    <n v="3.9899999999999998E-2"/>
    <n v="7.0699999999999999E-2"/>
    <m/>
    <m/>
    <m/>
  </r>
  <r>
    <x v="50"/>
    <s v="C-IV"/>
    <x v="3"/>
    <x v="0"/>
    <n v="2013"/>
    <s v="2012/13"/>
    <n v="0.95730000000000004"/>
    <n v="3.7499999999999999E-2"/>
    <n v="0.15790000000000001"/>
    <n v="0.21879999999999999"/>
    <n v="0.24310000000000001"/>
    <m/>
    <m/>
    <m/>
  </r>
  <r>
    <x v="51"/>
    <s v="C-IV"/>
    <x v="3"/>
    <x v="0"/>
    <n v="2013"/>
    <s v="2012/13"/>
    <n v="0.95920000000000005"/>
    <n v="4.7199999999999999E-2"/>
    <n v="0.15060000000000001"/>
    <n v="0.18160000000000001"/>
    <n v="0.1973"/>
    <m/>
    <m/>
    <m/>
  </r>
  <r>
    <x v="52"/>
    <s v="C-IV"/>
    <x v="3"/>
    <x v="0"/>
    <n v="2013"/>
    <s v="2012/13"/>
    <n v="0.9879"/>
    <n v="9.9599999999999994E-2"/>
    <n v="0.20860000000000001"/>
    <n v="0.22170000000000001"/>
    <n v="0.24349999999999999"/>
    <m/>
    <m/>
    <m/>
  </r>
  <r>
    <x v="53"/>
    <s v="C-IV"/>
    <x v="3"/>
    <x v="0"/>
    <n v="2013"/>
    <s v="2012/13"/>
    <n v="0.89129999999999998"/>
    <n v="6.6100000000000006E-2"/>
    <n v="0.17899999999999999"/>
    <n v="0.28789999999999999"/>
    <n v="0.31130000000000002"/>
    <m/>
    <m/>
    <m/>
  </r>
  <r>
    <x v="54"/>
    <s v="CalWIN"/>
    <x v="3"/>
    <x v="0"/>
    <n v="2013"/>
    <s v="2012/13"/>
    <n v="0.97840000000000005"/>
    <n v="0.18149999999999999"/>
    <n v="0.3261"/>
    <n v="0.1263"/>
    <n v="0.17630000000000001"/>
    <m/>
    <m/>
    <m/>
  </r>
  <r>
    <x v="55"/>
    <s v="C-IV"/>
    <x v="3"/>
    <x v="0"/>
    <n v="2013"/>
    <s v="2012/13"/>
    <n v="0.96009999999999995"/>
    <n v="3.5499999999999997E-2"/>
    <n v="0.14219999999999999"/>
    <n v="0.1588"/>
    <n v="0.18010000000000001"/>
    <m/>
    <m/>
    <m/>
  </r>
  <r>
    <x v="56"/>
    <s v="CalWIN"/>
    <x v="3"/>
    <x v="0"/>
    <n v="2013"/>
    <s v="2012/13"/>
    <n v="0.95369999999999999"/>
    <n v="8.8400000000000006E-2"/>
    <n v="0.20930000000000001"/>
    <n v="6.8400000000000002E-2"/>
    <n v="0.1172"/>
    <m/>
    <m/>
    <m/>
  </r>
  <r>
    <x v="57"/>
    <s v="CalWIN"/>
    <x v="3"/>
    <x v="0"/>
    <n v="2013"/>
    <s v="2012/13"/>
    <n v="0.90549999999999997"/>
    <n v="0.11260000000000001"/>
    <n v="0.2137"/>
    <n v="5.8599999999999999E-2"/>
    <n v="0.1048"/>
    <m/>
    <m/>
    <m/>
  </r>
  <r>
    <x v="58"/>
    <s v="C-IV"/>
    <x v="3"/>
    <x v="0"/>
    <n v="2013"/>
    <s v="2012/13"/>
    <n v="0.95679999999999998"/>
    <n v="4.1700000000000001E-2"/>
    <n v="0.1363"/>
    <n v="0.2087"/>
    <n v="0.2298"/>
    <m/>
    <m/>
    <m/>
  </r>
  <r>
    <x v="0"/>
    <s v="n/a"/>
    <x v="0"/>
    <x v="1"/>
    <n v="2013"/>
    <s v="2012/13"/>
    <n v="0.93689999999999996"/>
    <n v="0.1353"/>
    <n v="0.22209999999999999"/>
    <n v="7.22E-2"/>
    <n v="9.3899999999999997E-2"/>
    <m/>
    <m/>
    <m/>
  </r>
  <r>
    <x v="1"/>
    <s v="CalWIN"/>
    <x v="0"/>
    <x v="1"/>
    <n v="2013"/>
    <s v="2012/13"/>
    <n v="0.86619999999999997"/>
    <n v="8.2299999999999998E-2"/>
    <n v="0.18390000000000001"/>
    <n v="4.99E-2"/>
    <n v="9.5200000000000007E-2"/>
    <m/>
    <m/>
    <m/>
  </r>
  <r>
    <x v="2"/>
    <s v="C-IV"/>
    <x v="0"/>
    <x v="1"/>
    <n v="2013"/>
    <s v="2012/13"/>
    <n v="0.92859999999999998"/>
    <n v="0.1875"/>
    <n v="0.1875"/>
    <n v="0"/>
    <n v="0.125"/>
    <m/>
    <m/>
    <m/>
  </r>
  <r>
    <x v="3"/>
    <s v="C-IV"/>
    <x v="0"/>
    <x v="1"/>
    <n v="2013"/>
    <s v="2012/13"/>
    <n v="0.93120000000000003"/>
    <n v="0.17080000000000001"/>
    <n v="0.25619999999999998"/>
    <n v="0.18859999999999999"/>
    <n v="0.19570000000000001"/>
    <m/>
    <m/>
    <m/>
  </r>
  <r>
    <x v="4"/>
    <s v="C-IV"/>
    <x v="0"/>
    <x v="1"/>
    <n v="2013"/>
    <s v="2012/13"/>
    <n v="0.95820000000000005"/>
    <n v="0.14660000000000001"/>
    <n v="0.21859999999999999"/>
    <n v="0.217"/>
    <n v="0.23430000000000001"/>
    <m/>
    <m/>
    <m/>
  </r>
  <r>
    <x v="5"/>
    <s v="C-IV"/>
    <x v="0"/>
    <x v="1"/>
    <n v="2013"/>
    <s v="2012/13"/>
    <n v="0.96440000000000003"/>
    <n v="0.12570000000000001"/>
    <n v="0.19320000000000001"/>
    <n v="0.13650000000000001"/>
    <n v="0.15540000000000001"/>
    <m/>
    <m/>
    <m/>
  </r>
  <r>
    <x v="6"/>
    <s v="C-IV"/>
    <x v="0"/>
    <x v="1"/>
    <n v="2013"/>
    <s v="2012/13"/>
    <n v="1"/>
    <n v="0.20530000000000001"/>
    <n v="0.2848"/>
    <n v="0.1424"/>
    <n v="0.15890000000000001"/>
    <m/>
    <m/>
    <m/>
  </r>
  <r>
    <x v="7"/>
    <s v="CalWIN"/>
    <x v="0"/>
    <x v="1"/>
    <n v="2013"/>
    <s v="2012/13"/>
    <n v="0.90680000000000005"/>
    <n v="0.11459999999999999"/>
    <n v="0.20930000000000001"/>
    <n v="4.4299999999999999E-2"/>
    <n v="8.14E-2"/>
    <m/>
    <m/>
    <m/>
  </r>
  <r>
    <x v="8"/>
    <s v="C-IV"/>
    <x v="0"/>
    <x v="1"/>
    <n v="2013"/>
    <s v="2012/13"/>
    <n v="0.98809999999999998"/>
    <n v="0.2485"/>
    <n v="0.33579999999999999"/>
    <n v="0.25"/>
    <n v="0.26479999999999998"/>
    <m/>
    <m/>
    <m/>
  </r>
  <r>
    <x v="9"/>
    <s v="C-IV"/>
    <x v="0"/>
    <x v="1"/>
    <n v="2013"/>
    <s v="2012/13"/>
    <n v="0.98819999999999997"/>
    <n v="0.14749999999999999"/>
    <n v="0.22439999999999999"/>
    <n v="0.15629999999999999"/>
    <n v="0.17560000000000001"/>
    <m/>
    <m/>
    <m/>
  </r>
  <r>
    <x v="10"/>
    <s v="CalWIN"/>
    <x v="0"/>
    <x v="1"/>
    <n v="2013"/>
    <s v="2012/13"/>
    <n v="0.97150000000000003"/>
    <n v="0.12839999999999999"/>
    <n v="0.24709999999999999"/>
    <n v="5.0999999999999997E-2"/>
    <n v="8.77E-2"/>
    <m/>
    <m/>
    <m/>
  </r>
  <r>
    <x v="11"/>
    <s v="C-IV"/>
    <x v="0"/>
    <x v="1"/>
    <n v="2013"/>
    <s v="2012/13"/>
    <n v="1"/>
    <n v="0.20250000000000001"/>
    <n v="0.28310000000000002"/>
    <n v="0.1467"/>
    <n v="0.15909999999999999"/>
    <m/>
    <m/>
    <m/>
  </r>
  <r>
    <x v="12"/>
    <s v="C-IV"/>
    <x v="0"/>
    <x v="1"/>
    <n v="2013"/>
    <s v="2012/13"/>
    <n v="0.89980000000000004"/>
    <n v="0.13739999999999999"/>
    <n v="0.21429999999999999"/>
    <n v="0.1986"/>
    <n v="0.22839999999999999"/>
    <m/>
    <m/>
    <m/>
  </r>
  <r>
    <x v="13"/>
    <s v="C-IV"/>
    <x v="0"/>
    <x v="1"/>
    <n v="2013"/>
    <s v="2012/13"/>
    <n v="0.98660000000000003"/>
    <n v="0.1933"/>
    <n v="0.27460000000000001"/>
    <n v="0.15609999999999999"/>
    <n v="0.17649999999999999"/>
    <m/>
    <m/>
    <m/>
  </r>
  <r>
    <x v="14"/>
    <s v="C-IV"/>
    <x v="0"/>
    <x v="1"/>
    <n v="2013"/>
    <s v="2012/13"/>
    <n v="0.98399999999999999"/>
    <n v="0.15290000000000001"/>
    <n v="0.20380000000000001"/>
    <n v="0.14330000000000001"/>
    <n v="0.15290000000000001"/>
    <m/>
    <m/>
    <m/>
  </r>
  <r>
    <x v="15"/>
    <s v="C-IV"/>
    <x v="0"/>
    <x v="1"/>
    <n v="2013"/>
    <s v="2012/13"/>
    <n v="0.9556"/>
    <n v="0.2293"/>
    <n v="0.31"/>
    <n v="0.1245"/>
    <n v="0.14710000000000001"/>
    <m/>
    <m/>
    <m/>
  </r>
  <r>
    <x v="16"/>
    <s v="C-IV"/>
    <x v="0"/>
    <x v="1"/>
    <n v="2013"/>
    <s v="2012/13"/>
    <n v="0.95350000000000001"/>
    <n v="0.2024"/>
    <n v="0.28420000000000001"/>
    <n v="0.15989999999999999"/>
    <n v="0.17979999999999999"/>
    <m/>
    <m/>
    <m/>
  </r>
  <r>
    <x v="17"/>
    <s v="C-IV"/>
    <x v="0"/>
    <x v="1"/>
    <n v="2013"/>
    <s v="2012/13"/>
    <n v="0.95179999999999998"/>
    <n v="0.1065"/>
    <n v="0.1754"/>
    <n v="0.21360000000000001"/>
    <n v="0.24429999999999999"/>
    <m/>
    <m/>
    <m/>
  </r>
  <r>
    <x v="18"/>
    <s v="C-IV"/>
    <x v="0"/>
    <x v="1"/>
    <n v="2013"/>
    <s v="2012/13"/>
    <n v="0.92120000000000002"/>
    <n v="0.16109999999999999"/>
    <n v="0.251"/>
    <n v="0.16739999999999999"/>
    <n v="0.1946"/>
    <m/>
    <m/>
    <m/>
  </r>
  <r>
    <x v="19"/>
    <s v="LRS"/>
    <x v="0"/>
    <x v="1"/>
    <n v="2013"/>
    <s v="2012/13"/>
    <n v="0.95140000000000002"/>
    <n v="0.11310000000000001"/>
    <n v="0.19370000000000001"/>
    <n v="1.1299999999999999E-2"/>
    <n v="1.61E-2"/>
    <m/>
    <m/>
    <m/>
  </r>
  <r>
    <x v="20"/>
    <s v="C-IV"/>
    <x v="0"/>
    <x v="1"/>
    <n v="2013"/>
    <s v="2012/13"/>
    <n v="0.98319999999999996"/>
    <n v="0.1867"/>
    <n v="0.27750000000000002"/>
    <n v="0.153"/>
    <n v="0.1804"/>
    <m/>
    <m/>
    <m/>
  </r>
  <r>
    <x v="21"/>
    <s v="C-IV"/>
    <x v="0"/>
    <x v="1"/>
    <n v="2013"/>
    <s v="2012/13"/>
    <n v="0.93279999999999996"/>
    <n v="0.16220000000000001"/>
    <n v="0.22159999999999999"/>
    <n v="0.13469999999999999"/>
    <n v="0.15690000000000001"/>
    <m/>
    <m/>
    <m/>
  </r>
  <r>
    <x v="22"/>
    <s v="C-IV"/>
    <x v="0"/>
    <x v="1"/>
    <n v="2013"/>
    <s v="2012/13"/>
    <n v="0.93810000000000004"/>
    <n v="0.14130000000000001"/>
    <n v="0.18729999999999999"/>
    <n v="0.1449"/>
    <n v="0.1696"/>
    <m/>
    <m/>
    <m/>
  </r>
  <r>
    <x v="23"/>
    <s v="C-IV"/>
    <x v="0"/>
    <x v="1"/>
    <n v="2013"/>
    <s v="2012/13"/>
    <n v="0.98860000000000003"/>
    <n v="0.21590000000000001"/>
    <n v="0.32200000000000001"/>
    <n v="0.16200000000000001"/>
    <n v="0.19939999999999999"/>
    <m/>
    <m/>
    <m/>
  </r>
  <r>
    <x v="24"/>
    <s v="C-IV"/>
    <x v="0"/>
    <x v="1"/>
    <n v="2013"/>
    <s v="2012/13"/>
    <n v="0.99080000000000001"/>
    <n v="0.20349999999999999"/>
    <n v="0.29580000000000001"/>
    <n v="0.18909999999999999"/>
    <n v="0.2097"/>
    <m/>
    <m/>
    <m/>
  </r>
  <r>
    <x v="25"/>
    <s v="C-IV"/>
    <x v="0"/>
    <x v="1"/>
    <n v="2013"/>
    <s v="2012/13"/>
    <n v="0.94550000000000001"/>
    <n v="0.22500000000000001"/>
    <n v="0.34379999999999999"/>
    <n v="0.1125"/>
    <n v="0.1313"/>
    <m/>
    <m/>
    <m/>
  </r>
  <r>
    <x v="26"/>
    <s v="C-IV"/>
    <x v="0"/>
    <x v="1"/>
    <n v="2013"/>
    <s v="2012/13"/>
    <n v="0.89090000000000003"/>
    <n v="0.10730000000000001"/>
    <n v="0.1469"/>
    <n v="3.39E-2"/>
    <n v="8.4699999999999998E-2"/>
    <m/>
    <m/>
    <m/>
  </r>
  <r>
    <x v="27"/>
    <s v="C-IV"/>
    <x v="0"/>
    <x v="1"/>
    <n v="2013"/>
    <s v="2012/13"/>
    <n v="0.99539999999999995"/>
    <n v="0.16839999999999999"/>
    <n v="0.22370000000000001"/>
    <n v="0.10009999999999999"/>
    <n v="0.1116"/>
    <m/>
    <m/>
    <m/>
  </r>
  <r>
    <x v="28"/>
    <s v="C-IV"/>
    <x v="0"/>
    <x v="1"/>
    <n v="2013"/>
    <s v="2012/13"/>
    <n v="0.96950000000000003"/>
    <n v="0.1108"/>
    <n v="0.17949999999999999"/>
    <n v="0.24809999999999999"/>
    <n v="0.27460000000000001"/>
    <m/>
    <m/>
    <m/>
  </r>
  <r>
    <x v="29"/>
    <s v="C-IV"/>
    <x v="0"/>
    <x v="1"/>
    <n v="2013"/>
    <s v="2012/13"/>
    <n v="0.9446"/>
    <n v="0.12909999999999999"/>
    <n v="0.20660000000000001"/>
    <n v="0.1166"/>
    <n v="0.1346"/>
    <m/>
    <m/>
    <m/>
  </r>
  <r>
    <x v="30"/>
    <s v="CalWIN"/>
    <x v="0"/>
    <x v="1"/>
    <n v="2013"/>
    <s v="2012/13"/>
    <n v="0.99280000000000002"/>
    <n v="8.7099999999999997E-2"/>
    <n v="0.17699999999999999"/>
    <n v="4.2700000000000002E-2"/>
    <n v="7.2300000000000003E-2"/>
    <m/>
    <m/>
    <m/>
  </r>
  <r>
    <x v="31"/>
    <s v="CalWIN"/>
    <x v="0"/>
    <x v="1"/>
    <n v="2013"/>
    <s v="2012/13"/>
    <n v="0.96679999999999999"/>
    <n v="8.5999999999999993E-2"/>
    <n v="0.16980000000000001"/>
    <n v="3.3500000000000002E-2"/>
    <n v="5.8700000000000002E-2"/>
    <m/>
    <m/>
    <m/>
  </r>
  <r>
    <x v="32"/>
    <s v="C-IV"/>
    <x v="0"/>
    <x v="1"/>
    <n v="2013"/>
    <s v="2012/13"/>
    <n v="0.98109999999999997"/>
    <n v="0.17069999999999999"/>
    <n v="0.22750000000000001"/>
    <n v="0.1168"/>
    <n v="0.1198"/>
    <m/>
    <m/>
    <m/>
  </r>
  <r>
    <x v="33"/>
    <s v="C-IV"/>
    <x v="0"/>
    <x v="1"/>
    <n v="2013"/>
    <s v="2012/13"/>
    <n v="0.95799999999999996"/>
    <n v="0.18240000000000001"/>
    <n v="0.25790000000000002"/>
    <n v="0.14030000000000001"/>
    <n v="0.1608"/>
    <m/>
    <m/>
    <m/>
  </r>
  <r>
    <x v="34"/>
    <s v="CalWIN"/>
    <x v="0"/>
    <x v="1"/>
    <n v="2013"/>
    <s v="2012/13"/>
    <n v="0.95569999999999999"/>
    <n v="9.4399999999999998E-2"/>
    <n v="0.18149999999999999"/>
    <n v="4.8099999999999997E-2"/>
    <n v="8.1900000000000001E-2"/>
    <m/>
    <m/>
    <m/>
  </r>
  <r>
    <x v="35"/>
    <s v="C-IV"/>
    <x v="0"/>
    <x v="1"/>
    <n v="2013"/>
    <s v="2012/13"/>
    <n v="0.97750000000000004"/>
    <n v="0.17069999999999999"/>
    <n v="0.23680000000000001"/>
    <n v="0.1202"/>
    <n v="0.1394"/>
    <m/>
    <m/>
    <m/>
  </r>
  <r>
    <x v="36"/>
    <s v="C-IV"/>
    <x v="0"/>
    <x v="1"/>
    <n v="2013"/>
    <s v="2012/13"/>
    <n v="0.92679999999999996"/>
    <n v="0.21779999999999999"/>
    <n v="0.28589999999999999"/>
    <n v="0.1492"/>
    <n v="0.1651"/>
    <m/>
    <m/>
    <m/>
  </r>
  <r>
    <x v="37"/>
    <s v="CalWIN"/>
    <x v="0"/>
    <x v="1"/>
    <n v="2013"/>
    <s v="2012/13"/>
    <n v="0.9143"/>
    <n v="0.1158"/>
    <n v="0.22689999999999999"/>
    <n v="2.7799999999999998E-2"/>
    <n v="5.5300000000000002E-2"/>
    <m/>
    <m/>
    <m/>
  </r>
  <r>
    <x v="38"/>
    <s v="CalWIN"/>
    <x v="0"/>
    <x v="1"/>
    <n v="2013"/>
    <s v="2012/13"/>
    <n v="0.75280000000000002"/>
    <n v="0.1028"/>
    <n v="0.20530000000000001"/>
    <n v="0.08"/>
    <n v="0.1164"/>
    <m/>
    <m/>
    <m/>
  </r>
  <r>
    <x v="39"/>
    <s v="C-IV"/>
    <x v="0"/>
    <x v="1"/>
    <n v="2013"/>
    <s v="2012/13"/>
    <n v="0.97460000000000002"/>
    <n v="0.1981"/>
    <n v="0.2596"/>
    <n v="0.13980000000000001"/>
    <n v="0.15690000000000001"/>
    <m/>
    <m/>
    <m/>
  </r>
  <r>
    <x v="40"/>
    <s v="CalWIN"/>
    <x v="0"/>
    <x v="1"/>
    <n v="2013"/>
    <s v="2012/13"/>
    <n v="0.89810000000000001"/>
    <n v="6.6000000000000003E-2"/>
    <n v="0.15029999999999999"/>
    <n v="0.03"/>
    <n v="5.3999999999999999E-2"/>
    <m/>
    <m/>
    <m/>
  </r>
  <r>
    <x v="41"/>
    <s v="CalWIN"/>
    <x v="0"/>
    <x v="1"/>
    <n v="2013"/>
    <s v="2012/13"/>
    <n v="0.81130000000000002"/>
    <n v="7.7100000000000002E-2"/>
    <n v="0.1636"/>
    <n v="3.7900000000000003E-2"/>
    <n v="6.7000000000000004E-2"/>
    <m/>
    <m/>
    <m/>
  </r>
  <r>
    <x v="42"/>
    <s v="CalWIN"/>
    <x v="0"/>
    <x v="1"/>
    <n v="2013"/>
    <s v="2012/13"/>
    <n v="0.92159999999999997"/>
    <n v="9.8400000000000001E-2"/>
    <n v="0.18679999999999999"/>
    <n v="4.8399999999999999E-2"/>
    <n v="7.3899999999999993E-2"/>
    <m/>
    <m/>
    <m/>
  </r>
  <r>
    <x v="43"/>
    <s v="CalWIN"/>
    <x v="0"/>
    <x v="1"/>
    <n v="2013"/>
    <s v="2012/13"/>
    <n v="0.87039999999999995"/>
    <n v="5.7099999999999998E-2"/>
    <n v="0.13569999999999999"/>
    <n v="1.06E-2"/>
    <n v="3.9E-2"/>
    <m/>
    <m/>
    <m/>
  </r>
  <r>
    <x v="44"/>
    <s v="CalWIN"/>
    <x v="0"/>
    <x v="1"/>
    <n v="2013"/>
    <s v="2012/13"/>
    <n v="0.92279999999999995"/>
    <n v="3.9100000000000003E-2"/>
    <n v="0.1162"/>
    <n v="3.0499999999999999E-2"/>
    <n v="5.8999999999999997E-2"/>
    <m/>
    <m/>
    <m/>
  </r>
  <r>
    <x v="45"/>
    <s v="C-IV"/>
    <x v="0"/>
    <x v="1"/>
    <n v="2013"/>
    <s v="2012/13"/>
    <n v="0.85"/>
    <n v="0.1784"/>
    <n v="0.26129999999999998"/>
    <n v="0.1764"/>
    <n v="0.20100000000000001"/>
    <m/>
    <m/>
    <m/>
  </r>
  <r>
    <x v="46"/>
    <s v="C-IV"/>
    <x v="0"/>
    <x v="1"/>
    <n v="2013"/>
    <s v="2012/13"/>
    <n v="0.96150000000000002"/>
    <n v="0.17860000000000001"/>
    <n v="0.26790000000000003"/>
    <n v="0.1071"/>
    <n v="0.1071"/>
    <m/>
    <m/>
    <m/>
  </r>
  <r>
    <x v="47"/>
    <s v="C-IV"/>
    <x v="0"/>
    <x v="1"/>
    <n v="2013"/>
    <s v="2012/13"/>
    <n v="0.95030000000000003"/>
    <n v="0.1343"/>
    <n v="0.2009"/>
    <n v="0.12670000000000001"/>
    <n v="0.14180000000000001"/>
    <m/>
    <m/>
    <m/>
  </r>
  <r>
    <x v="48"/>
    <s v="CalWIN"/>
    <x v="0"/>
    <x v="1"/>
    <n v="2013"/>
    <s v="2012/13"/>
    <n v="0.95079999999999998"/>
    <n v="3.1399999999999997E-2"/>
    <n v="0.1542"/>
    <n v="1.2699999999999999E-2"/>
    <n v="6.3200000000000006E-2"/>
    <m/>
    <m/>
    <m/>
  </r>
  <r>
    <x v="49"/>
    <s v="CalWIN"/>
    <x v="0"/>
    <x v="1"/>
    <n v="2013"/>
    <s v="2012/13"/>
    <n v="0.40260000000000001"/>
    <n v="8.1600000000000006E-2"/>
    <n v="0.17580000000000001"/>
    <n v="3.8699999999999998E-2"/>
    <n v="7.6200000000000004E-2"/>
    <m/>
    <m/>
    <m/>
  </r>
  <r>
    <x v="50"/>
    <s v="C-IV"/>
    <x v="0"/>
    <x v="1"/>
    <n v="2013"/>
    <s v="2012/13"/>
    <n v="0.96689999999999998"/>
    <n v="0.1953"/>
    <n v="0.28710000000000002"/>
    <n v="0.14680000000000001"/>
    <n v="0.16839999999999999"/>
    <m/>
    <m/>
    <m/>
  </r>
  <r>
    <x v="51"/>
    <s v="C-IV"/>
    <x v="0"/>
    <x v="1"/>
    <n v="2013"/>
    <s v="2012/13"/>
    <n v="0.96150000000000002"/>
    <n v="0.18110000000000001"/>
    <n v="0.2465"/>
    <n v="0.10589999999999999"/>
    <n v="0.1227"/>
    <m/>
    <m/>
    <m/>
  </r>
  <r>
    <x v="52"/>
    <s v="C-IV"/>
    <x v="0"/>
    <x v="1"/>
    <n v="2013"/>
    <s v="2012/13"/>
    <n v="0.99"/>
    <n v="0.18190000000000001"/>
    <n v="0.25269999999999998"/>
    <n v="0.1588"/>
    <n v="0.16819999999999999"/>
    <m/>
    <m/>
    <m/>
  </r>
  <r>
    <x v="53"/>
    <s v="C-IV"/>
    <x v="0"/>
    <x v="1"/>
    <n v="2013"/>
    <s v="2012/13"/>
    <n v="0.94189999999999996"/>
    <n v="0.2087"/>
    <n v="0.26379999999999998"/>
    <n v="0.3543"/>
    <n v="0.37009999999999998"/>
    <m/>
    <m/>
    <m/>
  </r>
  <r>
    <x v="54"/>
    <s v="CalWIN"/>
    <x v="0"/>
    <x v="1"/>
    <n v="2013"/>
    <s v="2012/13"/>
    <n v="0.98309999999999997"/>
    <n v="0.17169999999999999"/>
    <n v="0.29580000000000001"/>
    <n v="0.1087"/>
    <n v="0.15579999999999999"/>
    <m/>
    <m/>
    <m/>
  </r>
  <r>
    <x v="55"/>
    <s v="C-IV"/>
    <x v="0"/>
    <x v="1"/>
    <n v="2013"/>
    <s v="2012/13"/>
    <n v="0.97130000000000005"/>
    <n v="0.16109999999999999"/>
    <n v="0.22739999999999999"/>
    <n v="0.16420000000000001"/>
    <n v="0.18210000000000001"/>
    <m/>
    <m/>
    <m/>
  </r>
  <r>
    <x v="56"/>
    <s v="CalWIN"/>
    <x v="0"/>
    <x v="1"/>
    <n v="2013"/>
    <s v="2012/13"/>
    <n v="0.94089999999999996"/>
    <n v="0.1037"/>
    <n v="0.2303"/>
    <n v="6.4500000000000002E-2"/>
    <n v="0.1057"/>
    <m/>
    <m/>
    <m/>
  </r>
  <r>
    <x v="57"/>
    <s v="CalWIN"/>
    <x v="0"/>
    <x v="1"/>
    <n v="2013"/>
    <s v="2012/13"/>
    <n v="0.87490000000000001"/>
    <n v="0.11559999999999999"/>
    <n v="0.2195"/>
    <n v="5.5599999999999997E-2"/>
    <n v="8.6400000000000005E-2"/>
    <m/>
    <m/>
    <m/>
  </r>
  <r>
    <x v="58"/>
    <s v="C-IV"/>
    <x v="0"/>
    <x v="1"/>
    <n v="2013"/>
    <s v="2012/13"/>
    <n v="0.96250000000000002"/>
    <n v="0.18690000000000001"/>
    <n v="0.25519999999999998"/>
    <n v="0.20250000000000001"/>
    <n v="0.224"/>
    <m/>
    <m/>
    <m/>
  </r>
  <r>
    <x v="0"/>
    <s v="n/a"/>
    <x v="1"/>
    <x v="1"/>
    <n v="2013"/>
    <s v="2012/13"/>
    <n v="0.94299999999999995"/>
    <n v="0.13009999999999999"/>
    <n v="0.21759999999999999"/>
    <n v="8.0199999999999994E-2"/>
    <n v="0.10440000000000001"/>
    <m/>
    <m/>
    <m/>
  </r>
  <r>
    <x v="1"/>
    <s v="CalWIN"/>
    <x v="1"/>
    <x v="1"/>
    <n v="2013"/>
    <s v="2012/13"/>
    <n v="0.86229999999999996"/>
    <n v="9.8900000000000002E-2"/>
    <n v="0.2026"/>
    <n v="0.05"/>
    <n v="9.5000000000000001E-2"/>
    <m/>
    <m/>
    <m/>
  </r>
  <r>
    <x v="2"/>
    <s v="C-IV"/>
    <x v="1"/>
    <x v="1"/>
    <n v="2013"/>
    <s v="2012/13"/>
    <n v="0.95"/>
    <n v="7.1400000000000005E-2"/>
    <n v="0.1429"/>
    <n v="0.1071"/>
    <n v="0.1071"/>
    <m/>
    <m/>
    <m/>
  </r>
  <r>
    <x v="3"/>
    <s v="C-IV"/>
    <x v="1"/>
    <x v="1"/>
    <n v="2013"/>
    <s v="2012/13"/>
    <n v="0.9556"/>
    <n v="0.1439"/>
    <n v="0.2064"/>
    <n v="0.19700000000000001"/>
    <n v="0.2102"/>
    <m/>
    <m/>
    <m/>
  </r>
  <r>
    <x v="4"/>
    <s v="C-IV"/>
    <x v="1"/>
    <x v="1"/>
    <n v="2013"/>
    <s v="2012/13"/>
    <n v="0.95289999999999997"/>
    <n v="0.13569999999999999"/>
    <n v="0.21060000000000001"/>
    <n v="0.2273"/>
    <n v="0.24310000000000001"/>
    <m/>
    <m/>
    <m/>
  </r>
  <r>
    <x v="5"/>
    <s v="C-IV"/>
    <x v="1"/>
    <x v="1"/>
    <n v="2013"/>
    <s v="2012/13"/>
    <n v="0.97970000000000002"/>
    <n v="0.13980000000000001"/>
    <n v="0.2165"/>
    <n v="0.1744"/>
    <n v="0.19700000000000001"/>
    <m/>
    <m/>
    <m/>
  </r>
  <r>
    <x v="6"/>
    <s v="C-IV"/>
    <x v="1"/>
    <x v="1"/>
    <n v="2013"/>
    <s v="2012/13"/>
    <n v="1"/>
    <n v="0.112"/>
    <n v="0.19309999999999999"/>
    <n v="0.1583"/>
    <n v="0.16600000000000001"/>
    <m/>
    <m/>
    <m/>
  </r>
  <r>
    <x v="7"/>
    <s v="CalWIN"/>
    <x v="1"/>
    <x v="1"/>
    <n v="2013"/>
    <s v="2012/13"/>
    <n v="0.93669999999999998"/>
    <n v="0.1149"/>
    <n v="0.20419999999999999"/>
    <n v="4.48E-2"/>
    <n v="8.1299999999999997E-2"/>
    <m/>
    <m/>
    <m/>
  </r>
  <r>
    <x v="8"/>
    <s v="C-IV"/>
    <x v="1"/>
    <x v="1"/>
    <n v="2013"/>
    <s v="2012/13"/>
    <n v="0.97440000000000004"/>
    <n v="0.21099999999999999"/>
    <n v="0.26490000000000002"/>
    <n v="0.1898"/>
    <n v="0.19969999999999999"/>
    <m/>
    <m/>
    <m/>
  </r>
  <r>
    <x v="9"/>
    <s v="C-IV"/>
    <x v="1"/>
    <x v="1"/>
    <n v="2013"/>
    <s v="2012/13"/>
    <n v="0.96360000000000001"/>
    <n v="0.1348"/>
    <n v="0.21149999999999999"/>
    <n v="0.17799999999999999"/>
    <n v="0.2001"/>
    <m/>
    <m/>
    <m/>
  </r>
  <r>
    <x v="10"/>
    <s v="CalWIN"/>
    <x v="1"/>
    <x v="1"/>
    <n v="2013"/>
    <s v="2012/13"/>
    <n v="0.93269999999999997"/>
    <n v="0.15720000000000001"/>
    <n v="0.27860000000000001"/>
    <n v="9.7100000000000006E-2"/>
    <n v="0.15229999999999999"/>
    <m/>
    <m/>
    <m/>
  </r>
  <r>
    <x v="11"/>
    <s v="C-IV"/>
    <x v="1"/>
    <x v="1"/>
    <n v="2013"/>
    <s v="2012/13"/>
    <n v="0.99309999999999998"/>
    <n v="0.13689999999999999"/>
    <n v="0.21110000000000001"/>
    <n v="0.1137"/>
    <n v="0.123"/>
    <m/>
    <m/>
    <m/>
  </r>
  <r>
    <x v="12"/>
    <s v="C-IV"/>
    <x v="1"/>
    <x v="1"/>
    <n v="2013"/>
    <s v="2012/13"/>
    <n v="0.93300000000000005"/>
    <n v="0.1183"/>
    <n v="0.18340000000000001"/>
    <n v="0.18559999999999999"/>
    <n v="0.20599999999999999"/>
    <m/>
    <m/>
    <m/>
  </r>
  <r>
    <x v="13"/>
    <s v="C-IV"/>
    <x v="1"/>
    <x v="1"/>
    <n v="2013"/>
    <s v="2012/13"/>
    <n v="0.9889"/>
    <n v="0.19189999999999999"/>
    <n v="0.28029999999999999"/>
    <n v="0.13550000000000001"/>
    <n v="0.1552"/>
    <m/>
    <m/>
    <m/>
  </r>
  <r>
    <x v="14"/>
    <s v="C-IV"/>
    <x v="1"/>
    <x v="1"/>
    <n v="2013"/>
    <s v="2012/13"/>
    <n v="0.97760000000000002"/>
    <n v="0.16300000000000001"/>
    <n v="0.24310000000000001"/>
    <n v="0.1961"/>
    <n v="0.22650000000000001"/>
    <m/>
    <m/>
    <m/>
  </r>
  <r>
    <x v="15"/>
    <s v="C-IV"/>
    <x v="1"/>
    <x v="1"/>
    <n v="2013"/>
    <s v="2012/13"/>
    <n v="0.95169999999999999"/>
    <n v="0.20930000000000001"/>
    <n v="0.29480000000000001"/>
    <n v="0.12509999999999999"/>
    <n v="0.1479"/>
    <m/>
    <m/>
    <m/>
  </r>
  <r>
    <x v="16"/>
    <s v="C-IV"/>
    <x v="1"/>
    <x v="1"/>
    <n v="2013"/>
    <s v="2012/13"/>
    <n v="0.96930000000000005"/>
    <n v="0.2097"/>
    <n v="0.29409999999999997"/>
    <n v="0.17910000000000001"/>
    <n v="0.20660000000000001"/>
    <m/>
    <m/>
    <m/>
  </r>
  <r>
    <x v="17"/>
    <s v="C-IV"/>
    <x v="1"/>
    <x v="1"/>
    <n v="2013"/>
    <s v="2012/13"/>
    <n v="0.95189999999999997"/>
    <n v="0.1113"/>
    <n v="0.17150000000000001"/>
    <n v="0.17419999999999999"/>
    <n v="0.19539999999999999"/>
    <m/>
    <m/>
    <m/>
  </r>
  <r>
    <x v="18"/>
    <s v="C-IV"/>
    <x v="1"/>
    <x v="1"/>
    <n v="2013"/>
    <s v="2012/13"/>
    <n v="0.95850000000000002"/>
    <n v="0.1545"/>
    <n v="0.2339"/>
    <n v="0.1288"/>
    <n v="0.1459"/>
    <m/>
    <m/>
    <m/>
  </r>
  <r>
    <x v="19"/>
    <s v="LRS"/>
    <x v="1"/>
    <x v="1"/>
    <n v="2013"/>
    <s v="2012/13"/>
    <n v="0.96130000000000004"/>
    <n v="9.6199999999999994E-2"/>
    <n v="0.1787"/>
    <n v="9.7000000000000003E-3"/>
    <n v="1.55E-2"/>
    <m/>
    <m/>
    <m/>
  </r>
  <r>
    <x v="20"/>
    <s v="C-IV"/>
    <x v="1"/>
    <x v="1"/>
    <n v="2013"/>
    <s v="2012/13"/>
    <n v="0.98150000000000004"/>
    <n v="0.1714"/>
    <n v="0.25629999999999997"/>
    <n v="0.1739"/>
    <n v="0.19570000000000001"/>
    <m/>
    <m/>
    <m/>
  </r>
  <r>
    <x v="21"/>
    <s v="C-IV"/>
    <x v="1"/>
    <x v="1"/>
    <n v="2013"/>
    <s v="2012/13"/>
    <n v="0.95069999999999999"/>
    <n v="0.1323"/>
    <n v="0.19850000000000001"/>
    <n v="0.14879999999999999"/>
    <n v="0.17419999999999999"/>
    <m/>
    <m/>
    <m/>
  </r>
  <r>
    <x v="22"/>
    <s v="C-IV"/>
    <x v="1"/>
    <x v="1"/>
    <n v="2013"/>
    <s v="2012/13"/>
    <n v="0.94320000000000004"/>
    <n v="0.16170000000000001"/>
    <n v="0.24679999999999999"/>
    <n v="0.25530000000000003"/>
    <n v="0.2681"/>
    <m/>
    <m/>
    <m/>
  </r>
  <r>
    <x v="23"/>
    <s v="C-IV"/>
    <x v="1"/>
    <x v="1"/>
    <n v="2013"/>
    <s v="2012/13"/>
    <n v="0.9889"/>
    <n v="0.18240000000000001"/>
    <n v="0.28620000000000001"/>
    <n v="0.18559999999999999"/>
    <n v="0.22550000000000001"/>
    <m/>
    <m/>
    <m/>
  </r>
  <r>
    <x v="24"/>
    <s v="C-IV"/>
    <x v="1"/>
    <x v="1"/>
    <n v="2013"/>
    <s v="2012/13"/>
    <n v="0.99239999999999995"/>
    <n v="0.17799999999999999"/>
    <n v="0.26440000000000002"/>
    <n v="0.2349"/>
    <n v="0.25879999999999997"/>
    <m/>
    <m/>
    <m/>
  </r>
  <r>
    <x v="25"/>
    <s v="C-IV"/>
    <x v="1"/>
    <x v="1"/>
    <n v="2013"/>
    <s v="2012/13"/>
    <n v="0.92310000000000003"/>
    <n v="0.22"/>
    <n v="0.28000000000000003"/>
    <n v="0.1"/>
    <n v="0.12670000000000001"/>
    <m/>
    <m/>
    <m/>
  </r>
  <r>
    <x v="26"/>
    <s v="C-IV"/>
    <x v="1"/>
    <x v="1"/>
    <n v="2013"/>
    <s v="2012/13"/>
    <n v="0.95760000000000001"/>
    <n v="1.8100000000000002E-2"/>
    <n v="0.1444"/>
    <n v="4.3299999999999998E-2"/>
    <n v="4.6899999999999997E-2"/>
    <m/>
    <m/>
    <m/>
  </r>
  <r>
    <x v="27"/>
    <s v="C-IV"/>
    <x v="1"/>
    <x v="1"/>
    <n v="2013"/>
    <s v="2012/13"/>
    <n v="0.99529999999999996"/>
    <n v="0.17910000000000001"/>
    <n v="0.25009999999999999"/>
    <n v="0.12180000000000001"/>
    <n v="0.13780000000000001"/>
    <m/>
    <m/>
    <m/>
  </r>
  <r>
    <x v="28"/>
    <s v="C-IV"/>
    <x v="1"/>
    <x v="1"/>
    <n v="2013"/>
    <s v="2012/13"/>
    <n v="0.96560000000000001"/>
    <n v="0.11509999999999999"/>
    <n v="0.18459999999999999"/>
    <n v="0.2331"/>
    <n v="0.26169999999999999"/>
    <m/>
    <m/>
    <m/>
  </r>
  <r>
    <x v="29"/>
    <s v="C-IV"/>
    <x v="1"/>
    <x v="1"/>
    <n v="2013"/>
    <s v="2012/13"/>
    <n v="0.97409999999999997"/>
    <n v="0.12189999999999999"/>
    <n v="0.2089"/>
    <n v="0.15840000000000001"/>
    <n v="0.1817"/>
    <m/>
    <m/>
    <m/>
  </r>
  <r>
    <x v="30"/>
    <s v="CalWIN"/>
    <x v="1"/>
    <x v="1"/>
    <n v="2013"/>
    <s v="2012/13"/>
    <n v="0.99570000000000003"/>
    <n v="9.0200000000000002E-2"/>
    <n v="0.18129999999999999"/>
    <n v="5.2999999999999999E-2"/>
    <n v="8.6800000000000002E-2"/>
    <m/>
    <m/>
    <m/>
  </r>
  <r>
    <x v="31"/>
    <s v="CalWIN"/>
    <x v="1"/>
    <x v="1"/>
    <n v="2013"/>
    <s v="2012/13"/>
    <n v="0.97409999999999997"/>
    <n v="8.1299999999999997E-2"/>
    <n v="0.1623"/>
    <n v="3.3700000000000001E-2"/>
    <n v="6.2199999999999998E-2"/>
    <m/>
    <m/>
    <m/>
  </r>
  <r>
    <x v="32"/>
    <s v="C-IV"/>
    <x v="1"/>
    <x v="1"/>
    <n v="2013"/>
    <s v="2012/13"/>
    <n v="0.97799999999999998"/>
    <n v="0.17180000000000001"/>
    <n v="0.22140000000000001"/>
    <n v="0.1145"/>
    <n v="0.1183"/>
    <m/>
    <m/>
    <m/>
  </r>
  <r>
    <x v="33"/>
    <s v="C-IV"/>
    <x v="1"/>
    <x v="1"/>
    <n v="2013"/>
    <s v="2012/13"/>
    <n v="0.95840000000000003"/>
    <n v="0.17599999999999999"/>
    <n v="0.25519999999999998"/>
    <n v="0.15790000000000001"/>
    <n v="0.1812"/>
    <m/>
    <m/>
    <m/>
  </r>
  <r>
    <x v="34"/>
    <s v="CalWIN"/>
    <x v="1"/>
    <x v="1"/>
    <n v="2013"/>
    <s v="2012/13"/>
    <n v="0.98399999999999999"/>
    <n v="9.64E-2"/>
    <n v="0.18049999999999999"/>
    <n v="4.7500000000000001E-2"/>
    <n v="8.2000000000000003E-2"/>
    <m/>
    <m/>
    <m/>
  </r>
  <r>
    <x v="35"/>
    <s v="C-IV"/>
    <x v="1"/>
    <x v="1"/>
    <n v="2013"/>
    <s v="2012/13"/>
    <n v="0.97570000000000001"/>
    <n v="0.1883"/>
    <n v="0.2661"/>
    <n v="0.12520000000000001"/>
    <n v="0.1434"/>
    <m/>
    <m/>
    <m/>
  </r>
  <r>
    <x v="36"/>
    <s v="C-IV"/>
    <x v="1"/>
    <x v="1"/>
    <n v="2013"/>
    <s v="2012/13"/>
    <n v="0.93159999999999998"/>
    <n v="0.21049999999999999"/>
    <n v="0.28449999999999998"/>
    <n v="0.19139999999999999"/>
    <n v="0.21079999999999999"/>
    <m/>
    <m/>
    <m/>
  </r>
  <r>
    <x v="37"/>
    <s v="CalWIN"/>
    <x v="1"/>
    <x v="1"/>
    <n v="2013"/>
    <s v="2012/13"/>
    <n v="0.89629999999999999"/>
    <n v="0.12039999999999999"/>
    <n v="0.21959999999999999"/>
    <n v="3.3399999999999999E-2"/>
    <n v="6.5299999999999997E-2"/>
    <m/>
    <m/>
    <m/>
  </r>
  <r>
    <x v="38"/>
    <s v="CalWIN"/>
    <x v="1"/>
    <x v="1"/>
    <n v="2013"/>
    <s v="2012/13"/>
    <n v="0.89790000000000003"/>
    <n v="0.1138"/>
    <n v="0.21909999999999999"/>
    <n v="8.5900000000000004E-2"/>
    <n v="0.1263"/>
    <m/>
    <m/>
    <m/>
  </r>
  <r>
    <x v="39"/>
    <s v="C-IV"/>
    <x v="1"/>
    <x v="1"/>
    <n v="2013"/>
    <s v="2012/13"/>
    <n v="0.97440000000000004"/>
    <n v="0.16850000000000001"/>
    <n v="0.2364"/>
    <n v="0.1414"/>
    <n v="0.1608"/>
    <m/>
    <m/>
    <m/>
  </r>
  <r>
    <x v="40"/>
    <s v="CalWIN"/>
    <x v="1"/>
    <x v="1"/>
    <n v="2013"/>
    <s v="2012/13"/>
    <n v="0.88990000000000002"/>
    <n v="7.2300000000000003E-2"/>
    <n v="0.1638"/>
    <n v="3.6900000000000002E-2"/>
    <n v="7.4999999999999997E-2"/>
    <m/>
    <m/>
    <m/>
  </r>
  <r>
    <x v="41"/>
    <s v="CalWIN"/>
    <x v="1"/>
    <x v="1"/>
    <n v="2013"/>
    <s v="2012/13"/>
    <n v="0.75360000000000005"/>
    <n v="8.5000000000000006E-2"/>
    <n v="0.17230000000000001"/>
    <n v="4.2599999999999999E-2"/>
    <n v="7.6600000000000001E-2"/>
    <m/>
    <m/>
    <m/>
  </r>
  <r>
    <x v="42"/>
    <s v="CalWIN"/>
    <x v="1"/>
    <x v="1"/>
    <n v="2013"/>
    <s v="2012/13"/>
    <n v="0.9405"/>
    <n v="9.1499999999999998E-2"/>
    <n v="0.17419999999999999"/>
    <n v="0.05"/>
    <n v="9.3399999999999997E-2"/>
    <m/>
    <m/>
    <m/>
  </r>
  <r>
    <x v="43"/>
    <s v="CalWIN"/>
    <x v="1"/>
    <x v="1"/>
    <n v="2013"/>
    <s v="2012/13"/>
    <n v="0.88790000000000002"/>
    <n v="5.2600000000000001E-2"/>
    <n v="0.1353"/>
    <n v="8.8000000000000005E-3"/>
    <n v="3.6600000000000001E-2"/>
    <m/>
    <m/>
    <m/>
  </r>
  <r>
    <x v="44"/>
    <s v="CalWIN"/>
    <x v="1"/>
    <x v="1"/>
    <n v="2013"/>
    <s v="2012/13"/>
    <n v="0.96020000000000005"/>
    <n v="6.5199999999999994E-2"/>
    <n v="0.14149999999999999"/>
    <n v="2.6100000000000002E-2"/>
    <n v="6.0299999999999999E-2"/>
    <m/>
    <m/>
    <m/>
  </r>
  <r>
    <x v="45"/>
    <s v="C-IV"/>
    <x v="1"/>
    <x v="1"/>
    <n v="2013"/>
    <s v="2012/13"/>
    <n v="0.86899999999999999"/>
    <n v="0.16370000000000001"/>
    <n v="0.2487"/>
    <n v="0.17749999999999999"/>
    <n v="0.20019999999999999"/>
    <m/>
    <m/>
    <m/>
  </r>
  <r>
    <x v="46"/>
    <s v="C-IV"/>
    <x v="1"/>
    <x v="1"/>
    <n v="2013"/>
    <s v="2012/13"/>
    <n v="1"/>
    <n v="9.7600000000000006E-2"/>
    <n v="0.122"/>
    <n v="0.17069999999999999"/>
    <n v="0.1951"/>
    <m/>
    <m/>
    <m/>
  </r>
  <r>
    <x v="47"/>
    <s v="C-IV"/>
    <x v="1"/>
    <x v="1"/>
    <n v="2013"/>
    <s v="2012/13"/>
    <n v="0.96319999999999995"/>
    <n v="0.13109999999999999"/>
    <n v="0.20649999999999999"/>
    <n v="0.11600000000000001"/>
    <n v="0.13109999999999999"/>
    <m/>
    <m/>
    <m/>
  </r>
  <r>
    <x v="48"/>
    <s v="CalWIN"/>
    <x v="1"/>
    <x v="1"/>
    <n v="2013"/>
    <s v="2012/13"/>
    <n v="0.96209999999999996"/>
    <n v="4.1300000000000003E-2"/>
    <n v="0.158"/>
    <n v="1.35E-2"/>
    <n v="5.8599999999999999E-2"/>
    <m/>
    <m/>
    <m/>
  </r>
  <r>
    <x v="49"/>
    <s v="CalWIN"/>
    <x v="1"/>
    <x v="1"/>
    <n v="2013"/>
    <s v="2012/13"/>
    <n v="0.46750000000000003"/>
    <n v="8.8099999999999998E-2"/>
    <n v="0.188"/>
    <n v="4.24E-2"/>
    <n v="8.43E-2"/>
    <m/>
    <m/>
    <m/>
  </r>
  <r>
    <x v="50"/>
    <s v="C-IV"/>
    <x v="1"/>
    <x v="1"/>
    <n v="2013"/>
    <s v="2012/13"/>
    <n v="0.97009999999999996"/>
    <n v="0.19900000000000001"/>
    <n v="0.2903"/>
    <n v="0.14230000000000001"/>
    <n v="0.1651"/>
    <m/>
    <m/>
    <m/>
  </r>
  <r>
    <x v="51"/>
    <s v="C-IV"/>
    <x v="1"/>
    <x v="1"/>
    <n v="2013"/>
    <s v="2012/13"/>
    <n v="0.95469999999999999"/>
    <n v="0.1633"/>
    <n v="0.24310000000000001"/>
    <n v="0.15290000000000001"/>
    <n v="0.16389999999999999"/>
    <m/>
    <m/>
    <m/>
  </r>
  <r>
    <x v="52"/>
    <s v="C-IV"/>
    <x v="1"/>
    <x v="1"/>
    <n v="2013"/>
    <s v="2012/13"/>
    <n v="0.98780000000000001"/>
    <n v="0.14710000000000001"/>
    <n v="0.2072"/>
    <n v="0.1648"/>
    <n v="0.1825"/>
    <m/>
    <m/>
    <m/>
  </r>
  <r>
    <x v="53"/>
    <s v="C-IV"/>
    <x v="1"/>
    <x v="1"/>
    <n v="2013"/>
    <s v="2012/13"/>
    <n v="0.67290000000000005"/>
    <n v="0.16339999999999999"/>
    <n v="0.23200000000000001"/>
    <n v="0.2157"/>
    <n v="0.23860000000000001"/>
    <m/>
    <m/>
    <m/>
  </r>
  <r>
    <x v="54"/>
    <s v="CalWIN"/>
    <x v="1"/>
    <x v="1"/>
    <n v="2013"/>
    <s v="2012/13"/>
    <n v="0.97689999999999999"/>
    <n v="0.19120000000000001"/>
    <n v="0.32729999999999998"/>
    <n v="0.12590000000000001"/>
    <n v="0.18029999999999999"/>
    <m/>
    <m/>
    <m/>
  </r>
  <r>
    <x v="55"/>
    <s v="C-IV"/>
    <x v="1"/>
    <x v="1"/>
    <n v="2013"/>
    <s v="2012/13"/>
    <n v="0.97319999999999995"/>
    <n v="0.14760000000000001"/>
    <n v="0.2341"/>
    <n v="0.17649999999999999"/>
    <n v="0.19489999999999999"/>
    <m/>
    <m/>
    <m/>
  </r>
  <r>
    <x v="56"/>
    <s v="CalWIN"/>
    <x v="1"/>
    <x v="1"/>
    <n v="2013"/>
    <s v="2012/13"/>
    <n v="0.95309999999999995"/>
    <n v="0.1114"/>
    <n v="0.23250000000000001"/>
    <n v="7.0599999999999996E-2"/>
    <n v="0.1242"/>
    <m/>
    <m/>
    <m/>
  </r>
  <r>
    <x v="57"/>
    <s v="CalWIN"/>
    <x v="1"/>
    <x v="1"/>
    <n v="2013"/>
    <s v="2012/13"/>
    <n v="0.91510000000000002"/>
    <n v="0.115"/>
    <n v="0.19800000000000001"/>
    <n v="6.3899999999999998E-2"/>
    <n v="0.10340000000000001"/>
    <m/>
    <m/>
    <m/>
  </r>
  <r>
    <x v="58"/>
    <s v="C-IV"/>
    <x v="1"/>
    <x v="1"/>
    <n v="2013"/>
    <s v="2012/13"/>
    <n v="0.96779999999999999"/>
    <n v="0.1618"/>
    <n v="0.2301"/>
    <n v="0.2145"/>
    <n v="0.23760000000000001"/>
    <m/>
    <m/>
    <m/>
  </r>
  <r>
    <x v="0"/>
    <s v="n/a"/>
    <x v="2"/>
    <x v="1"/>
    <n v="2013"/>
    <s v="2013/14"/>
    <n v="0.91879999999999995"/>
    <n v="0.1203"/>
    <n v="0.20549999999999999"/>
    <n v="7.9399999999999998E-2"/>
    <n v="0.10059999999999999"/>
    <m/>
    <m/>
    <m/>
  </r>
  <r>
    <x v="1"/>
    <s v="CalWIN"/>
    <x v="2"/>
    <x v="1"/>
    <n v="2013"/>
    <s v="2013/14"/>
    <n v="0.87139999999999995"/>
    <n v="8.1100000000000005E-2"/>
    <n v="0.1774"/>
    <n v="4.9099999999999998E-2"/>
    <n v="8.5300000000000001E-2"/>
    <m/>
    <m/>
    <m/>
  </r>
  <r>
    <x v="2"/>
    <s v="C-IV"/>
    <x v="2"/>
    <x v="1"/>
    <n v="2013"/>
    <s v="2013/14"/>
    <n v="0.72729999999999995"/>
    <n v="8.6999999999999994E-2"/>
    <n v="0.21740000000000001"/>
    <n v="0.21740000000000001"/>
    <n v="0.21740000000000001"/>
    <m/>
    <m/>
    <m/>
  </r>
  <r>
    <x v="3"/>
    <s v="C-IV"/>
    <x v="2"/>
    <x v="1"/>
    <n v="2013"/>
    <s v="2013/14"/>
    <n v="0.94420000000000004"/>
    <n v="0.15529999999999999"/>
    <n v="0.2235"/>
    <n v="0.18940000000000001"/>
    <n v="0.2082"/>
    <m/>
    <m/>
    <m/>
  </r>
  <r>
    <x v="4"/>
    <s v="C-IV"/>
    <x v="2"/>
    <x v="1"/>
    <n v="2013"/>
    <s v="2013/14"/>
    <n v="0.93899999999999995"/>
    <n v="0.1318"/>
    <n v="0.2009"/>
    <n v="0.1774"/>
    <n v="0.1958"/>
    <m/>
    <m/>
    <m/>
  </r>
  <r>
    <x v="5"/>
    <s v="C-IV"/>
    <x v="2"/>
    <x v="1"/>
    <n v="2013"/>
    <s v="2013/14"/>
    <n v="0.98640000000000005"/>
    <n v="0.1062"/>
    <n v="0.18840000000000001"/>
    <n v="0.16689999999999999"/>
    <n v="0.19089999999999999"/>
    <m/>
    <m/>
    <m/>
  </r>
  <r>
    <x v="6"/>
    <s v="C-IV"/>
    <x v="2"/>
    <x v="1"/>
    <n v="2013"/>
    <s v="2013/14"/>
    <n v="0.9577"/>
    <n v="0.1341"/>
    <n v="0.1993"/>
    <n v="0.17749999999999999"/>
    <n v="0.221"/>
    <m/>
    <m/>
    <m/>
  </r>
  <r>
    <x v="7"/>
    <s v="CalWIN"/>
    <x v="2"/>
    <x v="1"/>
    <n v="2013"/>
    <s v="2013/14"/>
    <n v="0.79220000000000002"/>
    <n v="9.2499999999999999E-2"/>
    <n v="0.1782"/>
    <n v="3.3099999999999997E-2"/>
    <n v="6.08E-2"/>
    <m/>
    <m/>
    <m/>
  </r>
  <r>
    <x v="8"/>
    <s v="C-IV"/>
    <x v="2"/>
    <x v="1"/>
    <n v="2013"/>
    <s v="2013/14"/>
    <n v="0.98370000000000002"/>
    <n v="0.1862"/>
    <n v="0.25240000000000001"/>
    <n v="0.19700000000000001"/>
    <n v="0.22270000000000001"/>
    <m/>
    <m/>
    <m/>
  </r>
  <r>
    <x v="9"/>
    <s v="C-IV"/>
    <x v="2"/>
    <x v="1"/>
    <n v="2013"/>
    <s v="2013/14"/>
    <n v="0.97709999999999997"/>
    <n v="0.1232"/>
    <n v="0.2074"/>
    <n v="0.16819999999999999"/>
    <n v="0.1903"/>
    <m/>
    <m/>
    <m/>
  </r>
  <r>
    <x v="10"/>
    <s v="CalWIN"/>
    <x v="2"/>
    <x v="1"/>
    <n v="2013"/>
    <s v="2013/14"/>
    <n v="0.83479999999999999"/>
    <n v="0.16489999999999999"/>
    <n v="0.29430000000000001"/>
    <n v="9.7299999999999998E-2"/>
    <n v="0.14510000000000001"/>
    <m/>
    <m/>
    <m/>
  </r>
  <r>
    <x v="11"/>
    <s v="C-IV"/>
    <x v="2"/>
    <x v="1"/>
    <n v="2013"/>
    <s v="2013/14"/>
    <n v="0.99209999999999998"/>
    <n v="0.18540000000000001"/>
    <n v="0.25209999999999999"/>
    <n v="0.1"/>
    <n v="0.11459999999999999"/>
    <m/>
    <m/>
    <m/>
  </r>
  <r>
    <x v="12"/>
    <s v="C-IV"/>
    <x v="2"/>
    <x v="1"/>
    <n v="2013"/>
    <s v="2013/14"/>
    <n v="0.89749999999999996"/>
    <n v="0.114"/>
    <n v="0.18060000000000001"/>
    <n v="0.17780000000000001"/>
    <n v="0.20680000000000001"/>
    <m/>
    <m/>
    <m/>
  </r>
  <r>
    <x v="13"/>
    <s v="C-IV"/>
    <x v="2"/>
    <x v="1"/>
    <n v="2013"/>
    <s v="2013/14"/>
    <n v="0.91439999999999999"/>
    <n v="0.16339999999999999"/>
    <n v="0.23860000000000001"/>
    <n v="0.1371"/>
    <n v="0.15459999999999999"/>
    <m/>
    <m/>
    <m/>
  </r>
  <r>
    <x v="14"/>
    <s v="C-IV"/>
    <x v="2"/>
    <x v="1"/>
    <n v="2013"/>
    <s v="2013/14"/>
    <n v="0.99239999999999995"/>
    <n v="0.1714"/>
    <n v="0.28289999999999998"/>
    <n v="0.15709999999999999"/>
    <n v="0.1714"/>
    <m/>
    <m/>
    <m/>
  </r>
  <r>
    <x v="15"/>
    <s v="C-IV"/>
    <x v="2"/>
    <x v="1"/>
    <n v="2013"/>
    <s v="2013/14"/>
    <n v="0.90159999999999996"/>
    <n v="0.2059"/>
    <n v="0.29289999999999999"/>
    <n v="0.1244"/>
    <n v="0.1469"/>
    <m/>
    <m/>
    <m/>
  </r>
  <r>
    <x v="16"/>
    <s v="C-IV"/>
    <x v="2"/>
    <x v="1"/>
    <n v="2013"/>
    <s v="2013/14"/>
    <n v="0.96150000000000002"/>
    <n v="0.1988"/>
    <n v="0.28910000000000002"/>
    <n v="0.1951"/>
    <n v="0.21659999999999999"/>
    <m/>
    <m/>
    <m/>
  </r>
  <r>
    <x v="17"/>
    <s v="C-IV"/>
    <x v="2"/>
    <x v="1"/>
    <n v="2013"/>
    <s v="2013/14"/>
    <n v="0.87160000000000004"/>
    <n v="0.10589999999999999"/>
    <n v="0.1729"/>
    <n v="0.15659999999999999"/>
    <n v="0.17860000000000001"/>
    <m/>
    <m/>
    <m/>
  </r>
  <r>
    <x v="18"/>
    <s v="C-IV"/>
    <x v="2"/>
    <x v="1"/>
    <n v="2013"/>
    <s v="2013/14"/>
    <n v="0.91239999999999999"/>
    <n v="0.15579999999999999"/>
    <n v="0.2354"/>
    <n v="0.17879999999999999"/>
    <n v="0.18940000000000001"/>
    <m/>
    <m/>
    <m/>
  </r>
  <r>
    <x v="19"/>
    <s v="LRS"/>
    <x v="2"/>
    <x v="1"/>
    <n v="2013"/>
    <s v="2013/14"/>
    <n v="0.95709999999999995"/>
    <n v="7.8E-2"/>
    <n v="0.1535"/>
    <n v="8.3999999999999995E-3"/>
    <n v="1.2500000000000001E-2"/>
    <m/>
    <m/>
    <m/>
  </r>
  <r>
    <x v="20"/>
    <s v="C-IV"/>
    <x v="2"/>
    <x v="1"/>
    <n v="2013"/>
    <s v="2013/14"/>
    <n v="0.97189999999999999"/>
    <n v="0.1658"/>
    <n v="0.26569999999999999"/>
    <n v="0.18329999999999999"/>
    <n v="0.21579999999999999"/>
    <m/>
    <m/>
    <m/>
  </r>
  <r>
    <x v="21"/>
    <s v="C-IV"/>
    <x v="2"/>
    <x v="1"/>
    <n v="2013"/>
    <s v="2013/14"/>
    <n v="0.95450000000000002"/>
    <n v="0.14249999999999999"/>
    <n v="0.21290000000000001"/>
    <n v="0.13800000000000001"/>
    <n v="0.15690000000000001"/>
    <m/>
    <m/>
    <m/>
  </r>
  <r>
    <x v="22"/>
    <s v="C-IV"/>
    <x v="2"/>
    <x v="1"/>
    <n v="2013"/>
    <s v="2013/14"/>
    <n v="0.98719999999999997"/>
    <n v="0.14860000000000001"/>
    <n v="0.1993"/>
    <n v="7.7700000000000005E-2"/>
    <n v="9.8000000000000004E-2"/>
    <m/>
    <m/>
    <m/>
  </r>
  <r>
    <x v="23"/>
    <s v="C-IV"/>
    <x v="2"/>
    <x v="1"/>
    <n v="2013"/>
    <s v="2013/14"/>
    <n v="0.99460000000000004"/>
    <n v="0.15959999999999999"/>
    <n v="0.25740000000000002"/>
    <n v="0.18049999999999999"/>
    <n v="0.21049999999999999"/>
    <m/>
    <m/>
    <m/>
  </r>
  <r>
    <x v="24"/>
    <s v="C-IV"/>
    <x v="2"/>
    <x v="1"/>
    <n v="2013"/>
    <s v="2013/14"/>
    <n v="0.94820000000000004"/>
    <n v="0.17019999999999999"/>
    <n v="0.25580000000000003"/>
    <n v="0.221"/>
    <n v="0.24390000000000001"/>
    <m/>
    <m/>
    <m/>
  </r>
  <r>
    <x v="25"/>
    <s v="C-IV"/>
    <x v="2"/>
    <x v="1"/>
    <n v="2013"/>
    <s v="2013/14"/>
    <n v="1"/>
    <n v="0.1075"/>
    <n v="0.18820000000000001"/>
    <n v="0.1183"/>
    <n v="0.129"/>
    <m/>
    <m/>
    <m/>
  </r>
  <r>
    <x v="26"/>
    <s v="C-IV"/>
    <x v="2"/>
    <x v="1"/>
    <n v="2013"/>
    <s v="2013/14"/>
    <n v="0.84850000000000003"/>
    <n v="4.8399999999999999E-2"/>
    <n v="0.15590000000000001"/>
    <n v="9.6799999999999997E-2"/>
    <n v="0.129"/>
    <m/>
    <m/>
    <m/>
  </r>
  <r>
    <x v="27"/>
    <s v="C-IV"/>
    <x v="2"/>
    <x v="1"/>
    <n v="2013"/>
    <s v="2013/14"/>
    <n v="0.9919"/>
    <n v="0.24030000000000001"/>
    <n v="0.32779999999999998"/>
    <n v="0.1206"/>
    <n v="0.14419999999999999"/>
    <m/>
    <m/>
    <m/>
  </r>
  <r>
    <x v="28"/>
    <s v="C-IV"/>
    <x v="2"/>
    <x v="1"/>
    <n v="2013"/>
    <s v="2013/14"/>
    <n v="0.89910000000000001"/>
    <n v="0.1313"/>
    <n v="0.20680000000000001"/>
    <n v="0.22989999999999999"/>
    <n v="0.25929999999999997"/>
    <m/>
    <m/>
    <m/>
  </r>
  <r>
    <x v="29"/>
    <s v="C-IV"/>
    <x v="2"/>
    <x v="1"/>
    <n v="2013"/>
    <s v="2013/14"/>
    <n v="0.95169999999999999"/>
    <n v="0.12640000000000001"/>
    <n v="0.19639999999999999"/>
    <n v="0.14499999999999999"/>
    <n v="0.16070000000000001"/>
    <m/>
    <m/>
    <m/>
  </r>
  <r>
    <x v="30"/>
    <s v="CalWIN"/>
    <x v="2"/>
    <x v="1"/>
    <n v="2013"/>
    <s v="2013/14"/>
    <n v="0.996"/>
    <n v="8.3199999999999996E-2"/>
    <n v="0.17"/>
    <n v="4.65E-2"/>
    <n v="7.1300000000000002E-2"/>
    <m/>
    <m/>
    <m/>
  </r>
  <r>
    <x v="31"/>
    <s v="CalWIN"/>
    <x v="2"/>
    <x v="1"/>
    <n v="2013"/>
    <s v="2013/14"/>
    <n v="0.97419999999999995"/>
    <n v="7.1499999999999994E-2"/>
    <n v="0.14829999999999999"/>
    <n v="4.07E-2"/>
    <n v="6.8400000000000002E-2"/>
    <m/>
    <m/>
    <m/>
  </r>
  <r>
    <x v="32"/>
    <s v="C-IV"/>
    <x v="2"/>
    <x v="1"/>
    <n v="2013"/>
    <s v="2013/14"/>
    <n v="0.96970000000000001"/>
    <n v="0.13539999999999999"/>
    <n v="0.19020000000000001"/>
    <n v="0.1153"/>
    <n v="0.13539999999999999"/>
    <m/>
    <m/>
    <m/>
  </r>
  <r>
    <x v="33"/>
    <s v="C-IV"/>
    <x v="2"/>
    <x v="1"/>
    <n v="2013"/>
    <s v="2013/14"/>
    <n v="0.94340000000000002"/>
    <n v="0.17169999999999999"/>
    <n v="0.24679999999999999"/>
    <n v="0.15679999999999999"/>
    <n v="0.1736"/>
    <m/>
    <m/>
    <m/>
  </r>
  <r>
    <x v="34"/>
    <s v="CalWIN"/>
    <x v="2"/>
    <x v="1"/>
    <n v="2013"/>
    <s v="2013/14"/>
    <n v="0.98419999999999996"/>
    <n v="8.5999999999999993E-2"/>
    <n v="0.1699"/>
    <n v="4.7199999999999999E-2"/>
    <n v="7.6799999999999993E-2"/>
    <m/>
    <m/>
    <m/>
  </r>
  <r>
    <x v="35"/>
    <s v="C-IV"/>
    <x v="2"/>
    <x v="1"/>
    <n v="2013"/>
    <s v="2013/14"/>
    <n v="0.97270000000000001"/>
    <n v="0.18049999999999999"/>
    <n v="0.26690000000000003"/>
    <n v="0.19270000000000001"/>
    <n v="0.21479999999999999"/>
    <m/>
    <m/>
    <m/>
  </r>
  <r>
    <x v="36"/>
    <s v="C-IV"/>
    <x v="2"/>
    <x v="1"/>
    <n v="2013"/>
    <s v="2013/14"/>
    <n v="0.86160000000000003"/>
    <n v="0.19159999999999999"/>
    <n v="0.26129999999999998"/>
    <n v="0.18640000000000001"/>
    <n v="0.2019"/>
    <m/>
    <m/>
    <m/>
  </r>
  <r>
    <x v="37"/>
    <s v="CalWIN"/>
    <x v="2"/>
    <x v="1"/>
    <n v="2013"/>
    <s v="2013/14"/>
    <n v="0.91120000000000001"/>
    <n v="0.1178"/>
    <n v="0.2117"/>
    <n v="6.1600000000000002E-2"/>
    <n v="9.7000000000000003E-2"/>
    <m/>
    <m/>
    <m/>
  </r>
  <r>
    <x v="38"/>
    <s v="CalWIN"/>
    <x v="2"/>
    <x v="1"/>
    <n v="2013"/>
    <s v="2013/14"/>
    <n v="0.81740000000000002"/>
    <n v="9.6500000000000002E-2"/>
    <n v="0.19950000000000001"/>
    <n v="7.1499999999999994E-2"/>
    <n v="0.10390000000000001"/>
    <m/>
    <m/>
    <m/>
  </r>
  <r>
    <x v="39"/>
    <s v="C-IV"/>
    <x v="2"/>
    <x v="1"/>
    <n v="2013"/>
    <s v="2013/14"/>
    <n v="0.91720000000000002"/>
    <n v="0.18809999999999999"/>
    <n v="0.25969999999999999"/>
    <n v="0.13780000000000001"/>
    <n v="0.15529999999999999"/>
    <m/>
    <m/>
    <m/>
  </r>
  <r>
    <x v="40"/>
    <s v="CalWIN"/>
    <x v="2"/>
    <x v="1"/>
    <n v="2013"/>
    <s v="2013/14"/>
    <n v="0.9103"/>
    <n v="6.6100000000000006E-2"/>
    <n v="0.16270000000000001"/>
    <n v="3.9399999999999998E-2"/>
    <n v="7.3300000000000004E-2"/>
    <m/>
    <m/>
    <m/>
  </r>
  <r>
    <x v="41"/>
    <s v="CalWIN"/>
    <x v="2"/>
    <x v="1"/>
    <n v="2013"/>
    <s v="2013/14"/>
    <n v="0.80349999999999999"/>
    <n v="6.8500000000000005E-2"/>
    <n v="0.1537"/>
    <n v="4.36E-2"/>
    <n v="7.1900000000000006E-2"/>
    <m/>
    <m/>
    <m/>
  </r>
  <r>
    <x v="42"/>
    <s v="CalWIN"/>
    <x v="2"/>
    <x v="1"/>
    <n v="2013"/>
    <s v="2013/14"/>
    <n v="0.86539999999999995"/>
    <n v="8.9399999999999993E-2"/>
    <n v="0.19320000000000001"/>
    <n v="4.99E-2"/>
    <n v="8.8800000000000004E-2"/>
    <m/>
    <m/>
    <m/>
  </r>
  <r>
    <x v="43"/>
    <s v="CalWIN"/>
    <x v="2"/>
    <x v="1"/>
    <n v="2013"/>
    <s v="2013/14"/>
    <n v="0.84199999999999997"/>
    <n v="3.9300000000000002E-2"/>
    <n v="0.1273"/>
    <n v="8.3999999999999995E-3"/>
    <n v="3.6400000000000002E-2"/>
    <m/>
    <m/>
    <m/>
  </r>
  <r>
    <x v="44"/>
    <s v="CalWIN"/>
    <x v="2"/>
    <x v="1"/>
    <n v="2013"/>
    <s v="2013/14"/>
    <n v="0.78910000000000002"/>
    <n v="5.4699999999999999E-2"/>
    <n v="0.15060000000000001"/>
    <n v="3.1600000000000003E-2"/>
    <n v="7.0599999999999996E-2"/>
    <m/>
    <m/>
    <m/>
  </r>
  <r>
    <x v="45"/>
    <s v="C-IV"/>
    <x v="2"/>
    <x v="1"/>
    <n v="2013"/>
    <s v="2013/14"/>
    <n v="0.8488"/>
    <n v="0.14910000000000001"/>
    <n v="0.2258"/>
    <n v="0.1431"/>
    <n v="0.16420000000000001"/>
    <m/>
    <m/>
    <m/>
  </r>
  <r>
    <x v="46"/>
    <s v="C-IV"/>
    <x v="2"/>
    <x v="1"/>
    <n v="2013"/>
    <s v="2013/14"/>
    <n v="1"/>
    <n v="0.16669999999999999"/>
    <n v="0.28570000000000001"/>
    <n v="9.5200000000000007E-2"/>
    <n v="0.11899999999999999"/>
    <m/>
    <m/>
    <m/>
  </r>
  <r>
    <x v="47"/>
    <s v="C-IV"/>
    <x v="2"/>
    <x v="1"/>
    <n v="2013"/>
    <s v="2013/14"/>
    <n v="0.96099999999999997"/>
    <n v="0.1142"/>
    <n v="0.17219999999999999"/>
    <n v="0.14729999999999999"/>
    <n v="0.15840000000000001"/>
    <m/>
    <m/>
    <m/>
  </r>
  <r>
    <x v="48"/>
    <s v="CalWIN"/>
    <x v="2"/>
    <x v="1"/>
    <n v="2013"/>
    <s v="2013/14"/>
    <n v="0.94840000000000002"/>
    <n v="2.98E-2"/>
    <n v="0.14410000000000001"/>
    <n v="1.0500000000000001E-2"/>
    <n v="4.65E-2"/>
    <m/>
    <m/>
    <m/>
  </r>
  <r>
    <x v="49"/>
    <s v="CalWIN"/>
    <x v="2"/>
    <x v="1"/>
    <n v="2013"/>
    <s v="2013/14"/>
    <n v="0.47170000000000001"/>
    <n v="7.2700000000000001E-2"/>
    <n v="0.17979999999999999"/>
    <n v="0.04"/>
    <n v="7.8E-2"/>
    <m/>
    <m/>
    <m/>
  </r>
  <r>
    <x v="50"/>
    <s v="C-IV"/>
    <x v="2"/>
    <x v="1"/>
    <n v="2013"/>
    <s v="2013/14"/>
    <n v="0.9355"/>
    <n v="0.19159999999999999"/>
    <n v="0.27379999999999999"/>
    <n v="0.14979999999999999"/>
    <n v="0.17249999999999999"/>
    <m/>
    <m/>
    <m/>
  </r>
  <r>
    <x v="51"/>
    <s v="C-IV"/>
    <x v="2"/>
    <x v="1"/>
    <n v="2013"/>
    <s v="2013/14"/>
    <n v="0.87619999999999998"/>
    <n v="0.1875"/>
    <n v="0.2621"/>
    <n v="0.1285"/>
    <n v="0.14580000000000001"/>
    <m/>
    <m/>
    <m/>
  </r>
  <r>
    <x v="52"/>
    <s v="C-IV"/>
    <x v="2"/>
    <x v="1"/>
    <n v="2013"/>
    <s v="2013/14"/>
    <n v="0.98209999999999997"/>
    <n v="0.1401"/>
    <n v="0.20649999999999999"/>
    <n v="0.1186"/>
    <n v="0.12540000000000001"/>
    <m/>
    <m/>
    <m/>
  </r>
  <r>
    <x v="53"/>
    <s v="C-IV"/>
    <x v="2"/>
    <x v="1"/>
    <n v="2013"/>
    <s v="2013/14"/>
    <n v="0.6522"/>
    <n v="8.9700000000000002E-2"/>
    <n v="0.17949999999999999"/>
    <n v="0.21790000000000001"/>
    <n v="0.24360000000000001"/>
    <m/>
    <m/>
    <m/>
  </r>
  <r>
    <x v="54"/>
    <s v="CalWIN"/>
    <x v="2"/>
    <x v="1"/>
    <n v="2013"/>
    <s v="2013/14"/>
    <n v="0.95499999999999996"/>
    <n v="0.17469999999999999"/>
    <n v="0.30499999999999999"/>
    <n v="0.111"/>
    <n v="0.15409999999999999"/>
    <m/>
    <m/>
    <m/>
  </r>
  <r>
    <x v="55"/>
    <s v="C-IV"/>
    <x v="2"/>
    <x v="1"/>
    <n v="2013"/>
    <s v="2013/14"/>
    <n v="0.95509999999999995"/>
    <n v="0.16839999999999999"/>
    <n v="0.25840000000000002"/>
    <n v="0.1789"/>
    <n v="0.20080000000000001"/>
    <m/>
    <m/>
    <m/>
  </r>
  <r>
    <x v="56"/>
    <s v="CalWIN"/>
    <x v="2"/>
    <x v="1"/>
    <n v="2013"/>
    <s v="2013/14"/>
    <n v="0.93820000000000003"/>
    <n v="9.8799999999999999E-2"/>
    <n v="0.22800000000000001"/>
    <n v="7.1199999999999999E-2"/>
    <n v="0.115"/>
    <m/>
    <m/>
    <m/>
  </r>
  <r>
    <x v="57"/>
    <s v="CalWIN"/>
    <x v="2"/>
    <x v="1"/>
    <n v="2013"/>
    <s v="2013/14"/>
    <n v="0.90690000000000004"/>
    <n v="9.9099999999999994E-2"/>
    <n v="0.18720000000000001"/>
    <n v="4.7800000000000002E-2"/>
    <n v="8.0199999999999994E-2"/>
    <m/>
    <m/>
    <m/>
  </r>
  <r>
    <x v="58"/>
    <s v="C-IV"/>
    <x v="2"/>
    <x v="1"/>
    <n v="2013"/>
    <s v="2013/14"/>
    <n v="0.95240000000000002"/>
    <n v="0.15029999999999999"/>
    <n v="0.24060000000000001"/>
    <n v="0.21929999999999999"/>
    <n v="0.23960000000000001"/>
    <m/>
    <m/>
    <m/>
  </r>
  <r>
    <x v="0"/>
    <s v="n/a"/>
    <x v="3"/>
    <x v="1"/>
    <n v="2014"/>
    <s v="2013/14"/>
    <n v="0.92430000000000001"/>
    <n v="0.1394"/>
    <n v="0.22409999999999999"/>
    <n v="0.1164"/>
    <n v="0.14499999999999999"/>
    <m/>
    <m/>
    <m/>
  </r>
  <r>
    <x v="1"/>
    <s v="CalWIN"/>
    <x v="3"/>
    <x v="1"/>
    <n v="2014"/>
    <s v="2013/14"/>
    <n v="0.8649"/>
    <n v="0.1011"/>
    <n v="0.18540000000000001"/>
    <n v="7.22E-2"/>
    <n v="0.12429999999999999"/>
    <m/>
    <m/>
    <m/>
  </r>
  <r>
    <x v="2"/>
    <s v="C-IV"/>
    <x v="3"/>
    <x v="1"/>
    <n v="2014"/>
    <s v="2013/14"/>
    <n v="0.64710000000000001"/>
    <n v="0.14810000000000001"/>
    <n v="0.14810000000000001"/>
    <n v="7.4099999999999999E-2"/>
    <n v="0.14810000000000001"/>
    <m/>
    <m/>
    <m/>
  </r>
  <r>
    <x v="3"/>
    <s v="C-IV"/>
    <x v="3"/>
    <x v="1"/>
    <n v="2014"/>
    <s v="2013/14"/>
    <n v="0.98599999999999999"/>
    <n v="0.18"/>
    <n v="0.26379999999999998"/>
    <n v="0.13550000000000001"/>
    <n v="0.1515"/>
    <m/>
    <m/>
    <m/>
  </r>
  <r>
    <x v="4"/>
    <s v="C-IV"/>
    <x v="3"/>
    <x v="1"/>
    <n v="2014"/>
    <s v="2013/14"/>
    <n v="0.93010000000000004"/>
    <n v="0.15659999999999999"/>
    <n v="0.2387"/>
    <n v="0.29420000000000002"/>
    <n v="0.31759999999999999"/>
    <m/>
    <m/>
    <m/>
  </r>
  <r>
    <x v="5"/>
    <s v="C-IV"/>
    <x v="3"/>
    <x v="1"/>
    <n v="2014"/>
    <s v="2013/14"/>
    <n v="0.98219999999999996"/>
    <n v="0.1087"/>
    <n v="0.20669999999999999"/>
    <n v="0.14899999999999999"/>
    <n v="0.1678"/>
    <m/>
    <m/>
    <m/>
  </r>
  <r>
    <x v="6"/>
    <s v="C-IV"/>
    <x v="3"/>
    <x v="1"/>
    <n v="2014"/>
    <s v="2013/14"/>
    <n v="0.94940000000000002"/>
    <n v="0.1283"/>
    <n v="0.23769999999999999"/>
    <n v="0.1585"/>
    <n v="0.18870000000000001"/>
    <m/>
    <m/>
    <m/>
  </r>
  <r>
    <x v="7"/>
    <s v="CalWIN"/>
    <x v="3"/>
    <x v="1"/>
    <n v="2014"/>
    <s v="2013/14"/>
    <n v="0.71589999999999998"/>
    <n v="9.4E-2"/>
    <n v="0.16309999999999999"/>
    <n v="5.91E-2"/>
    <n v="0.1002"/>
    <m/>
    <m/>
    <m/>
  </r>
  <r>
    <x v="8"/>
    <s v="C-IV"/>
    <x v="3"/>
    <x v="1"/>
    <n v="2014"/>
    <s v="2013/14"/>
    <n v="0.98170000000000002"/>
    <n v="0.22739999999999999"/>
    <n v="0.32740000000000002"/>
    <n v="0.2452"/>
    <n v="0.25890000000000002"/>
    <m/>
    <m/>
    <m/>
  </r>
  <r>
    <x v="9"/>
    <s v="C-IV"/>
    <x v="3"/>
    <x v="1"/>
    <n v="2014"/>
    <s v="2013/14"/>
    <n v="0.87760000000000005"/>
    <n v="0.1263"/>
    <n v="0.2172"/>
    <n v="0.18179999999999999"/>
    <n v="0.20810000000000001"/>
    <m/>
    <m/>
    <m/>
  </r>
  <r>
    <x v="10"/>
    <s v="CalWIN"/>
    <x v="3"/>
    <x v="1"/>
    <n v="2014"/>
    <s v="2013/14"/>
    <n v="0.91239999999999999"/>
    <n v="0.1404"/>
    <n v="0.25629999999999997"/>
    <n v="9.64E-2"/>
    <n v="0.1492"/>
    <m/>
    <m/>
    <m/>
  </r>
  <r>
    <x v="11"/>
    <s v="C-IV"/>
    <x v="3"/>
    <x v="1"/>
    <n v="2014"/>
    <s v="2013/14"/>
    <n v="1"/>
    <n v="0.16489999999999999"/>
    <n v="0.27839999999999998"/>
    <n v="0.15459999999999999"/>
    <n v="0.17319999999999999"/>
    <m/>
    <m/>
    <m/>
  </r>
  <r>
    <x v="12"/>
    <s v="C-IV"/>
    <x v="3"/>
    <x v="1"/>
    <n v="2014"/>
    <s v="2013/14"/>
    <n v="0.88"/>
    <n v="0.1036"/>
    <n v="0.18920000000000001"/>
    <n v="0.1928"/>
    <n v="0.21740000000000001"/>
    <m/>
    <m/>
    <m/>
  </r>
  <r>
    <x v="13"/>
    <s v="C-IV"/>
    <x v="3"/>
    <x v="1"/>
    <n v="2014"/>
    <s v="2013/14"/>
    <n v="0.98219999999999996"/>
    <n v="0.17730000000000001"/>
    <n v="0.25900000000000001"/>
    <n v="0.19620000000000001"/>
    <n v="0.2172"/>
    <m/>
    <m/>
    <m/>
  </r>
  <r>
    <x v="14"/>
    <s v="C-IV"/>
    <x v="3"/>
    <x v="1"/>
    <n v="2014"/>
    <s v="2013/14"/>
    <n v="0.95789999999999997"/>
    <n v="0.12330000000000001"/>
    <n v="0.22259999999999999"/>
    <n v="0.25340000000000001"/>
    <n v="0.29110000000000003"/>
    <m/>
    <m/>
    <m/>
  </r>
  <r>
    <x v="15"/>
    <s v="C-IV"/>
    <x v="3"/>
    <x v="1"/>
    <n v="2014"/>
    <s v="2013/14"/>
    <n v="0.90349999999999997"/>
    <n v="0.2273"/>
    <n v="0.32919999999999999"/>
    <n v="0.23499999999999999"/>
    <n v="0.2661"/>
    <m/>
    <m/>
    <m/>
  </r>
  <r>
    <x v="16"/>
    <s v="C-IV"/>
    <x v="3"/>
    <x v="1"/>
    <n v="2014"/>
    <s v="2013/14"/>
    <n v="0.94410000000000005"/>
    <n v="0.23180000000000001"/>
    <n v="0.33079999999999998"/>
    <n v="0.40450000000000003"/>
    <n v="0.43780000000000002"/>
    <m/>
    <m/>
    <m/>
  </r>
  <r>
    <x v="17"/>
    <s v="C-IV"/>
    <x v="3"/>
    <x v="1"/>
    <n v="2014"/>
    <s v="2013/14"/>
    <n v="0.90300000000000002"/>
    <n v="0.1045"/>
    <n v="0.17610000000000001"/>
    <n v="0.30819999999999997"/>
    <n v="0.33879999999999999"/>
    <m/>
    <m/>
    <m/>
  </r>
  <r>
    <x v="18"/>
    <s v="C-IV"/>
    <x v="3"/>
    <x v="1"/>
    <n v="2014"/>
    <s v="2013/14"/>
    <n v="0.91220000000000001"/>
    <n v="0.13969999999999999"/>
    <n v="0.22270000000000001"/>
    <n v="0.22059999999999999"/>
    <n v="0.2409"/>
    <m/>
    <m/>
    <m/>
  </r>
  <r>
    <x v="19"/>
    <s v="LRS"/>
    <x v="3"/>
    <x v="1"/>
    <n v="2014"/>
    <s v="2013/14"/>
    <n v="0.9486"/>
    <n v="0.1042"/>
    <n v="0.18340000000000001"/>
    <n v="8.2000000000000007E-3"/>
    <n v="1.0999999999999999E-2"/>
    <m/>
    <m/>
    <m/>
  </r>
  <r>
    <x v="20"/>
    <s v="C-IV"/>
    <x v="3"/>
    <x v="1"/>
    <n v="2014"/>
    <s v="2013/14"/>
    <n v="0.97529999999999994"/>
    <n v="0.17019999999999999"/>
    <n v="0.26929999999999998"/>
    <n v="0.2019"/>
    <n v="0.23130000000000001"/>
    <m/>
    <m/>
    <m/>
  </r>
  <r>
    <x v="21"/>
    <s v="C-IV"/>
    <x v="3"/>
    <x v="1"/>
    <n v="2014"/>
    <s v="2013/14"/>
    <n v="0.94940000000000002"/>
    <n v="0.14050000000000001"/>
    <n v="0.2021"/>
    <n v="0.1772"/>
    <n v="0.20039999999999999"/>
    <m/>
    <m/>
    <m/>
  </r>
  <r>
    <x v="22"/>
    <s v="C-IV"/>
    <x v="3"/>
    <x v="1"/>
    <n v="2014"/>
    <s v="2013/14"/>
    <n v="0.86809999999999998"/>
    <n v="9.4E-2"/>
    <n v="0.1477"/>
    <n v="0.15440000000000001"/>
    <n v="0.16439999999999999"/>
    <m/>
    <m/>
    <m/>
  </r>
  <r>
    <x v="23"/>
    <s v="C-IV"/>
    <x v="3"/>
    <x v="1"/>
    <n v="2014"/>
    <s v="2013/14"/>
    <n v="0.99380000000000002"/>
    <n v="0.1799"/>
    <n v="0.26989999999999997"/>
    <n v="0.27660000000000001"/>
    <n v="0.32190000000000002"/>
    <m/>
    <m/>
    <m/>
  </r>
  <r>
    <x v="24"/>
    <s v="C-IV"/>
    <x v="3"/>
    <x v="1"/>
    <n v="2014"/>
    <s v="2013/14"/>
    <n v="0.94779999999999998"/>
    <n v="0.2084"/>
    <n v="0.30780000000000002"/>
    <n v="0.31"/>
    <n v="0.34310000000000002"/>
    <m/>
    <m/>
    <m/>
  </r>
  <r>
    <x v="25"/>
    <s v="C-IV"/>
    <x v="3"/>
    <x v="1"/>
    <n v="2014"/>
    <s v="2013/14"/>
    <n v="0.96150000000000002"/>
    <n v="0.2011"/>
    <n v="0.2626"/>
    <n v="0.17319999999999999"/>
    <n v="0.18990000000000001"/>
    <m/>
    <m/>
    <m/>
  </r>
  <r>
    <x v="26"/>
    <s v="C-IV"/>
    <x v="3"/>
    <x v="1"/>
    <n v="2014"/>
    <s v="2013/14"/>
    <n v="0.96619999999999995"/>
    <n v="1.54E-2"/>
    <n v="0.108"/>
    <n v="6.1699999999999998E-2"/>
    <n v="6.4799999999999996E-2"/>
    <m/>
    <m/>
    <m/>
  </r>
  <r>
    <x v="27"/>
    <s v="C-IV"/>
    <x v="3"/>
    <x v="1"/>
    <n v="2014"/>
    <s v="2013/14"/>
    <n v="0.97819999999999996"/>
    <n v="0.23419999999999999"/>
    <n v="0.3488"/>
    <n v="0.1061"/>
    <n v="0.1216"/>
    <m/>
    <m/>
    <m/>
  </r>
  <r>
    <x v="28"/>
    <s v="C-IV"/>
    <x v="3"/>
    <x v="1"/>
    <n v="2014"/>
    <s v="2013/14"/>
    <n v="0.90629999999999999"/>
    <n v="0.11990000000000001"/>
    <n v="0.19570000000000001"/>
    <n v="0.15970000000000001"/>
    <n v="0.1792"/>
    <m/>
    <m/>
    <m/>
  </r>
  <r>
    <x v="29"/>
    <s v="C-IV"/>
    <x v="3"/>
    <x v="1"/>
    <n v="2014"/>
    <s v="2013/14"/>
    <n v="0.85840000000000005"/>
    <n v="0.12479999999999999"/>
    <n v="0.1865"/>
    <n v="0.14380000000000001"/>
    <n v="0.16889999999999999"/>
    <m/>
    <m/>
    <m/>
  </r>
  <r>
    <x v="30"/>
    <s v="CalWIN"/>
    <x v="3"/>
    <x v="1"/>
    <n v="2014"/>
    <s v="2013/14"/>
    <n v="0.99539999999999995"/>
    <n v="8.09E-2"/>
    <n v="0.14910000000000001"/>
    <n v="6.3500000000000001E-2"/>
    <n v="0.1013"/>
    <m/>
    <m/>
    <m/>
  </r>
  <r>
    <x v="31"/>
    <s v="CalWIN"/>
    <x v="3"/>
    <x v="1"/>
    <n v="2014"/>
    <s v="2013/14"/>
    <n v="0.94750000000000001"/>
    <n v="9.2299999999999993E-2"/>
    <n v="0.16109999999999999"/>
    <n v="8.0399999999999999E-2"/>
    <n v="0.11650000000000001"/>
    <m/>
    <m/>
    <m/>
  </r>
  <r>
    <x v="32"/>
    <s v="C-IV"/>
    <x v="3"/>
    <x v="1"/>
    <n v="2014"/>
    <s v="2013/14"/>
    <n v="0.81540000000000001"/>
    <n v="0.1028"/>
    <n v="0.18329999999999999"/>
    <n v="0.1167"/>
    <n v="0.125"/>
    <m/>
    <m/>
    <m/>
  </r>
  <r>
    <x v="33"/>
    <s v="C-IV"/>
    <x v="3"/>
    <x v="1"/>
    <n v="2014"/>
    <s v="2013/14"/>
    <n v="0.95150000000000001"/>
    <n v="0.19439999999999999"/>
    <n v="0.27310000000000001"/>
    <n v="0.2072"/>
    <n v="0.23019999999999999"/>
    <m/>
    <m/>
    <m/>
  </r>
  <r>
    <x v="34"/>
    <s v="CalWIN"/>
    <x v="3"/>
    <x v="1"/>
    <n v="2014"/>
    <s v="2013/14"/>
    <n v="0.98029999999999995"/>
    <n v="0.1008"/>
    <n v="0.17319999999999999"/>
    <n v="7.1099999999999997E-2"/>
    <n v="0.1128"/>
    <m/>
    <m/>
    <m/>
  </r>
  <r>
    <x v="35"/>
    <s v="C-IV"/>
    <x v="3"/>
    <x v="1"/>
    <n v="2014"/>
    <s v="2013/14"/>
    <n v="0.96679999999999999"/>
    <n v="0.20730000000000001"/>
    <n v="0.3039"/>
    <n v="0.20830000000000001"/>
    <n v="0.22459999999999999"/>
    <m/>
    <m/>
    <m/>
  </r>
  <r>
    <x v="36"/>
    <s v="C-IV"/>
    <x v="3"/>
    <x v="1"/>
    <n v="2014"/>
    <s v="2013/14"/>
    <n v="0.89539999999999997"/>
    <n v="0.2109"/>
    <n v="0.28699999999999998"/>
    <n v="0.28749999999999998"/>
    <n v="0.3075"/>
    <m/>
    <m/>
    <m/>
  </r>
  <r>
    <x v="37"/>
    <s v="CalWIN"/>
    <x v="3"/>
    <x v="1"/>
    <n v="2014"/>
    <s v="2013/14"/>
    <n v="0.95179999999999998"/>
    <n v="0.15229999999999999"/>
    <n v="0.23469999999999999"/>
    <n v="9.4100000000000003E-2"/>
    <n v="0.14480000000000001"/>
    <m/>
    <m/>
    <m/>
  </r>
  <r>
    <x v="38"/>
    <s v="CalWIN"/>
    <x v="3"/>
    <x v="1"/>
    <n v="2014"/>
    <s v="2013/14"/>
    <n v="0.69420000000000004"/>
    <n v="0.1009"/>
    <n v="0.188"/>
    <n v="8.5699999999999998E-2"/>
    <n v="0.13300000000000001"/>
    <m/>
    <m/>
    <m/>
  </r>
  <r>
    <x v="39"/>
    <s v="C-IV"/>
    <x v="3"/>
    <x v="1"/>
    <n v="2014"/>
    <s v="2013/14"/>
    <n v="0.93679999999999997"/>
    <n v="0.1908"/>
    <n v="0.26819999999999999"/>
    <n v="0.20330000000000001"/>
    <n v="0.22620000000000001"/>
    <m/>
    <m/>
    <m/>
  </r>
  <r>
    <x v="40"/>
    <s v="CalWIN"/>
    <x v="3"/>
    <x v="1"/>
    <n v="2014"/>
    <s v="2013/14"/>
    <n v="0.90800000000000003"/>
    <n v="6.6400000000000001E-2"/>
    <n v="0.14879999999999999"/>
    <n v="5.5E-2"/>
    <n v="9.0899999999999995E-2"/>
    <m/>
    <m/>
    <m/>
  </r>
  <r>
    <x v="41"/>
    <s v="CalWIN"/>
    <x v="3"/>
    <x v="1"/>
    <n v="2014"/>
    <s v="2013/14"/>
    <n v="0.82979999999999998"/>
    <n v="7.8200000000000006E-2"/>
    <n v="0.1484"/>
    <n v="6.4699999999999994E-2"/>
    <n v="0.1023"/>
    <m/>
    <m/>
    <m/>
  </r>
  <r>
    <x v="42"/>
    <s v="CalWIN"/>
    <x v="3"/>
    <x v="1"/>
    <n v="2014"/>
    <s v="2013/14"/>
    <n v="0.84660000000000002"/>
    <n v="9.7299999999999998E-2"/>
    <n v="0.19289999999999999"/>
    <n v="5.8999999999999997E-2"/>
    <n v="0.1085"/>
    <m/>
    <m/>
    <m/>
  </r>
  <r>
    <x v="43"/>
    <s v="CalWIN"/>
    <x v="3"/>
    <x v="1"/>
    <n v="2014"/>
    <s v="2013/14"/>
    <n v="0.92159999999999997"/>
    <n v="4.3900000000000002E-2"/>
    <n v="0.12139999999999999"/>
    <n v="1.0500000000000001E-2"/>
    <n v="5.3800000000000001E-2"/>
    <m/>
    <m/>
    <m/>
  </r>
  <r>
    <x v="44"/>
    <s v="CalWIN"/>
    <x v="3"/>
    <x v="1"/>
    <n v="2014"/>
    <s v="2013/14"/>
    <n v="0.68559999999999999"/>
    <n v="5.1299999999999998E-2"/>
    <n v="0.15390000000000001"/>
    <n v="2.1100000000000001E-2"/>
    <n v="6.2899999999999998E-2"/>
    <m/>
    <m/>
    <m/>
  </r>
  <r>
    <x v="45"/>
    <s v="C-IV"/>
    <x v="3"/>
    <x v="1"/>
    <n v="2014"/>
    <s v="2013/14"/>
    <n v="0.875"/>
    <n v="0.15620000000000001"/>
    <n v="0.24479999999999999"/>
    <n v="0.19120000000000001"/>
    <n v="0.21210000000000001"/>
    <m/>
    <m/>
    <m/>
  </r>
  <r>
    <x v="46"/>
    <s v="C-IV"/>
    <x v="3"/>
    <x v="1"/>
    <n v="2014"/>
    <s v="2013/14"/>
    <n v="1"/>
    <n v="5.4100000000000002E-2"/>
    <n v="0.16220000000000001"/>
    <n v="0.1351"/>
    <n v="0.1351"/>
    <m/>
    <m/>
    <m/>
  </r>
  <r>
    <x v="47"/>
    <s v="C-IV"/>
    <x v="3"/>
    <x v="1"/>
    <n v="2014"/>
    <s v="2013/14"/>
    <n v="0.88319999999999999"/>
    <n v="0.15620000000000001"/>
    <n v="0.23200000000000001"/>
    <n v="0.18579999999999999"/>
    <n v="0.2006"/>
    <m/>
    <m/>
    <m/>
  </r>
  <r>
    <x v="48"/>
    <s v="CalWIN"/>
    <x v="3"/>
    <x v="1"/>
    <n v="2014"/>
    <s v="2013/14"/>
    <n v="0.96079999999999999"/>
    <n v="3.15E-2"/>
    <n v="0.1323"/>
    <n v="1.77E-2"/>
    <n v="7.4700000000000003E-2"/>
    <m/>
    <m/>
    <m/>
  </r>
  <r>
    <x v="49"/>
    <s v="CalWIN"/>
    <x v="3"/>
    <x v="1"/>
    <n v="2014"/>
    <s v="2013/14"/>
    <n v="0.48480000000000001"/>
    <n v="9.7100000000000006E-2"/>
    <n v="0.18"/>
    <n v="7.5499999999999998E-2"/>
    <n v="0.1429"/>
    <m/>
    <m/>
    <m/>
  </r>
  <r>
    <x v="50"/>
    <s v="C-IV"/>
    <x v="3"/>
    <x v="1"/>
    <n v="2014"/>
    <s v="2013/14"/>
    <n v="0.92779999999999996"/>
    <n v="0.21079999999999999"/>
    <n v="0.32079999999999997"/>
    <n v="0.27929999999999999"/>
    <n v="0.31040000000000001"/>
    <m/>
    <m/>
    <m/>
  </r>
  <r>
    <x v="51"/>
    <s v="C-IV"/>
    <x v="3"/>
    <x v="1"/>
    <n v="2014"/>
    <s v="2013/14"/>
    <n v="0.91810000000000003"/>
    <n v="0.19950000000000001"/>
    <n v="0.28560000000000002"/>
    <n v="0.22750000000000001"/>
    <n v="0.23769999999999999"/>
    <m/>
    <m/>
    <m/>
  </r>
  <r>
    <x v="52"/>
    <s v="C-IV"/>
    <x v="3"/>
    <x v="1"/>
    <n v="2014"/>
    <s v="2013/14"/>
    <n v="0.99180000000000001"/>
    <n v="0.1229"/>
    <n v="0.19389999999999999"/>
    <n v="7.9600000000000004E-2"/>
    <n v="8.43E-2"/>
    <m/>
    <m/>
    <m/>
  </r>
  <r>
    <x v="53"/>
    <s v="C-IV"/>
    <x v="3"/>
    <x v="1"/>
    <n v="2014"/>
    <s v="2013/14"/>
    <n v="0.91890000000000005"/>
    <n v="0.1116"/>
    <n v="0.18179999999999999"/>
    <n v="0.30580000000000002"/>
    <n v="0.32640000000000002"/>
    <m/>
    <m/>
    <m/>
  </r>
  <r>
    <x v="54"/>
    <s v="CalWIN"/>
    <x v="3"/>
    <x v="1"/>
    <n v="2014"/>
    <s v="2013/14"/>
    <n v="0.97919999999999996"/>
    <n v="0.2155"/>
    <n v="0.33600000000000002"/>
    <n v="0.18140000000000001"/>
    <n v="0.2447"/>
    <m/>
    <m/>
    <m/>
  </r>
  <r>
    <x v="55"/>
    <s v="C-IV"/>
    <x v="3"/>
    <x v="1"/>
    <n v="2014"/>
    <s v="2013/14"/>
    <n v="0.95899999999999996"/>
    <n v="0.1661"/>
    <n v="0.25609999999999999"/>
    <n v="0.17760000000000001"/>
    <n v="0.2099"/>
    <m/>
    <m/>
    <m/>
  </r>
  <r>
    <x v="56"/>
    <s v="CalWIN"/>
    <x v="3"/>
    <x v="1"/>
    <n v="2014"/>
    <s v="2013/14"/>
    <n v="0.9325"/>
    <n v="0.1216"/>
    <n v="0.22939999999999999"/>
    <n v="0.10589999999999999"/>
    <n v="0.1643"/>
    <m/>
    <m/>
    <m/>
  </r>
  <r>
    <x v="57"/>
    <s v="CalWIN"/>
    <x v="3"/>
    <x v="1"/>
    <n v="2014"/>
    <s v="2013/14"/>
    <n v="0.91479999999999995"/>
    <n v="0.1065"/>
    <n v="0.19170000000000001"/>
    <n v="6.6699999999999995E-2"/>
    <n v="0.1061"/>
    <m/>
    <m/>
    <m/>
  </r>
  <r>
    <x v="58"/>
    <s v="C-IV"/>
    <x v="3"/>
    <x v="1"/>
    <n v="2014"/>
    <s v="2013/14"/>
    <n v="0.92779999999999996"/>
    <n v="0.19270000000000001"/>
    <n v="0.28060000000000002"/>
    <n v="0.36559999999999998"/>
    <n v="0.39119999999999999"/>
    <m/>
    <m/>
    <m/>
  </r>
  <r>
    <x v="0"/>
    <s v="n/a"/>
    <x v="0"/>
    <x v="2"/>
    <n v="2014"/>
    <s v="2013/14"/>
    <n v="0.90580000000000005"/>
    <n v="0.12870095861217493"/>
    <n v="0.20414350086109953"/>
    <n v="0.10244921871928155"/>
    <n v="0.12872455038022065"/>
    <m/>
    <m/>
    <m/>
  </r>
  <r>
    <x v="1"/>
    <s v="CalWIN"/>
    <x v="0"/>
    <x v="2"/>
    <n v="2014"/>
    <s v="2013/14"/>
    <n v="0.87729999999999997"/>
    <n v="0.10676539459527878"/>
    <n v="0.19441807480539205"/>
    <n v="5.9553192835896461E-2"/>
    <n v="0.1110689196886273"/>
    <m/>
    <m/>
    <m/>
  </r>
  <r>
    <x v="2"/>
    <s v="C-IV"/>
    <x v="0"/>
    <x v="2"/>
    <n v="2014"/>
    <s v="2013/14"/>
    <n v="0.78949999999999998"/>
    <n v="6.6666666666666666E-2"/>
    <n v="0.2"/>
    <n v="3.3333333333333333E-2"/>
    <n v="3.3333333333333333E-2"/>
    <m/>
    <m/>
    <m/>
  </r>
  <r>
    <x v="3"/>
    <s v="C-IV"/>
    <x v="0"/>
    <x v="2"/>
    <n v="2014"/>
    <s v="2013/14"/>
    <n v="0.97099999999999997"/>
    <n v="0.14215686274509803"/>
    <n v="0.20424836601307189"/>
    <n v="0.16993464052287582"/>
    <n v="0.19281045751633988"/>
    <m/>
    <m/>
    <m/>
  </r>
  <r>
    <x v="4"/>
    <s v="C-IV"/>
    <x v="0"/>
    <x v="2"/>
    <n v="2014"/>
    <s v="2013/14"/>
    <n v="0.89529999999999998"/>
    <n v="0.14457831325301204"/>
    <n v="0.21772805507745266"/>
    <n v="0.26075731497418242"/>
    <n v="0.28915662650602408"/>
    <m/>
    <m/>
    <m/>
  </r>
  <r>
    <x v="5"/>
    <s v="C-IV"/>
    <x v="0"/>
    <x v="2"/>
    <n v="2014"/>
    <s v="2013/14"/>
    <n v="0.95189999999999997"/>
    <n v="0.1307277628032345"/>
    <n v="0.18867924528301888"/>
    <n v="0.1725067385444744"/>
    <n v="0.19272237196765499"/>
    <m/>
    <m/>
    <m/>
  </r>
  <r>
    <x v="6"/>
    <s v="C-IV"/>
    <x v="0"/>
    <x v="2"/>
    <n v="2014"/>
    <s v="2013/14"/>
    <n v="0.95"/>
    <n v="9.8181818181818176E-2"/>
    <n v="0.17454545454545456"/>
    <n v="0.21454545454545454"/>
    <n v="0.24"/>
    <m/>
    <m/>
    <m/>
  </r>
  <r>
    <x v="7"/>
    <s v="CalWIN"/>
    <x v="0"/>
    <x v="2"/>
    <n v="2014"/>
    <s v="2013/14"/>
    <n v="0.85499999999999998"/>
    <n v="9.4279877425944847E-2"/>
    <n v="0.16343207354443309"/>
    <n v="5.3830439223697651E-2"/>
    <n v="8.5699693564862109E-2"/>
    <m/>
    <m/>
    <m/>
  </r>
  <r>
    <x v="8"/>
    <s v="C-IV"/>
    <x v="0"/>
    <x v="2"/>
    <n v="2014"/>
    <s v="2013/14"/>
    <n v="0.97729999999999995"/>
    <n v="0.18760469011725292"/>
    <n v="0.24623115577889448"/>
    <n v="0.34170854271356782"/>
    <n v="0.36348408710217756"/>
    <m/>
    <m/>
    <m/>
  </r>
  <r>
    <x v="9"/>
    <s v="C-IV"/>
    <x v="0"/>
    <x v="2"/>
    <n v="2014"/>
    <s v="2013/14"/>
    <n v="0.7883"/>
    <n v="0.1011426153195091"/>
    <n v="0.16758358019466779"/>
    <n v="0.15869657215404148"/>
    <n v="0.17900973338975879"/>
    <m/>
    <m/>
    <m/>
  </r>
  <r>
    <x v="10"/>
    <s v="CalWIN"/>
    <x v="0"/>
    <x v="2"/>
    <n v="2014"/>
    <s v="2013/14"/>
    <n v="0.92259999999999998"/>
    <n v="0.12917144573706921"/>
    <n v="0.22742913321317385"/>
    <n v="7.0894095799879847E-2"/>
    <n v="0.11660931782183626"/>
    <m/>
    <m/>
    <m/>
  </r>
  <r>
    <x v="11"/>
    <s v="C-IV"/>
    <x v="0"/>
    <x v="2"/>
    <n v="2014"/>
    <s v="2013/14"/>
    <n v="0.94410000000000005"/>
    <n v="0.15176715176715178"/>
    <n v="0.20790020790020791"/>
    <n v="0.12474012474012475"/>
    <n v="0.14345114345114346"/>
    <m/>
    <m/>
    <m/>
  </r>
  <r>
    <x v="12"/>
    <s v="C-IV"/>
    <x v="0"/>
    <x v="2"/>
    <n v="2014"/>
    <s v="2013/14"/>
    <n v="0.748"/>
    <n v="7.8728886344116802E-2"/>
    <n v="0.13197824219868309"/>
    <n v="0.16232464929859719"/>
    <n v="0.18036072144288579"/>
    <m/>
    <m/>
    <m/>
  </r>
  <r>
    <x v="13"/>
    <s v="C-IV"/>
    <x v="0"/>
    <x v="2"/>
    <n v="2014"/>
    <s v="2013/14"/>
    <n v="0.89390000000000003"/>
    <n v="0.16193751791344224"/>
    <n v="0.24304958440813987"/>
    <n v="0.22040699340785325"/>
    <n v="0.25566064775007163"/>
    <m/>
    <m/>
    <m/>
  </r>
  <r>
    <x v="14"/>
    <s v="C-IV"/>
    <x v="0"/>
    <x v="2"/>
    <n v="2014"/>
    <s v="2013/14"/>
    <n v="0.95479999999999998"/>
    <n v="0.10344827586206896"/>
    <n v="0.19540229885057472"/>
    <n v="0.21839080459770116"/>
    <n v="0.22413793103448276"/>
    <m/>
    <m/>
    <m/>
  </r>
  <r>
    <x v="15"/>
    <s v="C-IV"/>
    <x v="0"/>
    <x v="2"/>
    <n v="2014"/>
    <s v="2013/14"/>
    <n v="0.88380000000000003"/>
    <n v="0.20564926978376544"/>
    <n v="0.28393524283935245"/>
    <n v="0.19059209781501188"/>
    <n v="0.22212158949394317"/>
    <m/>
    <m/>
    <m/>
  </r>
  <r>
    <x v="16"/>
    <s v="C-IV"/>
    <x v="0"/>
    <x v="2"/>
    <n v="2014"/>
    <s v="2013/14"/>
    <n v="0.88729999999999998"/>
    <n v="0.18094887826406766"/>
    <n v="0.25524089738874584"/>
    <n v="0.34902537697682973"/>
    <n v="0.37918352335417432"/>
    <m/>
    <m/>
    <m/>
  </r>
  <r>
    <x v="17"/>
    <s v="C-IV"/>
    <x v="0"/>
    <x v="2"/>
    <n v="2014"/>
    <s v="2013/14"/>
    <n v="0.8548"/>
    <n v="6.6127847171197643E-2"/>
    <n v="0.112417340191036"/>
    <n v="0.34900808229243202"/>
    <n v="0.39309331373989714"/>
    <m/>
    <m/>
    <m/>
  </r>
  <r>
    <x v="18"/>
    <s v="C-IV"/>
    <x v="0"/>
    <x v="2"/>
    <n v="2014"/>
    <s v="2013/14"/>
    <n v="0.82679999999999998"/>
    <n v="0.10337078651685393"/>
    <n v="0.18876404494382024"/>
    <n v="0.24719101123595505"/>
    <n v="0.27640449438202247"/>
    <m/>
    <m/>
    <m/>
  </r>
  <r>
    <x v="19"/>
    <s v="LRS"/>
    <x v="0"/>
    <x v="2"/>
    <n v="2014"/>
    <s v="2013/14"/>
    <n v="0.93920000000000003"/>
    <n v="0.10400724364778564"/>
    <n v="0.17506550533257478"/>
    <n v="8.8221860752089355E-3"/>
    <n v="1.3637929791104095E-2"/>
    <m/>
    <m/>
    <m/>
  </r>
  <r>
    <x v="20"/>
    <s v="C-IV"/>
    <x v="0"/>
    <x v="2"/>
    <n v="2014"/>
    <s v="2013/14"/>
    <n v="0.88660000000000005"/>
    <n v="0.14079288625416822"/>
    <n v="0.20674323823638385"/>
    <n v="0.21415339014449797"/>
    <n v="0.24564653575398296"/>
    <m/>
    <m/>
    <m/>
  </r>
  <r>
    <x v="21"/>
    <s v="C-IV"/>
    <x v="0"/>
    <x v="2"/>
    <n v="2014"/>
    <s v="2013/14"/>
    <n v="0.90059999999999996"/>
    <n v="0.14726027397260275"/>
    <n v="0.2117579908675799"/>
    <n v="0.1980593607305936"/>
    <n v="0.22888127853881279"/>
    <m/>
    <m/>
    <m/>
  </r>
  <r>
    <x v="22"/>
    <s v="C-IV"/>
    <x v="0"/>
    <x v="2"/>
    <n v="2014"/>
    <s v="2013/14"/>
    <n v="0.9153"/>
    <n v="9.2783505154639179E-2"/>
    <n v="0.12371134020618557"/>
    <n v="0.19931271477663232"/>
    <n v="0.22336769759450173"/>
    <m/>
    <m/>
    <m/>
  </r>
  <r>
    <x v="23"/>
    <s v="C-IV"/>
    <x v="0"/>
    <x v="2"/>
    <n v="2014"/>
    <s v="2013/14"/>
    <n v="0.95450000000000002"/>
    <n v="0.10679611650485436"/>
    <n v="0.19053398058252427"/>
    <n v="3.5800970873786406E-2"/>
    <n v="4.1868932038834954E-2"/>
    <m/>
    <m/>
    <m/>
  </r>
  <r>
    <x v="24"/>
    <s v="C-IV"/>
    <x v="0"/>
    <x v="2"/>
    <n v="2014"/>
    <s v="2013/14"/>
    <n v="0.92300000000000004"/>
    <n v="0.16489648964896489"/>
    <n v="0.24122412241224123"/>
    <n v="0.25346534653465347"/>
    <n v="0.28244824482448244"/>
    <m/>
    <m/>
    <m/>
  </r>
  <r>
    <x v="25"/>
    <s v="C-IV"/>
    <x v="0"/>
    <x v="2"/>
    <n v="2014"/>
    <s v="2013/14"/>
    <n v="0.94440000000000002"/>
    <n v="0.1276595744680851"/>
    <n v="0.1773049645390071"/>
    <n v="0.18439716312056736"/>
    <n v="0.18439716312056736"/>
    <m/>
    <m/>
    <m/>
  </r>
  <r>
    <x v="26"/>
    <s v="C-IV"/>
    <x v="0"/>
    <x v="2"/>
    <n v="2014"/>
    <s v="2013/14"/>
    <n v="0.9032"/>
    <n v="2.2801302931596091E-2"/>
    <n v="4.5602605863192182E-2"/>
    <n v="4.8859934853420196E-2"/>
    <n v="5.8631921824104233E-2"/>
    <m/>
    <m/>
    <m/>
  </r>
  <r>
    <x v="27"/>
    <s v="C-IV"/>
    <x v="0"/>
    <x v="2"/>
    <n v="2014"/>
    <s v="2013/14"/>
    <n v="0.95579999999999998"/>
    <n v="0.13229338533073345"/>
    <n v="0.19814009299535024"/>
    <n v="0.1151942402879856"/>
    <n v="0.12974351282435878"/>
    <m/>
    <m/>
    <m/>
  </r>
  <r>
    <x v="28"/>
    <s v="C-IV"/>
    <x v="0"/>
    <x v="2"/>
    <n v="2014"/>
    <s v="2013/14"/>
    <n v="0.96209999999999996"/>
    <n v="8.8832487309644673E-2"/>
    <n v="0.14720812182741116"/>
    <n v="0.14043993231810489"/>
    <n v="0.15989847715736041"/>
    <m/>
    <m/>
    <m/>
  </r>
  <r>
    <x v="29"/>
    <s v="C-IV"/>
    <x v="0"/>
    <x v="2"/>
    <n v="2014"/>
    <s v="2013/14"/>
    <n v="0.80989999999999995"/>
    <n v="0.10138248847926268"/>
    <n v="0.17050691244239632"/>
    <n v="0.13100724160631994"/>
    <n v="0.15339038841342989"/>
    <m/>
    <m/>
    <m/>
  </r>
  <r>
    <x v="30"/>
    <s v="CalWIN"/>
    <x v="0"/>
    <x v="2"/>
    <n v="2014"/>
    <s v="2013/14"/>
    <n v="0.98839999999999995"/>
    <n v="9.4332372718539864E-2"/>
    <n v="0.16553314121037463"/>
    <n v="5.3064361191162347E-2"/>
    <n v="8.6685878962536017E-2"/>
    <m/>
    <m/>
    <m/>
  </r>
  <r>
    <x v="31"/>
    <s v="CalWIN"/>
    <x v="0"/>
    <x v="2"/>
    <n v="2014"/>
    <s v="2013/14"/>
    <n v="0.97360000000000002"/>
    <n v="0.10032554010062149"/>
    <n v="0.17194436223734832"/>
    <n v="5.9189109203906479E-2"/>
    <n v="9.4998520272269904E-2"/>
    <m/>
    <m/>
    <m/>
  </r>
  <r>
    <x v="32"/>
    <s v="C-IV"/>
    <x v="0"/>
    <x v="2"/>
    <n v="2014"/>
    <s v="2013/14"/>
    <n v="0.55100000000000005"/>
    <n v="5.6603773584905662E-2"/>
    <n v="0.1069182389937107"/>
    <n v="0.14465408805031446"/>
    <n v="0.16352201257861634"/>
    <m/>
    <m/>
    <m/>
  </r>
  <r>
    <x v="33"/>
    <s v="C-IV"/>
    <x v="0"/>
    <x v="2"/>
    <n v="2014"/>
    <s v="2013/14"/>
    <n v="0.87909999999999999"/>
    <n v="0.17361880870427629"/>
    <n v="0.24765182894813606"/>
    <n v="0.21393150924683507"/>
    <n v="0.24260544892363339"/>
    <m/>
    <m/>
    <m/>
  </r>
  <r>
    <x v="34"/>
    <s v="CalWIN"/>
    <x v="0"/>
    <x v="2"/>
    <n v="2014"/>
    <s v="2013/14"/>
    <n v="0.97150000000000003"/>
    <n v="9.9955413238214913E-2"/>
    <n v="0.17599610879169875"/>
    <n v="5.6908921405698996E-2"/>
    <n v="9.2497263994163192E-2"/>
    <m/>
    <m/>
    <m/>
  </r>
  <r>
    <x v="35"/>
    <s v="C-IV"/>
    <x v="0"/>
    <x v="2"/>
    <n v="2014"/>
    <s v="2013/14"/>
    <n v="0.95030000000000003"/>
    <n v="0.1855421686746988"/>
    <n v="0.23855421686746989"/>
    <n v="0.20963855421686747"/>
    <n v="0.236144578313253"/>
    <m/>
    <m/>
    <m/>
  </r>
  <r>
    <x v="36"/>
    <s v="C-IV"/>
    <x v="0"/>
    <x v="2"/>
    <n v="2014"/>
    <s v="2013/14"/>
    <n v="0.86439999999999995"/>
    <n v="0.20042648919716924"/>
    <n v="0.26526690725031637"/>
    <n v="0.26840699254815581"/>
    <n v="0.29078595866335472"/>
    <m/>
    <m/>
    <m/>
  </r>
  <r>
    <x v="37"/>
    <s v="CalWIN"/>
    <x v="0"/>
    <x v="2"/>
    <n v="2014"/>
    <s v="2013/14"/>
    <n v="0.96360000000000001"/>
    <n v="0.14599663028349572"/>
    <n v="0.22926281346909871"/>
    <n v="6.0142114130832904E-2"/>
    <n v="9.9748492173955511E-2"/>
    <m/>
    <m/>
    <m/>
  </r>
  <r>
    <x v="38"/>
    <s v="CalWIN"/>
    <x v="0"/>
    <x v="2"/>
    <n v="2014"/>
    <s v="2013/14"/>
    <n v="0.75600000000000001"/>
    <n v="0.107943199467495"/>
    <n v="0.19303305968493453"/>
    <n v="8.9749278899489679E-2"/>
    <n v="0.12857776791657421"/>
    <m/>
    <m/>
    <m/>
  </r>
  <r>
    <x v="39"/>
    <s v="C-IV"/>
    <x v="0"/>
    <x v="2"/>
    <n v="2014"/>
    <s v="2013/14"/>
    <n v="0.8831"/>
    <n v="0.14145670306991143"/>
    <n v="0.20457476997162266"/>
    <n v="0.2166136383179981"/>
    <n v="0.24241121334594548"/>
    <m/>
    <m/>
    <m/>
  </r>
  <r>
    <x v="40"/>
    <s v="CalWIN"/>
    <x v="0"/>
    <x v="2"/>
    <n v="2014"/>
    <s v="2013/14"/>
    <n v="0.90049999999999997"/>
    <n v="7.3834196891191708E-2"/>
    <n v="0.13698186528497408"/>
    <n v="3.4002590673575132E-2"/>
    <n v="6.1528497409326421E-2"/>
    <m/>
    <m/>
    <m/>
  </r>
  <r>
    <x v="41"/>
    <s v="CalWIN"/>
    <x v="0"/>
    <x v="2"/>
    <n v="2014"/>
    <s v="2013/14"/>
    <n v="0.87529999999999997"/>
    <n v="9.9618320610687025E-2"/>
    <n v="0.18377862595419847"/>
    <n v="4.9809160305343513E-2"/>
    <n v="8.3206106870229002E-2"/>
    <m/>
    <m/>
    <m/>
  </r>
  <r>
    <x v="42"/>
    <s v="CalWIN"/>
    <x v="0"/>
    <x v="2"/>
    <n v="2014"/>
    <s v="2013/14"/>
    <n v="0.81699999999999995"/>
    <n v="9.7615651110658244E-2"/>
    <n v="0.17322192785816182"/>
    <n v="4.0146729162421034E-2"/>
    <n v="6.9084980639902177E-2"/>
    <m/>
    <m/>
    <m/>
  </r>
  <r>
    <x v="43"/>
    <s v="CalWIN"/>
    <x v="0"/>
    <x v="2"/>
    <n v="2014"/>
    <s v="2013/14"/>
    <n v="0.88360000000000005"/>
    <n v="4.360927429480204E-2"/>
    <n v="0.12614045367037749"/>
    <n v="8.2028961245500971E-3"/>
    <n v="4.5199631706704615E-2"/>
    <m/>
    <m/>
    <m/>
  </r>
  <r>
    <x v="44"/>
    <s v="CalWIN"/>
    <x v="0"/>
    <x v="2"/>
    <n v="2014"/>
    <s v="2013/14"/>
    <n v="0.69330000000000003"/>
    <n v="3.0320044918585063E-2"/>
    <n v="0.1120157215047726"/>
    <n v="1.4317798989331837E-2"/>
    <n v="4.3234138124649074E-2"/>
    <m/>
    <m/>
    <m/>
  </r>
  <r>
    <x v="45"/>
    <s v="C-IV"/>
    <x v="0"/>
    <x v="2"/>
    <n v="2014"/>
    <s v="2013/14"/>
    <n v="0.93269999999999997"/>
    <n v="0.13020277481323372"/>
    <n v="0.1905016008537887"/>
    <n v="0.19957310565635006"/>
    <n v="0.21958377801494131"/>
    <m/>
    <m/>
    <m/>
  </r>
  <r>
    <x v="46"/>
    <s v="C-IV"/>
    <x v="0"/>
    <x v="2"/>
    <n v="2014"/>
    <s v="2013/14"/>
    <n v="0.91300000000000003"/>
    <n v="0.14893617021276595"/>
    <n v="0.21276595744680851"/>
    <n v="0.19148936170212766"/>
    <n v="0.21276595744680851"/>
    <m/>
    <m/>
    <m/>
  </r>
  <r>
    <x v="47"/>
    <s v="C-IV"/>
    <x v="0"/>
    <x v="2"/>
    <n v="2014"/>
    <s v="2013/14"/>
    <n v="0.86919999999999997"/>
    <n v="9.8752598752598758E-2"/>
    <n v="0.16008316008316009"/>
    <n v="0.21829521829521831"/>
    <n v="0.2390852390852391"/>
    <m/>
    <m/>
    <m/>
  </r>
  <r>
    <x v="48"/>
    <s v="CalWIN"/>
    <x v="0"/>
    <x v="2"/>
    <n v="2014"/>
    <s v="2013/14"/>
    <n v="0.95920000000000005"/>
    <n v="2.5566231983527796E-2"/>
    <n v="0.12199725463280714"/>
    <n v="8.579272477693892E-3"/>
    <n v="5.3877831159917636E-2"/>
    <m/>
    <m/>
    <m/>
  </r>
  <r>
    <x v="49"/>
    <s v="CalWIN"/>
    <x v="0"/>
    <x v="2"/>
    <n v="2014"/>
    <s v="2013/14"/>
    <n v="0.45879999999999999"/>
    <n v="0.10759737755495564"/>
    <n v="0.19514076359429233"/>
    <n v="4.9170844581565752E-2"/>
    <n v="9.1785576552256068E-2"/>
    <m/>
    <m/>
    <m/>
  </r>
  <r>
    <x v="50"/>
    <s v="C-IV"/>
    <x v="0"/>
    <x v="2"/>
    <n v="2014"/>
    <s v="2013/14"/>
    <n v="0.87829999999999997"/>
    <n v="0.17479970866715222"/>
    <n v="0.25591769847050255"/>
    <n v="0.26684268026219954"/>
    <n v="0.30152949745083757"/>
    <m/>
    <m/>
    <m/>
  </r>
  <r>
    <x v="51"/>
    <s v="C-IV"/>
    <x v="0"/>
    <x v="2"/>
    <n v="2014"/>
    <s v="2013/14"/>
    <n v="0.90359999999999996"/>
    <n v="0.16201117318435754"/>
    <n v="0.20949720670391062"/>
    <n v="0.19441340782122904"/>
    <n v="0.21284916201117318"/>
    <m/>
    <m/>
    <m/>
  </r>
  <r>
    <x v="52"/>
    <s v="C-IV"/>
    <x v="0"/>
    <x v="2"/>
    <n v="2014"/>
    <s v="2013/14"/>
    <n v="0.90980000000000005"/>
    <n v="0.11589895988112928"/>
    <n v="0.16344725111441308"/>
    <n v="9.5839524517087674E-2"/>
    <n v="0.10029717682020803"/>
    <m/>
    <m/>
    <m/>
  </r>
  <r>
    <x v="53"/>
    <s v="C-IV"/>
    <x v="0"/>
    <x v="2"/>
    <n v="2014"/>
    <s v="2013/14"/>
    <n v="0.72"/>
    <n v="8.4677419354838704E-2"/>
    <n v="0.14919354838709678"/>
    <n v="0.21370967741935484"/>
    <n v="0.23790322580645162"/>
    <m/>
    <m/>
    <m/>
  </r>
  <r>
    <x v="54"/>
    <s v="CalWIN"/>
    <x v="0"/>
    <x v="2"/>
    <n v="2014"/>
    <s v="2013/14"/>
    <n v="0.97389999999999999"/>
    <n v="0.18239970757561913"/>
    <n v="0.27560997898199763"/>
    <n v="0.10837978616467148"/>
    <n v="0.15352279996344695"/>
    <m/>
    <m/>
    <m/>
  </r>
  <r>
    <x v="55"/>
    <s v="C-IV"/>
    <x v="0"/>
    <x v="2"/>
    <n v="2014"/>
    <s v="2013/14"/>
    <n v="0.91420000000000001"/>
    <n v="0.11221122112211221"/>
    <n v="0.20792079207920791"/>
    <n v="0.19251925192519251"/>
    <n v="0.22662266226622663"/>
    <m/>
    <m/>
    <m/>
  </r>
  <r>
    <x v="56"/>
    <s v="CalWIN"/>
    <x v="0"/>
    <x v="2"/>
    <n v="2014"/>
    <s v="2013/14"/>
    <n v="0.92090000000000005"/>
    <n v="0.13201899256812552"/>
    <n v="0.23286540049545829"/>
    <n v="7.4215524360033036E-2"/>
    <n v="0.11829066886870356"/>
    <m/>
    <m/>
    <m/>
  </r>
  <r>
    <x v="57"/>
    <s v="CalWIN"/>
    <x v="0"/>
    <x v="2"/>
    <n v="2014"/>
    <s v="2013/14"/>
    <n v="0.91080000000000005"/>
    <n v="0.11860869565217391"/>
    <n v="0.18817391304347825"/>
    <n v="5.4956521739130432E-2"/>
    <n v="9.8434782608695648E-2"/>
    <m/>
    <m/>
    <m/>
  </r>
  <r>
    <x v="58"/>
    <s v="C-IV"/>
    <x v="0"/>
    <x v="2"/>
    <n v="2014"/>
    <s v="2013/14"/>
    <n v="0.94010000000000005"/>
    <n v="0.18702702702702703"/>
    <n v="0.25675675675675674"/>
    <n v="0.37675675675675674"/>
    <n v="0.40162162162162163"/>
    <m/>
    <m/>
    <m/>
  </r>
  <r>
    <x v="0"/>
    <s v="n/a"/>
    <x v="1"/>
    <x v="2"/>
    <n v="2014"/>
    <s v="2013/14"/>
    <n v="0.9244"/>
    <n v="0.1196"/>
    <n v="0.20039999999999999"/>
    <n v="0.1132"/>
    <n v="0.14130000000000001"/>
    <m/>
    <m/>
    <m/>
  </r>
  <r>
    <x v="1"/>
    <s v="CalWIN"/>
    <x v="1"/>
    <x v="2"/>
    <n v="2014"/>
    <s v="2013/14"/>
    <n v="0.89859999999999995"/>
    <n v="0.1004"/>
    <n v="0.19620000000000001"/>
    <n v="6.5299999999999997E-2"/>
    <n v="0.1217"/>
    <m/>
    <m/>
    <m/>
  </r>
  <r>
    <x v="2"/>
    <s v="C-IV"/>
    <x v="1"/>
    <x v="2"/>
    <n v="2014"/>
    <s v="2013/14"/>
    <n v="0.91669999999999996"/>
    <n v="0"/>
    <n v="0.1053"/>
    <n v="0"/>
    <n v="0"/>
    <m/>
    <m/>
    <m/>
  </r>
  <r>
    <x v="3"/>
    <s v="C-IV"/>
    <x v="1"/>
    <x v="2"/>
    <n v="2014"/>
    <s v="2013/14"/>
    <n v="0.95689999999999997"/>
    <n v="0.1356"/>
    <n v="0.21560000000000001"/>
    <n v="0.24890000000000001"/>
    <n v="0.26669999999999999"/>
    <m/>
    <m/>
    <m/>
  </r>
  <r>
    <x v="4"/>
    <s v="C-IV"/>
    <x v="1"/>
    <x v="2"/>
    <n v="2014"/>
    <s v="2013/14"/>
    <n v="0.89990000000000003"/>
    <n v="0.1368"/>
    <n v="0.21210000000000001"/>
    <n v="0.28460000000000002"/>
    <n v="0.31509999999999999"/>
    <m/>
    <m/>
    <m/>
  </r>
  <r>
    <x v="5"/>
    <s v="C-IV"/>
    <x v="1"/>
    <x v="2"/>
    <n v="2014"/>
    <s v="2013/14"/>
    <n v="0.9637"/>
    <n v="0.10829999999999999"/>
    <n v="0.17199999999999999"/>
    <n v="0.20380000000000001"/>
    <n v="0.21970000000000001"/>
    <m/>
    <m/>
    <m/>
  </r>
  <r>
    <x v="6"/>
    <s v="C-IV"/>
    <x v="1"/>
    <x v="2"/>
    <n v="2014"/>
    <s v="2013/14"/>
    <n v="0.95950000000000002"/>
    <n v="5.62E-2"/>
    <n v="0.1205"/>
    <n v="0.29320000000000002"/>
    <n v="0.32929999999999998"/>
    <m/>
    <m/>
    <m/>
  </r>
  <r>
    <x v="7"/>
    <s v="CalWIN"/>
    <x v="1"/>
    <x v="2"/>
    <n v="2014"/>
    <s v="2013/14"/>
    <n v="0.85799999999999998"/>
    <n v="0.08"/>
    <n v="0.14419999999999999"/>
    <n v="5.8500000000000003E-2"/>
    <n v="9.3200000000000005E-2"/>
    <m/>
    <m/>
    <m/>
  </r>
  <r>
    <x v="8"/>
    <s v="C-IV"/>
    <x v="1"/>
    <x v="2"/>
    <n v="2014"/>
    <s v="2013/14"/>
    <n v="0.95240000000000002"/>
    <n v="0.16220000000000001"/>
    <n v="0.23419999999999999"/>
    <n v="0.39460000000000001"/>
    <n v="0.4108"/>
    <m/>
    <m/>
    <m/>
  </r>
  <r>
    <x v="9"/>
    <s v="C-IV"/>
    <x v="1"/>
    <x v="2"/>
    <n v="2014"/>
    <s v="2013/14"/>
    <n v="0.82520000000000004"/>
    <n v="0.1096"/>
    <n v="0.1769"/>
    <n v="0.21129999999999999"/>
    <n v="0.23880000000000001"/>
    <m/>
    <m/>
    <m/>
  </r>
  <r>
    <x v="10"/>
    <s v="CalWIN"/>
    <x v="1"/>
    <x v="2"/>
    <n v="2014"/>
    <s v="2013/14"/>
    <n v="0.96950000000000003"/>
    <n v="0.13150000000000001"/>
    <n v="0.2268"/>
    <n v="7.5200000000000003E-2"/>
    <n v="0.1236"/>
    <m/>
    <m/>
    <m/>
  </r>
  <r>
    <x v="11"/>
    <s v="C-IV"/>
    <x v="1"/>
    <x v="2"/>
    <n v="2014"/>
    <s v="2013/14"/>
    <n v="1"/>
    <n v="0.1391"/>
    <n v="0.2205"/>
    <n v="0.1522"/>
    <n v="0.1706"/>
    <m/>
    <m/>
    <m/>
  </r>
  <r>
    <x v="12"/>
    <s v="C-IV"/>
    <x v="1"/>
    <x v="2"/>
    <n v="2014"/>
    <s v="2013/14"/>
    <n v="0.86299999999999999"/>
    <n v="8.4900000000000003E-2"/>
    <n v="0.13780000000000001"/>
    <n v="0.20399999999999999"/>
    <n v="0.2233"/>
    <m/>
    <m/>
    <m/>
  </r>
  <r>
    <x v="13"/>
    <s v="C-IV"/>
    <x v="1"/>
    <x v="2"/>
    <n v="2014"/>
    <s v="2013/14"/>
    <n v="0.8831"/>
    <n v="0.13270000000000001"/>
    <n v="0.2215"/>
    <n v="0.21959999999999999"/>
    <n v="0.25319999999999998"/>
    <m/>
    <m/>
    <m/>
  </r>
  <r>
    <x v="14"/>
    <s v="C-IV"/>
    <x v="1"/>
    <x v="2"/>
    <n v="2014"/>
    <s v="2013/14"/>
    <n v="0.96189999999999998"/>
    <n v="0.1042"/>
    <n v="0.16250000000000001"/>
    <n v="0.26250000000000001"/>
    <n v="0.3125"/>
    <m/>
    <m/>
    <m/>
  </r>
  <r>
    <x v="15"/>
    <s v="C-IV"/>
    <x v="1"/>
    <x v="2"/>
    <n v="2014"/>
    <s v="2013/14"/>
    <n v="0.90749999999999997"/>
    <n v="0.1993"/>
    <n v="0.28939999999999999"/>
    <n v="0.2089"/>
    <n v="0.24249999999999999"/>
    <m/>
    <m/>
    <m/>
  </r>
  <r>
    <x v="16"/>
    <s v="C-IV"/>
    <x v="1"/>
    <x v="2"/>
    <n v="2014"/>
    <s v="2013/14"/>
    <n v="0.84540000000000004"/>
    <n v="0.18709999999999999"/>
    <n v="0.27050000000000002"/>
    <n v="0.38"/>
    <n v="0.41349999999999998"/>
    <m/>
    <m/>
    <m/>
  </r>
  <r>
    <x v="17"/>
    <s v="C-IV"/>
    <x v="1"/>
    <x v="2"/>
    <n v="2014"/>
    <s v="2013/14"/>
    <n v="0.81630000000000003"/>
    <n v="5.5899999999999998E-2"/>
    <n v="0.11650000000000001"/>
    <n v="0.33939999999999998"/>
    <n v="0.3795"/>
    <m/>
    <m/>
    <m/>
  </r>
  <r>
    <x v="18"/>
    <s v="C-IV"/>
    <x v="1"/>
    <x v="2"/>
    <n v="2014"/>
    <s v="2013/14"/>
    <n v="0.875"/>
    <n v="7.8600000000000003E-2"/>
    <n v="0.17199999999999999"/>
    <n v="0.22600000000000001"/>
    <n v="0.25309999999999999"/>
    <m/>
    <m/>
    <m/>
  </r>
  <r>
    <x v="19"/>
    <s v="LRS"/>
    <x v="1"/>
    <x v="2"/>
    <n v="2014"/>
    <s v="2013/14"/>
    <n v="0.94489999999999996"/>
    <n v="9.4600000000000004E-2"/>
    <n v="0.17510000000000001"/>
    <n v="6.1000000000000004E-3"/>
    <n v="8.9999999999999993E-3"/>
    <m/>
    <m/>
    <m/>
  </r>
  <r>
    <x v="20"/>
    <s v="C-IV"/>
    <x v="1"/>
    <x v="2"/>
    <n v="2014"/>
    <s v="2013/14"/>
    <n v="0.91310000000000002"/>
    <n v="0.13869999999999999"/>
    <n v="0.22040000000000001"/>
    <n v="0.254"/>
    <n v="0.27460000000000001"/>
    <m/>
    <m/>
    <m/>
  </r>
  <r>
    <x v="21"/>
    <s v="C-IV"/>
    <x v="1"/>
    <x v="2"/>
    <n v="2014"/>
    <s v="2013/14"/>
    <n v="0.93030000000000002"/>
    <n v="0.13350000000000001"/>
    <n v="0.2026"/>
    <n v="0.20749999999999999"/>
    <n v="0.25169999999999998"/>
    <m/>
    <m/>
    <m/>
  </r>
  <r>
    <x v="22"/>
    <s v="C-IV"/>
    <x v="1"/>
    <x v="2"/>
    <n v="2014"/>
    <s v="2013/14"/>
    <n v="0.92469999999999997"/>
    <n v="8.1900000000000001E-2"/>
    <n v="0.13789999999999999"/>
    <n v="0.19400000000000001"/>
    <n v="0.22409999999999999"/>
    <m/>
    <m/>
    <m/>
  </r>
  <r>
    <x v="23"/>
    <s v="C-IV"/>
    <x v="1"/>
    <x v="2"/>
    <n v="2014"/>
    <s v="2013/14"/>
    <n v="0.98019999999999996"/>
    <n v="0.1077"/>
    <n v="0.15679999999999999"/>
    <n v="0.19750000000000001"/>
    <n v="0.24859999999999999"/>
    <m/>
    <m/>
    <m/>
  </r>
  <r>
    <x v="24"/>
    <s v="C-IV"/>
    <x v="1"/>
    <x v="2"/>
    <n v="2014"/>
    <s v="2013/14"/>
    <n v="0.94359999999999999"/>
    <n v="0.14480000000000001"/>
    <n v="0.21779999999999999"/>
    <n v="0.32800000000000001"/>
    <n v="0.36280000000000001"/>
    <m/>
    <m/>
    <m/>
  </r>
  <r>
    <x v="25"/>
    <s v="C-IV"/>
    <x v="1"/>
    <x v="2"/>
    <n v="2014"/>
    <s v="2013/14"/>
    <n v="0.873"/>
    <n v="0.1633"/>
    <n v="0.2109"/>
    <n v="0.1769"/>
    <n v="0.1905"/>
    <m/>
    <m/>
    <m/>
  </r>
  <r>
    <x v="26"/>
    <s v="C-IV"/>
    <x v="1"/>
    <x v="2"/>
    <n v="2014"/>
    <s v="2013/14"/>
    <n v="0.85589999999999999"/>
    <n v="9.1700000000000004E-2"/>
    <n v="0.20419999999999999"/>
    <n v="7.9200000000000007E-2"/>
    <n v="0.1"/>
    <m/>
    <m/>
    <m/>
  </r>
  <r>
    <x v="27"/>
    <s v="C-IV"/>
    <x v="1"/>
    <x v="2"/>
    <n v="2014"/>
    <s v="2013/14"/>
    <n v="0.97099999999999997"/>
    <n v="0.126"/>
    <n v="0.20119999999999999"/>
    <n v="0.158"/>
    <n v="0.1847"/>
    <m/>
    <m/>
    <m/>
  </r>
  <r>
    <x v="28"/>
    <s v="C-IV"/>
    <x v="1"/>
    <x v="2"/>
    <n v="2014"/>
    <s v="2013/14"/>
    <n v="0.97860000000000003"/>
    <n v="9.9699999999999997E-2"/>
    <n v="0.16139999999999999"/>
    <n v="0.1777"/>
    <n v="0.1961"/>
    <m/>
    <m/>
    <m/>
  </r>
  <r>
    <x v="29"/>
    <s v="C-IV"/>
    <x v="1"/>
    <x v="2"/>
    <n v="2014"/>
    <s v="2013/14"/>
    <n v="0.76580000000000004"/>
    <n v="8.7999999999999995E-2"/>
    <n v="0.1641"/>
    <n v="0.20430000000000001"/>
    <n v="0.2359"/>
    <m/>
    <m/>
    <m/>
  </r>
  <r>
    <x v="30"/>
    <s v="CalWIN"/>
    <x v="1"/>
    <x v="2"/>
    <n v="2014"/>
    <s v="2013/14"/>
    <n v="0.99450000000000005"/>
    <n v="9.2700000000000005E-2"/>
    <n v="0.17330000000000001"/>
    <n v="5.8799999999999998E-2"/>
    <n v="9.6000000000000002E-2"/>
    <m/>
    <m/>
    <m/>
  </r>
  <r>
    <x v="31"/>
    <s v="CalWIN"/>
    <x v="1"/>
    <x v="2"/>
    <n v="2014"/>
    <s v="2013/14"/>
    <n v="0.9748"/>
    <n v="9.8799999999999999E-2"/>
    <n v="0.18360000000000001"/>
    <n v="6.2100000000000002E-2"/>
    <n v="9.9699999999999997E-2"/>
    <m/>
    <m/>
    <m/>
  </r>
  <r>
    <x v="32"/>
    <s v="C-IV"/>
    <x v="1"/>
    <x v="2"/>
    <n v="2014"/>
    <s v="2013/14"/>
    <n v="0.53269999999999995"/>
    <n v="7.3499999999999996E-2"/>
    <n v="0.13469999999999999"/>
    <n v="0.2286"/>
    <n v="0.249"/>
    <m/>
    <m/>
    <m/>
  </r>
  <r>
    <x v="33"/>
    <s v="C-IV"/>
    <x v="1"/>
    <x v="2"/>
    <n v="2014"/>
    <s v="2013/14"/>
    <n v="0.88349999999999995"/>
    <n v="0.1598"/>
    <n v="0.2404"/>
    <n v="0.23710000000000001"/>
    <n v="0.26700000000000002"/>
    <m/>
    <m/>
    <m/>
  </r>
  <r>
    <x v="34"/>
    <s v="CalWIN"/>
    <x v="1"/>
    <x v="2"/>
    <n v="2014"/>
    <s v="2013/14"/>
    <n v="0.98150000000000004"/>
    <n v="9.8000000000000004E-2"/>
    <n v="0.17230000000000001"/>
    <n v="5.7500000000000002E-2"/>
    <n v="9.3399999999999997E-2"/>
    <m/>
    <m/>
    <m/>
  </r>
  <r>
    <x v="35"/>
    <s v="C-IV"/>
    <x v="1"/>
    <x v="2"/>
    <n v="2014"/>
    <s v="2013/14"/>
    <n v="0.94640000000000002"/>
    <n v="0.1341"/>
    <n v="0.24540000000000001"/>
    <n v="0.26219999999999999"/>
    <n v="0.29420000000000002"/>
    <m/>
    <m/>
    <m/>
  </r>
  <r>
    <x v="36"/>
    <s v="C-IV"/>
    <x v="1"/>
    <x v="2"/>
    <n v="2014"/>
    <s v="2013/14"/>
    <n v="0.90610000000000002"/>
    <n v="0.1981"/>
    <n v="0.27229999999999999"/>
    <n v="0.30549999999999999"/>
    <n v="0.33360000000000001"/>
    <m/>
    <m/>
    <m/>
  </r>
  <r>
    <x v="37"/>
    <s v="CalWIN"/>
    <x v="1"/>
    <x v="2"/>
    <n v="2014"/>
    <s v="2013/14"/>
    <n v="0.96799999999999997"/>
    <n v="0.122"/>
    <n v="0.20480000000000001"/>
    <n v="6.2199999999999998E-2"/>
    <n v="0.1031"/>
    <m/>
    <m/>
    <m/>
  </r>
  <r>
    <x v="38"/>
    <s v="CalWIN"/>
    <x v="1"/>
    <x v="2"/>
    <n v="2014"/>
    <s v="2013/14"/>
    <n v="0.89970000000000006"/>
    <n v="0.11700000000000001"/>
    <n v="0.19600000000000001"/>
    <n v="0.10100000000000001"/>
    <n v="0.1447"/>
    <m/>
    <m/>
    <m/>
  </r>
  <r>
    <x v="39"/>
    <s v="C-IV"/>
    <x v="1"/>
    <x v="2"/>
    <n v="2014"/>
    <s v="2013/14"/>
    <n v="0.88619999999999999"/>
    <n v="0.1328"/>
    <n v="0.20569999999999999"/>
    <n v="0.26740000000000003"/>
    <n v="0.29909999999999998"/>
    <m/>
    <m/>
    <m/>
  </r>
  <r>
    <x v="40"/>
    <s v="CalWIN"/>
    <x v="1"/>
    <x v="2"/>
    <n v="2014"/>
    <s v="2013/14"/>
    <n v="0.90529999999999999"/>
    <n v="6.7000000000000004E-2"/>
    <n v="0.13089999999999999"/>
    <n v="4.02E-2"/>
    <n v="7.2700000000000001E-2"/>
    <m/>
    <m/>
    <m/>
  </r>
  <r>
    <x v="41"/>
    <s v="CalWIN"/>
    <x v="1"/>
    <x v="2"/>
    <n v="2014"/>
    <s v="2013/14"/>
    <n v="0.88859999999999995"/>
    <n v="8.6499999999999994E-2"/>
    <n v="0.17069999999999999"/>
    <n v="5.6000000000000001E-2"/>
    <n v="9.3600000000000003E-2"/>
    <m/>
    <m/>
    <m/>
  </r>
  <r>
    <x v="42"/>
    <s v="CalWIN"/>
    <x v="1"/>
    <x v="2"/>
    <n v="2014"/>
    <s v="2013/14"/>
    <n v="0.88629999999999998"/>
    <n v="7.7299999999999994E-2"/>
    <n v="0.14199999999999999"/>
    <n v="4.9000000000000002E-2"/>
    <n v="8.43E-2"/>
    <m/>
    <m/>
    <m/>
  </r>
  <r>
    <x v="43"/>
    <s v="CalWIN"/>
    <x v="1"/>
    <x v="2"/>
    <n v="2014"/>
    <s v="2013/14"/>
    <n v="0.93379999999999996"/>
    <n v="3.4299999999999997E-2"/>
    <n v="0.1166"/>
    <n v="8.3999999999999995E-3"/>
    <n v="4.65E-2"/>
    <m/>
    <m/>
    <m/>
  </r>
  <r>
    <x v="44"/>
    <s v="CalWIN"/>
    <x v="1"/>
    <x v="2"/>
    <n v="2014"/>
    <s v="2013/14"/>
    <n v="0.93830000000000002"/>
    <n v="3.0200000000000001E-2"/>
    <n v="9.1899999999999996E-2"/>
    <n v="1.7500000000000002E-2"/>
    <n v="5.28E-2"/>
    <m/>
    <m/>
    <m/>
  </r>
  <r>
    <x v="45"/>
    <s v="C-IV"/>
    <x v="1"/>
    <x v="2"/>
    <n v="2014"/>
    <s v="2013/14"/>
    <n v="0.95530000000000004"/>
    <n v="0.12609999999999999"/>
    <n v="0.19670000000000001"/>
    <n v="0.23530000000000001"/>
    <n v="0.26469999999999999"/>
    <m/>
    <m/>
    <m/>
  </r>
  <r>
    <x v="46"/>
    <s v="C-IV"/>
    <x v="1"/>
    <x v="2"/>
    <n v="2014"/>
    <s v="2013/14"/>
    <n v="1"/>
    <n v="6.6699999999999995E-2"/>
    <n v="0.1"/>
    <n v="0.1333"/>
    <n v="0.16669999999999999"/>
    <m/>
    <m/>
    <m/>
  </r>
  <r>
    <x v="47"/>
    <s v="C-IV"/>
    <x v="1"/>
    <x v="2"/>
    <n v="2014"/>
    <s v="2013/14"/>
    <n v="0.85360000000000003"/>
    <n v="0.11990000000000001"/>
    <n v="0.18110000000000001"/>
    <n v="0.2374"/>
    <n v="0.253"/>
    <m/>
    <m/>
    <m/>
  </r>
  <r>
    <x v="48"/>
    <s v="CalWIN"/>
    <x v="1"/>
    <x v="2"/>
    <n v="2014"/>
    <s v="2013/14"/>
    <n v="0.97230000000000005"/>
    <n v="1.77E-2"/>
    <n v="0.1135"/>
    <n v="9.4000000000000004E-3"/>
    <n v="5.8999999999999997E-2"/>
    <m/>
    <m/>
    <m/>
  </r>
  <r>
    <x v="49"/>
    <s v="CalWIN"/>
    <x v="1"/>
    <x v="2"/>
    <n v="2014"/>
    <s v="2013/14"/>
    <n v="0.71740000000000004"/>
    <n v="0.10539999999999999"/>
    <n v="0.1893"/>
    <n v="5.3900000000000003E-2"/>
    <n v="0.10059999999999999"/>
    <m/>
    <m/>
    <m/>
  </r>
  <r>
    <x v="50"/>
    <s v="C-IV"/>
    <x v="1"/>
    <x v="2"/>
    <n v="2014"/>
    <s v="2013/14"/>
    <n v="0.85270000000000001"/>
    <n v="0.16009999999999999"/>
    <n v="0.25109999999999999"/>
    <n v="0.32140000000000002"/>
    <n v="0.3599"/>
    <m/>
    <m/>
    <m/>
  </r>
  <r>
    <x v="51"/>
    <s v="C-IV"/>
    <x v="1"/>
    <x v="2"/>
    <n v="2014"/>
    <s v="2013/14"/>
    <n v="0.90590000000000004"/>
    <n v="0.14960000000000001"/>
    <n v="0.21149999999999999"/>
    <n v="0.2084"/>
    <n v="0.22900000000000001"/>
    <m/>
    <m/>
    <m/>
  </r>
  <r>
    <x v="52"/>
    <s v="C-IV"/>
    <x v="1"/>
    <x v="2"/>
    <n v="2014"/>
    <s v="2013/14"/>
    <n v="0.92200000000000004"/>
    <n v="0.1133"/>
    <n v="0.17119999999999999"/>
    <n v="0.10299999999999999"/>
    <n v="0.1101"/>
    <m/>
    <m/>
    <m/>
  </r>
  <r>
    <x v="53"/>
    <s v="C-IV"/>
    <x v="1"/>
    <x v="2"/>
    <n v="2014"/>
    <s v="2013/14"/>
    <n v="0.89390000000000003"/>
    <n v="4.4200000000000003E-2"/>
    <n v="9.2399999999999996E-2"/>
    <n v="4.82E-2"/>
    <n v="5.2200000000000003E-2"/>
    <m/>
    <m/>
    <m/>
  </r>
  <r>
    <x v="54"/>
    <s v="CalWIN"/>
    <x v="1"/>
    <x v="2"/>
    <n v="2014"/>
    <s v="2013/14"/>
    <n v="0.98229999999999995"/>
    <n v="0.1676"/>
    <n v="0.27200000000000002"/>
    <n v="0.1313"/>
    <n v="0.186"/>
    <m/>
    <m/>
    <m/>
  </r>
  <r>
    <x v="55"/>
    <s v="C-IV"/>
    <x v="1"/>
    <x v="2"/>
    <n v="2014"/>
    <s v="2013/14"/>
    <n v="0.8881"/>
    <n v="0.1225"/>
    <n v="0.20369999999999999"/>
    <n v="0.24099999999999999"/>
    <n v="0.25829999999999997"/>
    <m/>
    <m/>
    <m/>
  </r>
  <r>
    <x v="56"/>
    <s v="CalWIN"/>
    <x v="1"/>
    <x v="2"/>
    <n v="2014"/>
    <s v="2013/14"/>
    <n v="0.94650000000000001"/>
    <n v="0.1179"/>
    <n v="0.21759999999999999"/>
    <n v="8.3000000000000004E-2"/>
    <n v="0.1323"/>
    <m/>
    <m/>
    <m/>
  </r>
  <r>
    <x v="57"/>
    <s v="CalWIN"/>
    <x v="1"/>
    <x v="2"/>
    <n v="2014"/>
    <s v="2013/14"/>
    <n v="0.89490000000000003"/>
    <n v="0.1201"/>
    <n v="0.20180000000000001"/>
    <n v="6.08E-2"/>
    <n v="0.109"/>
    <m/>
    <m/>
    <m/>
  </r>
  <r>
    <x v="58"/>
    <s v="C-IV"/>
    <x v="1"/>
    <x v="2"/>
    <n v="2014"/>
    <s v="2013/14"/>
    <n v="0.9617"/>
    <n v="0.1671"/>
    <n v="0.2361"/>
    <n v="0.40560000000000002"/>
    <n v="0.42859999999999998"/>
    <m/>
    <m/>
    <m/>
  </r>
  <r>
    <x v="0"/>
    <s v="n/a"/>
    <x v="2"/>
    <x v="2"/>
    <n v="2014"/>
    <s v="2014/15"/>
    <n v="0.92779999999999996"/>
    <n v="0.1255"/>
    <n v="0.2024"/>
    <n v="0.11407982498576844"/>
    <n v="0.14514057676204242"/>
    <m/>
    <m/>
    <m/>
  </r>
  <r>
    <x v="1"/>
    <s v="CalWIN"/>
    <x v="2"/>
    <x v="2"/>
    <n v="2014"/>
    <s v="2014/15"/>
    <n v="0.86950000000000005"/>
    <n v="0.1232"/>
    <n v="0.2117"/>
    <n v="6.9137859225322784E-2"/>
    <n v="0.12845838043672281"/>
    <m/>
    <m/>
    <m/>
  </r>
  <r>
    <x v="2"/>
    <s v="C-IV"/>
    <x v="2"/>
    <x v="2"/>
    <n v="2014"/>
    <s v="2014/15"/>
    <n v="0.78949999999999998"/>
    <n v="0.08"/>
    <n v="0.16"/>
    <n v="0.04"/>
    <n v="0.04"/>
    <m/>
    <m/>
    <m/>
  </r>
  <r>
    <x v="3"/>
    <s v="C-IV"/>
    <x v="2"/>
    <x v="2"/>
    <n v="2014"/>
    <s v="2014/15"/>
    <n v="0.95320000000000005"/>
    <n v="0.16170000000000001"/>
    <n v="0.2298"/>
    <n v="0.2531914893617021"/>
    <n v="0.28510638297872343"/>
    <m/>
    <m/>
    <m/>
  </r>
  <r>
    <x v="4"/>
    <s v="C-IV"/>
    <x v="2"/>
    <x v="2"/>
    <n v="2014"/>
    <s v="2014/15"/>
    <n v="0.94169999999999998"/>
    <n v="0.13589999999999999"/>
    <n v="0.20849999999999999"/>
    <n v="0.28062458764020232"/>
    <n v="0.3043765119859248"/>
    <m/>
    <m/>
    <m/>
  </r>
  <r>
    <x v="5"/>
    <s v="C-IV"/>
    <x v="2"/>
    <x v="2"/>
    <n v="2014"/>
    <s v="2014/15"/>
    <n v="0.96850000000000003"/>
    <n v="9.7600000000000006E-2"/>
    <n v="0.18160000000000001"/>
    <n v="0.15989159891598917"/>
    <n v="0.18834688346883469"/>
    <m/>
    <m/>
    <m/>
  </r>
  <r>
    <x v="6"/>
    <s v="C-IV"/>
    <x v="2"/>
    <x v="2"/>
    <n v="2014"/>
    <s v="2014/15"/>
    <n v="0.9375"/>
    <n v="7.8299999999999995E-2"/>
    <n v="0.15210000000000001"/>
    <n v="0.3686635944700461"/>
    <n v="0.41013824884792627"/>
    <m/>
    <m/>
    <m/>
  </r>
  <r>
    <x v="7"/>
    <s v="CalWIN"/>
    <x v="2"/>
    <x v="2"/>
    <n v="2014"/>
    <s v="2014/15"/>
    <n v="0.82709999999999995"/>
    <n v="8.6999999999999994E-2"/>
    <n v="0.15709999999999999"/>
    <n v="6.3217806687671504E-2"/>
    <n v="0.10377070840532575"/>
    <m/>
    <m/>
    <m/>
  </r>
  <r>
    <x v="8"/>
    <s v="C-IV"/>
    <x v="2"/>
    <x v="2"/>
    <n v="2014"/>
    <s v="2014/15"/>
    <n v="0.95669999999999999"/>
    <n v="0.19309999999999999"/>
    <n v="0.25409999999999999"/>
    <n v="0.30693069306930693"/>
    <n v="0.33333333333333331"/>
    <m/>
    <m/>
    <m/>
  </r>
  <r>
    <x v="9"/>
    <s v="C-IV"/>
    <x v="2"/>
    <x v="2"/>
    <n v="2014"/>
    <s v="2014/15"/>
    <n v="0.95409999999999995"/>
    <n v="0.1119"/>
    <n v="0.19"/>
    <n v="0.20809523809523808"/>
    <n v="0.24380952380952381"/>
    <m/>
    <m/>
    <m/>
  </r>
  <r>
    <x v="10"/>
    <s v="CalWIN"/>
    <x v="2"/>
    <x v="2"/>
    <n v="2014"/>
    <s v="2014/15"/>
    <n v="0.97729999999999995"/>
    <n v="0.14879999999999999"/>
    <n v="0.2452"/>
    <n v="9.7444175410277112E-2"/>
    <n v="0.16287328490718322"/>
    <m/>
    <m/>
    <m/>
  </r>
  <r>
    <x v="11"/>
    <s v="C-IV"/>
    <x v="2"/>
    <x v="2"/>
    <n v="2014"/>
    <s v="2014/15"/>
    <n v="0.97540000000000004"/>
    <n v="0.1007"/>
    <n v="0.17560000000000001"/>
    <n v="0.16159250585480095"/>
    <n v="0.17798594847775176"/>
    <m/>
    <m/>
    <m/>
  </r>
  <r>
    <x v="12"/>
    <s v="C-IV"/>
    <x v="2"/>
    <x v="2"/>
    <n v="2014"/>
    <s v="2014/15"/>
    <n v="0.86619999999999997"/>
    <n v="9.9299999999999999E-2"/>
    <n v="0.1512"/>
    <n v="0.20232690124858116"/>
    <n v="0.22020431328036322"/>
    <m/>
    <m/>
    <m/>
  </r>
  <r>
    <x v="13"/>
    <s v="C-IV"/>
    <x v="2"/>
    <x v="2"/>
    <n v="2014"/>
    <s v="2014/15"/>
    <n v="0.82599999999999996"/>
    <n v="0.1308"/>
    <n v="0.2034"/>
    <n v="0.23565998617829992"/>
    <n v="0.26307302464869847"/>
    <m/>
    <m/>
    <m/>
  </r>
  <r>
    <x v="14"/>
    <s v="C-IV"/>
    <x v="2"/>
    <x v="2"/>
    <n v="2014"/>
    <s v="2014/15"/>
    <n v="0.95960000000000001"/>
    <n v="0.10100000000000001"/>
    <n v="0.18859999999999999"/>
    <n v="0.23905723905723905"/>
    <n v="0.24915824915824916"/>
    <m/>
    <m/>
    <m/>
  </r>
  <r>
    <x v="15"/>
    <s v="C-IV"/>
    <x v="2"/>
    <x v="2"/>
    <n v="2014"/>
    <s v="2014/15"/>
    <n v="0.92049999999999998"/>
    <n v="0.1772"/>
    <n v="0.26479999999999998"/>
    <n v="0.20176721867868219"/>
    <n v="0.23518052548422963"/>
    <m/>
    <m/>
    <m/>
  </r>
  <r>
    <x v="16"/>
    <s v="C-IV"/>
    <x v="2"/>
    <x v="2"/>
    <n v="2014"/>
    <s v="2014/15"/>
    <n v="0.80549999999999999"/>
    <n v="0.18360000000000001"/>
    <n v="0.26600000000000001"/>
    <n v="0.32735961768219835"/>
    <n v="0.36758263639984068"/>
    <m/>
    <m/>
    <m/>
  </r>
  <r>
    <x v="17"/>
    <s v="C-IV"/>
    <x v="2"/>
    <x v="2"/>
    <n v="2014"/>
    <s v="2014/15"/>
    <n v="0.8901"/>
    <n v="6.5699999999999995E-2"/>
    <n v="0.1366"/>
    <n v="0.30825420014609206"/>
    <n v="0.34404674945215485"/>
    <m/>
    <m/>
    <m/>
  </r>
  <r>
    <x v="18"/>
    <s v="C-IV"/>
    <x v="2"/>
    <x v="2"/>
    <n v="2014"/>
    <s v="2014/15"/>
    <n v="0.84919999999999995"/>
    <n v="0.1202"/>
    <n v="0.20169999999999999"/>
    <n v="0.20171673819742489"/>
    <n v="0.22317596566523606"/>
    <m/>
    <m/>
    <m/>
  </r>
  <r>
    <x v="19"/>
    <s v="LRS"/>
    <x v="2"/>
    <x v="2"/>
    <n v="2014"/>
    <s v="2014/15"/>
    <n v="0.9345"/>
    <n v="9.0499999999999997E-2"/>
    <n v="0.15679999999999999"/>
    <n v="5.7937337825800708E-3"/>
    <n v="7.5287556639944235E-3"/>
    <m/>
    <m/>
    <m/>
  </r>
  <r>
    <x v="20"/>
    <s v="C-IV"/>
    <x v="2"/>
    <x v="2"/>
    <n v="2014"/>
    <s v="2014/15"/>
    <n v="0.92479999999999996"/>
    <n v="0.12520000000000001"/>
    <n v="0.21790000000000001"/>
    <n v="0.23935946059839866"/>
    <n v="0.28739991571849977"/>
    <m/>
    <m/>
    <m/>
  </r>
  <r>
    <x v="21"/>
    <s v="C-IV"/>
    <x v="2"/>
    <x v="2"/>
    <n v="2014"/>
    <s v="2014/15"/>
    <n v="0.92589999999999995"/>
    <n v="0.13919999999999999"/>
    <n v="0.20749999999999999"/>
    <n v="0.21069587628865979"/>
    <n v="0.24355670103092783"/>
    <m/>
    <m/>
    <m/>
  </r>
  <r>
    <x v="22"/>
    <s v="C-IV"/>
    <x v="2"/>
    <x v="2"/>
    <n v="2014"/>
    <s v="2014/15"/>
    <n v="0.97670000000000001"/>
    <n v="0.1429"/>
    <n v="0.2046"/>
    <n v="0.1891891891891892"/>
    <n v="0.23166023166023167"/>
    <m/>
    <m/>
    <m/>
  </r>
  <r>
    <x v="23"/>
    <s v="C-IV"/>
    <x v="2"/>
    <x v="2"/>
    <n v="2014"/>
    <s v="2014/15"/>
    <n v="0.96460000000000001"/>
    <n v="0.13669999999999999"/>
    <n v="0.23230000000000001"/>
    <n v="0.21806298276886513"/>
    <n v="0.27629233511586454"/>
    <m/>
    <m/>
    <m/>
  </r>
  <r>
    <x v="24"/>
    <s v="C-IV"/>
    <x v="2"/>
    <x v="2"/>
    <n v="2014"/>
    <s v="2014/15"/>
    <n v="0.95020000000000004"/>
    <n v="0.14249999999999999"/>
    <n v="0.219"/>
    <n v="0.30082233696691529"/>
    <n v="0.34213042646777586"/>
    <m/>
    <m/>
    <m/>
  </r>
  <r>
    <x v="25"/>
    <s v="C-IV"/>
    <x v="2"/>
    <x v="2"/>
    <n v="2014"/>
    <s v="2014/15"/>
    <n v="0.84440000000000004"/>
    <n v="0.1275"/>
    <n v="0.1678"/>
    <n v="0.22818791946308725"/>
    <n v="0.24161073825503357"/>
    <m/>
    <m/>
    <m/>
  </r>
  <r>
    <x v="26"/>
    <s v="C-IV"/>
    <x v="2"/>
    <x v="2"/>
    <n v="2014"/>
    <s v="2014/15"/>
    <n v="0.89290000000000003"/>
    <n v="5.8799999999999998E-2"/>
    <n v="0.15690000000000001"/>
    <n v="0.15686274509803921"/>
    <n v="0.17647058823529413"/>
    <m/>
    <m/>
    <m/>
  </r>
  <r>
    <x v="27"/>
    <s v="C-IV"/>
    <x v="2"/>
    <x v="2"/>
    <n v="2014"/>
    <s v="2014/15"/>
    <n v="0.95840000000000003"/>
    <n v="0.2079"/>
    <n v="0.29920000000000002"/>
    <n v="0.2129767211490837"/>
    <n v="0.2532606901106158"/>
    <m/>
    <m/>
    <m/>
  </r>
  <r>
    <x v="28"/>
    <s v="C-IV"/>
    <x v="2"/>
    <x v="2"/>
    <n v="2014"/>
    <s v="2014/15"/>
    <n v="0.9637"/>
    <n v="9.3200000000000005E-2"/>
    <n v="0.1658"/>
    <n v="0.22473012757605496"/>
    <n v="0.25809617271835134"/>
    <m/>
    <m/>
    <m/>
  </r>
  <r>
    <x v="29"/>
    <s v="C-IV"/>
    <x v="2"/>
    <x v="2"/>
    <n v="2014"/>
    <s v="2014/15"/>
    <n v="0.79410000000000003"/>
    <n v="0.1081"/>
    <n v="0.18890000000000001"/>
    <n v="0.22297872340425531"/>
    <n v="0.25531914893617019"/>
    <m/>
    <m/>
    <m/>
  </r>
  <r>
    <x v="30"/>
    <s v="CalWIN"/>
    <x v="2"/>
    <x v="2"/>
    <n v="2014"/>
    <s v="2014/15"/>
    <n v="0.99529999999999996"/>
    <n v="0.11070000000000001"/>
    <n v="0.18959999999999999"/>
    <n v="7.1850430726404096E-2"/>
    <n v="0.11951247037580409"/>
    <m/>
    <m/>
    <m/>
  </r>
  <r>
    <x v="31"/>
    <s v="CalWIN"/>
    <x v="2"/>
    <x v="2"/>
    <n v="2014"/>
    <s v="2014/15"/>
    <n v="0.97119999999999995"/>
    <n v="9.7500000000000003E-2"/>
    <n v="0.1653"/>
    <n v="6.9878085043116267E-2"/>
    <n v="0.11091287540886113"/>
    <m/>
    <m/>
    <m/>
  </r>
  <r>
    <x v="32"/>
    <s v="C-IV"/>
    <x v="2"/>
    <x v="2"/>
    <n v="2014"/>
    <s v="2014/15"/>
    <n v="0.87419999999999998"/>
    <n v="9.1600000000000001E-2"/>
    <n v="0.14660000000000001"/>
    <n v="0.24083769633507854"/>
    <n v="0.2513089005235602"/>
    <m/>
    <m/>
    <m/>
  </r>
  <r>
    <x v="33"/>
    <s v="C-IV"/>
    <x v="2"/>
    <x v="2"/>
    <n v="2014"/>
    <s v="2014/15"/>
    <n v="0.87390000000000001"/>
    <n v="0.1555"/>
    <n v="0.2303"/>
    <n v="0.22358223314982095"/>
    <n v="0.25022716339729539"/>
    <m/>
    <m/>
    <m/>
  </r>
  <r>
    <x v="34"/>
    <s v="CalWIN"/>
    <x v="2"/>
    <x v="2"/>
    <n v="2014"/>
    <s v="2014/15"/>
    <n v="0.98160000000000003"/>
    <n v="0.1045"/>
    <n v="0.17530000000000001"/>
    <n v="6.2818781878187818E-2"/>
    <n v="0.10133513351335134"/>
    <m/>
    <m/>
    <m/>
  </r>
  <r>
    <x v="35"/>
    <s v="C-IV"/>
    <x v="2"/>
    <x v="2"/>
    <n v="2014"/>
    <s v="2014/15"/>
    <n v="0.96440000000000003"/>
    <n v="0.12470000000000001"/>
    <n v="0.187"/>
    <n v="0.3183023872679045"/>
    <n v="0.35809018567639256"/>
    <m/>
    <m/>
    <m/>
  </r>
  <r>
    <x v="36"/>
    <s v="C-IV"/>
    <x v="2"/>
    <x v="2"/>
    <n v="2014"/>
    <s v="2014/15"/>
    <n v="0.94789999999999996"/>
    <n v="0.1938"/>
    <n v="0.26590000000000003"/>
    <n v="0.28423196740953749"/>
    <n v="0.31032830098250658"/>
    <m/>
    <m/>
    <m/>
  </r>
  <r>
    <x v="37"/>
    <s v="CalWIN"/>
    <x v="2"/>
    <x v="2"/>
    <n v="2014"/>
    <s v="2014/15"/>
    <n v="0.97440000000000004"/>
    <n v="0.14000000000000001"/>
    <n v="0.22389999999999999"/>
    <n v="7.166176950701926E-2"/>
    <n v="0.11603936383564199"/>
    <m/>
    <m/>
    <m/>
  </r>
  <r>
    <x v="38"/>
    <s v="CalWIN"/>
    <x v="2"/>
    <x v="2"/>
    <n v="2014"/>
    <s v="2014/15"/>
    <n v="0.83409999999999995"/>
    <n v="0.13780000000000001"/>
    <n v="0.2208"/>
    <n v="9.843081312410841E-2"/>
    <n v="0.13754160722776984"/>
    <m/>
    <m/>
    <m/>
  </r>
  <r>
    <x v="39"/>
    <s v="C-IV"/>
    <x v="2"/>
    <x v="2"/>
    <n v="2014"/>
    <s v="2014/15"/>
    <n v="0.88949999999999996"/>
    <n v="0.1341"/>
    <n v="0.2011"/>
    <n v="0.25554060116644234"/>
    <n v="0.2873037236428892"/>
    <m/>
    <m/>
    <m/>
  </r>
  <r>
    <x v="40"/>
    <s v="CalWIN"/>
    <x v="2"/>
    <x v="2"/>
    <n v="2014"/>
    <s v="2014/15"/>
    <n v="0.90410000000000001"/>
    <n v="7.2700000000000001E-2"/>
    <n v="0.1575"/>
    <n v="4.8953529620432777E-2"/>
    <n v="9.4004966300106421E-2"/>
    <m/>
    <m/>
    <m/>
  </r>
  <r>
    <x v="41"/>
    <s v="CalWIN"/>
    <x v="2"/>
    <x v="2"/>
    <n v="2014"/>
    <s v="2014/15"/>
    <n v="0.91069999999999995"/>
    <n v="0.11269999999999999"/>
    <n v="0.1988"/>
    <n v="7.5379939209726438E-2"/>
    <n v="0.11691995947315097"/>
    <m/>
    <m/>
    <m/>
  </r>
  <r>
    <x v="42"/>
    <s v="CalWIN"/>
    <x v="2"/>
    <x v="2"/>
    <n v="2014"/>
    <s v="2014/15"/>
    <n v="0.91339999999999999"/>
    <n v="8.6499999999999994E-2"/>
    <n v="0.1615"/>
    <n v="5.821117484597408E-2"/>
    <n v="0.11684724877841512"/>
    <m/>
    <m/>
    <m/>
  </r>
  <r>
    <x v="43"/>
    <s v="CalWIN"/>
    <x v="2"/>
    <x v="2"/>
    <n v="2014"/>
    <s v="2014/15"/>
    <n v="0.9647"/>
    <n v="3.7400000000000003E-2"/>
    <n v="0.11559999999999999"/>
    <n v="1.6199685924456565E-2"/>
    <n v="6.240185139267708E-2"/>
    <m/>
    <m/>
    <m/>
  </r>
  <r>
    <x v="44"/>
    <s v="CalWIN"/>
    <x v="2"/>
    <x v="2"/>
    <n v="2014"/>
    <s v="2014/15"/>
    <n v="0.97289999999999999"/>
    <n v="4.4400000000000002E-2"/>
    <n v="0.11700000000000001"/>
    <n v="1.8317503392130258E-2"/>
    <n v="7.4287652645861596E-2"/>
    <m/>
    <m/>
    <m/>
  </r>
  <r>
    <x v="45"/>
    <s v="C-IV"/>
    <x v="2"/>
    <x v="2"/>
    <n v="2014"/>
    <s v="2014/15"/>
    <n v="0.95820000000000005"/>
    <n v="0.1356"/>
    <n v="0.21410000000000001"/>
    <n v="0.22023968042609854"/>
    <n v="0.24474034620505991"/>
    <m/>
    <m/>
    <m/>
  </r>
  <r>
    <x v="46"/>
    <s v="C-IV"/>
    <x v="2"/>
    <x v="2"/>
    <n v="2014"/>
    <s v="2014/15"/>
    <n v="1"/>
    <n v="5.2600000000000001E-2"/>
    <n v="0.1842"/>
    <n v="0.13157894736842105"/>
    <n v="0.15789473684210525"/>
    <m/>
    <m/>
    <m/>
  </r>
  <r>
    <x v="47"/>
    <s v="C-IV"/>
    <x v="2"/>
    <x v="2"/>
    <n v="2014"/>
    <s v="2014/15"/>
    <n v="0.89580000000000004"/>
    <n v="0.14299999999999999"/>
    <n v="0.21560000000000001"/>
    <n v="0.26680896478121663"/>
    <n v="0.29562433297758806"/>
    <m/>
    <m/>
    <m/>
  </r>
  <r>
    <x v="48"/>
    <s v="CalWIN"/>
    <x v="2"/>
    <x v="2"/>
    <n v="2014"/>
    <s v="2014/15"/>
    <n v="0.97399999999999998"/>
    <n v="2.3599999999999999E-2"/>
    <n v="0.10879999999999999"/>
    <n v="7.215007215007215E-3"/>
    <n v="6.3131313131313135E-2"/>
    <m/>
    <m/>
    <m/>
  </r>
  <r>
    <x v="49"/>
    <s v="CalWIN"/>
    <x v="2"/>
    <x v="2"/>
    <n v="2014"/>
    <s v="2014/15"/>
    <n v="0.73370000000000002"/>
    <n v="9.9400000000000002E-2"/>
    <n v="0.18110000000000001"/>
    <n v="6.0699588477366256E-2"/>
    <n v="0.10946502057613169"/>
    <m/>
    <m/>
    <m/>
  </r>
  <r>
    <x v="50"/>
    <s v="C-IV"/>
    <x v="2"/>
    <x v="2"/>
    <n v="2014"/>
    <s v="2014/15"/>
    <n v="0.84560000000000002"/>
    <n v="0.1764"/>
    <n v="0.26329999999999998"/>
    <n v="0.28166745618190431"/>
    <n v="0.32780672666982474"/>
    <m/>
    <m/>
    <m/>
  </r>
  <r>
    <x v="51"/>
    <s v="C-IV"/>
    <x v="2"/>
    <x v="2"/>
    <n v="2014"/>
    <s v="2014/15"/>
    <n v="0.90780000000000005"/>
    <n v="0.18410000000000001"/>
    <n v="0.2442"/>
    <n v="0.25990675990675993"/>
    <n v="0.28263403263403264"/>
    <m/>
    <m/>
    <m/>
  </r>
  <r>
    <x v="52"/>
    <s v="C-IV"/>
    <x v="2"/>
    <x v="2"/>
    <n v="2014"/>
    <s v="2014/15"/>
    <n v="0.93200000000000005"/>
    <n v="0.1125"/>
    <n v="0.1699"/>
    <n v="0.24359968968192397"/>
    <n v="0.27230411171450736"/>
    <m/>
    <m/>
    <m/>
  </r>
  <r>
    <x v="53"/>
    <s v="C-IV"/>
    <x v="2"/>
    <x v="2"/>
    <n v="2014"/>
    <s v="2014/15"/>
    <n v="0.87390000000000001"/>
    <n v="0.12039999999999999"/>
    <n v="0.17519999999999999"/>
    <n v="0.14233576642335766"/>
    <n v="0.17518248175182483"/>
    <m/>
    <m/>
    <m/>
  </r>
  <r>
    <x v="54"/>
    <s v="CalWIN"/>
    <x v="2"/>
    <x v="2"/>
    <n v="2014"/>
    <s v="2014/15"/>
    <n v="0.96730000000000005"/>
    <n v="0.2114"/>
    <n v="0.32619999999999999"/>
    <n v="0.13852178169358786"/>
    <n v="0.20107684777288301"/>
    <m/>
    <m/>
    <m/>
  </r>
  <r>
    <x v="55"/>
    <s v="C-IV"/>
    <x v="2"/>
    <x v="2"/>
    <n v="2014"/>
    <s v="2014/15"/>
    <n v="0.91159999999999997"/>
    <n v="0.13450000000000001"/>
    <n v="0.21390000000000001"/>
    <n v="0.24816625916870416"/>
    <n v="0.27750611246943763"/>
    <m/>
    <m/>
    <m/>
  </r>
  <r>
    <x v="56"/>
    <s v="CalWIN"/>
    <x v="2"/>
    <x v="2"/>
    <n v="2014"/>
    <s v="2014/15"/>
    <n v="0.93540000000000001"/>
    <n v="0.13780000000000001"/>
    <n v="0.2472"/>
    <n v="9.4953454189122974E-2"/>
    <n v="0.1563939245467908"/>
    <m/>
    <m/>
    <m/>
  </r>
  <r>
    <x v="57"/>
    <s v="CalWIN"/>
    <x v="2"/>
    <x v="2"/>
    <n v="2014"/>
    <s v="2014/15"/>
    <n v="0.89410000000000001"/>
    <n v="0.107"/>
    <n v="0.17979999999999999"/>
    <n v="6.1641648035771317E-2"/>
    <n v="0.10220376876397318"/>
    <m/>
    <m/>
    <m/>
  </r>
  <r>
    <x v="58"/>
    <s v="C-IV"/>
    <x v="2"/>
    <x v="2"/>
    <n v="2014"/>
    <s v="2014/15"/>
    <n v="0.95099999999999996"/>
    <n v="0.17280000000000001"/>
    <n v="0.23300000000000001"/>
    <n v="0.35394809497515184"/>
    <n v="0.37990060739922693"/>
    <m/>
    <m/>
    <m/>
  </r>
  <r>
    <x v="0"/>
    <s v="n/a"/>
    <x v="3"/>
    <x v="2"/>
    <n v="2015"/>
    <s v="2014/15"/>
    <n v="0.93330000000000002"/>
    <n v="0.1424"/>
    <n v="0.2341"/>
    <n v="0.12859999999999999"/>
    <n v="0.1618"/>
    <m/>
    <m/>
    <m/>
  </r>
  <r>
    <x v="1"/>
    <s v="CalWIN"/>
    <x v="3"/>
    <x v="2"/>
    <n v="2015"/>
    <s v="2014/15"/>
    <n v="0.86770000000000003"/>
    <n v="0.1168"/>
    <n v="0.2281"/>
    <n v="8.8300000000000003E-2"/>
    <n v="0.15740000000000001"/>
    <m/>
    <m/>
    <m/>
  </r>
  <r>
    <x v="2"/>
    <s v="C-IV"/>
    <x v="3"/>
    <x v="2"/>
    <n v="2015"/>
    <s v="2014/15"/>
    <n v="0.77780000000000005"/>
    <n v="0.04"/>
    <n v="0.12"/>
    <n v="0.08"/>
    <n v="0.12"/>
    <m/>
    <m/>
    <m/>
  </r>
  <r>
    <x v="3"/>
    <s v="C-IV"/>
    <x v="3"/>
    <x v="2"/>
    <n v="2015"/>
    <s v="2014/15"/>
    <n v="0.9405"/>
    <n v="0.17119999999999999"/>
    <n v="0.2626"/>
    <n v="0.27629999999999999"/>
    <n v="0.3196"/>
    <m/>
    <m/>
    <m/>
  </r>
  <r>
    <x v="4"/>
    <s v="C-IV"/>
    <x v="3"/>
    <x v="2"/>
    <n v="2015"/>
    <s v="2014/15"/>
    <n v="0.93969999999999998"/>
    <n v="0.13300000000000001"/>
    <n v="0.2137"/>
    <n v="0.31119999999999998"/>
    <n v="0.3448"/>
    <m/>
    <m/>
    <m/>
  </r>
  <r>
    <x v="5"/>
    <s v="C-IV"/>
    <x v="3"/>
    <x v="2"/>
    <n v="2015"/>
    <s v="2014/15"/>
    <n v="0.95669999999999999"/>
    <n v="0.1298"/>
    <n v="0.2046"/>
    <n v="0.21529999999999999"/>
    <n v="0.2626"/>
    <m/>
    <m/>
    <m/>
  </r>
  <r>
    <x v="6"/>
    <s v="C-IV"/>
    <x v="3"/>
    <x v="2"/>
    <n v="2015"/>
    <s v="2014/15"/>
    <n v="0.89659999999999995"/>
    <n v="0.10979999999999999"/>
    <n v="0.2311"/>
    <n v="0.28410000000000002"/>
    <n v="0.32200000000000001"/>
    <m/>
    <m/>
    <m/>
  </r>
  <r>
    <x v="7"/>
    <s v="CalWIN"/>
    <x v="3"/>
    <x v="2"/>
    <n v="2015"/>
    <s v="2014/15"/>
    <n v="0.94069999999999998"/>
    <n v="9.1999999999999998E-2"/>
    <n v="0.16819999999999999"/>
    <n v="7.1199999999999999E-2"/>
    <n v="0.1139"/>
    <m/>
    <m/>
    <m/>
  </r>
  <r>
    <x v="8"/>
    <s v="C-IV"/>
    <x v="3"/>
    <x v="2"/>
    <n v="2015"/>
    <s v="2014/15"/>
    <n v="0.98960000000000004"/>
    <n v="0.19500000000000001"/>
    <n v="0.27479999999999999"/>
    <n v="0.35820000000000002"/>
    <n v="0.39539999999999997"/>
    <m/>
    <m/>
    <m/>
  </r>
  <r>
    <x v="9"/>
    <s v="C-IV"/>
    <x v="3"/>
    <x v="2"/>
    <n v="2015"/>
    <s v="2014/15"/>
    <n v="0.94289999999999996"/>
    <n v="0.1124"/>
    <n v="0.193"/>
    <n v="0.20030000000000001"/>
    <n v="0.2311"/>
    <m/>
    <m/>
    <m/>
  </r>
  <r>
    <x v="10"/>
    <s v="CalWIN"/>
    <x v="3"/>
    <x v="2"/>
    <n v="2015"/>
    <s v="2014/15"/>
    <n v="0.96389999999999998"/>
    <n v="0.1517"/>
    <n v="0.2757"/>
    <n v="0.10929999999999999"/>
    <n v="0.1653"/>
    <m/>
    <m/>
    <m/>
  </r>
  <r>
    <x v="11"/>
    <s v="C-IV"/>
    <x v="3"/>
    <x v="2"/>
    <n v="2015"/>
    <s v="2014/15"/>
    <n v="0.98519999999999996"/>
    <n v="0.1522"/>
    <n v="0.24590000000000001"/>
    <n v="0.19670000000000001"/>
    <n v="0.2389"/>
    <m/>
    <m/>
    <m/>
  </r>
  <r>
    <x v="12"/>
    <s v="C-IV"/>
    <x v="3"/>
    <x v="2"/>
    <n v="2015"/>
    <s v="2014/15"/>
    <n v="0.9052"/>
    <n v="0.1099"/>
    <n v="0.17299999999999999"/>
    <n v="0.20849999999999999"/>
    <n v="0.23280000000000001"/>
    <m/>
    <m/>
    <m/>
  </r>
  <r>
    <x v="13"/>
    <s v="C-IV"/>
    <x v="3"/>
    <x v="2"/>
    <n v="2015"/>
    <s v="2014/15"/>
    <n v="0.89500000000000002"/>
    <n v="0.14749999999999999"/>
    <n v="0.21759999999999999"/>
    <n v="0.20380000000000001"/>
    <n v="0.22939999999999999"/>
    <m/>
    <m/>
    <m/>
  </r>
  <r>
    <x v="14"/>
    <s v="C-IV"/>
    <x v="3"/>
    <x v="2"/>
    <n v="2015"/>
    <s v="2014/15"/>
    <n v="0.92930000000000001"/>
    <n v="0.11849999999999999"/>
    <n v="0.2195"/>
    <n v="0.31009999999999999"/>
    <n v="0.33800000000000002"/>
    <m/>
    <m/>
    <m/>
  </r>
  <r>
    <x v="15"/>
    <s v="C-IV"/>
    <x v="3"/>
    <x v="2"/>
    <n v="2015"/>
    <s v="2014/15"/>
    <n v="0.92030000000000001"/>
    <n v="0.2114"/>
    <n v="0.30959999999999999"/>
    <n v="0.20930000000000001"/>
    <n v="0.24990000000000001"/>
    <m/>
    <m/>
    <m/>
  </r>
  <r>
    <x v="16"/>
    <s v="C-IV"/>
    <x v="3"/>
    <x v="2"/>
    <n v="2015"/>
    <s v="2014/15"/>
    <n v="0.9345"/>
    <n v="0.2172"/>
    <n v="0.31830000000000003"/>
    <n v="0.33660000000000001"/>
    <n v="0.36680000000000001"/>
    <m/>
    <m/>
    <m/>
  </r>
  <r>
    <x v="17"/>
    <s v="C-IV"/>
    <x v="3"/>
    <x v="2"/>
    <n v="2015"/>
    <s v="2014/15"/>
    <n v="0.9234"/>
    <n v="6.9500000000000006E-2"/>
    <n v="0.14810000000000001"/>
    <n v="0.31219999999999998"/>
    <n v="0.36280000000000001"/>
    <m/>
    <m/>
    <m/>
  </r>
  <r>
    <x v="18"/>
    <s v="C-IV"/>
    <x v="3"/>
    <x v="2"/>
    <n v="2015"/>
    <s v="2014/15"/>
    <n v="0.77580000000000005"/>
    <n v="8.7900000000000006E-2"/>
    <n v="0.1401"/>
    <n v="0.20669999999999999"/>
    <n v="0.23749999999999999"/>
    <m/>
    <m/>
    <m/>
  </r>
  <r>
    <x v="19"/>
    <s v="LRS"/>
    <x v="3"/>
    <x v="2"/>
    <n v="2015"/>
    <s v="2014/15"/>
    <n v="0.9294"/>
    <n v="0.12180000000000001"/>
    <n v="0.21"/>
    <n v="8.2000000000000007E-3"/>
    <n v="1.12E-2"/>
    <m/>
    <m/>
    <m/>
  </r>
  <r>
    <x v="20"/>
    <s v="C-IV"/>
    <x v="3"/>
    <x v="2"/>
    <n v="2015"/>
    <s v="2014/15"/>
    <n v="0.88439999999999996"/>
    <n v="0.17430000000000001"/>
    <n v="0.28100000000000003"/>
    <n v="0.2326"/>
    <n v="0.26650000000000001"/>
    <m/>
    <m/>
    <m/>
  </r>
  <r>
    <x v="21"/>
    <s v="C-IV"/>
    <x v="3"/>
    <x v="2"/>
    <n v="2015"/>
    <s v="2014/15"/>
    <n v="0.93959999999999999"/>
    <n v="0.1464"/>
    <n v="0.22620000000000001"/>
    <n v="0.2276"/>
    <n v="0.26369999999999999"/>
    <m/>
    <m/>
    <m/>
  </r>
  <r>
    <x v="22"/>
    <s v="C-IV"/>
    <x v="3"/>
    <x v="2"/>
    <n v="2015"/>
    <s v="2014/15"/>
    <n v="0.92589999999999995"/>
    <n v="0.1822"/>
    <n v="0.26390000000000002"/>
    <n v="0.18959999999999999"/>
    <n v="0.2082"/>
    <m/>
    <m/>
    <m/>
  </r>
  <r>
    <x v="23"/>
    <s v="C-IV"/>
    <x v="3"/>
    <x v="2"/>
    <n v="2015"/>
    <s v="2014/15"/>
    <n v="0.96519999999999995"/>
    <n v="0.1716"/>
    <n v="0.29160000000000003"/>
    <n v="0.35520000000000002"/>
    <n v="0.42609999999999998"/>
    <m/>
    <m/>
    <m/>
  </r>
  <r>
    <x v="24"/>
    <s v="C-IV"/>
    <x v="3"/>
    <x v="2"/>
    <n v="2015"/>
    <s v="2014/15"/>
    <n v="0.95030000000000003"/>
    <n v="0.17349999999999999"/>
    <n v="0.28899999999999998"/>
    <n v="0.35320000000000001"/>
    <n v="0.39600000000000002"/>
    <m/>
    <m/>
    <m/>
  </r>
  <r>
    <x v="25"/>
    <s v="C-IV"/>
    <x v="3"/>
    <x v="2"/>
    <n v="2015"/>
    <s v="2014/15"/>
    <n v="0.89129999999999998"/>
    <n v="0.17610000000000001"/>
    <n v="0.30280000000000001"/>
    <n v="0.27460000000000001"/>
    <n v="0.30990000000000001"/>
    <m/>
    <m/>
    <m/>
  </r>
  <r>
    <x v="26"/>
    <s v="C-IV"/>
    <x v="3"/>
    <x v="2"/>
    <n v="2015"/>
    <s v="2014/15"/>
    <n v="0.92369999999999997"/>
    <n v="6.9099999999999995E-2"/>
    <n v="0.1341"/>
    <n v="6.9099999999999995E-2"/>
    <n v="8.1299999999999997E-2"/>
    <m/>
    <m/>
    <m/>
  </r>
  <r>
    <x v="27"/>
    <s v="C-IV"/>
    <x v="3"/>
    <x v="2"/>
    <n v="2015"/>
    <s v="2014/15"/>
    <n v="0.95409999999999995"/>
    <n v="0.2283"/>
    <n v="0.35249999999999998"/>
    <n v="0.19309999999999999"/>
    <n v="0.21859999999999999"/>
    <m/>
    <m/>
    <m/>
  </r>
  <r>
    <x v="28"/>
    <s v="C-IV"/>
    <x v="3"/>
    <x v="2"/>
    <n v="2015"/>
    <s v="2014/15"/>
    <n v="0.95379999999999998"/>
    <n v="0.113"/>
    <n v="0.18329999999999999"/>
    <n v="0.22889999999999999"/>
    <n v="0.27450000000000002"/>
    <m/>
    <m/>
    <m/>
  </r>
  <r>
    <x v="29"/>
    <s v="C-IV"/>
    <x v="3"/>
    <x v="2"/>
    <n v="2015"/>
    <s v="2014/15"/>
    <n v="0.8589"/>
    <n v="0.1043"/>
    <n v="0.192"/>
    <n v="0.2215"/>
    <n v="0.25459999999999999"/>
    <m/>
    <m/>
    <m/>
  </r>
  <r>
    <x v="30"/>
    <s v="CalWIN"/>
    <x v="3"/>
    <x v="2"/>
    <n v="2015"/>
    <s v="2014/15"/>
    <n v="0.99619999999999997"/>
    <n v="0.1099"/>
    <n v="0.1978"/>
    <n v="8.5500000000000007E-2"/>
    <n v="0.13089999999999999"/>
    <m/>
    <m/>
    <m/>
  </r>
  <r>
    <x v="31"/>
    <s v="CalWIN"/>
    <x v="3"/>
    <x v="2"/>
    <n v="2015"/>
    <s v="2014/15"/>
    <n v="0.97040000000000004"/>
    <n v="0.1143"/>
    <n v="0.19489999999999999"/>
    <n v="0.1022"/>
    <n v="0.14940000000000001"/>
    <m/>
    <m/>
    <m/>
  </r>
  <r>
    <x v="32"/>
    <s v="C-IV"/>
    <x v="3"/>
    <x v="2"/>
    <n v="2015"/>
    <s v="2014/15"/>
    <n v="0.87390000000000001"/>
    <n v="8.0199999999999994E-2"/>
    <n v="0.14510000000000001"/>
    <n v="0.23769999999999999"/>
    <n v="0.25929999999999997"/>
    <m/>
    <m/>
    <m/>
  </r>
  <r>
    <x v="33"/>
    <s v="C-IV"/>
    <x v="3"/>
    <x v="2"/>
    <n v="2015"/>
    <s v="2014/15"/>
    <n v="0.88639999999999997"/>
    <n v="0.17560000000000001"/>
    <n v="0.25600000000000001"/>
    <n v="0.23760000000000001"/>
    <n v="0.26910000000000001"/>
    <m/>
    <m/>
    <m/>
  </r>
  <r>
    <x v="34"/>
    <s v="CalWIN"/>
    <x v="3"/>
    <x v="2"/>
    <n v="2015"/>
    <s v="2014/15"/>
    <n v="0.98399999999999999"/>
    <n v="0.11749999999999999"/>
    <n v="0.19700000000000001"/>
    <n v="9.0800000000000006E-2"/>
    <n v="0.13789999999999999"/>
    <m/>
    <m/>
    <m/>
  </r>
  <r>
    <x v="35"/>
    <s v="C-IV"/>
    <x v="3"/>
    <x v="2"/>
    <n v="2015"/>
    <s v="2014/15"/>
    <n v="0.95189999999999997"/>
    <n v="0.15870000000000001"/>
    <n v="0.28039999999999998"/>
    <n v="0.35980000000000001"/>
    <n v="0.39889999999999998"/>
    <m/>
    <m/>
    <m/>
  </r>
  <r>
    <x v="36"/>
    <s v="C-IV"/>
    <x v="3"/>
    <x v="2"/>
    <n v="2015"/>
    <s v="2014/15"/>
    <n v="0.96309999999999996"/>
    <n v="0.21929999999999999"/>
    <n v="0.29630000000000001"/>
    <n v="0.31979999999999997"/>
    <n v="0.35220000000000001"/>
    <m/>
    <m/>
    <m/>
  </r>
  <r>
    <x v="37"/>
    <s v="CalWIN"/>
    <x v="3"/>
    <x v="2"/>
    <n v="2015"/>
    <s v="2014/15"/>
    <n v="0.97619999999999996"/>
    <n v="0.15160000000000001"/>
    <n v="0.2419"/>
    <n v="8.7499999999999994E-2"/>
    <n v="0.13239999999999999"/>
    <m/>
    <m/>
    <m/>
  </r>
  <r>
    <x v="38"/>
    <s v="CalWIN"/>
    <x v="3"/>
    <x v="2"/>
    <n v="2015"/>
    <s v="2014/15"/>
    <n v="0.86470000000000002"/>
    <n v="0.1198"/>
    <n v="0.20030000000000001"/>
    <n v="0.1174"/>
    <n v="0.1686"/>
    <m/>
    <m/>
    <m/>
  </r>
  <r>
    <x v="39"/>
    <s v="C-IV"/>
    <x v="3"/>
    <x v="2"/>
    <n v="2015"/>
    <s v="2014/15"/>
    <n v="0.89170000000000005"/>
    <n v="0.15459999999999999"/>
    <n v="0.2329"/>
    <n v="0.2727"/>
    <n v="0.3054"/>
    <m/>
    <m/>
    <m/>
  </r>
  <r>
    <x v="40"/>
    <s v="CalWIN"/>
    <x v="3"/>
    <x v="2"/>
    <n v="2015"/>
    <s v="2014/15"/>
    <n v="0.92910000000000004"/>
    <n v="7.17E-2"/>
    <n v="0.16400000000000001"/>
    <n v="6.3100000000000003E-2"/>
    <n v="0.108"/>
    <m/>
    <m/>
    <m/>
  </r>
  <r>
    <x v="41"/>
    <s v="CalWIN"/>
    <x v="3"/>
    <x v="2"/>
    <n v="2015"/>
    <s v="2014/15"/>
    <n v="0.88919999999999999"/>
    <n v="9.2299999999999993E-2"/>
    <n v="0.1883"/>
    <n v="7.4800000000000005E-2"/>
    <n v="0.122"/>
    <m/>
    <m/>
    <m/>
  </r>
  <r>
    <x v="42"/>
    <s v="CalWIN"/>
    <x v="3"/>
    <x v="2"/>
    <n v="2015"/>
    <s v="2014/15"/>
    <n v="0.86409999999999998"/>
    <n v="9.0399999999999994E-2"/>
    <n v="0.19139999999999999"/>
    <n v="6.5500000000000003E-2"/>
    <n v="0.114"/>
    <m/>
    <m/>
    <m/>
  </r>
  <r>
    <x v="43"/>
    <s v="CalWIN"/>
    <x v="3"/>
    <x v="2"/>
    <n v="2015"/>
    <s v="2014/15"/>
    <n v="0.94389999999999996"/>
    <n v="3.44E-2"/>
    <n v="0.1416"/>
    <n v="1.2999999999999999E-2"/>
    <n v="5.7200000000000001E-2"/>
    <m/>
    <m/>
    <m/>
  </r>
  <r>
    <x v="44"/>
    <s v="CalWIN"/>
    <x v="3"/>
    <x v="2"/>
    <n v="2015"/>
    <s v="2014/15"/>
    <n v="0.97319999999999995"/>
    <n v="2.63E-2"/>
    <n v="0.1222"/>
    <n v="9.5999999999999992E-3"/>
    <n v="5.2299999999999999E-2"/>
    <m/>
    <m/>
    <m/>
  </r>
  <r>
    <x v="45"/>
    <s v="C-IV"/>
    <x v="3"/>
    <x v="2"/>
    <n v="2015"/>
    <s v="2014/15"/>
    <n v="0.96199999999999997"/>
    <n v="0.16220000000000001"/>
    <n v="0.24890000000000001"/>
    <n v="0.29220000000000002"/>
    <n v="0.33110000000000001"/>
    <m/>
    <m/>
    <m/>
  </r>
  <r>
    <x v="46"/>
    <s v="C-IV"/>
    <x v="3"/>
    <x v="2"/>
    <n v="2015"/>
    <s v="2014/15"/>
    <n v="0.86960000000000004"/>
    <n v="6.1199999999999997E-2"/>
    <n v="0.1633"/>
    <n v="8.1600000000000006E-2"/>
    <n v="0.12239999999999999"/>
    <m/>
    <m/>
    <m/>
  </r>
  <r>
    <x v="47"/>
    <s v="C-IV"/>
    <x v="3"/>
    <x v="2"/>
    <n v="2015"/>
    <s v="2014/15"/>
    <n v="0.92020000000000002"/>
    <n v="0.13950000000000001"/>
    <n v="0.2266"/>
    <n v="0.2422"/>
    <n v="0.26669999999999999"/>
    <m/>
    <m/>
    <m/>
  </r>
  <r>
    <x v="48"/>
    <s v="CalWIN"/>
    <x v="3"/>
    <x v="2"/>
    <n v="2015"/>
    <s v="2014/15"/>
    <n v="0.97170000000000001"/>
    <n v="1.84E-2"/>
    <n v="0.1263"/>
    <n v="8.0000000000000002E-3"/>
    <n v="7.1800000000000003E-2"/>
    <m/>
    <m/>
    <m/>
  </r>
  <r>
    <x v="49"/>
    <s v="CalWIN"/>
    <x v="3"/>
    <x v="2"/>
    <n v="2015"/>
    <s v="2014/15"/>
    <n v="0.75870000000000004"/>
    <n v="0.1173"/>
    <n v="0.2056"/>
    <n v="7.7200000000000005E-2"/>
    <n v="0.13350000000000001"/>
    <m/>
    <m/>
    <m/>
  </r>
  <r>
    <x v="50"/>
    <s v="C-IV"/>
    <x v="3"/>
    <x v="2"/>
    <n v="2015"/>
    <s v="2014/15"/>
    <n v="0.85629999999999995"/>
    <n v="0.17849999999999999"/>
    <n v="0.28050000000000003"/>
    <n v="0.31540000000000001"/>
    <n v="0.36399999999999999"/>
    <m/>
    <m/>
    <m/>
  </r>
  <r>
    <x v="51"/>
    <s v="C-IV"/>
    <x v="3"/>
    <x v="2"/>
    <n v="2015"/>
    <s v="2014/15"/>
    <n v="0.9163"/>
    <n v="0.18659999999999999"/>
    <n v="0.28199999999999997"/>
    <n v="0.2356"/>
    <n v="0.2651"/>
    <m/>
    <m/>
    <m/>
  </r>
  <r>
    <x v="52"/>
    <s v="C-IV"/>
    <x v="3"/>
    <x v="2"/>
    <n v="2015"/>
    <s v="2014/15"/>
    <n v="0.94820000000000004"/>
    <n v="0.14630000000000001"/>
    <n v="0.2366"/>
    <n v="0.34360000000000002"/>
    <n v="0.36870000000000003"/>
    <m/>
    <m/>
    <m/>
  </r>
  <r>
    <x v="53"/>
    <s v="C-IV"/>
    <x v="3"/>
    <x v="2"/>
    <n v="2015"/>
    <s v="2014/15"/>
    <n v="0.69830000000000003"/>
    <n v="0.1202"/>
    <n v="0.1845"/>
    <n v="0.25750000000000001"/>
    <n v="0.30470000000000003"/>
    <m/>
    <m/>
    <m/>
  </r>
  <r>
    <x v="54"/>
    <s v="CalWIN"/>
    <x v="3"/>
    <x v="2"/>
    <n v="2015"/>
    <s v="2014/15"/>
    <n v="0.98309999999999997"/>
    <n v="0.21510000000000001"/>
    <n v="0.34129999999999999"/>
    <n v="0.1847"/>
    <n v="0.24890000000000001"/>
    <m/>
    <m/>
    <m/>
  </r>
  <r>
    <x v="55"/>
    <s v="C-IV"/>
    <x v="3"/>
    <x v="2"/>
    <n v="2015"/>
    <s v="2014/15"/>
    <n v="0.85799999999999998"/>
    <n v="0.1588"/>
    <n v="0.23949999999999999"/>
    <n v="0.22209999999999999"/>
    <n v="0.25059999999999999"/>
    <m/>
    <m/>
    <m/>
  </r>
  <r>
    <x v="56"/>
    <s v="CalWIN"/>
    <x v="3"/>
    <x v="2"/>
    <n v="2015"/>
    <s v="2014/15"/>
    <n v="0.9405"/>
    <n v="0.13519999999999999"/>
    <n v="0.24790000000000001"/>
    <n v="0.1133"/>
    <n v="0.16869999999999999"/>
    <m/>
    <m/>
    <m/>
  </r>
  <r>
    <x v="57"/>
    <s v="CalWIN"/>
    <x v="3"/>
    <x v="2"/>
    <n v="2015"/>
    <s v="2014/15"/>
    <n v="0.87190000000000001"/>
    <n v="0.1143"/>
    <n v="0.1903"/>
    <n v="7.9000000000000001E-2"/>
    <n v="0.11559999999999999"/>
    <m/>
    <m/>
    <m/>
  </r>
  <r>
    <x v="58"/>
    <s v="C-IV"/>
    <x v="3"/>
    <x v="2"/>
    <n v="2015"/>
    <s v="2014/15"/>
    <n v="0.96679999999999999"/>
    <n v="0.2097"/>
    <n v="0.29499999999999998"/>
    <n v="0.434"/>
    <n v="0.45929999999999999"/>
    <m/>
    <m/>
    <m/>
  </r>
  <r>
    <x v="0"/>
    <s v="n/a"/>
    <x v="0"/>
    <x v="3"/>
    <n v="2015"/>
    <s v="2014/15"/>
    <n v="0.93579999999999997"/>
    <n v="0.13009999999999999"/>
    <n v="0.2152"/>
    <n v="0.1206"/>
    <n v="0.1527"/>
    <m/>
    <m/>
    <m/>
  </r>
  <r>
    <x v="1"/>
    <s v="CalWIN"/>
    <x v="0"/>
    <x v="3"/>
    <n v="2015"/>
    <s v="2014/15"/>
    <n v="0.85389999999999999"/>
    <n v="0.11459999999999999"/>
    <n v="0.22359999999999999"/>
    <n v="7.2800000000000004E-2"/>
    <n v="0.13250000000000001"/>
    <m/>
    <m/>
    <m/>
  </r>
  <r>
    <x v="2"/>
    <s v="C-IV"/>
    <x v="0"/>
    <x v="3"/>
    <n v="2015"/>
    <s v="2014/15"/>
    <n v="0.42859999999999998"/>
    <n v="0.1053"/>
    <n v="0.21049999999999999"/>
    <n v="0"/>
    <n v="0"/>
    <m/>
    <m/>
    <m/>
  </r>
  <r>
    <x v="3"/>
    <s v="C-IV"/>
    <x v="0"/>
    <x v="3"/>
    <n v="2015"/>
    <s v="2014/15"/>
    <n v="0.94169999999999998"/>
    <n v="0.1399"/>
    <n v="0.22869999999999999"/>
    <n v="0.25900000000000001"/>
    <n v="0.2722"/>
    <m/>
    <m/>
    <m/>
  </r>
  <r>
    <x v="4"/>
    <s v="C-IV"/>
    <x v="0"/>
    <x v="3"/>
    <n v="2015"/>
    <s v="2014/15"/>
    <n v="0.92669999999999997"/>
    <n v="0.14560000000000001"/>
    <n v="0.21529999999999999"/>
    <n v="0.26719999999999999"/>
    <n v="0.2903"/>
    <m/>
    <m/>
    <m/>
  </r>
  <r>
    <x v="5"/>
    <s v="C-IV"/>
    <x v="0"/>
    <x v="3"/>
    <n v="2015"/>
    <s v="2014/15"/>
    <n v="0.95620000000000005"/>
    <n v="0.12809999999999999"/>
    <n v="0.20669999999999999"/>
    <n v="0.24310000000000001"/>
    <n v="0.26640000000000003"/>
    <m/>
    <m/>
    <m/>
  </r>
  <r>
    <x v="6"/>
    <s v="C-IV"/>
    <x v="0"/>
    <x v="3"/>
    <n v="2015"/>
    <s v="2014/15"/>
    <n v="0.90280000000000005"/>
    <n v="0.1333"/>
    <n v="0.21779999999999999"/>
    <n v="0.33329999999999999"/>
    <n v="0.38669999999999999"/>
    <m/>
    <m/>
    <m/>
  </r>
  <r>
    <x v="7"/>
    <s v="CalWIN"/>
    <x v="0"/>
    <x v="3"/>
    <n v="2015"/>
    <s v="2014/15"/>
    <n v="0.92520000000000002"/>
    <n v="9.0800000000000006E-2"/>
    <n v="0.16500000000000001"/>
    <n v="6.1800000000000001E-2"/>
    <n v="0.1045"/>
    <m/>
    <m/>
    <m/>
  </r>
  <r>
    <x v="8"/>
    <s v="C-IV"/>
    <x v="0"/>
    <x v="3"/>
    <n v="2015"/>
    <s v="2014/15"/>
    <n v="0.9607"/>
    <n v="0.1731"/>
    <n v="0.2238"/>
    <n v="0.3322"/>
    <n v="0.3619"/>
    <m/>
    <m/>
    <m/>
  </r>
  <r>
    <x v="9"/>
    <s v="C-IV"/>
    <x v="0"/>
    <x v="3"/>
    <n v="2015"/>
    <s v="2014/15"/>
    <n v="0.96120000000000005"/>
    <n v="0.1212"/>
    <n v="0.19389999999999999"/>
    <n v="0.2288"/>
    <n v="0.25840000000000002"/>
    <m/>
    <m/>
    <m/>
  </r>
  <r>
    <x v="10"/>
    <s v="CalWIN"/>
    <x v="0"/>
    <x v="3"/>
    <n v="2015"/>
    <s v="2014/15"/>
    <n v="0.92559999999999998"/>
    <n v="0.13059999999999999"/>
    <n v="0.24360000000000001"/>
    <n v="8.5999999999999993E-2"/>
    <n v="0.13980000000000001"/>
    <m/>
    <m/>
    <m/>
  </r>
  <r>
    <x v="11"/>
    <s v="C-IV"/>
    <x v="0"/>
    <x v="3"/>
    <n v="2015"/>
    <s v="2014/15"/>
    <n v="0.98540000000000005"/>
    <n v="0.1366"/>
    <n v="0.22420000000000001"/>
    <n v="0.1701"/>
    <n v="0.19589999999999999"/>
    <m/>
    <m/>
    <m/>
  </r>
  <r>
    <x v="12"/>
    <s v="C-IV"/>
    <x v="0"/>
    <x v="3"/>
    <n v="2015"/>
    <s v="2014/15"/>
    <n v="0.9194"/>
    <n v="0.1139"/>
    <n v="0.17299999999999999"/>
    <n v="0.21249999999999999"/>
    <n v="0.22919999999999999"/>
    <m/>
    <m/>
    <m/>
  </r>
  <r>
    <x v="13"/>
    <s v="C-IV"/>
    <x v="0"/>
    <x v="3"/>
    <n v="2015"/>
    <s v="2014/15"/>
    <n v="0.88070000000000004"/>
    <n v="0.15920000000000001"/>
    <n v="0.2382"/>
    <n v="0.2414"/>
    <n v="0.27479999999999999"/>
    <m/>
    <m/>
    <m/>
  </r>
  <r>
    <x v="14"/>
    <s v="C-IV"/>
    <x v="0"/>
    <x v="3"/>
    <n v="2015"/>
    <s v="2014/15"/>
    <n v="0.94920000000000004"/>
    <n v="0.15110000000000001"/>
    <n v="0.23380000000000001"/>
    <n v="0.27339999999999998"/>
    <n v="0.30940000000000001"/>
    <m/>
    <m/>
    <m/>
  </r>
  <r>
    <x v="15"/>
    <s v="C-IV"/>
    <x v="0"/>
    <x v="3"/>
    <n v="2015"/>
    <s v="2014/15"/>
    <n v="0.91539999999999999"/>
    <n v="0.17849999999999999"/>
    <n v="0.2621"/>
    <n v="0.1585"/>
    <n v="0.18509999999999999"/>
    <m/>
    <m/>
    <m/>
  </r>
  <r>
    <x v="16"/>
    <s v="C-IV"/>
    <x v="0"/>
    <x v="3"/>
    <n v="2015"/>
    <s v="2014/15"/>
    <n v="0.96360000000000001"/>
    <n v="0.2253"/>
    <n v="0.30070000000000002"/>
    <n v="0.29010000000000002"/>
    <n v="0.32140000000000002"/>
    <m/>
    <m/>
    <m/>
  </r>
  <r>
    <x v="17"/>
    <s v="C-IV"/>
    <x v="0"/>
    <x v="3"/>
    <n v="2015"/>
    <s v="2014/15"/>
    <n v="0.94579999999999997"/>
    <n v="6.3500000000000001E-2"/>
    <n v="0.13059999999999999"/>
    <n v="0.27810000000000001"/>
    <n v="0.3211"/>
    <m/>
    <m/>
    <m/>
  </r>
  <r>
    <x v="18"/>
    <s v="C-IV"/>
    <x v="0"/>
    <x v="3"/>
    <n v="2015"/>
    <s v="2014/15"/>
    <n v="0.78380000000000005"/>
    <n v="6.83E-2"/>
    <n v="0.1537"/>
    <n v="0.24879999999999999"/>
    <n v="0.28539999999999999"/>
    <m/>
    <m/>
    <m/>
  </r>
  <r>
    <x v="19"/>
    <s v="LRS"/>
    <x v="0"/>
    <x v="3"/>
    <n v="2015"/>
    <s v="2014/15"/>
    <n v="0.94799999999999995"/>
    <n v="8.2500000000000004E-2"/>
    <n v="0.15609999999999999"/>
    <n v="9.4999999999999998E-3"/>
    <n v="1.21E-2"/>
    <m/>
    <m/>
    <m/>
  </r>
  <r>
    <x v="20"/>
    <s v="C-IV"/>
    <x v="0"/>
    <x v="3"/>
    <n v="2015"/>
    <s v="2014/15"/>
    <n v="0.87649999999999995"/>
    <n v="0.14549999999999999"/>
    <n v="0.22389999999999999"/>
    <n v="0.2177"/>
    <n v="0.24590000000000001"/>
    <m/>
    <m/>
    <m/>
  </r>
  <r>
    <x v="21"/>
    <s v="C-IV"/>
    <x v="0"/>
    <x v="3"/>
    <n v="2015"/>
    <s v="2014/15"/>
    <n v="0.93059999999999998"/>
    <n v="0.1794"/>
    <n v="0.24779999999999999"/>
    <n v="0.26740000000000003"/>
    <n v="0.30420000000000003"/>
    <m/>
    <m/>
    <m/>
  </r>
  <r>
    <x v="22"/>
    <s v="C-IV"/>
    <x v="0"/>
    <x v="3"/>
    <n v="2015"/>
    <s v="2014/15"/>
    <n v="0.97589999999999999"/>
    <n v="0.1434"/>
    <n v="0.19769999999999999"/>
    <n v="0.2636"/>
    <n v="0.2868"/>
    <m/>
    <m/>
    <m/>
  </r>
  <r>
    <x v="23"/>
    <s v="C-IV"/>
    <x v="0"/>
    <x v="3"/>
    <n v="2015"/>
    <s v="2014/15"/>
    <n v="0.97309999999999997"/>
    <n v="0.1502"/>
    <n v="0.2681"/>
    <n v="0.34789999999999999"/>
    <n v="0.43580000000000002"/>
    <m/>
    <m/>
    <m/>
  </r>
  <r>
    <x v="24"/>
    <s v="C-IV"/>
    <x v="0"/>
    <x v="3"/>
    <n v="2015"/>
    <s v="2014/15"/>
    <n v="0.9476"/>
    <n v="0.1699"/>
    <n v="0.2417"/>
    <n v="0.32419999999999999"/>
    <n v="0.35399999999999998"/>
    <m/>
    <m/>
    <m/>
  </r>
  <r>
    <x v="25"/>
    <s v="C-IV"/>
    <x v="0"/>
    <x v="3"/>
    <n v="2015"/>
    <s v="2014/15"/>
    <n v="0.8125"/>
    <n v="0.21229999999999999"/>
    <n v="0.2671"/>
    <n v="0.33560000000000001"/>
    <n v="0.3493"/>
    <m/>
    <m/>
    <m/>
  </r>
  <r>
    <x v="26"/>
    <s v="C-IV"/>
    <x v="0"/>
    <x v="3"/>
    <n v="2015"/>
    <s v="2014/15"/>
    <n v="0.95709999999999995"/>
    <n v="5.0799999999999998E-2"/>
    <n v="0.1371"/>
    <n v="9.1399999999999995E-2"/>
    <n v="0.10150000000000001"/>
    <m/>
    <m/>
    <m/>
  </r>
  <r>
    <x v="27"/>
    <s v="C-IV"/>
    <x v="0"/>
    <x v="3"/>
    <n v="2015"/>
    <s v="2014/15"/>
    <n v="0.9496"/>
    <n v="0.151"/>
    <n v="0.2349"/>
    <n v="0.1273"/>
    <n v="0.14460000000000001"/>
    <m/>
    <m/>
    <m/>
  </r>
  <r>
    <x v="28"/>
    <s v="C-IV"/>
    <x v="0"/>
    <x v="3"/>
    <n v="2015"/>
    <s v="2014/15"/>
    <n v="0.95550000000000002"/>
    <n v="0.1103"/>
    <n v="0.18290000000000001"/>
    <n v="0.1452"/>
    <n v="0.1673"/>
    <m/>
    <m/>
    <m/>
  </r>
  <r>
    <x v="29"/>
    <s v="C-IV"/>
    <x v="0"/>
    <x v="3"/>
    <n v="2015"/>
    <s v="2014/15"/>
    <n v="0.84619999999999995"/>
    <n v="0.1053"/>
    <n v="0.1772"/>
    <n v="0.1875"/>
    <n v="0.22170000000000001"/>
    <m/>
    <m/>
    <m/>
  </r>
  <r>
    <x v="30"/>
    <s v="CalWIN"/>
    <x v="0"/>
    <x v="3"/>
    <n v="2015"/>
    <s v="2014/15"/>
    <n v="0.99509999999999998"/>
    <n v="0.1119"/>
    <n v="0.1976"/>
    <n v="7.5499999999999998E-2"/>
    <n v="0.1197"/>
    <m/>
    <m/>
    <m/>
  </r>
  <r>
    <x v="31"/>
    <s v="CalWIN"/>
    <x v="0"/>
    <x v="3"/>
    <n v="2015"/>
    <s v="2014/15"/>
    <n v="0.95020000000000004"/>
    <n v="0.11799999999999999"/>
    <n v="0.1991"/>
    <n v="7.9200000000000007E-2"/>
    <n v="0.1268"/>
    <m/>
    <m/>
    <m/>
  </r>
  <r>
    <x v="32"/>
    <s v="C-IV"/>
    <x v="0"/>
    <x v="3"/>
    <n v="2015"/>
    <s v="2014/15"/>
    <n v="0.8075"/>
    <n v="7.5899999999999995E-2"/>
    <n v="0.1099"/>
    <n v="0.18060000000000001"/>
    <n v="0.19109999999999999"/>
    <m/>
    <m/>
    <m/>
  </r>
  <r>
    <x v="33"/>
    <s v="C-IV"/>
    <x v="0"/>
    <x v="3"/>
    <n v="2015"/>
    <s v="2014/15"/>
    <n v="0.90300000000000002"/>
    <n v="0.17030000000000001"/>
    <n v="0.25559999999999999"/>
    <n v="0.22359999999999999"/>
    <n v="0.2545"/>
    <m/>
    <m/>
    <m/>
  </r>
  <r>
    <x v="34"/>
    <s v="CalWIN"/>
    <x v="0"/>
    <x v="3"/>
    <n v="2015"/>
    <s v="2014/15"/>
    <n v="0.9748"/>
    <n v="0.1234"/>
    <n v="0.2104"/>
    <n v="8.4699999999999998E-2"/>
    <n v="0.13139999999999999"/>
    <m/>
    <m/>
    <m/>
  </r>
  <r>
    <x v="35"/>
    <s v="C-IV"/>
    <x v="0"/>
    <x v="3"/>
    <n v="2015"/>
    <s v="2014/15"/>
    <n v="0.94620000000000004"/>
    <n v="0.1396"/>
    <n v="0.23269999999999999"/>
    <n v="0.29920000000000002"/>
    <n v="0.34039999999999998"/>
    <m/>
    <m/>
    <m/>
  </r>
  <r>
    <x v="36"/>
    <s v="C-IV"/>
    <x v="0"/>
    <x v="3"/>
    <n v="2015"/>
    <s v="2014/15"/>
    <n v="0.95730000000000004"/>
    <n v="0.21679999999999999"/>
    <n v="0.30020000000000002"/>
    <n v="0.2782"/>
    <n v="0.30790000000000001"/>
    <m/>
    <m/>
    <m/>
  </r>
  <r>
    <x v="37"/>
    <s v="CalWIN"/>
    <x v="0"/>
    <x v="3"/>
    <n v="2015"/>
    <s v="2014/15"/>
    <n v="0.97829999999999995"/>
    <n v="0.13370000000000001"/>
    <n v="0.22489999999999999"/>
    <n v="6.6400000000000001E-2"/>
    <n v="0.1052"/>
    <m/>
    <m/>
    <m/>
  </r>
  <r>
    <x v="38"/>
    <s v="CalWIN"/>
    <x v="0"/>
    <x v="3"/>
    <n v="2015"/>
    <s v="2014/15"/>
    <n v="0.86160000000000003"/>
    <n v="0.11990000000000001"/>
    <n v="0.2006"/>
    <n v="9.9500000000000005E-2"/>
    <n v="0.1464"/>
    <m/>
    <m/>
    <m/>
  </r>
  <r>
    <x v="39"/>
    <s v="C-IV"/>
    <x v="0"/>
    <x v="3"/>
    <n v="2015"/>
    <s v="2014/15"/>
    <n v="0.88890000000000002"/>
    <n v="0.16170000000000001"/>
    <n v="0.23780000000000001"/>
    <n v="0.2311"/>
    <n v="0.25829999999999997"/>
    <m/>
    <m/>
    <m/>
  </r>
  <r>
    <x v="40"/>
    <s v="CalWIN"/>
    <x v="0"/>
    <x v="3"/>
    <n v="2015"/>
    <s v="2014/15"/>
    <n v="0.93310000000000004"/>
    <n v="8.3799999999999999E-2"/>
    <n v="0.16009999999999999"/>
    <n v="5.3100000000000001E-2"/>
    <n v="9.7000000000000003E-2"/>
    <m/>
    <m/>
    <m/>
  </r>
  <r>
    <x v="41"/>
    <s v="CalWIN"/>
    <x v="0"/>
    <x v="3"/>
    <n v="2015"/>
    <s v="2014/15"/>
    <n v="0.93269999999999997"/>
    <n v="9.5699999999999993E-2"/>
    <n v="0.1938"/>
    <n v="6.9400000000000003E-2"/>
    <n v="0.1135"/>
    <m/>
    <m/>
    <m/>
  </r>
  <r>
    <x v="42"/>
    <s v="CalWIN"/>
    <x v="0"/>
    <x v="3"/>
    <n v="2015"/>
    <s v="2014/15"/>
    <n v="0.90439999999999998"/>
    <n v="8.6099999999999996E-2"/>
    <n v="0.17249999999999999"/>
    <n v="5.67E-2"/>
    <n v="9.8599999999999993E-2"/>
    <m/>
    <m/>
    <m/>
  </r>
  <r>
    <x v="43"/>
    <s v="CalWIN"/>
    <x v="0"/>
    <x v="3"/>
    <n v="2015"/>
    <s v="2014/15"/>
    <n v="0.97170000000000001"/>
    <n v="2.5100000000000001E-2"/>
    <n v="0.11990000000000001"/>
    <n v="1.2E-2"/>
    <n v="5.5500000000000001E-2"/>
    <m/>
    <m/>
    <m/>
  </r>
  <r>
    <x v="44"/>
    <s v="CalWIN"/>
    <x v="0"/>
    <x v="3"/>
    <n v="2015"/>
    <s v="2014/15"/>
    <n v="0.98460000000000003"/>
    <n v="1.32E-2"/>
    <n v="7.8899999999999998E-2"/>
    <n v="6.0000000000000001E-3"/>
    <n v="4.19E-2"/>
    <m/>
    <m/>
    <m/>
  </r>
  <r>
    <x v="45"/>
    <s v="C-IV"/>
    <x v="0"/>
    <x v="3"/>
    <n v="2015"/>
    <s v="2014/15"/>
    <n v="0.96350000000000002"/>
    <n v="0.1598"/>
    <n v="0.25009999999999999"/>
    <n v="0.28310000000000002"/>
    <n v="0.31640000000000001"/>
    <m/>
    <m/>
    <m/>
  </r>
  <r>
    <x v="46"/>
    <s v="C-IV"/>
    <x v="0"/>
    <x v="3"/>
    <n v="2015"/>
    <s v="2014/15"/>
    <n v="1"/>
    <n v="0.1026"/>
    <n v="0.12820000000000001"/>
    <n v="0.12820000000000001"/>
    <n v="0.17949999999999999"/>
    <m/>
    <m/>
    <m/>
  </r>
  <r>
    <x v="47"/>
    <s v="C-IV"/>
    <x v="0"/>
    <x v="3"/>
    <n v="2015"/>
    <s v="2014/15"/>
    <n v="0.88090000000000002"/>
    <n v="0.1588"/>
    <n v="0.23699999999999999"/>
    <n v="0.23219999999999999"/>
    <n v="0.25469999999999998"/>
    <m/>
    <m/>
    <m/>
  </r>
  <r>
    <x v="48"/>
    <s v="CalWIN"/>
    <x v="0"/>
    <x v="3"/>
    <n v="2015"/>
    <s v="2014/15"/>
    <n v="0.9718"/>
    <n v="1.34E-2"/>
    <n v="0.1191"/>
    <n v="5.8999999999999999E-3"/>
    <n v="6.0100000000000001E-2"/>
    <m/>
    <m/>
    <m/>
  </r>
  <r>
    <x v="49"/>
    <s v="CalWIN"/>
    <x v="0"/>
    <x v="3"/>
    <n v="2015"/>
    <s v="2014/15"/>
    <n v="0.70509999999999995"/>
    <n v="0.10299999999999999"/>
    <n v="0.18840000000000001"/>
    <n v="5.5E-2"/>
    <n v="9.4E-2"/>
    <m/>
    <m/>
    <m/>
  </r>
  <r>
    <x v="50"/>
    <s v="C-IV"/>
    <x v="0"/>
    <x v="3"/>
    <n v="2015"/>
    <s v="2014/15"/>
    <n v="0.89390000000000003"/>
    <n v="0.17810000000000001"/>
    <n v="0.27189999999999998"/>
    <n v="0.27029999999999998"/>
    <n v="0.31459999999999999"/>
    <m/>
    <m/>
    <m/>
  </r>
  <r>
    <x v="51"/>
    <s v="C-IV"/>
    <x v="0"/>
    <x v="3"/>
    <n v="2015"/>
    <s v="2014/15"/>
    <n v="0.8891"/>
    <n v="0.18959999999999999"/>
    <n v="0.26290000000000002"/>
    <n v="0.21940000000000001"/>
    <n v="0.24049999999999999"/>
    <m/>
    <m/>
    <m/>
  </r>
  <r>
    <x v="52"/>
    <s v="C-IV"/>
    <x v="0"/>
    <x v="3"/>
    <n v="2015"/>
    <s v="2014/15"/>
    <n v="0.95930000000000004"/>
    <n v="0.14779999999999999"/>
    <n v="0.24060000000000001"/>
    <n v="0.26019999999999999"/>
    <n v="0.2843"/>
    <m/>
    <m/>
    <m/>
  </r>
  <r>
    <x v="53"/>
    <s v="C-IV"/>
    <x v="0"/>
    <x v="3"/>
    <n v="2015"/>
    <s v="2014/15"/>
    <n v="0.66930000000000001"/>
    <n v="0.1434"/>
    <n v="0.2326"/>
    <n v="0.3372"/>
    <n v="0.37980000000000003"/>
    <m/>
    <m/>
    <m/>
  </r>
  <r>
    <x v="54"/>
    <s v="CalWIN"/>
    <x v="0"/>
    <x v="3"/>
    <n v="2015"/>
    <s v="2014/15"/>
    <n v="0.97819999999999996"/>
    <n v="0.20130000000000001"/>
    <n v="0.30909999999999999"/>
    <n v="0.14130000000000001"/>
    <n v="0.19800000000000001"/>
    <m/>
    <m/>
    <m/>
  </r>
  <r>
    <x v="55"/>
    <s v="C-IV"/>
    <x v="0"/>
    <x v="3"/>
    <n v="2015"/>
    <s v="2014/15"/>
    <n v="0.75309999999999999"/>
    <n v="0.14940000000000001"/>
    <n v="0.21460000000000001"/>
    <n v="0.2112"/>
    <n v="0.23930000000000001"/>
    <m/>
    <m/>
    <m/>
  </r>
  <r>
    <x v="56"/>
    <s v="CalWIN"/>
    <x v="0"/>
    <x v="3"/>
    <n v="2015"/>
    <s v="2014/15"/>
    <n v="0.95689999999999997"/>
    <n v="0.13539999999999999"/>
    <n v="0.23630000000000001"/>
    <n v="0.1"/>
    <n v="0.14960000000000001"/>
    <m/>
    <m/>
    <m/>
  </r>
  <r>
    <x v="57"/>
    <s v="CalWIN"/>
    <x v="0"/>
    <x v="3"/>
    <n v="2015"/>
    <s v="2014/15"/>
    <n v="0.85980000000000001"/>
    <n v="0.1123"/>
    <n v="0.1782"/>
    <n v="7.0499999999999993E-2"/>
    <n v="0.1057"/>
    <m/>
    <m/>
    <m/>
  </r>
  <r>
    <x v="58"/>
    <s v="C-IV"/>
    <x v="0"/>
    <x v="3"/>
    <n v="2015"/>
    <s v="2014/15"/>
    <n v="0.96399999999999997"/>
    <n v="0.19120000000000001"/>
    <n v="0.25359999999999999"/>
    <n v="0.3831"/>
    <n v="0.4083"/>
    <m/>
    <m/>
    <m/>
  </r>
  <r>
    <x v="0"/>
    <s v="n/a"/>
    <x v="1"/>
    <x v="3"/>
    <n v="2015"/>
    <s v="2014/15"/>
    <n v="0.94689999999999996"/>
    <n v="0.12770000000000001"/>
    <n v="0.2122"/>
    <n v="0.12859999999999999"/>
    <n v="0.16309999999999999"/>
    <m/>
    <m/>
    <m/>
  </r>
  <r>
    <x v="1"/>
    <s v="CalWIN"/>
    <x v="1"/>
    <x v="3"/>
    <n v="2015"/>
    <s v="2014/15"/>
    <n v="0.89559999999999995"/>
    <n v="0.1036"/>
    <n v="0.19869999999999999"/>
    <n v="7.5800000000000006E-2"/>
    <n v="0.1326"/>
    <m/>
    <m/>
    <m/>
  </r>
  <r>
    <x v="2"/>
    <s v="C-IV"/>
    <x v="1"/>
    <x v="3"/>
    <n v="2015"/>
    <s v="2014/15"/>
    <n v="0.625"/>
    <n v="0"/>
    <n v="6.25E-2"/>
    <n v="0.125"/>
    <n v="0.125"/>
    <m/>
    <m/>
    <m/>
  </r>
  <r>
    <x v="3"/>
    <s v="C-IV"/>
    <x v="1"/>
    <x v="3"/>
    <n v="2015"/>
    <s v="2014/15"/>
    <n v="0.94010000000000005"/>
    <n v="0.1444"/>
    <n v="0.22320000000000001"/>
    <n v="0.27789999999999998"/>
    <n v="0.31730000000000003"/>
    <m/>
    <m/>
    <m/>
  </r>
  <r>
    <x v="4"/>
    <s v="C-IV"/>
    <x v="1"/>
    <x v="3"/>
    <n v="2015"/>
    <s v="2014/15"/>
    <n v="0.93500000000000005"/>
    <n v="0.14369999999999999"/>
    <n v="0.2223"/>
    <n v="0.28610000000000002"/>
    <n v="0.32179999999999997"/>
    <m/>
    <m/>
    <m/>
  </r>
  <r>
    <x v="5"/>
    <s v="C-IV"/>
    <x v="1"/>
    <x v="3"/>
    <n v="2015"/>
    <s v="2014/15"/>
    <n v="0.95150000000000001"/>
    <n v="0.11609999999999999"/>
    <n v="0.2021"/>
    <n v="0.2097"/>
    <n v="0.24590000000000001"/>
    <m/>
    <m/>
    <m/>
  </r>
  <r>
    <x v="6"/>
    <s v="C-IV"/>
    <x v="1"/>
    <x v="3"/>
    <n v="2015"/>
    <s v="2014/15"/>
    <n v="0.91800000000000004"/>
    <n v="0.1361"/>
    <n v="0.2147"/>
    <n v="0.40839999999999999"/>
    <n v="0.49209999999999998"/>
    <m/>
    <m/>
    <m/>
  </r>
  <r>
    <x v="7"/>
    <s v="CalWIN"/>
    <x v="1"/>
    <x v="3"/>
    <n v="2015"/>
    <s v="2014/15"/>
    <n v="0.96970000000000001"/>
    <n v="8.8300000000000003E-2"/>
    <n v="0.17130000000000001"/>
    <n v="6.6799999999999998E-2"/>
    <n v="0.11260000000000001"/>
    <m/>
    <m/>
    <m/>
  </r>
  <r>
    <x v="8"/>
    <s v="C-IV"/>
    <x v="1"/>
    <x v="3"/>
    <n v="2015"/>
    <s v="2014/15"/>
    <n v="0.92920000000000003"/>
    <n v="0.2147"/>
    <n v="0.2712"/>
    <n v="0.38869999999999999"/>
    <n v="0.41070000000000001"/>
    <m/>
    <m/>
    <m/>
  </r>
  <r>
    <x v="9"/>
    <s v="C-IV"/>
    <x v="1"/>
    <x v="3"/>
    <n v="2015"/>
    <s v="2014/15"/>
    <n v="0.94930000000000003"/>
    <n v="0.13159999999999999"/>
    <n v="0.21829999999999999"/>
    <n v="0.23069999999999999"/>
    <n v="0.25900000000000001"/>
    <m/>
    <m/>
    <m/>
  </r>
  <r>
    <x v="10"/>
    <s v="CalWIN"/>
    <x v="1"/>
    <x v="3"/>
    <n v="2015"/>
    <s v="2014/15"/>
    <n v="0.97299999999999998"/>
    <n v="0.14080000000000001"/>
    <n v="0.25059999999999999"/>
    <n v="0.10539999999999999"/>
    <n v="0.16370000000000001"/>
    <m/>
    <m/>
    <m/>
  </r>
  <r>
    <x v="11"/>
    <s v="C-IV"/>
    <x v="1"/>
    <x v="3"/>
    <n v="2015"/>
    <s v="2014/15"/>
    <n v="0.98609999999999998"/>
    <n v="0.12180000000000001"/>
    <n v="0.2056"/>
    <n v="0.1472"/>
    <n v="0.15989999999999999"/>
    <m/>
    <m/>
    <m/>
  </r>
  <r>
    <x v="12"/>
    <s v="C-IV"/>
    <x v="1"/>
    <x v="3"/>
    <n v="2015"/>
    <s v="2014/15"/>
    <n v="0.93620000000000003"/>
    <n v="0.11550000000000001"/>
    <n v="0.17960000000000001"/>
    <n v="0.2379"/>
    <n v="0.26419999999999999"/>
    <m/>
    <m/>
    <m/>
  </r>
  <r>
    <x v="13"/>
    <s v="C-IV"/>
    <x v="1"/>
    <x v="3"/>
    <n v="2015"/>
    <s v="2014/15"/>
    <n v="0.83589999999999998"/>
    <n v="0.1517"/>
    <n v="0.2346"/>
    <n v="0.25090000000000001"/>
    <n v="0.2802"/>
    <m/>
    <m/>
    <m/>
  </r>
  <r>
    <x v="14"/>
    <s v="C-IV"/>
    <x v="1"/>
    <x v="3"/>
    <n v="2015"/>
    <s v="2014/15"/>
    <n v="0.9052"/>
    <n v="0.1295"/>
    <n v="0.2455"/>
    <n v="0.30359999999999998"/>
    <n v="0.34379999999999999"/>
    <m/>
    <m/>
    <m/>
  </r>
  <r>
    <x v="15"/>
    <s v="C-IV"/>
    <x v="1"/>
    <x v="3"/>
    <n v="2015"/>
    <s v="2014/15"/>
    <n v="0.94740000000000002"/>
    <n v="0.1779"/>
    <n v="0.2606"/>
    <n v="0.1754"/>
    <n v="0.2039"/>
    <m/>
    <m/>
    <m/>
  </r>
  <r>
    <x v="16"/>
    <s v="C-IV"/>
    <x v="1"/>
    <x v="3"/>
    <n v="2015"/>
    <s v="2014/15"/>
    <n v="0.96779999999999999"/>
    <n v="0.1943"/>
    <n v="0.2742"/>
    <n v="0.28949999999999998"/>
    <n v="0.32040000000000002"/>
    <m/>
    <m/>
    <m/>
  </r>
  <r>
    <x v="17"/>
    <s v="C-IV"/>
    <x v="1"/>
    <x v="3"/>
    <n v="2015"/>
    <s v="2014/15"/>
    <n v="0.95660000000000001"/>
    <n v="7.8899999999999998E-2"/>
    <n v="0.15229999999999999"/>
    <n v="0.307"/>
    <n v="0.35160000000000002"/>
    <m/>
    <m/>
    <m/>
  </r>
  <r>
    <x v="18"/>
    <s v="C-IV"/>
    <x v="1"/>
    <x v="3"/>
    <n v="2015"/>
    <s v="2014/15"/>
    <n v="0.73370000000000002"/>
    <n v="7.4399999999999994E-2"/>
    <n v="0.14099999999999999"/>
    <n v="0.27179999999999999"/>
    <n v="0.30509999999999998"/>
    <m/>
    <m/>
    <m/>
  </r>
  <r>
    <x v="19"/>
    <s v="LRS"/>
    <x v="1"/>
    <x v="3"/>
    <n v="2015"/>
    <s v="2014/15"/>
    <n v="0.94940000000000002"/>
    <n v="8.1600000000000006E-2"/>
    <n v="0.1522"/>
    <n v="1.0200000000000001E-2"/>
    <n v="1.3299999999999999E-2"/>
    <m/>
    <m/>
    <m/>
  </r>
  <r>
    <x v="20"/>
    <s v="C-IV"/>
    <x v="1"/>
    <x v="3"/>
    <n v="2015"/>
    <s v="2014/15"/>
    <n v="0.84960000000000002"/>
    <n v="0.1447"/>
    <n v="0.2266"/>
    <n v="0.25030000000000002"/>
    <n v="0.28899999999999998"/>
    <m/>
    <m/>
    <m/>
  </r>
  <r>
    <x v="21"/>
    <s v="C-IV"/>
    <x v="1"/>
    <x v="3"/>
    <n v="2015"/>
    <s v="2014/15"/>
    <n v="0.92090000000000005"/>
    <n v="0.1807"/>
    <n v="0.25950000000000001"/>
    <n v="0.26450000000000001"/>
    <n v="0.30459999999999998"/>
    <m/>
    <m/>
    <m/>
  </r>
  <r>
    <x v="22"/>
    <s v="C-IV"/>
    <x v="1"/>
    <x v="3"/>
    <n v="2015"/>
    <s v="2014/15"/>
    <n v="0.96389999999999998"/>
    <n v="0.125"/>
    <n v="0.1991"/>
    <n v="0.28699999999999998"/>
    <n v="0.30559999999999998"/>
    <m/>
    <m/>
    <m/>
  </r>
  <r>
    <x v="23"/>
    <s v="C-IV"/>
    <x v="1"/>
    <x v="3"/>
    <n v="2015"/>
    <s v="2014/15"/>
    <n v="0.97199999999999998"/>
    <n v="0.15709999999999999"/>
    <n v="0.27339999999999998"/>
    <n v="0.25209999999999999"/>
    <n v="0.31419999999999998"/>
    <m/>
    <m/>
    <m/>
  </r>
  <r>
    <x v="24"/>
    <s v="C-IV"/>
    <x v="1"/>
    <x v="3"/>
    <n v="2015"/>
    <s v="2014/15"/>
    <n v="0.96550000000000002"/>
    <n v="0.15859999999999999"/>
    <n v="0.23749999999999999"/>
    <n v="0.32129999999999997"/>
    <n v="0.35580000000000001"/>
    <m/>
    <m/>
    <m/>
  </r>
  <r>
    <x v="25"/>
    <s v="C-IV"/>
    <x v="1"/>
    <x v="3"/>
    <n v="2015"/>
    <s v="2014/15"/>
    <n v="0.94"/>
    <n v="0.1203"/>
    <n v="0.1729"/>
    <n v="0.2707"/>
    <n v="0.28570000000000001"/>
    <m/>
    <m/>
    <m/>
  </r>
  <r>
    <x v="26"/>
    <s v="C-IV"/>
    <x v="1"/>
    <x v="3"/>
    <n v="2015"/>
    <s v="2014/15"/>
    <n v="0.98060000000000003"/>
    <n v="2.3699999999999999E-2"/>
    <n v="0.13739999999999999"/>
    <n v="3.7900000000000003E-2"/>
    <n v="5.6899999999999999E-2"/>
    <m/>
    <m/>
    <m/>
  </r>
  <r>
    <x v="27"/>
    <s v="C-IV"/>
    <x v="1"/>
    <x v="3"/>
    <n v="2015"/>
    <s v="2014/15"/>
    <n v="0.96009999999999995"/>
    <n v="0.1426"/>
    <n v="0.2213"/>
    <n v="0.1764"/>
    <n v="0.20499999999999999"/>
    <m/>
    <m/>
    <m/>
  </r>
  <r>
    <x v="28"/>
    <s v="C-IV"/>
    <x v="1"/>
    <x v="3"/>
    <n v="2015"/>
    <s v="2014/15"/>
    <n v="0.9738"/>
    <n v="0.11"/>
    <n v="0.16750000000000001"/>
    <n v="0.16550000000000001"/>
    <n v="0.19839999999999999"/>
    <m/>
    <m/>
    <m/>
  </r>
  <r>
    <x v="29"/>
    <s v="C-IV"/>
    <x v="1"/>
    <x v="3"/>
    <n v="2015"/>
    <s v="2014/15"/>
    <n v="0.82520000000000004"/>
    <n v="0.11119999999999999"/>
    <n v="0.20449999999999999"/>
    <n v="0.24979999999999999"/>
    <n v="0.28749999999999998"/>
    <m/>
    <m/>
    <m/>
  </r>
  <r>
    <x v="30"/>
    <s v="CalWIN"/>
    <x v="1"/>
    <x v="3"/>
    <n v="2015"/>
    <s v="2014/15"/>
    <n v="0.99709999999999999"/>
    <n v="0.1084"/>
    <n v="0.1991"/>
    <n v="8.5699999999999998E-2"/>
    <n v="0.1336"/>
    <m/>
    <m/>
    <m/>
  </r>
  <r>
    <x v="31"/>
    <s v="CalWIN"/>
    <x v="1"/>
    <x v="3"/>
    <n v="2015"/>
    <s v="2014/15"/>
    <n v="0.93769999999999998"/>
    <n v="0.111"/>
    <n v="0.20130000000000001"/>
    <n v="0.08"/>
    <n v="0.129"/>
    <m/>
    <m/>
    <m/>
  </r>
  <r>
    <x v="32"/>
    <s v="C-IV"/>
    <x v="1"/>
    <x v="3"/>
    <n v="2015"/>
    <s v="2014/15"/>
    <n v="0.90280000000000005"/>
    <n v="0.11840000000000001"/>
    <n v="0.1673"/>
    <n v="0.1918"/>
    <n v="0.2122"/>
    <m/>
    <m/>
    <m/>
  </r>
  <r>
    <x v="33"/>
    <s v="C-IV"/>
    <x v="1"/>
    <x v="3"/>
    <n v="2015"/>
    <s v="2014/15"/>
    <n v="0.92069999999999996"/>
    <n v="0.17"/>
    <n v="0.25650000000000001"/>
    <n v="0.22919999999999999"/>
    <n v="0.26300000000000001"/>
    <m/>
    <m/>
    <m/>
  </r>
  <r>
    <x v="34"/>
    <s v="CalWIN"/>
    <x v="1"/>
    <x v="3"/>
    <n v="2015"/>
    <s v="2014/15"/>
    <n v="0.98680000000000001"/>
    <n v="0.12189999999999999"/>
    <n v="0.20730000000000001"/>
    <n v="9.4799999999999995E-2"/>
    <n v="0.14499999999999999"/>
    <m/>
    <m/>
    <m/>
  </r>
  <r>
    <x v="35"/>
    <s v="C-IV"/>
    <x v="1"/>
    <x v="3"/>
    <n v="2015"/>
    <s v="2014/15"/>
    <n v="0.92979999999999996"/>
    <n v="0.1203"/>
    <n v="0.21410000000000001"/>
    <n v="0.24840000000000001"/>
    <n v="0.28910000000000002"/>
    <m/>
    <m/>
    <m/>
  </r>
  <r>
    <x v="36"/>
    <s v="C-IV"/>
    <x v="1"/>
    <x v="3"/>
    <n v="2015"/>
    <s v="2014/15"/>
    <n v="0.9617"/>
    <n v="0.21360000000000001"/>
    <n v="0.29599999999999999"/>
    <n v="0.29110000000000003"/>
    <n v="0.32329999999999998"/>
    <m/>
    <m/>
    <m/>
  </r>
  <r>
    <x v="37"/>
    <s v="CalWIN"/>
    <x v="1"/>
    <x v="3"/>
    <n v="2015"/>
    <s v="2014/15"/>
    <n v="0.9829"/>
    <n v="0.12790000000000001"/>
    <n v="0.21679999999999999"/>
    <n v="7.46E-2"/>
    <n v="0.1182"/>
    <m/>
    <m/>
    <m/>
  </r>
  <r>
    <x v="38"/>
    <s v="CalWIN"/>
    <x v="1"/>
    <x v="3"/>
    <n v="2015"/>
    <s v="2014/15"/>
    <n v="0.89410000000000001"/>
    <n v="0.1033"/>
    <n v="0.19350000000000001"/>
    <n v="9.0899999999999995E-2"/>
    <n v="0.1348"/>
    <m/>
    <m/>
    <m/>
  </r>
  <r>
    <x v="39"/>
    <s v="C-IV"/>
    <x v="1"/>
    <x v="3"/>
    <n v="2015"/>
    <s v="2014/15"/>
    <n v="0.90259999999999996"/>
    <n v="0.1522"/>
    <n v="0.22869999999999999"/>
    <n v="0.24129999999999999"/>
    <n v="0.27500000000000002"/>
    <m/>
    <m/>
    <m/>
  </r>
  <r>
    <x v="40"/>
    <s v="CalWIN"/>
    <x v="1"/>
    <x v="3"/>
    <n v="2015"/>
    <s v="2014/15"/>
    <n v="0.93240000000000001"/>
    <n v="7.5700000000000003E-2"/>
    <n v="0.15959999999999999"/>
    <n v="5.67E-2"/>
    <n v="9.9400000000000002E-2"/>
    <m/>
    <m/>
    <m/>
  </r>
  <r>
    <x v="41"/>
    <s v="CalWIN"/>
    <x v="1"/>
    <x v="3"/>
    <n v="2015"/>
    <s v="2014/15"/>
    <n v="0.9204"/>
    <n v="9.2999999999999999E-2"/>
    <n v="0.18709999999999999"/>
    <n v="6.4100000000000004E-2"/>
    <n v="0.1125"/>
    <m/>
    <m/>
    <m/>
  </r>
  <r>
    <x v="42"/>
    <s v="CalWIN"/>
    <x v="1"/>
    <x v="3"/>
    <n v="2015"/>
    <s v="2014/15"/>
    <n v="0.92059999999999997"/>
    <n v="8.5599999999999996E-2"/>
    <n v="0.16880000000000001"/>
    <n v="5.6800000000000003E-2"/>
    <n v="0.1041"/>
    <m/>
    <m/>
    <m/>
  </r>
  <r>
    <x v="43"/>
    <s v="CalWIN"/>
    <x v="1"/>
    <x v="3"/>
    <n v="2015"/>
    <s v="2014/15"/>
    <n v="0.9728"/>
    <n v="2.4799999999999999E-2"/>
    <n v="0.11509999999999999"/>
    <n v="0.01"/>
    <n v="5.6099999999999997E-2"/>
    <m/>
    <m/>
    <m/>
  </r>
  <r>
    <x v="44"/>
    <s v="CalWIN"/>
    <x v="1"/>
    <x v="3"/>
    <n v="2015"/>
    <s v="2014/15"/>
    <n v="0.9708"/>
    <n v="1.38E-2"/>
    <n v="7.7899999999999997E-2"/>
    <n v="6.4000000000000003E-3"/>
    <n v="3.8899999999999997E-2"/>
    <m/>
    <m/>
    <m/>
  </r>
  <r>
    <x v="45"/>
    <s v="C-IV"/>
    <x v="1"/>
    <x v="3"/>
    <n v="2015"/>
    <s v="2014/15"/>
    <n v="0.97860000000000003"/>
    <n v="0.14449999999999999"/>
    <n v="0.22309999999999999"/>
    <n v="0.30620000000000003"/>
    <n v="0.33910000000000001"/>
    <m/>
    <m/>
    <m/>
  </r>
  <r>
    <x v="46"/>
    <s v="C-IV"/>
    <x v="1"/>
    <x v="3"/>
    <n v="2015"/>
    <s v="2014/15"/>
    <n v="0.9"/>
    <n v="7.6899999999999996E-2"/>
    <n v="0.26919999999999999"/>
    <n v="0.23080000000000001"/>
    <n v="0.23080000000000001"/>
    <m/>
    <m/>
    <m/>
  </r>
  <r>
    <x v="47"/>
    <s v="C-IV"/>
    <x v="1"/>
    <x v="3"/>
    <n v="2015"/>
    <s v="2014/15"/>
    <n v="0.86050000000000004"/>
    <n v="0.122"/>
    <n v="0.1842"/>
    <n v="0.23799999999999999"/>
    <n v="0.25600000000000001"/>
    <m/>
    <m/>
    <m/>
  </r>
  <r>
    <x v="48"/>
    <s v="CalWIN"/>
    <x v="1"/>
    <x v="3"/>
    <n v="2015"/>
    <s v="2014/15"/>
    <n v="0.98540000000000005"/>
    <n v="1.2500000000000001E-2"/>
    <n v="0.11559999999999999"/>
    <n v="3.5000000000000001E-3"/>
    <n v="3.95E-2"/>
    <m/>
    <m/>
    <m/>
  </r>
  <r>
    <x v="49"/>
    <s v="CalWIN"/>
    <x v="1"/>
    <x v="3"/>
    <n v="2015"/>
    <s v="2014/15"/>
    <n v="0.75609999999999999"/>
    <n v="0.10150000000000001"/>
    <n v="0.18890000000000001"/>
    <n v="7.0199999999999999E-2"/>
    <n v="0.1207"/>
    <m/>
    <m/>
    <m/>
  </r>
  <r>
    <x v="50"/>
    <s v="C-IV"/>
    <x v="1"/>
    <x v="3"/>
    <n v="2015"/>
    <s v="2014/15"/>
    <n v="0.91820000000000002"/>
    <n v="0.18540000000000001"/>
    <n v="0.27960000000000002"/>
    <n v="0.29720000000000002"/>
    <n v="0.34350000000000003"/>
    <m/>
    <m/>
    <m/>
  </r>
  <r>
    <x v="51"/>
    <s v="C-IV"/>
    <x v="1"/>
    <x v="3"/>
    <n v="2015"/>
    <s v="2014/15"/>
    <n v="0.91490000000000005"/>
    <n v="0.18029999999999999"/>
    <n v="0.24340000000000001"/>
    <n v="0.2601"/>
    <n v="0.2853"/>
    <m/>
    <m/>
    <m/>
  </r>
  <r>
    <x v="52"/>
    <s v="C-IV"/>
    <x v="1"/>
    <x v="3"/>
    <n v="2015"/>
    <s v="2014/15"/>
    <n v="0.97370000000000001"/>
    <n v="0.1384"/>
    <n v="0.21099999999999999"/>
    <n v="0.26929999999999998"/>
    <n v="0.29349999999999998"/>
    <m/>
    <m/>
    <m/>
  </r>
  <r>
    <x v="53"/>
    <s v="C-IV"/>
    <x v="1"/>
    <x v="3"/>
    <n v="2015"/>
    <s v="2014/15"/>
    <n v="0.83609999999999995"/>
    <n v="0.10199999999999999"/>
    <n v="0.1714"/>
    <n v="0.30199999999999999"/>
    <n v="0.34289999999999998"/>
    <m/>
    <m/>
    <m/>
  </r>
  <r>
    <x v="54"/>
    <s v="CalWIN"/>
    <x v="1"/>
    <x v="3"/>
    <n v="2015"/>
    <s v="2014/15"/>
    <n v="0.98619999999999997"/>
    <n v="0.20630000000000001"/>
    <n v="0.32079999999999997"/>
    <n v="0.17530000000000001"/>
    <n v="0.2404"/>
    <m/>
    <m/>
    <m/>
  </r>
  <r>
    <x v="55"/>
    <s v="C-IV"/>
    <x v="1"/>
    <x v="3"/>
    <n v="2015"/>
    <s v="2014/15"/>
    <n v="0.78690000000000004"/>
    <n v="0.14069999999999999"/>
    <n v="0.23169999999999999"/>
    <n v="0.21990000000000001"/>
    <n v="0.253"/>
    <m/>
    <m/>
    <m/>
  </r>
  <r>
    <x v="56"/>
    <s v="CalWIN"/>
    <x v="1"/>
    <x v="3"/>
    <n v="2015"/>
    <s v="2014/15"/>
    <n v="0.95450000000000002"/>
    <n v="0.1361"/>
    <n v="0.2359"/>
    <n v="0.12590000000000001"/>
    <n v="0.19059999999999999"/>
    <m/>
    <m/>
    <m/>
  </r>
  <r>
    <x v="57"/>
    <s v="CalWIN"/>
    <x v="1"/>
    <x v="3"/>
    <n v="2015"/>
    <s v="2014/15"/>
    <n v="0.84970000000000001"/>
    <n v="0.111"/>
    <n v="0.19109999999999999"/>
    <n v="7.7499999999999999E-2"/>
    <n v="0.12790000000000001"/>
    <m/>
    <m/>
    <m/>
  </r>
  <r>
    <x v="58"/>
    <s v="C-IV"/>
    <x v="1"/>
    <x v="3"/>
    <n v="2015"/>
    <s v="2014/15"/>
    <n v="0.9657"/>
    <n v="0.17430000000000001"/>
    <n v="0.24249999999999999"/>
    <n v="0.33110000000000001"/>
    <n v="0.36049999999999999"/>
    <m/>
    <m/>
    <m/>
  </r>
  <r>
    <x v="0"/>
    <s v="n/a"/>
    <x v="2"/>
    <x v="3"/>
    <n v="2015"/>
    <s v="2015/16"/>
    <n v="0.94169999999999998"/>
    <n v="0.128"/>
    <n v="0.21"/>
    <n v="0.123"/>
    <n v="0.155"/>
    <m/>
    <m/>
    <m/>
  </r>
  <r>
    <x v="1"/>
    <s v="CalWIN"/>
    <x v="2"/>
    <x v="3"/>
    <n v="2015"/>
    <s v="2015/16"/>
    <n v="0.88439999999999996"/>
    <n v="0.104"/>
    <n v="0.19700000000000001"/>
    <n v="6.7000000000000004E-2"/>
    <n v="0.114"/>
    <m/>
    <m/>
    <m/>
  </r>
  <r>
    <x v="2"/>
    <s v="C-IV"/>
    <x v="2"/>
    <x v="3"/>
    <n v="2015"/>
    <s v="2015/16"/>
    <n v="0.75"/>
    <n v="0"/>
    <n v="5.8999999999999997E-2"/>
    <n v="0"/>
    <n v="0"/>
    <m/>
    <m/>
    <m/>
  </r>
  <r>
    <x v="3"/>
    <s v="C-IV"/>
    <x v="2"/>
    <x v="3"/>
    <n v="2015"/>
    <s v="2015/16"/>
    <n v="0.9617"/>
    <n v="0.158"/>
    <n v="0.23599999999999999"/>
    <n v="0.28899999999999998"/>
    <n v="0.33"/>
    <m/>
    <m/>
    <m/>
  </r>
  <r>
    <x v="4"/>
    <s v="C-IV"/>
    <x v="2"/>
    <x v="3"/>
    <n v="2015"/>
    <s v="2015/16"/>
    <n v="0.92610000000000003"/>
    <n v="0.14799999999999999"/>
    <n v="0.22600000000000001"/>
    <n v="0.22600000000000001"/>
    <n v="0.255"/>
    <m/>
    <m/>
    <m/>
  </r>
  <r>
    <x v="5"/>
    <s v="C-IV"/>
    <x v="2"/>
    <x v="3"/>
    <n v="2015"/>
    <s v="2015/16"/>
    <n v="0.94140000000000001"/>
    <n v="0.112"/>
    <n v="0.19"/>
    <n v="0.23499999999999999"/>
    <n v="0.26900000000000002"/>
    <m/>
    <m/>
    <m/>
  </r>
  <r>
    <x v="6"/>
    <s v="C-IV"/>
    <x v="2"/>
    <x v="3"/>
    <n v="2015"/>
    <s v="2015/16"/>
    <n v="0.94740000000000002"/>
    <n v="0.14799999999999999"/>
    <n v="0.23"/>
    <n v="0.33"/>
    <n v="0.36799999999999999"/>
    <m/>
    <m/>
    <m/>
  </r>
  <r>
    <x v="7"/>
    <s v="CalWIN"/>
    <x v="2"/>
    <x v="3"/>
    <n v="2015"/>
    <s v="2015/16"/>
    <n v="0.96850000000000003"/>
    <n v="8.5000000000000006E-2"/>
    <n v="0.157"/>
    <n v="6.5000000000000002E-2"/>
    <n v="0.105"/>
    <m/>
    <m/>
    <m/>
  </r>
  <r>
    <x v="8"/>
    <s v="C-IV"/>
    <x v="2"/>
    <x v="3"/>
    <n v="2015"/>
    <s v="2015/16"/>
    <n v="0.94520000000000004"/>
    <n v="0.13"/>
    <n v="0.19600000000000001"/>
    <n v="0.317"/>
    <n v="0.33900000000000002"/>
    <m/>
    <m/>
    <m/>
  </r>
  <r>
    <x v="9"/>
    <s v="C-IV"/>
    <x v="2"/>
    <x v="3"/>
    <n v="2015"/>
    <s v="2015/16"/>
    <n v="0.94620000000000004"/>
    <n v="0.127"/>
    <n v="0.20699999999999999"/>
    <n v="0.23300000000000001"/>
    <n v="0.26600000000000001"/>
    <m/>
    <m/>
    <m/>
  </r>
  <r>
    <x v="10"/>
    <s v="CalWIN"/>
    <x v="2"/>
    <x v="3"/>
    <n v="2015"/>
    <s v="2015/16"/>
    <n v="0.92349999999999999"/>
    <n v="0.13900000000000001"/>
    <n v="0.251"/>
    <n v="0.106"/>
    <n v="0.16400000000000001"/>
    <m/>
    <m/>
    <m/>
  </r>
  <r>
    <x v="11"/>
    <s v="C-IV"/>
    <x v="2"/>
    <x v="3"/>
    <n v="2015"/>
    <s v="2015/16"/>
    <n v="0.99029999999999996"/>
    <n v="9.5000000000000001E-2"/>
    <n v="0.16400000000000001"/>
    <n v="0.19500000000000001"/>
    <n v="0.20799999999999999"/>
    <m/>
    <m/>
    <m/>
  </r>
  <r>
    <x v="12"/>
    <s v="C-IV"/>
    <x v="2"/>
    <x v="3"/>
    <n v="2015"/>
    <s v="2015/16"/>
    <n v="0.9173"/>
    <n v="0.11700000000000001"/>
    <n v="0.19"/>
    <n v="0.25900000000000001"/>
    <n v="0.28399999999999997"/>
    <m/>
    <m/>
    <m/>
  </r>
  <r>
    <x v="13"/>
    <s v="C-IV"/>
    <x v="2"/>
    <x v="3"/>
    <n v="2015"/>
    <s v="2015/16"/>
    <n v="0.9012"/>
    <n v="0.13700000000000001"/>
    <n v="0.214"/>
    <n v="0.21299999999999999"/>
    <n v="0.23899999999999999"/>
    <m/>
    <m/>
    <m/>
  </r>
  <r>
    <x v="14"/>
    <s v="C-IV"/>
    <x v="2"/>
    <x v="3"/>
    <n v="2015"/>
    <s v="2015/16"/>
    <n v="0.93179999999999996"/>
    <n v="0.128"/>
    <n v="0.23799999999999999"/>
    <n v="0.32100000000000001"/>
    <n v="0.35099999999999998"/>
    <m/>
    <m/>
    <m/>
  </r>
  <r>
    <x v="15"/>
    <s v="C-IV"/>
    <x v="2"/>
    <x v="3"/>
    <n v="2015"/>
    <s v="2015/16"/>
    <n v="0.93759999999999999"/>
    <n v="0.19"/>
    <n v="0.27"/>
    <n v="0.17599999999999999"/>
    <n v="0.20599999999999999"/>
    <m/>
    <m/>
    <m/>
  </r>
  <r>
    <x v="16"/>
    <s v="C-IV"/>
    <x v="2"/>
    <x v="3"/>
    <n v="2015"/>
    <s v="2015/16"/>
    <n v="0.97270000000000001"/>
    <n v="0.215"/>
    <n v="0.28999999999999998"/>
    <n v="0.25800000000000001"/>
    <n v="0.28599999999999998"/>
    <m/>
    <m/>
    <m/>
  </r>
  <r>
    <x v="17"/>
    <s v="C-IV"/>
    <x v="2"/>
    <x v="3"/>
    <n v="2015"/>
    <s v="2015/16"/>
    <n v="0.94499999999999995"/>
    <n v="5.7000000000000002E-2"/>
    <n v="0.11799999999999999"/>
    <n v="0.254"/>
    <n v="0.29499999999999998"/>
    <m/>
    <m/>
    <m/>
  </r>
  <r>
    <x v="18"/>
    <s v="C-IV"/>
    <x v="2"/>
    <x v="3"/>
    <n v="2015"/>
    <s v="2015/16"/>
    <n v="0.74680000000000002"/>
    <n v="8.5000000000000006E-2"/>
    <n v="0.16"/>
    <n v="0.29099999999999998"/>
    <n v="0.32500000000000001"/>
    <m/>
    <m/>
    <m/>
  </r>
  <r>
    <x v="19"/>
    <s v="LRS"/>
    <x v="2"/>
    <x v="3"/>
    <n v="2015"/>
    <s v="2015/16"/>
    <n v="0.94169999999999998"/>
    <n v="0.08"/>
    <n v="0.14599999999999999"/>
    <n v="8.9999999999999993E-3"/>
    <n v="1.0999999999999999E-2"/>
    <m/>
    <m/>
    <m/>
  </r>
  <r>
    <x v="20"/>
    <s v="C-IV"/>
    <x v="2"/>
    <x v="3"/>
    <n v="2015"/>
    <s v="2015/16"/>
    <n v="0.93379999999999996"/>
    <n v="0.155"/>
    <n v="0.25900000000000001"/>
    <n v="0.23799999999999999"/>
    <n v="0.29299999999999998"/>
    <m/>
    <m/>
    <m/>
  </r>
  <r>
    <x v="21"/>
    <s v="C-IV"/>
    <x v="2"/>
    <x v="3"/>
    <n v="2015"/>
    <s v="2015/16"/>
    <n v="0.93189999999999995"/>
    <n v="0.16600000000000001"/>
    <n v="0.246"/>
    <n v="0.26500000000000001"/>
    <n v="0.29799999999999999"/>
    <m/>
    <m/>
    <m/>
  </r>
  <r>
    <x v="22"/>
    <s v="C-IV"/>
    <x v="2"/>
    <x v="3"/>
    <n v="2015"/>
    <s v="2015/16"/>
    <n v="0.96509999999999996"/>
    <n v="0.13300000000000001"/>
    <n v="0.188"/>
    <n v="0.32500000000000001"/>
    <n v="0.35"/>
    <m/>
    <m/>
    <m/>
  </r>
  <r>
    <x v="23"/>
    <s v="C-IV"/>
    <x v="2"/>
    <x v="3"/>
    <n v="2015"/>
    <s v="2015/16"/>
    <n v="0.97699999999999998"/>
    <n v="0.17599999999999999"/>
    <n v="0.28699999999999998"/>
    <n v="0.22"/>
    <n v="0.26700000000000002"/>
    <m/>
    <m/>
    <m/>
  </r>
  <r>
    <x v="24"/>
    <s v="C-IV"/>
    <x v="2"/>
    <x v="3"/>
    <n v="2015"/>
    <s v="2015/16"/>
    <n v="0.95330000000000004"/>
    <n v="0.188"/>
    <n v="0.27100000000000002"/>
    <n v="0.309"/>
    <n v="0.33900000000000002"/>
    <m/>
    <m/>
    <m/>
  </r>
  <r>
    <x v="25"/>
    <s v="C-IV"/>
    <x v="2"/>
    <x v="3"/>
    <n v="2015"/>
    <s v="2015/16"/>
    <n v="0.92"/>
    <n v="0.22700000000000001"/>
    <n v="0.28399999999999997"/>
    <n v="0.30499999999999999"/>
    <n v="0.31900000000000001"/>
    <m/>
    <m/>
    <m/>
  </r>
  <r>
    <x v="26"/>
    <s v="C-IV"/>
    <x v="2"/>
    <x v="3"/>
    <n v="2015"/>
    <s v="2015/16"/>
    <n v="1"/>
    <n v="9.8000000000000004E-2"/>
    <n v="0.187"/>
    <n v="0.187"/>
    <n v="0.21099999999999999"/>
    <m/>
    <m/>
    <m/>
  </r>
  <r>
    <x v="27"/>
    <s v="C-IV"/>
    <x v="2"/>
    <x v="3"/>
    <n v="2015"/>
    <s v="2015/16"/>
    <n v="0.97230000000000005"/>
    <n v="0.248"/>
    <n v="0.35"/>
    <n v="0.222"/>
    <n v="0.26400000000000001"/>
    <m/>
    <m/>
    <m/>
  </r>
  <r>
    <x v="28"/>
    <s v="C-IV"/>
    <x v="2"/>
    <x v="3"/>
    <n v="2015"/>
    <s v="2015/16"/>
    <n v="0.96830000000000005"/>
    <n v="0.11"/>
    <n v="0.19500000000000001"/>
    <n v="0.17"/>
    <n v="0.19500000000000001"/>
    <m/>
    <m/>
    <m/>
  </r>
  <r>
    <x v="29"/>
    <s v="C-IV"/>
    <x v="2"/>
    <x v="3"/>
    <n v="2015"/>
    <s v="2015/16"/>
    <n v="0.90259999999999996"/>
    <n v="7.2999999999999995E-2"/>
    <n v="0.155"/>
    <n v="0.22800000000000001"/>
    <n v="0.254"/>
    <m/>
    <m/>
    <m/>
  </r>
  <r>
    <x v="30"/>
    <s v="CalWIN"/>
    <x v="2"/>
    <x v="3"/>
    <n v="2015"/>
    <s v="2015/16"/>
    <n v="0.99409999999999998"/>
    <n v="0.107"/>
    <n v="0.19"/>
    <n v="7.9000000000000001E-2"/>
    <n v="0.123"/>
    <m/>
    <m/>
    <m/>
  </r>
  <r>
    <x v="31"/>
    <s v="CalWIN"/>
    <x v="2"/>
    <x v="3"/>
    <n v="2015"/>
    <s v="2015/16"/>
    <s v="n/a"/>
    <n v="0.107"/>
    <n v="0.192"/>
    <n v="7.4999999999999997E-2"/>
    <n v="0.11799999999999999"/>
    <m/>
    <m/>
    <m/>
  </r>
  <r>
    <x v="32"/>
    <s v="C-IV"/>
    <x v="2"/>
    <x v="3"/>
    <n v="2015"/>
    <s v="2015/16"/>
    <n v="0.90280000000000005"/>
    <n v="0.11700000000000001"/>
    <n v="0.19700000000000001"/>
    <n v="0.19700000000000001"/>
    <n v="0.22500000000000001"/>
    <m/>
    <m/>
    <m/>
  </r>
  <r>
    <x v="33"/>
    <s v="C-IV"/>
    <x v="2"/>
    <x v="3"/>
    <n v="2015"/>
    <s v="2015/16"/>
    <n v="0.92"/>
    <n v="0.154"/>
    <n v="0.23200000000000001"/>
    <n v="0.215"/>
    <n v="0.24199999999999999"/>
    <m/>
    <m/>
    <m/>
  </r>
  <r>
    <x v="34"/>
    <s v="CalWIN"/>
    <x v="2"/>
    <x v="3"/>
    <n v="2015"/>
    <s v="2015/16"/>
    <n v="0.98699999999999999"/>
    <n v="0.11799999999999999"/>
    <n v="0.20399999999999999"/>
    <n v="8.1000000000000003E-2"/>
    <n v="0.124"/>
    <m/>
    <m/>
    <m/>
  </r>
  <r>
    <x v="35"/>
    <s v="C-IV"/>
    <x v="2"/>
    <x v="3"/>
    <n v="2015"/>
    <s v="2015/16"/>
    <n v="0.98509999999999998"/>
    <n v="0.156"/>
    <n v="0.252"/>
    <n v="0.34399999999999997"/>
    <n v="0.39900000000000002"/>
    <m/>
    <m/>
    <m/>
  </r>
  <r>
    <x v="36"/>
    <s v="C-IV"/>
    <x v="2"/>
    <x v="3"/>
    <n v="2015"/>
    <s v="2015/16"/>
    <n v="0.95730000000000004"/>
    <n v="0.20799999999999999"/>
    <n v="0.28799999999999998"/>
    <n v="0.27800000000000002"/>
    <n v="0.307"/>
    <m/>
    <m/>
    <m/>
  </r>
  <r>
    <x v="37"/>
    <s v="CalWIN"/>
    <x v="2"/>
    <x v="3"/>
    <n v="2015"/>
    <s v="2015/16"/>
    <n v="0.97889999999999999"/>
    <n v="0.13200000000000001"/>
    <n v="0.22"/>
    <n v="7.1999999999999995E-2"/>
    <n v="0.114"/>
    <m/>
    <m/>
    <m/>
  </r>
  <r>
    <x v="38"/>
    <s v="CalWIN"/>
    <x v="2"/>
    <x v="3"/>
    <n v="2015"/>
    <s v="2015/16"/>
    <n v="0.86399999999999999"/>
    <n v="0.115"/>
    <n v="0.19400000000000001"/>
    <n v="8.4000000000000005E-2"/>
    <n v="0.12"/>
    <m/>
    <m/>
    <m/>
  </r>
  <r>
    <x v="39"/>
    <s v="C-IV"/>
    <x v="2"/>
    <x v="3"/>
    <n v="2015"/>
    <s v="2015/16"/>
    <n v="0.91439999999999999"/>
    <n v="0.161"/>
    <n v="0.24099999999999999"/>
    <n v="0.25800000000000001"/>
    <n v="0.28999999999999998"/>
    <m/>
    <m/>
    <m/>
  </r>
  <r>
    <x v="40"/>
    <s v="CalWIN"/>
    <x v="2"/>
    <x v="3"/>
    <n v="2015"/>
    <s v="2015/16"/>
    <n v="0.95909999999999995"/>
    <n v="7.2999999999999995E-2"/>
    <n v="0.14699999999999999"/>
    <n v="5.5E-2"/>
    <n v="9.2999999999999999E-2"/>
    <m/>
    <m/>
    <m/>
  </r>
  <r>
    <x v="41"/>
    <s v="CalWIN"/>
    <x v="2"/>
    <x v="3"/>
    <n v="2015"/>
    <s v="2015/16"/>
    <n v="0.92410000000000003"/>
    <n v="9.4E-2"/>
    <n v="0.185"/>
    <n v="6.6000000000000003E-2"/>
    <n v="0.107"/>
    <m/>
    <m/>
    <m/>
  </r>
  <r>
    <x v="42"/>
    <s v="CalWIN"/>
    <x v="2"/>
    <x v="3"/>
    <n v="2015"/>
    <s v="2015/16"/>
    <n v="0.91990000000000005"/>
    <n v="7.0000000000000007E-2"/>
    <n v="0.156"/>
    <n v="5.3999999999999999E-2"/>
    <n v="9.9000000000000005E-2"/>
    <m/>
    <m/>
    <m/>
  </r>
  <r>
    <x v="43"/>
    <s v="CalWIN"/>
    <x v="2"/>
    <x v="3"/>
    <n v="2015"/>
    <s v="2015/16"/>
    <n v="0.98409999999999997"/>
    <n v="2.3E-2"/>
    <n v="0.12"/>
    <n v="1.0999999999999999E-2"/>
    <n v="4.9000000000000002E-2"/>
    <m/>
    <m/>
    <m/>
  </r>
  <r>
    <x v="44"/>
    <s v="CalWIN"/>
    <x v="2"/>
    <x v="3"/>
    <n v="2015"/>
    <s v="2015/16"/>
    <n v="0.98599999999999999"/>
    <n v="1.7999999999999999E-2"/>
    <n v="0.09"/>
    <n v="7.0000000000000001E-3"/>
    <n v="5.2999999999999999E-2"/>
    <m/>
    <m/>
    <m/>
  </r>
  <r>
    <x v="45"/>
    <s v="C-IV"/>
    <x v="2"/>
    <x v="3"/>
    <n v="2015"/>
    <s v="2015/16"/>
    <n v="0.96499999999999997"/>
    <n v="0.13900000000000001"/>
    <n v="0.224"/>
    <n v="0.27400000000000002"/>
    <n v="0.30399999999999999"/>
    <m/>
    <m/>
    <m/>
  </r>
  <r>
    <x v="46"/>
    <s v="C-IV"/>
    <x v="2"/>
    <x v="3"/>
    <n v="2015"/>
    <s v="2015/16"/>
    <n v="1"/>
    <n v="0"/>
    <n v="0.11799999999999999"/>
    <n v="0.11799999999999999"/>
    <n v="0.14699999999999999"/>
    <m/>
    <m/>
    <m/>
  </r>
  <r>
    <x v="47"/>
    <s v="C-IV"/>
    <x v="2"/>
    <x v="3"/>
    <n v="2015"/>
    <s v="2015/16"/>
    <n v="0.90910000000000002"/>
    <n v="0.11600000000000001"/>
    <n v="0.159"/>
    <n v="0.314"/>
    <n v="0.33200000000000002"/>
    <m/>
    <m/>
    <m/>
  </r>
  <r>
    <x v="48"/>
    <s v="CalWIN"/>
    <x v="2"/>
    <x v="3"/>
    <n v="2015"/>
    <s v="2015/16"/>
    <n v="0.97670000000000001"/>
    <n v="1.4E-2"/>
    <n v="0.10100000000000001"/>
    <n v="4.0000000000000001E-3"/>
    <n v="0.04"/>
    <m/>
    <m/>
    <m/>
  </r>
  <r>
    <x v="49"/>
    <s v="CalWIN"/>
    <x v="2"/>
    <x v="3"/>
    <n v="2015"/>
    <s v="2015/16"/>
    <n v="0.61019999999999996"/>
    <n v="9.5000000000000001E-2"/>
    <n v="0.17399999999999999"/>
    <n v="5.8000000000000003E-2"/>
    <n v="0.10299999999999999"/>
    <m/>
    <m/>
    <m/>
  </r>
  <r>
    <x v="50"/>
    <s v="C-IV"/>
    <x v="2"/>
    <x v="3"/>
    <n v="2015"/>
    <s v="2015/16"/>
    <n v="0.90069999999999995"/>
    <n v="0.18099999999999999"/>
    <n v="0.27700000000000002"/>
    <n v="0.27200000000000002"/>
    <n v="0.32"/>
    <m/>
    <m/>
    <m/>
  </r>
  <r>
    <x v="51"/>
    <s v="C-IV"/>
    <x v="2"/>
    <x v="3"/>
    <n v="2015"/>
    <s v="2015/16"/>
    <n v="0.8901"/>
    <n v="0.19800000000000001"/>
    <n v="0.26600000000000001"/>
    <n v="0.246"/>
    <n v="0.26400000000000001"/>
    <m/>
    <m/>
    <m/>
  </r>
  <r>
    <x v="52"/>
    <s v="C-IV"/>
    <x v="2"/>
    <x v="3"/>
    <n v="2015"/>
    <s v="2015/16"/>
    <n v="0.97740000000000005"/>
    <n v="0.151"/>
    <n v="0.23599999999999999"/>
    <n v="0.185"/>
    <n v="0.20399999999999999"/>
    <m/>
    <m/>
    <m/>
  </r>
  <r>
    <x v="53"/>
    <s v="C-IV"/>
    <x v="2"/>
    <x v="3"/>
    <n v="2015"/>
    <s v="2015/16"/>
    <n v="0.90210000000000001"/>
    <n v="0.11"/>
    <n v="0.17499999999999999"/>
    <n v="0.23699999999999999"/>
    <n v="0.26100000000000001"/>
    <m/>
    <m/>
    <m/>
  </r>
  <r>
    <x v="54"/>
    <s v="CalWIN"/>
    <x v="2"/>
    <x v="3"/>
    <n v="2015"/>
    <s v="2015/16"/>
    <n v="0.98250000000000004"/>
    <n v="0.19900000000000001"/>
    <n v="0.313"/>
    <n v="0.14699999999999999"/>
    <n v="0.2"/>
    <m/>
    <m/>
    <m/>
  </r>
  <r>
    <x v="55"/>
    <s v="C-IV"/>
    <x v="2"/>
    <x v="3"/>
    <n v="2015"/>
    <s v="2015/16"/>
    <n v="0.96240000000000003"/>
    <n v="0.11600000000000001"/>
    <n v="0.20499999999999999"/>
    <n v="0.24399999999999999"/>
    <n v="0.27100000000000002"/>
    <m/>
    <m/>
    <m/>
  </r>
  <r>
    <x v="56"/>
    <s v="CalWIN"/>
    <x v="2"/>
    <x v="3"/>
    <n v="2015"/>
    <s v="2015/16"/>
    <n v="0.96360000000000001"/>
    <n v="0.14599999999999999"/>
    <n v="0.25800000000000001"/>
    <n v="0.113"/>
    <n v="0.16300000000000001"/>
    <m/>
    <m/>
    <m/>
  </r>
  <r>
    <x v="57"/>
    <s v="CalWIN"/>
    <x v="2"/>
    <x v="3"/>
    <n v="2015"/>
    <s v="2015/16"/>
    <n v="0.84960000000000002"/>
    <n v="9.1999999999999998E-2"/>
    <n v="0.17"/>
    <n v="5.5E-2"/>
    <n v="9.6000000000000002E-2"/>
    <m/>
    <m/>
    <m/>
  </r>
  <r>
    <x v="58"/>
    <s v="C-IV"/>
    <x v="2"/>
    <x v="3"/>
    <n v="2015"/>
    <s v="2015/16"/>
    <n v="0.96140000000000003"/>
    <n v="0.17499999999999999"/>
    <n v="0.23699999999999999"/>
    <n v="0.32900000000000001"/>
    <n v="0.36199999999999999"/>
    <m/>
    <m/>
    <m/>
  </r>
  <r>
    <x v="0"/>
    <s v="n/a"/>
    <x v="3"/>
    <x v="3"/>
    <n v="2016"/>
    <s v="2015/16"/>
    <n v="0.9365"/>
    <n v="0.1517"/>
    <n v="0.2492"/>
    <n v="0.16950000000000001"/>
    <n v="0.2165"/>
    <m/>
    <m/>
    <m/>
  </r>
  <r>
    <x v="1"/>
    <s v="CalWIN"/>
    <x v="3"/>
    <x v="3"/>
    <n v="2016"/>
    <s v="2015/16"/>
    <n v="0.82989999999999997"/>
    <n v="0.11119999999999999"/>
    <n v="0.2092"/>
    <n v="8.6099999999999996E-2"/>
    <n v="0.15429999999999999"/>
    <m/>
    <m/>
    <m/>
  </r>
  <r>
    <x v="2"/>
    <s v="C-IV"/>
    <x v="3"/>
    <x v="3"/>
    <n v="2016"/>
    <s v="2015/16"/>
    <n v="0.66669999999999996"/>
    <n v="0"/>
    <n v="7.1400000000000005E-2"/>
    <n v="7.1400000000000005E-2"/>
    <n v="7.1400000000000005E-2"/>
    <m/>
    <m/>
    <m/>
  </r>
  <r>
    <x v="3"/>
    <s v="C-IV"/>
    <x v="3"/>
    <x v="3"/>
    <n v="2016"/>
    <s v="2015/16"/>
    <n v="0.95920000000000005"/>
    <n v="0.1048"/>
    <n v="0.22270000000000001"/>
    <n v="0.36459999999999998"/>
    <n v="0.41270000000000001"/>
    <m/>
    <m/>
    <m/>
  </r>
  <r>
    <x v="4"/>
    <s v="C-IV"/>
    <x v="3"/>
    <x v="3"/>
    <n v="2016"/>
    <s v="2015/16"/>
    <n v="0.91930000000000001"/>
    <n v="0.152"/>
    <n v="0.24149999999999999"/>
    <n v="0.23619999999999999"/>
    <n v="0.26540000000000002"/>
    <m/>
    <m/>
    <m/>
  </r>
  <r>
    <x v="5"/>
    <s v="C-IV"/>
    <x v="3"/>
    <x v="3"/>
    <n v="2016"/>
    <s v="2015/16"/>
    <n v="0.93969999999999998"/>
    <n v="0.1208"/>
    <n v="0.2064"/>
    <n v="0.26850000000000002"/>
    <n v="0.31879999999999997"/>
    <m/>
    <m/>
    <m/>
  </r>
  <r>
    <x v="6"/>
    <s v="C-IV"/>
    <x v="3"/>
    <x v="3"/>
    <n v="2016"/>
    <s v="2015/16"/>
    <n v="0.95379999999999998"/>
    <n v="0.12659999999999999"/>
    <n v="0.18340000000000001"/>
    <n v="0.31440000000000001"/>
    <n v="0.36680000000000001"/>
    <m/>
    <m/>
    <m/>
  </r>
  <r>
    <x v="7"/>
    <s v="CalWIN"/>
    <x v="3"/>
    <x v="3"/>
    <n v="2016"/>
    <s v="2015/16"/>
    <n v="0.96879999999999999"/>
    <n v="0.1062"/>
    <n v="0.1852"/>
    <n v="7.9899999999999999E-2"/>
    <n v="0.1308"/>
    <m/>
    <m/>
    <m/>
  </r>
  <r>
    <x v="8"/>
    <s v="C-IV"/>
    <x v="3"/>
    <x v="3"/>
    <n v="2016"/>
    <s v="2015/16"/>
    <n v="0.93640000000000001"/>
    <n v="0.15870000000000001"/>
    <n v="0.2397"/>
    <n v="0.3372"/>
    <n v="0.36199999999999999"/>
    <m/>
    <m/>
    <m/>
  </r>
  <r>
    <x v="9"/>
    <s v="C-IV"/>
    <x v="3"/>
    <x v="3"/>
    <n v="2016"/>
    <s v="2015/16"/>
    <n v="0.96230000000000004"/>
    <n v="0.13389999999999999"/>
    <n v="0.23039999999999999"/>
    <n v="0.23630000000000001"/>
    <n v="0.2661"/>
    <m/>
    <m/>
    <m/>
  </r>
  <r>
    <x v="10"/>
    <s v="CalWIN"/>
    <x v="3"/>
    <x v="3"/>
    <n v="2016"/>
    <s v="2015/16"/>
    <n v="0.95009999999999994"/>
    <n v="0.1648"/>
    <n v="0.28860000000000002"/>
    <n v="0.13120000000000001"/>
    <n v="0.19839999999999999"/>
    <m/>
    <m/>
    <m/>
  </r>
  <r>
    <x v="11"/>
    <s v="C-IV"/>
    <x v="3"/>
    <x v="3"/>
    <n v="2016"/>
    <s v="2015/16"/>
    <n v="0.99070000000000003"/>
    <n v="0.15140000000000001"/>
    <n v="0.24"/>
    <n v="0.17710000000000001"/>
    <n v="0.21429999999999999"/>
    <m/>
    <m/>
    <m/>
  </r>
  <r>
    <x v="12"/>
    <s v="C-IV"/>
    <x v="3"/>
    <x v="3"/>
    <n v="2016"/>
    <s v="2015/16"/>
    <n v="0.95840000000000003"/>
    <n v="0.123"/>
    <n v="0.1971"/>
    <n v="0.26929999999999998"/>
    <n v="0.30180000000000001"/>
    <m/>
    <m/>
    <m/>
  </r>
  <r>
    <x v="13"/>
    <s v="C-IV"/>
    <x v="3"/>
    <x v="3"/>
    <n v="2016"/>
    <s v="2015/16"/>
    <n v="0.94320000000000004"/>
    <n v="0.16470000000000001"/>
    <n v="0.23830000000000001"/>
    <n v="0.22839999999999999"/>
    <n v="0.25380000000000003"/>
    <m/>
    <m/>
    <m/>
  </r>
  <r>
    <x v="14"/>
    <s v="C-IV"/>
    <x v="3"/>
    <x v="3"/>
    <n v="2016"/>
    <s v="2015/16"/>
    <n v="0.94830000000000003"/>
    <n v="0.1341"/>
    <n v="0.23369999999999999"/>
    <n v="0.32569999999999999"/>
    <n v="0.3372"/>
    <m/>
    <m/>
    <m/>
  </r>
  <r>
    <x v="15"/>
    <s v="C-IV"/>
    <x v="3"/>
    <x v="3"/>
    <n v="2016"/>
    <s v="2015/16"/>
    <n v="0.94679999999999997"/>
    <n v="0.2046"/>
    <n v="0.30659999999999998"/>
    <n v="0.21290000000000001"/>
    <n v="0.24679999999999999"/>
    <m/>
    <m/>
    <m/>
  </r>
  <r>
    <x v="16"/>
    <s v="C-IV"/>
    <x v="3"/>
    <x v="3"/>
    <n v="2016"/>
    <s v="2015/16"/>
    <n v="0.96020000000000005"/>
    <n v="0.2394"/>
    <n v="0.3448"/>
    <n v="0.27179999999999999"/>
    <n v="0.30620000000000003"/>
    <m/>
    <m/>
    <m/>
  </r>
  <r>
    <x v="17"/>
    <s v="C-IV"/>
    <x v="3"/>
    <x v="3"/>
    <n v="2016"/>
    <s v="2015/16"/>
    <n v="0.92079999999999995"/>
    <n v="6.7599999999999993E-2"/>
    <n v="0.13700000000000001"/>
    <n v="0.216"/>
    <n v="0.24660000000000001"/>
    <m/>
    <m/>
    <m/>
  </r>
  <r>
    <x v="18"/>
    <s v="C-IV"/>
    <x v="3"/>
    <x v="3"/>
    <n v="2016"/>
    <s v="2015/16"/>
    <n v="0.8054"/>
    <n v="6.3200000000000006E-2"/>
    <n v="0.16089999999999999"/>
    <n v="0.27010000000000001"/>
    <n v="0.32179999999999997"/>
    <m/>
    <m/>
    <m/>
  </r>
  <r>
    <x v="19"/>
    <s v="LRS"/>
    <x v="3"/>
    <x v="3"/>
    <n v="2016"/>
    <s v="2015/16"/>
    <n v="0.92230000000000001"/>
    <s v="n/a"/>
    <s v="n/a"/>
    <s v="n/a"/>
    <s v="n/a"/>
    <m/>
    <m/>
    <m/>
  </r>
  <r>
    <x v="20"/>
    <s v="C-IV"/>
    <x v="3"/>
    <x v="3"/>
    <n v="2016"/>
    <s v="2015/16"/>
    <n v="0.96709999999999996"/>
    <n v="0.17230000000000001"/>
    <n v="0.2888"/>
    <n v="0.1827"/>
    <n v="0.22409999999999999"/>
    <m/>
    <m/>
    <m/>
  </r>
  <r>
    <x v="21"/>
    <s v="C-IV"/>
    <x v="3"/>
    <x v="3"/>
    <n v="2016"/>
    <s v="2015/16"/>
    <n v="0.95989999999999998"/>
    <n v="0.1646"/>
    <n v="0.25659999999999999"/>
    <n v="0.29289999999999999"/>
    <n v="0.33139999999999997"/>
    <m/>
    <m/>
    <m/>
  </r>
  <r>
    <x v="22"/>
    <s v="C-IV"/>
    <x v="3"/>
    <x v="3"/>
    <n v="2016"/>
    <s v="2015/16"/>
    <n v="0.9778"/>
    <n v="0.11260000000000001"/>
    <n v="0.18609999999999999"/>
    <n v="0.25969999999999999"/>
    <n v="0.28999999999999998"/>
    <m/>
    <m/>
    <m/>
  </r>
  <r>
    <x v="23"/>
    <s v="C-IV"/>
    <x v="3"/>
    <x v="3"/>
    <n v="2016"/>
    <s v="2015/16"/>
    <n v="0.96250000000000002"/>
    <n v="0.1842"/>
    <n v="0.29430000000000001"/>
    <n v="0.33379999999999999"/>
    <n v="0.40510000000000002"/>
    <m/>
    <m/>
    <m/>
  </r>
  <r>
    <x v="24"/>
    <s v="C-IV"/>
    <x v="3"/>
    <x v="3"/>
    <n v="2016"/>
    <s v="2015/16"/>
    <n v="0.95350000000000001"/>
    <n v="0.20030000000000001"/>
    <n v="0.31519999999999998"/>
    <n v="0.33179999999999998"/>
    <n v="0.3705"/>
    <m/>
    <m/>
    <m/>
  </r>
  <r>
    <x v="25"/>
    <s v="C-IV"/>
    <x v="3"/>
    <x v="3"/>
    <n v="2016"/>
    <s v="2015/16"/>
    <n v="1"/>
    <n v="0.12239999999999999"/>
    <n v="0.24490000000000001"/>
    <n v="0.32650000000000001"/>
    <n v="0.33329999999999999"/>
    <m/>
    <m/>
    <m/>
  </r>
  <r>
    <x v="26"/>
    <s v="C-IV"/>
    <x v="3"/>
    <x v="3"/>
    <n v="2016"/>
    <s v="2015/16"/>
    <n v="0.98719999999999997"/>
    <n v="5.0299999999999997E-2"/>
    <n v="0.13969999999999999"/>
    <n v="0.1229"/>
    <n v="0.15640000000000001"/>
    <m/>
    <m/>
    <m/>
  </r>
  <r>
    <x v="27"/>
    <s v="C-IV"/>
    <x v="3"/>
    <x v="3"/>
    <n v="2016"/>
    <s v="2015/16"/>
    <n v="0.96189999999999998"/>
    <n v="0.20549999999999999"/>
    <n v="0.33460000000000001"/>
    <n v="0.25019999999999998"/>
    <n v="0.28960000000000002"/>
    <m/>
    <m/>
    <m/>
  </r>
  <r>
    <x v="28"/>
    <s v="C-IV"/>
    <x v="3"/>
    <x v="3"/>
    <n v="2016"/>
    <s v="2015/16"/>
    <n v="0.96940000000000004"/>
    <n v="0.108"/>
    <n v="0.1933"/>
    <n v="0.24279999999999999"/>
    <n v="0.28249999999999997"/>
    <m/>
    <m/>
    <m/>
  </r>
  <r>
    <x v="29"/>
    <s v="C-IV"/>
    <x v="3"/>
    <x v="3"/>
    <n v="2016"/>
    <s v="2015/16"/>
    <n v="0.92"/>
    <n v="9.2200000000000004E-2"/>
    <n v="0.16889999999999999"/>
    <n v="0.24249999999999999"/>
    <n v="0.27560000000000001"/>
    <m/>
    <m/>
    <m/>
  </r>
  <r>
    <x v="30"/>
    <s v="CalWIN"/>
    <x v="3"/>
    <x v="3"/>
    <n v="2016"/>
    <s v="2015/16"/>
    <n v="0.98760000000000003"/>
    <n v="0.1099"/>
    <n v="0.20269999999999999"/>
    <n v="8.9399999999999993E-2"/>
    <n v="0.13800000000000001"/>
    <m/>
    <m/>
    <m/>
  </r>
  <r>
    <x v="31"/>
    <s v="CalWIN"/>
    <x v="3"/>
    <x v="3"/>
    <n v="2016"/>
    <s v="2015/16"/>
    <s v="n/a"/>
    <n v="9.6000000000000002E-2"/>
    <n v="0.1847"/>
    <n v="8.0799999999999997E-2"/>
    <n v="0.1336"/>
    <m/>
    <m/>
    <m/>
  </r>
  <r>
    <x v="32"/>
    <s v="C-IV"/>
    <x v="3"/>
    <x v="3"/>
    <n v="2016"/>
    <s v="2015/16"/>
    <n v="0.82930000000000004"/>
    <n v="7.6300000000000007E-2"/>
    <n v="0.1638"/>
    <n v="0.19769999999999999"/>
    <n v="0.22600000000000001"/>
    <m/>
    <m/>
    <m/>
  </r>
  <r>
    <x v="33"/>
    <s v="C-IV"/>
    <x v="3"/>
    <x v="3"/>
    <n v="2016"/>
    <s v="2015/16"/>
    <n v="0.93200000000000005"/>
    <n v="0.1734"/>
    <n v="0.25700000000000001"/>
    <n v="0.23139999999999999"/>
    <n v="0.2676"/>
    <m/>
    <m/>
    <m/>
  </r>
  <r>
    <x v="34"/>
    <s v="CalWIN"/>
    <x v="3"/>
    <x v="3"/>
    <n v="2016"/>
    <s v="2015/16"/>
    <n v="0.98829999999999996"/>
    <n v="0.12620000000000001"/>
    <n v="0.22140000000000001"/>
    <n v="9.9699999999999997E-2"/>
    <n v="0.1532"/>
    <m/>
    <m/>
    <m/>
  </r>
  <r>
    <x v="35"/>
    <s v="C-IV"/>
    <x v="3"/>
    <x v="3"/>
    <n v="2016"/>
    <s v="2015/16"/>
    <n v="0.95350000000000001"/>
    <n v="0.1827"/>
    <n v="0.27760000000000001"/>
    <n v="0.36399999999999999"/>
    <n v="0.42349999999999999"/>
    <m/>
    <m/>
    <m/>
  </r>
  <r>
    <x v="36"/>
    <s v="C-IV"/>
    <x v="3"/>
    <x v="3"/>
    <n v="2016"/>
    <s v="2015/16"/>
    <n v="0.95189999999999997"/>
    <n v="0.23680000000000001"/>
    <n v="0.32650000000000001"/>
    <n v="0.30719999999999997"/>
    <n v="0.34599999999999997"/>
    <m/>
    <m/>
    <m/>
  </r>
  <r>
    <x v="37"/>
    <s v="CalWIN"/>
    <x v="3"/>
    <x v="3"/>
    <n v="2016"/>
    <s v="2015/16"/>
    <n v="0.98219999999999996"/>
    <n v="0.1409"/>
    <n v="0.23949999999999999"/>
    <n v="8.48E-2"/>
    <n v="0.1341"/>
    <m/>
    <m/>
    <m/>
  </r>
  <r>
    <x v="38"/>
    <s v="CalWIN"/>
    <x v="3"/>
    <x v="3"/>
    <n v="2016"/>
    <s v="2015/16"/>
    <n v="0.83889999999999998"/>
    <n v="0.10199999999999999"/>
    <n v="0.19470000000000001"/>
    <n v="9.1800000000000007E-2"/>
    <n v="0.13059999999999999"/>
    <m/>
    <m/>
    <m/>
  </r>
  <r>
    <x v="39"/>
    <s v="C-IV"/>
    <x v="3"/>
    <x v="3"/>
    <n v="2016"/>
    <s v="2015/16"/>
    <n v="0.91059999999999997"/>
    <n v="0.17949999999999999"/>
    <n v="0.27"/>
    <n v="0.27010000000000001"/>
    <n v="0.30969999999999998"/>
    <m/>
    <m/>
    <m/>
  </r>
  <r>
    <x v="40"/>
    <s v="CalWIN"/>
    <x v="3"/>
    <x v="3"/>
    <n v="2016"/>
    <s v="2015/16"/>
    <n v="0.94499999999999995"/>
    <n v="8.6800000000000002E-2"/>
    <n v="0.1764"/>
    <n v="6.2799999999999995E-2"/>
    <n v="0.1084"/>
    <m/>
    <m/>
    <m/>
  </r>
  <r>
    <x v="41"/>
    <s v="CalWIN"/>
    <x v="3"/>
    <x v="3"/>
    <n v="2016"/>
    <s v="2015/16"/>
    <n v="0.89970000000000006"/>
    <n v="9.6299999999999997E-2"/>
    <n v="0.20119999999999999"/>
    <n v="6.9000000000000006E-2"/>
    <n v="0.1148"/>
    <m/>
    <m/>
    <m/>
  </r>
  <r>
    <x v="42"/>
    <s v="CalWIN"/>
    <x v="3"/>
    <x v="3"/>
    <n v="2016"/>
    <s v="2015/16"/>
    <n v="0.92369999999999997"/>
    <n v="7.3099999999999998E-2"/>
    <n v="0.16339999999999999"/>
    <n v="6.2700000000000006E-2"/>
    <n v="0.10630000000000001"/>
    <m/>
    <m/>
    <m/>
  </r>
  <r>
    <x v="43"/>
    <s v="CalWIN"/>
    <x v="3"/>
    <x v="3"/>
    <n v="2016"/>
    <s v="2015/16"/>
    <n v="0.9839"/>
    <n v="2.5100000000000001E-2"/>
    <n v="0.1249"/>
    <n v="1.21E-2"/>
    <n v="6.9000000000000006E-2"/>
    <m/>
    <m/>
    <m/>
  </r>
  <r>
    <x v="44"/>
    <s v="CalWIN"/>
    <x v="3"/>
    <x v="3"/>
    <n v="2016"/>
    <s v="2015/16"/>
    <n v="0.96540000000000004"/>
    <n v="2.12E-2"/>
    <n v="0.1139"/>
    <n v="1.04E-2"/>
    <n v="5.0999999999999997E-2"/>
    <m/>
    <m/>
    <m/>
  </r>
  <r>
    <x v="45"/>
    <s v="C-IV"/>
    <x v="3"/>
    <x v="3"/>
    <n v="2016"/>
    <s v="2015/16"/>
    <n v="0.97740000000000005"/>
    <n v="0.153"/>
    <n v="0.24679999999999999"/>
    <n v="0.29749999999999999"/>
    <n v="0.34289999999999998"/>
    <m/>
    <m/>
    <m/>
  </r>
  <r>
    <x v="46"/>
    <s v="C-IV"/>
    <x v="3"/>
    <x v="3"/>
    <n v="2016"/>
    <s v="2015/16"/>
    <n v="0.92310000000000003"/>
    <n v="9.6799999999999997E-2"/>
    <n v="0.19350000000000001"/>
    <n v="9.6799999999999997E-2"/>
    <n v="9.6799999999999997E-2"/>
    <m/>
    <m/>
    <m/>
  </r>
  <r>
    <x v="47"/>
    <s v="C-IV"/>
    <x v="3"/>
    <x v="3"/>
    <n v="2016"/>
    <s v="2015/16"/>
    <n v="0.90910000000000002"/>
    <n v="0.13550000000000001"/>
    <n v="0.20780000000000001"/>
    <n v="0.27779999999999999"/>
    <n v="0.31109999999999999"/>
    <m/>
    <m/>
    <m/>
  </r>
  <r>
    <x v="48"/>
    <s v="CalWIN"/>
    <x v="3"/>
    <x v="3"/>
    <n v="2016"/>
    <s v="2015/16"/>
    <n v="0.96689999999999998"/>
    <n v="1.4200000000000001E-2"/>
    <n v="0.12620000000000001"/>
    <n v="6.4000000000000003E-3"/>
    <n v="7.4700000000000003E-2"/>
    <m/>
    <m/>
    <m/>
  </r>
  <r>
    <x v="49"/>
    <s v="CalWIN"/>
    <x v="3"/>
    <x v="3"/>
    <n v="2016"/>
    <s v="2015/16"/>
    <n v="0.51459999999999995"/>
    <n v="0.1255"/>
    <n v="0.2165"/>
    <n v="7.9799999999999996E-2"/>
    <n v="0.1479"/>
    <m/>
    <m/>
    <m/>
  </r>
  <r>
    <x v="50"/>
    <s v="C-IV"/>
    <x v="3"/>
    <x v="3"/>
    <n v="2016"/>
    <s v="2015/16"/>
    <n v="0.90510000000000002"/>
    <n v="0.1719"/>
    <n v="0.2873"/>
    <n v="0.27689999999999998"/>
    <n v="0.3322"/>
    <m/>
    <m/>
    <m/>
  </r>
  <r>
    <x v="51"/>
    <s v="C-IV"/>
    <x v="3"/>
    <x v="3"/>
    <n v="2016"/>
    <s v="2015/16"/>
    <n v="0.87760000000000005"/>
    <n v="0.19400000000000001"/>
    <n v="0.27860000000000001"/>
    <n v="0.26169999999999999"/>
    <n v="0.28910000000000002"/>
    <m/>
    <m/>
    <m/>
  </r>
  <r>
    <x v="52"/>
    <s v="C-IV"/>
    <x v="3"/>
    <x v="3"/>
    <n v="2016"/>
    <s v="2015/16"/>
    <n v="0.95920000000000005"/>
    <n v="0.1671"/>
    <n v="0.2601"/>
    <n v="0.29039999999999999"/>
    <n v="0.32890000000000003"/>
    <m/>
    <m/>
    <m/>
  </r>
  <r>
    <x v="53"/>
    <s v="C-IV"/>
    <x v="3"/>
    <x v="3"/>
    <n v="2016"/>
    <s v="2015/16"/>
    <n v="0.91890000000000005"/>
    <n v="7.8E-2"/>
    <n v="0.14680000000000001"/>
    <n v="0.23849999999999999"/>
    <n v="0.2661"/>
    <m/>
    <m/>
    <m/>
  </r>
  <r>
    <x v="54"/>
    <s v="CalWIN"/>
    <x v="3"/>
    <x v="3"/>
    <n v="2016"/>
    <s v="2015/16"/>
    <n v="0.97919999999999996"/>
    <n v="0.23150000000000001"/>
    <n v="0.35189999999999999"/>
    <n v="0.1928"/>
    <n v="0.25790000000000002"/>
    <m/>
    <m/>
    <m/>
  </r>
  <r>
    <x v="55"/>
    <s v="C-IV"/>
    <x v="3"/>
    <x v="3"/>
    <n v="2016"/>
    <s v="2015/16"/>
    <n v="0.98280000000000001"/>
    <n v="0.16270000000000001"/>
    <n v="0.25729999999999997"/>
    <n v="0.29199999999999998"/>
    <n v="0.32269999999999999"/>
    <m/>
    <m/>
    <m/>
  </r>
  <r>
    <x v="56"/>
    <s v="CalWIN"/>
    <x v="3"/>
    <x v="3"/>
    <n v="2016"/>
    <s v="2015/16"/>
    <n v="0.96120000000000005"/>
    <n v="0.14710000000000001"/>
    <n v="0.255"/>
    <n v="0.12939999999999999"/>
    <n v="0.191"/>
    <m/>
    <m/>
    <m/>
  </r>
  <r>
    <x v="57"/>
    <s v="CalWIN"/>
    <x v="3"/>
    <x v="3"/>
    <n v="2016"/>
    <s v="2015/16"/>
    <n v="0.90280000000000005"/>
    <n v="8.3500000000000005E-2"/>
    <n v="0.1767"/>
    <n v="6.83E-2"/>
    <n v="0.1091"/>
    <m/>
    <m/>
    <m/>
  </r>
  <r>
    <x v="58"/>
    <s v="C-IV"/>
    <x v="3"/>
    <x v="3"/>
    <n v="2016"/>
    <s v="2015/16"/>
    <n v="0.96589999999999998"/>
    <n v="0.22739999999999999"/>
    <n v="0.30809999999999998"/>
    <n v="0.41210000000000002"/>
    <n v="0.44700000000000001"/>
    <m/>
    <m/>
    <m/>
  </r>
  <r>
    <x v="0"/>
    <s v="n/a"/>
    <x v="0"/>
    <x v="4"/>
    <n v="2016"/>
    <s v="2015/16"/>
    <n v="0.93379999999999996"/>
    <n v="0.1166"/>
    <n v="0.1978"/>
    <n v="0.1132"/>
    <n v="0.15049999999999999"/>
    <m/>
    <m/>
    <m/>
  </r>
  <r>
    <x v="1"/>
    <s v="CalWIN"/>
    <x v="0"/>
    <x v="4"/>
    <n v="2016"/>
    <s v="2015/16"/>
    <n v="0.89770000000000005"/>
    <n v="0.11"/>
    <n v="0.20860000000000001"/>
    <n v="7.4200000000000002E-2"/>
    <n v="0.13039999999999999"/>
    <m/>
    <m/>
    <m/>
  </r>
  <r>
    <x v="2"/>
    <s v="C-IV"/>
    <x v="0"/>
    <x v="4"/>
    <n v="2016"/>
    <s v="2015/16"/>
    <n v="0.44440000000000002"/>
    <n v="0"/>
    <n v="0"/>
    <n v="0"/>
    <n v="6.6699999999999995E-2"/>
    <m/>
    <m/>
    <m/>
  </r>
  <r>
    <x v="3"/>
    <s v="C-IV"/>
    <x v="0"/>
    <x v="4"/>
    <n v="2016"/>
    <s v="2015/16"/>
    <n v="0.97450000000000003"/>
    <n v="0.13070000000000001"/>
    <n v="0.24179999999999999"/>
    <n v="0.29189999999999999"/>
    <n v="0.33550000000000002"/>
    <m/>
    <m/>
    <m/>
  </r>
  <r>
    <x v="4"/>
    <s v="C-IV"/>
    <x v="0"/>
    <x v="4"/>
    <n v="2016"/>
    <s v="2015/16"/>
    <n v="0.94830000000000003"/>
    <n v="0.14510000000000001"/>
    <n v="0.22320000000000001"/>
    <n v="0.24060000000000001"/>
    <n v="0.26719999999999999"/>
    <m/>
    <m/>
    <m/>
  </r>
  <r>
    <x v="5"/>
    <s v="C-IV"/>
    <x v="0"/>
    <x v="4"/>
    <n v="2016"/>
    <s v="2015/16"/>
    <n v="0.9274"/>
    <n v="9.7600000000000006E-2"/>
    <n v="0.21890000000000001"/>
    <n v="0.33"/>
    <n v="0.38379999999999997"/>
    <m/>
    <m/>
    <m/>
  </r>
  <r>
    <x v="6"/>
    <s v="C-IV"/>
    <x v="0"/>
    <x v="4"/>
    <n v="2016"/>
    <s v="2015/16"/>
    <n v="0.97060000000000002"/>
    <n v="0.1045"/>
    <n v="0.18640000000000001"/>
    <n v="0.25"/>
    <n v="0.28179999999999999"/>
    <m/>
    <m/>
    <m/>
  </r>
  <r>
    <x v="7"/>
    <s v="CalWIN"/>
    <x v="0"/>
    <x v="4"/>
    <n v="2016"/>
    <s v="2015/16"/>
    <n v="0.97860000000000003"/>
    <n v="9.7199999999999995E-2"/>
    <n v="0.17899999999999999"/>
    <n v="6.2300000000000001E-2"/>
    <n v="9.98E-2"/>
    <m/>
    <m/>
    <m/>
  </r>
  <r>
    <x v="8"/>
    <s v="C-IV"/>
    <x v="0"/>
    <x v="4"/>
    <n v="2016"/>
    <s v="2015/16"/>
    <n v="0.94420000000000004"/>
    <n v="0.16919999999999999"/>
    <n v="0.2291"/>
    <n v="0.3795"/>
    <n v="0.40679999999999999"/>
    <m/>
    <m/>
    <m/>
  </r>
  <r>
    <x v="9"/>
    <s v="C-IV"/>
    <x v="0"/>
    <x v="4"/>
    <n v="2016"/>
    <s v="2015/16"/>
    <n v="0.95579999999999998"/>
    <n v="0.1181"/>
    <n v="0.1991"/>
    <n v="0.22409999999999999"/>
    <n v="0.25440000000000002"/>
    <m/>
    <m/>
    <m/>
  </r>
  <r>
    <x v="10"/>
    <s v="CalWIN"/>
    <x v="0"/>
    <x v="4"/>
    <n v="2016"/>
    <s v="2015/16"/>
    <n v="0.91020000000000001"/>
    <n v="0.15290000000000001"/>
    <n v="0.27189999999999998"/>
    <n v="9.8799999999999999E-2"/>
    <n v="0.14860000000000001"/>
    <m/>
    <m/>
    <m/>
  </r>
  <r>
    <x v="11"/>
    <s v="C-IV"/>
    <x v="0"/>
    <x v="4"/>
    <n v="2016"/>
    <s v="2015/16"/>
    <n v="0.97789999999999999"/>
    <n v="0.1487"/>
    <n v="0.2374"/>
    <n v="0.21340000000000001"/>
    <n v="0.21820000000000001"/>
    <m/>
    <m/>
    <m/>
  </r>
  <r>
    <x v="12"/>
    <s v="C-IV"/>
    <x v="0"/>
    <x v="4"/>
    <n v="2016"/>
    <s v="2015/16"/>
    <n v="0.9657"/>
    <n v="0.1396"/>
    <n v="0.22509999999999999"/>
    <n v="0.29099999999999998"/>
    <n v="0.31940000000000002"/>
    <m/>
    <m/>
    <m/>
  </r>
  <r>
    <x v="13"/>
    <s v="C-IV"/>
    <x v="0"/>
    <x v="4"/>
    <n v="2016"/>
    <s v="2015/16"/>
    <n v="0.93710000000000004"/>
    <n v="0.17399999999999999"/>
    <n v="0.26279999999999998"/>
    <n v="0.25669999999999998"/>
    <n v="0.2959"/>
    <m/>
    <m/>
    <m/>
  </r>
  <r>
    <x v="14"/>
    <s v="C-IV"/>
    <x v="0"/>
    <x v="4"/>
    <n v="2016"/>
    <s v="2015/16"/>
    <n v="0.9"/>
    <n v="0.13969999999999999"/>
    <n v="0.21829999999999999"/>
    <n v="0.3362"/>
    <n v="0.3624"/>
    <m/>
    <m/>
    <m/>
  </r>
  <r>
    <x v="15"/>
    <s v="C-IV"/>
    <x v="0"/>
    <x v="4"/>
    <n v="2016"/>
    <s v="2015/16"/>
    <n v="0.93979999999999997"/>
    <n v="0.1958"/>
    <n v="0.2923"/>
    <n v="0.1862"/>
    <n v="0.21729999999999999"/>
    <m/>
    <m/>
    <m/>
  </r>
  <r>
    <x v="16"/>
    <s v="C-IV"/>
    <x v="0"/>
    <x v="4"/>
    <n v="2016"/>
    <s v="2015/16"/>
    <n v="0.97130000000000005"/>
    <n v="0.21429999999999999"/>
    <n v="0.3"/>
    <n v="0.21579999999999999"/>
    <n v="0.24740000000000001"/>
    <m/>
    <m/>
    <m/>
  </r>
  <r>
    <x v="17"/>
    <s v="C-IV"/>
    <x v="0"/>
    <x v="4"/>
    <n v="2016"/>
    <s v="2015/16"/>
    <n v="0.93089999999999995"/>
    <n v="8.0299999999999996E-2"/>
    <n v="0.17430000000000001"/>
    <n v="0.32419999999999999"/>
    <n v="0.3654"/>
    <m/>
    <m/>
    <m/>
  </r>
  <r>
    <x v="18"/>
    <s v="C-IV"/>
    <x v="0"/>
    <x v="4"/>
    <n v="2016"/>
    <s v="2015/16"/>
    <n v="0.90310000000000001"/>
    <n v="5.2499999999999998E-2"/>
    <n v="0.1575"/>
    <n v="0.2238"/>
    <n v="0.24030000000000001"/>
    <m/>
    <m/>
    <m/>
  </r>
  <r>
    <x v="19"/>
    <s v="LRS"/>
    <x v="0"/>
    <x v="4"/>
    <n v="2016"/>
    <s v="2015/16"/>
    <n v="0.89459999999999995"/>
    <n v="7.7999999999999996E-3"/>
    <n v="3.3500000000000002E-2"/>
    <n v="2.0999999999999999E-3"/>
    <n v="2.75E-2"/>
    <m/>
    <m/>
    <m/>
  </r>
  <r>
    <x v="20"/>
    <s v="C-IV"/>
    <x v="0"/>
    <x v="4"/>
    <n v="2016"/>
    <s v="2015/16"/>
    <n v="0.96830000000000005"/>
    <n v="0.1537"/>
    <n v="0.2492"/>
    <n v="0.16789999999999999"/>
    <n v="0.19500000000000001"/>
    <m/>
    <m/>
    <m/>
  </r>
  <r>
    <x v="21"/>
    <s v="C-IV"/>
    <x v="0"/>
    <x v="4"/>
    <n v="2016"/>
    <s v="2015/16"/>
    <n v="0.9244"/>
    <n v="0.18640000000000001"/>
    <n v="0.27810000000000001"/>
    <n v="0.34150000000000003"/>
    <n v="0.39229999999999998"/>
    <m/>
    <m/>
    <m/>
  </r>
  <r>
    <x v="22"/>
    <s v="C-IV"/>
    <x v="0"/>
    <x v="4"/>
    <n v="2016"/>
    <s v="2015/16"/>
    <n v="0.93100000000000005"/>
    <n v="8.7999999999999995E-2"/>
    <n v="0.15140000000000001"/>
    <n v="0.19719999999999999"/>
    <n v="0.21129999999999999"/>
    <m/>
    <m/>
    <m/>
  </r>
  <r>
    <x v="23"/>
    <s v="C-IV"/>
    <x v="0"/>
    <x v="4"/>
    <n v="2016"/>
    <s v="2015/16"/>
    <n v="0.95669999999999999"/>
    <n v="0.21379999999999999"/>
    <n v="0.32829999999999998"/>
    <n v="0.28749999999999998"/>
    <n v="0.34960000000000002"/>
    <m/>
    <m/>
    <m/>
  </r>
  <r>
    <x v="24"/>
    <s v="C-IV"/>
    <x v="0"/>
    <x v="4"/>
    <n v="2016"/>
    <s v="2015/16"/>
    <n v="0.96350000000000002"/>
    <n v="0.18740000000000001"/>
    <n v="0.28970000000000001"/>
    <n v="0.30669999999999997"/>
    <n v="0.34179999999999999"/>
    <m/>
    <m/>
    <m/>
  </r>
  <r>
    <x v="25"/>
    <s v="C-IV"/>
    <x v="0"/>
    <x v="4"/>
    <n v="2016"/>
    <s v="2015/16"/>
    <n v="0.92679999999999996"/>
    <n v="0.14560000000000001"/>
    <n v="0.2089"/>
    <n v="0.18990000000000001"/>
    <n v="0.20250000000000001"/>
    <m/>
    <m/>
    <m/>
  </r>
  <r>
    <x v="26"/>
    <s v="C-IV"/>
    <x v="0"/>
    <x v="4"/>
    <n v="2016"/>
    <s v="2015/16"/>
    <n v="0.91890000000000005"/>
    <n v="5.9299999999999999E-2"/>
    <n v="0.1186"/>
    <n v="9.3200000000000005E-2"/>
    <n v="0.12709999999999999"/>
    <m/>
    <m/>
    <m/>
  </r>
  <r>
    <x v="27"/>
    <s v="C-IV"/>
    <x v="0"/>
    <x v="4"/>
    <n v="2016"/>
    <s v="2015/16"/>
    <n v="0.95950000000000002"/>
    <n v="0.15260000000000001"/>
    <n v="0.24079999999999999"/>
    <n v="0.161"/>
    <n v="0.18659999999999999"/>
    <m/>
    <m/>
    <m/>
  </r>
  <r>
    <x v="28"/>
    <s v="C-IV"/>
    <x v="0"/>
    <x v="4"/>
    <n v="2016"/>
    <s v="2015/16"/>
    <n v="0.93910000000000005"/>
    <n v="0.1036"/>
    <n v="0.1817"/>
    <n v="0.17419999999999999"/>
    <n v="0.2072"/>
    <m/>
    <m/>
    <m/>
  </r>
  <r>
    <x v="29"/>
    <s v="C-IV"/>
    <x v="0"/>
    <x v="4"/>
    <n v="2016"/>
    <s v="2015/16"/>
    <n v="0.85919999999999996"/>
    <n v="0.1096"/>
    <n v="0.18140000000000001"/>
    <n v="0.27160000000000001"/>
    <n v="0.2974"/>
    <m/>
    <m/>
    <m/>
  </r>
  <r>
    <x v="30"/>
    <s v="CalWIN"/>
    <x v="0"/>
    <x v="4"/>
    <n v="2016"/>
    <s v="2015/16"/>
    <n v="0.99380000000000002"/>
    <n v="0.1074"/>
    <n v="0.2077"/>
    <n v="7.1499999999999994E-2"/>
    <n v="0.1169"/>
    <m/>
    <m/>
    <m/>
  </r>
  <r>
    <x v="31"/>
    <s v="CalWIN"/>
    <x v="0"/>
    <x v="4"/>
    <n v="2016"/>
    <s v="2015/16"/>
    <s v="n/a"/>
    <n v="0.10249999999999999"/>
    <n v="0.19009999999999999"/>
    <n v="6.7400000000000002E-2"/>
    <n v="0.10630000000000001"/>
    <m/>
    <m/>
    <m/>
  </r>
  <r>
    <x v="32"/>
    <s v="C-IV"/>
    <x v="0"/>
    <x v="4"/>
    <n v="2016"/>
    <s v="2015/16"/>
    <n v="0.82169999999999999"/>
    <n v="0.11409999999999999"/>
    <n v="0.18920000000000001"/>
    <n v="0.1832"/>
    <n v="0.18920000000000001"/>
    <m/>
    <m/>
    <m/>
  </r>
  <r>
    <x v="33"/>
    <s v="C-IV"/>
    <x v="0"/>
    <x v="4"/>
    <n v="2016"/>
    <s v="2015/16"/>
    <n v="0.94210000000000005"/>
    <n v="0.1767"/>
    <n v="0.27279999999999999"/>
    <n v="0.20300000000000001"/>
    <n v="0.23630000000000001"/>
    <m/>
    <m/>
    <m/>
  </r>
  <r>
    <x v="34"/>
    <s v="CalWIN"/>
    <x v="0"/>
    <x v="4"/>
    <n v="2016"/>
    <s v="2015/16"/>
    <n v="0.98980000000000001"/>
    <n v="0.12790000000000001"/>
    <n v="0.2223"/>
    <n v="9.98E-2"/>
    <n v="0.15060000000000001"/>
    <m/>
    <m/>
    <m/>
  </r>
  <r>
    <x v="35"/>
    <s v="C-IV"/>
    <x v="0"/>
    <x v="4"/>
    <n v="2016"/>
    <s v="2015/16"/>
    <n v="0.95299999999999996"/>
    <n v="0.1595"/>
    <n v="0.25929999999999997"/>
    <n v="0.2772"/>
    <n v="0.32490000000000002"/>
    <m/>
    <m/>
    <m/>
  </r>
  <r>
    <x v="36"/>
    <s v="C-IV"/>
    <x v="0"/>
    <x v="4"/>
    <n v="2016"/>
    <s v="2015/16"/>
    <n v="0.95"/>
    <n v="0.23"/>
    <n v="0.3271"/>
    <n v="0.2475"/>
    <n v="0.28139999999999998"/>
    <m/>
    <m/>
    <m/>
  </r>
  <r>
    <x v="37"/>
    <s v="CalWIN"/>
    <x v="0"/>
    <x v="4"/>
    <n v="2016"/>
    <s v="2015/16"/>
    <n v="0.98240000000000005"/>
    <n v="0.13389999999999999"/>
    <n v="0.23330000000000001"/>
    <n v="6.8400000000000002E-2"/>
    <n v="0.114"/>
    <m/>
    <m/>
    <m/>
  </r>
  <r>
    <x v="38"/>
    <s v="CalWIN"/>
    <x v="0"/>
    <x v="4"/>
    <n v="2016"/>
    <s v="2015/16"/>
    <n v="0.87570000000000003"/>
    <n v="0.1004"/>
    <n v="0.1847"/>
    <n v="8.4599999999999995E-2"/>
    <n v="0.12429999999999999"/>
    <m/>
    <m/>
    <m/>
  </r>
  <r>
    <x v="39"/>
    <s v="C-IV"/>
    <x v="0"/>
    <x v="4"/>
    <n v="2016"/>
    <s v="2015/16"/>
    <n v="0.90600000000000003"/>
    <n v="0.1822"/>
    <n v="0.2707"/>
    <n v="0.25729999999999997"/>
    <n v="0.29110000000000003"/>
    <m/>
    <m/>
    <m/>
  </r>
  <r>
    <x v="40"/>
    <s v="CalWIN"/>
    <x v="0"/>
    <x v="4"/>
    <n v="2016"/>
    <s v="2015/16"/>
    <n v="0.96220000000000006"/>
    <n v="7.7700000000000005E-2"/>
    <n v="0.16830000000000001"/>
    <n v="4.5100000000000001E-2"/>
    <n v="8.2299999999999998E-2"/>
    <m/>
    <m/>
    <m/>
  </r>
  <r>
    <x v="41"/>
    <s v="CalWIN"/>
    <x v="0"/>
    <x v="4"/>
    <n v="2016"/>
    <s v="2015/16"/>
    <n v="0.9022"/>
    <n v="0.11360000000000001"/>
    <n v="0.216"/>
    <n v="6.6500000000000004E-2"/>
    <n v="0.1148"/>
    <m/>
    <m/>
    <m/>
  </r>
  <r>
    <x v="42"/>
    <s v="CalWIN"/>
    <x v="0"/>
    <x v="4"/>
    <n v="2016"/>
    <s v="2015/16"/>
    <n v="0.92789999999999995"/>
    <n v="9.01E-2"/>
    <n v="0.1699"/>
    <n v="6.5100000000000005E-2"/>
    <n v="9.9000000000000005E-2"/>
    <m/>
    <m/>
    <m/>
  </r>
  <r>
    <x v="43"/>
    <s v="CalWIN"/>
    <x v="0"/>
    <x v="4"/>
    <n v="2016"/>
    <s v="2015/16"/>
    <n v="0.97440000000000004"/>
    <n v="2.3300000000000001E-2"/>
    <n v="0.12790000000000001"/>
    <n v="4.5999999999999999E-3"/>
    <n v="4.5400000000000003E-2"/>
    <m/>
    <m/>
    <m/>
  </r>
  <r>
    <x v="44"/>
    <s v="CalWIN"/>
    <x v="0"/>
    <x v="4"/>
    <n v="2016"/>
    <s v="2015/16"/>
    <n v="0.94689999999999996"/>
    <n v="1.3599999999999999E-2"/>
    <n v="8.5199999999999998E-2"/>
    <n v="6.6E-3"/>
    <n v="3.7100000000000001E-2"/>
    <m/>
    <m/>
    <m/>
  </r>
  <r>
    <x v="45"/>
    <s v="C-IV"/>
    <x v="0"/>
    <x v="4"/>
    <n v="2016"/>
    <s v="2015/16"/>
    <n v="0.98340000000000005"/>
    <n v="0.15809999999999999"/>
    <n v="0.25819999999999999"/>
    <n v="0.26829999999999998"/>
    <n v="0.3105"/>
    <m/>
    <m/>
    <m/>
  </r>
  <r>
    <x v="46"/>
    <s v="C-IV"/>
    <x v="0"/>
    <x v="4"/>
    <n v="2016"/>
    <s v="2015/16"/>
    <n v="0.88239999999999996"/>
    <n v="6.4500000000000002E-2"/>
    <n v="0.1613"/>
    <n v="3.2300000000000002E-2"/>
    <n v="9.6799999999999997E-2"/>
    <m/>
    <m/>
    <m/>
  </r>
  <r>
    <x v="47"/>
    <s v="C-IV"/>
    <x v="0"/>
    <x v="4"/>
    <n v="2016"/>
    <s v="2015/16"/>
    <n v="0.88890000000000002"/>
    <n v="0.1439"/>
    <n v="0.22539999999999999"/>
    <n v="0.25540000000000002"/>
    <n v="0.28539999999999999"/>
    <m/>
    <m/>
    <m/>
  </r>
  <r>
    <x v="48"/>
    <s v="CalWIN"/>
    <x v="0"/>
    <x v="4"/>
    <n v="2016"/>
    <s v="2015/16"/>
    <n v="0.9718"/>
    <n v="1.29E-2"/>
    <n v="0.12139999999999999"/>
    <n v="4.4000000000000003E-3"/>
    <n v="5.5399999999999998E-2"/>
    <m/>
    <m/>
    <m/>
  </r>
  <r>
    <x v="49"/>
    <s v="CalWIN"/>
    <x v="0"/>
    <x v="4"/>
    <n v="2016"/>
    <s v="2015/16"/>
    <n v="0.50919999999999999"/>
    <n v="0.1275"/>
    <n v="0.22770000000000001"/>
    <n v="7.2300000000000003E-2"/>
    <n v="0.1197"/>
    <m/>
    <m/>
    <m/>
  </r>
  <r>
    <x v="50"/>
    <s v="C-IV"/>
    <x v="0"/>
    <x v="4"/>
    <n v="2016"/>
    <s v="2015/16"/>
    <n v="0.91539999999999999"/>
    <n v="0.18590000000000001"/>
    <n v="0.29010000000000002"/>
    <n v="0.22420000000000001"/>
    <n v="0.26700000000000002"/>
    <m/>
    <m/>
    <m/>
  </r>
  <r>
    <x v="51"/>
    <s v="C-IV"/>
    <x v="0"/>
    <x v="4"/>
    <n v="2016"/>
    <s v="2015/16"/>
    <n v="0.88070000000000004"/>
    <n v="0.1709"/>
    <n v="0.24790000000000001"/>
    <n v="0.25769999999999998"/>
    <n v="0.28010000000000002"/>
    <m/>
    <m/>
    <m/>
  </r>
  <r>
    <x v="52"/>
    <s v="C-IV"/>
    <x v="0"/>
    <x v="4"/>
    <n v="2016"/>
    <s v="2015/16"/>
    <n v="0.96950000000000003"/>
    <n v="0.15"/>
    <n v="0.2492"/>
    <n v="0.29430000000000001"/>
    <n v="0.32379999999999998"/>
    <m/>
    <m/>
    <m/>
  </r>
  <r>
    <x v="53"/>
    <s v="C-IV"/>
    <x v="0"/>
    <x v="4"/>
    <n v="2016"/>
    <s v="2015/16"/>
    <n v="0.81200000000000006"/>
    <n v="0.12859999999999999"/>
    <n v="0.22819999999999999"/>
    <n v="0.30709999999999998"/>
    <n v="0.34849999999999998"/>
    <m/>
    <m/>
    <m/>
  </r>
  <r>
    <x v="54"/>
    <s v="CalWIN"/>
    <x v="0"/>
    <x v="4"/>
    <n v="2016"/>
    <s v="2015/16"/>
    <n v="0.98019999999999996"/>
    <n v="0.2137"/>
    <n v="0.32990000000000003"/>
    <n v="0.13769999999999999"/>
    <n v="0.19220000000000001"/>
    <m/>
    <m/>
    <m/>
  </r>
  <r>
    <x v="55"/>
    <s v="C-IV"/>
    <x v="0"/>
    <x v="4"/>
    <n v="2016"/>
    <s v="2015/16"/>
    <n v="0.96879999999999999"/>
    <n v="0.1333"/>
    <n v="0.22289999999999999"/>
    <n v="0.17810000000000001"/>
    <n v="0.2087"/>
    <m/>
    <m/>
    <m/>
  </r>
  <r>
    <x v="56"/>
    <s v="CalWIN"/>
    <x v="0"/>
    <x v="4"/>
    <n v="2016"/>
    <s v="2015/16"/>
    <n v="0.96740000000000004"/>
    <n v="0.16059999999999999"/>
    <n v="0.27460000000000001"/>
    <n v="0.1148"/>
    <n v="0.1663"/>
    <m/>
    <m/>
    <m/>
  </r>
  <r>
    <x v="57"/>
    <s v="CalWIN"/>
    <x v="0"/>
    <x v="4"/>
    <n v="2016"/>
    <s v="2015/16"/>
    <n v="0.95630000000000004"/>
    <n v="9.4600000000000004E-2"/>
    <n v="0.1794"/>
    <n v="7.2300000000000003E-2"/>
    <n v="0.1231"/>
    <m/>
    <m/>
    <m/>
  </r>
  <r>
    <x v="58"/>
    <s v="C-IV"/>
    <x v="0"/>
    <x v="4"/>
    <n v="2016"/>
    <s v="2015/16"/>
    <n v="0.9677"/>
    <n v="0.2011"/>
    <n v="0.28810000000000002"/>
    <n v="0.34239999999999998"/>
    <n v="0.37140000000000001"/>
    <m/>
    <m/>
    <m/>
  </r>
  <r>
    <x v="0"/>
    <s v="n/a"/>
    <x v="1"/>
    <x v="4"/>
    <n v="2016"/>
    <s v="2015/16"/>
    <n v="0.92510000000000003"/>
    <n v="0.15109999999999998"/>
    <n v="0.2427"/>
    <n v="0.11789999999999999"/>
    <n v="0.16190000000000002"/>
    <m/>
    <m/>
    <m/>
  </r>
  <r>
    <x v="1"/>
    <s v="CalWIN"/>
    <x v="1"/>
    <x v="4"/>
    <n v="2016"/>
    <s v="2015/16"/>
    <n v="0.93230000000000002"/>
    <n v="0.1091"/>
    <n v="0.20899999999999999"/>
    <n v="7.8399999999999997E-2"/>
    <n v="0.1389"/>
    <m/>
    <m/>
    <m/>
  </r>
  <r>
    <x v="2"/>
    <s v="C-IV"/>
    <x v="1"/>
    <x v="4"/>
    <n v="2016"/>
    <s v="2015/16"/>
    <n v="0.63639999999999997"/>
    <n v="0.17649999999999999"/>
    <n v="0.23530000000000001"/>
    <n v="5.8799999999999998E-2"/>
    <n v="5.8799999999999998E-2"/>
    <m/>
    <m/>
    <m/>
  </r>
  <r>
    <x v="3"/>
    <s v="C-IV"/>
    <x v="1"/>
    <x v="4"/>
    <n v="2016"/>
    <s v="2015/16"/>
    <n v="0.95899999999999996"/>
    <n v="9.5000000000000001E-2"/>
    <n v="0.1923"/>
    <n v="0.25109999999999999"/>
    <n v="0.27379999999999999"/>
    <m/>
    <m/>
    <m/>
  </r>
  <r>
    <x v="4"/>
    <s v="C-IV"/>
    <x v="1"/>
    <x v="4"/>
    <n v="2016"/>
    <s v="2015/16"/>
    <n v="0.93859999999999999"/>
    <n v="0.1444"/>
    <n v="0.22839999999999999"/>
    <n v="0.24170000000000003"/>
    <n v="0.27639999999999998"/>
    <m/>
    <m/>
    <m/>
  </r>
  <r>
    <x v="5"/>
    <s v="C-IV"/>
    <x v="1"/>
    <x v="4"/>
    <n v="2016"/>
    <s v="2015/16"/>
    <n v="0.96399999999999997"/>
    <n v="8.6699999999999999E-2"/>
    <n v="0.1905"/>
    <n v="0.31120000000000003"/>
    <n v="0.35710000000000003"/>
    <m/>
    <m/>
    <m/>
  </r>
  <r>
    <x v="6"/>
    <s v="C-IV"/>
    <x v="1"/>
    <x v="4"/>
    <n v="2016"/>
    <s v="2015/16"/>
    <n v="0.98729999999999996"/>
    <n v="7.8399999999999997E-2"/>
    <n v="0.14219999999999999"/>
    <n v="0.24510000000000001"/>
    <n v="0.27449999999999997"/>
    <m/>
    <m/>
    <m/>
  </r>
  <r>
    <x v="7"/>
    <s v="CalWIN"/>
    <x v="1"/>
    <x v="4"/>
    <n v="2016"/>
    <s v="2015/16"/>
    <n v="0.98380000000000001"/>
    <n v="9.8100000000000007E-2"/>
    <n v="0.17760000000000001"/>
    <n v="6.8400000000000002E-2"/>
    <n v="0.1114"/>
    <m/>
    <m/>
    <m/>
  </r>
  <r>
    <x v="8"/>
    <s v="C-IV"/>
    <x v="1"/>
    <x v="4"/>
    <n v="2016"/>
    <s v="2015/16"/>
    <n v="0.9355"/>
    <n v="0.1686"/>
    <n v="0.23860000000000001"/>
    <n v="0.45270000000000005"/>
    <n v="0.48299999999999998"/>
    <m/>
    <m/>
    <m/>
  </r>
  <r>
    <x v="9"/>
    <s v="C-IV"/>
    <x v="1"/>
    <x v="4"/>
    <n v="2016"/>
    <s v="2015/16"/>
    <n v="0.98550000000000004"/>
    <n v="0.1232"/>
    <n v="0.2311"/>
    <n v="0.2273"/>
    <n v="0.2626"/>
    <m/>
    <m/>
    <m/>
  </r>
  <r>
    <x v="10"/>
    <s v="CalWIN"/>
    <x v="1"/>
    <x v="4"/>
    <n v="2016"/>
    <s v="2015/16"/>
    <n v="0.96870000000000001"/>
    <n v="0.15629999999999999"/>
    <n v="0.2697"/>
    <n v="0.12240000000000001"/>
    <n v="0.18609999999999999"/>
    <m/>
    <m/>
    <m/>
  </r>
  <r>
    <x v="11"/>
    <s v="C-IV"/>
    <x v="1"/>
    <x v="4"/>
    <n v="2016"/>
    <s v="2015/16"/>
    <n v="0.98650000000000004"/>
    <n v="0.12939999999999999"/>
    <n v="0.1802"/>
    <n v="0.1396"/>
    <n v="0.1497"/>
    <m/>
    <m/>
    <m/>
  </r>
  <r>
    <x v="12"/>
    <s v="C-IV"/>
    <x v="1"/>
    <x v="4"/>
    <n v="2016"/>
    <s v="2015/16"/>
    <n v="0.98529999999999995"/>
    <n v="0.16300000000000001"/>
    <n v="0.2382"/>
    <n v="0.26579999999999998"/>
    <n v="0.29530000000000001"/>
    <m/>
    <m/>
    <m/>
  </r>
  <r>
    <x v="13"/>
    <s v="C-IV"/>
    <x v="1"/>
    <x v="4"/>
    <n v="2016"/>
    <s v="2015/16"/>
    <n v="0.93569999999999998"/>
    <n v="0.17699999999999999"/>
    <n v="0.2707"/>
    <n v="0.25879999999999997"/>
    <n v="0.3019"/>
    <m/>
    <m/>
    <m/>
  </r>
  <r>
    <x v="14"/>
    <s v="C-IV"/>
    <x v="1"/>
    <x v="4"/>
    <n v="2016"/>
    <s v="2015/16"/>
    <n v="0.89170000000000005"/>
    <n v="0.13100000000000001"/>
    <n v="0.24210000000000001"/>
    <n v="0.30159999999999998"/>
    <n v="0.32539999999999997"/>
    <m/>
    <m/>
    <m/>
  </r>
  <r>
    <x v="15"/>
    <s v="C-IV"/>
    <x v="1"/>
    <x v="4"/>
    <n v="2016"/>
    <s v="2015/16"/>
    <n v="0.9446"/>
    <n v="0.20610000000000001"/>
    <n v="0.30210000000000004"/>
    <n v="0.19769999999999999"/>
    <n v="0.23399999999999999"/>
    <m/>
    <m/>
    <m/>
  </r>
  <r>
    <x v="16"/>
    <s v="C-IV"/>
    <x v="1"/>
    <x v="4"/>
    <n v="2016"/>
    <s v="2015/16"/>
    <n v="0.96650000000000003"/>
    <n v="0.2235"/>
    <n v="0.31679999999999997"/>
    <n v="0.2722"/>
    <n v="0.31190000000000001"/>
    <m/>
    <m/>
    <m/>
  </r>
  <r>
    <x v="17"/>
    <s v="C-IV"/>
    <x v="1"/>
    <x v="4"/>
    <n v="2016"/>
    <s v="2015/16"/>
    <n v="0.93379999999999996"/>
    <n v="0.1033"/>
    <n v="0.18049999999999999"/>
    <n v="0.43740000000000001"/>
    <n v="0.48869999999999997"/>
    <m/>
    <m/>
    <m/>
  </r>
  <r>
    <x v="18"/>
    <s v="C-IV"/>
    <x v="1"/>
    <x v="4"/>
    <n v="2016"/>
    <s v="2015/16"/>
    <n v="0.75319999999999998"/>
    <n v="9.4899999999999998E-2"/>
    <n v="0.15720000000000001"/>
    <n v="0.23850000000000002"/>
    <n v="0.26829999999999998"/>
    <m/>
    <m/>
    <m/>
  </r>
  <r>
    <x v="19"/>
    <s v="LRS"/>
    <x v="1"/>
    <x v="4"/>
    <n v="2016"/>
    <s v="2015/16"/>
    <n v="0.8286"/>
    <n v="0.15810000000000002"/>
    <n v="0.23809999999999998"/>
    <n v="5.0000000000000001E-4"/>
    <n v="3.9199999999999999E-2"/>
    <m/>
    <m/>
    <m/>
  </r>
  <r>
    <x v="20"/>
    <s v="C-IV"/>
    <x v="1"/>
    <x v="4"/>
    <n v="2016"/>
    <s v="2015/16"/>
    <n v="0.96840000000000004"/>
    <n v="0.17370000000000002"/>
    <n v="0.26329999999999998"/>
    <n v="0.1898"/>
    <n v="0.2266"/>
    <m/>
    <m/>
    <m/>
  </r>
  <r>
    <x v="21"/>
    <s v="C-IV"/>
    <x v="1"/>
    <x v="4"/>
    <n v="2016"/>
    <s v="2015/16"/>
    <n v="0.93240000000000001"/>
    <n v="0.1507"/>
    <n v="0.24170000000000003"/>
    <n v="0.24239999999999998"/>
    <n v="0.2802"/>
    <m/>
    <m/>
    <m/>
  </r>
  <r>
    <x v="22"/>
    <s v="C-IV"/>
    <x v="1"/>
    <x v="4"/>
    <n v="2016"/>
    <s v="2015/16"/>
    <n v="0.96509999999999996"/>
    <n v="0.14000000000000001"/>
    <n v="0.22500000000000001"/>
    <n v="0.27"/>
    <n v="0.28499999999999998"/>
    <m/>
    <m/>
    <m/>
  </r>
  <r>
    <x v="23"/>
    <s v="C-IV"/>
    <x v="1"/>
    <x v="4"/>
    <n v="2016"/>
    <s v="2015/16"/>
    <n v="0.97409999999999997"/>
    <n v="0.1757"/>
    <n v="0.28939999999999999"/>
    <n v="0.2802"/>
    <n v="0.33179999999999998"/>
    <m/>
    <m/>
    <m/>
  </r>
  <r>
    <x v="24"/>
    <s v="C-IV"/>
    <x v="1"/>
    <x v="4"/>
    <n v="2016"/>
    <s v="2015/16"/>
    <n v="0.95820000000000005"/>
    <n v="0.18789999999999998"/>
    <n v="0.28059999999999996"/>
    <n v="0.31159999999999999"/>
    <n v="0.34369999999999995"/>
    <m/>
    <m/>
    <m/>
  </r>
  <r>
    <x v="25"/>
    <s v="C-IV"/>
    <x v="1"/>
    <x v="4"/>
    <n v="2016"/>
    <s v="2015/16"/>
    <n v="0.86670000000000003"/>
    <n v="0.20980000000000001"/>
    <n v="0.2727"/>
    <n v="0.23780000000000001"/>
    <n v="0.25869999999999999"/>
    <m/>
    <m/>
    <m/>
  </r>
  <r>
    <x v="26"/>
    <s v="C-IV"/>
    <x v="1"/>
    <x v="4"/>
    <n v="2016"/>
    <s v="2015/16"/>
    <n v="0.98680000000000001"/>
    <n v="6.59E-2"/>
    <n v="0.13769999999999999"/>
    <n v="0.1497"/>
    <n v="0.16170000000000001"/>
    <m/>
    <m/>
    <m/>
  </r>
  <r>
    <x v="27"/>
    <s v="C-IV"/>
    <x v="1"/>
    <x v="4"/>
    <n v="2016"/>
    <s v="2015/16"/>
    <n v="0.97099999999999997"/>
    <n v="0.18489999999999998"/>
    <n v="0.29320000000000002"/>
    <n v="0.22089999999999999"/>
    <n v="0.26100000000000001"/>
    <m/>
    <m/>
    <m/>
  </r>
  <r>
    <x v="28"/>
    <s v="C-IV"/>
    <x v="1"/>
    <x v="4"/>
    <n v="2016"/>
    <s v="2015/16"/>
    <n v="0.9607"/>
    <n v="0.1198"/>
    <n v="0.20449999999999999"/>
    <n v="0.22030000000000002"/>
    <n v="0.25650000000000001"/>
    <m/>
    <m/>
    <m/>
  </r>
  <r>
    <x v="29"/>
    <s v="C-IV"/>
    <x v="1"/>
    <x v="4"/>
    <n v="2016"/>
    <s v="2015/16"/>
    <n v="0.871"/>
    <n v="8.1699999999999995E-2"/>
    <n v="0.1464"/>
    <n v="0.23949999999999999"/>
    <n v="0.28520000000000001"/>
    <m/>
    <m/>
    <m/>
  </r>
  <r>
    <x v="30"/>
    <s v="CalWIN"/>
    <x v="1"/>
    <x v="4"/>
    <n v="2016"/>
    <s v="2015/16"/>
    <n v="0.995"/>
    <n v="0.107"/>
    <n v="0.20010000000000003"/>
    <n v="8.09E-2"/>
    <n v="0.128"/>
    <m/>
    <m/>
    <m/>
  </r>
  <r>
    <x v="31"/>
    <s v="CalWIN"/>
    <x v="1"/>
    <x v="4"/>
    <n v="2016"/>
    <s v="2015/16"/>
    <n v="0.9153"/>
    <n v="8.4700000000000011E-2"/>
    <n v="0.16760000000000003"/>
    <n v="4.7400000000000005E-2"/>
    <n v="7.8200000000000006E-2"/>
    <m/>
    <m/>
    <m/>
  </r>
  <r>
    <x v="32"/>
    <s v="C-IV"/>
    <x v="1"/>
    <x v="4"/>
    <n v="2016"/>
    <s v="2015/16"/>
    <n v="0.8851"/>
    <n v="8.9499999999999996E-2"/>
    <n v="0.16339999999999999"/>
    <n v="0.17899999999999999"/>
    <n v="0.23350000000000001"/>
    <m/>
    <m/>
    <m/>
  </r>
  <r>
    <x v="33"/>
    <s v="C-IV"/>
    <x v="1"/>
    <x v="4"/>
    <n v="2016"/>
    <s v="2015/16"/>
    <n v="0.9456"/>
    <n v="0.17430000000000001"/>
    <n v="0.26579999999999998"/>
    <n v="0.2225"/>
    <n v="0.26329999999999998"/>
    <m/>
    <m/>
    <m/>
  </r>
  <r>
    <x v="34"/>
    <s v="CalWIN"/>
    <x v="1"/>
    <x v="4"/>
    <n v="2016"/>
    <s v="2015/16"/>
    <n v="0.99209999999999998"/>
    <n v="0.14180000000000001"/>
    <n v="0.23929999999999998"/>
    <n v="9.7200000000000009E-2"/>
    <n v="0.15029999999999999"/>
    <m/>
    <m/>
    <m/>
  </r>
  <r>
    <x v="35"/>
    <s v="C-IV"/>
    <x v="1"/>
    <x v="4"/>
    <n v="2016"/>
    <s v="2015/16"/>
    <n v="0.93259999999999998"/>
    <n v="0.1673"/>
    <n v="0.26769999999999999"/>
    <n v="0.37729999999999997"/>
    <n v="0.41820000000000002"/>
    <m/>
    <m/>
    <m/>
  </r>
  <r>
    <x v="36"/>
    <s v="C-IV"/>
    <x v="1"/>
    <x v="4"/>
    <n v="2016"/>
    <s v="2015/16"/>
    <n v="0.96109999999999995"/>
    <n v="0.2286"/>
    <n v="0.32179999999999997"/>
    <n v="0.25719999999999998"/>
    <n v="0.29580000000000001"/>
    <m/>
    <m/>
    <m/>
  </r>
  <r>
    <x v="37"/>
    <s v="CalWIN"/>
    <x v="1"/>
    <x v="4"/>
    <n v="2016"/>
    <s v="2015/16"/>
    <n v="0.98040000000000005"/>
    <n v="0.12359999999999999"/>
    <n v="0.22"/>
    <n v="6.9099999999999995E-2"/>
    <n v="0.1168"/>
    <m/>
    <m/>
    <m/>
  </r>
  <r>
    <x v="38"/>
    <s v="CalWIN"/>
    <x v="1"/>
    <x v="4"/>
    <n v="2016"/>
    <s v="2015/16"/>
    <n v="0.89959999999999996"/>
    <n v="0.11"/>
    <n v="0.19469999999999998"/>
    <n v="8.9499999999999996E-2"/>
    <n v="0.13339999999999999"/>
    <m/>
    <m/>
    <m/>
  </r>
  <r>
    <x v="39"/>
    <s v="C-IV"/>
    <x v="1"/>
    <x v="4"/>
    <n v="2016"/>
    <s v="2015/16"/>
    <n v="0.90659999999999996"/>
    <n v="0.17530000000000001"/>
    <n v="0.26469999999999999"/>
    <n v="0.26819999999999999"/>
    <n v="0.30469999999999997"/>
    <m/>
    <m/>
    <m/>
  </r>
  <r>
    <x v="40"/>
    <s v="CalWIN"/>
    <x v="1"/>
    <x v="4"/>
    <n v="2016"/>
    <s v="2015/16"/>
    <n v="0.97760000000000002"/>
    <n v="8.0199999999999994E-2"/>
    <n v="0.15539999999999998"/>
    <n v="6.0400000000000002E-2"/>
    <n v="0.105"/>
    <m/>
    <m/>
    <m/>
  </r>
  <r>
    <x v="41"/>
    <s v="CalWIN"/>
    <x v="1"/>
    <x v="4"/>
    <n v="2016"/>
    <s v="2015/16"/>
    <n v="0.88549999999999995"/>
    <n v="0.1057"/>
    <n v="0.21460000000000001"/>
    <n v="6.8600000000000008E-2"/>
    <n v="0.11509999999999999"/>
    <m/>
    <m/>
    <m/>
  </r>
  <r>
    <x v="42"/>
    <s v="CalWIN"/>
    <x v="1"/>
    <x v="4"/>
    <n v="2016"/>
    <s v="2015/16"/>
    <n v="0.93149999999999999"/>
    <n v="9.2899999999999996E-2"/>
    <n v="0.17879999999999999"/>
    <n v="6.7599999999999993E-2"/>
    <n v="0.11310000000000001"/>
    <m/>
    <m/>
    <m/>
  </r>
  <r>
    <x v="43"/>
    <s v="CalWIN"/>
    <x v="1"/>
    <x v="4"/>
    <n v="2016"/>
    <s v="2015/16"/>
    <n v="0.98829999999999996"/>
    <n v="1.8000000000000002E-2"/>
    <n v="0.1108"/>
    <n v="9.1999999999999998E-3"/>
    <n v="4.8499999999999995E-2"/>
    <m/>
    <m/>
    <m/>
  </r>
  <r>
    <x v="44"/>
    <s v="CalWIN"/>
    <x v="1"/>
    <x v="4"/>
    <n v="2016"/>
    <s v="2015/16"/>
    <n v="0.9718"/>
    <n v="1.46E-2"/>
    <n v="9.6000000000000002E-2"/>
    <n v="6.4000000000000003E-3"/>
    <n v="4.1399999999999999E-2"/>
    <m/>
    <m/>
    <m/>
  </r>
  <r>
    <x v="45"/>
    <s v="C-IV"/>
    <x v="1"/>
    <x v="4"/>
    <n v="2016"/>
    <s v="2015/16"/>
    <n v="0.98029999999999995"/>
    <n v="0.16800000000000001"/>
    <n v="0.25969999999999999"/>
    <n v="0.28570000000000001"/>
    <n v="0.32719999999999999"/>
    <m/>
    <m/>
    <m/>
  </r>
  <r>
    <x v="46"/>
    <s v="C-IV"/>
    <x v="1"/>
    <x v="4"/>
    <n v="2016"/>
    <s v="2015/16"/>
    <n v="1"/>
    <n v="3.7000000000000005E-2"/>
    <n v="0.22219999999999998"/>
    <n v="0.14810000000000001"/>
    <n v="0.1852"/>
    <m/>
    <m/>
    <m/>
  </r>
  <r>
    <x v="47"/>
    <s v="C-IV"/>
    <x v="1"/>
    <x v="4"/>
    <n v="2016"/>
    <s v="2015/16"/>
    <n v="0.88090000000000002"/>
    <n v="0.11199999999999999"/>
    <n v="0.20449999999999999"/>
    <n v="0.34310000000000002"/>
    <n v="0.38380000000000003"/>
    <m/>
    <m/>
    <m/>
  </r>
  <r>
    <x v="48"/>
    <s v="CalWIN"/>
    <x v="1"/>
    <x v="4"/>
    <n v="2016"/>
    <s v="2015/16"/>
    <s v="n/a"/>
    <n v="1.5600000000000001E-2"/>
    <n v="0.11630000000000001"/>
    <n v="6.6E-3"/>
    <n v="5.8799999999999998E-2"/>
    <m/>
    <m/>
    <m/>
  </r>
  <r>
    <x v="49"/>
    <s v="CalWIN"/>
    <x v="1"/>
    <x v="4"/>
    <n v="2016"/>
    <s v="2015/16"/>
    <n v="0.5867"/>
    <n v="0.11509999999999999"/>
    <n v="0.21109999999999998"/>
    <n v="7.8299999999999995E-2"/>
    <n v="0.13019999999999998"/>
    <m/>
    <m/>
    <m/>
  </r>
  <r>
    <x v="50"/>
    <s v="C-IV"/>
    <x v="1"/>
    <x v="4"/>
    <n v="2016"/>
    <s v="2015/16"/>
    <n v="0.92520000000000002"/>
    <n v="0.18429999999999999"/>
    <n v="0.2843"/>
    <n v="0.2646"/>
    <n v="0.31509999999999999"/>
    <m/>
    <m/>
    <m/>
  </r>
  <r>
    <x v="51"/>
    <s v="C-IV"/>
    <x v="1"/>
    <x v="4"/>
    <n v="2016"/>
    <s v="2015/16"/>
    <n v="0.89959999999999996"/>
    <n v="0.15590000000000001"/>
    <n v="0.218"/>
    <n v="0.28160000000000002"/>
    <n v="0.30809999999999998"/>
    <m/>
    <m/>
    <m/>
  </r>
  <r>
    <x v="52"/>
    <s v="C-IV"/>
    <x v="1"/>
    <x v="4"/>
    <n v="2016"/>
    <s v="2015/16"/>
    <n v="0.95399999999999996"/>
    <n v="0.16420000000000001"/>
    <n v="0.25239999999999996"/>
    <n v="0.28949999999999998"/>
    <n v="0.32240000000000002"/>
    <m/>
    <m/>
    <m/>
  </r>
  <r>
    <x v="53"/>
    <s v="C-IV"/>
    <x v="1"/>
    <x v="4"/>
    <n v="2016"/>
    <s v="2015/16"/>
    <n v="0.72170000000000001"/>
    <n v="8.5500000000000007E-2"/>
    <n v="0.188"/>
    <n v="0.23929999999999998"/>
    <n v="0.26069999999999999"/>
    <m/>
    <m/>
    <m/>
  </r>
  <r>
    <x v="54"/>
    <s v="CalWIN"/>
    <x v="1"/>
    <x v="4"/>
    <n v="2016"/>
    <s v="2015/16"/>
    <n v="0.9869"/>
    <n v="0.21379999999999999"/>
    <n v="0.3387"/>
    <n v="0.1772"/>
    <n v="0.25469999999999998"/>
    <m/>
    <m/>
    <m/>
  </r>
  <r>
    <x v="55"/>
    <s v="C-IV"/>
    <x v="1"/>
    <x v="4"/>
    <n v="2016"/>
    <s v="2015/16"/>
    <n v="0.98499999999999999"/>
    <n v="7.2999999999999995E-2"/>
    <n v="0.17280000000000001"/>
    <n v="0.13900000000000001"/>
    <n v="0.18260000000000001"/>
    <m/>
    <m/>
    <m/>
  </r>
  <r>
    <x v="56"/>
    <s v="CalWIN"/>
    <x v="1"/>
    <x v="4"/>
    <n v="2016"/>
    <s v="2015/16"/>
    <n v="0.96789999999999998"/>
    <n v="0.14480000000000001"/>
    <n v="0.25750000000000001"/>
    <n v="0.1225"/>
    <n v="0.17980000000000002"/>
    <m/>
    <m/>
    <m/>
  </r>
  <r>
    <x v="57"/>
    <s v="CalWIN"/>
    <x v="1"/>
    <x v="4"/>
    <n v="2016"/>
    <s v="2015/16"/>
    <n v="0.93300000000000005"/>
    <n v="0.1157"/>
    <n v="0.214"/>
    <n v="8.5699999999999998E-2"/>
    <n v="0.13519999999999999"/>
    <m/>
    <m/>
    <m/>
  </r>
  <r>
    <x v="58"/>
    <s v="C-IV"/>
    <x v="1"/>
    <x v="4"/>
    <n v="2016"/>
    <s v="2015/16"/>
    <n v="0.98019999999999996"/>
    <n v="0.21920000000000001"/>
    <n v="0.2928"/>
    <n v="0.3725"/>
    <n v="0.40340000000000004"/>
    <m/>
    <m/>
    <m/>
  </r>
  <r>
    <x v="0"/>
    <s v="n/a"/>
    <x v="2"/>
    <x v="4"/>
    <n v="2016"/>
    <s v="2016/17"/>
    <m/>
    <n v="0.1416"/>
    <n v="0.23129999999999998"/>
    <n v="0.11650000000000001"/>
    <n v="0.15429999999999999"/>
    <m/>
    <m/>
    <m/>
  </r>
  <r>
    <x v="1"/>
    <s v="CalWIN"/>
    <x v="2"/>
    <x v="4"/>
    <n v="2016"/>
    <s v="2016/17"/>
    <m/>
    <n v="0.10980000000000001"/>
    <n v="0.20760000000000001"/>
    <n v="7.7300000000000008E-2"/>
    <n v="0.13039999999999999"/>
    <m/>
    <m/>
    <m/>
  </r>
  <r>
    <x v="2"/>
    <s v="C-IV"/>
    <x v="2"/>
    <x v="4"/>
    <n v="2016"/>
    <s v="2016/17"/>
    <m/>
    <n v="7.1399999999999991E-2"/>
    <n v="0.28570000000000001"/>
    <n v="0"/>
    <n v="7.1399999999999991E-2"/>
    <m/>
    <m/>
    <m/>
  </r>
  <r>
    <x v="3"/>
    <s v="C-IV"/>
    <x v="2"/>
    <x v="4"/>
    <n v="2016"/>
    <s v="2016/17"/>
    <m/>
    <n v="0.1013"/>
    <n v="0.1696"/>
    <n v="0.2127"/>
    <n v="0.24809999999999999"/>
    <m/>
    <m/>
    <m/>
  </r>
  <r>
    <x v="4"/>
    <s v="C-IV"/>
    <x v="2"/>
    <x v="4"/>
    <n v="2016"/>
    <s v="2016/17"/>
    <m/>
    <n v="0.14400000000000002"/>
    <n v="0.23019999999999999"/>
    <n v="0.23309999999999997"/>
    <n v="0.26419999999999999"/>
    <m/>
    <m/>
    <m/>
  </r>
  <r>
    <x v="5"/>
    <s v="C-IV"/>
    <x v="2"/>
    <x v="4"/>
    <n v="2016"/>
    <s v="2016/17"/>
    <m/>
    <n v="8.6999999999999994E-2"/>
    <n v="0.182"/>
    <n v="0.30760000000000004"/>
    <n v="0.35590000000000005"/>
    <m/>
    <m/>
    <m/>
  </r>
  <r>
    <x v="6"/>
    <s v="C-IV"/>
    <x v="2"/>
    <x v="4"/>
    <n v="2016"/>
    <s v="2016/17"/>
    <m/>
    <n v="0.1295"/>
    <n v="0.19170000000000001"/>
    <n v="0.22800000000000001"/>
    <n v="0.25390000000000001"/>
    <m/>
    <m/>
    <m/>
  </r>
  <r>
    <x v="7"/>
    <s v="CalWIN"/>
    <x v="2"/>
    <x v="4"/>
    <n v="2016"/>
    <s v="2016/17"/>
    <m/>
    <n v="8.2299999999999998E-2"/>
    <n v="0.1603"/>
    <n v="5.2400000000000002E-2"/>
    <n v="8.9700000000000002E-2"/>
    <m/>
    <m/>
    <m/>
  </r>
  <r>
    <x v="8"/>
    <s v="C-IV"/>
    <x v="2"/>
    <x v="4"/>
    <n v="2016"/>
    <s v="2016/17"/>
    <m/>
    <n v="0.20610000000000001"/>
    <n v="0.28110000000000002"/>
    <n v="0.3407"/>
    <n v="0.36630000000000001"/>
    <m/>
    <m/>
    <m/>
  </r>
  <r>
    <x v="9"/>
    <s v="C-IV"/>
    <x v="2"/>
    <x v="4"/>
    <n v="2016"/>
    <s v="2016/17"/>
    <m/>
    <n v="0.14550000000000002"/>
    <n v="0.22969999999999999"/>
    <n v="0.2525"/>
    <n v="0.28649999999999998"/>
    <m/>
    <m/>
    <m/>
  </r>
  <r>
    <x v="10"/>
    <s v="CalWIN"/>
    <x v="2"/>
    <x v="4"/>
    <n v="2016"/>
    <s v="2016/17"/>
    <m/>
    <n v="0.1537"/>
    <n v="0.27629999999999999"/>
    <n v="0.11630000000000001"/>
    <n v="0.17510000000000001"/>
    <m/>
    <m/>
    <m/>
  </r>
  <r>
    <x v="11"/>
    <s v="C-IV"/>
    <x v="2"/>
    <x v="4"/>
    <n v="2016"/>
    <s v="2016/17"/>
    <m/>
    <n v="0.1246"/>
    <n v="0.17510000000000001"/>
    <n v="0.18100000000000002"/>
    <n v="0.20469999999999999"/>
    <m/>
    <m/>
    <m/>
  </r>
  <r>
    <x v="12"/>
    <s v="C-IV"/>
    <x v="2"/>
    <x v="4"/>
    <n v="2016"/>
    <s v="2016/17"/>
    <m/>
    <n v="0.1104"/>
    <n v="0.19059999999999999"/>
    <n v="0.26899999999999996"/>
    <n v="0.30109999999999998"/>
    <m/>
    <m/>
    <m/>
  </r>
  <r>
    <x v="13"/>
    <s v="C-IV"/>
    <x v="2"/>
    <x v="4"/>
    <n v="2016"/>
    <s v="2016/17"/>
    <m/>
    <n v="0.15869999999999998"/>
    <n v="0.24539999999999998"/>
    <n v="0.23319999999999999"/>
    <n v="0.26369999999999999"/>
    <m/>
    <m/>
    <m/>
  </r>
  <r>
    <x v="14"/>
    <s v="C-IV"/>
    <x v="2"/>
    <x v="4"/>
    <n v="2016"/>
    <s v="2016/17"/>
    <m/>
    <n v="0.1618"/>
    <n v="0.24480000000000002"/>
    <n v="0.35270000000000001"/>
    <n v="0.36099999999999999"/>
    <m/>
    <m/>
    <m/>
  </r>
  <r>
    <x v="15"/>
    <s v="C-IV"/>
    <x v="2"/>
    <x v="4"/>
    <n v="2016"/>
    <s v="2016/17"/>
    <m/>
    <n v="0.20760000000000001"/>
    <n v="0.30430000000000001"/>
    <n v="0.18059999999999998"/>
    <n v="0.2157"/>
    <m/>
    <m/>
    <m/>
  </r>
  <r>
    <x v="16"/>
    <s v="C-IV"/>
    <x v="2"/>
    <x v="4"/>
    <n v="2016"/>
    <s v="2016/17"/>
    <m/>
    <n v="0.2132"/>
    <n v="0.31569999999999998"/>
    <n v="0.22489999999999999"/>
    <n v="0.25640000000000002"/>
    <m/>
    <m/>
    <m/>
  </r>
  <r>
    <x v="17"/>
    <s v="C-IV"/>
    <x v="2"/>
    <x v="4"/>
    <n v="2016"/>
    <s v="2016/17"/>
    <m/>
    <n v="9.6600000000000005E-2"/>
    <n v="0.18010000000000001"/>
    <n v="0.4219"/>
    <n v="0.4829"/>
    <m/>
    <m/>
    <m/>
  </r>
  <r>
    <x v="18"/>
    <s v="C-IV"/>
    <x v="2"/>
    <x v="4"/>
    <n v="2016"/>
    <s v="2016/17"/>
    <m/>
    <n v="6.2199999999999998E-2"/>
    <n v="0.12689999999999999"/>
    <n v="0.27610000000000001"/>
    <n v="0.31340000000000001"/>
    <m/>
    <m/>
    <m/>
  </r>
  <r>
    <x v="19"/>
    <s v="LRS"/>
    <x v="2"/>
    <x v="4"/>
    <n v="2016"/>
    <s v="2016/17"/>
    <m/>
    <n v="0.12590000000000001"/>
    <n v="0.20170000000000002"/>
    <n v="2.0000000000000001E-4"/>
    <n v="3.0499999999999999E-2"/>
    <m/>
    <m/>
    <m/>
  </r>
  <r>
    <x v="20"/>
    <s v="C-IV"/>
    <x v="2"/>
    <x v="4"/>
    <n v="2016"/>
    <s v="2016/17"/>
    <m/>
    <n v="0.2006"/>
    <n v="0.29449999999999998"/>
    <n v="0.16500000000000001"/>
    <n v="0.20469999999999999"/>
    <m/>
    <m/>
    <m/>
  </r>
  <r>
    <x v="21"/>
    <s v="C-IV"/>
    <x v="2"/>
    <x v="4"/>
    <n v="2016"/>
    <s v="2016/17"/>
    <m/>
    <n v="0.1401"/>
    <n v="0.2263"/>
    <n v="0.23280000000000001"/>
    <n v="0.27629999999999999"/>
    <m/>
    <m/>
    <m/>
  </r>
  <r>
    <x v="22"/>
    <s v="C-IV"/>
    <x v="2"/>
    <x v="4"/>
    <n v="2016"/>
    <s v="2016/17"/>
    <m/>
    <n v="0.10619999999999999"/>
    <n v="0.15490000000000001"/>
    <n v="0.23449999999999999"/>
    <n v="0.26550000000000001"/>
    <m/>
    <m/>
    <m/>
  </r>
  <r>
    <x v="23"/>
    <s v="C-IV"/>
    <x v="2"/>
    <x v="4"/>
    <n v="2016"/>
    <s v="2016/17"/>
    <m/>
    <n v="0.16449999999999998"/>
    <n v="0.26530000000000004"/>
    <n v="0.22559999999999999"/>
    <n v="0.2621"/>
    <m/>
    <m/>
    <m/>
  </r>
  <r>
    <x v="24"/>
    <s v="C-IV"/>
    <x v="2"/>
    <x v="4"/>
    <n v="2016"/>
    <s v="2016/17"/>
    <m/>
    <n v="0.1938"/>
    <n v="0.2823"/>
    <n v="0.29239999999999999"/>
    <n v="0.32929999999999998"/>
    <m/>
    <m/>
    <m/>
  </r>
  <r>
    <x v="25"/>
    <s v="C-IV"/>
    <x v="2"/>
    <x v="4"/>
    <n v="2016"/>
    <s v="2016/17"/>
    <m/>
    <n v="0.12859999999999999"/>
    <n v="0.1857"/>
    <n v="0.31430000000000002"/>
    <n v="0.34289999999999998"/>
    <m/>
    <m/>
    <m/>
  </r>
  <r>
    <x v="26"/>
    <s v="C-IV"/>
    <x v="2"/>
    <x v="4"/>
    <n v="2016"/>
    <s v="2016/17"/>
    <m/>
    <n v="1.4199999999999999E-2"/>
    <n v="8.5099999999999995E-2"/>
    <n v="0.17019999999999999"/>
    <n v="0.17019999999999999"/>
    <m/>
    <m/>
    <m/>
  </r>
  <r>
    <x v="27"/>
    <s v="C-IV"/>
    <x v="2"/>
    <x v="4"/>
    <n v="2016"/>
    <s v="2016/17"/>
    <m/>
    <n v="0.222"/>
    <n v="0.3306"/>
    <n v="0.24679999999999999"/>
    <n v="0.29710000000000003"/>
    <m/>
    <m/>
    <m/>
  </r>
  <r>
    <x v="28"/>
    <s v="C-IV"/>
    <x v="2"/>
    <x v="4"/>
    <n v="2016"/>
    <s v="2016/17"/>
    <m/>
    <n v="0.10310000000000001"/>
    <n v="0.1825"/>
    <n v="0.24329999999999999"/>
    <n v="0.28350000000000003"/>
    <m/>
    <m/>
    <m/>
  </r>
  <r>
    <x v="29"/>
    <s v="C-IV"/>
    <x v="2"/>
    <x v="4"/>
    <n v="2016"/>
    <s v="2016/17"/>
    <m/>
    <n v="9.5199999999999993E-2"/>
    <n v="0.17660000000000001"/>
    <n v="0.18440000000000001"/>
    <n v="0.2165"/>
    <m/>
    <m/>
    <m/>
  </r>
  <r>
    <x v="30"/>
    <s v="CalWIN"/>
    <x v="2"/>
    <x v="4"/>
    <n v="2016"/>
    <s v="2016/17"/>
    <m/>
    <n v="0.1099"/>
    <n v="0.19980000000000001"/>
    <n v="7.9500000000000001E-2"/>
    <n v="0.12279999999999999"/>
    <m/>
    <m/>
    <m/>
  </r>
  <r>
    <x v="31"/>
    <s v="CalWIN"/>
    <x v="2"/>
    <x v="4"/>
    <n v="2016"/>
    <s v="2016/17"/>
    <m/>
    <n v="7.8100000000000003E-2"/>
    <n v="0.15279999999999999"/>
    <n v="5.3499999999999999E-2"/>
    <n v="8.1199999999999994E-2"/>
    <m/>
    <m/>
    <m/>
  </r>
  <r>
    <x v="32"/>
    <s v="C-IV"/>
    <x v="2"/>
    <x v="4"/>
    <n v="2016"/>
    <s v="2016/17"/>
    <m/>
    <n v="0.1023"/>
    <n v="0.19889999999999999"/>
    <n v="0.17050000000000001"/>
    <n v="0.20170000000000002"/>
    <m/>
    <m/>
    <m/>
  </r>
  <r>
    <x v="33"/>
    <s v="C-IV"/>
    <x v="2"/>
    <x v="4"/>
    <n v="2016"/>
    <s v="2016/17"/>
    <m/>
    <n v="0.1691"/>
    <n v="0.25769999999999998"/>
    <n v="0.20749999999999999"/>
    <n v="0.24010000000000001"/>
    <m/>
    <m/>
    <m/>
  </r>
  <r>
    <x v="34"/>
    <s v="CalWIN"/>
    <x v="2"/>
    <x v="4"/>
    <n v="2016"/>
    <s v="2016/17"/>
    <m/>
    <n v="0.12869999999999998"/>
    <n v="0.22020000000000001"/>
    <n v="8.5099999999999995E-2"/>
    <n v="0.129"/>
    <m/>
    <m/>
    <m/>
  </r>
  <r>
    <x v="35"/>
    <s v="C-IV"/>
    <x v="2"/>
    <x v="4"/>
    <n v="2016"/>
    <s v="2016/17"/>
    <m/>
    <n v="0.14949999999999999"/>
    <n v="0.23260000000000003"/>
    <n v="0.32390000000000002"/>
    <n v="0.36049999999999999"/>
    <m/>
    <m/>
    <m/>
  </r>
  <r>
    <x v="36"/>
    <s v="C-IV"/>
    <x v="2"/>
    <x v="4"/>
    <n v="2016"/>
    <s v="2016/17"/>
    <m/>
    <n v="0.2263"/>
    <n v="0.312"/>
    <n v="0.25719999999999998"/>
    <n v="0.28920000000000001"/>
    <m/>
    <m/>
    <m/>
  </r>
  <r>
    <x v="37"/>
    <s v="CalWIN"/>
    <x v="2"/>
    <x v="4"/>
    <n v="2016"/>
    <s v="2016/17"/>
    <m/>
    <n v="0.1195"/>
    <n v="0.21059999999999998"/>
    <n v="6.9699999999999998E-2"/>
    <n v="0.1103"/>
    <m/>
    <m/>
    <m/>
  </r>
  <r>
    <x v="38"/>
    <s v="CalWIN"/>
    <x v="2"/>
    <x v="4"/>
    <n v="2016"/>
    <s v="2016/17"/>
    <m/>
    <n v="0.1066"/>
    <n v="0.1961"/>
    <n v="8.8900000000000007E-2"/>
    <n v="0.12429999999999999"/>
    <m/>
    <m/>
    <m/>
  </r>
  <r>
    <x v="39"/>
    <s v="C-IV"/>
    <x v="2"/>
    <x v="4"/>
    <n v="2016"/>
    <s v="2016/17"/>
    <m/>
    <n v="0.17519999999999999"/>
    <n v="0.25659999999999999"/>
    <n v="0.28309999999999996"/>
    <n v="0.31290000000000001"/>
    <m/>
    <m/>
    <m/>
  </r>
  <r>
    <x v="40"/>
    <s v="CalWIN"/>
    <x v="2"/>
    <x v="4"/>
    <n v="2016"/>
    <s v="2016/17"/>
    <m/>
    <n v="0.08"/>
    <n v="0.15759999999999999"/>
    <n v="6.3700000000000007E-2"/>
    <n v="0.10050000000000001"/>
    <m/>
    <m/>
    <m/>
  </r>
  <r>
    <x v="41"/>
    <s v="CalWIN"/>
    <x v="2"/>
    <x v="4"/>
    <n v="2016"/>
    <s v="2016/17"/>
    <m/>
    <n v="0.10279999999999999"/>
    <n v="0.19489999999999999"/>
    <n v="7.2999999999999995E-2"/>
    <n v="0.10980000000000001"/>
    <m/>
    <m/>
    <m/>
  </r>
  <r>
    <x v="42"/>
    <s v="CalWIN"/>
    <x v="2"/>
    <x v="4"/>
    <n v="2016"/>
    <s v="2016/17"/>
    <m/>
    <n v="8.8599999999999998E-2"/>
    <n v="0.19039999999999999"/>
    <n v="6.5500000000000003E-2"/>
    <n v="0.1133"/>
    <m/>
    <m/>
    <m/>
  </r>
  <r>
    <x v="43"/>
    <s v="CalWIN"/>
    <x v="2"/>
    <x v="4"/>
    <n v="2016"/>
    <s v="2016/17"/>
    <m/>
    <n v="1.9199999999999998E-2"/>
    <n v="0.10580000000000001"/>
    <n v="8.199999999999999E-3"/>
    <n v="4.0899999999999999E-2"/>
    <m/>
    <m/>
    <m/>
  </r>
  <r>
    <x v="44"/>
    <s v="CalWIN"/>
    <x v="2"/>
    <x v="4"/>
    <n v="2016"/>
    <s v="2016/17"/>
    <m/>
    <n v="1.29E-2"/>
    <n v="0.1105"/>
    <n v="4.7999999999999996E-3"/>
    <n v="5.4600000000000003E-2"/>
    <m/>
    <m/>
    <m/>
  </r>
  <r>
    <x v="45"/>
    <s v="C-IV"/>
    <x v="2"/>
    <x v="4"/>
    <n v="2016"/>
    <s v="2016/17"/>
    <m/>
    <n v="0.14369999999999999"/>
    <n v="0.23089999999999999"/>
    <n v="0.26789999999999997"/>
    <n v="0.30230000000000001"/>
    <m/>
    <m/>
    <m/>
  </r>
  <r>
    <x v="46"/>
    <s v="C-IV"/>
    <x v="2"/>
    <x v="4"/>
    <n v="2016"/>
    <s v="2016/17"/>
    <m/>
    <n v="0.10529999999999999"/>
    <n v="0.18420000000000003"/>
    <n v="0.10529999999999999"/>
    <n v="0.10529999999999999"/>
    <m/>
    <m/>
    <m/>
  </r>
  <r>
    <x v="47"/>
    <s v="C-IV"/>
    <x v="2"/>
    <x v="4"/>
    <n v="2016"/>
    <s v="2016/17"/>
    <m/>
    <n v="0.13849999999999998"/>
    <n v="0.20170000000000002"/>
    <n v="0.38880000000000003"/>
    <n v="0.4204"/>
    <m/>
    <m/>
    <m/>
  </r>
  <r>
    <x v="48"/>
    <s v="CalWIN"/>
    <x v="2"/>
    <x v="4"/>
    <n v="2016"/>
    <s v="2016/17"/>
    <m/>
    <n v="1.18E-2"/>
    <n v="0.1197"/>
    <n v="4.0999999999999995E-3"/>
    <n v="4.2699999999999995E-2"/>
    <m/>
    <m/>
    <m/>
  </r>
  <r>
    <x v="49"/>
    <s v="CalWIN"/>
    <x v="2"/>
    <x v="4"/>
    <n v="2016"/>
    <s v="2016/17"/>
    <m/>
    <n v="0.11130000000000001"/>
    <n v="0.21739999999999998"/>
    <n v="7.2000000000000008E-2"/>
    <n v="0.1191"/>
    <m/>
    <m/>
    <m/>
  </r>
  <r>
    <x v="50"/>
    <s v="C-IV"/>
    <x v="2"/>
    <x v="4"/>
    <n v="2016"/>
    <s v="2016/17"/>
    <m/>
    <n v="0.18079999999999999"/>
    <n v="0.27129999999999999"/>
    <n v="0.2505"/>
    <n v="0.29249999999999998"/>
    <m/>
    <m/>
    <m/>
  </r>
  <r>
    <x v="51"/>
    <s v="C-IV"/>
    <x v="2"/>
    <x v="4"/>
    <n v="2016"/>
    <s v="2016/17"/>
    <m/>
    <n v="0.20980000000000001"/>
    <n v="0.28920000000000001"/>
    <n v="0.28239999999999998"/>
    <n v="0.31140000000000001"/>
    <m/>
    <m/>
    <m/>
  </r>
  <r>
    <x v="52"/>
    <s v="C-IV"/>
    <x v="2"/>
    <x v="4"/>
    <n v="2016"/>
    <s v="2016/17"/>
    <m/>
    <n v="0.14880000000000002"/>
    <n v="0.24710000000000001"/>
    <n v="0.21489999999999998"/>
    <n v="0.23719999999999999"/>
    <m/>
    <m/>
    <m/>
  </r>
  <r>
    <x v="53"/>
    <s v="C-IV"/>
    <x v="2"/>
    <x v="4"/>
    <n v="2016"/>
    <s v="2016/17"/>
    <m/>
    <n v="4.87E-2"/>
    <n v="0.1201"/>
    <n v="0.2273"/>
    <n v="0.25"/>
    <m/>
    <m/>
    <m/>
  </r>
  <r>
    <x v="54"/>
    <s v="CalWIN"/>
    <x v="2"/>
    <x v="4"/>
    <n v="2016"/>
    <s v="2016/17"/>
    <m/>
    <n v="0.20610000000000001"/>
    <n v="0.34279999999999999"/>
    <n v="0.15460000000000002"/>
    <n v="0.21710000000000002"/>
    <m/>
    <m/>
    <m/>
  </r>
  <r>
    <x v="55"/>
    <s v="C-IV"/>
    <x v="2"/>
    <x v="4"/>
    <n v="2016"/>
    <s v="2016/17"/>
    <m/>
    <n v="8.8699999999999987E-2"/>
    <n v="0.1787"/>
    <n v="0.18"/>
    <n v="0.2104"/>
    <m/>
    <m/>
    <m/>
  </r>
  <r>
    <x v="56"/>
    <s v="CalWIN"/>
    <x v="2"/>
    <x v="4"/>
    <n v="2016"/>
    <s v="2016/17"/>
    <m/>
    <n v="0.15390000000000001"/>
    <n v="0.2752"/>
    <n v="0.1211"/>
    <n v="0.1686"/>
    <m/>
    <m/>
    <m/>
  </r>
  <r>
    <x v="57"/>
    <s v="CalWIN"/>
    <x v="2"/>
    <x v="4"/>
    <n v="2016"/>
    <s v="2016/17"/>
    <m/>
    <n v="0.12470000000000001"/>
    <n v="0.22489999999999999"/>
    <n v="9.1799999999999993E-2"/>
    <n v="0.14660000000000001"/>
    <m/>
    <m/>
    <m/>
  </r>
  <r>
    <x v="58"/>
    <s v="C-IV"/>
    <x v="2"/>
    <x v="4"/>
    <n v="2016"/>
    <s v="2016/17"/>
    <m/>
    <n v="0.19219999999999998"/>
    <n v="0.26789999999999997"/>
    <n v="0.34409999999999996"/>
    <n v="0.37180000000000002"/>
    <m/>
    <m/>
    <m/>
  </r>
  <r>
    <x v="0"/>
    <s v="n/a"/>
    <x v="3"/>
    <x v="4"/>
    <n v="2017"/>
    <s v="2016/17"/>
    <m/>
    <n v="0.1525"/>
    <n v="0.25609999999999999"/>
    <n v="0.18390000000000001"/>
    <n v="0.22370000000000001"/>
    <m/>
    <m/>
    <m/>
  </r>
  <r>
    <x v="1"/>
    <s v="CalWIN"/>
    <x v="3"/>
    <x v="4"/>
    <n v="2017"/>
    <s v="2016/17"/>
    <m/>
    <n v="0.1142"/>
    <n v="0.2208"/>
    <n v="8.8200000000000001E-2"/>
    <n v="0.14730000000000001"/>
    <m/>
    <m/>
    <m/>
  </r>
  <r>
    <x v="2"/>
    <s v="C-IV"/>
    <x v="3"/>
    <x v="4"/>
    <n v="2017"/>
    <s v="2016/17"/>
    <m/>
    <n v="0"/>
    <n v="6.25E-2"/>
    <n v="6.25E-2"/>
    <n v="0.125"/>
    <m/>
    <m/>
    <m/>
  </r>
  <r>
    <x v="3"/>
    <s v="C-IV"/>
    <x v="3"/>
    <x v="4"/>
    <n v="2017"/>
    <s v="2016/17"/>
    <m/>
    <n v="8.3299999999999999E-2"/>
    <n v="0.17420000000000002"/>
    <n v="0.23480000000000001"/>
    <n v="0.26519999999999999"/>
    <m/>
    <m/>
    <m/>
  </r>
  <r>
    <x v="4"/>
    <s v="C-IV"/>
    <x v="3"/>
    <x v="4"/>
    <n v="2017"/>
    <s v="2016/17"/>
    <m/>
    <n v="0.1583"/>
    <n v="0.25069999999999998"/>
    <n v="0.2462"/>
    <n v="0.2833"/>
    <m/>
    <m/>
    <m/>
  </r>
  <r>
    <x v="5"/>
    <s v="C-IV"/>
    <x v="3"/>
    <x v="4"/>
    <n v="2017"/>
    <s v="2016/17"/>
    <m/>
    <n v="8.900000000000001E-2"/>
    <n v="0.1764"/>
    <n v="0.375"/>
    <n v="0.41100000000000003"/>
    <m/>
    <m/>
    <m/>
  </r>
  <r>
    <x v="6"/>
    <s v="C-IV"/>
    <x v="3"/>
    <x v="4"/>
    <n v="2017"/>
    <s v="2016/17"/>
    <m/>
    <n v="0.11210000000000001"/>
    <n v="0.16820000000000002"/>
    <n v="0.2944"/>
    <n v="0.31780000000000003"/>
    <m/>
    <m/>
    <m/>
  </r>
  <r>
    <x v="7"/>
    <s v="CalWIN"/>
    <x v="3"/>
    <x v="4"/>
    <n v="2017"/>
    <s v="2016/17"/>
    <m/>
    <n v="8.8300000000000003E-2"/>
    <n v="0.18359999999999999"/>
    <n v="6.4699999999999994E-2"/>
    <n v="0.106"/>
    <m/>
    <m/>
    <m/>
  </r>
  <r>
    <x v="8"/>
    <s v="C-IV"/>
    <x v="3"/>
    <x v="4"/>
    <n v="2017"/>
    <s v="2016/17"/>
    <m/>
    <n v="0.21729999999999999"/>
    <n v="0.29680000000000001"/>
    <n v="0.43640000000000001"/>
    <n v="0.46110000000000001"/>
    <m/>
    <m/>
    <m/>
  </r>
  <r>
    <x v="9"/>
    <s v="C-IV"/>
    <x v="3"/>
    <x v="4"/>
    <n v="2017"/>
    <s v="2016/17"/>
    <m/>
    <n v="0.15640000000000001"/>
    <n v="0.24729999999999999"/>
    <n v="0.25409999999999999"/>
    <n v="0.28350000000000003"/>
    <m/>
    <m/>
    <m/>
  </r>
  <r>
    <x v="10"/>
    <s v="CalWIN"/>
    <x v="3"/>
    <x v="4"/>
    <n v="2017"/>
    <s v="2016/17"/>
    <m/>
    <n v="0.1646"/>
    <n v="0.3049"/>
    <n v="0.12300000000000001"/>
    <n v="0.18420000000000003"/>
    <m/>
    <m/>
    <m/>
  </r>
  <r>
    <x v="11"/>
    <s v="C-IV"/>
    <x v="3"/>
    <x v="4"/>
    <n v="2017"/>
    <s v="2016/17"/>
    <m/>
    <n v="0.12330000000000001"/>
    <n v="0.24929999999999999"/>
    <n v="0.2145"/>
    <n v="0.24929999999999999"/>
    <m/>
    <m/>
    <m/>
  </r>
  <r>
    <x v="12"/>
    <s v="C-IV"/>
    <x v="3"/>
    <x v="4"/>
    <n v="2017"/>
    <s v="2016/17"/>
    <m/>
    <n v="0.14499999999999999"/>
    <n v="0.25950000000000001"/>
    <n v="0.27100000000000002"/>
    <n v="0.30170000000000002"/>
    <m/>
    <m/>
    <m/>
  </r>
  <r>
    <x v="13"/>
    <s v="C-IV"/>
    <x v="3"/>
    <x v="4"/>
    <n v="2017"/>
    <s v="2016/17"/>
    <m/>
    <n v="0.16829999999999998"/>
    <n v="0.2581"/>
    <n v="0.2666"/>
    <n v="0.29809999999999998"/>
    <m/>
    <m/>
    <m/>
  </r>
  <r>
    <x v="14"/>
    <s v="C-IV"/>
    <x v="3"/>
    <x v="4"/>
    <n v="2017"/>
    <s v="2016/17"/>
    <m/>
    <n v="0.1328"/>
    <n v="0.24609999999999999"/>
    <n v="0.41020000000000001"/>
    <n v="0.4531"/>
    <m/>
    <m/>
    <m/>
  </r>
  <r>
    <x v="15"/>
    <s v="C-IV"/>
    <x v="3"/>
    <x v="4"/>
    <n v="2017"/>
    <s v="2016/17"/>
    <m/>
    <n v="0.21660000000000001"/>
    <n v="0.33110000000000001"/>
    <n v="0.2006"/>
    <n v="0.23780000000000001"/>
    <m/>
    <m/>
    <m/>
  </r>
  <r>
    <x v="16"/>
    <s v="C-IV"/>
    <x v="3"/>
    <x v="4"/>
    <n v="2017"/>
    <s v="2016/17"/>
    <m/>
    <n v="0.23920000000000002"/>
    <n v="0.3644"/>
    <n v="0.27529999999999999"/>
    <n v="0.31069999999999998"/>
    <m/>
    <m/>
    <m/>
  </r>
  <r>
    <x v="17"/>
    <s v="C-IV"/>
    <x v="3"/>
    <x v="4"/>
    <n v="2017"/>
    <s v="2016/17"/>
    <m/>
    <n v="8.1300000000000011E-2"/>
    <n v="0.17280000000000001"/>
    <n v="0.4017"/>
    <n v="0.46009999999999995"/>
    <m/>
    <m/>
    <m/>
  </r>
  <r>
    <x v="18"/>
    <s v="C-IV"/>
    <x v="3"/>
    <x v="4"/>
    <n v="2017"/>
    <s v="2016/17"/>
    <m/>
    <n v="9.9199999999999997E-2"/>
    <n v="0.19829999999999998"/>
    <n v="0.26350000000000001"/>
    <n v="0.2918"/>
    <m/>
    <m/>
    <m/>
  </r>
  <r>
    <x v="19"/>
    <s v="LRS"/>
    <x v="3"/>
    <x v="4"/>
    <n v="2017"/>
    <s v="2016/17"/>
    <m/>
    <n v="0.1525"/>
    <n v="0.2354"/>
    <n v="0.26479999999999998"/>
    <n v="0.29020000000000001"/>
    <m/>
    <m/>
    <m/>
  </r>
  <r>
    <x v="20"/>
    <s v="C-IV"/>
    <x v="3"/>
    <x v="4"/>
    <n v="2017"/>
    <s v="2016/17"/>
    <m/>
    <n v="0.21"/>
    <n v="0.32569999999999999"/>
    <n v="0.20149999999999998"/>
    <n v="0.2437"/>
    <m/>
    <m/>
    <m/>
  </r>
  <r>
    <x v="21"/>
    <s v="C-IV"/>
    <x v="3"/>
    <x v="4"/>
    <n v="2017"/>
    <s v="2016/17"/>
    <m/>
    <n v="0.1283"/>
    <n v="0.22940000000000002"/>
    <n v="0.25239999999999996"/>
    <n v="0.2873"/>
    <m/>
    <m/>
    <m/>
  </r>
  <r>
    <x v="22"/>
    <s v="C-IV"/>
    <x v="3"/>
    <x v="4"/>
    <n v="2017"/>
    <s v="2016/17"/>
    <m/>
    <n v="0.14410000000000001"/>
    <n v="0.24149999999999999"/>
    <n v="0.18640000000000001"/>
    <n v="0.24149999999999999"/>
    <m/>
    <m/>
    <m/>
  </r>
  <r>
    <x v="23"/>
    <s v="C-IV"/>
    <x v="3"/>
    <x v="4"/>
    <n v="2017"/>
    <s v="2016/17"/>
    <m/>
    <n v="0.16719999999999999"/>
    <n v="0.28129999999999999"/>
    <n v="0.29849999999999999"/>
    <n v="0.37909999999999999"/>
    <m/>
    <m/>
    <m/>
  </r>
  <r>
    <x v="24"/>
    <s v="C-IV"/>
    <x v="3"/>
    <x v="4"/>
    <n v="2017"/>
    <s v="2016/17"/>
    <m/>
    <n v="0.1993"/>
    <n v="0.32569999999999999"/>
    <n v="0.29609999999999997"/>
    <n v="0.33020000000000005"/>
    <m/>
    <m/>
    <m/>
  </r>
  <r>
    <x v="25"/>
    <s v="C-IV"/>
    <x v="3"/>
    <x v="4"/>
    <n v="2017"/>
    <s v="2016/17"/>
    <m/>
    <n v="0.17269999999999999"/>
    <n v="0.29499999999999998"/>
    <n v="0.3165"/>
    <n v="0.35969999999999996"/>
    <m/>
    <m/>
    <m/>
  </r>
  <r>
    <x v="26"/>
    <s v="C-IV"/>
    <x v="3"/>
    <x v="4"/>
    <n v="2017"/>
    <s v="2016/17"/>
    <m/>
    <n v="0.05"/>
    <n v="0.11109999999999999"/>
    <n v="8.8900000000000007E-2"/>
    <n v="0.11109999999999999"/>
    <m/>
    <m/>
    <m/>
  </r>
  <r>
    <x v="27"/>
    <s v="C-IV"/>
    <x v="3"/>
    <x v="4"/>
    <n v="2017"/>
    <s v="2016/17"/>
    <m/>
    <n v="0.17859999999999998"/>
    <n v="0.32049999999999995"/>
    <n v="0.26079999999999998"/>
    <n v="0.30409999999999998"/>
    <m/>
    <m/>
    <m/>
  </r>
  <r>
    <x v="28"/>
    <s v="C-IV"/>
    <x v="3"/>
    <x v="4"/>
    <n v="2017"/>
    <s v="2016/17"/>
    <m/>
    <n v="0.13619999999999999"/>
    <n v="0.23"/>
    <n v="0.25940000000000002"/>
    <n v="0.31459999999999999"/>
    <m/>
    <m/>
    <m/>
  </r>
  <r>
    <x v="29"/>
    <s v="C-IV"/>
    <x v="3"/>
    <x v="4"/>
    <n v="2017"/>
    <s v="2016/17"/>
    <m/>
    <n v="9.4200000000000006E-2"/>
    <n v="0.1865"/>
    <n v="0.20079999999999998"/>
    <n v="0.2407"/>
    <m/>
    <m/>
    <m/>
  </r>
  <r>
    <x v="30"/>
    <s v="CalWIN"/>
    <x v="3"/>
    <x v="4"/>
    <n v="2017"/>
    <s v="2016/17"/>
    <m/>
    <n v="0.11550000000000001"/>
    <n v="0.21969999999999998"/>
    <n v="8.6800000000000002E-2"/>
    <n v="0.13140000000000002"/>
    <m/>
    <m/>
    <m/>
  </r>
  <r>
    <x v="31"/>
    <s v="CalWIN"/>
    <x v="3"/>
    <x v="4"/>
    <n v="2017"/>
    <s v="2016/17"/>
    <m/>
    <n v="0.1038"/>
    <n v="0.19170000000000001"/>
    <n v="7.6700000000000004E-2"/>
    <n v="0.12140000000000001"/>
    <m/>
    <m/>
    <m/>
  </r>
  <r>
    <x v="32"/>
    <s v="C-IV"/>
    <x v="3"/>
    <x v="4"/>
    <n v="2017"/>
    <s v="2016/17"/>
    <m/>
    <n v="8.9200000000000002E-2"/>
    <n v="0.16879999999999998"/>
    <n v="0.24840000000000001"/>
    <n v="0.27390000000000003"/>
    <m/>
    <m/>
    <m/>
  </r>
  <r>
    <x v="33"/>
    <s v="C-IV"/>
    <x v="3"/>
    <x v="4"/>
    <n v="2017"/>
    <s v="2016/17"/>
    <m/>
    <n v="0.18090000000000001"/>
    <n v="0.2848"/>
    <n v="0.1978"/>
    <n v="0.23519999999999999"/>
    <m/>
    <m/>
    <m/>
  </r>
  <r>
    <x v="34"/>
    <s v="CalWIN"/>
    <x v="3"/>
    <x v="4"/>
    <n v="2017"/>
    <s v="2016/17"/>
    <m/>
    <n v="0.13"/>
    <n v="0.23600000000000002"/>
    <n v="9.0800000000000006E-2"/>
    <n v="0.1361"/>
    <m/>
    <m/>
    <m/>
  </r>
  <r>
    <x v="35"/>
    <s v="C-IV"/>
    <x v="3"/>
    <x v="4"/>
    <n v="2017"/>
    <s v="2016/17"/>
    <m/>
    <n v="0.15160000000000001"/>
    <n v="0.25890000000000002"/>
    <n v="0.3901"/>
    <n v="0.4395"/>
    <m/>
    <m/>
    <m/>
  </r>
  <r>
    <x v="36"/>
    <s v="C-IV"/>
    <x v="3"/>
    <x v="4"/>
    <n v="2017"/>
    <s v="2016/17"/>
    <m/>
    <n v="0.2404"/>
    <n v="0.3483"/>
    <n v="0.29920000000000002"/>
    <n v="0.33939999999999998"/>
    <m/>
    <m/>
    <m/>
  </r>
  <r>
    <x v="37"/>
    <s v="CalWIN"/>
    <x v="3"/>
    <x v="4"/>
    <n v="2017"/>
    <s v="2016/17"/>
    <m/>
    <n v="0.13070000000000001"/>
    <n v="0.2341"/>
    <n v="7.4200000000000002E-2"/>
    <n v="0.12140000000000001"/>
    <m/>
    <m/>
    <m/>
  </r>
  <r>
    <x v="38"/>
    <s v="CalWIN"/>
    <x v="3"/>
    <x v="4"/>
    <n v="2017"/>
    <s v="2016/17"/>
    <m/>
    <n v="0.1072"/>
    <n v="0.20980000000000001"/>
    <n v="9.5399999999999985E-2"/>
    <n v="0.1389"/>
    <m/>
    <m/>
    <m/>
  </r>
  <r>
    <x v="39"/>
    <s v="C-IV"/>
    <x v="3"/>
    <x v="4"/>
    <n v="2017"/>
    <s v="2016/17"/>
    <m/>
    <n v="0.18809999999999999"/>
    <n v="0.28820000000000001"/>
    <n v="0.3014"/>
    <n v="0.34110000000000001"/>
    <m/>
    <m/>
    <m/>
  </r>
  <r>
    <x v="40"/>
    <s v="CalWIN"/>
    <x v="3"/>
    <x v="4"/>
    <n v="2017"/>
    <s v="2016/17"/>
    <m/>
    <n v="8.8200000000000001E-2"/>
    <n v="0.19170000000000001"/>
    <n v="5.8499999999999996E-2"/>
    <n v="0.1002"/>
    <m/>
    <m/>
    <m/>
  </r>
  <r>
    <x v="41"/>
    <s v="CalWIN"/>
    <x v="3"/>
    <x v="4"/>
    <n v="2017"/>
    <s v="2016/17"/>
    <m/>
    <n v="9.8400000000000001E-2"/>
    <n v="0.20579999999999998"/>
    <n v="7.0099999999999996E-2"/>
    <n v="0.1195"/>
    <m/>
    <m/>
    <m/>
  </r>
  <r>
    <x v="42"/>
    <s v="CalWIN"/>
    <x v="3"/>
    <x v="4"/>
    <n v="2017"/>
    <s v="2016/17"/>
    <m/>
    <n v="8.1500000000000003E-2"/>
    <n v="0.18969999999999998"/>
    <n v="5.8299999999999998E-2"/>
    <n v="0.1012"/>
    <m/>
    <m/>
    <m/>
  </r>
  <r>
    <x v="43"/>
    <s v="CalWIN"/>
    <x v="3"/>
    <x v="4"/>
    <n v="2017"/>
    <s v="2016/17"/>
    <m/>
    <n v="2.1000000000000001E-2"/>
    <n v="0.13269999999999998"/>
    <n v="8.1000000000000013E-3"/>
    <n v="4.2500000000000003E-2"/>
    <m/>
    <m/>
    <m/>
  </r>
  <r>
    <x v="44"/>
    <s v="CalWIN"/>
    <x v="3"/>
    <x v="4"/>
    <n v="2017"/>
    <s v="2016/17"/>
    <m/>
    <n v="2.3700000000000002E-2"/>
    <n v="0.13519999999999999"/>
    <n v="6.7000000000000002E-3"/>
    <n v="4.3700000000000003E-2"/>
    <m/>
    <m/>
    <m/>
  </r>
  <r>
    <x v="45"/>
    <s v="C-IV"/>
    <x v="3"/>
    <x v="4"/>
    <n v="2017"/>
    <s v="2016/17"/>
    <m/>
    <n v="0.17559999999999998"/>
    <n v="0.28439999999999999"/>
    <n v="0.30449999999999999"/>
    <n v="0.34869999999999995"/>
    <m/>
    <m/>
    <m/>
  </r>
  <r>
    <x v="46"/>
    <s v="C-IV"/>
    <x v="3"/>
    <x v="4"/>
    <n v="2017"/>
    <s v="2016/17"/>
    <m/>
    <n v="6.9000000000000006E-2"/>
    <n v="0.2069"/>
    <n v="0.1724"/>
    <n v="0.1724"/>
    <m/>
    <m/>
    <m/>
  </r>
  <r>
    <x v="47"/>
    <s v="C-IV"/>
    <x v="3"/>
    <x v="4"/>
    <n v="2017"/>
    <s v="2016/17"/>
    <m/>
    <n v="0.14199999999999999"/>
    <n v="0.2354"/>
    <n v="0.3483"/>
    <n v="0.39200000000000002"/>
    <m/>
    <m/>
    <m/>
  </r>
  <r>
    <x v="48"/>
    <s v="CalWIN"/>
    <x v="3"/>
    <x v="4"/>
    <n v="2017"/>
    <s v="2016/17"/>
    <m/>
    <n v="1.4199999999999999E-2"/>
    <n v="0.1222"/>
    <n v="8.1000000000000013E-3"/>
    <n v="5.2600000000000001E-2"/>
    <m/>
    <m/>
    <m/>
  </r>
  <r>
    <x v="49"/>
    <s v="CalWIN"/>
    <x v="3"/>
    <x v="4"/>
    <n v="2017"/>
    <s v="2016/17"/>
    <m/>
    <n v="0.12429999999999999"/>
    <n v="0.23960000000000001"/>
    <n v="7.7100000000000002E-2"/>
    <n v="0.13170000000000001"/>
    <m/>
    <m/>
    <m/>
  </r>
  <r>
    <x v="50"/>
    <s v="C-IV"/>
    <x v="3"/>
    <x v="4"/>
    <n v="2017"/>
    <s v="2016/17"/>
    <m/>
    <n v="0.17120000000000002"/>
    <n v="0.29089999999999999"/>
    <n v="0.22579999999999997"/>
    <n v="0.26879999999999998"/>
    <m/>
    <m/>
    <m/>
  </r>
  <r>
    <x v="51"/>
    <s v="C-IV"/>
    <x v="3"/>
    <x v="4"/>
    <n v="2017"/>
    <s v="2016/17"/>
    <m/>
    <n v="0.1996"/>
    <n v="0.29699999999999999"/>
    <n v="0.30380000000000001"/>
    <n v="0.33509999999999995"/>
    <m/>
    <m/>
    <m/>
  </r>
  <r>
    <x v="52"/>
    <s v="C-IV"/>
    <x v="3"/>
    <x v="4"/>
    <n v="2017"/>
    <s v="2016/17"/>
    <m/>
    <n v="0.16699999999999998"/>
    <n v="0.2702"/>
    <n v="0.25900000000000001"/>
    <n v="0.29600000000000004"/>
    <m/>
    <m/>
    <m/>
  </r>
  <r>
    <x v="53"/>
    <s v="C-IV"/>
    <x v="3"/>
    <x v="4"/>
    <n v="2017"/>
    <s v="2016/17"/>
    <m/>
    <n v="0.1232"/>
    <n v="0.21829999999999999"/>
    <n v="0.21829999999999999"/>
    <n v="0.2535"/>
    <m/>
    <m/>
    <m/>
  </r>
  <r>
    <x v="54"/>
    <s v="CalWIN"/>
    <x v="3"/>
    <x v="4"/>
    <n v="2017"/>
    <s v="2016/17"/>
    <m/>
    <n v="0.18969999999999998"/>
    <n v="0.32250000000000001"/>
    <n v="0.12659999999999999"/>
    <n v="0.17859999999999998"/>
    <m/>
    <m/>
    <m/>
  </r>
  <r>
    <x v="55"/>
    <s v="C-IV"/>
    <x v="3"/>
    <x v="4"/>
    <n v="2017"/>
    <s v="2016/17"/>
    <m/>
    <n v="8.2200000000000009E-2"/>
    <n v="0.1918"/>
    <n v="0.17960000000000001"/>
    <n v="0.21609999999999999"/>
    <m/>
    <m/>
    <m/>
  </r>
  <r>
    <x v="56"/>
    <s v="CalWIN"/>
    <x v="3"/>
    <x v="4"/>
    <n v="2017"/>
    <s v="2016/17"/>
    <m/>
    <n v="0.14980000000000002"/>
    <n v="0.2722"/>
    <n v="0.11650000000000001"/>
    <n v="0.1716"/>
    <m/>
    <m/>
    <m/>
  </r>
  <r>
    <x v="57"/>
    <s v="CalWIN"/>
    <x v="3"/>
    <x v="4"/>
    <n v="2017"/>
    <s v="2016/17"/>
    <m/>
    <n v="0.1245"/>
    <n v="0.2291"/>
    <n v="8.5000000000000006E-2"/>
    <n v="0.13570000000000002"/>
    <m/>
    <m/>
    <m/>
  </r>
  <r>
    <x v="58"/>
    <s v="C-IV"/>
    <x v="3"/>
    <x v="4"/>
    <n v="2017"/>
    <s v="2016/17"/>
    <m/>
    <n v="0.23550000000000001"/>
    <n v="0.32240000000000002"/>
    <n v="0.4007"/>
    <n v="0.43359999999999999"/>
    <m/>
    <m/>
    <m/>
  </r>
  <r>
    <x v="0"/>
    <s v="n/a"/>
    <x v="0"/>
    <x v="5"/>
    <n v="2017"/>
    <s v="2016/17"/>
    <m/>
    <n v="0.1426"/>
    <n v="0.25159999999999999"/>
    <n v="0.1038"/>
    <n v="0.1381"/>
    <m/>
    <m/>
    <m/>
  </r>
  <r>
    <x v="1"/>
    <s v="CalWIN"/>
    <x v="0"/>
    <x v="5"/>
    <n v="2017"/>
    <s v="2016/17"/>
    <m/>
    <n v="0.1125"/>
    <n v="0.21820000000000001"/>
    <n v="5.74E-2"/>
    <n v="9.7799999999999998E-2"/>
    <m/>
    <m/>
    <m/>
  </r>
  <r>
    <x v="2"/>
    <s v="C-IV"/>
    <x v="0"/>
    <x v="5"/>
    <n v="2017"/>
    <s v="2016/17"/>
    <m/>
    <n v="8.3299999999999999E-2"/>
    <n v="0.33329999999999999"/>
    <n v="8.3299999999999999E-2"/>
    <n v="8.3299999999999999E-2"/>
    <m/>
    <m/>
    <m/>
  </r>
  <r>
    <x v="3"/>
    <s v="C-IV"/>
    <x v="0"/>
    <x v="5"/>
    <n v="2017"/>
    <s v="2016/17"/>
    <m/>
    <n v="0.10589999999999999"/>
    <n v="0.17829999999999999"/>
    <n v="0.25579999999999997"/>
    <n v="0.27390000000000003"/>
    <m/>
    <m/>
    <m/>
  </r>
  <r>
    <x v="4"/>
    <s v="C-IV"/>
    <x v="0"/>
    <x v="5"/>
    <n v="2017"/>
    <s v="2016/17"/>
    <m/>
    <n v="0.14249999999999999"/>
    <n v="0.25030000000000002"/>
    <n v="0.23129999999999998"/>
    <n v="0.26350000000000001"/>
    <m/>
    <m/>
    <m/>
  </r>
  <r>
    <x v="5"/>
    <s v="C-IV"/>
    <x v="0"/>
    <x v="5"/>
    <n v="2017"/>
    <s v="2016/17"/>
    <m/>
    <n v="0.11609999999999999"/>
    <n v="0.22289999999999999"/>
    <n v="0.3251"/>
    <n v="0.34210000000000002"/>
    <m/>
    <m/>
    <m/>
  </r>
  <r>
    <x v="6"/>
    <s v="C-IV"/>
    <x v="0"/>
    <x v="5"/>
    <n v="2017"/>
    <s v="2016/17"/>
    <m/>
    <n v="0.1106"/>
    <n v="0.20739999999999997"/>
    <n v="0.15670000000000001"/>
    <n v="0.15670000000000001"/>
    <m/>
    <m/>
    <m/>
  </r>
  <r>
    <x v="7"/>
    <s v="CalWIN"/>
    <x v="0"/>
    <x v="5"/>
    <n v="2017"/>
    <s v="2016/17"/>
    <m/>
    <n v="8.539999999999999E-2"/>
    <n v="0.1757"/>
    <n v="4.8300000000000003E-2"/>
    <n v="8.2100000000000006E-2"/>
    <m/>
    <m/>
    <m/>
  </r>
  <r>
    <x v="8"/>
    <s v="C-IV"/>
    <x v="0"/>
    <x v="5"/>
    <n v="2017"/>
    <s v="2016/17"/>
    <m/>
    <n v="0.15190000000000001"/>
    <n v="0.21870000000000001"/>
    <n v="0.34720000000000001"/>
    <n v="0.36560000000000004"/>
    <m/>
    <m/>
    <m/>
  </r>
  <r>
    <x v="9"/>
    <s v="C-IV"/>
    <x v="0"/>
    <x v="5"/>
    <n v="2017"/>
    <s v="2016/17"/>
    <m/>
    <n v="0.1419"/>
    <n v="0.22399999999999998"/>
    <n v="0.2457"/>
    <n v="0.27329999999999999"/>
    <m/>
    <m/>
    <m/>
  </r>
  <r>
    <x v="10"/>
    <s v="CalWIN"/>
    <x v="0"/>
    <x v="5"/>
    <n v="2017"/>
    <s v="2016/17"/>
    <m/>
    <n v="0.14910000000000001"/>
    <n v="0.29410000000000003"/>
    <n v="9.2300000000000007E-2"/>
    <n v="0.14349999999999999"/>
    <m/>
    <m/>
    <m/>
  </r>
  <r>
    <x v="11"/>
    <s v="C-IV"/>
    <x v="0"/>
    <x v="5"/>
    <n v="2017"/>
    <s v="2016/17"/>
    <m/>
    <n v="0.15210000000000001"/>
    <n v="0.2397"/>
    <n v="0.18809999999999999"/>
    <n v="0.20620000000000002"/>
    <m/>
    <m/>
    <m/>
  </r>
  <r>
    <x v="12"/>
    <s v="C-IV"/>
    <x v="0"/>
    <x v="5"/>
    <n v="2017"/>
    <s v="2016/17"/>
    <m/>
    <n v="0.13769999999999999"/>
    <n v="0.23870000000000002"/>
    <n v="0.26519999999999999"/>
    <n v="0.29320000000000002"/>
    <m/>
    <m/>
    <m/>
  </r>
  <r>
    <x v="13"/>
    <s v="C-IV"/>
    <x v="0"/>
    <x v="5"/>
    <n v="2017"/>
    <s v="2016/17"/>
    <m/>
    <n v="0.1777"/>
    <n v="0.2707"/>
    <n v="0.27879999999999999"/>
    <n v="0.31209999999999999"/>
    <m/>
    <m/>
    <m/>
  </r>
  <r>
    <x v="14"/>
    <s v="C-IV"/>
    <x v="0"/>
    <x v="5"/>
    <n v="2017"/>
    <s v="2016/17"/>
    <m/>
    <n v="0.1235"/>
    <n v="0.27160000000000001"/>
    <n v="0.3251"/>
    <n v="0.37040000000000001"/>
    <m/>
    <m/>
    <m/>
  </r>
  <r>
    <x v="15"/>
    <s v="C-IV"/>
    <x v="0"/>
    <x v="5"/>
    <n v="2017"/>
    <s v="2016/17"/>
    <m/>
    <n v="0.20530000000000001"/>
    <n v="0.31559999999999999"/>
    <n v="0.1661"/>
    <n v="0.19620000000000001"/>
    <m/>
    <m/>
    <m/>
  </r>
  <r>
    <x v="16"/>
    <s v="C-IV"/>
    <x v="0"/>
    <x v="5"/>
    <n v="2017"/>
    <s v="2016/17"/>
    <m/>
    <n v="0.2303"/>
    <n v="0.32539999999999997"/>
    <n v="0.22440000000000002"/>
    <n v="0.24979999999999999"/>
    <m/>
    <m/>
    <m/>
  </r>
  <r>
    <x v="17"/>
    <s v="C-IV"/>
    <x v="0"/>
    <x v="5"/>
    <n v="2017"/>
    <s v="2016/17"/>
    <m/>
    <n v="9.4499999999999987E-2"/>
    <n v="0.20660000000000001"/>
    <n v="0.36969999999999997"/>
    <n v="0.4118"/>
    <m/>
    <m/>
    <m/>
  </r>
  <r>
    <x v="18"/>
    <s v="C-IV"/>
    <x v="0"/>
    <x v="5"/>
    <n v="2017"/>
    <s v="2016/17"/>
    <m/>
    <n v="4.9200000000000001E-2"/>
    <n v="0.13849999999999998"/>
    <n v="0.3231"/>
    <n v="0.3538"/>
    <m/>
    <m/>
    <m/>
  </r>
  <r>
    <x v="19"/>
    <s v="LRS"/>
    <x v="0"/>
    <x v="5"/>
    <n v="2017"/>
    <s v="2016/17"/>
    <m/>
    <n v="0.1389"/>
    <n v="0.23620000000000002"/>
    <n v="1.1000000000000001E-3"/>
    <n v="2.9100000000000001E-2"/>
    <m/>
    <m/>
    <m/>
  </r>
  <r>
    <x v="20"/>
    <s v="C-IV"/>
    <x v="0"/>
    <x v="5"/>
    <n v="2017"/>
    <s v="2016/17"/>
    <m/>
    <n v="0.1678"/>
    <n v="0.27800000000000002"/>
    <n v="0.12380000000000001"/>
    <n v="0.1537"/>
    <m/>
    <m/>
    <m/>
  </r>
  <r>
    <x v="21"/>
    <s v="C-IV"/>
    <x v="0"/>
    <x v="5"/>
    <n v="2017"/>
    <s v="2016/17"/>
    <m/>
    <n v="0.16620000000000001"/>
    <n v="0.25480000000000003"/>
    <n v="0.3221"/>
    <n v="0.35369999999999996"/>
    <m/>
    <m/>
    <m/>
  </r>
  <r>
    <x v="22"/>
    <s v="C-IV"/>
    <x v="0"/>
    <x v="5"/>
    <n v="2017"/>
    <s v="2016/17"/>
    <m/>
    <n v="0.1069"/>
    <n v="0.19850000000000001"/>
    <n v="0.32819999999999999"/>
    <n v="0.34729999999999994"/>
    <m/>
    <m/>
    <m/>
  </r>
  <r>
    <x v="23"/>
    <s v="C-IV"/>
    <x v="0"/>
    <x v="5"/>
    <n v="2017"/>
    <s v="2016/17"/>
    <m/>
    <n v="0.1363"/>
    <n v="0.26329999999999998"/>
    <n v="0.26989999999999997"/>
    <n v="0.32579999999999998"/>
    <m/>
    <m/>
    <m/>
  </r>
  <r>
    <x v="24"/>
    <s v="C-IV"/>
    <x v="0"/>
    <x v="5"/>
    <n v="2017"/>
    <s v="2016/17"/>
    <m/>
    <n v="0.1714"/>
    <n v="0.29449999999999998"/>
    <n v="0.2601"/>
    <n v="0.28670000000000001"/>
    <m/>
    <m/>
    <m/>
  </r>
  <r>
    <x v="25"/>
    <s v="C-IV"/>
    <x v="0"/>
    <x v="5"/>
    <n v="2017"/>
    <s v="2016/17"/>
    <m/>
    <n v="0.12240000000000001"/>
    <n v="0.2041"/>
    <n v="0.34009999999999996"/>
    <n v="0.36729999999999996"/>
    <m/>
    <m/>
    <m/>
  </r>
  <r>
    <x v="26"/>
    <s v="C-IV"/>
    <x v="0"/>
    <x v="5"/>
    <n v="2017"/>
    <s v="2016/17"/>
    <m/>
    <n v="6.54E-2"/>
    <n v="0.14949999999999999"/>
    <n v="0.20559999999999998"/>
    <n v="0.25230000000000002"/>
    <m/>
    <m/>
    <m/>
  </r>
  <r>
    <x v="27"/>
    <s v="C-IV"/>
    <x v="0"/>
    <x v="5"/>
    <n v="2017"/>
    <s v="2016/17"/>
    <m/>
    <n v="0.12970000000000001"/>
    <n v="0.2407"/>
    <n v="0.1822"/>
    <n v="0.2064"/>
    <m/>
    <m/>
    <m/>
  </r>
  <r>
    <x v="28"/>
    <s v="C-IV"/>
    <x v="0"/>
    <x v="5"/>
    <n v="2017"/>
    <s v="2016/17"/>
    <m/>
    <n v="9.4700000000000006E-2"/>
    <n v="0.18600000000000003"/>
    <n v="0.1726"/>
    <n v="0.20379999999999998"/>
    <m/>
    <m/>
    <m/>
  </r>
  <r>
    <x v="29"/>
    <s v="C-IV"/>
    <x v="0"/>
    <x v="5"/>
    <n v="2017"/>
    <s v="2016/17"/>
    <m/>
    <n v="9.8800000000000013E-2"/>
    <n v="0.20100000000000001"/>
    <n v="0.14380000000000001"/>
    <n v="0.16550000000000001"/>
    <m/>
    <m/>
    <m/>
  </r>
  <r>
    <x v="30"/>
    <s v="CalWIN"/>
    <x v="0"/>
    <x v="5"/>
    <n v="2017"/>
    <s v="2016/17"/>
    <m/>
    <n v="0.11789999999999999"/>
    <n v="0.22899999999999998"/>
    <n v="7.1300000000000002E-2"/>
    <n v="0.11689999999999999"/>
    <m/>
    <m/>
    <m/>
  </r>
  <r>
    <x v="31"/>
    <s v="CalWIN"/>
    <x v="0"/>
    <x v="5"/>
    <n v="2017"/>
    <s v="2016/17"/>
    <m/>
    <n v="9.0700000000000003E-2"/>
    <n v="0.18379999999999999"/>
    <n v="5.2199999999999996E-2"/>
    <n v="8.9600000000000013E-2"/>
    <m/>
    <m/>
    <m/>
  </r>
  <r>
    <x v="32"/>
    <s v="C-IV"/>
    <x v="0"/>
    <x v="5"/>
    <n v="2017"/>
    <s v="2016/17"/>
    <m/>
    <n v="7.3700000000000002E-2"/>
    <n v="0.1474"/>
    <n v="0.20190000000000002"/>
    <n v="0.23079999999999998"/>
    <m/>
    <m/>
    <m/>
  </r>
  <r>
    <x v="33"/>
    <s v="C-IV"/>
    <x v="0"/>
    <x v="5"/>
    <n v="2017"/>
    <s v="2016/17"/>
    <m/>
    <n v="0.17420000000000002"/>
    <n v="0.28939999999999999"/>
    <n v="0.16449999999999998"/>
    <n v="0.1943"/>
    <m/>
    <m/>
    <m/>
  </r>
  <r>
    <x v="34"/>
    <s v="CalWIN"/>
    <x v="0"/>
    <x v="5"/>
    <n v="2017"/>
    <s v="2016/17"/>
    <m/>
    <n v="0.11609999999999999"/>
    <n v="0.22450000000000001"/>
    <n v="7.2300000000000003E-2"/>
    <n v="0.1153"/>
    <m/>
    <m/>
    <m/>
  </r>
  <r>
    <x v="35"/>
    <s v="C-IV"/>
    <x v="0"/>
    <x v="5"/>
    <n v="2017"/>
    <s v="2016/17"/>
    <m/>
    <n v="0.16309999999999999"/>
    <n v="0.24729999999999999"/>
    <n v="0.26340000000000002"/>
    <n v="0.2903"/>
    <m/>
    <m/>
    <m/>
  </r>
  <r>
    <x v="36"/>
    <s v="C-IV"/>
    <x v="0"/>
    <x v="5"/>
    <n v="2017"/>
    <s v="2016/17"/>
    <m/>
    <n v="0.2311"/>
    <n v="0.3528"/>
    <n v="0.24129999999999999"/>
    <n v="0.2717"/>
    <m/>
    <m/>
    <m/>
  </r>
  <r>
    <x v="37"/>
    <s v="CalWIN"/>
    <x v="0"/>
    <x v="5"/>
    <n v="2017"/>
    <s v="2016/17"/>
    <m/>
    <n v="0.12380000000000001"/>
    <n v="0.23129999999999998"/>
    <n v="5.91E-2"/>
    <n v="9.8299999999999998E-2"/>
    <m/>
    <m/>
    <m/>
  </r>
  <r>
    <x v="38"/>
    <s v="CalWIN"/>
    <x v="0"/>
    <x v="5"/>
    <n v="2017"/>
    <s v="2016/17"/>
    <m/>
    <n v="0.1024"/>
    <n v="0.20679999999999998"/>
    <n v="0.08"/>
    <n v="0.1162"/>
    <m/>
    <m/>
    <m/>
  </r>
  <r>
    <x v="39"/>
    <s v="C-IV"/>
    <x v="0"/>
    <x v="5"/>
    <n v="2017"/>
    <s v="2016/17"/>
    <m/>
    <n v="0.18420000000000003"/>
    <n v="0.28550000000000003"/>
    <n v="0.26219999999999999"/>
    <n v="0.28910000000000002"/>
    <m/>
    <m/>
    <m/>
  </r>
  <r>
    <x v="40"/>
    <s v="CalWIN"/>
    <x v="0"/>
    <x v="5"/>
    <n v="2017"/>
    <s v="2016/17"/>
    <m/>
    <n v="7.5399999999999995E-2"/>
    <n v="0.16920000000000002"/>
    <n v="4.8600000000000004E-2"/>
    <n v="8.2500000000000004E-2"/>
    <m/>
    <m/>
    <m/>
  </r>
  <r>
    <x v="41"/>
    <s v="CalWIN"/>
    <x v="0"/>
    <x v="5"/>
    <n v="2017"/>
    <s v="2016/17"/>
    <m/>
    <n v="8.9800000000000005E-2"/>
    <n v="0.20250000000000001"/>
    <n v="5.7200000000000001E-2"/>
    <n v="9.6699999999999994E-2"/>
    <m/>
    <m/>
    <m/>
  </r>
  <r>
    <x v="42"/>
    <s v="CalWIN"/>
    <x v="0"/>
    <x v="5"/>
    <n v="2017"/>
    <s v="2016/17"/>
    <m/>
    <n v="7.7100000000000002E-2"/>
    <n v="0.18469999999999998"/>
    <n v="5.1299999999999998E-2"/>
    <n v="8.0500000000000002E-2"/>
    <m/>
    <m/>
    <m/>
  </r>
  <r>
    <x v="43"/>
    <s v="CalWIN"/>
    <x v="0"/>
    <x v="5"/>
    <n v="2017"/>
    <s v="2016/17"/>
    <m/>
    <n v="2.1700000000000001E-2"/>
    <n v="0.12640000000000001"/>
    <n v="7.1999999999999998E-3"/>
    <n v="4.0300000000000002E-2"/>
    <m/>
    <m/>
    <m/>
  </r>
  <r>
    <x v="44"/>
    <s v="CalWIN"/>
    <x v="0"/>
    <x v="5"/>
    <n v="2017"/>
    <s v="2016/17"/>
    <m/>
    <n v="1.9599999999999999E-2"/>
    <n v="0.11749999999999999"/>
    <n v="5.6000000000000008E-3"/>
    <n v="3.2000000000000001E-2"/>
    <m/>
    <m/>
    <m/>
  </r>
  <r>
    <x v="45"/>
    <s v="C-IV"/>
    <x v="0"/>
    <x v="5"/>
    <n v="2017"/>
    <s v="2016/17"/>
    <m/>
    <n v="0.16570000000000001"/>
    <n v="0.28339999999999999"/>
    <n v="0.23559999999999998"/>
    <n v="0.26780000000000004"/>
    <m/>
    <m/>
    <m/>
  </r>
  <r>
    <x v="46"/>
    <s v="C-IV"/>
    <x v="0"/>
    <x v="5"/>
    <n v="2017"/>
    <s v="2016/17"/>
    <m/>
    <n v="0.04"/>
    <n v="0.08"/>
    <n v="0.16"/>
    <n v="0.16"/>
    <m/>
    <m/>
    <m/>
  </r>
  <r>
    <x v="47"/>
    <s v="C-IV"/>
    <x v="0"/>
    <x v="5"/>
    <n v="2017"/>
    <s v="2016/17"/>
    <m/>
    <n v="0.1421"/>
    <n v="0.25"/>
    <n v="0.3115"/>
    <n v="0.34429999999999999"/>
    <m/>
    <m/>
    <m/>
  </r>
  <r>
    <x v="48"/>
    <s v="CalWIN"/>
    <x v="0"/>
    <x v="5"/>
    <n v="2017"/>
    <s v="2016/17"/>
    <m/>
    <n v="1.2500000000000001E-2"/>
    <n v="0.11840000000000001"/>
    <n v="5.3E-3"/>
    <n v="4.2599999999999999E-2"/>
    <m/>
    <m/>
    <m/>
  </r>
  <r>
    <x v="49"/>
    <s v="CalWIN"/>
    <x v="0"/>
    <x v="5"/>
    <n v="2017"/>
    <s v="2016/17"/>
    <m/>
    <n v="0.1048"/>
    <n v="0.21859999999999999"/>
    <n v="5.79E-2"/>
    <n v="0.1012"/>
    <m/>
    <m/>
    <m/>
  </r>
  <r>
    <x v="50"/>
    <s v="C-IV"/>
    <x v="0"/>
    <x v="5"/>
    <n v="2017"/>
    <s v="2016/17"/>
    <m/>
    <n v="0.1716"/>
    <n v="0.28670000000000001"/>
    <n v="0.19450000000000001"/>
    <n v="0.22920000000000001"/>
    <m/>
    <m/>
    <m/>
  </r>
  <r>
    <x v="51"/>
    <s v="C-IV"/>
    <x v="0"/>
    <x v="5"/>
    <n v="2017"/>
    <s v="2016/17"/>
    <m/>
    <n v="0.16149999999999998"/>
    <n v="0.24859999999999999"/>
    <n v="0.26839999999999997"/>
    <n v="0.29320000000000002"/>
    <m/>
    <m/>
    <m/>
  </r>
  <r>
    <x v="52"/>
    <s v="C-IV"/>
    <x v="0"/>
    <x v="5"/>
    <n v="2017"/>
    <s v="2016/17"/>
    <m/>
    <n v="0.16940000000000002"/>
    <n v="0.27429999999999999"/>
    <n v="0.2145"/>
    <n v="0.23929999999999998"/>
    <m/>
    <m/>
    <m/>
  </r>
  <r>
    <x v="53"/>
    <s v="C-IV"/>
    <x v="0"/>
    <x v="5"/>
    <n v="2017"/>
    <s v="2016/17"/>
    <m/>
    <n v="0.12640000000000001"/>
    <n v="0.25670000000000004"/>
    <n v="0.22989999999999999"/>
    <n v="0.26440000000000002"/>
    <m/>
    <m/>
    <m/>
  </r>
  <r>
    <x v="54"/>
    <s v="CalWIN"/>
    <x v="0"/>
    <x v="5"/>
    <n v="2017"/>
    <s v="2016/17"/>
    <m/>
    <n v="0.15920000000000001"/>
    <n v="0.29260000000000003"/>
    <n v="9.2499999999999999E-2"/>
    <n v="0.13300000000000001"/>
    <m/>
    <m/>
    <m/>
  </r>
  <r>
    <x v="55"/>
    <s v="C-IV"/>
    <x v="0"/>
    <x v="5"/>
    <n v="2017"/>
    <s v="2016/17"/>
    <m/>
    <n v="9.5700000000000007E-2"/>
    <n v="0.19269999999999998"/>
    <n v="0.14419999999999999"/>
    <n v="0.18329999999999999"/>
    <m/>
    <m/>
    <m/>
  </r>
  <r>
    <x v="56"/>
    <s v="CalWIN"/>
    <x v="0"/>
    <x v="5"/>
    <n v="2017"/>
    <s v="2016/17"/>
    <m/>
    <n v="0.13550000000000001"/>
    <n v="0.26440000000000002"/>
    <n v="8.8399999999999992E-2"/>
    <n v="0.13170000000000001"/>
    <m/>
    <m/>
    <m/>
  </r>
  <r>
    <x v="57"/>
    <s v="CalWIN"/>
    <x v="0"/>
    <x v="5"/>
    <n v="2017"/>
    <s v="2016/17"/>
    <m/>
    <n v="0.10349999999999999"/>
    <n v="0.22309999999999999"/>
    <n v="5.33E-2"/>
    <n v="9.4E-2"/>
    <m/>
    <m/>
    <m/>
  </r>
  <r>
    <x v="58"/>
    <s v="C-IV"/>
    <x v="0"/>
    <x v="5"/>
    <n v="2017"/>
    <s v="2016/17"/>
    <m/>
    <n v="0.21489999999999998"/>
    <n v="0.31190000000000001"/>
    <n v="0.37240000000000001"/>
    <n v="0.39950000000000002"/>
    <m/>
    <m/>
    <m/>
  </r>
  <r>
    <x v="0"/>
    <s v="n/a"/>
    <x v="1"/>
    <x v="5"/>
    <n v="2017"/>
    <s v="2016/17"/>
    <m/>
    <n v="0.1336"/>
    <n v="0.23960000000000001"/>
    <n v="0.10310000000000001"/>
    <n v="0.13949999999999999"/>
    <m/>
    <m/>
    <m/>
  </r>
  <r>
    <x v="1"/>
    <s v="CalWIN"/>
    <x v="1"/>
    <x v="5"/>
    <n v="2017"/>
    <s v="2016/17"/>
    <m/>
    <n v="0.1042"/>
    <n v="0.20569999999999999"/>
    <n v="6.2199999999999998E-2"/>
    <n v="9.9499999999999991E-2"/>
    <m/>
    <m/>
    <m/>
  </r>
  <r>
    <x v="2"/>
    <s v="C-IV"/>
    <x v="1"/>
    <x v="5"/>
    <n v="2017"/>
    <s v="2016/17"/>
    <m/>
    <n v="0"/>
    <n v="0.125"/>
    <n v="0"/>
    <n v="0"/>
    <m/>
    <m/>
    <m/>
  </r>
  <r>
    <x v="3"/>
    <s v="C-IV"/>
    <x v="1"/>
    <x v="5"/>
    <n v="2017"/>
    <s v="2016/17"/>
    <m/>
    <n v="0.11359999999999999"/>
    <n v="0.22159999999999999"/>
    <n v="0.16070000000000001"/>
    <n v="0.18010000000000001"/>
    <m/>
    <m/>
    <m/>
  </r>
  <r>
    <x v="4"/>
    <s v="C-IV"/>
    <x v="1"/>
    <x v="5"/>
    <n v="2017"/>
    <s v="2016/17"/>
    <m/>
    <n v="0.1368"/>
    <n v="0.23569999999999999"/>
    <n v="0.19370000000000001"/>
    <n v="0.22510000000000002"/>
    <m/>
    <m/>
    <m/>
  </r>
  <r>
    <x v="5"/>
    <s v="C-IV"/>
    <x v="1"/>
    <x v="5"/>
    <n v="2017"/>
    <s v="2016/17"/>
    <m/>
    <n v="0.13439999999999999"/>
    <n v="0.2228"/>
    <n v="0.22109999999999999"/>
    <n v="0.25509999999999999"/>
    <m/>
    <m/>
    <m/>
  </r>
  <r>
    <x v="6"/>
    <s v="C-IV"/>
    <x v="1"/>
    <x v="5"/>
    <n v="2017"/>
    <s v="2016/17"/>
    <m/>
    <n v="9.3800000000000008E-2"/>
    <n v="0.14580000000000001"/>
    <n v="0.23440000000000003"/>
    <n v="0.26039999999999996"/>
    <m/>
    <m/>
    <m/>
  </r>
  <r>
    <x v="7"/>
    <s v="CalWIN"/>
    <x v="1"/>
    <x v="5"/>
    <n v="2017"/>
    <s v="2016/17"/>
    <m/>
    <n v="7.1300000000000002E-2"/>
    <n v="0.15890000000000001"/>
    <n v="4.7800000000000002E-2"/>
    <n v="8.3699999999999997E-2"/>
    <m/>
    <m/>
    <m/>
  </r>
  <r>
    <x v="8"/>
    <s v="C-IV"/>
    <x v="1"/>
    <x v="5"/>
    <n v="2017"/>
    <s v="2016/17"/>
    <m/>
    <n v="0.1867"/>
    <n v="0.24210000000000001"/>
    <n v="0.42330000000000001"/>
    <n v="0.44920000000000004"/>
    <m/>
    <m/>
    <m/>
  </r>
  <r>
    <x v="9"/>
    <s v="C-IV"/>
    <x v="1"/>
    <x v="5"/>
    <n v="2017"/>
    <s v="2016/17"/>
    <m/>
    <n v="0.1293"/>
    <n v="0.22850000000000001"/>
    <n v="0.21059999999999998"/>
    <n v="0.2354"/>
    <m/>
    <m/>
    <m/>
  </r>
  <r>
    <x v="10"/>
    <s v="CalWIN"/>
    <x v="1"/>
    <x v="5"/>
    <n v="2017"/>
    <s v="2016/17"/>
    <m/>
    <n v="0.14929999999999999"/>
    <n v="0.28600000000000003"/>
    <n v="0.10390000000000001"/>
    <n v="0.16350000000000001"/>
    <m/>
    <m/>
    <m/>
  </r>
  <r>
    <x v="11"/>
    <s v="C-IV"/>
    <x v="1"/>
    <x v="5"/>
    <n v="2017"/>
    <s v="2016/17"/>
    <m/>
    <n v="0.1351"/>
    <n v="0.22109999999999999"/>
    <n v="0.1351"/>
    <n v="0.1474"/>
    <m/>
    <m/>
    <m/>
  </r>
  <r>
    <x v="12"/>
    <s v="C-IV"/>
    <x v="1"/>
    <x v="5"/>
    <n v="2017"/>
    <s v="2016/17"/>
    <m/>
    <n v="0.13339999999999999"/>
    <n v="0.2329"/>
    <n v="0.22670000000000001"/>
    <n v="0.24660000000000001"/>
    <m/>
    <m/>
    <m/>
  </r>
  <r>
    <x v="13"/>
    <s v="C-IV"/>
    <x v="1"/>
    <x v="5"/>
    <n v="2017"/>
    <s v="2016/17"/>
    <m/>
    <n v="0.1825"/>
    <n v="0.29480000000000001"/>
    <n v="0.25869999999999999"/>
    <n v="0.29339999999999999"/>
    <m/>
    <m/>
    <m/>
  </r>
  <r>
    <x v="14"/>
    <s v="C-IV"/>
    <x v="1"/>
    <x v="5"/>
    <n v="2017"/>
    <s v="2016/17"/>
    <m/>
    <n v="0.13"/>
    <n v="0.23319999999999999"/>
    <n v="0.3004"/>
    <n v="0.33630000000000004"/>
    <m/>
    <m/>
    <m/>
  </r>
  <r>
    <x v="15"/>
    <s v="C-IV"/>
    <x v="1"/>
    <x v="5"/>
    <n v="2017"/>
    <s v="2016/17"/>
    <m/>
    <n v="0.18679999999999999"/>
    <n v="0.3029"/>
    <n v="0.16159999999999999"/>
    <n v="0.1898"/>
    <m/>
    <m/>
    <m/>
  </r>
  <r>
    <x v="16"/>
    <s v="C-IV"/>
    <x v="1"/>
    <x v="5"/>
    <n v="2017"/>
    <s v="2016/17"/>
    <m/>
    <n v="0.23370000000000002"/>
    <n v="0.3337"/>
    <n v="0.23760000000000001"/>
    <n v="0.2616"/>
    <m/>
    <m/>
    <m/>
  </r>
  <r>
    <x v="17"/>
    <s v="C-IV"/>
    <x v="1"/>
    <x v="5"/>
    <n v="2017"/>
    <s v="2016/17"/>
    <m/>
    <n v="7.8E-2"/>
    <n v="0.1802"/>
    <n v="0.28639999999999999"/>
    <n v="0.33229999999999998"/>
    <m/>
    <m/>
    <m/>
  </r>
  <r>
    <x v="18"/>
    <s v="C-IV"/>
    <x v="1"/>
    <x v="5"/>
    <n v="2017"/>
    <s v="2016/17"/>
    <m/>
    <n v="4.6100000000000002E-2"/>
    <n v="0.121"/>
    <n v="0.26219999999999999"/>
    <n v="0.28820000000000001"/>
    <m/>
    <m/>
    <m/>
  </r>
  <r>
    <x v="19"/>
    <s v="LRS"/>
    <x v="1"/>
    <x v="5"/>
    <n v="2017"/>
    <s v="2016/17"/>
    <m/>
    <n v="0.1293"/>
    <n v="0.22760000000000002"/>
    <n v="2.0000000000000001E-4"/>
    <n v="3.1400000000000004E-2"/>
    <m/>
    <m/>
    <m/>
  </r>
  <r>
    <x v="20"/>
    <s v="C-IV"/>
    <x v="1"/>
    <x v="5"/>
    <n v="2017"/>
    <s v="2016/17"/>
    <m/>
    <n v="0.12210000000000001"/>
    <n v="0.22739999999999999"/>
    <n v="0.1153"/>
    <n v="0.14449999999999999"/>
    <m/>
    <m/>
    <m/>
  </r>
  <r>
    <x v="21"/>
    <s v="C-IV"/>
    <x v="1"/>
    <x v="5"/>
    <n v="2017"/>
    <s v="2016/17"/>
    <m/>
    <n v="0.13419999999999999"/>
    <n v="0.23230000000000001"/>
    <n v="0.22460000000000002"/>
    <n v="0.2535"/>
    <m/>
    <m/>
    <m/>
  </r>
  <r>
    <x v="22"/>
    <s v="C-IV"/>
    <x v="1"/>
    <x v="5"/>
    <n v="2017"/>
    <s v="2016/17"/>
    <m/>
    <n v="8.0299999999999996E-2"/>
    <n v="0.14460000000000001"/>
    <n v="0.245"/>
    <n v="0.26100000000000001"/>
    <m/>
    <m/>
    <m/>
  </r>
  <r>
    <x v="23"/>
    <s v="C-IV"/>
    <x v="1"/>
    <x v="5"/>
    <n v="2017"/>
    <s v="2016/17"/>
    <m/>
    <n v="0.14630000000000001"/>
    <n v="0.24809999999999999"/>
    <n v="0.23329999999999998"/>
    <n v="0.28249999999999997"/>
    <m/>
    <m/>
    <m/>
  </r>
  <r>
    <x v="24"/>
    <s v="C-IV"/>
    <x v="1"/>
    <x v="5"/>
    <n v="2017"/>
    <s v="2016/17"/>
    <m/>
    <n v="0.15659999999999999"/>
    <n v="0.26550000000000001"/>
    <n v="0.27899999999999997"/>
    <n v="0.30640000000000001"/>
    <m/>
    <m/>
    <m/>
  </r>
  <r>
    <x v="25"/>
    <s v="C-IV"/>
    <x v="1"/>
    <x v="5"/>
    <n v="2017"/>
    <s v="2016/17"/>
    <m/>
    <n v="0.1091"/>
    <n v="0.2364"/>
    <n v="0.42729999999999996"/>
    <n v="0.48180000000000001"/>
    <m/>
    <m/>
    <m/>
  </r>
  <r>
    <x v="26"/>
    <s v="C-IV"/>
    <x v="1"/>
    <x v="5"/>
    <n v="2017"/>
    <s v="2016/17"/>
    <m/>
    <n v="8.2799999999999999E-2"/>
    <n v="0.2"/>
    <n v="9.6600000000000005E-2"/>
    <n v="0.13789999999999999"/>
    <m/>
    <m/>
    <m/>
  </r>
  <r>
    <x v="27"/>
    <s v="C-IV"/>
    <x v="1"/>
    <x v="5"/>
    <n v="2017"/>
    <s v="2016/17"/>
    <m/>
    <n v="0.14429999999999998"/>
    <n v="0.25590000000000002"/>
    <n v="0.1812"/>
    <n v="0.21160000000000001"/>
    <m/>
    <m/>
    <m/>
  </r>
  <r>
    <x v="28"/>
    <s v="C-IV"/>
    <x v="1"/>
    <x v="5"/>
    <n v="2017"/>
    <s v="2016/17"/>
    <m/>
    <n v="9.2600000000000002E-2"/>
    <n v="0.17019999999999999"/>
    <n v="0.20649999999999999"/>
    <n v="0.23899999999999999"/>
    <m/>
    <m/>
    <m/>
  </r>
  <r>
    <x v="29"/>
    <s v="C-IV"/>
    <x v="1"/>
    <x v="5"/>
    <n v="2017"/>
    <s v="2016/17"/>
    <m/>
    <n v="5.5800000000000002E-2"/>
    <n v="0.1545"/>
    <n v="0.1575"/>
    <n v="0.18739999999999998"/>
    <m/>
    <m/>
    <m/>
  </r>
  <r>
    <x v="30"/>
    <s v="CalWIN"/>
    <x v="1"/>
    <x v="5"/>
    <n v="2017"/>
    <s v="2016/17"/>
    <m/>
    <n v="0.10339999999999999"/>
    <n v="0.22359999999999999"/>
    <n v="7.6200000000000004E-2"/>
    <n v="0.1249"/>
    <m/>
    <m/>
    <m/>
  </r>
  <r>
    <x v="31"/>
    <s v="CalWIN"/>
    <x v="1"/>
    <x v="5"/>
    <n v="2017"/>
    <s v="2016/17"/>
    <m/>
    <n v="9.0200000000000002E-2"/>
    <n v="0.17649999999999999"/>
    <n v="4.8099999999999997E-2"/>
    <n v="8.0399999999999985E-2"/>
    <m/>
    <m/>
    <m/>
  </r>
  <r>
    <x v="32"/>
    <s v="C-IV"/>
    <x v="1"/>
    <x v="5"/>
    <n v="2017"/>
    <s v="2016/17"/>
    <m/>
    <n v="4.8399999999999999E-2"/>
    <n v="0.1371"/>
    <n v="0.1331"/>
    <n v="0.1532"/>
    <m/>
    <m/>
    <m/>
  </r>
  <r>
    <x v="33"/>
    <s v="C-IV"/>
    <x v="1"/>
    <x v="5"/>
    <n v="2017"/>
    <s v="2016/17"/>
    <m/>
    <n v="0.153"/>
    <n v="0.26239999999999997"/>
    <n v="0.16510000000000002"/>
    <n v="0.1953"/>
    <m/>
    <m/>
    <m/>
  </r>
  <r>
    <x v="34"/>
    <s v="CalWIN"/>
    <x v="1"/>
    <x v="5"/>
    <n v="2017"/>
    <s v="2016/17"/>
    <m/>
    <n v="0.12570000000000001"/>
    <n v="0.22820000000000001"/>
    <n v="8.0199999999999994E-2"/>
    <n v="0.1235"/>
    <m/>
    <m/>
    <m/>
  </r>
  <r>
    <x v="35"/>
    <s v="C-IV"/>
    <x v="1"/>
    <x v="5"/>
    <n v="2017"/>
    <s v="2016/17"/>
    <m/>
    <n v="0.14080000000000001"/>
    <n v="0.22039999999999998"/>
    <n v="0.21429999999999999"/>
    <n v="0.23670000000000002"/>
    <m/>
    <m/>
    <m/>
  </r>
  <r>
    <x v="36"/>
    <s v="C-IV"/>
    <x v="1"/>
    <x v="5"/>
    <n v="2017"/>
    <s v="2016/17"/>
    <m/>
    <n v="0.21239999999999998"/>
    <n v="0.32600000000000001"/>
    <n v="0.24739999999999998"/>
    <n v="0.27889999999999998"/>
    <m/>
    <m/>
    <m/>
  </r>
  <r>
    <x v="37"/>
    <s v="CalWIN"/>
    <x v="1"/>
    <x v="5"/>
    <n v="2017"/>
    <s v="2016/17"/>
    <m/>
    <n v="0.11470000000000001"/>
    <n v="0.21879999999999999"/>
    <n v="5.9400000000000001E-2"/>
    <n v="9.9299999999999999E-2"/>
    <m/>
    <m/>
    <m/>
  </r>
  <r>
    <x v="38"/>
    <s v="CalWIN"/>
    <x v="1"/>
    <x v="5"/>
    <n v="2017"/>
    <s v="2016/17"/>
    <m/>
    <n v="9.9100000000000008E-2"/>
    <n v="0.18590000000000001"/>
    <n v="7.8600000000000003E-2"/>
    <n v="0.11539999999999999"/>
    <m/>
    <m/>
    <m/>
  </r>
  <r>
    <x v="39"/>
    <s v="C-IV"/>
    <x v="1"/>
    <x v="5"/>
    <n v="2017"/>
    <s v="2016/17"/>
    <m/>
    <n v="0.16399999999999998"/>
    <n v="0.26190000000000002"/>
    <n v="0.24359999999999998"/>
    <n v="0.27539999999999998"/>
    <m/>
    <m/>
    <m/>
  </r>
  <r>
    <x v="40"/>
    <s v="CalWIN"/>
    <x v="1"/>
    <x v="5"/>
    <n v="2017"/>
    <s v="2016/17"/>
    <m/>
    <n v="7.6600000000000001E-2"/>
    <n v="0.16600000000000001"/>
    <n v="5.5300000000000002E-2"/>
    <n v="9.0200000000000002E-2"/>
    <m/>
    <m/>
    <m/>
  </r>
  <r>
    <x v="41"/>
    <s v="CalWIN"/>
    <x v="1"/>
    <x v="5"/>
    <n v="2017"/>
    <s v="2016/17"/>
    <m/>
    <n v="9.1300000000000006E-2"/>
    <n v="0.20039999999999999"/>
    <n v="6.3899999999999998E-2"/>
    <n v="0.1012"/>
    <m/>
    <m/>
    <m/>
  </r>
  <r>
    <x v="42"/>
    <s v="CalWIN"/>
    <x v="1"/>
    <x v="5"/>
    <n v="2017"/>
    <s v="2016/17"/>
    <m/>
    <n v="8.3100000000000007E-2"/>
    <n v="0.17710000000000001"/>
    <n v="5.9400000000000001E-2"/>
    <n v="0.10249999999999999"/>
    <m/>
    <m/>
    <m/>
  </r>
  <r>
    <x v="43"/>
    <s v="CalWIN"/>
    <x v="1"/>
    <x v="5"/>
    <n v="2017"/>
    <s v="2016/17"/>
    <m/>
    <n v="2.35E-2"/>
    <n v="0.12740000000000001"/>
    <n v="1.0500000000000001E-2"/>
    <n v="4.53E-2"/>
    <m/>
    <m/>
    <m/>
  </r>
  <r>
    <x v="44"/>
    <s v="CalWIN"/>
    <x v="1"/>
    <x v="5"/>
    <n v="2017"/>
    <s v="2016/17"/>
    <m/>
    <n v="1.7100000000000001E-2"/>
    <n v="0.1182"/>
    <n v="4.3E-3"/>
    <n v="3.5400000000000001E-2"/>
    <m/>
    <m/>
    <m/>
  </r>
  <r>
    <x v="45"/>
    <s v="C-IV"/>
    <x v="1"/>
    <x v="5"/>
    <n v="2017"/>
    <s v="2016/17"/>
    <m/>
    <n v="0.15509999999999999"/>
    <n v="0.2646"/>
    <n v="0.29139999999999999"/>
    <n v="0.32549999999999996"/>
    <m/>
    <m/>
    <m/>
  </r>
  <r>
    <x v="46"/>
    <s v="C-IV"/>
    <x v="1"/>
    <x v="5"/>
    <n v="2017"/>
    <s v="2016/17"/>
    <m/>
    <n v="3.85E-2"/>
    <n v="0.11539999999999999"/>
    <n v="0.15380000000000002"/>
    <n v="0.15380000000000002"/>
    <m/>
    <m/>
    <m/>
  </r>
  <r>
    <x v="47"/>
    <s v="C-IV"/>
    <x v="1"/>
    <x v="5"/>
    <n v="2017"/>
    <s v="2016/17"/>
    <m/>
    <n v="0.1444"/>
    <n v="0.22889999999999999"/>
    <n v="0.26979999999999998"/>
    <n v="0.29699999999999999"/>
    <m/>
    <m/>
    <m/>
  </r>
  <r>
    <x v="48"/>
    <s v="CalWIN"/>
    <x v="1"/>
    <x v="5"/>
    <n v="2017"/>
    <s v="2016/17"/>
    <m/>
    <n v="1.4199999999999999E-2"/>
    <n v="0.12039999999999999"/>
    <n v="6.8000000000000005E-3"/>
    <n v="5.0599999999999999E-2"/>
    <m/>
    <m/>
    <m/>
  </r>
  <r>
    <x v="49"/>
    <s v="CalWIN"/>
    <x v="1"/>
    <x v="5"/>
    <n v="2017"/>
    <s v="2016/17"/>
    <m/>
    <n v="9.4899999999999998E-2"/>
    <n v="0.19719999999999999"/>
    <n v="6.2199999999999998E-2"/>
    <n v="0.10339999999999999"/>
    <m/>
    <m/>
    <m/>
  </r>
  <r>
    <x v="50"/>
    <s v="C-IV"/>
    <x v="1"/>
    <x v="5"/>
    <n v="2017"/>
    <s v="2016/17"/>
    <m/>
    <n v="0.153"/>
    <n v="0.2601"/>
    <n v="0.18530000000000002"/>
    <n v="0.22059999999999999"/>
    <m/>
    <m/>
    <m/>
  </r>
  <r>
    <x v="51"/>
    <s v="C-IV"/>
    <x v="1"/>
    <x v="5"/>
    <n v="2017"/>
    <s v="2016/17"/>
    <m/>
    <n v="0.1704"/>
    <n v="0.26350000000000001"/>
    <n v="0.23949999999999999"/>
    <n v="0.26129999999999998"/>
    <m/>
    <m/>
    <m/>
  </r>
  <r>
    <x v="52"/>
    <s v="C-IV"/>
    <x v="1"/>
    <x v="5"/>
    <n v="2017"/>
    <s v="2016/17"/>
    <m/>
    <n v="0.12539999999999998"/>
    <n v="0.22789999999999999"/>
    <n v="0.26679999999999998"/>
    <n v="0.2853"/>
    <m/>
    <m/>
    <m/>
  </r>
  <r>
    <x v="53"/>
    <s v="C-IV"/>
    <x v="1"/>
    <x v="5"/>
    <n v="2017"/>
    <s v="2016/17"/>
    <m/>
    <n v="0.13689999999999999"/>
    <n v="0.22409999999999999"/>
    <n v="0.20749999999999999"/>
    <n v="0.22820000000000001"/>
    <m/>
    <m/>
    <m/>
  </r>
  <r>
    <x v="54"/>
    <s v="CalWIN"/>
    <x v="1"/>
    <x v="5"/>
    <n v="2017"/>
    <s v="2016/17"/>
    <m/>
    <n v="0.17660000000000001"/>
    <n v="0.30769999999999997"/>
    <n v="0.15629999999999999"/>
    <n v="0.21579999999999999"/>
    <m/>
    <m/>
    <m/>
  </r>
  <r>
    <x v="55"/>
    <s v="C-IV"/>
    <x v="1"/>
    <x v="5"/>
    <n v="2017"/>
    <s v="2016/17"/>
    <m/>
    <n v="9.0999999999999998E-2"/>
    <n v="0.20379999999999998"/>
    <n v="0.1012"/>
    <n v="0.12570000000000001"/>
    <m/>
    <m/>
    <m/>
  </r>
  <r>
    <x v="56"/>
    <s v="CalWIN"/>
    <x v="1"/>
    <x v="5"/>
    <n v="2017"/>
    <s v="2016/17"/>
    <m/>
    <n v="0.13220000000000001"/>
    <n v="0.25650000000000001"/>
    <n v="9.9700000000000011E-2"/>
    <n v="0.1525"/>
    <m/>
    <m/>
    <m/>
  </r>
  <r>
    <x v="57"/>
    <s v="CalWIN"/>
    <x v="1"/>
    <x v="5"/>
    <n v="2017"/>
    <s v="2016/17"/>
    <m/>
    <n v="9.3200000000000005E-2"/>
    <n v="0.19969999999999999"/>
    <n v="7.4800000000000005E-2"/>
    <n v="0.1195"/>
    <m/>
    <m/>
    <m/>
  </r>
  <r>
    <x v="58"/>
    <s v="C-IV"/>
    <x v="1"/>
    <x v="5"/>
    <n v="2017"/>
    <s v="2016/17"/>
    <m/>
    <n v="0.1804"/>
    <n v="0.25329999999999997"/>
    <n v="0.31359999999999999"/>
    <n v="0.34119999999999995"/>
    <m/>
    <m/>
    <m/>
  </r>
  <r>
    <x v="0"/>
    <s v="n/a"/>
    <x v="2"/>
    <x v="5"/>
    <n v="2017"/>
    <s v="2017/18"/>
    <m/>
    <n v="0.1198"/>
    <n v="0.21289999999999998"/>
    <n v="0.10830000000000001"/>
    <n v="0.14029999999999998"/>
    <m/>
    <m/>
    <m/>
  </r>
  <r>
    <x v="1"/>
    <s v="CalWIN"/>
    <x v="2"/>
    <x v="5"/>
    <n v="2017"/>
    <s v="2017/18"/>
    <m/>
    <n v="8.6699999999999999E-2"/>
    <n v="0.1741"/>
    <n v="5.5300000000000002E-2"/>
    <n v="9.1300000000000006E-2"/>
    <m/>
    <m/>
    <m/>
  </r>
  <r>
    <x v="2"/>
    <s v="C-IV"/>
    <x v="2"/>
    <x v="5"/>
    <n v="2017"/>
    <s v="2017/18"/>
    <m/>
    <n v="0"/>
    <n v="0.1176"/>
    <n v="0"/>
    <n v="0"/>
    <m/>
    <m/>
    <m/>
  </r>
  <r>
    <x v="3"/>
    <s v="C-IV"/>
    <x v="2"/>
    <x v="5"/>
    <n v="2017"/>
    <s v="2017/18"/>
    <m/>
    <n v="9.98E-2"/>
    <n v="0.18"/>
    <n v="0.1898"/>
    <n v="0.2238"/>
    <m/>
    <m/>
    <m/>
  </r>
  <r>
    <x v="4"/>
    <s v="C-IV"/>
    <x v="2"/>
    <x v="5"/>
    <n v="2017"/>
    <s v="2017/18"/>
    <m/>
    <n v="0.14429999999999998"/>
    <n v="0.2354"/>
    <n v="0.22989999999999999"/>
    <n v="0.27350000000000002"/>
    <m/>
    <m/>
    <m/>
  </r>
  <r>
    <x v="5"/>
    <s v="C-IV"/>
    <x v="2"/>
    <x v="5"/>
    <n v="2017"/>
    <s v="2017/18"/>
    <m/>
    <n v="0.11320000000000001"/>
    <n v="0.2155"/>
    <n v="0.1845"/>
    <n v="0.2109"/>
    <m/>
    <m/>
    <m/>
  </r>
  <r>
    <x v="6"/>
    <s v="C-IV"/>
    <x v="2"/>
    <x v="5"/>
    <n v="2017"/>
    <s v="2017/18"/>
    <m/>
    <n v="9.6000000000000002E-2"/>
    <n v="0.1414"/>
    <n v="0.20199999999999999"/>
    <n v="0.21719999999999998"/>
    <m/>
    <m/>
    <m/>
  </r>
  <r>
    <x v="7"/>
    <s v="CalWIN"/>
    <x v="2"/>
    <x v="5"/>
    <n v="2017"/>
    <s v="2017/18"/>
    <m/>
    <n v="6.2100000000000002E-2"/>
    <n v="0.13689999999999999"/>
    <n v="4.3299999999999998E-2"/>
    <n v="7.22E-2"/>
    <m/>
    <m/>
    <m/>
  </r>
  <r>
    <x v="8"/>
    <s v="C-IV"/>
    <x v="2"/>
    <x v="5"/>
    <n v="2017"/>
    <s v="2017/18"/>
    <m/>
    <n v="0.16839999999999999"/>
    <n v="0.23879999999999998"/>
    <n v="0.35220000000000001"/>
    <n v="0.36939999999999995"/>
    <m/>
    <m/>
    <m/>
  </r>
  <r>
    <x v="9"/>
    <s v="C-IV"/>
    <x v="2"/>
    <x v="5"/>
    <n v="2017"/>
    <s v="2017/18"/>
    <m/>
    <n v="0.1216"/>
    <n v="0.22059999999999999"/>
    <n v="0.20699999999999999"/>
    <n v="0.22889999999999999"/>
    <m/>
    <m/>
    <m/>
  </r>
  <r>
    <x v="10"/>
    <s v="CalWIN"/>
    <x v="2"/>
    <x v="5"/>
    <n v="2017"/>
    <s v="2017/18"/>
    <m/>
    <n v="0.14880000000000002"/>
    <n v="0.28270000000000001"/>
    <n v="0.10730000000000001"/>
    <n v="0.1699"/>
    <m/>
    <m/>
    <m/>
  </r>
  <r>
    <x v="11"/>
    <s v="C-IV"/>
    <x v="2"/>
    <x v="5"/>
    <n v="2017"/>
    <s v="2017/18"/>
    <m/>
    <n v="9.6099999999999991E-2"/>
    <n v="0.16260000000000002"/>
    <n v="0.1502"/>
    <n v="0.17"/>
    <m/>
    <m/>
    <m/>
  </r>
  <r>
    <x v="12"/>
    <s v="C-IV"/>
    <x v="2"/>
    <x v="5"/>
    <n v="2017"/>
    <s v="2017/18"/>
    <m/>
    <n v="0.1033"/>
    <n v="0.18289999999999998"/>
    <n v="0.24510000000000001"/>
    <n v="0.27289999999999998"/>
    <m/>
    <m/>
    <m/>
  </r>
  <r>
    <x v="13"/>
    <s v="C-IV"/>
    <x v="2"/>
    <x v="5"/>
    <n v="2017"/>
    <s v="2017/18"/>
    <m/>
    <n v="0.153"/>
    <n v="0.24600000000000002"/>
    <n v="0.23469999999999999"/>
    <n v="0.2646"/>
    <m/>
    <m/>
    <m/>
  </r>
  <r>
    <x v="14"/>
    <s v="C-IV"/>
    <x v="2"/>
    <x v="5"/>
    <n v="2017"/>
    <s v="2017/18"/>
    <m/>
    <n v="0.1"/>
    <n v="0.23910000000000001"/>
    <n v="0.14779999999999999"/>
    <n v="0.1696"/>
    <m/>
    <m/>
    <m/>
  </r>
  <r>
    <x v="15"/>
    <s v="C-IV"/>
    <x v="2"/>
    <x v="5"/>
    <n v="2017"/>
    <s v="2017/18"/>
    <m/>
    <n v="0.18170000000000003"/>
    <n v="0.28010000000000002"/>
    <n v="0.1648"/>
    <n v="0.19519999999999998"/>
    <m/>
    <m/>
    <m/>
  </r>
  <r>
    <x v="16"/>
    <s v="C-IV"/>
    <x v="2"/>
    <x v="5"/>
    <n v="2017"/>
    <s v="2017/18"/>
    <m/>
    <n v="0.20920000000000002"/>
    <n v="0.30609999999999998"/>
    <n v="0.21379999999999999"/>
    <n v="0.24429999999999999"/>
    <m/>
    <m/>
    <m/>
  </r>
  <r>
    <x v="17"/>
    <s v="C-IV"/>
    <x v="2"/>
    <x v="5"/>
    <n v="2017"/>
    <s v="2017/18"/>
    <m/>
    <n v="7.46E-2"/>
    <n v="0.17480000000000001"/>
    <n v="0.26379999999999998"/>
    <n v="0.30519999999999997"/>
    <m/>
    <m/>
    <m/>
  </r>
  <r>
    <x v="18"/>
    <s v="C-IV"/>
    <x v="2"/>
    <x v="5"/>
    <n v="2017"/>
    <s v="2017/18"/>
    <m/>
    <n v="6.5500000000000003E-2"/>
    <n v="0.1399"/>
    <n v="0.26489999999999997"/>
    <n v="0.3155"/>
    <m/>
    <m/>
    <m/>
  </r>
  <r>
    <x v="19"/>
    <s v="LRS"/>
    <x v="2"/>
    <x v="5"/>
    <n v="2017"/>
    <s v="2017/18"/>
    <m/>
    <n v="0.10619999999999999"/>
    <n v="0.1862"/>
    <n v="5.5199999999999999E-2"/>
    <n v="7.85E-2"/>
    <m/>
    <m/>
    <m/>
  </r>
  <r>
    <x v="20"/>
    <s v="C-IV"/>
    <x v="2"/>
    <x v="5"/>
    <n v="2017"/>
    <s v="2017/18"/>
    <m/>
    <n v="0.15359999999999999"/>
    <n v="0.253"/>
    <n v="0.10300000000000001"/>
    <n v="0.14080000000000001"/>
    <m/>
    <m/>
    <m/>
  </r>
  <r>
    <x v="21"/>
    <s v="C-IV"/>
    <x v="2"/>
    <x v="5"/>
    <n v="2017"/>
    <s v="2017/18"/>
    <m/>
    <n v="0.11470000000000001"/>
    <n v="0.1923"/>
    <n v="0.19949999999999998"/>
    <n v="0.23600000000000002"/>
    <m/>
    <m/>
    <m/>
  </r>
  <r>
    <x v="22"/>
    <s v="C-IV"/>
    <x v="2"/>
    <x v="5"/>
    <n v="2017"/>
    <s v="2017/18"/>
    <m/>
    <n v="6.54E-2"/>
    <n v="0.13849999999999998"/>
    <n v="0.21149999999999999"/>
    <n v="0.23079999999999998"/>
    <m/>
    <m/>
    <m/>
  </r>
  <r>
    <x v="23"/>
    <s v="C-IV"/>
    <x v="2"/>
    <x v="5"/>
    <n v="2017"/>
    <s v="2017/18"/>
    <m/>
    <n v="0.12960000000000002"/>
    <n v="0.2316"/>
    <n v="0.2157"/>
    <n v="0.25989999999999996"/>
    <m/>
    <m/>
    <m/>
  </r>
  <r>
    <x v="24"/>
    <s v="C-IV"/>
    <x v="2"/>
    <x v="5"/>
    <n v="2017"/>
    <s v="2017/18"/>
    <m/>
    <n v="0.15359999999999999"/>
    <n v="0.2596"/>
    <n v="0.23350000000000001"/>
    <n v="0.25980000000000003"/>
    <m/>
    <m/>
    <m/>
  </r>
  <r>
    <x v="25"/>
    <s v="C-IV"/>
    <x v="2"/>
    <x v="5"/>
    <n v="2017"/>
    <s v="2017/18"/>
    <m/>
    <n v="0.12140000000000001"/>
    <n v="0.17859999999999998"/>
    <n v="0.2571"/>
    <n v="0.27140000000000003"/>
    <m/>
    <m/>
    <m/>
  </r>
  <r>
    <x v="26"/>
    <s v="C-IV"/>
    <x v="2"/>
    <x v="5"/>
    <n v="2017"/>
    <s v="2017/18"/>
    <m/>
    <n v="0"/>
    <n v="6.5599999999999992E-2"/>
    <n v="9.8400000000000001E-2"/>
    <n v="0.12300000000000001"/>
    <m/>
    <m/>
    <m/>
  </r>
  <r>
    <x v="27"/>
    <s v="C-IV"/>
    <x v="2"/>
    <x v="5"/>
    <n v="2017"/>
    <s v="2017/18"/>
    <m/>
    <n v="0.19920000000000002"/>
    <n v="0.31259999999999999"/>
    <n v="0.18770000000000001"/>
    <n v="0.23430000000000001"/>
    <m/>
    <m/>
    <m/>
  </r>
  <r>
    <x v="28"/>
    <s v="C-IV"/>
    <x v="2"/>
    <x v="5"/>
    <n v="2017"/>
    <s v="2017/18"/>
    <m/>
    <n v="7.9299999999999995E-2"/>
    <n v="0.1479"/>
    <n v="0.1961"/>
    <n v="0.24760000000000001"/>
    <m/>
    <m/>
    <m/>
  </r>
  <r>
    <x v="29"/>
    <s v="C-IV"/>
    <x v="2"/>
    <x v="5"/>
    <n v="2017"/>
    <s v="2017/18"/>
    <m/>
    <n v="5.1699999999999996E-2"/>
    <n v="0.1394"/>
    <n v="0.15859999999999999"/>
    <n v="0.18760000000000002"/>
    <m/>
    <m/>
    <m/>
  </r>
  <r>
    <x v="30"/>
    <s v="CalWIN"/>
    <x v="2"/>
    <x v="5"/>
    <n v="2017"/>
    <s v="2017/18"/>
    <m/>
    <n v="0.1051"/>
    <n v="0.2155"/>
    <n v="8.14E-2"/>
    <n v="0.12560000000000002"/>
    <m/>
    <m/>
    <m/>
  </r>
  <r>
    <x v="31"/>
    <s v="CalWIN"/>
    <x v="2"/>
    <x v="5"/>
    <n v="2017"/>
    <s v="2017/18"/>
    <m/>
    <n v="7.4200000000000002E-2"/>
    <n v="0.16"/>
    <n v="4.5700000000000005E-2"/>
    <n v="7.4900000000000008E-2"/>
    <m/>
    <m/>
    <m/>
  </r>
  <r>
    <x v="32"/>
    <s v="C-IV"/>
    <x v="2"/>
    <x v="5"/>
    <n v="2017"/>
    <s v="2017/18"/>
    <m/>
    <n v="5.8299999999999998E-2"/>
    <n v="0.1341"/>
    <n v="0.13699999999999998"/>
    <n v="0.1691"/>
    <m/>
    <m/>
    <m/>
  </r>
  <r>
    <x v="33"/>
    <s v="C-IV"/>
    <x v="2"/>
    <x v="5"/>
    <n v="2017"/>
    <s v="2017/18"/>
    <m/>
    <n v="0.14749999999999999"/>
    <n v="0.24260000000000001"/>
    <n v="0.15539999999999998"/>
    <n v="0.1789"/>
    <m/>
    <m/>
    <m/>
  </r>
  <r>
    <x v="34"/>
    <s v="CalWIN"/>
    <x v="2"/>
    <x v="5"/>
    <n v="2017"/>
    <s v="2017/18"/>
    <m/>
    <n v="0.1142"/>
    <n v="0.2132"/>
    <n v="8.2299999999999998E-2"/>
    <n v="0.1222"/>
    <m/>
    <m/>
    <m/>
  </r>
  <r>
    <x v="35"/>
    <s v="C-IV"/>
    <x v="2"/>
    <x v="5"/>
    <n v="2017"/>
    <s v="2017/18"/>
    <m/>
    <n v="0.1595"/>
    <n v="0.2419"/>
    <n v="0.2419"/>
    <n v="0.2581"/>
    <m/>
    <m/>
    <m/>
  </r>
  <r>
    <x v="36"/>
    <s v="C-IV"/>
    <x v="2"/>
    <x v="5"/>
    <n v="2017"/>
    <s v="2017/18"/>
    <m/>
    <n v="0.193"/>
    <n v="0.29460000000000003"/>
    <n v="0.25280000000000002"/>
    <n v="0.28039999999999998"/>
    <m/>
    <m/>
    <m/>
  </r>
  <r>
    <x v="37"/>
    <s v="CalWIN"/>
    <x v="2"/>
    <x v="5"/>
    <n v="2017"/>
    <s v="2017/18"/>
    <m/>
    <n v="9.3800000000000008E-2"/>
    <n v="0.17829999999999999"/>
    <n v="5.5800000000000002E-2"/>
    <n v="8.8900000000000007E-2"/>
    <m/>
    <m/>
    <m/>
  </r>
  <r>
    <x v="38"/>
    <s v="CalWIN"/>
    <x v="2"/>
    <x v="5"/>
    <n v="2017"/>
    <s v="2017/18"/>
    <m/>
    <n v="8.3800000000000013E-2"/>
    <n v="0.1656"/>
    <n v="7.4200000000000002E-2"/>
    <n v="0.1115"/>
    <m/>
    <m/>
    <m/>
  </r>
  <r>
    <x v="39"/>
    <s v="C-IV"/>
    <x v="2"/>
    <x v="5"/>
    <n v="2017"/>
    <s v="2017/18"/>
    <m/>
    <n v="0.1537"/>
    <n v="0.248"/>
    <n v="0.22030000000000002"/>
    <n v="0.2462"/>
    <m/>
    <m/>
    <m/>
  </r>
  <r>
    <x v="40"/>
    <s v="CalWIN"/>
    <x v="2"/>
    <x v="5"/>
    <n v="2017"/>
    <s v="2017/18"/>
    <m/>
    <n v="7.8600000000000003E-2"/>
    <n v="0.1739"/>
    <n v="5.8499999999999996E-2"/>
    <n v="9.9399999999999988E-2"/>
    <m/>
    <m/>
    <m/>
  </r>
  <r>
    <x v="41"/>
    <s v="CalWIN"/>
    <x v="2"/>
    <x v="5"/>
    <n v="2017"/>
    <s v="2017/18"/>
    <m/>
    <n v="7.1399999999999991E-2"/>
    <n v="0.159"/>
    <n v="5.45E-2"/>
    <n v="8.4199999999999997E-2"/>
    <m/>
    <m/>
    <m/>
  </r>
  <r>
    <x v="42"/>
    <s v="CalWIN"/>
    <x v="2"/>
    <x v="5"/>
    <n v="2017"/>
    <s v="2017/18"/>
    <m/>
    <n v="7.0099999999999996E-2"/>
    <n v="0.16539999999999999"/>
    <n v="5.9000000000000004E-2"/>
    <n v="0.10289999999999999"/>
    <m/>
    <m/>
    <m/>
  </r>
  <r>
    <x v="43"/>
    <s v="CalWIN"/>
    <x v="2"/>
    <x v="5"/>
    <n v="2017"/>
    <s v="2017/18"/>
    <m/>
    <n v="1.8799999999999997E-2"/>
    <n v="0.1076"/>
    <n v="8.6999999999999994E-3"/>
    <n v="3.6499999999999998E-2"/>
    <m/>
    <m/>
    <m/>
  </r>
  <r>
    <x v="44"/>
    <s v="CalWIN"/>
    <x v="2"/>
    <x v="5"/>
    <n v="2017"/>
    <s v="2017/18"/>
    <m/>
    <n v="1.67E-2"/>
    <n v="0.12939999999999999"/>
    <n v="1.1899999999999999E-2"/>
    <n v="6.1600000000000002E-2"/>
    <m/>
    <m/>
    <m/>
  </r>
  <r>
    <x v="45"/>
    <s v="C-IV"/>
    <x v="2"/>
    <x v="5"/>
    <n v="2017"/>
    <s v="2017/18"/>
    <m/>
    <n v="0.15039999999999998"/>
    <n v="0.24829999999999999"/>
    <n v="0.24390000000000001"/>
    <n v="0.27079999999999999"/>
    <m/>
    <m/>
    <m/>
  </r>
  <r>
    <x v="46"/>
    <s v="C-IV"/>
    <x v="2"/>
    <x v="5"/>
    <n v="2017"/>
    <s v="2017/18"/>
    <m/>
    <n v="6.8199999999999997E-2"/>
    <n v="0.15909999999999999"/>
    <n v="9.0899999999999995E-2"/>
    <n v="0.11359999999999999"/>
    <m/>
    <m/>
    <m/>
  </r>
  <r>
    <x v="47"/>
    <s v="C-IV"/>
    <x v="2"/>
    <x v="5"/>
    <n v="2017"/>
    <s v="2017/18"/>
    <m/>
    <n v="0.13109999999999999"/>
    <n v="0.20069999999999999"/>
    <n v="0.29870000000000002"/>
    <n v="0.32819999999999999"/>
    <m/>
    <m/>
    <m/>
  </r>
  <r>
    <x v="48"/>
    <s v="CalWIN"/>
    <x v="2"/>
    <x v="5"/>
    <n v="2017"/>
    <s v="2017/18"/>
    <m/>
    <n v="1.2699999999999999E-2"/>
    <n v="0.1134"/>
    <n v="7.0999999999999995E-3"/>
    <n v="3.6600000000000001E-2"/>
    <m/>
    <m/>
    <m/>
  </r>
  <r>
    <x v="49"/>
    <s v="CalWIN"/>
    <x v="2"/>
    <x v="5"/>
    <n v="2017"/>
    <s v="2017/18"/>
    <m/>
    <n v="9.5399999999999985E-2"/>
    <n v="0.19159999999999999"/>
    <n v="6.0299999999999999E-2"/>
    <n v="9.9700000000000011E-2"/>
    <m/>
    <m/>
    <m/>
  </r>
  <r>
    <x v="50"/>
    <s v="C-IV"/>
    <x v="2"/>
    <x v="5"/>
    <n v="2017"/>
    <s v="2017/18"/>
    <m/>
    <n v="0.1588"/>
    <n v="0.25819999999999999"/>
    <n v="0.22750000000000001"/>
    <n v="0.2666"/>
    <m/>
    <m/>
    <m/>
  </r>
  <r>
    <x v="51"/>
    <s v="C-IV"/>
    <x v="2"/>
    <x v="5"/>
    <n v="2017"/>
    <s v="2017/18"/>
    <m/>
    <n v="0.18109999999999998"/>
    <n v="0.26869999999999999"/>
    <n v="0.23089999999999999"/>
    <n v="0.25090000000000001"/>
    <m/>
    <m/>
    <m/>
  </r>
  <r>
    <x v="52"/>
    <s v="C-IV"/>
    <x v="2"/>
    <x v="5"/>
    <n v="2017"/>
    <s v="2017/18"/>
    <m/>
    <n v="0.124"/>
    <n v="0.20829999999999999"/>
    <n v="0.21309999999999998"/>
    <n v="0.2366"/>
    <m/>
    <m/>
    <m/>
  </r>
  <r>
    <x v="53"/>
    <s v="C-IV"/>
    <x v="2"/>
    <x v="5"/>
    <n v="2017"/>
    <s v="2017/18"/>
    <m/>
    <n v="9.2499999999999999E-2"/>
    <n v="0.17469999999999999"/>
    <n v="0.2397"/>
    <n v="0.26369999999999999"/>
    <m/>
    <m/>
    <m/>
  </r>
  <r>
    <x v="54"/>
    <s v="CalWIN"/>
    <x v="2"/>
    <x v="5"/>
    <n v="2017"/>
    <s v="2017/18"/>
    <m/>
    <n v="0.17370000000000002"/>
    <n v="0.30099999999999999"/>
    <n v="0.13339999999999999"/>
    <n v="0.184"/>
    <m/>
    <m/>
    <m/>
  </r>
  <r>
    <x v="55"/>
    <s v="C-IV"/>
    <x v="2"/>
    <x v="5"/>
    <n v="2017"/>
    <s v="2017/18"/>
    <m/>
    <n v="7.3599999999999999E-2"/>
    <n v="0.16079999999999997"/>
    <n v="9.5399999999999985E-2"/>
    <n v="0.1226"/>
    <m/>
    <m/>
    <m/>
  </r>
  <r>
    <x v="56"/>
    <s v="CalWIN"/>
    <x v="2"/>
    <x v="5"/>
    <n v="2017"/>
    <s v="2017/18"/>
    <m/>
    <n v="0.1353"/>
    <n v="0.27679999999999999"/>
    <n v="0.1032"/>
    <n v="0.1552"/>
    <m/>
    <m/>
    <m/>
  </r>
  <r>
    <x v="57"/>
    <s v="CalWIN"/>
    <x v="2"/>
    <x v="5"/>
    <n v="2017"/>
    <s v="2017/18"/>
    <m/>
    <n v="0.1043"/>
    <n v="0.18359999999999999"/>
    <n v="7.6799999999999993E-2"/>
    <n v="0.13019999999999998"/>
    <m/>
    <m/>
    <m/>
  </r>
  <r>
    <x v="58"/>
    <s v="C-IV"/>
    <x v="2"/>
    <x v="5"/>
    <n v="2017"/>
    <s v="2017/18"/>
    <m/>
    <n v="0.15259999999999999"/>
    <n v="0.22920000000000001"/>
    <n v="0.24780000000000002"/>
    <n v="0.27649999999999997"/>
    <m/>
    <m/>
    <m/>
  </r>
  <r>
    <x v="0"/>
    <s v="n/a"/>
    <x v="3"/>
    <x v="5"/>
    <n v="2018"/>
    <s v="2017/18"/>
    <m/>
    <n v="0.128"/>
    <n v="0.22690000000000002"/>
    <n v="0.1168"/>
    <n v="0.1512"/>
    <n v="11343"/>
    <n v="7832"/>
    <n v="3642"/>
  </r>
  <r>
    <x v="1"/>
    <s v="CalWIN"/>
    <x v="3"/>
    <x v="5"/>
    <n v="2018"/>
    <s v="2017/18"/>
    <m/>
    <n v="9.5899999999999999E-2"/>
    <n v="0.19329999999999997"/>
    <n v="6.2600000000000003E-2"/>
    <n v="0.10439999999999999"/>
    <n v="422"/>
    <n v="262"/>
    <n v="107"/>
  </r>
  <r>
    <x v="2"/>
    <s v="C-IV"/>
    <x v="3"/>
    <x v="5"/>
    <n v="2018"/>
    <s v="2017/18"/>
    <m/>
    <n v="0.15380000000000002"/>
    <n v="0.23079999999999998"/>
    <n v="7.690000000000001E-2"/>
    <n v="7.690000000000001E-2"/>
    <n v="723"/>
    <n v="531"/>
    <n v="284"/>
  </r>
  <r>
    <x v="3"/>
    <s v="C-IV"/>
    <x v="3"/>
    <x v="5"/>
    <n v="2018"/>
    <s v="2017/18"/>
    <m/>
    <n v="0.11019999999999999"/>
    <n v="0.22309999999999999"/>
    <n v="0.28649999999999998"/>
    <n v="0.32229999999999998"/>
    <n v="723"/>
    <n v="531"/>
    <n v="284"/>
  </r>
  <r>
    <x v="4"/>
    <s v="C-IV"/>
    <x v="3"/>
    <x v="5"/>
    <n v="2018"/>
    <s v="2017/18"/>
    <m/>
    <n v="0.12179999999999999"/>
    <n v="0.23370000000000002"/>
    <n v="0.20280000000000001"/>
    <n v="0.23350000000000001"/>
    <n v="143"/>
    <n v="114"/>
    <n v="61"/>
  </r>
  <r>
    <x v="5"/>
    <s v="C-IV"/>
    <x v="3"/>
    <x v="5"/>
    <n v="2018"/>
    <s v="2017/18"/>
    <m/>
    <n v="0.114"/>
    <n v="0.20329999999999998"/>
    <n v="0.22640000000000002"/>
    <n v="0.25619999999999998"/>
    <n v="723"/>
    <n v="531"/>
    <n v="284"/>
  </r>
  <r>
    <x v="6"/>
    <s v="C-IV"/>
    <x v="3"/>
    <x v="5"/>
    <n v="2018"/>
    <s v="2017/18"/>
    <m/>
    <n v="0.14910000000000001"/>
    <n v="0.23250000000000001"/>
    <n v="0.26319999999999999"/>
    <n v="0.27629999999999999"/>
    <n v="723"/>
    <n v="531"/>
    <n v="284"/>
  </r>
  <r>
    <x v="7"/>
    <s v="CalWIN"/>
    <x v="3"/>
    <x v="5"/>
    <n v="2018"/>
    <s v="2017/18"/>
    <m/>
    <n v="7.3700000000000002E-2"/>
    <n v="0.14760000000000001"/>
    <n v="4.8499999999999995E-2"/>
    <n v="8.1300000000000011E-2"/>
    <n v="144"/>
    <n v="85"/>
    <n v="42"/>
  </r>
  <r>
    <x v="8"/>
    <s v="C-IV"/>
    <x v="3"/>
    <x v="5"/>
    <n v="2018"/>
    <s v="2017/18"/>
    <m/>
    <n v="0.18149999999999999"/>
    <n v="0.25869999999999999"/>
    <n v="0.38030000000000003"/>
    <n v="0.4093"/>
    <n v="723"/>
    <n v="531"/>
    <n v="284"/>
  </r>
  <r>
    <x v="9"/>
    <s v="C-IV"/>
    <x v="3"/>
    <x v="5"/>
    <n v="2018"/>
    <s v="2017/18"/>
    <m/>
    <n v="0.12689999999999999"/>
    <n v="0.2243"/>
    <n v="0.18690000000000001"/>
    <n v="0.21629999999999999"/>
    <n v="723"/>
    <n v="531"/>
    <n v="284"/>
  </r>
  <r>
    <x v="10"/>
    <s v="CalWIN"/>
    <x v="3"/>
    <x v="5"/>
    <n v="2018"/>
    <s v="2017/18"/>
    <m/>
    <n v="0.1489"/>
    <n v="0.28389999999999999"/>
    <n v="0.10490000000000001"/>
    <n v="0.16010000000000002"/>
    <n v="222"/>
    <n v="140"/>
    <n v="84"/>
  </r>
  <r>
    <x v="11"/>
    <s v="C-IV"/>
    <x v="3"/>
    <x v="5"/>
    <n v="2018"/>
    <s v="2017/18"/>
    <m/>
    <n v="0.13739999999999999"/>
    <n v="0.2253"/>
    <n v="0.18679999999999999"/>
    <n v="0.21149999999999999"/>
    <n v="723"/>
    <n v="531"/>
    <n v="284"/>
  </r>
  <r>
    <x v="12"/>
    <s v="C-IV"/>
    <x v="3"/>
    <x v="5"/>
    <n v="2018"/>
    <s v="2017/18"/>
    <m/>
    <n v="0.1255"/>
    <n v="0.2311"/>
    <n v="0.22359999999999999"/>
    <n v="0.24829999999999999"/>
    <n v="88"/>
    <n v="69"/>
    <n v="33"/>
  </r>
  <r>
    <x v="13"/>
    <s v="C-IV"/>
    <x v="3"/>
    <x v="5"/>
    <n v="2018"/>
    <s v="2017/18"/>
    <m/>
    <n v="0.14169999999999999"/>
    <n v="0.24109999999999998"/>
    <n v="0.22260000000000002"/>
    <n v="0.25359999999999999"/>
    <n v="49"/>
    <n v="40"/>
    <n v="21"/>
  </r>
  <r>
    <x v="14"/>
    <s v="C-IV"/>
    <x v="3"/>
    <x v="5"/>
    <n v="2018"/>
    <s v="2017/18"/>
    <m/>
    <n v="8.1900000000000001E-2"/>
    <n v="0.19829999999999998"/>
    <n v="0.17670000000000002"/>
    <n v="0.18969999999999998"/>
    <n v="723"/>
    <n v="531"/>
    <n v="284"/>
  </r>
  <r>
    <x v="15"/>
    <s v="C-IV"/>
    <x v="3"/>
    <x v="5"/>
    <n v="2018"/>
    <s v="2017/18"/>
    <m/>
    <n v="0.19969999999999999"/>
    <n v="0.30969999999999998"/>
    <n v="0.19989999999999999"/>
    <n v="0.23329999999999998"/>
    <n v="513"/>
    <n v="400"/>
    <n v="225"/>
  </r>
  <r>
    <x v="16"/>
    <s v="C-IV"/>
    <x v="3"/>
    <x v="5"/>
    <n v="2018"/>
    <s v="2017/18"/>
    <m/>
    <n v="0.2107"/>
    <n v="0.33039999999999997"/>
    <n v="0.21109999999999998"/>
    <n v="0.2419"/>
    <n v="48"/>
    <n v="30"/>
    <n v="21"/>
  </r>
  <r>
    <x v="17"/>
    <s v="C-IV"/>
    <x v="3"/>
    <x v="5"/>
    <n v="2018"/>
    <s v="2017/18"/>
    <m/>
    <n v="8.43E-2"/>
    <n v="0.17899999999999999"/>
    <n v="0.24480000000000002"/>
    <n v="0.28110000000000002"/>
    <n v="723"/>
    <n v="531"/>
    <n v="284"/>
  </r>
  <r>
    <x v="18"/>
    <s v="C-IV"/>
    <x v="3"/>
    <x v="5"/>
    <n v="2018"/>
    <s v="2017/18"/>
    <m/>
    <n v="6.0899999999999996E-2"/>
    <n v="0.2145"/>
    <n v="0.26379999999999998"/>
    <n v="0.3246"/>
    <n v="723"/>
    <n v="531"/>
    <n v="284"/>
  </r>
  <r>
    <x v="19"/>
    <s v="LRS"/>
    <x v="3"/>
    <x v="5"/>
    <n v="2018"/>
    <s v="2017/18"/>
    <m/>
    <n v="0.11320000000000001"/>
    <n v="0.1968"/>
    <n v="5.9800000000000006E-2"/>
    <n v="8.3400000000000002E-2"/>
    <n v="2403"/>
    <n v="1567"/>
    <n v="572"/>
  </r>
  <r>
    <x v="20"/>
    <s v="C-IV"/>
    <x v="3"/>
    <x v="5"/>
    <n v="2018"/>
    <s v="2017/18"/>
    <m/>
    <n v="0.1492"/>
    <n v="0.26289999999999997"/>
    <n v="0.16109999999999999"/>
    <n v="0.20050000000000001"/>
    <n v="54"/>
    <n v="44"/>
    <n v="26"/>
  </r>
  <r>
    <x v="21"/>
    <s v="C-IV"/>
    <x v="3"/>
    <x v="5"/>
    <n v="2018"/>
    <s v="2017/18"/>
    <m/>
    <n v="9.2300000000000007E-2"/>
    <n v="0.18899999999999997"/>
    <n v="0.2024"/>
    <n v="0.2359"/>
    <n v="723"/>
    <n v="531"/>
    <n v="284"/>
  </r>
  <r>
    <x v="22"/>
    <s v="C-IV"/>
    <x v="3"/>
    <x v="5"/>
    <n v="2018"/>
    <s v="2017/18"/>
    <m/>
    <n v="8.8200000000000001E-2"/>
    <n v="0.16390000000000002"/>
    <n v="0.22270000000000001"/>
    <n v="0.23949999999999999"/>
    <n v="723"/>
    <n v="531"/>
    <n v="284"/>
  </r>
  <r>
    <x v="23"/>
    <s v="C-IV"/>
    <x v="3"/>
    <x v="5"/>
    <n v="2018"/>
    <s v="2017/18"/>
    <m/>
    <n v="0.1246"/>
    <n v="0.23739999999999997"/>
    <n v="0.28439999999999999"/>
    <n v="0.34179999999999999"/>
    <n v="723"/>
    <n v="531"/>
    <n v="284"/>
  </r>
  <r>
    <x v="24"/>
    <s v="C-IV"/>
    <x v="3"/>
    <x v="5"/>
    <n v="2018"/>
    <s v="2017/18"/>
    <m/>
    <n v="0.1686"/>
    <n v="0.29580000000000001"/>
    <n v="0.2707"/>
    <n v="0.29480000000000001"/>
    <n v="115"/>
    <n v="81"/>
    <n v="45"/>
  </r>
  <r>
    <x v="25"/>
    <s v="C-IV"/>
    <x v="3"/>
    <x v="5"/>
    <n v="2018"/>
    <s v="2017/18"/>
    <m/>
    <n v="0.14710000000000001"/>
    <n v="0.22059999999999999"/>
    <n v="0.375"/>
    <n v="0.42649999999999999"/>
    <n v="723"/>
    <n v="531"/>
    <n v="284"/>
  </r>
  <r>
    <x v="26"/>
    <s v="C-IV"/>
    <x v="3"/>
    <x v="5"/>
    <n v="2018"/>
    <s v="2017/18"/>
    <m/>
    <n v="7.690000000000001E-2"/>
    <n v="0.13189999999999999"/>
    <n v="7.1399999999999991E-2"/>
    <n v="7.1399999999999991E-2"/>
    <n v="723"/>
    <n v="531"/>
    <n v="284"/>
  </r>
  <r>
    <x v="27"/>
    <s v="C-IV"/>
    <x v="3"/>
    <x v="5"/>
    <n v="2018"/>
    <s v="2017/18"/>
    <m/>
    <n v="0.16510000000000002"/>
    <n v="0.2893"/>
    <n v="0.23499999999999999"/>
    <n v="0.26929999999999998"/>
    <n v="143"/>
    <n v="103"/>
    <n v="43"/>
  </r>
  <r>
    <x v="28"/>
    <s v="C-IV"/>
    <x v="3"/>
    <x v="5"/>
    <n v="2018"/>
    <s v="2017/18"/>
    <m/>
    <n v="8.4000000000000005E-2"/>
    <n v="0.15060000000000001"/>
    <n v="0.14779999999999999"/>
    <n v="0.16949999999999998"/>
    <n v="723"/>
    <n v="531"/>
    <n v="284"/>
  </r>
  <r>
    <x v="29"/>
    <s v="C-IV"/>
    <x v="3"/>
    <x v="5"/>
    <n v="2018"/>
    <s v="2017/18"/>
    <m/>
    <n v="6.0499999999999998E-2"/>
    <n v="0.1449"/>
    <n v="0.13470000000000001"/>
    <n v="0.1628"/>
    <n v="723"/>
    <n v="531"/>
    <n v="284"/>
  </r>
  <r>
    <x v="30"/>
    <s v="CalWIN"/>
    <x v="3"/>
    <x v="5"/>
    <n v="2018"/>
    <s v="2017/18"/>
    <m/>
    <n v="0.12179999999999999"/>
    <n v="0.23089999999999999"/>
    <n v="9.0399999999999994E-2"/>
    <n v="0.1396"/>
    <n v="623"/>
    <n v="349"/>
    <n v="184"/>
  </r>
  <r>
    <x v="31"/>
    <s v="CalWIN"/>
    <x v="3"/>
    <x v="5"/>
    <n v="2018"/>
    <s v="2017/18"/>
    <m/>
    <n v="7.6799999999999993E-2"/>
    <n v="0.1711"/>
    <n v="5.6600000000000004E-2"/>
    <n v="9.5700000000000007E-2"/>
    <n v="723"/>
    <n v="531"/>
    <n v="284"/>
  </r>
  <r>
    <x v="32"/>
    <s v="C-IV"/>
    <x v="3"/>
    <x v="5"/>
    <n v="2018"/>
    <s v="2017/18"/>
    <m/>
    <n v="8.5199999999999998E-2"/>
    <n v="0.1893"/>
    <n v="0.11990000000000001"/>
    <n v="0.15140000000000001"/>
    <n v="723"/>
    <n v="531"/>
    <n v="284"/>
  </r>
  <r>
    <x v="33"/>
    <s v="C-IV"/>
    <x v="3"/>
    <x v="5"/>
    <n v="2018"/>
    <s v="2017/18"/>
    <m/>
    <n v="0.154"/>
    <n v="0.25509999999999999"/>
    <n v="0.1691"/>
    <n v="0.19879999999999998"/>
    <n v="1376"/>
    <n v="1060"/>
    <n v="466"/>
  </r>
  <r>
    <x v="34"/>
    <s v="CalWIN"/>
    <x v="3"/>
    <x v="5"/>
    <n v="2018"/>
    <s v="2017/18"/>
    <m/>
    <n v="0.127"/>
    <n v="0.22889999999999999"/>
    <n v="9.8599999999999993E-2"/>
    <n v="0.14529999999999998"/>
    <n v="489"/>
    <n v="310"/>
    <n v="148"/>
  </r>
  <r>
    <x v="35"/>
    <s v="C-IV"/>
    <x v="3"/>
    <x v="5"/>
    <n v="2018"/>
    <s v="2017/18"/>
    <m/>
    <n v="0.1351"/>
    <n v="0.22800000000000001"/>
    <n v="0.27360000000000001"/>
    <n v="0.3024"/>
    <n v="723"/>
    <n v="531"/>
    <n v="284"/>
  </r>
  <r>
    <x v="36"/>
    <s v="C-IV"/>
    <x v="3"/>
    <x v="5"/>
    <n v="2018"/>
    <s v="2017/18"/>
    <m/>
    <n v="0.2104"/>
    <n v="0.3226"/>
    <n v="0.2858"/>
    <n v="0.31909999999999999"/>
    <n v="1249"/>
    <n v="983"/>
    <n v="497"/>
  </r>
  <r>
    <x v="37"/>
    <s v="CalWIN"/>
    <x v="3"/>
    <x v="5"/>
    <n v="2018"/>
    <s v="2017/18"/>
    <m/>
    <n v="0.10980000000000001"/>
    <n v="0.1963"/>
    <n v="5.9800000000000006E-2"/>
    <n v="9.8000000000000004E-2"/>
    <n v="739"/>
    <n v="455"/>
    <n v="195"/>
  </r>
  <r>
    <x v="38"/>
    <s v="CalWIN"/>
    <x v="3"/>
    <x v="5"/>
    <n v="2018"/>
    <s v="2017/18"/>
    <m/>
    <n v="9.7599999999999992E-2"/>
    <n v="0.19500000000000001"/>
    <n v="8.4900000000000003E-2"/>
    <n v="0.13"/>
    <n v="181"/>
    <n v="98"/>
    <n v="44"/>
  </r>
  <r>
    <x v="39"/>
    <s v="C-IV"/>
    <x v="3"/>
    <x v="5"/>
    <n v="2018"/>
    <s v="2017/18"/>
    <m/>
    <n v="0.1653"/>
    <n v="0.26789999999999997"/>
    <n v="0.23269999999999999"/>
    <n v="0.25819999999999999"/>
    <n v="402"/>
    <n v="321"/>
    <n v="144"/>
  </r>
  <r>
    <x v="40"/>
    <s v="CalWIN"/>
    <x v="3"/>
    <x v="5"/>
    <n v="2018"/>
    <s v="2017/18"/>
    <m/>
    <n v="7.6100000000000001E-2"/>
    <n v="0.17120000000000002"/>
    <n v="5.67E-2"/>
    <n v="9.2499999999999999E-2"/>
    <n v="723"/>
    <n v="531"/>
    <n v="284"/>
  </r>
  <r>
    <x v="41"/>
    <s v="CalWIN"/>
    <x v="3"/>
    <x v="5"/>
    <n v="2018"/>
    <s v="2017/18"/>
    <m/>
    <n v="7.4800000000000005E-2"/>
    <n v="0.16550000000000001"/>
    <n v="5.7300000000000004E-2"/>
    <n v="9.64E-2"/>
    <n v="61"/>
    <n v="33"/>
    <n v="19"/>
  </r>
  <r>
    <x v="42"/>
    <s v="CalWIN"/>
    <x v="3"/>
    <x v="5"/>
    <n v="2018"/>
    <s v="2017/18"/>
    <m/>
    <n v="7.9199999999999993E-2"/>
    <n v="0.1759"/>
    <n v="5.1900000000000002E-2"/>
    <n v="9.1199999999999989E-2"/>
    <n v="53"/>
    <n v="36"/>
    <n v="17"/>
  </r>
  <r>
    <x v="43"/>
    <s v="CalWIN"/>
    <x v="3"/>
    <x v="5"/>
    <n v="2018"/>
    <s v="2017/18"/>
    <m/>
    <n v="2.3300000000000001E-2"/>
    <n v="0.12390000000000001"/>
    <n v="9.7000000000000003E-3"/>
    <n v="4.0800000000000003E-2"/>
    <n v="212"/>
    <n v="119"/>
    <n v="70"/>
  </r>
  <r>
    <x v="44"/>
    <s v="CalWIN"/>
    <x v="3"/>
    <x v="5"/>
    <n v="2018"/>
    <s v="2017/18"/>
    <m/>
    <n v="2.2000000000000002E-2"/>
    <n v="0.1338"/>
    <n v="6.9999999999999993E-3"/>
    <n v="4.2300000000000004E-2"/>
    <n v="61"/>
    <n v="33"/>
    <n v="15"/>
  </r>
  <r>
    <x v="45"/>
    <s v="C-IV"/>
    <x v="3"/>
    <x v="5"/>
    <n v="2018"/>
    <s v="2017/18"/>
    <m/>
    <n v="0.152"/>
    <n v="0.25309999999999999"/>
    <n v="0.25619999999999998"/>
    <n v="0.29399999999999998"/>
    <n v="100"/>
    <n v="89"/>
    <n v="55"/>
  </r>
  <r>
    <x v="46"/>
    <s v="C-IV"/>
    <x v="3"/>
    <x v="5"/>
    <n v="2018"/>
    <s v="2017/18"/>
    <m/>
    <n v="7.4099999999999999E-2"/>
    <n v="0.14810000000000001"/>
    <n v="0.1852"/>
    <n v="0.1852"/>
    <n v="723"/>
    <n v="531"/>
    <n v="284"/>
  </r>
  <r>
    <x v="47"/>
    <s v="C-IV"/>
    <x v="3"/>
    <x v="5"/>
    <n v="2018"/>
    <s v="2017/18"/>
    <m/>
    <n v="0.16550000000000001"/>
    <n v="0.23920000000000002"/>
    <n v="0.27440000000000003"/>
    <n v="0.31629999999999997"/>
    <n v="723"/>
    <n v="531"/>
    <n v="284"/>
  </r>
  <r>
    <x v="48"/>
    <s v="CalWIN"/>
    <x v="3"/>
    <x v="5"/>
    <n v="2018"/>
    <s v="2017/18"/>
    <m/>
    <n v="1.47E-2"/>
    <n v="0.11840000000000001"/>
    <n v="8.199999999999999E-3"/>
    <n v="5.28E-2"/>
    <n v="83"/>
    <n v="53"/>
    <n v="20"/>
  </r>
  <r>
    <x v="49"/>
    <s v="CalWIN"/>
    <x v="3"/>
    <x v="5"/>
    <n v="2018"/>
    <s v="2017/18"/>
    <m/>
    <n v="8.2500000000000004E-2"/>
    <n v="0.17399999999999999"/>
    <n v="5.4100000000000002E-2"/>
    <n v="9.4E-2"/>
    <n v="104"/>
    <n v="65"/>
    <n v="21"/>
  </r>
  <r>
    <x v="50"/>
    <s v="C-IV"/>
    <x v="3"/>
    <x v="5"/>
    <n v="2018"/>
    <s v="2017/18"/>
    <m/>
    <n v="0.16649999999999998"/>
    <n v="0.28760000000000002"/>
    <n v="0.1973"/>
    <n v="0.23899999999999999"/>
    <n v="273"/>
    <n v="190"/>
    <n v="92"/>
  </r>
  <r>
    <x v="51"/>
    <s v="C-IV"/>
    <x v="3"/>
    <x v="5"/>
    <n v="2018"/>
    <s v="2017/18"/>
    <m/>
    <n v="0.161"/>
    <n v="0.25719999999999998"/>
    <n v="0.23739999999999997"/>
    <n v="0.25780000000000003"/>
    <n v="723"/>
    <n v="531"/>
    <n v="284"/>
  </r>
  <r>
    <x v="52"/>
    <s v="C-IV"/>
    <x v="3"/>
    <x v="5"/>
    <n v="2018"/>
    <s v="2017/18"/>
    <m/>
    <n v="0.13059999999999999"/>
    <n v="0.2263"/>
    <n v="0.22"/>
    <n v="0.2576"/>
    <n v="723"/>
    <n v="531"/>
    <n v="284"/>
  </r>
  <r>
    <x v="53"/>
    <s v="C-IV"/>
    <x v="3"/>
    <x v="5"/>
    <n v="2018"/>
    <s v="2017/18"/>
    <m/>
    <n v="6.6699999999999995E-2"/>
    <n v="0.16079999999999997"/>
    <n v="0.23139999999999999"/>
    <n v="0.25879999999999997"/>
    <n v="723"/>
    <n v="531"/>
    <n v="284"/>
  </r>
  <r>
    <x v="54"/>
    <s v="CalWIN"/>
    <x v="3"/>
    <x v="5"/>
    <n v="2018"/>
    <s v="2017/18"/>
    <m/>
    <n v="0.1837"/>
    <n v="0.31030000000000002"/>
    <n v="0.1431"/>
    <n v="0.1971"/>
    <n v="86"/>
    <n v="51"/>
    <n v="27"/>
  </r>
  <r>
    <x v="55"/>
    <s v="C-IV"/>
    <x v="3"/>
    <x v="5"/>
    <n v="2018"/>
    <s v="2017/18"/>
    <m/>
    <n v="0.1007"/>
    <n v="0.21100000000000002"/>
    <n v="0.1076"/>
    <n v="0.13789999999999999"/>
    <n v="723"/>
    <n v="531"/>
    <n v="284"/>
  </r>
  <r>
    <x v="56"/>
    <s v="CalWIN"/>
    <x v="3"/>
    <x v="5"/>
    <n v="2018"/>
    <s v="2017/18"/>
    <m/>
    <n v="0.13289999999999999"/>
    <n v="0.25569999999999998"/>
    <n v="9.7799999999999998E-2"/>
    <n v="0.14480000000000001"/>
    <n v="184"/>
    <n v="121"/>
    <n v="64"/>
  </r>
  <r>
    <x v="57"/>
    <s v="CalWIN"/>
    <x v="3"/>
    <x v="5"/>
    <n v="2018"/>
    <s v="2017/18"/>
    <m/>
    <n v="7.7699999999999991E-2"/>
    <n v="0.16289999999999999"/>
    <n v="5.7099999999999998E-2"/>
    <n v="9.3800000000000008E-2"/>
    <n v="723"/>
    <n v="531"/>
    <n v="284"/>
  </r>
  <r>
    <x v="58"/>
    <s v="C-IV"/>
    <x v="3"/>
    <x v="6"/>
    <n v="2018"/>
    <s v="2017/18"/>
    <m/>
    <n v="0.18679999999999999"/>
    <n v="0.29220000000000002"/>
    <n v="0.26179999999999998"/>
    <n v="0.29920000000000002"/>
    <n v="723"/>
    <n v="531"/>
    <n v="284"/>
  </r>
  <r>
    <x v="0"/>
    <s v="n/a"/>
    <x v="0"/>
    <x v="6"/>
    <n v="2018"/>
    <s v="2017/18"/>
    <m/>
    <n v="0.12960000000000002"/>
    <n v="0.23399999999999999"/>
    <n v="0.10060000000000001"/>
    <n v="0.1321"/>
    <n v="12063"/>
    <n v="8513"/>
    <n v="4083"/>
  </r>
  <r>
    <x v="1"/>
    <s v="CalWIN"/>
    <x v="0"/>
    <x v="6"/>
    <n v="2018"/>
    <s v="2017/18"/>
    <m/>
    <n v="0.10210000000000001"/>
    <n v="0.20739999999999997"/>
    <n v="6.3299999999999995E-2"/>
    <n v="0.1016"/>
    <n v="430"/>
    <n v="279"/>
    <n v="134"/>
  </r>
  <r>
    <x v="2"/>
    <s v="C-IV"/>
    <x v="0"/>
    <x v="6"/>
    <n v="2018"/>
    <s v="2017/18"/>
    <m/>
    <n v="7.690000000000001E-2"/>
    <n v="0.15380000000000002"/>
    <n v="0"/>
    <n v="0"/>
    <n v="760"/>
    <n v="572"/>
    <n v="327"/>
  </r>
  <r>
    <x v="3"/>
    <s v="C-IV"/>
    <x v="0"/>
    <x v="6"/>
    <n v="2018"/>
    <s v="2017/18"/>
    <m/>
    <n v="0.1159"/>
    <n v="0.20649999999999999"/>
    <n v="0.20399999999999999"/>
    <n v="0.22420000000000001"/>
    <n v="760"/>
    <n v="572"/>
    <n v="327"/>
  </r>
  <r>
    <x v="4"/>
    <s v="C-IV"/>
    <x v="0"/>
    <x v="6"/>
    <n v="2018"/>
    <s v="2017/18"/>
    <m/>
    <n v="0.12480000000000001"/>
    <n v="0.21260000000000001"/>
    <n v="0.18329999999999999"/>
    <n v="0.2112"/>
    <n v="164"/>
    <n v="142"/>
    <n v="82"/>
  </r>
  <r>
    <x v="5"/>
    <s v="C-IV"/>
    <x v="0"/>
    <x v="6"/>
    <n v="2018"/>
    <s v="2017/18"/>
    <m/>
    <n v="0.1273"/>
    <n v="0.20190000000000002"/>
    <n v="0.20190000000000002"/>
    <n v="0.22519999999999998"/>
    <n v="760"/>
    <n v="572"/>
    <n v="327"/>
  </r>
  <r>
    <x v="6"/>
    <s v="C-IV"/>
    <x v="0"/>
    <x v="6"/>
    <n v="2018"/>
    <s v="2017/18"/>
    <m/>
    <n v="0.1449"/>
    <n v="0.2271"/>
    <n v="0.29469999999999996"/>
    <n v="0.314"/>
    <n v="760"/>
    <n v="572"/>
    <n v="327"/>
  </r>
  <r>
    <x v="7"/>
    <s v="CalWIN"/>
    <x v="0"/>
    <x v="6"/>
    <n v="2018"/>
    <s v="2017/18"/>
    <m/>
    <n v="7.2400000000000006E-2"/>
    <n v="0.15689999999999998"/>
    <n v="4.5100000000000001E-2"/>
    <n v="7.6600000000000001E-2"/>
    <n v="179"/>
    <n v="95"/>
    <n v="45"/>
  </r>
  <r>
    <x v="8"/>
    <s v="C-IV"/>
    <x v="0"/>
    <x v="6"/>
    <n v="2018"/>
    <s v="2017/18"/>
    <m/>
    <n v="0.17809999999999998"/>
    <n v="0.24640000000000001"/>
    <n v="0.3669"/>
    <n v="0.3795"/>
    <n v="760"/>
    <n v="572"/>
    <n v="327"/>
  </r>
  <r>
    <x v="9"/>
    <s v="C-IV"/>
    <x v="0"/>
    <x v="6"/>
    <n v="2018"/>
    <s v="2017/18"/>
    <m/>
    <n v="0.1293"/>
    <n v="0.22510000000000002"/>
    <n v="0.1726"/>
    <n v="0.19889999999999999"/>
    <n v="760"/>
    <n v="572"/>
    <n v="327"/>
  </r>
  <r>
    <x v="10"/>
    <s v="CalWIN"/>
    <x v="0"/>
    <x v="6"/>
    <n v="2018"/>
    <s v="2017/18"/>
    <m/>
    <n v="0.14219999999999999"/>
    <n v="0.27989999999999998"/>
    <n v="8.5699999999999998E-2"/>
    <n v="0.13739999999999999"/>
    <n v="240"/>
    <n v="156"/>
    <n v="75"/>
  </r>
  <r>
    <x v="11"/>
    <s v="C-IV"/>
    <x v="0"/>
    <x v="6"/>
    <n v="2018"/>
    <s v="2017/18"/>
    <m/>
    <n v="0.1323"/>
    <n v="0.2036"/>
    <n v="0.17809999999999998"/>
    <n v="0.19589999999999999"/>
    <n v="760"/>
    <n v="572"/>
    <n v="327"/>
  </r>
  <r>
    <x v="12"/>
    <s v="C-IV"/>
    <x v="0"/>
    <x v="6"/>
    <n v="2018"/>
    <s v="2017/18"/>
    <m/>
    <n v="0.1074"/>
    <n v="0.2026"/>
    <n v="0.20620000000000002"/>
    <n v="0.22949999999999998"/>
    <n v="101"/>
    <n v="76"/>
    <n v="32"/>
  </r>
  <r>
    <x v="13"/>
    <s v="C-IV"/>
    <x v="0"/>
    <x v="6"/>
    <n v="2018"/>
    <s v="2017/18"/>
    <m/>
    <n v="0.1628"/>
    <n v="0.26489999999999997"/>
    <n v="0.20230000000000001"/>
    <n v="0.2339"/>
    <n v="52"/>
    <n v="39"/>
    <n v="18"/>
  </r>
  <r>
    <x v="14"/>
    <s v="C-IV"/>
    <x v="0"/>
    <x v="6"/>
    <n v="2018"/>
    <s v="2017/18"/>
    <m/>
    <n v="9.5799999999999996E-2"/>
    <n v="0.1583"/>
    <n v="0.1333"/>
    <n v="0.15"/>
    <n v="760"/>
    <n v="572"/>
    <n v="327"/>
  </r>
  <r>
    <x v="15"/>
    <s v="C-IV"/>
    <x v="0"/>
    <x v="6"/>
    <n v="2018"/>
    <s v="2017/18"/>
    <m/>
    <n v="0.2016"/>
    <n v="0.3155"/>
    <n v="0.14119999999999999"/>
    <n v="0.16699999999999998"/>
    <n v="540"/>
    <n v="452"/>
    <n v="262"/>
  </r>
  <r>
    <x v="16"/>
    <s v="C-IV"/>
    <x v="0"/>
    <x v="6"/>
    <n v="2018"/>
    <s v="2017/18"/>
    <m/>
    <n v="0.19239999999999999"/>
    <n v="0.29710000000000003"/>
    <n v="0.15490000000000001"/>
    <n v="0.17800000000000002"/>
    <n v="35"/>
    <n v="32"/>
    <n v="16"/>
  </r>
  <r>
    <x v="17"/>
    <s v="C-IV"/>
    <x v="0"/>
    <x v="6"/>
    <n v="2018"/>
    <s v="2017/18"/>
    <m/>
    <n v="6.7400000000000002E-2"/>
    <n v="0.1845"/>
    <n v="0.307"/>
    <n v="0.34340000000000004"/>
    <n v="760"/>
    <n v="572"/>
    <n v="327"/>
  </r>
  <r>
    <x v="18"/>
    <s v="C-IV"/>
    <x v="0"/>
    <x v="6"/>
    <n v="2018"/>
    <s v="2017/18"/>
    <m/>
    <n v="6.5799999999999997E-2"/>
    <n v="0.18160000000000001"/>
    <n v="0.22889999999999999"/>
    <n v="0.25"/>
    <n v="760"/>
    <n v="572"/>
    <n v="327"/>
  </r>
  <r>
    <x v="19"/>
    <s v="LRS"/>
    <x v="0"/>
    <x v="6"/>
    <n v="2018"/>
    <s v="2017/18"/>
    <m/>
    <n v="0.1263"/>
    <n v="0.22239999999999999"/>
    <n v="5.8700000000000002E-2"/>
    <n v="8.3400000000000002E-2"/>
    <n v="2690"/>
    <n v="1780"/>
    <n v="705"/>
  </r>
  <r>
    <x v="20"/>
    <s v="C-IV"/>
    <x v="0"/>
    <x v="6"/>
    <n v="2018"/>
    <s v="2017/18"/>
    <m/>
    <n v="0.11380000000000001"/>
    <n v="0.22800000000000001"/>
    <n v="0.12330000000000001"/>
    <n v="0.14710000000000001"/>
    <n v="51"/>
    <n v="41"/>
    <n v="20"/>
  </r>
  <r>
    <x v="21"/>
    <s v="C-IV"/>
    <x v="0"/>
    <x v="6"/>
    <n v="2018"/>
    <s v="2017/18"/>
    <m/>
    <n v="9.4200000000000006E-2"/>
    <n v="0.18359999999999999"/>
    <n v="0.19440000000000002"/>
    <n v="0.21539999999999998"/>
    <n v="760"/>
    <n v="572"/>
    <n v="327"/>
  </r>
  <r>
    <x v="22"/>
    <s v="C-IV"/>
    <x v="0"/>
    <x v="6"/>
    <n v="2018"/>
    <s v="2017/18"/>
    <m/>
    <n v="5.7800000000000004E-2"/>
    <n v="0.11109999999999999"/>
    <n v="0.16889999999999999"/>
    <n v="0.17780000000000001"/>
    <n v="760"/>
    <n v="572"/>
    <n v="327"/>
  </r>
  <r>
    <x v="23"/>
    <s v="C-IV"/>
    <x v="0"/>
    <x v="6"/>
    <n v="2018"/>
    <s v="2017/18"/>
    <m/>
    <n v="0.1295"/>
    <n v="0.25890000000000002"/>
    <n v="0.2334"/>
    <n v="0.29969999999999997"/>
    <n v="760"/>
    <n v="572"/>
    <n v="327"/>
  </r>
  <r>
    <x v="24"/>
    <s v="C-IV"/>
    <x v="0"/>
    <x v="6"/>
    <n v="2018"/>
    <s v="2017/18"/>
    <m/>
    <n v="0.14279999999999998"/>
    <n v="0.25690000000000002"/>
    <n v="0.22320000000000001"/>
    <n v="0.24710000000000001"/>
    <n v="110"/>
    <n v="76"/>
    <n v="42"/>
  </r>
  <r>
    <x v="25"/>
    <s v="C-IV"/>
    <x v="0"/>
    <x v="6"/>
    <n v="2018"/>
    <s v="2017/18"/>
    <m/>
    <n v="8.7300000000000003E-2"/>
    <n v="0.20629999999999998"/>
    <n v="0.17460000000000001"/>
    <n v="0.1905"/>
    <n v="760"/>
    <n v="572"/>
    <n v="327"/>
  </r>
  <r>
    <x v="26"/>
    <s v="C-IV"/>
    <x v="0"/>
    <x v="6"/>
    <n v="2018"/>
    <s v="2017/18"/>
    <m/>
    <n v="6.54E-2"/>
    <n v="0.11210000000000001"/>
    <n v="0.1308"/>
    <n v="0.1308"/>
    <n v="760"/>
    <n v="572"/>
    <n v="327"/>
  </r>
  <r>
    <x v="27"/>
    <s v="C-IV"/>
    <x v="0"/>
    <x v="6"/>
    <n v="2018"/>
    <s v="2017/18"/>
    <m/>
    <n v="0.12740000000000001"/>
    <n v="0.23230000000000001"/>
    <n v="0.1217"/>
    <n v="0.14150000000000001"/>
    <n v="125"/>
    <n v="98"/>
    <n v="52"/>
  </r>
  <r>
    <x v="28"/>
    <s v="C-IV"/>
    <x v="0"/>
    <x v="6"/>
    <n v="2018"/>
    <s v="2017/18"/>
    <m/>
    <n v="9.1199999999999989E-2"/>
    <n v="0.16699999999999998"/>
    <n v="0.14960000000000001"/>
    <n v="0.18239999999999998"/>
    <n v="760"/>
    <n v="572"/>
    <n v="327"/>
  </r>
  <r>
    <x v="29"/>
    <s v="C-IV"/>
    <x v="0"/>
    <x v="6"/>
    <n v="2018"/>
    <s v="2017/18"/>
    <m/>
    <n v="5.0700000000000002E-2"/>
    <n v="0.1421"/>
    <n v="0.1255"/>
    <n v="0.15539999999999998"/>
    <n v="760"/>
    <n v="572"/>
    <n v="327"/>
  </r>
  <r>
    <x v="30"/>
    <s v="CalWIN"/>
    <x v="0"/>
    <x v="6"/>
    <n v="2018"/>
    <s v="2017/18"/>
    <m/>
    <n v="0.11789999999999999"/>
    <n v="0.2298"/>
    <n v="6.88E-2"/>
    <n v="0.1108"/>
    <n v="603"/>
    <n v="354"/>
    <n v="183"/>
  </r>
  <r>
    <x v="31"/>
    <s v="CalWIN"/>
    <x v="0"/>
    <x v="6"/>
    <n v="2018"/>
    <s v="2017/18"/>
    <m/>
    <n v="9.3699999999999992E-2"/>
    <n v="0.17829999999999999"/>
    <n v="4.9200000000000001E-2"/>
    <n v="7.9100000000000004E-2"/>
    <n v="760"/>
    <n v="572"/>
    <n v="327"/>
  </r>
  <r>
    <x v="32"/>
    <s v="C-IV"/>
    <x v="0"/>
    <x v="6"/>
    <n v="2018"/>
    <s v="2017/18"/>
    <m/>
    <n v="6.1600000000000002E-2"/>
    <n v="0.13009999999999999"/>
    <n v="8.5600000000000009E-2"/>
    <n v="9.2499999999999999E-2"/>
    <n v="760"/>
    <n v="572"/>
    <n v="327"/>
  </r>
  <r>
    <x v="33"/>
    <s v="C-IV"/>
    <x v="0"/>
    <x v="6"/>
    <n v="2018"/>
    <s v="2017/18"/>
    <m/>
    <n v="0.1555"/>
    <n v="0.26950000000000002"/>
    <n v="0.14829999999999999"/>
    <n v="0.17489999999999997"/>
    <n v="1502"/>
    <n v="1207"/>
    <n v="540"/>
  </r>
  <r>
    <x v="34"/>
    <s v="CalWIN"/>
    <x v="0"/>
    <x v="6"/>
    <n v="2018"/>
    <s v="2017/18"/>
    <m/>
    <n v="0.12050000000000001"/>
    <n v="0.22670000000000001"/>
    <n v="8.2200000000000009E-2"/>
    <n v="0.122"/>
    <n v="485"/>
    <n v="296"/>
    <n v="154"/>
  </r>
  <r>
    <x v="35"/>
    <s v="C-IV"/>
    <x v="0"/>
    <x v="6"/>
    <n v="2018"/>
    <s v="2017/18"/>
    <m/>
    <n v="7.7899999999999997E-2"/>
    <n v="0.13689999999999999"/>
    <n v="0.1711"/>
    <n v="0.18629999999999999"/>
    <n v="760"/>
    <n v="572"/>
    <n v="327"/>
  </r>
  <r>
    <x v="36"/>
    <s v="C-IV"/>
    <x v="0"/>
    <x v="6"/>
    <n v="2018"/>
    <s v="2017/18"/>
    <m/>
    <n v="0.20980000000000001"/>
    <n v="0.32679999999999998"/>
    <n v="0.24059999999999998"/>
    <n v="0.27339999999999998"/>
    <n v="1284"/>
    <n v="1026"/>
    <n v="510"/>
  </r>
  <r>
    <x v="37"/>
    <s v="CalWIN"/>
    <x v="0"/>
    <x v="6"/>
    <n v="2018"/>
    <s v="2017/18"/>
    <m/>
    <n v="0.10730000000000001"/>
    <n v="0.20100000000000001"/>
    <n v="5.6299999999999996E-2"/>
    <n v="9.11E-2"/>
    <n v="774"/>
    <n v="455"/>
    <n v="214"/>
  </r>
  <r>
    <x v="38"/>
    <s v="CalWIN"/>
    <x v="0"/>
    <x v="6"/>
    <n v="2018"/>
    <s v="2017/18"/>
    <m/>
    <n v="9.8599999999999993E-2"/>
    <n v="0.19589999999999999"/>
    <n v="7.7399999999999997E-2"/>
    <n v="0.1153"/>
    <n v="174"/>
    <n v="105"/>
    <n v="46"/>
  </r>
  <r>
    <x v="39"/>
    <s v="C-IV"/>
    <x v="0"/>
    <x v="6"/>
    <n v="2018"/>
    <s v="2017/18"/>
    <m/>
    <n v="0.1714"/>
    <n v="0.26860000000000001"/>
    <n v="0.21260000000000001"/>
    <n v="0.23850000000000002"/>
    <n v="455"/>
    <n v="379"/>
    <n v="216"/>
  </r>
  <r>
    <x v="40"/>
    <s v="CalWIN"/>
    <x v="0"/>
    <x v="6"/>
    <n v="2018"/>
    <s v="2017/18"/>
    <m/>
    <n v="8.0299999999999996E-2"/>
    <n v="0.19170000000000001"/>
    <n v="5.28E-2"/>
    <n v="8.6400000000000005E-2"/>
    <n v="760"/>
    <n v="572"/>
    <n v="327"/>
  </r>
  <r>
    <x v="41"/>
    <s v="CalWIN"/>
    <x v="0"/>
    <x v="6"/>
    <n v="2018"/>
    <s v="2017/18"/>
    <m/>
    <n v="8.8800000000000004E-2"/>
    <n v="0.18460000000000001"/>
    <n v="5.2400000000000002E-2"/>
    <n v="8.3599999999999994E-2"/>
    <n v="80"/>
    <n v="45"/>
    <n v="21"/>
  </r>
  <r>
    <x v="42"/>
    <s v="CalWIN"/>
    <x v="0"/>
    <x v="6"/>
    <n v="2018"/>
    <s v="2017/18"/>
    <m/>
    <n v="7.2400000000000006E-2"/>
    <n v="0.16440000000000002"/>
    <n v="4.4999999999999998E-2"/>
    <n v="7.6299999999999993E-2"/>
    <n v="73"/>
    <n v="43"/>
    <n v="19"/>
  </r>
  <r>
    <x v="43"/>
    <s v="CalWIN"/>
    <x v="0"/>
    <x v="6"/>
    <n v="2018"/>
    <s v="2017/18"/>
    <m/>
    <n v="2.5499999999999998E-2"/>
    <n v="0.1288"/>
    <n v="1.0500000000000001E-2"/>
    <n v="4.1500000000000002E-2"/>
    <n v="200"/>
    <n v="119"/>
    <n v="61"/>
  </r>
  <r>
    <x v="44"/>
    <s v="CalWIN"/>
    <x v="0"/>
    <x v="6"/>
    <n v="2018"/>
    <s v="2017/18"/>
    <m/>
    <n v="1.6399999999999998E-2"/>
    <n v="9.6000000000000002E-2"/>
    <n v="3.7000000000000002E-3"/>
    <n v="2.9500000000000002E-2"/>
    <n v="61"/>
    <n v="29"/>
    <n v="15"/>
  </r>
  <r>
    <x v="45"/>
    <s v="C-IV"/>
    <x v="0"/>
    <x v="6"/>
    <n v="2018"/>
    <s v="2017/18"/>
    <m/>
    <n v="0.16370000000000001"/>
    <n v="0.2631"/>
    <n v="0.23269999999999999"/>
    <n v="0.25969999999999999"/>
    <n v="119"/>
    <n v="97"/>
    <n v="38"/>
  </r>
  <r>
    <x v="46"/>
    <s v="C-IV"/>
    <x v="0"/>
    <x v="6"/>
    <n v="2018"/>
    <s v="2017/18"/>
    <m/>
    <n v="6.25E-2"/>
    <n v="9.3800000000000008E-2"/>
    <n v="9.3800000000000008E-2"/>
    <n v="9.3800000000000008E-2"/>
    <n v="760"/>
    <n v="572"/>
    <n v="327"/>
  </r>
  <r>
    <x v="47"/>
    <s v="C-IV"/>
    <x v="0"/>
    <x v="6"/>
    <n v="2018"/>
    <s v="2017/18"/>
    <m/>
    <n v="0.13570000000000002"/>
    <n v="0.19519999999999998"/>
    <n v="0.24640000000000001"/>
    <n v="0.27379999999999999"/>
    <n v="760"/>
    <n v="572"/>
    <n v="327"/>
  </r>
  <r>
    <x v="48"/>
    <s v="CalWIN"/>
    <x v="0"/>
    <x v="6"/>
    <n v="2018"/>
    <s v="2017/18"/>
    <m/>
    <n v="1.67E-2"/>
    <n v="0.13140000000000002"/>
    <n v="6.0000000000000001E-3"/>
    <n v="4.4900000000000002E-2"/>
    <n v="91"/>
    <n v="65"/>
    <n v="42"/>
  </r>
  <r>
    <x v="49"/>
    <s v="CalWIN"/>
    <x v="0"/>
    <x v="6"/>
    <n v="2018"/>
    <s v="2017/18"/>
    <m/>
    <n v="9.2399999999999996E-2"/>
    <n v="0.19980000000000001"/>
    <n v="5.9400000000000001E-2"/>
    <n v="9.4600000000000004E-2"/>
    <n v="119"/>
    <n v="78"/>
    <n v="28"/>
  </r>
  <r>
    <x v="50"/>
    <s v="C-IV"/>
    <x v="0"/>
    <x v="6"/>
    <n v="2018"/>
    <s v="2017/18"/>
    <m/>
    <n v="0.16850000000000001"/>
    <n v="0.2853"/>
    <n v="0.17170000000000002"/>
    <n v="0.2102"/>
    <n v="260"/>
    <n v="205"/>
    <n v="86"/>
  </r>
  <r>
    <x v="51"/>
    <s v="C-IV"/>
    <x v="0"/>
    <x v="6"/>
    <n v="2018"/>
    <s v="2017/18"/>
    <m/>
    <n v="0.14610000000000001"/>
    <n v="0.23"/>
    <n v="0.1888"/>
    <n v="0.2036"/>
    <n v="760"/>
    <n v="572"/>
    <n v="327"/>
  </r>
  <r>
    <x v="52"/>
    <s v="C-IV"/>
    <x v="0"/>
    <x v="6"/>
    <n v="2018"/>
    <s v="2017/18"/>
    <m/>
    <n v="0.11800000000000001"/>
    <n v="0.21969999999999998"/>
    <n v="0.18559999999999999"/>
    <n v="0.2112"/>
    <n v="760"/>
    <n v="572"/>
    <n v="327"/>
  </r>
  <r>
    <x v="53"/>
    <s v="C-IV"/>
    <x v="0"/>
    <x v="6"/>
    <n v="2018"/>
    <s v="2017/18"/>
    <m/>
    <n v="5.0700000000000002E-2"/>
    <n v="0.13769999999999999"/>
    <n v="0.18479999999999999"/>
    <n v="0.2029"/>
    <n v="760"/>
    <n v="572"/>
    <n v="327"/>
  </r>
  <r>
    <x v="54"/>
    <s v="CalWIN"/>
    <x v="0"/>
    <x v="6"/>
    <n v="2018"/>
    <s v="2017/18"/>
    <m/>
    <n v="0.1744"/>
    <n v="0.30870000000000003"/>
    <n v="0.1124"/>
    <n v="0.15190000000000001"/>
    <n v="102"/>
    <n v="53"/>
    <n v="29"/>
  </r>
  <r>
    <x v="55"/>
    <s v="C-IV"/>
    <x v="0"/>
    <x v="6"/>
    <n v="2018"/>
    <s v="2017/18"/>
    <m/>
    <n v="8.3299999999999999E-2"/>
    <n v="0.19260000000000002"/>
    <n v="7.3800000000000004E-2"/>
    <n v="0.1066"/>
    <n v="760"/>
    <n v="572"/>
    <n v="327"/>
  </r>
  <r>
    <x v="56"/>
    <s v="CalWIN"/>
    <x v="0"/>
    <x v="6"/>
    <n v="2018"/>
    <s v="2017/18"/>
    <m/>
    <n v="0.112"/>
    <n v="0.2366"/>
    <n v="7.0800000000000002E-2"/>
    <n v="0.1124"/>
    <n v="204"/>
    <n v="119"/>
    <n v="71"/>
  </r>
  <r>
    <x v="57"/>
    <s v="CalWIN"/>
    <x v="0"/>
    <x v="6"/>
    <n v="2018"/>
    <s v="2017/18"/>
    <m/>
    <n v="8.539999999999999E-2"/>
    <n v="0.1789"/>
    <n v="4.9299999999999997E-2"/>
    <n v="8.72E-2"/>
    <n v="760"/>
    <n v="572"/>
    <n v="327"/>
  </r>
  <r>
    <x v="58"/>
    <s v="C-IV"/>
    <x v="0"/>
    <x v="6"/>
    <n v="2018"/>
    <s v="2017/18"/>
    <m/>
    <n v="0.15410000000000001"/>
    <n v="0.24879999999999999"/>
    <n v="0.2011"/>
    <n v="0.21840000000000001"/>
    <n v="760"/>
    <n v="572"/>
    <n v="327"/>
  </r>
  <r>
    <x v="0"/>
    <s v="n/a"/>
    <x v="1"/>
    <x v="6"/>
    <n v="2018"/>
    <s v="2017/18"/>
    <m/>
    <n v="0.12710000000000002"/>
    <n v="0.2336"/>
    <n v="0.11289999999999999"/>
    <n v="0.14980000000000002"/>
    <n v="9196"/>
    <n v="7000"/>
    <n v="3432"/>
  </r>
  <r>
    <x v="1"/>
    <s v="CalWIN"/>
    <x v="1"/>
    <x v="6"/>
    <n v="2018"/>
    <s v="2017/18"/>
    <m/>
    <n v="9.5000000000000001E-2"/>
    <n v="0.1925"/>
    <n v="6.480000000000001E-2"/>
    <n v="0.10589999999999999"/>
    <n v="269"/>
    <n v="180"/>
    <n v="94"/>
  </r>
  <r>
    <x v="2"/>
    <s v="C-IV"/>
    <x v="1"/>
    <x v="6"/>
    <n v="2018"/>
    <s v="2017/18"/>
    <m/>
    <n v="0"/>
    <n v="0"/>
    <n v="0"/>
    <n v="0"/>
    <n v="586"/>
    <n v="460"/>
    <n v="240"/>
  </r>
  <r>
    <x v="3"/>
    <s v="C-IV"/>
    <x v="1"/>
    <x v="6"/>
    <n v="2018"/>
    <s v="2017/18"/>
    <m/>
    <n v="8.7799999999999989E-2"/>
    <n v="0.20480000000000001"/>
    <n v="0.14099999999999999"/>
    <n v="0.17019999999999999"/>
    <n v="586"/>
    <n v="460"/>
    <n v="240"/>
  </r>
  <r>
    <x v="4"/>
    <s v="C-IV"/>
    <x v="1"/>
    <x v="6"/>
    <n v="2018"/>
    <s v="2017/18"/>
    <m/>
    <n v="0.11869999999999999"/>
    <n v="0.22089999999999999"/>
    <n v="0.17649999999999999"/>
    <n v="0.20530000000000001"/>
    <n v="87"/>
    <n v="75"/>
    <n v="46"/>
  </r>
  <r>
    <x v="5"/>
    <s v="C-IV"/>
    <x v="1"/>
    <x v="6"/>
    <n v="2018"/>
    <s v="2017/18"/>
    <m/>
    <n v="0.1246"/>
    <n v="0.19489999999999999"/>
    <n v="0.22359999999999999"/>
    <n v="0.25559999999999999"/>
    <n v="586"/>
    <n v="460"/>
    <n v="240"/>
  </r>
  <r>
    <x v="6"/>
    <s v="C-IV"/>
    <x v="1"/>
    <x v="6"/>
    <n v="2018"/>
    <s v="2017/18"/>
    <m/>
    <n v="0.11650000000000001"/>
    <n v="0.1699"/>
    <n v="0.31069999999999998"/>
    <n v="0.32040000000000002"/>
    <n v="586"/>
    <n v="460"/>
    <n v="240"/>
  </r>
  <r>
    <x v="7"/>
    <s v="CalWIN"/>
    <x v="1"/>
    <x v="6"/>
    <n v="2018"/>
    <s v="2017/18"/>
    <m/>
    <n v="6.88E-2"/>
    <n v="0.151"/>
    <n v="4.9200000000000001E-2"/>
    <n v="8.539999999999999E-2"/>
    <n v="80"/>
    <n v="46"/>
    <n v="29"/>
  </r>
  <r>
    <x v="8"/>
    <s v="C-IV"/>
    <x v="1"/>
    <x v="6"/>
    <n v="2018"/>
    <s v="2017/18"/>
    <m/>
    <n v="0.17420000000000002"/>
    <n v="0.24960000000000002"/>
    <n v="0.33840000000000003"/>
    <n v="0.36349999999999999"/>
    <n v="586"/>
    <n v="460"/>
    <n v="240"/>
  </r>
  <r>
    <x v="9"/>
    <s v="C-IV"/>
    <x v="1"/>
    <x v="6"/>
    <n v="2018"/>
    <s v="2017/18"/>
    <m/>
    <n v="0.13369999999999999"/>
    <n v="0.22649999999999998"/>
    <n v="0.19"/>
    <n v="0.2238"/>
    <n v="586"/>
    <n v="460"/>
    <n v="240"/>
  </r>
  <r>
    <x v="10"/>
    <s v="CalWIN"/>
    <x v="1"/>
    <x v="6"/>
    <n v="2018"/>
    <s v="2017/18"/>
    <m/>
    <n v="0.13880000000000001"/>
    <n v="0.28010000000000002"/>
    <n v="9.2600000000000002E-2"/>
    <n v="0.1457"/>
    <n v="167"/>
    <n v="126"/>
    <n v="79"/>
  </r>
  <r>
    <x v="11"/>
    <s v="C-IV"/>
    <x v="1"/>
    <x v="6"/>
    <n v="2018"/>
    <s v="2017/18"/>
    <m/>
    <n v="0.1114"/>
    <n v="0.1865"/>
    <n v="0.13730000000000001"/>
    <n v="0.16059999999999999"/>
    <n v="586"/>
    <n v="460"/>
    <n v="240"/>
  </r>
  <r>
    <x v="12"/>
    <s v="C-IV"/>
    <x v="1"/>
    <x v="6"/>
    <n v="2018"/>
    <s v="2017/18"/>
    <m/>
    <n v="0.12269999999999999"/>
    <n v="0.21899999999999997"/>
    <n v="0.2167"/>
    <n v="0.2382"/>
    <n v="68"/>
    <n v="54"/>
    <n v="30"/>
  </r>
  <r>
    <x v="13"/>
    <s v="C-IV"/>
    <x v="1"/>
    <x v="6"/>
    <n v="2018"/>
    <s v="2017/18"/>
    <m/>
    <n v="0.1691"/>
    <n v="0.28320000000000001"/>
    <n v="0.23760000000000001"/>
    <n v="0.27839999999999998"/>
    <n v="47"/>
    <n v="36"/>
    <n v="14"/>
  </r>
  <r>
    <x v="14"/>
    <s v="C-IV"/>
    <x v="1"/>
    <x v="6"/>
    <n v="2018"/>
    <s v="2017/18"/>
    <m/>
    <n v="9.0500000000000011E-2"/>
    <n v="0.16289999999999999"/>
    <n v="0.25790000000000002"/>
    <n v="0.28050000000000003"/>
    <n v="586"/>
    <n v="460"/>
    <n v="240"/>
  </r>
  <r>
    <x v="15"/>
    <s v="C-IV"/>
    <x v="1"/>
    <x v="6"/>
    <n v="2018"/>
    <s v="2017/18"/>
    <m/>
    <n v="0.17899999999999999"/>
    <n v="0.29210000000000003"/>
    <n v="0.16370000000000001"/>
    <n v="0.19399999999999998"/>
    <n v="431"/>
    <n v="353"/>
    <n v="185"/>
  </r>
  <r>
    <x v="16"/>
    <s v="C-IV"/>
    <x v="1"/>
    <x v="6"/>
    <n v="2018"/>
    <s v="2017/18"/>
    <m/>
    <n v="0.1744"/>
    <n v="0.28449999999999998"/>
    <n v="0.16949999999999998"/>
    <n v="0.19649999999999998"/>
    <n v="48"/>
    <n v="42"/>
    <n v="20"/>
  </r>
  <r>
    <x v="17"/>
    <s v="C-IV"/>
    <x v="1"/>
    <x v="6"/>
    <n v="2018"/>
    <s v="2017/18"/>
    <m/>
    <n v="7.2499999999999995E-2"/>
    <n v="0.17660000000000001"/>
    <n v="0.25059999999999999"/>
    <n v="0.29809999999999998"/>
    <n v="586"/>
    <n v="460"/>
    <n v="240"/>
  </r>
  <r>
    <x v="18"/>
    <s v="C-IV"/>
    <x v="1"/>
    <x v="6"/>
    <n v="2018"/>
    <s v="2017/18"/>
    <m/>
    <n v="7.8899999999999998E-2"/>
    <n v="0.1875"/>
    <n v="0.28289999999999998"/>
    <n v="0.32890000000000003"/>
    <n v="586"/>
    <n v="460"/>
    <n v="240"/>
  </r>
  <r>
    <x v="19"/>
    <s v="LRS"/>
    <x v="1"/>
    <x v="6"/>
    <n v="2018"/>
    <s v="2017/18"/>
    <m/>
    <n v="0.126"/>
    <n v="0.23149999999999998"/>
    <n v="7.4400000000000008E-2"/>
    <n v="0.10779999999999999"/>
    <n v="2085"/>
    <n v="1377"/>
    <n v="601"/>
  </r>
  <r>
    <x v="20"/>
    <s v="C-IV"/>
    <x v="1"/>
    <x v="6"/>
    <n v="2018"/>
    <s v="2017/18"/>
    <m/>
    <n v="0.1023"/>
    <n v="0.1946"/>
    <n v="0.1234"/>
    <n v="0.15620000000000001"/>
    <n v="36"/>
    <n v="29"/>
    <n v="15"/>
  </r>
  <r>
    <x v="21"/>
    <s v="C-IV"/>
    <x v="1"/>
    <x v="6"/>
    <n v="2018"/>
    <s v="2017/18"/>
    <m/>
    <n v="0.1067"/>
    <n v="0.19519999999999998"/>
    <n v="0.22789999999999999"/>
    <n v="0.2525"/>
    <n v="586"/>
    <n v="460"/>
    <n v="240"/>
  </r>
  <r>
    <x v="22"/>
    <s v="C-IV"/>
    <x v="1"/>
    <x v="6"/>
    <n v="2018"/>
    <s v="2017/18"/>
    <m/>
    <n v="0.13059999999999999"/>
    <n v="0.18469999999999998"/>
    <n v="0.26579999999999998"/>
    <n v="0.27929999999999999"/>
    <n v="586"/>
    <n v="460"/>
    <n v="240"/>
  </r>
  <r>
    <x v="23"/>
    <s v="C-IV"/>
    <x v="1"/>
    <x v="6"/>
    <n v="2018"/>
    <s v="2017/18"/>
    <m/>
    <n v="0.1206"/>
    <n v="0.23980000000000001"/>
    <n v="0.2722"/>
    <n v="0.32719999999999999"/>
    <n v="586"/>
    <n v="460"/>
    <n v="240"/>
  </r>
  <r>
    <x v="24"/>
    <s v="C-IV"/>
    <x v="1"/>
    <x v="6"/>
    <n v="2018"/>
    <s v="2017/18"/>
    <m/>
    <n v="0.11990000000000001"/>
    <n v="0.23250000000000001"/>
    <n v="0.26019999999999999"/>
    <n v="0.28510000000000002"/>
    <n v="117"/>
    <n v="91"/>
    <n v="46"/>
  </r>
  <r>
    <x v="25"/>
    <s v="C-IV"/>
    <x v="1"/>
    <x v="6"/>
    <n v="2018"/>
    <s v="2017/18"/>
    <m/>
    <n v="0.1069"/>
    <n v="0.1832"/>
    <n v="0.2137"/>
    <n v="0.25950000000000001"/>
    <n v="586"/>
    <n v="460"/>
    <n v="240"/>
  </r>
  <r>
    <x v="26"/>
    <s v="C-IV"/>
    <x v="1"/>
    <x v="6"/>
    <n v="2018"/>
    <s v="2017/18"/>
    <m/>
    <n v="8.3900000000000002E-2"/>
    <n v="0.16079999999999997"/>
    <n v="0.11890000000000001"/>
    <n v="0.1469"/>
    <n v="586"/>
    <n v="460"/>
    <n v="240"/>
  </r>
  <r>
    <x v="27"/>
    <s v="C-IV"/>
    <x v="1"/>
    <x v="6"/>
    <n v="2018"/>
    <s v="2017/18"/>
    <m/>
    <n v="0.13849999999999998"/>
    <n v="0.24909999999999999"/>
    <n v="0.1663"/>
    <n v="0.19359999999999999"/>
    <n v="91"/>
    <n v="68"/>
    <n v="27"/>
  </r>
  <r>
    <x v="28"/>
    <s v="C-IV"/>
    <x v="1"/>
    <x v="6"/>
    <n v="2018"/>
    <s v="2017/18"/>
    <m/>
    <n v="7.8399999999999997E-2"/>
    <n v="0.1686"/>
    <n v="0.1961"/>
    <n v="0.2261"/>
    <n v="586"/>
    <n v="460"/>
    <n v="240"/>
  </r>
  <r>
    <x v="29"/>
    <s v="C-IV"/>
    <x v="1"/>
    <x v="6"/>
    <n v="2018"/>
    <s v="2017/18"/>
    <m/>
    <n v="4.2900000000000001E-2"/>
    <n v="0.1245"/>
    <n v="0.14899999999999999"/>
    <n v="0.17"/>
    <n v="586"/>
    <n v="460"/>
    <n v="240"/>
  </r>
  <r>
    <x v="30"/>
    <s v="CalWIN"/>
    <x v="1"/>
    <x v="6"/>
    <n v="2018"/>
    <s v="2017/18"/>
    <m/>
    <n v="0.1139"/>
    <n v="0.2268"/>
    <n v="7.8700000000000006E-2"/>
    <n v="0.1278"/>
    <n v="362"/>
    <n v="252"/>
    <n v="141"/>
  </r>
  <r>
    <x v="31"/>
    <s v="CalWIN"/>
    <x v="1"/>
    <x v="6"/>
    <n v="2018"/>
    <s v="2017/18"/>
    <m/>
    <n v="8.2500000000000004E-2"/>
    <n v="0.17809999999999998"/>
    <n v="4.7300000000000002E-2"/>
    <n v="8.9600000000000013E-2"/>
    <n v="586"/>
    <n v="460"/>
    <n v="240"/>
  </r>
  <r>
    <x v="32"/>
    <s v="C-IV"/>
    <x v="1"/>
    <x v="6"/>
    <n v="2018"/>
    <s v="2017/18"/>
    <m/>
    <n v="8.0600000000000005E-2"/>
    <n v="0.17059999999999997"/>
    <n v="7.5800000000000006E-2"/>
    <n v="0.109"/>
    <n v="586"/>
    <n v="460"/>
    <n v="240"/>
  </r>
  <r>
    <x v="33"/>
    <s v="C-IV"/>
    <x v="1"/>
    <x v="6"/>
    <n v="2018"/>
    <s v="2017/18"/>
    <m/>
    <n v="0.14649999999999999"/>
    <n v="0.25819999999999999"/>
    <n v="0.16500000000000001"/>
    <n v="0.19699999999999998"/>
    <n v="1390"/>
    <n v="1130"/>
    <n v="524"/>
  </r>
  <r>
    <x v="34"/>
    <s v="CalWIN"/>
    <x v="1"/>
    <x v="6"/>
    <n v="2018"/>
    <s v="2017/18"/>
    <m/>
    <n v="0.1285"/>
    <n v="0.2268"/>
    <n v="8.9600000000000013E-2"/>
    <n v="0.12960000000000002"/>
    <n v="273"/>
    <n v="230"/>
    <n v="128"/>
  </r>
  <r>
    <x v="35"/>
    <s v="C-IV"/>
    <x v="1"/>
    <x v="6"/>
    <n v="2018"/>
    <s v="2017/18"/>
    <m/>
    <n v="9.9399999999999988E-2"/>
    <n v="0.1643"/>
    <n v="0.217"/>
    <n v="0.23120000000000002"/>
    <n v="586"/>
    <n v="460"/>
    <n v="240"/>
  </r>
  <r>
    <x v="36"/>
    <s v="C-IV"/>
    <x v="1"/>
    <x v="6"/>
    <n v="2018"/>
    <s v="2017/18"/>
    <m/>
    <n v="0.19899999999999998"/>
    <n v="0.31670000000000004"/>
    <n v="0.2359"/>
    <n v="0.26960000000000001"/>
    <n v="1172"/>
    <n v="982"/>
    <n v="509"/>
  </r>
  <r>
    <x v="37"/>
    <s v="CalWIN"/>
    <x v="1"/>
    <x v="6"/>
    <n v="2018"/>
    <s v="2017/18"/>
    <m/>
    <n v="0.1056"/>
    <n v="0.1986"/>
    <n v="5.4299999999999994E-2"/>
    <n v="9.2499999999999999E-2"/>
    <n v="484"/>
    <n v="367"/>
    <n v="151"/>
  </r>
  <r>
    <x v="38"/>
    <s v="CalWIN"/>
    <x v="1"/>
    <x v="6"/>
    <n v="2018"/>
    <s v="2017/18"/>
    <m/>
    <n v="9.7200000000000009E-2"/>
    <n v="0.1918"/>
    <n v="7.8700000000000006E-2"/>
    <n v="0.1173"/>
    <n v="123"/>
    <n v="77"/>
    <n v="45"/>
  </r>
  <r>
    <x v="39"/>
    <s v="C-IV"/>
    <x v="1"/>
    <x v="6"/>
    <n v="2018"/>
    <s v="2017/18"/>
    <m/>
    <n v="0.16329999999999997"/>
    <n v="0.25659999999999999"/>
    <n v="0.2366"/>
    <n v="0.26319999999999999"/>
    <n v="389"/>
    <n v="321"/>
    <n v="164"/>
  </r>
  <r>
    <x v="40"/>
    <s v="CalWIN"/>
    <x v="1"/>
    <x v="6"/>
    <n v="2018"/>
    <s v="2017/18"/>
    <m/>
    <n v="7.8200000000000006E-2"/>
    <n v="0.17350000000000002"/>
    <n v="6.0700000000000004E-2"/>
    <n v="9.6799999999999997E-2"/>
    <n v="586"/>
    <n v="460"/>
    <n v="240"/>
  </r>
  <r>
    <x v="41"/>
    <s v="CalWIN"/>
    <x v="1"/>
    <x v="6"/>
    <n v="2018"/>
    <s v="2017/18"/>
    <m/>
    <n v="8.1900000000000001E-2"/>
    <n v="0.18140000000000001"/>
    <n v="6.4500000000000002E-2"/>
    <n v="0.1052"/>
    <n v="48"/>
    <n v="30"/>
    <n v="19"/>
  </r>
  <r>
    <x v="42"/>
    <s v="CalWIN"/>
    <x v="1"/>
    <x v="6"/>
    <n v="2018"/>
    <s v="2017/18"/>
    <m/>
    <n v="7.8700000000000006E-2"/>
    <n v="0.18190000000000001"/>
    <n v="5.2400000000000002E-2"/>
    <n v="8.6199999999999999E-2"/>
    <n v="57"/>
    <n v="43"/>
    <n v="16"/>
  </r>
  <r>
    <x v="43"/>
    <s v="CalWIN"/>
    <x v="1"/>
    <x v="6"/>
    <n v="2018"/>
    <s v="2017/18"/>
    <m/>
    <n v="2.76E-2"/>
    <n v="0.1246"/>
    <n v="1.2500000000000001E-2"/>
    <n v="5.0199999999999995E-2"/>
    <n v="118"/>
    <n v="81"/>
    <n v="40"/>
  </r>
  <r>
    <x v="44"/>
    <s v="CalWIN"/>
    <x v="1"/>
    <x v="6"/>
    <n v="2018"/>
    <s v="2017/18"/>
    <m/>
    <n v="1.6500000000000001E-2"/>
    <n v="0.1222"/>
    <n v="6.8999999999999999E-3"/>
    <n v="4.0999999999999995E-2"/>
    <n v="27"/>
    <n v="20"/>
    <n v="13"/>
  </r>
  <r>
    <x v="45"/>
    <s v="C-IV"/>
    <x v="1"/>
    <x v="6"/>
    <n v="2018"/>
    <s v="2017/18"/>
    <m/>
    <n v="0.14360000000000001"/>
    <n v="0.24729999999999999"/>
    <n v="0.25670000000000004"/>
    <n v="0.2918"/>
    <n v="110"/>
    <n v="84"/>
    <n v="45"/>
  </r>
  <r>
    <x v="46"/>
    <s v="C-IV"/>
    <x v="1"/>
    <x v="6"/>
    <n v="2018"/>
    <s v="2017/18"/>
    <m/>
    <n v="4.3499999999999997E-2"/>
    <n v="0.1739"/>
    <n v="8.6999999999999994E-2"/>
    <n v="8.6999999999999994E-2"/>
    <n v="586"/>
    <n v="460"/>
    <n v="240"/>
  </r>
  <r>
    <x v="47"/>
    <s v="C-IV"/>
    <x v="1"/>
    <x v="6"/>
    <n v="2018"/>
    <s v="2017/18"/>
    <m/>
    <n v="0.1076"/>
    <n v="0.20030000000000001"/>
    <n v="0.25780000000000003"/>
    <n v="0.29659999999999997"/>
    <n v="586"/>
    <n v="460"/>
    <n v="240"/>
  </r>
  <r>
    <x v="48"/>
    <s v="CalWIN"/>
    <x v="1"/>
    <x v="6"/>
    <n v="2018"/>
    <s v="2017/18"/>
    <m/>
    <n v="1.5900000000000001E-2"/>
    <n v="0.129"/>
    <n v="9.5999999999999992E-3"/>
    <n v="5.2600000000000001E-2"/>
    <n v="48"/>
    <n v="47"/>
    <n v="25"/>
  </r>
  <r>
    <x v="49"/>
    <s v="CalWIN"/>
    <x v="1"/>
    <x v="6"/>
    <n v="2018"/>
    <s v="2017/18"/>
    <m/>
    <n v="9.0899999999999995E-2"/>
    <n v="0.1948"/>
    <n v="6.7699999999999996E-2"/>
    <n v="0.1085"/>
    <n v="86"/>
    <n v="71"/>
    <n v="35"/>
  </r>
  <r>
    <x v="50"/>
    <s v="C-IV"/>
    <x v="1"/>
    <x v="6"/>
    <n v="2018"/>
    <s v="2017/18"/>
    <m/>
    <n v="0.1555"/>
    <n v="0.2722"/>
    <n v="0.19309999999999999"/>
    <n v="0.23329999999999998"/>
    <n v="217"/>
    <n v="181"/>
    <n v="74"/>
  </r>
  <r>
    <x v="51"/>
    <s v="C-IV"/>
    <x v="1"/>
    <x v="6"/>
    <n v="2018"/>
    <s v="2017/18"/>
    <m/>
    <n v="0.155"/>
    <n v="0.24379999999999999"/>
    <n v="0.16250000000000001"/>
    <n v="0.18739999999999998"/>
    <n v="586"/>
    <n v="460"/>
    <n v="240"/>
  </r>
  <r>
    <x v="52"/>
    <s v="C-IV"/>
    <x v="1"/>
    <x v="6"/>
    <n v="2018"/>
    <s v="2017/18"/>
    <m/>
    <n v="0.1152"/>
    <n v="0.20749999999999999"/>
    <n v="0.23370000000000002"/>
    <n v="0.26079999999999998"/>
    <n v="586"/>
    <n v="460"/>
    <n v="240"/>
  </r>
  <r>
    <x v="53"/>
    <s v="C-IV"/>
    <x v="1"/>
    <x v="6"/>
    <n v="2018"/>
    <s v="2017/18"/>
    <m/>
    <n v="7.7499999999999999E-2"/>
    <n v="0.16670000000000001"/>
    <n v="0.2016"/>
    <n v="0.2364"/>
    <n v="586"/>
    <n v="460"/>
    <n v="240"/>
  </r>
  <r>
    <x v="54"/>
    <s v="CalWIN"/>
    <x v="1"/>
    <x v="6"/>
    <n v="2018"/>
    <s v="2017/18"/>
    <m/>
    <n v="0.18100000000000002"/>
    <n v="0.31379999999999997"/>
    <n v="0.15839999999999999"/>
    <n v="0.21579999999999999"/>
    <n v="60"/>
    <n v="44"/>
    <n v="23"/>
  </r>
  <r>
    <x v="55"/>
    <s v="C-IV"/>
    <x v="1"/>
    <x v="6"/>
    <n v="2018"/>
    <s v="2017/18"/>
    <m/>
    <n v="9.6099999999999991E-2"/>
    <n v="0.1978"/>
    <n v="7.0999999999999994E-2"/>
    <n v="0.1017"/>
    <n v="586"/>
    <n v="460"/>
    <n v="240"/>
  </r>
  <r>
    <x v="56"/>
    <s v="CalWIN"/>
    <x v="1"/>
    <x v="6"/>
    <n v="2018"/>
    <s v="2017/18"/>
    <m/>
    <n v="0.12609999999999999"/>
    <n v="0.24979999999999999"/>
    <n v="9.6500000000000002E-2"/>
    <n v="0.14749999999999999"/>
    <n v="120"/>
    <n v="103"/>
    <n v="54"/>
  </r>
  <r>
    <x v="57"/>
    <s v="CalWIN"/>
    <x v="1"/>
    <x v="6"/>
    <n v="2018"/>
    <s v="2017/18"/>
    <m/>
    <n v="8.1900000000000001E-2"/>
    <n v="0.18859999999999999"/>
    <n v="6.2100000000000002E-2"/>
    <n v="0.10439999999999999"/>
    <n v="586"/>
    <n v="460"/>
    <n v="240"/>
  </r>
  <r>
    <x v="58"/>
    <s v="C-IV"/>
    <x v="1"/>
    <x v="6"/>
    <n v="2018"/>
    <s v="2017/18"/>
    <m/>
    <n v="0.1757"/>
    <n v="0.25940000000000002"/>
    <n v="0.23989999999999997"/>
    <n v="0.27339999999999998"/>
    <n v="586"/>
    <n v="460"/>
    <n v="240"/>
  </r>
  <r>
    <x v="0"/>
    <s v="n/a"/>
    <x v="2"/>
    <x v="6"/>
    <n v="2018"/>
    <s v="2018/19"/>
    <m/>
    <n v="0.12130000000000001"/>
    <n v="0.22289999999999999"/>
    <n v="0.11"/>
    <n v="0.1444"/>
    <n v="8321"/>
    <n v="7263"/>
    <n v="3274"/>
  </r>
  <r>
    <x v="1"/>
    <s v="CalWIN"/>
    <x v="2"/>
    <x v="6"/>
    <n v="2018"/>
    <s v="2018/19"/>
    <m/>
    <n v="9.5700000000000007E-2"/>
    <n v="0.18379999999999999"/>
    <n v="6.13E-2"/>
    <n v="9.5899999999999999E-2"/>
    <n v="141"/>
    <n v="160"/>
    <n v="75"/>
  </r>
  <r>
    <x v="2"/>
    <s v="C-IV"/>
    <x v="2"/>
    <x v="6"/>
    <n v="2018"/>
    <s v="2018/19"/>
    <m/>
    <n v="0.1"/>
    <n v="0.4"/>
    <n v="0"/>
    <n v="0.1"/>
    <n v="500"/>
    <n v="430"/>
    <n v="203"/>
  </r>
  <r>
    <x v="3"/>
    <s v="C-IV"/>
    <x v="2"/>
    <x v="6"/>
    <n v="2018"/>
    <s v="2018/19"/>
    <m/>
    <n v="8.4499999999999992E-2"/>
    <n v="0.18840000000000001"/>
    <n v="0.19320000000000001"/>
    <n v="0.2198"/>
    <n v="500"/>
    <n v="430"/>
    <n v="203"/>
  </r>
  <r>
    <x v="4"/>
    <s v="C-IV"/>
    <x v="2"/>
    <x v="6"/>
    <n v="2018"/>
    <s v="2018/19"/>
    <m/>
    <n v="9.8299999999999998E-2"/>
    <n v="0.1928"/>
    <n v="0.1913"/>
    <n v="0.22440000000000002"/>
    <n v="138"/>
    <n v="132"/>
    <n v="45"/>
  </r>
  <r>
    <x v="5"/>
    <s v="C-IV"/>
    <x v="2"/>
    <x v="6"/>
    <n v="2018"/>
    <s v="2018/19"/>
    <m/>
    <n v="0.13699999999999998"/>
    <n v="0.25619999999999998"/>
    <n v="0.24379999999999999"/>
    <n v="0.27760000000000001"/>
    <n v="500"/>
    <n v="430"/>
    <n v="203"/>
  </r>
  <r>
    <x v="6"/>
    <s v="C-IV"/>
    <x v="2"/>
    <x v="6"/>
    <n v="2018"/>
    <s v="2018/19"/>
    <m/>
    <n v="0.1255"/>
    <n v="0.21859999999999999"/>
    <n v="0.17"/>
    <n v="0.1862"/>
    <n v="500"/>
    <n v="430"/>
    <n v="203"/>
  </r>
  <r>
    <x v="7"/>
    <s v="CalWIN"/>
    <x v="2"/>
    <x v="6"/>
    <n v="2018"/>
    <s v="2018/19"/>
    <m/>
    <n v="6.8000000000000005E-2"/>
    <n v="0.14429999999999998"/>
    <n v="5.0300000000000004E-2"/>
    <n v="8.2200000000000009E-2"/>
    <n v="43"/>
    <n v="46"/>
    <n v="21"/>
  </r>
  <r>
    <x v="8"/>
    <s v="C-IV"/>
    <x v="2"/>
    <x v="6"/>
    <n v="2018"/>
    <s v="2018/19"/>
    <m/>
    <n v="0.16079999999999997"/>
    <n v="0.24129999999999999"/>
    <n v="0.36359999999999998"/>
    <n v="0.40560000000000002"/>
    <n v="500"/>
    <n v="430"/>
    <n v="203"/>
  </r>
  <r>
    <x v="9"/>
    <s v="C-IV"/>
    <x v="2"/>
    <x v="6"/>
    <n v="2018"/>
    <s v="2018/19"/>
    <m/>
    <n v="0.11990000000000001"/>
    <n v="0.21129999999999999"/>
    <n v="0.21249999999999999"/>
    <n v="0.24100000000000002"/>
    <n v="500"/>
    <n v="430"/>
    <n v="203"/>
  </r>
  <r>
    <x v="10"/>
    <s v="CalWIN"/>
    <x v="2"/>
    <x v="6"/>
    <n v="2018"/>
    <s v="2018/19"/>
    <m/>
    <n v="0.14050000000000001"/>
    <n v="0.2737"/>
    <n v="0.1016"/>
    <n v="0.15679999999999999"/>
    <n v="73"/>
    <n v="139"/>
    <n v="74"/>
  </r>
  <r>
    <x v="11"/>
    <s v="C-IV"/>
    <x v="2"/>
    <x v="6"/>
    <n v="2018"/>
    <s v="2018/19"/>
    <m/>
    <n v="0.109"/>
    <n v="0.19500000000000001"/>
    <n v="0.153"/>
    <n v="0.17190000000000003"/>
    <n v="500"/>
    <n v="430"/>
    <n v="203"/>
  </r>
  <r>
    <x v="12"/>
    <s v="C-IV"/>
    <x v="2"/>
    <x v="6"/>
    <n v="2018"/>
    <s v="2018/19"/>
    <m/>
    <n v="9.6000000000000002E-2"/>
    <n v="0.1812"/>
    <n v="0.20579999999999998"/>
    <n v="0.2291"/>
    <n v="71"/>
    <n v="52"/>
    <n v="28"/>
  </r>
  <r>
    <x v="13"/>
    <s v="C-IV"/>
    <x v="2"/>
    <x v="6"/>
    <n v="2018"/>
    <s v="2018/19"/>
    <m/>
    <n v="0.13250000000000001"/>
    <n v="0.2336"/>
    <n v="0.19079999999999997"/>
    <n v="0.21940000000000001"/>
    <n v="50"/>
    <n v="43"/>
    <n v="22"/>
  </r>
  <r>
    <x v="14"/>
    <s v="C-IV"/>
    <x v="2"/>
    <x v="6"/>
    <n v="2018"/>
    <s v="2018/19"/>
    <m/>
    <n v="0.10800000000000001"/>
    <n v="0.24410000000000001"/>
    <n v="0.21600000000000003"/>
    <n v="0.27699999999999997"/>
    <n v="500"/>
    <n v="430"/>
    <n v="203"/>
  </r>
  <r>
    <x v="15"/>
    <s v="C-IV"/>
    <x v="2"/>
    <x v="6"/>
    <n v="2018"/>
    <s v="2018/19"/>
    <m/>
    <n v="0.18809999999999999"/>
    <n v="0.2964"/>
    <n v="0.1678"/>
    <n v="0.19579999999999997"/>
    <n v="498"/>
    <n v="447"/>
    <n v="230"/>
  </r>
  <r>
    <x v="16"/>
    <s v="C-IV"/>
    <x v="2"/>
    <x v="6"/>
    <n v="2018"/>
    <s v="2018/19"/>
    <m/>
    <n v="0.1789"/>
    <n v="0.28699999999999998"/>
    <n v="0.1704"/>
    <n v="0.1968"/>
    <n v="48"/>
    <n v="36"/>
    <n v="21"/>
  </r>
  <r>
    <x v="17"/>
    <s v="C-IV"/>
    <x v="2"/>
    <x v="6"/>
    <n v="2018"/>
    <s v="2018/19"/>
    <m/>
    <n v="7.7600000000000002E-2"/>
    <n v="0.15629999999999999"/>
    <n v="0.1525"/>
    <n v="0.18"/>
    <n v="500"/>
    <n v="430"/>
    <n v="203"/>
  </r>
  <r>
    <x v="18"/>
    <s v="C-IV"/>
    <x v="2"/>
    <x v="6"/>
    <n v="2018"/>
    <s v="2018/19"/>
    <m/>
    <n v="4.2900000000000001E-2"/>
    <n v="0.10859999999999999"/>
    <n v="0.21969999999999998"/>
    <n v="0.25509999999999999"/>
    <n v="500"/>
    <n v="430"/>
    <n v="203"/>
  </r>
  <r>
    <x v="19"/>
    <s v="LRS"/>
    <x v="2"/>
    <x v="6"/>
    <n v="2018"/>
    <s v="2018/19"/>
    <m/>
    <n v="0.1198"/>
    <n v="0.22399999999999998"/>
    <n v="7.2499999999999995E-2"/>
    <n v="0.10210000000000001"/>
    <n v="2088"/>
    <n v="1396"/>
    <n v="599"/>
  </r>
  <r>
    <x v="20"/>
    <s v="C-IV"/>
    <x v="2"/>
    <x v="6"/>
    <n v="2018"/>
    <s v="2018/19"/>
    <m/>
    <n v="0.14779999999999999"/>
    <n v="0.26890000000000003"/>
    <n v="0.1547"/>
    <n v="0.19920000000000002"/>
    <n v="53"/>
    <n v="39"/>
    <n v="22"/>
  </r>
  <r>
    <x v="21"/>
    <s v="C-IV"/>
    <x v="2"/>
    <x v="6"/>
    <n v="2018"/>
    <s v="2018/19"/>
    <m/>
    <n v="0.1101"/>
    <n v="0.1898"/>
    <n v="0.25190000000000001"/>
    <n v="0.28439999999999999"/>
    <n v="500"/>
    <n v="430"/>
    <n v="203"/>
  </r>
  <r>
    <x v="22"/>
    <s v="C-IV"/>
    <x v="2"/>
    <x v="6"/>
    <n v="2018"/>
    <s v="2018/19"/>
    <m/>
    <n v="8.199999999999999E-2"/>
    <n v="0.17620000000000002"/>
    <n v="0.21719999999999998"/>
    <n v="0.22949999999999998"/>
    <n v="500"/>
    <n v="430"/>
    <n v="203"/>
  </r>
  <r>
    <x v="23"/>
    <s v="C-IV"/>
    <x v="2"/>
    <x v="6"/>
    <n v="2018"/>
    <s v="2018/19"/>
    <m/>
    <n v="0.1333"/>
    <n v="0.25530000000000003"/>
    <n v="0.25"/>
    <n v="0.317"/>
    <n v="500"/>
    <n v="430"/>
    <n v="203"/>
  </r>
  <r>
    <x v="24"/>
    <s v="C-IV"/>
    <x v="2"/>
    <x v="6"/>
    <n v="2018"/>
    <s v="2018/19"/>
    <m/>
    <n v="0.12189999999999999"/>
    <n v="0.23149999999999998"/>
    <n v="0.2296"/>
    <n v="0.25650000000000001"/>
    <n v="119"/>
    <n v="101"/>
    <n v="46"/>
  </r>
  <r>
    <x v="25"/>
    <s v="C-IV"/>
    <x v="2"/>
    <x v="6"/>
    <n v="2018"/>
    <s v="2018/19"/>
    <m/>
    <n v="6.6699999999999995E-2"/>
    <n v="0.15560000000000002"/>
    <n v="0.25929999999999997"/>
    <n v="0.29630000000000001"/>
    <n v="500"/>
    <n v="430"/>
    <n v="203"/>
  </r>
  <r>
    <x v="26"/>
    <s v="C-IV"/>
    <x v="2"/>
    <x v="6"/>
    <n v="2018"/>
    <s v="2018/19"/>
    <m/>
    <n v="5.5999999999999994E-2"/>
    <n v="0.12"/>
    <n v="0.152"/>
    <n v="0.17600000000000002"/>
    <n v="500"/>
    <n v="430"/>
    <n v="203"/>
  </r>
  <r>
    <x v="27"/>
    <s v="C-IV"/>
    <x v="2"/>
    <x v="6"/>
    <n v="2018"/>
    <s v="2018/19"/>
    <m/>
    <n v="0.19489999999999999"/>
    <n v="0.309"/>
    <n v="0.17379999999999998"/>
    <n v="0.22030000000000002"/>
    <n v="81"/>
    <n v="66"/>
    <n v="24"/>
  </r>
  <r>
    <x v="28"/>
    <s v="C-IV"/>
    <x v="2"/>
    <x v="6"/>
    <n v="2018"/>
    <s v="2018/19"/>
    <m/>
    <n v="9.0200000000000002E-2"/>
    <n v="0.17679999999999998"/>
    <n v="0.2402"/>
    <n v="0.28660000000000002"/>
    <n v="500"/>
    <n v="430"/>
    <n v="203"/>
  </r>
  <r>
    <x v="29"/>
    <s v="C-IV"/>
    <x v="2"/>
    <x v="6"/>
    <n v="2018"/>
    <s v="2018/19"/>
    <m/>
    <n v="4.2699999999999995E-2"/>
    <n v="0.1183"/>
    <n v="0.1323"/>
    <n v="0.152"/>
    <n v="500"/>
    <n v="430"/>
    <n v="203"/>
  </r>
  <r>
    <x v="30"/>
    <s v="CalWIN"/>
    <x v="2"/>
    <x v="6"/>
    <n v="2018"/>
    <s v="2018/19"/>
    <m/>
    <n v="0.113"/>
    <n v="0.22420000000000001"/>
    <n v="7.8700000000000006E-2"/>
    <n v="0.12390000000000001"/>
    <n v="167"/>
    <n v="250"/>
    <n v="113"/>
  </r>
  <r>
    <x v="31"/>
    <s v="CalWIN"/>
    <x v="2"/>
    <x v="6"/>
    <n v="2018"/>
    <s v="2018/19"/>
    <m/>
    <n v="7.7399999999999997E-2"/>
    <n v="0.16719999999999999"/>
    <n v="5.0900000000000001E-2"/>
    <n v="7.8399999999999997E-2"/>
    <n v="500"/>
    <n v="430"/>
    <n v="203"/>
  </r>
  <r>
    <x v="32"/>
    <s v="C-IV"/>
    <x v="2"/>
    <x v="6"/>
    <n v="2018"/>
    <s v="2018/19"/>
    <m/>
    <n v="7.2400000000000006E-2"/>
    <n v="0.1447"/>
    <n v="0.10859999999999999"/>
    <n v="0.16449999999999998"/>
    <n v="500"/>
    <n v="430"/>
    <n v="203"/>
  </r>
  <r>
    <x v="33"/>
    <s v="C-IV"/>
    <x v="2"/>
    <x v="6"/>
    <n v="2018"/>
    <s v="2018/19"/>
    <m/>
    <n v="0.1409"/>
    <n v="0.24329999999999999"/>
    <n v="0.17620000000000002"/>
    <n v="0.20440000000000003"/>
    <n v="1473"/>
    <n v="1234"/>
    <n v="516"/>
  </r>
  <r>
    <x v="34"/>
    <s v="CalWIN"/>
    <x v="2"/>
    <x v="6"/>
    <n v="2018"/>
    <s v="2018/19"/>
    <m/>
    <n v="0.1167"/>
    <n v="0.20749999999999999"/>
    <n v="8.1600000000000006E-2"/>
    <n v="0.11939999999999999"/>
    <n v="158"/>
    <n v="215"/>
    <n v="90"/>
  </r>
  <r>
    <x v="35"/>
    <s v="C-IV"/>
    <x v="2"/>
    <x v="6"/>
    <n v="2018"/>
    <s v="2018/19"/>
    <m/>
    <n v="0.1293"/>
    <n v="0.19850000000000001"/>
    <n v="0.2878"/>
    <n v="0.30599999999999999"/>
    <n v="500"/>
    <n v="430"/>
    <n v="203"/>
  </r>
  <r>
    <x v="36"/>
    <s v="C-IV"/>
    <x v="2"/>
    <x v="6"/>
    <n v="2018"/>
    <s v="2018/19"/>
    <m/>
    <n v="0.18429999999999999"/>
    <n v="0.2928"/>
    <n v="0.23129999999999998"/>
    <n v="0.2596"/>
    <n v="1270"/>
    <n v="1081"/>
    <n v="481"/>
  </r>
  <r>
    <x v="37"/>
    <s v="CalWIN"/>
    <x v="2"/>
    <x v="6"/>
    <n v="2018"/>
    <s v="2018/19"/>
    <m/>
    <n v="9.6799999999999997E-2"/>
    <n v="0.18289999999999998"/>
    <n v="5.0700000000000002E-2"/>
    <n v="8.8000000000000009E-2"/>
    <n v="234"/>
    <n v="302"/>
    <n v="122"/>
  </r>
  <r>
    <x v="38"/>
    <s v="CalWIN"/>
    <x v="2"/>
    <x v="6"/>
    <n v="2018"/>
    <s v="2018/19"/>
    <m/>
    <n v="8.4000000000000005E-2"/>
    <n v="0.17050000000000001"/>
    <n v="7.8700000000000006E-2"/>
    <n v="0.11849999999999999"/>
    <n v="69"/>
    <n v="79"/>
    <n v="40"/>
  </r>
  <r>
    <x v="39"/>
    <s v="C-IV"/>
    <x v="2"/>
    <x v="6"/>
    <n v="2018"/>
    <s v="2018/19"/>
    <m/>
    <n v="0.16059999999999999"/>
    <n v="0.25530000000000003"/>
    <n v="0.23149999999999998"/>
    <n v="0.26319999999999999"/>
    <n v="425"/>
    <n v="340"/>
    <n v="169"/>
  </r>
  <r>
    <x v="40"/>
    <s v="CalWIN"/>
    <x v="2"/>
    <x v="6"/>
    <n v="2018"/>
    <s v="2018/19"/>
    <m/>
    <n v="7.8600000000000003E-2"/>
    <n v="0.16829999999999998"/>
    <n v="5.8299999999999998E-2"/>
    <n v="9.2100000000000015E-2"/>
    <n v="500"/>
    <n v="430"/>
    <n v="203"/>
  </r>
  <r>
    <x v="41"/>
    <s v="CalWIN"/>
    <x v="2"/>
    <x v="6"/>
    <n v="2018"/>
    <s v="2018/19"/>
    <m/>
    <n v="7.7499999999999999E-2"/>
    <n v="0.1726"/>
    <n v="6.13E-2"/>
    <n v="9.2300000000000007E-2"/>
    <n v="20"/>
    <n v="30"/>
    <s v="#"/>
  </r>
  <r>
    <x v="42"/>
    <s v="CalWIN"/>
    <x v="2"/>
    <x v="6"/>
    <n v="2018"/>
    <s v="2018/19"/>
    <m/>
    <n v="7.3499999999999996E-2"/>
    <n v="0.17079999999999998"/>
    <n v="6.3399999999999998E-2"/>
    <n v="0.1096"/>
    <n v="23"/>
    <n v="22"/>
    <n v="12"/>
  </r>
  <r>
    <x v="43"/>
    <s v="CalWIN"/>
    <x v="2"/>
    <x v="6"/>
    <n v="2018"/>
    <s v="2018/19"/>
    <m/>
    <n v="2.4700000000000003E-2"/>
    <n v="0.12520000000000001"/>
    <n v="1.3300000000000001E-2"/>
    <n v="4.5499999999999999E-2"/>
    <n v="60"/>
    <n v="70"/>
    <n v="33"/>
  </r>
  <r>
    <x v="44"/>
    <s v="CalWIN"/>
    <x v="2"/>
    <x v="6"/>
    <n v="2018"/>
    <s v="2018/19"/>
    <m/>
    <n v="1.9699999999999999E-2"/>
    <n v="0.1241"/>
    <n v="1.03E-2"/>
    <n v="5.2900000000000003E-2"/>
    <n v="22"/>
    <n v="29"/>
    <s v="#"/>
  </r>
  <r>
    <x v="45"/>
    <s v="C-IV"/>
    <x v="2"/>
    <x v="6"/>
    <n v="2018"/>
    <s v="2018/19"/>
    <m/>
    <n v="0.12920000000000001"/>
    <n v="0.21890000000000001"/>
    <n v="0.18539999999999998"/>
    <n v="0.2145"/>
    <n v="139"/>
    <n v="117"/>
    <n v="50"/>
  </r>
  <r>
    <x v="46"/>
    <s v="C-IV"/>
    <x v="2"/>
    <x v="6"/>
    <n v="2018"/>
    <s v="2018/19"/>
    <m/>
    <n v="0.1351"/>
    <n v="0.1351"/>
    <n v="0.1351"/>
    <n v="0.16219999999999998"/>
    <n v="500"/>
    <n v="430"/>
    <n v="203"/>
  </r>
  <r>
    <x v="47"/>
    <s v="C-IV"/>
    <x v="2"/>
    <x v="6"/>
    <n v="2018"/>
    <s v="2018/19"/>
    <m/>
    <n v="0.11789999999999999"/>
    <n v="0.19769999999999999"/>
    <n v="0.29480000000000001"/>
    <n v="0.32250000000000001"/>
    <n v="500"/>
    <n v="430"/>
    <n v="203"/>
  </r>
  <r>
    <x v="48"/>
    <s v="CalWIN"/>
    <x v="2"/>
    <x v="6"/>
    <n v="2018"/>
    <s v="2018/19"/>
    <m/>
    <n v="1.84E-2"/>
    <n v="0.11789999999999999"/>
    <n v="1.1699999999999999E-2"/>
    <n v="4.6500000000000007E-2"/>
    <n v="29"/>
    <n v="40"/>
    <n v="25"/>
  </r>
  <r>
    <x v="49"/>
    <s v="CalWIN"/>
    <x v="2"/>
    <x v="6"/>
    <n v="2018"/>
    <s v="2018/19"/>
    <m/>
    <n v="9.3800000000000008E-2"/>
    <n v="0.18770000000000001"/>
    <n v="5.8799999999999998E-2"/>
    <n v="0.1033"/>
    <n v="18"/>
    <n v="45"/>
    <n v="17"/>
  </r>
  <r>
    <x v="50"/>
    <s v="C-IV"/>
    <x v="2"/>
    <x v="6"/>
    <n v="2018"/>
    <s v="2018/19"/>
    <m/>
    <n v="0.16070000000000001"/>
    <n v="0.26910000000000001"/>
    <n v="0.19600000000000001"/>
    <n v="0.2321"/>
    <n v="247"/>
    <n v="194"/>
    <n v="98"/>
  </r>
  <r>
    <x v="51"/>
    <s v="C-IV"/>
    <x v="2"/>
    <x v="6"/>
    <n v="2018"/>
    <s v="2018/19"/>
    <m/>
    <n v="0.1479"/>
    <n v="0.24210000000000001"/>
    <n v="0.1729"/>
    <n v="0.19359999999999999"/>
    <n v="500"/>
    <n v="430"/>
    <n v="203"/>
  </r>
  <r>
    <x v="52"/>
    <s v="C-IV"/>
    <x v="2"/>
    <x v="6"/>
    <n v="2018"/>
    <s v="2018/19"/>
    <m/>
    <n v="0.1065"/>
    <n v="0.18760000000000002"/>
    <n v="0.18359999999999999"/>
    <n v="0.20670000000000002"/>
    <n v="500"/>
    <n v="430"/>
    <n v="203"/>
  </r>
  <r>
    <x v="53"/>
    <s v="C-IV"/>
    <x v="2"/>
    <x v="6"/>
    <n v="2018"/>
    <s v="2018/19"/>
    <m/>
    <n v="7.7199999999999991E-2"/>
    <n v="0.19920000000000002"/>
    <n v="0.2195"/>
    <n v="0.23579999999999998"/>
    <n v="500"/>
    <n v="430"/>
    <n v="203"/>
  </r>
  <r>
    <x v="54"/>
    <s v="CalWIN"/>
    <x v="2"/>
    <x v="6"/>
    <n v="2018"/>
    <s v="2018/19"/>
    <m/>
    <n v="0.1452"/>
    <n v="0.2772"/>
    <n v="6.480000000000001E-2"/>
    <n v="0.12240000000000001"/>
    <n v="16"/>
    <n v="44"/>
    <n v="28"/>
  </r>
  <r>
    <x v="55"/>
    <s v="C-IV"/>
    <x v="2"/>
    <x v="6"/>
    <n v="2018"/>
    <s v="2018/19"/>
    <m/>
    <n v="7.690000000000001E-2"/>
    <n v="0.1734"/>
    <n v="8.1099999999999992E-2"/>
    <n v="0.11749999999999999"/>
    <n v="500"/>
    <n v="430"/>
    <n v="203"/>
  </r>
  <r>
    <x v="56"/>
    <s v="CalWIN"/>
    <x v="2"/>
    <x v="6"/>
    <n v="2018"/>
    <s v="2018/19"/>
    <m/>
    <n v="0.1222"/>
    <n v="0.25659999999999999"/>
    <n v="9.0800000000000006E-2"/>
    <n v="0.13300000000000001"/>
    <n v="48"/>
    <n v="84"/>
    <n v="51"/>
  </r>
  <r>
    <x v="57"/>
    <s v="CalWIN"/>
    <x v="2"/>
    <x v="6"/>
    <n v="2018"/>
    <s v="2018/19"/>
    <m/>
    <n v="8.9099999999999999E-2"/>
    <n v="0.16639999999999999"/>
    <n v="6.9800000000000001E-2"/>
    <n v="0.1114"/>
    <n v="500"/>
    <n v="430"/>
    <n v="203"/>
  </r>
  <r>
    <x v="58"/>
    <s v="C-IV"/>
    <x v="2"/>
    <x v="6"/>
    <n v="2018"/>
    <s v="2018/19"/>
    <m/>
    <n v="0.16309999999999999"/>
    <n v="0.253"/>
    <n v="0.20199999999999999"/>
    <n v="0.21579999999999999"/>
    <n v="500"/>
    <n v="430"/>
    <n v="203"/>
  </r>
  <r>
    <x v="0"/>
    <s v="n/a"/>
    <x v="3"/>
    <x v="6"/>
    <n v="2019"/>
    <s v="2018/19"/>
    <m/>
    <n v="0.1288"/>
    <n v="0.31569999999999998"/>
    <n v="0.1336"/>
    <n v="0.17739999999999997"/>
    <n v="8066"/>
    <n v="6823"/>
    <n v="3061"/>
  </r>
  <r>
    <x v="1"/>
    <s v="CalWIN"/>
    <x v="3"/>
    <x v="6"/>
    <n v="2019"/>
    <s v="2018/19"/>
    <m/>
    <n v="0.1009"/>
    <n v="0.1996"/>
    <n v="7.0599999999999996E-2"/>
    <n v="0.11269999999999999"/>
    <n v="135"/>
    <n v="182"/>
    <n v="69"/>
  </r>
  <r>
    <x v="2"/>
    <s v="C-IV"/>
    <x v="3"/>
    <x v="6"/>
    <n v="2019"/>
    <s v="2018/19"/>
    <m/>
    <n v="0"/>
    <n v="0.1"/>
    <n v="0"/>
    <n v="0.05"/>
    <n v="531"/>
    <n v="421"/>
    <n v="207"/>
  </r>
  <r>
    <x v="3"/>
    <s v="C-IV"/>
    <x v="3"/>
    <x v="6"/>
    <n v="2019"/>
    <s v="2018/19"/>
    <m/>
    <n v="9.69E-2"/>
    <n v="0.21199999999999999"/>
    <n v="0.27229999999999999"/>
    <n v="0.3246"/>
    <n v="531"/>
    <n v="421"/>
    <n v="207"/>
  </r>
  <r>
    <x v="4"/>
    <s v="C-IV"/>
    <x v="3"/>
    <x v="6"/>
    <n v="2019"/>
    <s v="2018/19"/>
    <m/>
    <n v="0.14360000000000001"/>
    <n v="0.22570000000000001"/>
    <n v="0.15109999999999998"/>
    <n v="0.182"/>
    <n v="115"/>
    <n v="87"/>
    <n v="47"/>
  </r>
  <r>
    <x v="5"/>
    <s v="C-IV"/>
    <x v="3"/>
    <x v="6"/>
    <n v="2019"/>
    <s v="2018/19"/>
    <m/>
    <n v="0.14859999999999998"/>
    <n v="0.255"/>
    <n v="0.29170000000000001"/>
    <n v="0.32840000000000003"/>
    <n v="531"/>
    <n v="421"/>
    <n v="207"/>
  </r>
  <r>
    <x v="6"/>
    <s v="C-IV"/>
    <x v="3"/>
    <x v="6"/>
    <n v="2019"/>
    <s v="2018/19"/>
    <m/>
    <n v="0.1273"/>
    <n v="0.21820000000000001"/>
    <n v="0.20910000000000001"/>
    <n v="0.2273"/>
    <n v="531"/>
    <n v="421"/>
    <n v="207"/>
  </r>
  <r>
    <x v="7"/>
    <s v="CalWIN"/>
    <x v="3"/>
    <x v="6"/>
    <n v="2019"/>
    <s v="2018/19"/>
    <m/>
    <n v="7.46E-2"/>
    <n v="0.15789999999999998"/>
    <n v="5.0999999999999997E-2"/>
    <n v="8.5600000000000009E-2"/>
    <n v="72"/>
    <n v="68"/>
    <n v="24"/>
  </r>
  <r>
    <x v="8"/>
    <s v="C-IV"/>
    <x v="3"/>
    <x v="6"/>
    <n v="2019"/>
    <s v="2018/19"/>
    <m/>
    <n v="0.11990000000000001"/>
    <n v="0.2346"/>
    <n v="0.33329999999999999"/>
    <n v="0.36329999999999996"/>
    <n v="531"/>
    <n v="421"/>
    <n v="207"/>
  </r>
  <r>
    <x v="9"/>
    <s v="C-IV"/>
    <x v="3"/>
    <x v="6"/>
    <n v="2019"/>
    <s v="2018/19"/>
    <m/>
    <n v="0.14230000000000001"/>
    <n v="0.24960000000000002"/>
    <n v="0.1978"/>
    <n v="0.22320000000000001"/>
    <n v="531"/>
    <n v="421"/>
    <n v="207"/>
  </r>
  <r>
    <x v="10"/>
    <s v="CalWIN"/>
    <x v="3"/>
    <x v="6"/>
    <n v="2019"/>
    <s v="2018/19"/>
    <m/>
    <n v="0.1545"/>
    <n v="0.30180000000000001"/>
    <n v="0.11560000000000001"/>
    <n v="0.17910000000000001"/>
    <n v="106"/>
    <n v="134"/>
    <n v="63"/>
  </r>
  <r>
    <x v="11"/>
    <s v="C-IV"/>
    <x v="3"/>
    <x v="6"/>
    <n v="2019"/>
    <s v="2018/19"/>
    <m/>
    <n v="0.14580000000000001"/>
    <n v="0.2278"/>
    <n v="0.17309999999999998"/>
    <n v="0.18679999999999999"/>
    <n v="531"/>
    <n v="421"/>
    <n v="207"/>
  </r>
  <r>
    <x v="12"/>
    <s v="C-IV"/>
    <x v="3"/>
    <x v="6"/>
    <n v="2019"/>
    <s v="2018/19"/>
    <m/>
    <n v="0.1168"/>
    <n v="0.214"/>
    <n v="0.21660000000000001"/>
    <n v="0.24030000000000001"/>
    <n v="58"/>
    <n v="45"/>
    <n v="19"/>
  </r>
  <r>
    <x v="13"/>
    <s v="C-IV"/>
    <x v="3"/>
    <x v="6"/>
    <n v="2019"/>
    <s v="2018/19"/>
    <m/>
    <n v="0.1414"/>
    <n v="0.23550000000000001"/>
    <n v="0.20670000000000002"/>
    <n v="0.23550000000000001"/>
    <n v="33"/>
    <n v="21"/>
    <n v="15"/>
  </r>
  <r>
    <x v="14"/>
    <s v="C-IV"/>
    <x v="3"/>
    <x v="6"/>
    <n v="2019"/>
    <s v="2018/19"/>
    <m/>
    <n v="8.9399999999999993E-2"/>
    <n v="0.23980000000000001"/>
    <n v="0.28460000000000002"/>
    <n v="0.30890000000000001"/>
    <n v="531"/>
    <n v="421"/>
    <n v="207"/>
  </r>
  <r>
    <x v="15"/>
    <s v="C-IV"/>
    <x v="3"/>
    <x v="6"/>
    <n v="2019"/>
    <s v="2018/19"/>
    <m/>
    <n v="0.19420000000000001"/>
    <n v="0.31670000000000004"/>
    <n v="0.17069999999999999"/>
    <n v="0.20649999999999999"/>
    <n v="427"/>
    <n v="361"/>
    <n v="209"/>
  </r>
  <r>
    <x v="16"/>
    <s v="C-IV"/>
    <x v="3"/>
    <x v="6"/>
    <n v="2019"/>
    <s v="2018/19"/>
    <m/>
    <n v="0.19339999999999999"/>
    <n v="0.31040000000000001"/>
    <n v="0.2089"/>
    <n v="0.23530000000000001"/>
    <n v="30"/>
    <n v="23"/>
    <n v="14"/>
  </r>
  <r>
    <x v="17"/>
    <s v="C-IV"/>
    <x v="3"/>
    <x v="6"/>
    <n v="2019"/>
    <s v="2018/19"/>
    <m/>
    <n v="9.1799999999999993E-2"/>
    <n v="0.22140000000000001"/>
    <n v="0.2979"/>
    <n v="0.3518"/>
    <n v="531"/>
    <n v="421"/>
    <n v="207"/>
  </r>
  <r>
    <x v="18"/>
    <s v="C-IV"/>
    <x v="3"/>
    <x v="6"/>
    <n v="2019"/>
    <s v="2018/19"/>
    <m/>
    <n v="9.3000000000000013E-2"/>
    <n v="0.1757"/>
    <n v="0.2455"/>
    <n v="0.2868"/>
    <n v="531"/>
    <n v="421"/>
    <n v="207"/>
  </r>
  <r>
    <x v="19"/>
    <s v="LRS"/>
    <x v="3"/>
    <x v="6"/>
    <n v="2019"/>
    <s v="2018/19"/>
    <m/>
    <n v="0.1295"/>
    <n v="0.77879999999999994"/>
    <n v="0.15329999999999999"/>
    <n v="0.22010000000000002"/>
    <n v="2076"/>
    <n v="1363"/>
    <n v="522"/>
  </r>
  <r>
    <x v="20"/>
    <s v="C-IV"/>
    <x v="3"/>
    <x v="6"/>
    <n v="2019"/>
    <s v="2018/19"/>
    <m/>
    <n v="0.17309999999999998"/>
    <n v="0.28910000000000002"/>
    <n v="0.1661"/>
    <n v="0.20250000000000001"/>
    <n v="48"/>
    <n v="41"/>
    <n v="20"/>
  </r>
  <r>
    <x v="21"/>
    <s v="C-IV"/>
    <x v="3"/>
    <x v="6"/>
    <n v="2019"/>
    <s v="2018/19"/>
    <m/>
    <n v="0.12670000000000001"/>
    <n v="0.2293"/>
    <n v="0.221"/>
    <n v="0.24739999999999998"/>
    <n v="531"/>
    <n v="421"/>
    <n v="207"/>
  </r>
  <r>
    <x v="22"/>
    <s v="C-IV"/>
    <x v="3"/>
    <x v="6"/>
    <n v="2019"/>
    <s v="2018/19"/>
    <m/>
    <n v="0.11109999999999999"/>
    <n v="0.16870000000000002"/>
    <n v="0.21809999999999999"/>
    <n v="0.2263"/>
    <n v="531"/>
    <n v="421"/>
    <n v="207"/>
  </r>
  <r>
    <x v="23"/>
    <s v="C-IV"/>
    <x v="3"/>
    <x v="6"/>
    <n v="2019"/>
    <s v="2018/19"/>
    <m/>
    <n v="0.14499999999999999"/>
    <n v="0.27360000000000001"/>
    <n v="0.24679999999999999"/>
    <n v="0.30780000000000002"/>
    <n v="531"/>
    <n v="421"/>
    <n v="207"/>
  </r>
  <r>
    <x v="24"/>
    <s v="C-IV"/>
    <x v="3"/>
    <x v="6"/>
    <n v="2019"/>
    <s v="2018/19"/>
    <m/>
    <n v="0.16390000000000002"/>
    <n v="0.29600000000000004"/>
    <n v="0.26179999999999998"/>
    <n v="0.29049999999999998"/>
    <n v="113"/>
    <n v="93"/>
    <n v="50"/>
  </r>
  <r>
    <x v="25"/>
    <s v="C-IV"/>
    <x v="3"/>
    <x v="6"/>
    <n v="2019"/>
    <s v="2018/19"/>
    <m/>
    <n v="0.121"/>
    <n v="0.19750000000000001"/>
    <n v="0.19750000000000001"/>
    <n v="0.2293"/>
    <n v="531"/>
    <n v="421"/>
    <n v="207"/>
  </r>
  <r>
    <x v="26"/>
    <s v="C-IV"/>
    <x v="3"/>
    <x v="6"/>
    <n v="2019"/>
    <s v="2018/19"/>
    <m/>
    <n v="4.8099999999999997E-2"/>
    <n v="7.4900000000000008E-2"/>
    <n v="8.5600000000000009E-2"/>
    <n v="8.5600000000000009E-2"/>
    <n v="531"/>
    <n v="421"/>
    <n v="207"/>
  </r>
  <r>
    <x v="27"/>
    <s v="C-IV"/>
    <x v="3"/>
    <x v="6"/>
    <n v="2019"/>
    <s v="2018/19"/>
    <m/>
    <n v="0.17199999999999999"/>
    <n v="0.30890000000000001"/>
    <n v="0.2102"/>
    <n v="0.27960000000000002"/>
    <n v="101"/>
    <n v="73"/>
    <n v="33"/>
  </r>
  <r>
    <x v="28"/>
    <s v="C-IV"/>
    <x v="3"/>
    <x v="6"/>
    <n v="2019"/>
    <s v="2018/19"/>
    <m/>
    <n v="0.1051"/>
    <n v="0.192"/>
    <n v="0.18030000000000002"/>
    <n v="0.22309999999999999"/>
    <n v="531"/>
    <n v="421"/>
    <n v="207"/>
  </r>
  <r>
    <x v="29"/>
    <s v="C-IV"/>
    <x v="3"/>
    <x v="6"/>
    <n v="2019"/>
    <s v="2018/19"/>
    <m/>
    <n v="4.7800000000000002E-2"/>
    <n v="0.12470000000000001"/>
    <n v="0.15029999999999999"/>
    <n v="0.1691"/>
    <n v="531"/>
    <n v="421"/>
    <n v="207"/>
  </r>
  <r>
    <x v="30"/>
    <s v="CalWIN"/>
    <x v="3"/>
    <x v="6"/>
    <n v="2019"/>
    <s v="2018/19"/>
    <m/>
    <n v="0.1148"/>
    <n v="0.2266"/>
    <n v="8.1500000000000003E-2"/>
    <n v="0.129"/>
    <n v="187"/>
    <n v="281"/>
    <n v="102"/>
  </r>
  <r>
    <x v="31"/>
    <s v="CalWIN"/>
    <x v="3"/>
    <x v="6"/>
    <n v="2019"/>
    <s v="2018/19"/>
    <m/>
    <n v="8.9800000000000005E-2"/>
    <n v="0.17269999999999999"/>
    <n v="6.25E-2"/>
    <n v="9.4499999999999987E-2"/>
    <n v="531"/>
    <n v="421"/>
    <n v="207"/>
  </r>
  <r>
    <x v="32"/>
    <s v="C-IV"/>
    <x v="3"/>
    <x v="6"/>
    <n v="2019"/>
    <s v="2018/19"/>
    <m/>
    <n v="8.6999999999999994E-2"/>
    <n v="0.1925"/>
    <n v="9.6300000000000011E-2"/>
    <n v="0.13350000000000001"/>
    <n v="531"/>
    <n v="421"/>
    <n v="207"/>
  </r>
  <r>
    <x v="33"/>
    <s v="C-IV"/>
    <x v="3"/>
    <x v="6"/>
    <n v="2019"/>
    <s v="2018/19"/>
    <m/>
    <n v="0.1482"/>
    <n v="0.25719999999999998"/>
    <n v="0.18629999999999999"/>
    <n v="0.22030000000000002"/>
    <n v="1368"/>
    <n v="1134"/>
    <n v="484"/>
  </r>
  <r>
    <x v="34"/>
    <s v="CalWIN"/>
    <x v="3"/>
    <x v="6"/>
    <n v="2019"/>
    <s v="2018/19"/>
    <m/>
    <n v="0.12140000000000001"/>
    <n v="0.22170000000000001"/>
    <n v="8.5199999999999998E-2"/>
    <n v="0.1242"/>
    <n v="188"/>
    <n v="227"/>
    <n v="122"/>
  </r>
  <r>
    <x v="35"/>
    <s v="C-IV"/>
    <x v="3"/>
    <x v="6"/>
    <n v="2019"/>
    <s v="2018/19"/>
    <m/>
    <n v="9.7100000000000006E-2"/>
    <n v="0.1772"/>
    <n v="0.2334"/>
    <n v="0.27429999999999999"/>
    <n v="531"/>
    <n v="421"/>
    <n v="207"/>
  </r>
  <r>
    <x v="36"/>
    <s v="C-IV"/>
    <x v="3"/>
    <x v="6"/>
    <n v="2019"/>
    <s v="2018/19"/>
    <m/>
    <n v="0.20420000000000002"/>
    <n v="0.31659999999999999"/>
    <n v="0.26890000000000003"/>
    <n v="0.30519999999999997"/>
    <n v="1114"/>
    <n v="917"/>
    <n v="441"/>
  </r>
  <r>
    <x v="37"/>
    <s v="CalWIN"/>
    <x v="3"/>
    <x v="6"/>
    <n v="2019"/>
    <s v="2018/19"/>
    <m/>
    <n v="0.1002"/>
    <n v="0.1898"/>
    <n v="5.1399999999999994E-2"/>
    <n v="8.6800000000000002E-2"/>
    <n v="266"/>
    <n v="341"/>
    <n v="138"/>
  </r>
  <r>
    <x v="38"/>
    <s v="CalWIN"/>
    <x v="3"/>
    <x v="6"/>
    <n v="2019"/>
    <s v="2018/19"/>
    <m/>
    <n v="0.11"/>
    <n v="0.20170000000000002"/>
    <n v="9.5600000000000004E-2"/>
    <n v="0.14130000000000001"/>
    <n v="71"/>
    <n v="80"/>
    <n v="43"/>
  </r>
  <r>
    <x v="39"/>
    <s v="C-IV"/>
    <x v="3"/>
    <x v="6"/>
    <n v="2019"/>
    <s v="2018/19"/>
    <m/>
    <n v="0.1678"/>
    <n v="0.27339999999999998"/>
    <n v="0.25440000000000002"/>
    <n v="0.2823"/>
    <n v="364"/>
    <n v="282"/>
    <n v="136"/>
  </r>
  <r>
    <x v="40"/>
    <s v="CalWIN"/>
    <x v="3"/>
    <x v="6"/>
    <n v="2019"/>
    <s v="2018/19"/>
    <m/>
    <n v="8.1799999999999998E-2"/>
    <n v="0.1797"/>
    <n v="6.4899999999999999E-2"/>
    <n v="0.10150000000000001"/>
    <n v="531"/>
    <n v="421"/>
    <n v="207"/>
  </r>
  <r>
    <x v="41"/>
    <s v="CalWIN"/>
    <x v="3"/>
    <x v="6"/>
    <n v="2019"/>
    <s v="2018/19"/>
    <m/>
    <n v="8.5500000000000007E-2"/>
    <n v="0.18559999999999999"/>
    <n v="6.4399999999999999E-2"/>
    <n v="0.10150000000000001"/>
    <n v="25"/>
    <n v="29"/>
    <n v="16"/>
  </r>
  <r>
    <x v="42"/>
    <s v="CalWIN"/>
    <x v="3"/>
    <x v="6"/>
    <n v="2019"/>
    <s v="2018/19"/>
    <m/>
    <n v="7.9699999999999993E-2"/>
    <n v="0.1794"/>
    <n v="5.3800000000000001E-2"/>
    <n v="9.2600000000000002E-2"/>
    <n v="27"/>
    <n v="36"/>
    <n v="11"/>
  </r>
  <r>
    <x v="43"/>
    <s v="CalWIN"/>
    <x v="3"/>
    <x v="6"/>
    <n v="2019"/>
    <s v="2018/19"/>
    <m/>
    <n v="2.76E-2"/>
    <n v="0.1288"/>
    <n v="1.0700000000000001E-2"/>
    <n v="4.6100000000000002E-2"/>
    <n v="74"/>
    <n v="81"/>
    <n v="31"/>
  </r>
  <r>
    <x v="44"/>
    <s v="CalWIN"/>
    <x v="3"/>
    <x v="6"/>
    <n v="2019"/>
    <s v="2018/19"/>
    <m/>
    <n v="2.12E-2"/>
    <n v="0.13439999999999999"/>
    <n v="1.26E-2"/>
    <n v="6.13E-2"/>
    <n v="30"/>
    <n v="19"/>
    <n v="19"/>
  </r>
  <r>
    <x v="45"/>
    <s v="C-IV"/>
    <x v="3"/>
    <x v="6"/>
    <n v="2019"/>
    <s v="2018/19"/>
    <m/>
    <n v="0.1517"/>
    <n v="0.26750000000000002"/>
    <n v="0.21909999999999999"/>
    <n v="0.2492"/>
    <n v="99"/>
    <n v="84"/>
    <n v="52"/>
  </r>
  <r>
    <x v="46"/>
    <s v="C-IV"/>
    <x v="3"/>
    <x v="6"/>
    <n v="2019"/>
    <s v="2018/19"/>
    <m/>
    <n v="0.05"/>
    <n v="0.25"/>
    <n v="0"/>
    <n v="0"/>
    <n v="531"/>
    <n v="421"/>
    <n v="207"/>
  </r>
  <r>
    <x v="47"/>
    <s v="C-IV"/>
    <x v="3"/>
    <x v="6"/>
    <n v="2019"/>
    <s v="2018/19"/>
    <m/>
    <n v="0.12609999999999999"/>
    <n v="0.19670000000000001"/>
    <n v="0.2152"/>
    <n v="0.24890000000000001"/>
    <n v="531"/>
    <n v="421"/>
    <n v="207"/>
  </r>
  <r>
    <x v="48"/>
    <s v="CalWIN"/>
    <x v="3"/>
    <x v="6"/>
    <n v="2019"/>
    <s v="2018/19"/>
    <m/>
    <n v="1.78E-2"/>
    <n v="0.1303"/>
    <n v="8.8999999999999999E-3"/>
    <n v="4.9599999999999998E-2"/>
    <n v="41"/>
    <n v="44"/>
    <n v="21"/>
  </r>
  <r>
    <x v="49"/>
    <s v="CalWIN"/>
    <x v="3"/>
    <x v="6"/>
    <n v="2019"/>
    <s v="2018/19"/>
    <m/>
    <n v="0.10490000000000001"/>
    <n v="0.20860000000000001"/>
    <n v="7.8200000000000006E-2"/>
    <n v="0.12529999999999999"/>
    <n v="36"/>
    <n v="58"/>
    <n v="21"/>
  </r>
  <r>
    <x v="50"/>
    <s v="C-IV"/>
    <x v="3"/>
    <x v="6"/>
    <n v="2019"/>
    <s v="2018/19"/>
    <m/>
    <n v="0.16670000000000001"/>
    <n v="0.29059999999999997"/>
    <n v="0.17269999999999999"/>
    <n v="0.2137"/>
    <n v="236"/>
    <n v="186"/>
    <n v="81"/>
  </r>
  <r>
    <x v="51"/>
    <s v="C-IV"/>
    <x v="3"/>
    <x v="6"/>
    <n v="2019"/>
    <s v="2018/19"/>
    <m/>
    <n v="0.1293"/>
    <n v="0.2268"/>
    <n v="0.22519999999999998"/>
    <n v="0.24879999999999999"/>
    <n v="531"/>
    <n v="421"/>
    <n v="207"/>
  </r>
  <r>
    <x v="52"/>
    <s v="C-IV"/>
    <x v="3"/>
    <x v="6"/>
    <n v="2019"/>
    <s v="2018/19"/>
    <m/>
    <n v="0.13220000000000001"/>
    <n v="0.22510000000000002"/>
    <n v="0.22510000000000002"/>
    <n v="0.25519999999999998"/>
    <n v="531"/>
    <n v="421"/>
    <n v="207"/>
  </r>
  <r>
    <x v="53"/>
    <s v="C-IV"/>
    <x v="3"/>
    <x v="6"/>
    <n v="2019"/>
    <s v="2018/19"/>
    <m/>
    <n v="0.1081"/>
    <n v="0.21239999999999998"/>
    <n v="0.27800000000000002"/>
    <n v="0.30890000000000001"/>
    <n v="531"/>
    <n v="421"/>
    <n v="207"/>
  </r>
  <r>
    <x v="54"/>
    <s v="CalWIN"/>
    <x v="3"/>
    <x v="6"/>
    <n v="2019"/>
    <s v="2018/19"/>
    <m/>
    <n v="6.9900000000000004E-2"/>
    <n v="0.2303"/>
    <n v="3.2500000000000001E-2"/>
    <n v="9.2699999999999991E-2"/>
    <n v="32"/>
    <n v="38"/>
    <n v="19"/>
  </r>
  <r>
    <x v="55"/>
    <s v="C-IV"/>
    <x v="3"/>
    <x v="6"/>
    <n v="2019"/>
    <s v="2018/19"/>
    <m/>
    <n v="7.6200000000000004E-2"/>
    <n v="0.1648"/>
    <n v="0.10800000000000001"/>
    <n v="0.13159999999999999"/>
    <n v="531"/>
    <n v="421"/>
    <n v="207"/>
  </r>
  <r>
    <x v="56"/>
    <s v="CalWIN"/>
    <x v="3"/>
    <x v="6"/>
    <n v="2019"/>
    <s v="2018/19"/>
    <m/>
    <n v="0.13170000000000001"/>
    <n v="0.25319999999999998"/>
    <n v="9.5899999999999999E-2"/>
    <n v="0.1411"/>
    <n v="63"/>
    <n v="74"/>
    <n v="32"/>
  </r>
  <r>
    <x v="57"/>
    <s v="CalWIN"/>
    <x v="3"/>
    <x v="6"/>
    <n v="2019"/>
    <s v="2018/19"/>
    <m/>
    <n v="8.14E-2"/>
    <n v="0.1716"/>
    <n v="5.3499999999999999E-2"/>
    <n v="9.1899999999999996E-2"/>
    <n v="531"/>
    <n v="421"/>
    <n v="207"/>
  </r>
  <r>
    <x v="58"/>
    <s v="C-IV"/>
    <x v="3"/>
    <x v="6"/>
    <n v="2019"/>
    <s v="2018/19"/>
    <m/>
    <n v="0.16449999999999998"/>
    <n v="0.25509999999999999"/>
    <n v="0.25659999999999999"/>
    <n v="0.29170000000000001"/>
    <n v="531"/>
    <n v="421"/>
    <n v="20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s v="n/a"/>
    <n v="7121279.8180800015"/>
    <x v="0"/>
    <n v="0.56999999999999995"/>
  </r>
  <r>
    <x v="1"/>
    <s v="CalWIN"/>
    <x v="2"/>
    <x v="0"/>
    <s v="n/a"/>
    <n v="220282.40624257483"/>
    <x v="0"/>
    <n v="0.56495206368390971"/>
  </r>
  <r>
    <x v="2"/>
    <s v="C-IV"/>
    <x v="2"/>
    <x v="1"/>
    <s v="n/a"/>
    <n v="194.82315789473685"/>
    <x v="3"/>
    <n v="0.74896982598703987"/>
  </r>
  <r>
    <x v="3"/>
    <s v="C-IV"/>
    <x v="2"/>
    <x v="1"/>
    <s v="n/a"/>
    <n v="4236.6031210526316"/>
    <x v="3"/>
    <n v="0.76675028881618745"/>
  </r>
  <r>
    <x v="4"/>
    <s v="C-IV"/>
    <x v="2"/>
    <x v="0"/>
    <s v="n/a"/>
    <n v="56950.071352083956"/>
    <x v="0"/>
    <n v="0.51154311092185545"/>
  </r>
  <r>
    <x v="5"/>
    <s v="C-IV"/>
    <x v="2"/>
    <x v="1"/>
    <s v="n/a"/>
    <n v="5990.3815221052637"/>
    <x v="3"/>
    <n v="0.83065104422897051"/>
  </r>
  <r>
    <x v="6"/>
    <s v="C-IV"/>
    <x v="2"/>
    <x v="1"/>
    <s v="n/a"/>
    <n v="4435.3852812429377"/>
    <x v="3"/>
    <n v="0.38904925365351106"/>
  </r>
  <r>
    <x v="7"/>
    <s v="CalWIN"/>
    <x v="2"/>
    <x v="0"/>
    <s v="n/a"/>
    <n v="135136.62536658553"/>
    <x v="0"/>
    <n v="0.50723295638066834"/>
  </r>
  <r>
    <x v="8"/>
    <s v="C-IV"/>
    <x v="2"/>
    <x v="1"/>
    <s v="n/a"/>
    <n v="5695.7737916763017"/>
    <x v="3"/>
    <n v="0.94447219934568005"/>
  </r>
  <r>
    <x v="9"/>
    <s v="C-IV"/>
    <x v="2"/>
    <x v="0"/>
    <s v="n/a"/>
    <n v="19222.858387186934"/>
    <x v="0"/>
    <n v="0.6063224191345471"/>
  </r>
  <r>
    <x v="10"/>
    <s v="CalWIN"/>
    <x v="2"/>
    <x v="0"/>
    <s v="n/a"/>
    <n v="283512.80558743206"/>
    <x v="0"/>
    <n v="0.75799045321685599"/>
  </r>
  <r>
    <x v="11"/>
    <s v="C-IV"/>
    <x v="2"/>
    <x v="1"/>
    <s v="n/a"/>
    <n v="6413.0549728813558"/>
    <x v="3"/>
    <n v="0.53650977283308565"/>
  </r>
  <r>
    <x v="12"/>
    <s v="C-IV"/>
    <x v="2"/>
    <x v="0"/>
    <s v="n/a"/>
    <n v="32856.862674054057"/>
    <x v="0"/>
    <n v="0.46724637565969279"/>
  </r>
  <r>
    <x v="13"/>
    <s v="C-IV"/>
    <x v="2"/>
    <x v="0"/>
    <s v="n/a"/>
    <n v="44744.189533749763"/>
    <x v="0"/>
    <n v="0.80804160369013844"/>
  </r>
  <r>
    <x v="14"/>
    <s v="C-IV"/>
    <x v="2"/>
    <x v="1"/>
    <s v="n/a"/>
    <n v="2515.1016021052633"/>
    <x v="3"/>
    <n v="0.77670818481640058"/>
  </r>
  <r>
    <x v="15"/>
    <s v="C-IV"/>
    <x v="2"/>
    <x v="0"/>
    <s v="n/a"/>
    <n v="213671.26095903985"/>
    <x v="0"/>
    <n v="0.65421253208901731"/>
  </r>
  <r>
    <x v="16"/>
    <s v="C-IV"/>
    <x v="2"/>
    <x v="0"/>
    <s v="n/a"/>
    <n v="33430.739861384653"/>
    <x v="0"/>
    <n v="0.68555666915226354"/>
  </r>
  <r>
    <x v="17"/>
    <s v="C-IV"/>
    <x v="2"/>
    <x v="0"/>
    <s v="n/a"/>
    <n v="19370.341200000003"/>
    <x v="0"/>
    <n v="0.52275795740758546"/>
  </r>
  <r>
    <x v="18"/>
    <s v="C-IV"/>
    <x v="2"/>
    <x v="1"/>
    <s v="n/a"/>
    <n v="4471.1315125516103"/>
    <x v="3"/>
    <n v="0.6584276616338256"/>
  </r>
  <r>
    <x v="19"/>
    <s v="LRS"/>
    <x v="2"/>
    <x v="0"/>
    <s v="n/a"/>
    <n v="2021647.9478391628"/>
    <x v="0"/>
    <n v="0.53852316431437086"/>
  </r>
  <r>
    <x v="20"/>
    <s v="C-IV"/>
    <x v="2"/>
    <x v="0"/>
    <s v="n/a"/>
    <n v="38098.688851973253"/>
    <x v="0"/>
    <n v="0.69333969565110631"/>
  </r>
  <r>
    <x v="21"/>
    <s v="C-IV"/>
    <x v="2"/>
    <x v="0"/>
    <s v="n/a"/>
    <n v="20101.09749034483"/>
    <x v="0"/>
    <n v="0.463432407333705"/>
  </r>
  <r>
    <x v="22"/>
    <s v="C-IV"/>
    <x v="2"/>
    <x v="1"/>
    <s v="n/a"/>
    <n v="2847.9788705263154"/>
    <x v="3"/>
    <n v="0.62310270335867513"/>
  </r>
  <r>
    <x v="23"/>
    <s v="C-IV"/>
    <x v="2"/>
    <x v="0"/>
    <s v="n/a"/>
    <n v="19738.820480000002"/>
    <x v="0"/>
    <n v="0.68661650850578071"/>
  </r>
  <r>
    <x v="24"/>
    <s v="C-IV"/>
    <x v="2"/>
    <x v="0"/>
    <s v="n/a"/>
    <n v="67910.306964249176"/>
    <x v="0"/>
    <n v="0.78991568533045808"/>
  </r>
  <r>
    <x v="25"/>
    <s v="C-IV"/>
    <x v="2"/>
    <x v="1"/>
    <s v="n/a"/>
    <n v="2460.3718157886042"/>
    <x v="3"/>
    <n v="0.40888128921992001"/>
  </r>
  <r>
    <x v="26"/>
    <s v="C-IV"/>
    <x v="2"/>
    <x v="1"/>
    <s v="n/a"/>
    <n v="2221.0504484210528"/>
    <x v="3"/>
    <n v="0.31314011822398347"/>
  </r>
  <r>
    <x v="27"/>
    <s v="C-IV"/>
    <x v="2"/>
    <x v="0"/>
    <s v="n/a"/>
    <n v="80399.99454"/>
    <x v="0"/>
    <n v="0.55609456512781497"/>
  </r>
  <r>
    <x v="28"/>
    <s v="C-IV"/>
    <x v="2"/>
    <x v="0"/>
    <s v="n/a"/>
    <n v="18310.88619261745"/>
    <x v="0"/>
    <n v="0.39325422361242962"/>
  </r>
  <r>
    <x v="29"/>
    <s v="C-IV"/>
    <x v="2"/>
    <x v="0"/>
    <s v="n/a"/>
    <n v="14198.34296"/>
    <x v="0"/>
    <n v="0.49477604673947106"/>
  </r>
  <r>
    <x v="30"/>
    <s v="CalWIN"/>
    <x v="2"/>
    <x v="0"/>
    <s v="n/a"/>
    <n v="453553.14166493865"/>
    <x v="0"/>
    <n v="0.48162070387488537"/>
  </r>
  <r>
    <x v="31"/>
    <s v="CalWIN"/>
    <x v="2"/>
    <x v="0"/>
    <s v="n/a"/>
    <n v="42086.809511900836"/>
    <x v="0"/>
    <n v="0.42561434824216915"/>
  </r>
  <r>
    <x v="32"/>
    <s v="C-IV"/>
    <x v="2"/>
    <x v="1"/>
    <s v="n/a"/>
    <n v="3547.6789545664742"/>
    <x v="3"/>
    <n v="0.46142844968902808"/>
  </r>
  <r>
    <x v="33"/>
    <s v="C-IV"/>
    <x v="2"/>
    <x v="0"/>
    <s v="n/a"/>
    <n v="482427.27522957744"/>
    <x v="0"/>
    <n v="0.55385221853286526"/>
  </r>
  <r>
    <x v="34"/>
    <s v="CalWIN"/>
    <x v="2"/>
    <x v="0"/>
    <s v="n/a"/>
    <n v="310461.56721629773"/>
    <x v="0"/>
    <n v="0.65832222594433532"/>
  </r>
  <r>
    <x v="35"/>
    <s v="C-IV"/>
    <x v="2"/>
    <x v="1"/>
    <s v="n/a"/>
    <n v="8551.0181168606705"/>
    <x v="3"/>
    <n v="0.7212493977186083"/>
  </r>
  <r>
    <x v="36"/>
    <s v="C-IV"/>
    <x v="2"/>
    <x v="0"/>
    <s v="n/a"/>
    <n v="474490.9036423486"/>
    <x v="0"/>
    <n v="0.75629444227201259"/>
  </r>
  <r>
    <x v="37"/>
    <s v="CalWIN"/>
    <x v="2"/>
    <x v="0"/>
    <s v="n/a"/>
    <n v="564164.47458884655"/>
    <x v="0"/>
    <n v="0.43821868941117176"/>
  </r>
  <r>
    <x v="38"/>
    <s v="CalWIN"/>
    <x v="2"/>
    <x v="0"/>
    <s v="n/a"/>
    <n v="121505.87217398337"/>
    <x v="0"/>
    <n v="0.41957574357943345"/>
  </r>
  <r>
    <x v="39"/>
    <s v="C-IV"/>
    <x v="2"/>
    <x v="0"/>
    <s v="n/a"/>
    <n v="138592.4051173247"/>
    <x v="0"/>
    <n v="0.77570448329394892"/>
  </r>
  <r>
    <x v="40"/>
    <s v="CalWIN"/>
    <x v="2"/>
    <x v="0"/>
    <s v="n/a"/>
    <n v="43666.93101772316"/>
    <x v="0"/>
    <n v="0.40160253059420031"/>
  </r>
  <r>
    <x v="41"/>
    <s v="CalWIN"/>
    <x v="2"/>
    <x v="0"/>
    <s v="n/a"/>
    <n v="72926.386569485534"/>
    <x v="0"/>
    <n v="0.38226904295385361"/>
  </r>
  <r>
    <x v="42"/>
    <s v="CalWIN"/>
    <x v="2"/>
    <x v="0"/>
    <s v="n/a"/>
    <n v="76854.923104213172"/>
    <x v="0"/>
    <n v="0.41813738624253444"/>
  </r>
  <r>
    <x v="43"/>
    <s v="CalWIN"/>
    <x v="2"/>
    <x v="0"/>
    <s v="n/a"/>
    <n v="220690.56334095966"/>
    <x v="0"/>
    <n v="0.4774607565369185"/>
  </r>
  <r>
    <x v="44"/>
    <s v="CalWIN"/>
    <x v="2"/>
    <x v="0"/>
    <s v="n/a"/>
    <n v="37038.968007884811"/>
    <x v="0"/>
    <n v="0.58842082196675705"/>
  </r>
  <r>
    <x v="45"/>
    <s v="C-IV"/>
    <x v="2"/>
    <x v="0"/>
    <s v="n/a"/>
    <n v="33388.903985567908"/>
    <x v="0"/>
    <n v="0.73982412472550396"/>
  </r>
  <r>
    <x v="46"/>
    <s v="C-IV"/>
    <x v="2"/>
    <x v="1"/>
    <s v="n/a"/>
    <n v="622.60235294117649"/>
    <x v="3"/>
    <n v="0.45574835793595003"/>
  </r>
  <r>
    <x v="47"/>
    <s v="C-IV"/>
    <x v="2"/>
    <x v="1"/>
    <s v="n/a"/>
    <n v="10259.458524987615"/>
    <x v="3"/>
    <n v="0.59692071647033884"/>
  </r>
  <r>
    <x v="48"/>
    <s v="CalWIN"/>
    <x v="2"/>
    <x v="0"/>
    <s v="n/a"/>
    <n v="65053.44049755804"/>
    <x v="0"/>
    <n v="0.61665326783404339"/>
  </r>
  <r>
    <x v="49"/>
    <s v="CalWIN"/>
    <x v="2"/>
    <x v="0"/>
    <s v="n/a"/>
    <n v="74079.336998473358"/>
    <x v="0"/>
    <n v="0.45491205373541377"/>
  </r>
  <r>
    <x v="50"/>
    <s v="C-IV"/>
    <x v="2"/>
    <x v="0"/>
    <s v="n/a"/>
    <n v="117475.08863068646"/>
    <x v="0"/>
    <n v="0.74978094811434948"/>
  </r>
  <r>
    <x v="51"/>
    <s v="C-IV"/>
    <x v="2"/>
    <x v="0"/>
    <s v="n/a"/>
    <n v="20846.288"/>
    <x v="0"/>
    <n v="0.57210016310083467"/>
  </r>
  <r>
    <x v="52"/>
    <s v="C-IV"/>
    <x v="2"/>
    <x v="1"/>
    <s v="n/a"/>
    <n v="14556.19699118644"/>
    <x v="3"/>
    <n v="0.66594202724809604"/>
  </r>
  <r>
    <x v="53"/>
    <s v="C-IV"/>
    <x v="2"/>
    <x v="1"/>
    <s v="n/a"/>
    <n v="3087.6887005649719"/>
    <x v="3"/>
    <n v="0.50631183546685954"/>
  </r>
  <r>
    <x v="54"/>
    <s v="CalWIN"/>
    <x v="2"/>
    <x v="0"/>
    <s v="n/a"/>
    <n v="151607.16820745409"/>
    <x v="0"/>
    <e v="#VALUE!"/>
  </r>
  <r>
    <x v="55"/>
    <s v="C-IV"/>
    <x v="2"/>
    <x v="1"/>
    <s v="n/a"/>
    <n v="8975.860277894737"/>
    <x v="3"/>
    <n v="0.57443890320256608"/>
  </r>
  <r>
    <x v="56"/>
    <s v="CalWIN"/>
    <x v="2"/>
    <x v="0"/>
    <s v="n/a"/>
    <n v="105819.89103852196"/>
    <x v="0"/>
    <n v="0.61510962347937126"/>
  </r>
  <r>
    <x v="57"/>
    <s v="CalWIN"/>
    <x v="2"/>
    <x v="0"/>
    <s v="n/a"/>
    <n v="44017.736435320767"/>
    <x v="0"/>
    <n v="0.38251247558070017"/>
  </r>
  <r>
    <x v="58"/>
    <s v="C-IV"/>
    <x v="2"/>
    <x v="0"/>
    <s v="n/a"/>
    <n v="19439.976620000001"/>
    <x v="0"/>
    <n v="0.66300000000000003"/>
  </r>
  <r>
    <x v="0"/>
    <s v="n/a"/>
    <x v="3"/>
    <x v="0"/>
    <s v="n/a"/>
    <n v="7166748.6884400006"/>
    <x v="0"/>
    <n v="0.59126357025769205"/>
  </r>
  <r>
    <x v="1"/>
    <s v="CalWIN"/>
    <x v="3"/>
    <x v="0"/>
    <s v="n/a"/>
    <n v="220033.77107802388"/>
    <x v="0"/>
    <n v="0.57792795189414126"/>
  </r>
  <r>
    <x v="2"/>
    <s v="C-IV"/>
    <x v="3"/>
    <x v="1"/>
    <s v="n/a"/>
    <n v="221.78022827041264"/>
    <x v="4"/>
    <n v="0.70753226241313538"/>
  </r>
  <r>
    <x v="3"/>
    <s v="C-IV"/>
    <x v="3"/>
    <x v="1"/>
    <s v="n/a"/>
    <n v="4989.423287006146"/>
    <x v="4"/>
    <n v="0.65854304415442411"/>
  </r>
  <r>
    <x v="4"/>
    <s v="C-IV"/>
    <x v="3"/>
    <x v="0"/>
    <s v="n/a"/>
    <n v="57536.065457112876"/>
    <x v="0"/>
    <n v="0.52213337428143747"/>
  </r>
  <r>
    <x v="5"/>
    <s v="C-IV"/>
    <x v="3"/>
    <x v="1"/>
    <s v="n/a"/>
    <n v="6021.9586353819141"/>
    <x v="4"/>
    <n v="0.82583872918802725"/>
  </r>
  <r>
    <x v="6"/>
    <s v="C-IV"/>
    <x v="3"/>
    <x v="1"/>
    <s v="n/a"/>
    <n v="3770.9613185430462"/>
    <x v="4"/>
    <n v="0.46177438224323053"/>
  </r>
  <r>
    <x v="7"/>
    <s v="CalWIN"/>
    <x v="3"/>
    <x v="0"/>
    <s v="n/a"/>
    <n v="145292.77955832132"/>
    <x v="0"/>
    <n v="0.4754824491394351"/>
  </r>
  <r>
    <x v="8"/>
    <s v="C-IV"/>
    <x v="3"/>
    <x v="1"/>
    <s v="n/a"/>
    <n v="5923.4791235641733"/>
    <x v="4"/>
    <n v="0.86601695157941205"/>
  </r>
  <r>
    <x v="9"/>
    <s v="C-IV"/>
    <x v="3"/>
    <x v="0"/>
    <s v="n/a"/>
    <n v="26641.383595184743"/>
    <x v="0"/>
    <n v="0.44243197647326482"/>
  </r>
  <r>
    <x v="10"/>
    <s v="CalWIN"/>
    <x v="3"/>
    <x v="0"/>
    <s v="n/a"/>
    <n v="280018.27925108594"/>
    <x v="0"/>
    <n v="0.78778458293264386"/>
  </r>
  <r>
    <x v="11"/>
    <s v="C-IV"/>
    <x v="3"/>
    <x v="1"/>
    <s v="n/a"/>
    <n v="6195.8077667108173"/>
    <x v="4"/>
    <n v="0.57039912573166884"/>
  </r>
  <r>
    <x v="12"/>
    <s v="C-IV"/>
    <x v="3"/>
    <x v="0"/>
    <s v="n/a"/>
    <n v="34042.682734056158"/>
    <x v="0"/>
    <n v="0.4765708427488245"/>
  </r>
  <r>
    <x v="13"/>
    <s v="C-IV"/>
    <x v="3"/>
    <x v="0"/>
    <s v="n/a"/>
    <n v="44789.88102315415"/>
    <x v="0"/>
    <n v="0.82644038834421418"/>
  </r>
  <r>
    <x v="14"/>
    <s v="C-IV"/>
    <x v="3"/>
    <x v="1"/>
    <s v="n/a"/>
    <n v="2765.882007287094"/>
    <x v="4"/>
    <n v="0.74201767390155504"/>
  </r>
  <r>
    <x v="15"/>
    <s v="C-IV"/>
    <x v="3"/>
    <x v="0"/>
    <s v="n/a"/>
    <n v="224185.42553944077"/>
    <x v="0"/>
    <n v="0.64360264716650439"/>
  </r>
  <r>
    <x v="16"/>
    <s v="C-IV"/>
    <x v="3"/>
    <x v="0"/>
    <s v="n/a"/>
    <n v="34890.974007600598"/>
    <x v="0"/>
    <n v="0.67322330014489618"/>
  </r>
  <r>
    <x v="17"/>
    <s v="C-IV"/>
    <x v="3"/>
    <x v="0"/>
    <s v="n/a"/>
    <n v="17452.477499999997"/>
    <x v="0"/>
    <n v="0.59223683285080886"/>
  </r>
  <r>
    <x v="18"/>
    <s v="C-IV"/>
    <x v="3"/>
    <x v="1"/>
    <s v="n/a"/>
    <n v="4398.0234857617725"/>
    <x v="4"/>
    <n v="0.68015401532472963"/>
  </r>
  <r>
    <x v="19"/>
    <s v="LRS"/>
    <x v="3"/>
    <x v="0"/>
    <s v="n/a"/>
    <n v="2088070.0759314524"/>
    <x v="0"/>
    <n v="0.54976084370855738"/>
  </r>
  <r>
    <x v="20"/>
    <s v="C-IV"/>
    <x v="3"/>
    <x v="0"/>
    <s v="n/a"/>
    <n v="38832.010696051904"/>
    <x v="0"/>
    <n v="0.69428759546758279"/>
  </r>
  <r>
    <x v="21"/>
    <s v="C-IV"/>
    <x v="3"/>
    <x v="0"/>
    <s v="n/a"/>
    <n v="22421.144539797981"/>
    <x v="0"/>
    <n v="0.43149001527676561"/>
  </r>
  <r>
    <x v="22"/>
    <s v="C-IV"/>
    <x v="3"/>
    <x v="1"/>
    <s v="n/a"/>
    <n v="3154.6148709745389"/>
    <x v="4"/>
    <n v="0.59225401823968404"/>
  </r>
  <r>
    <x v="23"/>
    <s v="C-IV"/>
    <x v="3"/>
    <x v="0"/>
    <s v="n/a"/>
    <n v="22380.622580000003"/>
    <x v="0"/>
    <n v="0.5903544440183307"/>
  </r>
  <r>
    <x v="24"/>
    <s v="C-IV"/>
    <x v="3"/>
    <x v="0"/>
    <s v="n/a"/>
    <n v="70246.796206083513"/>
    <x v="0"/>
    <n v="0.78722925912661357"/>
  </r>
  <r>
    <x v="25"/>
    <s v="C-IV"/>
    <x v="3"/>
    <x v="1"/>
    <s v="n/a"/>
    <n v="2621.53076578024"/>
    <x v="4"/>
    <n v="0.36130289944728672"/>
  </r>
  <r>
    <x v="26"/>
    <s v="C-IV"/>
    <x v="3"/>
    <x v="1"/>
    <s v="n/a"/>
    <n v="2021.2970013169447"/>
    <x v="4"/>
    <n v="0.32165815624475802"/>
  </r>
  <r>
    <x v="27"/>
    <s v="C-IV"/>
    <x v="3"/>
    <x v="0"/>
    <s v="n/a"/>
    <n v="83051.855860000011"/>
    <x v="0"/>
    <n v="0.56823133183464369"/>
  </r>
  <r>
    <x v="28"/>
    <s v="C-IV"/>
    <x v="3"/>
    <x v="0"/>
    <s v="n/a"/>
    <n v="16769.983695561572"/>
    <x v="0"/>
    <n v="0.41092765056318287"/>
  </r>
  <r>
    <x v="29"/>
    <s v="C-IV"/>
    <x v="3"/>
    <x v="0"/>
    <s v="n/a"/>
    <n v="16674.10874"/>
    <x v="0"/>
    <n v="0.44398175131488316"/>
  </r>
  <r>
    <x v="30"/>
    <s v="CalWIN"/>
    <x v="3"/>
    <x v="0"/>
    <s v="n/a"/>
    <n v="444094.59284566849"/>
    <x v="0"/>
    <n v="0.52846342599257579"/>
  </r>
  <r>
    <x v="31"/>
    <s v="CalWIN"/>
    <x v="3"/>
    <x v="0"/>
    <s v="n/a"/>
    <n v="39483.83882216749"/>
    <x v="0"/>
    <n v="0.4530630050243088"/>
  </r>
  <r>
    <x v="32"/>
    <s v="C-IV"/>
    <x v="3"/>
    <x v="1"/>
    <s v="n/a"/>
    <n v="3815.7224676084952"/>
    <x v="4"/>
    <n v="0.44002151997503991"/>
  </r>
  <r>
    <x v="33"/>
    <s v="C-IV"/>
    <x v="3"/>
    <x v="0"/>
    <s v="n/a"/>
    <n v="469029.00952508574"/>
    <x v="0"/>
    <n v="0.59613583450438046"/>
  </r>
  <r>
    <x v="34"/>
    <s v="CalWIN"/>
    <x v="3"/>
    <x v="0"/>
    <s v="n/a"/>
    <n v="306054.53273282293"/>
    <x v="0"/>
    <n v="0.68932159937709836"/>
  </r>
  <r>
    <x v="35"/>
    <s v="C-IV"/>
    <x v="3"/>
    <x v="1"/>
    <s v="n/a"/>
    <n v="8523.8692101923098"/>
    <x v="4"/>
    <n v="0.73040968991195987"/>
  </r>
  <r>
    <x v="36"/>
    <s v="C-IV"/>
    <x v="3"/>
    <x v="0"/>
    <s v="n/a"/>
    <n v="441318.99373791256"/>
    <x v="0"/>
    <n v="0.84651617530091605"/>
  </r>
  <r>
    <x v="37"/>
    <s v="CalWIN"/>
    <x v="3"/>
    <x v="0"/>
    <s v="n/a"/>
    <n v="553957.51309588843"/>
    <x v="0"/>
    <n v="0.47358821533771378"/>
  </r>
  <r>
    <x v="38"/>
    <s v="CalWIN"/>
    <x v="3"/>
    <x v="0"/>
    <s v="n/a"/>
    <n v="120297.20628484373"/>
    <x v="0"/>
    <n v="0.42005755212925927"/>
  </r>
  <r>
    <x v="39"/>
    <s v="C-IV"/>
    <x v="3"/>
    <x v="0"/>
    <s v="n/a"/>
    <n v="156985.4932433136"/>
    <x v="0"/>
    <n v="0.71864283552076003"/>
  </r>
  <r>
    <x v="40"/>
    <s v="CalWIN"/>
    <x v="3"/>
    <x v="0"/>
    <s v="n/a"/>
    <n v="47790.764874676264"/>
    <x v="0"/>
    <n v="0.36846902770534395"/>
  </r>
  <r>
    <x v="41"/>
    <s v="CalWIN"/>
    <x v="3"/>
    <x v="0"/>
    <s v="n/a"/>
    <n v="68113.992168687677"/>
    <x v="0"/>
    <n v="0.43680085475414626"/>
  </r>
  <r>
    <x v="42"/>
    <s v="CalWIN"/>
    <x v="3"/>
    <x v="0"/>
    <s v="n/a"/>
    <n v="79413.542201079195"/>
    <x v="0"/>
    <n v="0.41621679481702833"/>
  </r>
  <r>
    <x v="43"/>
    <s v="CalWIN"/>
    <x v="3"/>
    <x v="0"/>
    <s v="n/a"/>
    <n v="215576.67456887264"/>
    <x v="0"/>
    <n v="0.51425515718885706"/>
  </r>
  <r>
    <x v="44"/>
    <s v="CalWIN"/>
    <x v="3"/>
    <x v="0"/>
    <s v="n/a"/>
    <n v="42178.844377857531"/>
    <x v="0"/>
    <n v="0.5464666866367125"/>
  </r>
  <r>
    <x v="45"/>
    <s v="C-IV"/>
    <x v="3"/>
    <x v="0"/>
    <s v="n/a"/>
    <n v="40244.806161417124"/>
    <x v="0"/>
    <n v="0.58365709533931953"/>
  </r>
  <r>
    <x v="46"/>
    <s v="C-IV"/>
    <x v="3"/>
    <x v="1"/>
    <s v="n/a"/>
    <n v="696.60781829002519"/>
    <x v="4"/>
    <n v="0.43520422640511697"/>
  </r>
  <r>
    <x v="47"/>
    <s v="C-IV"/>
    <x v="3"/>
    <x v="1"/>
    <s v="n/a"/>
    <n v="10390.206740110803"/>
    <x v="4"/>
    <n v="0.62925440242622255"/>
  </r>
  <r>
    <x v="48"/>
    <s v="CalWIN"/>
    <x v="3"/>
    <x v="0"/>
    <s v="n/a"/>
    <n v="61759.514093196245"/>
    <x v="0"/>
    <n v="0.67316213990820073"/>
  </r>
  <r>
    <x v="49"/>
    <s v="CalWIN"/>
    <x v="3"/>
    <x v="0"/>
    <s v="n/a"/>
    <n v="71126.615584480154"/>
    <x v="0"/>
    <n v="0.49471635492351362"/>
  </r>
  <r>
    <x v="50"/>
    <s v="C-IV"/>
    <x v="3"/>
    <x v="0"/>
    <s v="n/a"/>
    <n v="125680.32642027165"/>
    <x v="0"/>
    <n v="0.72386030965405068"/>
  </r>
  <r>
    <x v="51"/>
    <s v="C-IV"/>
    <x v="3"/>
    <x v="0"/>
    <s v="n/a"/>
    <n v="22882.857199999999"/>
    <x v="0"/>
    <n v="0.5403972600647674"/>
  </r>
  <r>
    <x v="52"/>
    <s v="C-IV"/>
    <x v="3"/>
    <x v="1"/>
    <s v="n/a"/>
    <n v="14220.398993863137"/>
    <x v="4"/>
    <n v="0.69682761158410544"/>
  </r>
  <r>
    <x v="53"/>
    <s v="C-IV"/>
    <x v="3"/>
    <x v="1"/>
    <s v="n/a"/>
    <n v="3100.4993651655632"/>
    <x v="4"/>
    <n v="0.50370918231637962"/>
  </r>
  <r>
    <x v="54"/>
    <s v="CalWIN"/>
    <x v="3"/>
    <x v="0"/>
    <s v="n/a"/>
    <n v="147862.59264822828"/>
    <x v="0"/>
    <n v="0.78282476944913049"/>
  </r>
  <r>
    <x v="55"/>
    <s v="C-IV"/>
    <x v="3"/>
    <x v="1"/>
    <s v="n/a"/>
    <n v="9822.2771205267782"/>
    <x v="4"/>
    <n v="0.53196252449585812"/>
  </r>
  <r>
    <x v="56"/>
    <s v="CalWIN"/>
    <x v="3"/>
    <x v="0"/>
    <s v="n/a"/>
    <n v="112131.8936891942"/>
    <x v="0"/>
    <n v="0.6071384428950739"/>
  </r>
  <r>
    <x v="57"/>
    <s v="CalWIN"/>
    <x v="3"/>
    <x v="0"/>
    <s v="n/a"/>
    <n v="42449.369602411716"/>
    <x v="0"/>
    <n v="0.40125252332837846"/>
  </r>
  <r>
    <x v="58"/>
    <s v="C-IV"/>
    <x v="3"/>
    <x v="0"/>
    <s v="n/a"/>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r>
    <x v="0"/>
    <s v="n/a"/>
    <x v="7"/>
    <x v="0"/>
    <n v="4119045"/>
    <n v="5704884"/>
    <x v="0"/>
    <n v="0.72199999999999998"/>
  </r>
  <r>
    <x v="1"/>
    <s v="CalWIN"/>
    <x v="7"/>
    <x v="0"/>
    <n v="108256"/>
    <n v="159075.95493067786"/>
    <x v="0"/>
    <n v="0.68100000000000005"/>
  </r>
  <r>
    <x v="2"/>
    <s v="C-IV"/>
    <x v="7"/>
    <x v="1"/>
    <n v="141"/>
    <n v="237"/>
    <x v="8"/>
    <n v="0.59399999999999997"/>
  </r>
  <r>
    <x v="3"/>
    <s v="C-IV"/>
    <x v="7"/>
    <x v="1"/>
    <n v="3038"/>
    <n v="4385"/>
    <x v="8"/>
    <n v="0.69299999999999995"/>
  </r>
  <r>
    <x v="4"/>
    <s v="C-IV"/>
    <x v="7"/>
    <x v="0"/>
    <n v="30941"/>
    <n v="45852.247798971046"/>
    <x v="0"/>
    <n v="0.67500000000000004"/>
  </r>
  <r>
    <x v="5"/>
    <s v="C-IV"/>
    <x v="7"/>
    <x v="1"/>
    <n v="5036"/>
    <n v="6614"/>
    <x v="8"/>
    <n v="0.76100000000000001"/>
  </r>
  <r>
    <x v="6"/>
    <s v="C-IV"/>
    <x v="7"/>
    <x v="1"/>
    <n v="1553"/>
    <n v="3802"/>
    <x v="8"/>
    <n v="0.40799999999999997"/>
  </r>
  <r>
    <x v="7"/>
    <s v="CalWIN"/>
    <x v="7"/>
    <x v="0"/>
    <n v="62952"/>
    <n v="120381.12722912169"/>
    <x v="0"/>
    <n v="0.52300000000000002"/>
  </r>
  <r>
    <x v="8"/>
    <s v="C-IV"/>
    <x v="7"/>
    <x v="1"/>
    <n v="5253"/>
    <n v="5983"/>
    <x v="8"/>
    <n v="0.878"/>
  </r>
  <r>
    <x v="9"/>
    <s v="C-IV"/>
    <x v="7"/>
    <x v="0"/>
    <n v="12019"/>
    <n v="18378.176970734894"/>
    <x v="0"/>
    <n v="0.65400000000000003"/>
  </r>
  <r>
    <x v="10"/>
    <s v="CalWIN"/>
    <x v="7"/>
    <x v="0"/>
    <n v="214776"/>
    <n v="220688.29491565874"/>
    <x v="0"/>
    <n v="0.97299999999999998"/>
  </r>
  <r>
    <x v="11"/>
    <s v="C-IV"/>
    <x v="7"/>
    <x v="1"/>
    <n v="3363"/>
    <n v="5919"/>
    <x v="8"/>
    <n v="0.56799999999999995"/>
  </r>
  <r>
    <x v="12"/>
    <s v="C-IV"/>
    <x v="7"/>
    <x v="0"/>
    <n v="20414"/>
    <n v="32122.932279257817"/>
    <x v="0"/>
    <n v="0.63549615653181135"/>
  </r>
  <r>
    <x v="13"/>
    <s v="C-IV"/>
    <x v="7"/>
    <x v="0"/>
    <n v="41816"/>
    <n v="43564.467591698747"/>
    <x v="0"/>
    <n v="0.95986482359692793"/>
  </r>
  <r>
    <x v="14"/>
    <s v="C-IV"/>
    <x v="7"/>
    <x v="1"/>
    <n v="1941"/>
    <n v="2223"/>
    <x v="8"/>
    <n v="0.873"/>
  </r>
  <r>
    <x v="15"/>
    <s v="C-IV"/>
    <x v="7"/>
    <x v="0"/>
    <n v="159900"/>
    <n v="209887.60625360566"/>
    <x v="0"/>
    <n v="0.76183631255860818"/>
  </r>
  <r>
    <x v="16"/>
    <s v="C-IV"/>
    <x v="7"/>
    <x v="0"/>
    <n v="24003"/>
    <n v="28638.188973725271"/>
    <x v="0"/>
    <n v="0.83814657491163547"/>
  </r>
  <r>
    <x v="17"/>
    <s v="C-IV"/>
    <x v="7"/>
    <x v="0"/>
    <n v="11937"/>
    <n v="15017.724849456265"/>
    <x v="0"/>
    <n v="0.79486074752742553"/>
  </r>
  <r>
    <x v="18"/>
    <s v="C-IV"/>
    <x v="7"/>
    <x v="1"/>
    <n v="3114"/>
    <n v="3332"/>
    <x v="8"/>
    <n v="0.93500000000000005"/>
  </r>
  <r>
    <x v="19"/>
    <s v="LRS"/>
    <x v="7"/>
    <x v="0"/>
    <n v="1081619"/>
    <n v="1575864.4329446405"/>
    <x v="0"/>
    <n v="0.68636551304029392"/>
  </r>
  <r>
    <x v="20"/>
    <s v="C-IV"/>
    <x v="7"/>
    <x v="0"/>
    <n v="28161"/>
    <n v="31441.55863719125"/>
    <x v="0"/>
    <n v="0.89566170446426985"/>
  </r>
  <r>
    <x v="21"/>
    <s v="C-IV"/>
    <x v="7"/>
    <x v="0"/>
    <n v="9875"/>
    <n v="23372.756306033421"/>
    <x v="0"/>
    <n v="0.422500447559575"/>
  </r>
  <r>
    <x v="22"/>
    <s v="C-IV"/>
    <x v="7"/>
    <x v="1"/>
    <n v="1853"/>
    <n v="3046"/>
    <x v="8"/>
    <n v="0.60799999999999998"/>
  </r>
  <r>
    <x v="23"/>
    <s v="C-IV"/>
    <x v="7"/>
    <x v="0"/>
    <n v="11737"/>
    <n v="15678.323894278961"/>
    <x v="0"/>
    <n v="0.74861318589564574"/>
  </r>
  <r>
    <x v="24"/>
    <s v="C-IV"/>
    <x v="7"/>
    <x v="0"/>
    <n v="54392"/>
    <n v="72680.081343388389"/>
    <x v="0"/>
    <n v="0.74837560710776463"/>
  </r>
  <r>
    <x v="25"/>
    <s v="C-IV"/>
    <x v="7"/>
    <x v="1"/>
    <n v="1173"/>
    <n v="1681"/>
    <x v="8"/>
    <n v="0.69799999999999995"/>
  </r>
  <r>
    <x v="26"/>
    <s v="C-IV"/>
    <x v="7"/>
    <x v="1"/>
    <n v="699"/>
    <n v="1605"/>
    <x v="8"/>
    <n v="0.435"/>
  </r>
  <r>
    <x v="27"/>
    <s v="C-IV"/>
    <x v="7"/>
    <x v="0"/>
    <n v="46717"/>
    <n v="58641.886217697647"/>
    <x v="0"/>
    <n v="0.79664899977076775"/>
  </r>
  <r>
    <x v="28"/>
    <s v="C-IV"/>
    <x v="7"/>
    <x v="1"/>
    <n v="6396"/>
    <n v="8214.728354390727"/>
    <x v="8"/>
    <n v="0.77860152205536692"/>
  </r>
  <r>
    <x v="29"/>
    <s v="C-IV"/>
    <x v="7"/>
    <x v="1"/>
    <n v="7132"/>
    <n v="13649.933227663552"/>
    <x v="8"/>
    <n v="0.52249339839596987"/>
  </r>
  <r>
    <x v="30"/>
    <s v="CalWIN"/>
    <x v="7"/>
    <x v="0"/>
    <n v="235735"/>
    <n v="398272.660985608"/>
    <x v="0"/>
    <n v="0.59189350184525602"/>
  </r>
  <r>
    <x v="31"/>
    <s v="CalWIN"/>
    <x v="7"/>
    <x v="0"/>
    <n v="16344"/>
    <n v="35939.933502339794"/>
    <x v="0"/>
    <n v="0.45475877129644543"/>
  </r>
  <r>
    <x v="32"/>
    <s v="C-IV"/>
    <x v="7"/>
    <x v="1"/>
    <n v="2064"/>
    <n v="2838"/>
    <x v="8"/>
    <n v="0.72699999999999998"/>
  </r>
  <r>
    <x v="33"/>
    <s v="C-IV"/>
    <x v="7"/>
    <x v="0"/>
    <n v="271076"/>
    <n v="369185.79943339736"/>
    <x v="0"/>
    <n v="0.73425359376235499"/>
  </r>
  <r>
    <x v="34"/>
    <s v="CalWIN"/>
    <x v="7"/>
    <x v="0"/>
    <n v="205983"/>
    <n v="247772.88177499274"/>
    <x v="0"/>
    <n v="0.8313379516127074"/>
  </r>
  <r>
    <x v="35"/>
    <s v="C-IV"/>
    <x v="7"/>
    <x v="1"/>
    <n v="4955"/>
    <n v="7015"/>
    <x v="8"/>
    <n v="0.70599999999999996"/>
  </r>
  <r>
    <x v="36"/>
    <s v="C-IV"/>
    <x v="7"/>
    <x v="0"/>
    <n v="362854"/>
    <n v="384675.33324949612"/>
    <x v="0"/>
    <n v="0.9432733753288437"/>
  </r>
  <r>
    <x v="37"/>
    <s v="CalWIN"/>
    <x v="7"/>
    <x v="0"/>
    <n v="269770"/>
    <n v="446226.12442000001"/>
    <x v="0"/>
    <n v="0.60455895618089195"/>
  </r>
  <r>
    <x v="38"/>
    <s v="CalWIN"/>
    <x v="7"/>
    <x v="0"/>
    <n v="50942"/>
    <n v="81070.846945028228"/>
    <x v="0"/>
    <n v="0.6283639794036231"/>
  </r>
  <r>
    <x v="39"/>
    <s v="C-IV"/>
    <x v="7"/>
    <x v="0"/>
    <n v="107331"/>
    <n v="127460.30137740978"/>
    <x v="0"/>
    <n v="0.84207395432239762"/>
  </r>
  <r>
    <x v="40"/>
    <s v="CalWIN"/>
    <x v="7"/>
    <x v="0"/>
    <n v="16940"/>
    <n v="36346.940059170942"/>
    <x v="0"/>
    <n v="0.46606399252378755"/>
  </r>
  <r>
    <x v="41"/>
    <s v="CalWIN"/>
    <x v="7"/>
    <x v="0"/>
    <n v="26110"/>
    <n v="51253.544329670331"/>
    <x v="0"/>
    <n v="0.50942818377704069"/>
  </r>
  <r>
    <x v="42"/>
    <s v="CalWIN"/>
    <x v="7"/>
    <x v="0"/>
    <n v="38107"/>
    <n v="61311.03928260025"/>
    <x v="0"/>
    <n v="0.62153570459560892"/>
  </r>
  <r>
    <x v="43"/>
    <s v="CalWIN"/>
    <x v="7"/>
    <x v="0"/>
    <n v="92083"/>
    <n v="153354.13517511936"/>
    <x v="0"/>
    <n v="0.60045984345220205"/>
  </r>
  <r>
    <x v="44"/>
    <s v="CalWIN"/>
    <x v="7"/>
    <x v="0"/>
    <n v="25966"/>
    <n v="39383.309713528259"/>
    <x v="0"/>
    <n v="0.65931482622651738"/>
  </r>
  <r>
    <x v="45"/>
    <s v="C-IV"/>
    <x v="7"/>
    <x v="0"/>
    <n v="23248"/>
    <n v="34851.685699357295"/>
    <x v="0"/>
    <n v="0.66705525237847307"/>
  </r>
  <r>
    <x v="46"/>
    <s v="C-IV"/>
    <x v="7"/>
    <x v="1"/>
    <n v="272"/>
    <n v="485"/>
    <x v="8"/>
    <n v="0.56100000000000005"/>
  </r>
  <r>
    <x v="47"/>
    <s v="C-IV"/>
    <x v="7"/>
    <x v="1"/>
    <n v="6419"/>
    <n v="9921"/>
    <x v="8"/>
    <n v="0.64700000000000002"/>
  </r>
  <r>
    <x v="48"/>
    <s v="CalWIN"/>
    <x v="7"/>
    <x v="0"/>
    <n v="39572"/>
    <n v="50357.225543327091"/>
    <x v="0"/>
    <n v="0.78582566003268906"/>
  </r>
  <r>
    <x v="49"/>
    <s v="CalWIN"/>
    <x v="7"/>
    <x v="0"/>
    <n v="30380"/>
    <n v="52611.848153067433"/>
    <x v="0"/>
    <n v="0.57743647232488926"/>
  </r>
  <r>
    <x v="50"/>
    <s v="C-IV"/>
    <x v="7"/>
    <x v="0"/>
    <n v="82744"/>
    <n v="78805.886708575432"/>
    <x v="0"/>
    <n v="1"/>
  </r>
  <r>
    <x v="51"/>
    <s v="C-IV"/>
    <x v="7"/>
    <x v="0"/>
    <n v="12582"/>
    <n v="12141.795301127237"/>
    <x v="0"/>
    <n v="1"/>
  </r>
  <r>
    <x v="52"/>
    <s v="C-IV"/>
    <x v="7"/>
    <x v="1"/>
    <n v="9219"/>
    <n v="15328"/>
    <x v="8"/>
    <n v="0.60099999999999998"/>
  </r>
  <r>
    <x v="53"/>
    <s v="C-IV"/>
    <x v="7"/>
    <x v="1"/>
    <n v="2338"/>
    <n v="3209"/>
    <x v="8"/>
    <n v="0.72899999999999998"/>
  </r>
  <r>
    <x v="54"/>
    <s v="CalWIN"/>
    <x v="7"/>
    <x v="0"/>
    <n v="118687"/>
    <n v="119348.37198666668"/>
    <x v="0"/>
    <n v="0.994458475003408"/>
  </r>
  <r>
    <x v="55"/>
    <s v="C-IV"/>
    <x v="7"/>
    <x v="1"/>
    <n v="4985"/>
    <n v="8117"/>
    <x v="8"/>
    <n v="0.61399999999999999"/>
  </r>
  <r>
    <x v="56"/>
    <s v="CalWIN"/>
    <x v="7"/>
    <x v="0"/>
    <n v="70146"/>
    <n v="96226.502359860344"/>
    <x v="0"/>
    <n v="0.72896757421020542"/>
  </r>
  <r>
    <x v="57"/>
    <s v="CalWIN"/>
    <x v="7"/>
    <x v="0"/>
    <n v="19071"/>
    <n v="43938.972016884421"/>
    <x v="0"/>
    <n v="0.43403382292766407"/>
  </r>
  <r>
    <x v="58"/>
    <s v="C-IV"/>
    <x v="7"/>
    <x v="0"/>
    <n v="12915"/>
    <n v="11486.571956753291"/>
    <x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6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5"/>
    </i>
    <i r="1">
      <x v="2"/>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6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5"/>
    </i>
    <i r="1">
      <x v="2"/>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7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x="7"/>
        <item h="1" x="8"/>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7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7" firstHeaderRow="1" firstDataRow="2" firstDataCol="1" rowPageCount="1" colPageCount="1"/>
  <pivotFields count="8">
    <pivotField axis="axisCol" showAll="0" defaultSubtotal="0">
      <items count="59">
        <item h="1" x="0"/>
        <item x="1"/>
        <item h="1" x="2"/>
        <item h="1" x="3"/>
        <item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8">
        <item h="1" x="0"/>
        <item h="1" x="1"/>
        <item h="1" x="2"/>
        <item h="1" x="3"/>
        <item h="1" x="4"/>
        <item h="1" x="5"/>
        <item x="6"/>
        <item x="7"/>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2">
    <i>
      <x v="6"/>
    </i>
    <i>
      <x v="7"/>
    </i>
  </rowItems>
  <colFields count="1">
    <field x="0"/>
  </colFields>
  <colItems count="3">
    <i>
      <x v="1"/>
    </i>
    <i>
      <x v="4"/>
    </i>
    <i>
      <x v="7"/>
    </i>
  </colItems>
  <pageFields count="1">
    <pageField fld="3" item="1" hier="-1"/>
  </pageFields>
  <dataFields count="1">
    <dataField name="Sum of PRI" fld="7" baseField="2" baseItem="1" numFmtId="164"/>
  </dataFields>
  <formats count="2">
    <format dxfId="187">
      <pivotArea outline="0" collapsedLevelsAreSubtotals="1" fieldPosition="0"/>
    </format>
    <format dxfId="186">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7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h="1" x="7"/>
        <item x="8"/>
      </items>
    </pivotField>
    <pivotField dataField="1" showAll="0" defaultSubtotal="0"/>
  </pivotFields>
  <rowFields count="1">
    <field x="0"/>
  </rowFields>
  <rowItems count="18">
    <i>
      <x v="18"/>
    </i>
    <i>
      <x v="8"/>
    </i>
    <i>
      <x v="14"/>
    </i>
    <i>
      <x v="5"/>
    </i>
    <i>
      <x v="53"/>
    </i>
    <i>
      <x v="32"/>
    </i>
    <i>
      <x v="35"/>
    </i>
    <i>
      <x v="25"/>
    </i>
    <i>
      <x v="3"/>
    </i>
    <i>
      <x v="47"/>
    </i>
    <i>
      <x v="55"/>
    </i>
    <i>
      <x v="22"/>
    </i>
    <i>
      <x v="52"/>
    </i>
    <i>
      <x v="2"/>
    </i>
    <i>
      <x v="11"/>
    </i>
    <i>
      <x v="46"/>
    </i>
    <i>
      <x v="26"/>
    </i>
    <i>
      <x v="6"/>
    </i>
  </rowItems>
  <colFields count="1">
    <field x="6"/>
  </colFields>
  <colItems count="1">
    <i>
      <x v="8"/>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7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1" numFmtId="164"/>
  </dataFields>
  <formats count="2">
    <format dxfId="189">
      <pivotArea outline="0" collapsedLevelsAreSubtotals="1" fieldPosition="0"/>
    </format>
    <format dxfId="18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7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C163"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x="52"/>
        <item h="1" x="53"/>
        <item h="1" x="54"/>
        <item h="1" x="55"/>
        <item h="1" x="56"/>
        <item h="1" x="57"/>
        <item h="1" x="58"/>
      </items>
    </pivotField>
    <pivotField showAll="0" defaultSubtotal="0"/>
    <pivotField axis="axisPage" multipleItemSelectionAllowed="1" showAll="0" defaultSubtotal="0">
      <items count="8">
        <item h="1" x="0"/>
        <item h="1" x="1"/>
        <item x="2"/>
        <item h="1" x="3"/>
        <item h="1" x="4"/>
        <item h="1" x="5"/>
        <item h="1" x="6"/>
        <item x="7"/>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9">
        <item h="1" x="1"/>
        <item h="1" x="2"/>
        <item x="3"/>
        <item h="1" x="4"/>
        <item h="1" x="5"/>
        <item h="1" x="6"/>
        <item h="1" x="0"/>
        <item h="1" x="7"/>
        <item x="8"/>
      </items>
    </pivotField>
    <pivotField dataField="1" showAll="0" defaultSubtotal="0"/>
  </pivotFields>
  <rowFields count="1">
    <field x="6"/>
  </rowFields>
  <rowItems count="2">
    <i>
      <x v="2"/>
    </i>
    <i>
      <x v="8"/>
    </i>
  </rowItems>
  <colFields count="1">
    <field x="0"/>
  </colFields>
  <colItems count="2">
    <i>
      <x v="47"/>
    </i>
    <i>
      <x v="52"/>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77"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4" numFmtId="164"/>
  </dataFields>
  <formats count="3">
    <format dxfId="192">
      <pivotArea outline="0" collapsedLevelsAreSubtotals="1" fieldPosition="0"/>
    </format>
    <format dxfId="191">
      <pivotArea outline="0" collapsedLevelsAreSubtotals="1" fieldPosition="0"/>
    </format>
    <format dxfId="19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6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71"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3"/>
    </i>
  </rowItems>
  <colFields count="1">
    <field x="0"/>
  </colFields>
  <colItems count="3">
    <i>
      <x v="20"/>
    </i>
    <i>
      <x v="21"/>
    </i>
    <i>
      <x v="23"/>
    </i>
  </colItems>
  <dataFields count="1">
    <dataField name="Sum of CF_Eligibles_CY" fld="19" baseField="0" baseItem="0"/>
  </dataFields>
  <formats count="1">
    <format dxfId="183">
      <pivotArea outline="0" collapsedLevelsAreSubtotals="1" fieldPosition="0"/>
    </format>
  </formats>
  <chartFormats count="128">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4" format="97" series="1">
      <pivotArea type="data" outline="0" fieldPosition="0">
        <references count="1">
          <reference field="0" count="1" selected="0">
            <x v="4"/>
          </reference>
        </references>
      </pivotArea>
    </chartFormat>
    <chartFormat chart="4" format="98" series="1">
      <pivotArea type="data" outline="0" fieldPosition="0">
        <references count="1">
          <reference field="0" count="1" selected="0">
            <x v="5"/>
          </reference>
        </references>
      </pivotArea>
    </chartFormat>
    <chartFormat chart="4" format="99" series="1">
      <pivotArea type="data" outline="0" fieldPosition="0">
        <references count="1">
          <reference field="0" count="1" selected="0">
            <x v="6"/>
          </reference>
        </references>
      </pivotArea>
    </chartFormat>
    <chartFormat chart="4" format="100" series="1">
      <pivotArea type="data" outline="0" fieldPosition="0">
        <references count="2">
          <reference field="4294967294" count="1" selected="0">
            <x v="0"/>
          </reference>
          <reference field="0" count="1" selected="0">
            <x v="5"/>
          </reference>
        </references>
      </pivotArea>
    </chartFormat>
    <chartFormat chart="4" format="101" series="1">
      <pivotArea type="data" outline="0" fieldPosition="0">
        <references count="2">
          <reference field="4294967294" count="1" selected="0">
            <x v="0"/>
          </reference>
          <reference field="0" count="1" selected="0">
            <x v="6"/>
          </reference>
        </references>
      </pivotArea>
    </chartFormat>
    <chartFormat chart="0" format="68" series="1">
      <pivotArea type="data" outline="0" fieldPosition="0">
        <references count="2">
          <reference field="4294967294" count="1" selected="0">
            <x v="0"/>
          </reference>
          <reference field="0" count="1" selected="0">
            <x v="5"/>
          </reference>
        </references>
      </pivotArea>
    </chartFormat>
    <chartFormat chart="0" format="69" series="1">
      <pivotArea type="data" outline="0" fieldPosition="0">
        <references count="2">
          <reference field="4294967294" count="1" selected="0">
            <x v="0"/>
          </reference>
          <reference field="0" count="1" selected="0">
            <x v="6"/>
          </reference>
        </references>
      </pivotArea>
    </chartFormat>
    <chartFormat chart="0" format="70" series="1">
      <pivotArea type="data" outline="0" fieldPosition="0">
        <references count="1">
          <reference field="4294967294" count="1" selected="0">
            <x v="0"/>
          </reference>
        </references>
      </pivotArea>
    </chartFormat>
    <chartFormat chart="4" format="10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20"/>
    </i>
    <i>
      <x v="21"/>
    </i>
    <i>
      <x v="23"/>
    </i>
  </colItems>
  <dataFields count="1">
    <dataField name="Sum of CF_Persons_CY_Avg" fld="7" baseField="3" baseItem="0" numFmtId="3"/>
  </dataFields>
  <formats count="1">
    <format dxfId="184">
      <pivotArea outline="0" collapsedLevelsAreSubtotals="1" fieldPosition="0"/>
    </format>
  </formats>
  <chartFormats count="69">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 chart="4" format="8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185">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6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6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6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x="1"/>
        <item h="1" x="2"/>
        <item h="1" x="3"/>
        <item h="1" x="4"/>
        <item h="1" x="5"/>
        <item h="1" x="6"/>
        <item h="1" x="7"/>
        <item h="1" x="8"/>
        <item h="1" x="9"/>
        <item h="1" x="10"/>
        <item h="1" x="11"/>
      </items>
    </pivotField>
    <pivotField axis="axisCol" compact="0" outline="0" multipleItemSelectionAllowed="1"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v="1"/>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6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61"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v="8"/>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6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v="8"/>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160B0F0-34CA-4797-9170-AD8F75E488A9}" name="PivotTable1" cacheId="66"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3">
  <location ref="A3:E9" firstHeaderRow="0" firstDataRow="1" firstDataCol="2"/>
  <pivotFields count="14">
    <pivotField axis="axisRow" showAll="0">
      <items count="60">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t="default"/>
      </items>
    </pivotField>
    <pivotField showAll="0"/>
    <pivotField axis="axisRow" compact="0" showAll="0" defaultSubtotal="0">
      <items count="4">
        <item h="1" x="0"/>
        <item h="1" x="1"/>
        <item h="1" x="2"/>
        <item x="3"/>
      </items>
    </pivotField>
    <pivotField axis="axisRow" compact="0" showAll="0" defaultSubtotal="0">
      <items count="7">
        <item h="1" x="0"/>
        <item h="1" x="1"/>
        <item h="1" x="2"/>
        <item h="1" x="3"/>
        <item h="1" x="4"/>
        <item x="5"/>
        <item x="6"/>
      </items>
    </pivotField>
    <pivotField showAll="0"/>
    <pivotField showAll="0"/>
    <pivotField showAll="0"/>
    <pivotField showAll="0"/>
    <pivotField showAll="0"/>
    <pivotField showAll="0"/>
    <pivotField showAll="0"/>
    <pivotField dataField="1" showAll="0"/>
    <pivotField dataField="1" showAll="0"/>
    <pivotField dataField="1" showAll="0"/>
  </pivotFields>
  <rowFields count="3">
    <field x="0"/>
    <field x="3"/>
    <field x="2"/>
  </rowFields>
  <rowItems count="6">
    <i>
      <x/>
    </i>
    <i r="1">
      <x v="5"/>
    </i>
    <i r="2">
      <x v="3"/>
    </i>
    <i r="1">
      <x v="6"/>
    </i>
    <i r="2">
      <x v="3"/>
    </i>
    <i t="grand">
      <x/>
    </i>
  </rowItems>
  <colFields count="1">
    <field x="-2"/>
  </colFields>
  <colItems count="3">
    <i>
      <x/>
    </i>
    <i i="1">
      <x v="1"/>
    </i>
    <i i="2">
      <x v="2"/>
    </i>
  </colItems>
  <dataFields count="3">
    <dataField name="CalFresh Applications Started Using CalHEERS" fld="11" baseField="0" baseItem="0"/>
    <dataField name="CalFresh Applications Submitted Using CalHEERS" fld="12" baseField="0" baseItem="0"/>
    <dataField name="CalFresh Applications Approved Using CalHEERS"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6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3"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x="1"/>
        <item h="1" x="2"/>
        <item h="1" x="3"/>
        <item h="1" x="4"/>
        <item h="1" x="5"/>
        <item h="1" x="6"/>
        <item h="1" x="7"/>
        <item h="1" x="8"/>
        <item h="1" x="9"/>
        <item h="1" x="10"/>
        <item h="1" x="11"/>
      </items>
    </pivotField>
    <pivotField axis="axisRow" compact="0" outline="0" showAll="0" defaultSubtotal="0">
      <items count="6">
        <item h="1" x="0"/>
        <item h="1" x="1"/>
        <item h="1" x="2"/>
        <item h="1" x="3"/>
        <item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2">
    <i>
      <x v="4"/>
      <x v="1"/>
    </i>
    <i>
      <x v="5"/>
      <x v="1"/>
    </i>
  </rowItems>
  <colFields count="1">
    <field x="0"/>
  </colFields>
  <colItems count="2">
    <i>
      <x v="2"/>
    </i>
    <i>
      <x v="5"/>
    </i>
  </colItems>
  <dataFields count="1">
    <dataField name="Sum of CF_HHs" fld="12" baseField="0" baseItem="2027560" numFmtId="3"/>
  </dataFields>
  <formats count="1">
    <format dxfId="111">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109">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h="1" x="3"/>
        <item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1">
    <i>
      <x v="5"/>
    </i>
  </colItems>
  <dataFields count="1">
    <dataField name="Sum of CF_Households_SFY_Avg" fld="4" baseField="3" baseItem="0"/>
  </dataFields>
  <formats count="1">
    <format dxfId="110">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6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v="2"/>
    </i>
  </rowItems>
  <colFields count="1">
    <field x="0"/>
  </colFields>
  <colItems count="1">
    <i>
      <x/>
    </i>
  </colItems>
  <dataFields count="1">
    <dataField name="Sum of CF_Persons" fld="13" baseField="2" baseItem="0" numFmtId="169"/>
  </dataFields>
  <formats count="1">
    <format dxfId="108">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103">
      <pivotArea outline="0" collapsedLevelsAreSubtotals="1" fieldPosition="0">
        <references count="2">
          <reference field="4294967294" count="1" selected="0">
            <x v="0"/>
          </reference>
          <reference field="0" count="0" selected="0"/>
        </references>
      </pivotArea>
    </format>
    <format dxfId="102">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10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105">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107">
      <pivotArea outline="0" collapsedLevelsAreSubtotals="1" fieldPosition="0"/>
    </format>
    <format dxfId="106">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6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h="1"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i>
  </rowItems>
  <colFields count="1">
    <field x="0"/>
  </colFields>
  <colItems count="3">
    <i>
      <x v="31"/>
    </i>
    <i>
      <x v="33"/>
    </i>
    <i>
      <x v="34"/>
    </i>
  </colItems>
  <dataFields count="1">
    <dataField name="Sum of Timeliness_30_day_Pct" fld="25" baseField="3" baseItem="0" numFmtId="164"/>
  </dataFields>
  <formats count="1">
    <format dxfId="101">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C5D6D1A-7A2B-4DC2-A446-70BFD5DB2713}" name="PivotTable2" cacheId="5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C112" firstHeaderRow="1" firstDataRow="2" firstDataCol="1"/>
  <pivotFields count="13">
    <pivotField axis="axisCol" showAll="0" defaultSubtotal="0">
      <items count="60">
        <item h="1" x="1"/>
        <item h="1" x="2"/>
        <item h="1" x="3"/>
        <item h="1" x="4"/>
        <item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0"/>
      </items>
    </pivotField>
    <pivotField showAll="0" defaultSubtotal="0"/>
    <pivotField axis="axisRow" showAll="0" defaultSubtotal="0">
      <items count="13">
        <item h="1" x="0"/>
        <item h="1" x="1"/>
        <item h="1" x="2"/>
        <item h="1" x="3"/>
        <item h="1" x="4"/>
        <item h="1" x="5"/>
        <item h="1" x="6"/>
        <item h="1" x="7"/>
        <item h="1" x="8"/>
        <item h="1" x="9"/>
        <item h="1" x="10"/>
        <item h="1" x="11"/>
        <item x="12"/>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dataField="1" showAll="0" defaultSubtotal="0"/>
  </pivotFields>
  <rowFields count="2">
    <field x="3"/>
    <field x="2"/>
  </rowFields>
  <rowItems count="2">
    <i>
      <x v="4"/>
    </i>
    <i r="1">
      <x v="12"/>
    </i>
  </rowItems>
  <colFields count="1">
    <field x="0"/>
  </colFields>
  <colItems count="2">
    <i>
      <x v="4"/>
    </i>
    <i>
      <x v="6"/>
    </i>
  </colItems>
  <dataFields count="1">
    <dataField name="Sum of Active_Error_Rate" fld="12" baseField="0" baseItem="0"/>
  </dataFields>
  <chartFormats count="7">
    <chartFormat chart="0" format="19" series="1">
      <pivotArea type="data" outline="0" fieldPosition="0"/>
    </chartFormat>
    <chartFormat chart="0" format="20" series="1">
      <pivotArea type="data" outline="0" fieldPosition="0">
        <references count="1">
          <reference field="4294967294" count="1" selected="0">
            <x v="0"/>
          </reference>
        </references>
      </pivotArea>
    </chartFormat>
    <chartFormat chart="2" format="27" series="1">
      <pivotArea type="data" outline="0" fieldPosition="0">
        <references count="1">
          <reference field="4294967294" count="1" selected="0">
            <x v="0"/>
          </reference>
        </references>
      </pivotArea>
    </chartFormat>
    <chartFormat chart="0" format="21"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4"/>
          </reference>
        </references>
      </pivotArea>
    </chartFormat>
    <chartFormat chart="2" format="29" series="1">
      <pivotArea type="data" outline="0" fieldPosition="0">
        <references count="2">
          <reference field="4294967294" count="1" selected="0">
            <x v="0"/>
          </reference>
          <reference field="0" count="1" selected="0">
            <x v="6"/>
          </reference>
        </references>
      </pivotArea>
    </chartFormat>
    <chartFormat chart="0" format="22"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6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5"/>
    </i>
    <i r="1">
      <x/>
    </i>
  </rowItems>
  <colFields count="1">
    <field x="0"/>
  </colFields>
  <colItems count="3">
    <i>
      <x v="34"/>
    </i>
    <i>
      <x v="39"/>
    </i>
    <i>
      <x v="57"/>
    </i>
  </colItems>
  <dataFields count="1">
    <dataField name="Sum of Timeliness_Exped_Pct_Monthly" fld="26" baseField="3" baseItem="0"/>
  </dataFields>
  <formats count="8">
    <format dxfId="85">
      <pivotArea collapsedLevelsAreSubtotals="1" fieldPosition="0">
        <references count="1">
          <reference field="3" count="1">
            <x v="0"/>
          </reference>
        </references>
      </pivotArea>
    </format>
    <format dxfId="84">
      <pivotArea collapsedLevelsAreSubtotals="1" fieldPosition="0">
        <references count="2">
          <reference field="2" count="0"/>
          <reference field="3" count="1" selected="0">
            <x v="0"/>
          </reference>
        </references>
      </pivotArea>
    </format>
    <format dxfId="83">
      <pivotArea collapsedLevelsAreSubtotals="1" fieldPosition="0">
        <references count="1">
          <reference field="3" count="1">
            <x v="1"/>
          </reference>
        </references>
      </pivotArea>
    </format>
    <format dxfId="82">
      <pivotArea collapsedLevelsAreSubtotals="1" fieldPosition="0">
        <references count="2">
          <reference field="2" count="0"/>
          <reference field="3" count="1" selected="0">
            <x v="1"/>
          </reference>
        </references>
      </pivotArea>
    </format>
    <format dxfId="81">
      <pivotArea collapsedLevelsAreSubtotals="1" fieldPosition="0">
        <references count="1">
          <reference field="3" count="1">
            <x v="2"/>
          </reference>
        </references>
      </pivotArea>
    </format>
    <format dxfId="80">
      <pivotArea collapsedLevelsAreSubtotals="1" fieldPosition="0">
        <references count="2">
          <reference field="2" count="1">
            <x v="4"/>
          </reference>
          <reference field="3" count="1" selected="0">
            <x v="2"/>
          </reference>
        </references>
      </pivotArea>
    </format>
    <format dxfId="79">
      <pivotArea collapsedLevelsAreSubtotals="1" fieldPosition="0">
        <references count="2">
          <reference field="2" count="0"/>
          <reference field="3" count="0" selected="0"/>
        </references>
      </pivotArea>
    </format>
    <format dxfId="78">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6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2">
    <i>
      <x v="4"/>
    </i>
    <i r="1">
      <x v="1"/>
    </i>
  </rowItems>
  <colFields count="1">
    <field x="0"/>
  </colFields>
  <colItems count="3">
    <i>
      <x v="33"/>
    </i>
    <i>
      <x v="34"/>
    </i>
    <i>
      <x v="35"/>
    </i>
  </colItems>
  <dataFields count="1">
    <dataField name="Sum of Timeliness_Exped_Pct_Qrtly" fld="6" baseField="3" baseItem="0" numFmtId="9"/>
  </dataFields>
  <formats count="15">
    <format dxfId="100">
      <pivotArea collapsedLevelsAreSubtotals="1" fieldPosition="0">
        <references count="1">
          <reference field="3" count="1">
            <x v="3"/>
          </reference>
        </references>
      </pivotArea>
    </format>
    <format dxfId="99">
      <pivotArea collapsedLevelsAreSubtotals="1" fieldPosition="0">
        <references count="1">
          <reference field="3" count="1">
            <x v="4"/>
          </reference>
        </references>
      </pivotArea>
    </format>
    <format dxfId="98">
      <pivotArea collapsedLevelsAreSubtotals="1" fieldPosition="0">
        <references count="2">
          <reference field="2" count="0"/>
          <reference field="3" count="1" selected="0">
            <x v="0"/>
          </reference>
        </references>
      </pivotArea>
    </format>
    <format dxfId="97">
      <pivotArea collapsedLevelsAreSubtotals="1" fieldPosition="0">
        <references count="1">
          <reference field="3" count="1">
            <x v="1"/>
          </reference>
        </references>
      </pivotArea>
    </format>
    <format dxfId="96">
      <pivotArea collapsedLevelsAreSubtotals="1" fieldPosition="0">
        <references count="2">
          <reference field="2" count="0"/>
          <reference field="3" count="1" selected="0">
            <x v="1"/>
          </reference>
        </references>
      </pivotArea>
    </format>
    <format dxfId="95">
      <pivotArea collapsedLevelsAreSubtotals="1" fieldPosition="0">
        <references count="1">
          <reference field="3" count="1">
            <x v="2"/>
          </reference>
        </references>
      </pivotArea>
    </format>
    <format dxfId="94">
      <pivotArea collapsedLevelsAreSubtotals="1" fieldPosition="0">
        <references count="2">
          <reference field="2" count="0"/>
          <reference field="3" count="1" selected="0">
            <x v="2"/>
          </reference>
        </references>
      </pivotArea>
    </format>
    <format dxfId="93">
      <pivotArea dataOnly="0" labelOnly="1" outline="0" fieldPosition="0">
        <references count="1">
          <reference field="0" count="0"/>
        </references>
      </pivotArea>
    </format>
    <format dxfId="92">
      <pivotArea dataOnly="0" labelOnly="1" outline="0" fieldPosition="0">
        <references count="1">
          <reference field="0" count="0"/>
        </references>
      </pivotArea>
    </format>
    <format dxfId="91">
      <pivotArea outline="0" collapsedLevelsAreSubtotals="1" fieldPosition="0"/>
    </format>
    <format dxfId="90">
      <pivotArea outline="0" collapsedLevelsAreSubtotals="1" fieldPosition="0"/>
    </format>
    <format dxfId="89">
      <pivotArea outline="0" collapsedLevelsAreSubtotals="1" fieldPosition="0"/>
    </format>
    <format dxfId="88">
      <pivotArea dataOnly="0" labelOnly="1" outline="0" fieldPosition="0">
        <references count="1">
          <reference field="0" count="0"/>
        </references>
      </pivotArea>
    </format>
    <format dxfId="87">
      <pivotArea outline="0" collapsedLevelsAreSubtotals="1" fieldPosition="0"/>
    </format>
    <format dxfId="86">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6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49" firstHeaderRow="1" firstDataRow="2" firstDataCol="2"/>
  <pivotFields count="14">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pivotField compact="0" showAll="0"/>
    <pivotField compact="0" showAll="0"/>
  </pivotFields>
  <rowFields count="2">
    <field x="3"/>
    <field x="2"/>
  </rowFields>
  <rowItems count="2">
    <i>
      <x v="6"/>
    </i>
    <i r="1">
      <x v="2"/>
    </i>
  </rowItems>
  <colFields count="1">
    <field x="0"/>
  </colFields>
  <colItems count="1">
    <i>
      <x v="10"/>
    </i>
  </colItems>
  <dataFields count="1">
    <dataField name="Sum of _90_Day_Pct_of_Sched_Recerts" fld="10" baseField="3" baseItem="4" numFmtId="164"/>
  </dataFields>
  <formats count="10">
    <format dxfId="47">
      <pivotArea collapsedLevelsAreSubtotals="1" fieldPosition="0">
        <references count="2">
          <reference field="2" count="0"/>
          <reference field="3" count="1" selected="0">
            <x v="0"/>
          </reference>
        </references>
      </pivotArea>
    </format>
    <format dxfId="46">
      <pivotArea collapsedLevelsAreSubtotals="1" fieldPosition="0">
        <references count="1">
          <reference field="3" count="1">
            <x v="1"/>
          </reference>
        </references>
      </pivotArea>
    </format>
    <format dxfId="45">
      <pivotArea collapsedLevelsAreSubtotals="1" fieldPosition="0">
        <references count="2">
          <reference field="2" count="0"/>
          <reference field="3" count="1" selected="0">
            <x v="1"/>
          </reference>
        </references>
      </pivotArea>
    </format>
    <format dxfId="44">
      <pivotArea collapsedLevelsAreSubtotals="1" fieldPosition="0">
        <references count="1">
          <reference field="3" count="1">
            <x v="2"/>
          </reference>
        </references>
      </pivotArea>
    </format>
    <format dxfId="43">
      <pivotArea collapsedLevelsAreSubtotals="1" fieldPosition="0">
        <references count="2">
          <reference field="2" count="0"/>
          <reference field="3" count="1" selected="0">
            <x v="2"/>
          </reference>
        </references>
      </pivotArea>
    </format>
    <format dxfId="42">
      <pivotArea collapsedLevelsAreSubtotals="1" fieldPosition="0">
        <references count="1">
          <reference field="3" count="1">
            <x v="3"/>
          </reference>
        </references>
      </pivotArea>
    </format>
    <format dxfId="41">
      <pivotArea collapsedLevelsAreSubtotals="1" fieldPosition="0">
        <references count="2">
          <reference field="2" count="0"/>
          <reference field="3" count="1" selected="0">
            <x v="3"/>
          </reference>
        </references>
      </pivotArea>
    </format>
    <format dxfId="40">
      <pivotArea collapsedLevelsAreSubtotals="1" fieldPosition="0">
        <references count="1">
          <reference field="3" count="1">
            <x v="4"/>
          </reference>
        </references>
      </pivotArea>
    </format>
    <format dxfId="39">
      <pivotArea collapsedLevelsAreSubtotals="1" fieldPosition="0">
        <references count="2">
          <reference field="2" count="0"/>
          <reference field="3" count="1" selected="0">
            <x v="4"/>
          </reference>
        </references>
      </pivotArea>
    </format>
    <format dxfId="38">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6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6" firstHeaderRow="1" firstDataRow="2" firstDataCol="2"/>
  <pivotFields count="14">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pivotField compact="0" showAll="0"/>
    <pivotField compact="0" showAll="0"/>
  </pivotFields>
  <rowFields count="2">
    <field x="3"/>
    <field x="2"/>
  </rowFields>
  <rowItems count="2">
    <i>
      <x v="6"/>
    </i>
    <i r="1">
      <x v="2"/>
    </i>
  </rowItems>
  <colFields count="1">
    <field x="0"/>
  </colFields>
  <colItems count="1">
    <i>
      <x v="10"/>
    </i>
  </colItems>
  <dataFields count="1">
    <dataField name="Sum of _30_Day_Pct_of_Sched_Recerts" fld="9" baseField="3" baseItem="4" numFmtId="164"/>
  </dataFields>
  <formats count="10">
    <format dxfId="57">
      <pivotArea collapsedLevelsAreSubtotals="1" fieldPosition="0">
        <references count="2">
          <reference field="2" count="0"/>
          <reference field="3" count="1" selected="0">
            <x v="0"/>
          </reference>
        </references>
      </pivotArea>
    </format>
    <format dxfId="56">
      <pivotArea collapsedLevelsAreSubtotals="1" fieldPosition="0">
        <references count="1">
          <reference field="3" count="1">
            <x v="1"/>
          </reference>
        </references>
      </pivotArea>
    </format>
    <format dxfId="55">
      <pivotArea collapsedLevelsAreSubtotals="1" fieldPosition="0">
        <references count="2">
          <reference field="2" count="0"/>
          <reference field="3" count="1" selected="0">
            <x v="1"/>
          </reference>
        </references>
      </pivotArea>
    </format>
    <format dxfId="54">
      <pivotArea collapsedLevelsAreSubtotals="1" fieldPosition="0">
        <references count="1">
          <reference field="3" count="1">
            <x v="2"/>
          </reference>
        </references>
      </pivotArea>
    </format>
    <format dxfId="53">
      <pivotArea collapsedLevelsAreSubtotals="1" fieldPosition="0">
        <references count="2">
          <reference field="2" count="0"/>
          <reference field="3" count="1" selected="0">
            <x v="2"/>
          </reference>
        </references>
      </pivotArea>
    </format>
    <format dxfId="52">
      <pivotArea collapsedLevelsAreSubtotals="1" fieldPosition="0">
        <references count="1">
          <reference field="3" count="1">
            <x v="3"/>
          </reference>
        </references>
      </pivotArea>
    </format>
    <format dxfId="51">
      <pivotArea collapsedLevelsAreSubtotals="1" fieldPosition="0">
        <references count="2">
          <reference field="2" count="0"/>
          <reference field="3" count="1" selected="0">
            <x v="3"/>
          </reference>
        </references>
      </pivotArea>
    </format>
    <format dxfId="50">
      <pivotArea collapsedLevelsAreSubtotals="1" fieldPosition="0">
        <references count="1">
          <reference field="3" count="1">
            <x v="4"/>
          </reference>
        </references>
      </pivotArea>
    </format>
    <format dxfId="49">
      <pivotArea collapsedLevelsAreSubtotals="1" fieldPosition="0">
        <references count="2">
          <reference field="2" count="0"/>
          <reference field="3" count="1" selected="0">
            <x v="4"/>
          </reference>
        </references>
      </pivotArea>
    </format>
    <format dxfId="48">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6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C52" firstHeaderRow="1" firstDataRow="2" firstDataCol="2"/>
  <pivotFields count="14">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4">
    <i>
      <x v="6"/>
    </i>
    <i r="1">
      <x/>
    </i>
    <i r="1">
      <x v="1"/>
    </i>
    <i r="1">
      <x v="2"/>
    </i>
  </rowItems>
  <colFields count="1">
    <field x="0"/>
  </colFields>
  <colItems count="1">
    <i>
      <x v="3"/>
    </i>
  </colItems>
  <dataFields count="1">
    <dataField name="Sum of _90_Day_Churn_Pct_of_Reapps" fld="8" baseField="2" baseItem="0" numFmtId="164"/>
  </dataFields>
  <formats count="10">
    <format dxfId="67">
      <pivotArea collapsedLevelsAreSubtotals="1" fieldPosition="0">
        <references count="2">
          <reference field="2" count="0"/>
          <reference field="3" count="1" selected="0">
            <x v="0"/>
          </reference>
        </references>
      </pivotArea>
    </format>
    <format dxfId="66">
      <pivotArea collapsedLevelsAreSubtotals="1" fieldPosition="0">
        <references count="1">
          <reference field="3" count="1">
            <x v="1"/>
          </reference>
        </references>
      </pivotArea>
    </format>
    <format dxfId="65">
      <pivotArea collapsedLevelsAreSubtotals="1" fieldPosition="0">
        <references count="2">
          <reference field="2" count="0"/>
          <reference field="3" count="1" selected="0">
            <x v="1"/>
          </reference>
        </references>
      </pivotArea>
    </format>
    <format dxfId="64">
      <pivotArea collapsedLevelsAreSubtotals="1" fieldPosition="0">
        <references count="1">
          <reference field="3" count="1">
            <x v="2"/>
          </reference>
        </references>
      </pivotArea>
    </format>
    <format dxfId="63">
      <pivotArea collapsedLevelsAreSubtotals="1" fieldPosition="0">
        <references count="2">
          <reference field="2" count="0"/>
          <reference field="3" count="1" selected="0">
            <x v="2"/>
          </reference>
        </references>
      </pivotArea>
    </format>
    <format dxfId="62">
      <pivotArea collapsedLevelsAreSubtotals="1" fieldPosition="0">
        <references count="1">
          <reference field="3" count="1">
            <x v="3"/>
          </reference>
        </references>
      </pivotArea>
    </format>
    <format dxfId="61">
      <pivotArea collapsedLevelsAreSubtotals="1" fieldPosition="0">
        <references count="2">
          <reference field="2" count="0"/>
          <reference field="3" count="1" selected="0">
            <x v="3"/>
          </reference>
        </references>
      </pivotArea>
    </format>
    <format dxfId="60">
      <pivotArea collapsedLevelsAreSubtotals="1" fieldPosition="0">
        <references count="1">
          <reference field="3" count="1">
            <x v="4"/>
          </reference>
        </references>
      </pivotArea>
    </format>
    <format dxfId="59">
      <pivotArea collapsedLevelsAreSubtotals="1" fieldPosition="0">
        <references count="2">
          <reference field="2" count="0"/>
          <reference field="3" count="1" selected="0">
            <x v="4"/>
          </reference>
        </references>
      </pivotArea>
    </format>
    <format dxfId="58">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 chart="2" format="8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6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C16" firstHeaderRow="1" firstDataRow="2" firstDataCol="2"/>
  <pivotFields count="14">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4">
    <i>
      <x v="6"/>
    </i>
    <i r="1">
      <x/>
    </i>
    <i r="1">
      <x v="1"/>
    </i>
    <i r="1">
      <x v="2"/>
    </i>
  </rowItems>
  <colFields count="1">
    <field x="0"/>
  </colFields>
  <colItems count="1">
    <i>
      <x v="3"/>
    </i>
  </colItems>
  <dataFields count="1">
    <dataField name="Sum of _30_Day_Churn_Pct_of_Reapps" fld="7" baseField="2" baseItem="0" numFmtId="164"/>
  </dataFields>
  <formats count="10">
    <format dxfId="77">
      <pivotArea collapsedLevelsAreSubtotals="1" fieldPosition="0">
        <references count="2">
          <reference field="2" count="0"/>
          <reference field="3" count="1" selected="0">
            <x v="0"/>
          </reference>
        </references>
      </pivotArea>
    </format>
    <format dxfId="76">
      <pivotArea collapsedLevelsAreSubtotals="1" fieldPosition="0">
        <references count="1">
          <reference field="3" count="1">
            <x v="1"/>
          </reference>
        </references>
      </pivotArea>
    </format>
    <format dxfId="75">
      <pivotArea collapsedLevelsAreSubtotals="1" fieldPosition="0">
        <references count="2">
          <reference field="2" count="0"/>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0"/>
          <reference field="3" count="1" selected="0">
            <x v="2"/>
          </reference>
        </references>
      </pivotArea>
    </format>
    <format dxfId="72">
      <pivotArea collapsedLevelsAreSubtotals="1" fieldPosition="0">
        <references count="1">
          <reference field="3" count="1">
            <x v="3"/>
          </reference>
        </references>
      </pivotArea>
    </format>
    <format dxfId="71">
      <pivotArea collapsedLevelsAreSubtotals="1" fieldPosition="0">
        <references count="2">
          <reference field="2" count="0"/>
          <reference field="3" count="1" selected="0">
            <x v="3"/>
          </reference>
        </references>
      </pivotArea>
    </format>
    <format dxfId="70">
      <pivotArea collapsedLevelsAreSubtotals="1" fieldPosition="0">
        <references count="1">
          <reference field="3" count="1">
            <x v="4"/>
          </reference>
        </references>
      </pivotArea>
    </format>
    <format dxfId="69">
      <pivotArea collapsedLevelsAreSubtotals="1" fieldPosition="0">
        <references count="2">
          <reference field="2" count="0"/>
          <reference field="3" count="1" selected="0">
            <x v="4"/>
          </reference>
        </references>
      </pivotArea>
    </format>
    <format dxfId="68">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26">
      <pivotArea outline="0" collapsedLevelsAreSubtotals="1" fieldPosition="0"/>
    </format>
    <format dxfId="25">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28">
      <pivotArea outline="0" collapsedLevelsAreSubtotals="1" fieldPosition="0"/>
    </format>
    <format dxfId="27">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30">
      <pivotArea outline="0" collapsedLevelsAreSubtotals="1" fieldPosition="0"/>
    </format>
    <format dxfId="29">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6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36">
      <pivotArea collapsedLevelsAreSubtotals="1" fieldPosition="0">
        <references count="1">
          <reference field="3" count="1">
            <x v="0"/>
          </reference>
        </references>
      </pivotArea>
    </format>
    <format dxfId="35">
      <pivotArea collapsedLevelsAreSubtotals="1" fieldPosition="0">
        <references count="2">
          <reference field="2" count="0"/>
          <reference field="3" count="1" selected="0">
            <x v="0"/>
          </reference>
        </references>
      </pivotArea>
    </format>
    <format dxfId="34">
      <pivotArea collapsedLevelsAreSubtotals="1" fieldPosition="0">
        <references count="1">
          <reference field="3" count="1">
            <x v="1"/>
          </reference>
        </references>
      </pivotArea>
    </format>
    <format dxfId="33">
      <pivotArea collapsedLevelsAreSubtotals="1" fieldPosition="0">
        <references count="2">
          <reference field="2" count="0"/>
          <reference field="3" count="1" selected="0">
            <x v="1"/>
          </reference>
        </references>
      </pivotArea>
    </format>
    <format dxfId="32">
      <pivotArea collapsedLevelsAreSubtotals="1" fieldPosition="0">
        <references count="1">
          <reference field="3" count="1">
            <x v="2"/>
          </reference>
        </references>
      </pivotArea>
    </format>
    <format dxfId="31">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7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37">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85EF403-6D06-4FDD-8FDC-B35BD34E0CA5}" name="PivotTable1" cacheId="5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C8"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3">
        <item h="1" x="0"/>
        <item h="1" x="1"/>
        <item h="1" x="2"/>
        <item h="1" x="3"/>
        <item h="1" x="4"/>
        <item h="1" x="5"/>
        <item h="1" x="6"/>
        <item h="1" x="7"/>
        <item h="1" x="8"/>
        <item h="1" x="9"/>
        <item h="1" x="10"/>
        <item h="1" x="11"/>
        <item x="12"/>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dataField="1" showAll="0" defaultSubtotal="0"/>
    <pivotField showAll="0" defaultSubtotal="0"/>
  </pivotFields>
  <rowFields count="2">
    <field x="3"/>
    <field x="2"/>
  </rowFields>
  <rowItems count="2">
    <i>
      <x v="4"/>
    </i>
    <i r="1">
      <x v="12"/>
    </i>
  </rowItems>
  <colFields count="1">
    <field x="0"/>
  </colFields>
  <colItems count="2">
    <i>
      <x v="6"/>
    </i>
    <i>
      <x v="9"/>
    </i>
  </colItems>
  <dataFields count="1">
    <dataField name="Sum of Negative_Error_Rate" fld="11" baseField="2" baseItem="4" numFmtId="164"/>
  </dataFields>
  <chartFormats count="26">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 chart="2" format="29" series="1">
      <pivotArea type="data" outline="0" fieldPosition="0">
        <references count="1">
          <reference field="4294967294" count="1" selected="0">
            <x v="0"/>
          </reference>
        </references>
      </pivotArea>
    </chartFormat>
    <chartFormat chart="0" format="23" series="1">
      <pivotArea type="data" outline="0" fieldPosition="0">
        <references count="2">
          <reference field="4294967294" count="1" selected="0">
            <x v="0"/>
          </reference>
          <reference field="0" count="1" selected="0">
            <x v="59"/>
          </reference>
        </references>
      </pivotArea>
    </chartFormat>
    <chartFormat chart="2" format="30" series="1">
      <pivotArea type="data" outline="0" fieldPosition="0">
        <references count="2">
          <reference field="4294967294" count="1" selected="0">
            <x v="0"/>
          </reference>
          <reference field="0" count="1" selected="0">
            <x v="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nd="1"/>
        <i x="1" nd="1"/>
        <i x="2" nd="1"/>
        <i x="3" nd="1"/>
        <i x="4" nd="1"/>
        <i x="5" s="1" nd="1"/>
        <i x="6" nd="1"/>
        <i x="7" nd="1"/>
        <i x="8" nd="1"/>
        <i x="9"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0" nd="1"/>
        <i x="41" nd="1"/>
        <i x="42" nd="1"/>
        <i x="43" nd="1"/>
        <i x="44" nd="1"/>
        <i x="45" nd="1"/>
        <i x="46" nd="1"/>
        <i x="47" nd="1"/>
        <i x="48" nd="1"/>
        <i x="49" nd="1"/>
        <i x="50" nd="1"/>
        <i x="51" nd="1"/>
        <i x="52" nd="1"/>
        <i x="53" nd="1"/>
        <i x="54" nd="1"/>
        <i x="55" nd="1"/>
        <i x="56" nd="1"/>
        <i x="57" nd="1"/>
        <i x="5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6">
        <i x="0"/>
        <i x="1"/>
        <i x="2"/>
        <i x="3"/>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6">
        <i x="0"/>
        <i x="1"/>
        <i x="2"/>
        <i x="3"/>
        <i x="4"/>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s="1"/>
        <i x="1"/>
        <i x="2"/>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6">
        <i x="0"/>
        <i x="1"/>
        <i x="2"/>
        <i x="3"/>
        <i x="4"/>
        <i x="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s="1"/>
        <i x="1"/>
        <i x="2"/>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6">
        <i x="0"/>
        <i x="1"/>
        <i x="2"/>
        <i x="3"/>
        <i x="4"/>
        <i x="5"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i x="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6">
        <i x="0"/>
        <i x="1"/>
        <i x="2"/>
        <i x="3"/>
        <i x="4" s="1"/>
        <i x="5"/>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s="1"/>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showMissing="0">
      <items count="5">
        <i x="0"/>
        <i x="1"/>
        <i x="2"/>
        <i x="3" s="1"/>
        <i x="4"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s="1"/>
        <i x="7" s="1"/>
        <i x="9"/>
        <i x="10"/>
        <i x="12"/>
        <i x="13"/>
        <i x="15"/>
        <i x="16"/>
        <i x="17"/>
        <i x="19"/>
        <i x="20"/>
        <i x="2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8">
        <i x="0"/>
        <i x="1"/>
        <i x="2"/>
        <i x="3"/>
        <i x="4"/>
        <i x="5"/>
        <i x="6" s="1"/>
        <i x="7"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8">
        <i x="0"/>
        <i x="1"/>
        <i x="2"/>
        <i x="3"/>
        <i x="4"/>
        <i x="5"/>
        <i x="6"/>
        <i x="7"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i x="22"/>
        <i x="25"/>
        <i x="26"/>
        <i x="28"/>
        <i x="29"/>
        <i x="32"/>
        <i x="35"/>
        <i x="46"/>
        <i x="47" s="1"/>
        <i x="52" s="1"/>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9">
        <i x="3" s="1"/>
        <i x="8" s="1"/>
        <i x="1" nd="1"/>
        <i x="2" nd="1"/>
        <i x="4" nd="1"/>
        <i x="5" nd="1"/>
        <i x="6" nd="1"/>
        <i x="7"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s="1"/>
        <i x="2"/>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s="1"/>
        <i x="3" nd="1"/>
        <i x="4" nd="1"/>
        <i x="5" nd="1"/>
        <i x="6" nd="1"/>
        <i x="7" nd="1"/>
        <i x="8" nd="1"/>
        <i x="9" nd="1"/>
        <i x="10" nd="1"/>
        <i x="11" nd="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1600986504">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1600986504">
      <items count="13">
        <i x="0"/>
        <i x="1"/>
        <i x="2"/>
        <i x="3"/>
        <i x="4"/>
        <i x="5"/>
        <i x="6"/>
        <i x="7"/>
        <i x="8"/>
        <i x="9"/>
        <i x="10"/>
        <i x="12" s="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1600986504">
      <items count="7">
        <i x="6" s="1"/>
        <i x="0" nd="1"/>
        <i x="1" nd="1"/>
        <i x="2" nd="1"/>
        <i x="3" nd="1"/>
        <i x="4" nd="1"/>
        <i x="5" nd="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1600986504">
      <items count="60">
        <i x="1"/>
        <i x="2"/>
        <i x="3"/>
        <i x="4"/>
        <i x="5" s="1"/>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1600986504">
      <items count="13">
        <i x="0"/>
        <i x="1"/>
        <i x="2"/>
        <i x="3"/>
        <i x="4"/>
        <i x="5"/>
        <i x="6"/>
        <i x="7"/>
        <i x="8"/>
        <i x="9"/>
        <i x="10"/>
        <i x="12" s="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1600986504">
      <items count="7">
        <i x="6" s="1"/>
        <i x="0" nd="1"/>
        <i x="1" nd="1"/>
        <i x="2" nd="1"/>
        <i x="3" nd="1"/>
        <i x="4" nd="1"/>
        <i x="5" nd="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2"/>
        <i x="23"/>
        <i x="24" s="1"/>
        <i x="25" s="1"/>
        <i x="26" s="1"/>
        <i x="27"/>
        <i x="28"/>
        <i x="29"/>
        <i x="30"/>
        <i x="31"/>
        <i x="32"/>
        <i x="33"/>
        <i x="34"/>
        <i x="35"/>
        <i x="36"/>
        <i x="37"/>
        <i x="38"/>
        <i x="39"/>
        <i x="40"/>
        <i x="41"/>
        <i x="42"/>
        <i x="43"/>
        <i x="44"/>
        <i x="45"/>
        <i x="46"/>
        <i x="47"/>
        <i x="48"/>
        <i x="49"/>
        <i x="50"/>
        <i x="51"/>
        <i x="52"/>
        <i x="53"/>
        <i x="54"/>
        <i x="55"/>
        <i x="56"/>
        <i x="57"/>
        <i x="58"/>
        <i x="21" nd="1"/>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s="1"/>
        <i x="3" nd="1"/>
        <i x="4" nd="1"/>
        <i x="5" nd="1"/>
        <i x="6" nd="1"/>
        <i x="7" nd="1"/>
        <i x="8" nd="1"/>
        <i x="9" nd="1"/>
        <i x="10" nd="1"/>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6">
        <i x="3"/>
        <i x="4"/>
        <i x="5" s="1"/>
        <i x="0" nd="1"/>
        <i x="1" nd="1"/>
        <i x="2"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6">
        <i x="0"/>
        <i x="1"/>
        <i x="2"/>
        <i x="3" s="1"/>
        <i x="4"/>
        <i x="5"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i x="1"/>
        <i x="2"/>
        <i x="3"/>
        <i x="4"/>
        <i x="5"/>
        <i x="6"/>
        <i x="7"/>
        <i x="8" s="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s="1"/>
        <i x="2"/>
        <i x="3" nd="1"/>
        <i x="4" nd="1"/>
        <i x="5" nd="1"/>
        <i x="6" nd="1"/>
        <i x="7" nd="1"/>
        <i x="8" nd="1"/>
        <i x="9" nd="1"/>
        <i x="10" nd="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6">
        <i x="0"/>
        <i x="1"/>
        <i x="2"/>
        <i x="3"/>
        <i x="4"/>
        <i x="5"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s="1"/>
        <i x="1"/>
        <i x="2"/>
        <i x="3" nd="1"/>
        <i x="4" nd="1"/>
        <i x="5" nd="1"/>
        <i x="6" nd="1"/>
        <i x="7" nd="1"/>
        <i x="8" nd="1"/>
        <i x="9" nd="1"/>
        <i x="10" nd="1"/>
        <i x="11" nd="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6">
        <i x="0"/>
        <i x="1"/>
        <i x="2"/>
        <i x="3"/>
        <i x="4"/>
        <i x="5" s="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s="1"/>
        <i x="1"/>
        <i x="2"/>
        <i x="3" nd="1"/>
        <i x="4" nd="1"/>
        <i x="5" nd="1"/>
        <i x="6" nd="1"/>
        <i x="7" nd="1"/>
        <i x="8" nd="1"/>
        <i x="9" nd="1"/>
        <i x="10" nd="1"/>
        <i x="11" nd="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6">
        <i x="0"/>
        <i x="1"/>
        <i x="2"/>
        <i x="3"/>
        <i x="4"/>
        <i x="5" s="1"/>
      </items>
    </tabular>
  </data>
</slicerCacheDefinition>
</file>

<file path=xl/slicerCaches/slicerCache6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3" xr10:uid="{D5F1364F-1D8E-49D6-B086-A0B1742BC645}" sourceName="County">
  <pivotTables>
    <pivotTable tabId="89" name="PivotTable1"/>
  </pivotTables>
  <data>
    <tabular pivotCacheId="5">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6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3" xr10:uid="{9C8BCE62-713B-462E-BF47-205FCB3944B6}" sourceName="Quarter">
  <pivotTables>
    <pivotTable tabId="89" name="PivotTable1"/>
  </pivotTables>
  <data>
    <tabular pivotCacheId="5">
      <items count="4">
        <i x="0"/>
        <i x="1"/>
        <i x="2"/>
        <i x="3" s="1"/>
      </items>
    </tabular>
  </data>
</slicerCacheDefinition>
</file>

<file path=xl/slicerCaches/slicerCache6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3" xr10:uid="{6E7C60DD-81AF-47B2-901C-9DF540EB2170}" sourceName="C_Year">
  <pivotTables>
    <pivotTable tabId="89" name="PivotTable1"/>
  </pivotTables>
  <data>
    <tabular pivotCacheId="5">
      <items count="7">
        <i x="5" s="1"/>
        <i x="6" s="1"/>
        <i x="0" nd="1"/>
        <i x="1" nd="1"/>
        <i x="2" nd="1"/>
        <i x="3"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tartItem="1"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tartItem="1"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tartItem="1"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1" style="SlicerStyleDark1" rowHeight="241300"/>
  <slicer name="County" xr10:uid="{00000000-0014-0000-FFFF-FFFF05000000}" cache="Slicer_County" caption="County" style="SlicerStyleDark1" rowHeight="241300"/>
  <slicer name="Month" xr10:uid="{00000000-0014-0000-FFFF-FFFF06000000}" cache="Slicer_Month" caption="Month"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artItem="1" style="SlicerStyleDark1" rowHeight="241300"/>
  <slicer name="Month 6" xr10:uid="{00000000-0014-0000-FFFF-FFFF0C000000}" cache="Slicer_Month1" caption="Month"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yle="SlicerStyleDark1" rowHeight="241300"/>
  <slicer name="Calendar_Year 9" xr10:uid="{00000000-0014-0000-FFFF-FFFF14000000}" cache="Slicer_Calendar_Year9" caption="Calendar Year" startItem="4" style="SlicerStyleDark1" rowHeight="241300"/>
  <slicer name="County 16" xr10:uid="{00000000-0014-0000-FFFF-FFFF15000000}" cache="Slicer_County16" caption="County" startItem="8"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15" style="SlicerStyleDark1" rowHeight="241300"/>
  <slicer name="Calendar_Year 13" xr10:uid="{00000000-0014-0000-FFFF-FFFF19000000}" cache="Slicer_Calendar_Year" caption="Calendar Year"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yle="SlicerStyleDark1" rowHeight="241300"/>
  <slicer name="Calendar_Year 6" xr10:uid="{00000000-0014-0000-FFFF-FFFF26000000}" cache="Slicer_Calendar_Year6" caption="Year" startItem="1"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yle="SlicerStyleDark1" rowHeight="241300"/>
  <slicer name="Calendar_Year 2" xr10:uid="{00000000-0014-0000-FFFF-FFFF31000000}" cache="Slicer_Calendar_Year4"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yle="SlicerStyleDark1"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3" xr10:uid="{B7FDD802-A45F-40A7-9E47-E35A8803F2D4}" cache="Slicer_County13" caption="County" style="SlicerStyleDark1" rowHeight="241300"/>
  <slicer name="Quarter 3" xr10:uid="{CC184D41-74AE-4111-9D4A-A1475C1D92E6}" cache="Slicer_Quarter3" caption="Quarter" style="SlicerStyleDark1" rowHeight="241300"/>
  <slicer name="C_Year 3" xr10:uid="{A5E2922E-0D99-4776-9B1E-82BDC1DEFDBA}" cache="Slicer_C_Year3" caption="Year" style="SlicerStyleDark1"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3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TableGeoMapsTools" displayName="TableGeoMapsTools" ref="A7:A14" totalsRowShown="0" headerRowDxfId="206" dataDxfId="205">
  <autoFilter ref="A7:A14" xr:uid="{8E434F15-E2CF-4FBE-AA73-C627F7A9B898}"/>
  <tableColumns count="1">
    <tableColumn id="1" xr3:uid="{C310809B-6B4C-426E-8326-E46EADA02B82}" name="GeoMaps Tools and Resources " dataDxfId="20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TableResourcesandTools" displayName="TableResourcesandTools" ref="A7:A13" totalsRowShown="0" headerRowDxfId="203" dataDxfId="202">
  <autoFilter ref="A7:A13" xr:uid="{8E434F15-E2CF-4FBE-AA73-C627F7A9B898}"/>
  <tableColumns count="1">
    <tableColumn id="1" xr3:uid="{D215E5F4-9576-4765-9BD8-CCA623849FB1}" name="Resources and Tools" dataDxfId="2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TableUpdatesLog" displayName="TableUpdatesLog" ref="A7:C45" totalsRowShown="0" headerRowDxfId="200" dataDxfId="198" headerRowBorderDxfId="199" tableBorderDxfId="197" totalsRowBorderDxfId="196">
  <autoFilter ref="A7:C45" xr:uid="{CFC9591C-262D-4FD9-B104-07E18371D37F}"/>
  <tableColumns count="3">
    <tableColumn id="1" xr3:uid="{B67B949D-B113-497F-ACF6-281CE51009BE}" name="Date Updated" dataDxfId="195"/>
    <tableColumn id="2" xr3:uid="{A97AC9B7-9590-4689-852D-F53A334355EB}" name="Item(s) Updated" dataDxfId="194"/>
    <tableColumn id="3" xr3:uid="{7493B2A1-86DF-4824-8A4B-96A35D4EA6CA}" name="Comments" dataDxfId="19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CalFreshMonthlyData" displayName="TableCalFreshMonthlyData" ref="A10:AG3727" totalsRowShown="0" headerRowDxfId="182" dataDxfId="180" headerRowBorderDxfId="181" headerRowCellStyle="Percent" dataCellStyle="Percent">
  <autoFilter ref="A10:AG3727" xr:uid="{00000000-0009-0000-0100-000006000000}"/>
  <tableColumns count="33">
    <tableColumn id="1" xr3:uid="{00000000-0010-0000-0000-000001000000}" name="County"/>
    <tableColumn id="2" xr3:uid="{00000000-0010-0000-0000-000002000000}" name="Consortium" dataDxfId="179"/>
    <tableColumn id="3" xr3:uid="{00000000-0010-0000-0000-000003000000}" name="Month" dataDxfId="178"/>
    <tableColumn id="4" xr3:uid="{00000000-0010-0000-0000-000004000000}" name="Calendar_Year" dataDxfId="177"/>
    <tableColumn id="5" xr3:uid="{00000000-0010-0000-0000-000005000000}" name="FFY" dataDxfId="176"/>
    <tableColumn id="6" xr3:uid="{00000000-0010-0000-0000-000006000000}" name="SFY" dataDxfId="175"/>
    <tableColumn id="38" xr3:uid="{BAF2448D-D2C5-47A0-9BCE-53F17EA2BCAA}" name="Fed_PA_HHs" dataDxfId="174"/>
    <tableColumn id="37" xr3:uid="{10B96A8F-F9CB-4EDB-8E92-0FB8259F63BB}" name="Fed_NA_HHs" dataDxfId="173"/>
    <tableColumn id="36" xr3:uid="{C1BAC76E-72FC-401D-9774-E9336D585768}" name="CFAP_PA_HHs" dataDxfId="172"/>
    <tableColumn id="35" xr3:uid="{61B34713-5549-4E99-9F82-4CEB9E6B10C5}" name="CFAP_NA_HHs" dataDxfId="171"/>
    <tableColumn id="34" xr3:uid="{D6C07ADC-2B56-4025-A208-0F912C82303A}" name="All_PA_HHs" dataDxfId="170"/>
    <tableColumn id="33" xr3:uid="{8B89AB76-0738-40FC-A11B-B50EC620706C}" name="All_NA_HHs" dataDxfId="169"/>
    <tableColumn id="7" xr3:uid="{00000000-0010-0000-0000-000007000000}" name="CF_HHs" dataDxfId="168" dataCellStyle="Comma"/>
    <tableColumn id="8" xr3:uid="{00000000-0010-0000-0000-000008000000}" name="CF_Persons" dataDxfId="167" dataCellStyle="Comma"/>
    <tableColumn id="32" xr3:uid="{229DEA9F-7B98-4018-81FC-5C1E0DBC134E}" name="Fed_PA_Persons" dataDxfId="166" dataCellStyle="Comma"/>
    <tableColumn id="31" xr3:uid="{FD3FA0DF-A403-46A5-BC3B-012FC5976902}" name="Fed_ NA_Persons" dataDxfId="165" dataCellStyle="Comma"/>
    <tableColumn id="30" xr3:uid="{7CB54C0B-929D-46E6-BCAD-157C6678E178}" name="All_Fed_Persons" dataDxfId="164" dataCellStyle="Comma"/>
    <tableColumn id="29" xr3:uid="{294AE181-CD9B-4D9D-BF45-A98599B4C844}" name="CFAP_PA_Persons" dataDxfId="163" dataCellStyle="Comma"/>
    <tableColumn id="28" xr3:uid="{4E02DB79-33A6-486F-8EAD-A7E74559F58D}" name="CFAP_NA_Persons" dataDxfId="162" dataCellStyle="Comma"/>
    <tableColumn id="27" xr3:uid="{F778F408-CB1D-4FE0-AFB7-6610FE35DAB7}" name="All_CFAP_Persons" dataDxfId="161" dataCellStyle="Comma"/>
    <tableColumn id="26" xr3:uid="{82F6D485-3474-43A5-A5B5-A8011F727FF9}" name="All_PA_Persons" dataDxfId="160" dataCellStyle="Comma"/>
    <tableColumn id="25" xr3:uid="{873DAD74-0180-4B10-90F3-0E61AF32A911}" name="All_NA_Persons" dataDxfId="159" dataCellStyle="Comma"/>
    <tableColumn id="21" xr3:uid="{442BAA15-5CBB-4D29-B1F6-BC194F1049C7}" name="Fed_Issuances" dataDxfId="158" dataCellStyle="Comma"/>
    <tableColumn id="20" xr3:uid="{B98FA04E-3601-47B0-914E-EBBA606DA27F}" name="State_Issuances" dataDxfId="157" dataCellStyle="Comma"/>
    <tableColumn id="19" xr3:uid="{34CB8EC4-D22A-4454-9927-2AB311276B6B}" name="Total_Issuances" dataDxfId="156" dataCellStyle="Comma"/>
    <tableColumn id="9" xr3:uid="{00000000-0010-0000-0000-000009000000}" name="Timeliness_30_day_Pct" dataDxfId="155" dataCellStyle="Percent"/>
    <tableColumn id="10" xr3:uid="{00000000-0010-0000-0000-00000A000000}" name="Timeliness_Exped_Pct_Monthly" dataDxfId="154" dataCellStyle="Percent"/>
    <tableColumn id="13" xr3:uid="{00000000-0010-0000-0000-00000D000000}" name="Negative_Error_Rate" dataDxfId="153" dataCellStyle="Percent"/>
    <tableColumn id="11" xr3:uid="{00000000-0010-0000-0000-00000B000000}" name="Active_Error_Rate" dataDxfId="152" dataCellStyle="Percent"/>
    <tableColumn id="15" xr3:uid="{00000000-0010-0000-0000-00000F000000}" name="Apps_Recd" dataDxfId="151" dataCellStyle="Percent"/>
    <tableColumn id="17" xr3:uid="{00000000-0010-0000-0000-000011000000}" name="Online_Apps_Recd" dataDxfId="150" dataCellStyle="Percent"/>
    <tableColumn id="18" xr3:uid="{00000000-0010-0000-0000-000012000000}" name="Child_Only_HHs" dataDxfId="149" dataCellStyle="Percent"/>
    <tableColumn id="16" xr3:uid="{00000000-0010-0000-0000-000010000000}" name="Child_Only_Persons" dataDxfId="148"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5048" totalsRowShown="0" headerRowDxfId="147" dataDxfId="145" headerRowBorderDxfId="146" headerRowCellStyle="Percent" dataCellStyle="Percent">
  <autoFilter ref="A10:M5048" xr:uid="{00000000-0009-0000-0100-000007000000}"/>
  <tableColumns count="13">
    <tableColumn id="1" xr3:uid="{00000000-0010-0000-0100-000001000000}" name="County"/>
    <tableColumn id="2" xr3:uid="{00000000-0010-0000-0100-000002000000}" name="Consortium" dataDxfId="144"/>
    <tableColumn id="3" xr3:uid="{00000000-0010-0000-0100-000003000000}" name="Month" dataDxfId="143"/>
    <tableColumn id="4" xr3:uid="{00000000-0010-0000-0100-000004000000}" name="Calendar_Year" dataDxfId="142"/>
    <tableColumn id="5" xr3:uid="{00000000-0010-0000-0100-000005000000}" name="FFY" dataDxfId="141"/>
    <tableColumn id="6" xr3:uid="{00000000-0010-0000-0100-000006000000}" name="SFY" dataDxfId="140"/>
    <tableColumn id="7" xr3:uid="{00000000-0010-0000-0100-000007000000}" name="CF_HHs" dataDxfId="139" dataCellStyle="Comma"/>
    <tableColumn id="8" xr3:uid="{00000000-0010-0000-0100-000008000000}" name="CF_Persons" dataDxfId="138" dataCellStyle="Comma"/>
    <tableColumn id="12" xr3:uid="{00000000-0010-0000-0100-00000C000000}" name="MC_Enrollment" dataDxfId="137" dataCellStyle="Comma"/>
    <tableColumn id="9" xr3:uid="{00000000-0010-0000-0100-000009000000}" name="Timeliness_30_day_Pct" dataDxfId="136" dataCellStyle="Percent"/>
    <tableColumn id="10" xr3:uid="{00000000-0010-0000-0100-00000A000000}" name="Timeliness_Exped_Pct_Monthly" dataDxfId="135" dataCellStyle="Percent"/>
    <tableColumn id="13" xr3:uid="{00000000-0010-0000-0100-00000D000000}" name="Negative_Error_Rate" dataDxfId="134" dataCellStyle="Percent"/>
    <tableColumn id="11" xr3:uid="{00000000-0010-0000-0100-00000B000000}" name="Active_Error_Rate" dataDxfId="133"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CalFreshQuarterlyData" displayName="TableCalFreshQuarterlyData" ref="A10:N1662" totalsRowShown="0" headerRowDxfId="15" dataDxfId="14" headerRowBorderDxfId="13">
  <autoFilter ref="A10:N1662" xr:uid="{00000000-0009-0000-0100-000004000000}"/>
  <tableColumns count="14">
    <tableColumn id="1" xr3:uid="{00000000-0010-0000-0300-000001000000}" name="County"/>
    <tableColumn id="2" xr3:uid="{00000000-0010-0000-0300-000002000000}" name="Consortium" dataDxfId="12"/>
    <tableColumn id="3" xr3:uid="{00000000-0010-0000-0300-000003000000}" name="Quarter" dataDxfId="11"/>
    <tableColumn id="4" xr3:uid="{00000000-0010-0000-0300-000004000000}" name="C_Year" dataDxfId="10"/>
    <tableColumn id="5" xr3:uid="{00000000-0010-0000-0300-000005000000}" name="FFY" dataDxfId="9"/>
    <tableColumn id="6" xr3:uid="{00000000-0010-0000-0300-000006000000}" name="SFY" dataDxfId="8"/>
    <tableColumn id="7" xr3:uid="{00000000-0010-0000-0300-000007000000}" name="Timeliness_Exped_Pct_Qrtly" dataDxfId="7"/>
    <tableColumn id="8" xr3:uid="{00000000-0010-0000-0300-000008000000}" name="_30_Day_Churn_Pct_of_Reapps" dataDxfId="6"/>
    <tableColumn id="9" xr3:uid="{00000000-0010-0000-0300-000009000000}" name="_90_Day_Churn_Pct_of_Reapps" dataDxfId="5"/>
    <tableColumn id="10" xr3:uid="{00000000-0010-0000-0300-00000A000000}" name="_30_Day_Pct_of_Sched_Recerts" dataDxfId="4"/>
    <tableColumn id="11" xr3:uid="{00000000-0010-0000-0300-00000B000000}" name="_90_Day_Pct_of_Sched_Recerts" dataDxfId="3"/>
    <tableColumn id="12" xr3:uid="{EDF04F73-A69D-46B7-B1A8-D9E168286F57}" name="_CalFresh_Applications_Started_Using_CalHEERS" dataDxfId="2"/>
    <tableColumn id="13" xr3:uid="{FCC79889-D93E-4ABC-A6F8-FBF4F125F06C}" name="_CalFresh_Applications_Submitted_Using_CalHEERS" dataDxfId="1"/>
    <tableColumn id="14" xr3:uid="{AC812606-EC4E-48F9-9B30-B48CCBB1EA35}" name="_CalFresh_Applications_Approved_Using_CalHEERS" dataDxfId="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CalFreshAnnualData" displayName="TableCalFreshAnnualData" ref="A10:T305" totalsRowShown="0" headerRowDxfId="132" dataDxfId="131">
  <autoFilter ref="A10:T305" xr:uid="{00000000-0009-0000-0100-000002000000}"/>
  <tableColumns count="20">
    <tableColumn id="1" xr3:uid="{00000000-0010-0000-0400-000001000000}" name="County"/>
    <tableColumn id="2" xr3:uid="{00000000-0010-0000-0400-000002000000}" name="Consortium" dataDxfId="130"/>
    <tableColumn id="3" xr3:uid="{00000000-0010-0000-0400-000003000000}" name="Calendar_Year" dataDxfId="129"/>
    <tableColumn id="16" xr3:uid="{00000000-0010-0000-0400-000010000000}" name="SFY" dataDxfId="128"/>
    <tableColumn id="4" xr3:uid="{00000000-0010-0000-0400-000004000000}" name="CF_Households_SFY_Avg" dataDxfId="127"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26"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25" dataCellStyle="Comma"/>
    <tableColumn id="14" xr3:uid="{00000000-0010-0000-0400-00000E000000}" name="CF_Persons_CY_Avg" dataDxfId="124" dataCellStyle="Comma"/>
    <tableColumn id="20" xr3:uid="{00000000-0010-0000-0400-000014000000}" name="Elderly_CF_July" dataDxfId="123" dataCellStyle="Comma"/>
    <tableColumn id="19" xr3:uid="{00000000-0010-0000-0400-000013000000}" name="Children_CF_July" dataDxfId="122" dataCellStyle="Comma"/>
    <tableColumn id="17" xr3:uid="{00000000-0010-0000-0400-000011000000}" name="ESL_CF_July_CY" dataDxfId="121" dataCellStyle="Comma"/>
    <tableColumn id="21" xr3:uid="{00000000-0010-0000-0400-000015000000}" name="WIC_0-4_CF_Reachable" dataDxfId="120" dataCellStyle="Comma"/>
    <tableColumn id="13" xr3:uid="{00000000-0010-0000-0400-00000D000000}" name="Percent_CF_0-4_in_WIC" dataDxfId="119" dataCellStyle="Comma"/>
    <tableColumn id="6" xr3:uid="{00000000-0010-0000-0400-000006000000}" name="Total_Pop_CY" dataDxfId="118" dataCellStyle="Comma"/>
    <tableColumn id="7" xr3:uid="{00000000-0010-0000-0400-000007000000}" name="Total_Elderly_60_plus_CY" dataDxfId="117" dataCellStyle="Comma"/>
    <tableColumn id="8" xr3:uid="{00000000-0010-0000-0400-000008000000}" name="Total_Children_under_18_CY" dataDxfId="116" dataCellStyle="Comma"/>
    <tableColumn id="9" xr3:uid="{00000000-0010-0000-0400-000009000000}" name="Total_ESL_over_5_CY" dataDxfId="115" dataCellStyle="Comma"/>
    <tableColumn id="10" xr3:uid="{00000000-0010-0000-0400-00000A000000}" name="Total_SSI_Recipients_CY" dataDxfId="114" dataCellStyle="Comma"/>
    <tableColumn id="11" xr3:uid="{00000000-0010-0000-0400-00000B000000}" name="Unemployment_Pct_CY" dataDxfId="113"/>
    <tableColumn id="12" xr3:uid="{00000000-0010-0000-0400-00000C000000}" name="CF_Eligibles_CY" dataDxfId="112"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leProgramReachIndexRawData" displayName="TableProgramReachIndexRawData" ref="A10:H482" totalsRowShown="0" headerRowDxfId="24" dataDxfId="23">
  <autoFilter ref="A10:H482" xr:uid="{00000000-0009-0000-0100-000001000000}"/>
  <tableColumns count="8">
    <tableColumn id="1" xr3:uid="{00000000-0010-0000-0500-000001000000}" name="County"/>
    <tableColumn id="2" xr3:uid="{00000000-0010-0000-0500-000002000000}" name="Consortium" dataDxfId="22"/>
    <tableColumn id="3" xr3:uid="{00000000-0010-0000-0500-000003000000}" name="Calendar_Year" dataDxfId="21"/>
    <tableColumn id="23" xr3:uid="{00000000-0010-0000-0500-000017000000}" name="PRI_est_freq" dataDxfId="20" dataCellStyle="Comma"/>
    <tableColumn id="14" xr3:uid="{00000000-0010-0000-0500-00000E000000}" name="CF_Persons_CY_Avg" dataDxfId="19" dataCellStyle="Comma"/>
    <tableColumn id="12" xr3:uid="{00000000-0010-0000-0500-00000C000000}" name="CF_Eligibles" dataDxfId="18" dataCellStyle="Comma"/>
    <tableColumn id="22" xr3:uid="{00000000-0010-0000-0500-000016000000}" name="5yr_est_years" dataDxfId="17" dataCellStyle="Comma"/>
    <tableColumn id="13" xr3:uid="{00000000-0010-0000-0500-00000D000000}" name="PRI"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image" Target="../media/image9.emf"/><Relationship Id="rId4" Type="http://schemas.openxmlformats.org/officeDocument/2006/relationships/package" Target="../embeddings/Microsoft_Word_Document.docx"/></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17.xml"/><Relationship Id="rId3" Type="http://schemas.openxmlformats.org/officeDocument/2006/relationships/pivotTable" Target="../pivotTables/pivotTable5.xml"/><Relationship Id="rId7" Type="http://schemas.openxmlformats.org/officeDocument/2006/relationships/printerSettings" Target="../printerSettings/printerSettings17.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8.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11.xml"/><Relationship Id="rId4" Type="http://schemas.openxmlformats.org/officeDocument/2006/relationships/pivotTable" Target="../pivotTables/pivotTable12.xml"/><Relationship Id="rId9"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microsoft.com/office/2007/relationships/slicer" Target="../slicers/slicer21.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microsoft.com/office/2007/relationships/slicer" Target="../slicers/slicer23.x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microsoft.com/office/2007/relationships/slicer" Target="../slicers/slicer24.xml"/><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microsoft.com/office/2007/relationships/slicer" Target="../slicers/slicer25.xml"/><Relationship Id="rId5" Type="http://schemas.openxmlformats.org/officeDocument/2006/relationships/drawing" Target="../drawings/drawing33.xml"/><Relationship Id="rId4"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microsoft.com/office/2007/relationships/slicer" Target="../slicers/slicer26.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5.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ivotTable" Target="../pivotTables/pivotTable23.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7.xml"/><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8.xml"/><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35.bin"/><Relationship Id="rId1" Type="http://schemas.openxmlformats.org/officeDocument/2006/relationships/pivotTable" Target="../pivotTables/pivotTable24.xm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microsoft.com/office/2007/relationships/slicer" Target="../slicers/slicer27.xml"/><Relationship Id="rId2" Type="http://schemas.openxmlformats.org/officeDocument/2006/relationships/drawing" Target="../drawings/drawing41.xml"/><Relationship Id="rId1" Type="http://schemas.openxmlformats.org/officeDocument/2006/relationships/pivotTable" Target="../pivotTables/pivotTable27.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drawing" Target="../drawings/drawing42.xml"/><Relationship Id="rId5" Type="http://schemas.openxmlformats.org/officeDocument/2006/relationships/printerSettings" Target="../printerSettings/printerSettings37.bin"/><Relationship Id="rId4" Type="http://schemas.openxmlformats.org/officeDocument/2006/relationships/pivotTable" Target="../pivotTables/pivotTable31.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ivotTable" Target="../pivotTables/pivotTable33.xml"/><Relationship Id="rId1" Type="http://schemas.openxmlformats.org/officeDocument/2006/relationships/pivotTable" Target="../pivotTables/pivotTable32.xml"/><Relationship Id="rId5" Type="http://schemas.microsoft.com/office/2007/relationships/slicer" Target="../slicers/slicer28.xml"/><Relationship Id="rId4"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ivotTable" Target="../pivotTables/pivotTable35.xml"/><Relationship Id="rId1" Type="http://schemas.openxmlformats.org/officeDocument/2006/relationships/pivotTable" Target="../pivotTables/pivotTable34.xml"/><Relationship Id="rId4"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3" Type="http://schemas.openxmlformats.org/officeDocument/2006/relationships/pivotTable" Target="../pivotTables/pivotTable38.xml"/><Relationship Id="rId2" Type="http://schemas.openxmlformats.org/officeDocument/2006/relationships/pivotTable" Target="../pivotTables/pivotTable37.xml"/><Relationship Id="rId1" Type="http://schemas.openxmlformats.org/officeDocument/2006/relationships/pivotTable" Target="../pivotTables/pivotTable36.xml"/><Relationship Id="rId6" Type="http://schemas.openxmlformats.org/officeDocument/2006/relationships/drawing" Target="../drawings/drawing45.xml"/><Relationship Id="rId5" Type="http://schemas.openxmlformats.org/officeDocument/2006/relationships/printerSettings" Target="../printerSettings/printerSettings40.bin"/><Relationship Id="rId4" Type="http://schemas.openxmlformats.org/officeDocument/2006/relationships/pivotTable" Target="../pivotTables/pivotTable39.xml"/></Relationships>
</file>

<file path=xl/worksheets/_rels/sheet46.xml.rels><?xml version="1.0" encoding="UTF-8" standalone="yes"?>
<Relationships xmlns="http://schemas.openxmlformats.org/package/2006/relationships"><Relationship Id="rId3" Type="http://schemas.openxmlformats.org/officeDocument/2006/relationships/pivotTable" Target="../pivotTables/pivotTable42.xml"/><Relationship Id="rId7" Type="http://schemas.openxmlformats.org/officeDocument/2006/relationships/drawing" Target="../drawings/drawing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rinterSettings" Target="../printerSettings/printerSettings41.bin"/><Relationship Id="rId5" Type="http://schemas.openxmlformats.org/officeDocument/2006/relationships/pivotTable" Target="../pivotTables/pivotTable44.xml"/><Relationship Id="rId4" Type="http://schemas.openxmlformats.org/officeDocument/2006/relationships/pivotTable" Target="../pivotTables/pivotTable43.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7.xml"/><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printerSettings" Target="../printerSettings/printerSettings43.bin"/><Relationship Id="rId1" Type="http://schemas.openxmlformats.org/officeDocument/2006/relationships/pivotTable" Target="../pivotTables/pivotTable45.xml"/><Relationship Id="rId4" Type="http://schemas.microsoft.com/office/2007/relationships/slicer" Target="../slicers/slicer29.xml"/></Relationships>
</file>

<file path=xl/worksheets/_rels/sheet49.xml.rels><?xml version="1.0" encoding="UTF-8" standalone="yes"?>
<Relationships xmlns="http://schemas.openxmlformats.org/package/2006/relationships"><Relationship Id="rId3" Type="http://schemas.microsoft.com/office/2007/relationships/slicer" Target="../slicers/slicer30.xml"/><Relationship Id="rId2" Type="http://schemas.openxmlformats.org/officeDocument/2006/relationships/drawing" Target="../drawings/drawing49.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9" width="15.5703125" style="24" customWidth="1"/>
    <col min="30" max="30" width="18.85546875" style="24" customWidth="1"/>
    <col min="31" max="31" width="13.7109375" style="82" customWidth="1"/>
    <col min="32" max="32" width="13.140625" style="82" customWidth="1"/>
    <col min="33" max="33" width="12.5703125" style="82" customWidth="1"/>
    <col min="34" max="34" width="12.140625" style="82" customWidth="1"/>
    <col min="35" max="16384" width="9.140625" style="82"/>
  </cols>
  <sheetData>
    <row r="1" spans="1:1">
      <c r="A1" s="194" t="s">
        <v>440</v>
      </c>
    </row>
    <row r="6" spans="1:1" ht="18.75">
      <c r="A6" s="20"/>
    </row>
    <row r="7" spans="1:1" ht="15.75">
      <c r="A7" s="192" t="s">
        <v>428</v>
      </c>
    </row>
    <row r="8" spans="1:1" ht="15.75">
      <c r="A8" s="193" t="s">
        <v>429</v>
      </c>
    </row>
    <row r="9" spans="1:1" ht="15.75">
      <c r="A9" s="205" t="s">
        <v>422</v>
      </c>
    </row>
    <row r="10" spans="1:1" ht="15.75">
      <c r="A10" s="193" t="s">
        <v>423</v>
      </c>
    </row>
    <row r="11" spans="1:1" ht="15.75">
      <c r="A11" s="193" t="s">
        <v>424</v>
      </c>
    </row>
    <row r="12" spans="1:1" ht="15.75">
      <c r="A12" s="193" t="s">
        <v>425</v>
      </c>
    </row>
    <row r="13" spans="1:1" ht="15.75">
      <c r="A13" s="193" t="s">
        <v>426</v>
      </c>
    </row>
    <row r="14" spans="1:1" ht="15.75">
      <c r="A14" s="193" t="s">
        <v>427</v>
      </c>
    </row>
  </sheetData>
  <sheetProtection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9" width="15.5703125" style="24" customWidth="1"/>
    <col min="30" max="30" width="18.85546875" style="24" customWidth="1"/>
    <col min="31" max="31" width="13.7109375" style="82" customWidth="1"/>
    <col min="32" max="32" width="13.140625" style="82" customWidth="1"/>
    <col min="33" max="33" width="12.5703125" style="82" customWidth="1"/>
    <col min="34" max="34" width="12.140625" style="82" customWidth="1"/>
    <col min="35" max="16384" width="9.140625" style="82"/>
  </cols>
  <sheetData>
    <row r="1" spans="1:1">
      <c r="A1" s="194" t="s">
        <v>441</v>
      </c>
    </row>
    <row r="6" spans="1:1" ht="18.75">
      <c r="A6" s="20"/>
    </row>
    <row r="7" spans="1:1" ht="15.75">
      <c r="A7" s="192" t="s">
        <v>410</v>
      </c>
    </row>
    <row r="8" spans="1:1" ht="15.75">
      <c r="A8" s="193" t="s">
        <v>411</v>
      </c>
    </row>
    <row r="9" spans="1:1" ht="15.75">
      <c r="A9" s="193" t="s">
        <v>412</v>
      </c>
    </row>
    <row r="10" spans="1:1" ht="15.75">
      <c r="A10" s="193" t="s">
        <v>413</v>
      </c>
    </row>
    <row r="11" spans="1:1" ht="15.75">
      <c r="A11" s="193" t="s">
        <v>414</v>
      </c>
    </row>
    <row r="12" spans="1:1" ht="15.75">
      <c r="A12" s="193" t="s">
        <v>415</v>
      </c>
    </row>
    <row r="13" spans="1:1" ht="15.75">
      <c r="A13" s="193" t="s">
        <v>416</v>
      </c>
    </row>
  </sheetData>
  <sheetProtection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50"/>
  <sheetViews>
    <sheetView showGridLines="0" showRowColHeaders="0" workbookViewId="0"/>
  </sheetViews>
  <sheetFormatPr defaultRowHeight="15"/>
  <cols>
    <col min="1" max="1" width="15.42578125" style="13" customWidth="1"/>
    <col min="2" max="2" width="59.85546875" style="13" customWidth="1"/>
    <col min="3" max="3" width="28.7109375" customWidth="1"/>
  </cols>
  <sheetData>
    <row r="1" spans="1:3" s="12" customFormat="1">
      <c r="A1" s="191" t="s">
        <v>419</v>
      </c>
      <c r="B1" s="13"/>
    </row>
    <row r="2" spans="1:3" s="12" customFormat="1">
      <c r="A2" s="13"/>
      <c r="B2" s="13"/>
    </row>
    <row r="3" spans="1:3" s="12" customFormat="1">
      <c r="A3" s="13"/>
      <c r="B3" s="13"/>
    </row>
    <row r="4" spans="1:3" s="12" customFormat="1">
      <c r="A4" s="13"/>
      <c r="B4" s="13"/>
    </row>
    <row r="5" spans="1:3" s="12" customFormat="1">
      <c r="A5" s="13"/>
      <c r="B5" s="13"/>
    </row>
    <row r="7" spans="1:3">
      <c r="A7" s="195" t="s">
        <v>214</v>
      </c>
      <c r="B7" s="195" t="s">
        <v>274</v>
      </c>
      <c r="C7" s="195" t="s">
        <v>215</v>
      </c>
    </row>
    <row r="8" spans="1:3" s="82" customFormat="1" ht="173.25" customHeight="1">
      <c r="A8" s="196">
        <v>43587</v>
      </c>
      <c r="B8" s="197" t="s">
        <v>459</v>
      </c>
      <c r="C8" s="207"/>
    </row>
    <row r="9" spans="1:3" s="82" customFormat="1" ht="261.75" customHeight="1">
      <c r="A9" s="196">
        <v>43565</v>
      </c>
      <c r="B9" s="197" t="s">
        <v>457</v>
      </c>
      <c r="C9" s="211" t="s">
        <v>455</v>
      </c>
    </row>
    <row r="10" spans="1:3" s="82" customFormat="1" ht="267.75" customHeight="1">
      <c r="A10" s="196">
        <v>43557</v>
      </c>
      <c r="B10" s="197" t="s">
        <v>456</v>
      </c>
      <c r="C10" s="211" t="s">
        <v>455</v>
      </c>
    </row>
    <row r="11" spans="1:3" s="82" customFormat="1" ht="120" customHeight="1">
      <c r="A11" s="196">
        <v>43535</v>
      </c>
      <c r="B11" s="197" t="s">
        <v>439</v>
      </c>
      <c r="C11" s="207"/>
    </row>
    <row r="12" spans="1:3" s="82" customFormat="1" ht="54" customHeight="1">
      <c r="A12" s="196">
        <v>43530</v>
      </c>
      <c r="B12" s="197" t="s">
        <v>437</v>
      </c>
      <c r="C12" s="197" t="s">
        <v>438</v>
      </c>
    </row>
    <row r="13" spans="1:3" s="82" customFormat="1" ht="120">
      <c r="A13" s="196">
        <v>43524</v>
      </c>
      <c r="B13" s="197" t="s">
        <v>435</v>
      </c>
      <c r="C13" s="207"/>
    </row>
    <row r="14" spans="1:3" s="82" customFormat="1" ht="135">
      <c r="A14" s="196">
        <v>43507</v>
      </c>
      <c r="B14" s="197" t="s">
        <v>434</v>
      </c>
      <c r="C14" s="207"/>
    </row>
    <row r="15" spans="1:3" s="82" customFormat="1" ht="171.75" customHeight="1">
      <c r="A15" s="196">
        <v>43495</v>
      </c>
      <c r="B15" s="197" t="s">
        <v>433</v>
      </c>
      <c r="C15" s="207"/>
    </row>
    <row r="16" spans="1:3" s="82" customFormat="1" ht="165" customHeight="1">
      <c r="A16" s="196">
        <v>43475</v>
      </c>
      <c r="B16" s="197" t="s">
        <v>432</v>
      </c>
      <c r="C16" s="207"/>
    </row>
    <row r="17" spans="1:3" s="82" customFormat="1" ht="102" customHeight="1">
      <c r="A17" s="196">
        <v>43465</v>
      </c>
      <c r="B17" s="197" t="s">
        <v>387</v>
      </c>
      <c r="C17" s="198"/>
    </row>
    <row r="18" spans="1:3" s="82" customFormat="1" ht="202.5" customHeight="1">
      <c r="A18" s="196">
        <v>43444</v>
      </c>
      <c r="B18" s="197" t="s">
        <v>360</v>
      </c>
      <c r="C18" s="196"/>
    </row>
    <row r="19" spans="1:3" s="82" customFormat="1" ht="124.5" customHeight="1">
      <c r="A19" s="196">
        <v>43432</v>
      </c>
      <c r="B19" s="197" t="s">
        <v>359</v>
      </c>
      <c r="C19" s="196"/>
    </row>
    <row r="20" spans="1:3" s="82" customFormat="1" ht="119.25" customHeight="1">
      <c r="A20" s="196">
        <v>43417</v>
      </c>
      <c r="B20" s="197" t="s">
        <v>358</v>
      </c>
      <c r="C20" s="196"/>
    </row>
    <row r="21" spans="1:3" s="82" customFormat="1" ht="60">
      <c r="A21" s="196">
        <v>43404</v>
      </c>
      <c r="B21" s="197" t="s">
        <v>357</v>
      </c>
      <c r="C21" s="197"/>
    </row>
    <row r="22" spans="1:3" s="82" customFormat="1" ht="117.75" customHeight="1">
      <c r="A22" s="196">
        <v>43403</v>
      </c>
      <c r="B22" s="197" t="s">
        <v>356</v>
      </c>
      <c r="C22" s="197"/>
    </row>
    <row r="23" spans="1:3" s="82" customFormat="1" ht="146.25" customHeight="1">
      <c r="A23" s="196">
        <v>43385</v>
      </c>
      <c r="B23" s="197" t="s">
        <v>355</v>
      </c>
      <c r="C23" s="197"/>
    </row>
    <row r="24" spans="1:3" s="82" customFormat="1" ht="133.5" customHeight="1">
      <c r="A24" s="196">
        <v>43375</v>
      </c>
      <c r="B24" s="197" t="s">
        <v>354</v>
      </c>
      <c r="C24" s="197"/>
    </row>
    <row r="25" spans="1:3" s="82" customFormat="1" ht="152.25" customHeight="1">
      <c r="A25" s="196">
        <v>43357</v>
      </c>
      <c r="B25" s="197" t="s">
        <v>352</v>
      </c>
      <c r="C25" s="197"/>
    </row>
    <row r="26" spans="1:3" s="82" customFormat="1" ht="102" customHeight="1">
      <c r="A26" s="196">
        <v>43342</v>
      </c>
      <c r="B26" s="197" t="s">
        <v>351</v>
      </c>
      <c r="C26" s="197"/>
    </row>
    <row r="27" spans="1:3" s="82" customFormat="1" ht="190.5" customHeight="1">
      <c r="A27" s="196">
        <v>43322</v>
      </c>
      <c r="B27" s="197" t="s">
        <v>306</v>
      </c>
      <c r="C27" s="197"/>
    </row>
    <row r="28" spans="1:3" s="82" customFormat="1" ht="167.25" customHeight="1">
      <c r="A28" s="196">
        <v>43312</v>
      </c>
      <c r="B28" s="197" t="s">
        <v>305</v>
      </c>
      <c r="C28" s="197"/>
    </row>
    <row r="29" spans="1:3" s="82" customFormat="1" ht="52.5" customHeight="1">
      <c r="A29" s="196">
        <v>43294</v>
      </c>
      <c r="B29" s="197" t="s">
        <v>294</v>
      </c>
      <c r="C29" s="197" t="s">
        <v>295</v>
      </c>
    </row>
    <row r="30" spans="1:3" s="82" customFormat="1" ht="110.25" customHeight="1">
      <c r="A30" s="196">
        <v>43291</v>
      </c>
      <c r="B30" s="197" t="s">
        <v>293</v>
      </c>
      <c r="C30" s="197"/>
    </row>
    <row r="31" spans="1:3" s="82" customFormat="1" ht="84" customHeight="1">
      <c r="A31" s="196">
        <v>43262</v>
      </c>
      <c r="B31" s="197" t="s">
        <v>287</v>
      </c>
      <c r="C31" s="197" t="s">
        <v>288</v>
      </c>
    </row>
    <row r="32" spans="1:3" s="82" customFormat="1" ht="33.75" customHeight="1">
      <c r="A32" s="196">
        <v>43255</v>
      </c>
      <c r="B32" s="197" t="s">
        <v>281</v>
      </c>
      <c r="C32" s="197"/>
    </row>
    <row r="33" spans="1:4" s="82" customFormat="1" ht="30">
      <c r="A33" s="196">
        <v>43243</v>
      </c>
      <c r="B33" s="197" t="s">
        <v>280</v>
      </c>
      <c r="C33" s="197"/>
    </row>
    <row r="34" spans="1:4" s="82" customFormat="1" ht="50.25" customHeight="1">
      <c r="A34" s="196">
        <v>43231</v>
      </c>
      <c r="B34" s="197" t="s">
        <v>417</v>
      </c>
      <c r="C34" s="197"/>
    </row>
    <row r="35" spans="1:4" s="82" customFormat="1" ht="49.5" customHeight="1">
      <c r="A35" s="196">
        <v>43220</v>
      </c>
      <c r="B35" s="197" t="s">
        <v>418</v>
      </c>
      <c r="C35" s="197"/>
    </row>
    <row r="36" spans="1:4" s="82" customFormat="1" ht="71.25" customHeight="1">
      <c r="A36" s="196">
        <v>43189</v>
      </c>
      <c r="B36" s="197" t="s">
        <v>268</v>
      </c>
      <c r="C36" s="197"/>
    </row>
    <row r="37" spans="1:4" s="82" customFormat="1" ht="60">
      <c r="A37" s="196">
        <v>43175</v>
      </c>
      <c r="B37" s="197" t="s">
        <v>269</v>
      </c>
      <c r="C37" s="197"/>
    </row>
    <row r="38" spans="1:4" s="82" customFormat="1" ht="92.25" customHeight="1">
      <c r="A38" s="196">
        <v>43159</v>
      </c>
      <c r="B38" s="197" t="s">
        <v>270</v>
      </c>
      <c r="C38" s="197" t="s">
        <v>263</v>
      </c>
    </row>
    <row r="39" spans="1:4" s="82" customFormat="1" ht="105.75" customHeight="1">
      <c r="A39" s="196">
        <v>43131</v>
      </c>
      <c r="B39" s="197" t="s">
        <v>271</v>
      </c>
      <c r="C39" s="198"/>
    </row>
    <row r="40" spans="1:4" s="82" customFormat="1" ht="58.5" customHeight="1">
      <c r="A40" s="196">
        <v>43018</v>
      </c>
      <c r="B40" s="197" t="s">
        <v>272</v>
      </c>
      <c r="C40" s="198"/>
    </row>
    <row r="41" spans="1:4" s="82" customFormat="1" ht="45">
      <c r="A41" s="196">
        <v>42942</v>
      </c>
      <c r="B41" s="197" t="s">
        <v>273</v>
      </c>
      <c r="C41" s="198"/>
    </row>
    <row r="42" spans="1:4" s="82" customFormat="1" ht="30">
      <c r="A42" s="199">
        <v>42940</v>
      </c>
      <c r="B42" s="200" t="s">
        <v>66</v>
      </c>
      <c r="C42" s="201" t="s">
        <v>243</v>
      </c>
    </row>
    <row r="43" spans="1:4" s="82" customFormat="1">
      <c r="A43" s="199">
        <v>42901</v>
      </c>
      <c r="B43" s="200" t="s">
        <v>66</v>
      </c>
      <c r="C43" s="201" t="s">
        <v>242</v>
      </c>
    </row>
    <row r="44" spans="1:4" ht="30">
      <c r="A44" s="199">
        <v>42886</v>
      </c>
      <c r="B44" s="200" t="s">
        <v>66</v>
      </c>
      <c r="C44" s="201" t="s">
        <v>241</v>
      </c>
    </row>
    <row r="45" spans="1:4">
      <c r="A45" s="202">
        <v>42880</v>
      </c>
      <c r="B45" s="203" t="s">
        <v>66</v>
      </c>
      <c r="C45" s="204" t="s">
        <v>233</v>
      </c>
    </row>
    <row r="46" spans="1:4">
      <c r="A46" s="77"/>
    </row>
    <row r="47" spans="1:4">
      <c r="A47" s="77"/>
    </row>
    <row r="48" spans="1:4">
      <c r="A48" s="77"/>
      <c r="D48" s="80"/>
    </row>
    <row r="49" spans="1:3">
      <c r="A49" s="78"/>
      <c r="B49" s="79"/>
      <c r="C49" s="80"/>
    </row>
    <row r="50" spans="1:3">
      <c r="A50" s="78"/>
      <c r="B50" s="79"/>
    </row>
  </sheetData>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heetViews>
  <sheetFormatPr defaultColWidth="9.140625" defaultRowHeight="15"/>
  <cols>
    <col min="1" max="11" width="9.140625" style="12"/>
    <col min="12" max="12" width="9.140625" style="12" customWidth="1"/>
    <col min="13" max="16" width="9.140625" style="12"/>
    <col min="17" max="17" width="9.140625" style="12" customWidth="1"/>
    <col min="18" max="16384" width="9.140625" style="12"/>
  </cols>
  <sheetData>
    <row r="1" spans="1:26">
      <c r="A1" s="188" t="s">
        <v>420</v>
      </c>
    </row>
    <row r="3" spans="1:26" ht="21">
      <c r="P3" s="35"/>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12"/>
      <c r="B10" s="212"/>
      <c r="C10" s="212"/>
      <c r="D10" s="212"/>
      <c r="E10" s="212"/>
      <c r="F10" s="212"/>
      <c r="G10" s="212"/>
      <c r="H10" s="212"/>
      <c r="I10" s="212"/>
      <c r="J10" s="212"/>
      <c r="K10" s="212"/>
      <c r="L10" s="212"/>
      <c r="M10" s="212"/>
      <c r="N10" s="212"/>
      <c r="O10" s="212"/>
      <c r="P10" s="212"/>
      <c r="Q10" s="212"/>
      <c r="R10" s="212"/>
      <c r="S10" s="212"/>
      <c r="U10"/>
      <c r="V10"/>
      <c r="W10"/>
      <c r="X10"/>
    </row>
    <row r="11" spans="1:26" ht="15" customHeight="1">
      <c r="U11"/>
      <c r="V11"/>
      <c r="W11"/>
      <c r="X11"/>
    </row>
    <row r="12" spans="1:26" ht="21" customHeight="1">
      <c r="U12"/>
      <c r="V12"/>
      <c r="W12"/>
      <c r="X12"/>
    </row>
    <row r="13" spans="1:26" ht="15" customHeight="1">
      <c r="U13"/>
      <c r="V13"/>
      <c r="W13"/>
      <c r="X13"/>
      <c r="Y13" s="39"/>
    </row>
    <row r="14" spans="1:26" ht="15" customHeight="1">
      <c r="U14"/>
      <c r="V14"/>
      <c r="W14"/>
      <c r="X14"/>
      <c r="Y14" s="39"/>
      <c r="Z14" s="39"/>
    </row>
    <row r="15" spans="1:26" ht="15" customHeight="1">
      <c r="U15"/>
      <c r="V15"/>
      <c r="W15"/>
      <c r="X15"/>
      <c r="Y15" s="39"/>
      <c r="Z15" s="39"/>
    </row>
    <row r="16" spans="1:26" ht="15" customHeight="1">
      <c r="U16"/>
      <c r="V16" s="82"/>
      <c r="W16"/>
      <c r="X16"/>
      <c r="Y16" s="39"/>
      <c r="Z16" s="39"/>
    </row>
    <row r="17" spans="21:26" ht="15" customHeight="1">
      <c r="U17"/>
      <c r="V17"/>
      <c r="W17"/>
      <c r="X17"/>
      <c r="Y17" s="39"/>
      <c r="Z17" s="39"/>
    </row>
    <row r="18" spans="21:26" ht="15" customHeight="1">
      <c r="U18"/>
      <c r="V18"/>
      <c r="W18"/>
      <c r="X18"/>
      <c r="Y18" s="39"/>
      <c r="Z18" s="39"/>
    </row>
    <row r="19" spans="21:26" ht="15" customHeight="1">
      <c r="U19"/>
      <c r="V19"/>
      <c r="W19"/>
      <c r="X19"/>
      <c r="Y19" s="39"/>
      <c r="Z19" s="39"/>
    </row>
    <row r="20" spans="21:26" ht="15" customHeight="1">
      <c r="U20"/>
      <c r="V20"/>
      <c r="W20"/>
      <c r="X20"/>
      <c r="Y20" s="39"/>
      <c r="Z20" s="39"/>
    </row>
    <row r="21" spans="21:26" ht="15" customHeight="1">
      <c r="U21"/>
      <c r="V21"/>
      <c r="W21"/>
      <c r="X21"/>
      <c r="Z21" s="39"/>
    </row>
    <row r="22" spans="21:26" ht="15" customHeight="1">
      <c r="U22"/>
      <c r="V22"/>
      <c r="W22"/>
      <c r="X22"/>
      <c r="Z22" s="39"/>
    </row>
    <row r="23" spans="21:26" ht="15" customHeight="1">
      <c r="U23"/>
      <c r="V23"/>
      <c r="W23"/>
      <c r="X23"/>
      <c r="Z23" s="39"/>
    </row>
    <row r="24" spans="21:26" ht="15" customHeight="1">
      <c r="U24"/>
      <c r="V24"/>
      <c r="W24"/>
      <c r="X24"/>
      <c r="Z24" s="39"/>
    </row>
    <row r="25" spans="21:26" ht="15" customHeight="1">
      <c r="U25"/>
      <c r="V25"/>
      <c r="W25"/>
      <c r="X25"/>
    </row>
    <row r="26" spans="21:26" ht="15" customHeight="1">
      <c r="U26"/>
      <c r="V26"/>
      <c r="W26"/>
      <c r="X26"/>
    </row>
    <row r="27" spans="21:26">
      <c r="U27"/>
      <c r="V27"/>
      <c r="W27"/>
      <c r="X27"/>
    </row>
  </sheetData>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8" t="s">
        <v>421</v>
      </c>
    </row>
    <row r="7" spans="1:7">
      <c r="G7" s="14"/>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2" customWidth="1"/>
    <col min="2" max="2" width="27.85546875" style="82" customWidth="1"/>
    <col min="3" max="3" width="19.85546875" style="82" customWidth="1"/>
    <col min="4" max="4" width="19.7109375" style="82" customWidth="1"/>
    <col min="5" max="5" width="19.85546875" style="13" customWidth="1"/>
    <col min="6" max="7" width="19.85546875" style="82" customWidth="1"/>
    <col min="8" max="8" width="19.7109375" style="82" customWidth="1"/>
    <col min="9" max="11" width="19.42578125" style="82" customWidth="1"/>
    <col min="12" max="13" width="19.28515625" style="82" customWidth="1"/>
    <col min="14" max="16384" width="9.140625" style="82"/>
  </cols>
  <sheetData>
    <row r="1" spans="1:36">
      <c r="A1" s="189" t="s">
        <v>393</v>
      </c>
      <c r="B1" s="38"/>
      <c r="C1" s="38"/>
      <c r="D1" s="38"/>
      <c r="E1" s="89"/>
      <c r="F1" s="38"/>
      <c r="G1" s="38"/>
      <c r="H1" s="38"/>
      <c r="I1" s="38"/>
      <c r="J1" s="38"/>
      <c r="K1" s="38"/>
      <c r="L1" s="38"/>
      <c r="M1" s="38"/>
      <c r="N1" s="38"/>
      <c r="O1" s="38"/>
      <c r="P1" s="38"/>
      <c r="Q1" s="38"/>
      <c r="R1" s="38"/>
      <c r="S1" s="38"/>
      <c r="T1" s="38"/>
      <c r="U1" s="38"/>
      <c r="V1" s="38"/>
      <c r="W1" s="38"/>
      <c r="X1" s="38"/>
      <c r="Y1" s="38"/>
      <c r="Z1" s="38"/>
      <c r="AA1" s="38"/>
      <c r="AB1" s="38"/>
      <c r="AC1" s="38"/>
      <c r="AD1" s="38"/>
      <c r="AE1" s="163"/>
    </row>
    <row r="2" spans="1:36">
      <c r="A2" s="38"/>
      <c r="B2" s="38"/>
      <c r="C2" s="38"/>
      <c r="D2" s="38"/>
      <c r="E2" s="89"/>
      <c r="F2" s="38"/>
      <c r="G2" s="38"/>
      <c r="H2" s="38"/>
      <c r="I2" s="38"/>
      <c r="J2" s="38"/>
      <c r="K2" s="38"/>
      <c r="L2" s="38"/>
      <c r="M2" s="38"/>
      <c r="N2" s="38"/>
      <c r="O2" s="38"/>
      <c r="P2" s="38"/>
      <c r="Q2" s="38"/>
      <c r="R2" s="38"/>
      <c r="S2" s="38"/>
      <c r="T2" s="38"/>
      <c r="U2" s="38"/>
      <c r="V2" s="38"/>
      <c r="W2" s="38"/>
      <c r="X2" s="38"/>
      <c r="Y2" s="38"/>
      <c r="Z2" s="38"/>
      <c r="AA2" s="38"/>
      <c r="AB2" s="38"/>
      <c r="AC2" s="38"/>
      <c r="AD2" s="38"/>
      <c r="AE2" s="163"/>
    </row>
    <row r="3" spans="1:36">
      <c r="A3" s="38"/>
      <c r="B3" s="38"/>
      <c r="C3" s="38"/>
      <c r="D3" s="38"/>
      <c r="E3" s="89"/>
      <c r="F3" s="38"/>
      <c r="G3" s="38"/>
      <c r="H3" s="38"/>
      <c r="I3" s="38"/>
      <c r="J3" s="38"/>
      <c r="K3" s="38"/>
      <c r="L3" s="38"/>
      <c r="M3" s="38"/>
      <c r="N3" s="38"/>
      <c r="O3" s="38"/>
      <c r="P3" s="38"/>
      <c r="Q3" s="38"/>
      <c r="R3" s="38"/>
      <c r="S3" s="38"/>
      <c r="T3" s="38"/>
      <c r="U3" s="38"/>
      <c r="V3" s="38"/>
      <c r="W3" s="38"/>
      <c r="X3" s="38"/>
      <c r="Y3" s="38"/>
      <c r="Z3" s="38"/>
      <c r="AA3" s="38"/>
      <c r="AB3" s="38"/>
      <c r="AC3" s="38"/>
      <c r="AD3" s="38"/>
      <c r="AE3" s="163"/>
    </row>
    <row r="4" spans="1:36">
      <c r="A4" s="38"/>
      <c r="B4" s="38"/>
      <c r="C4" s="38"/>
      <c r="D4" s="38"/>
      <c r="E4" s="89"/>
      <c r="F4" s="38"/>
      <c r="G4" s="38"/>
      <c r="H4" s="38"/>
      <c r="I4" s="38"/>
      <c r="J4" s="38"/>
      <c r="K4" s="38"/>
      <c r="L4" s="38"/>
      <c r="M4" s="38"/>
      <c r="N4" s="38"/>
      <c r="O4" s="38"/>
      <c r="P4" s="38"/>
      <c r="Q4" s="38"/>
      <c r="R4" s="38"/>
      <c r="S4" s="38"/>
      <c r="T4" s="38"/>
      <c r="U4" s="38"/>
      <c r="V4" s="38"/>
      <c r="W4" s="38"/>
      <c r="X4" s="38"/>
      <c r="Y4" s="38"/>
      <c r="Z4" s="38"/>
      <c r="AA4" s="38"/>
      <c r="AB4" s="38"/>
      <c r="AC4" s="38"/>
      <c r="AD4" s="38"/>
      <c r="AE4" s="163"/>
    </row>
    <row r="5" spans="1:36">
      <c r="A5" s="38"/>
      <c r="B5" s="38"/>
      <c r="C5" s="38"/>
      <c r="D5" s="38"/>
      <c r="E5" s="89"/>
      <c r="F5" s="38"/>
      <c r="G5" s="38"/>
      <c r="H5" s="38"/>
      <c r="I5" s="38"/>
      <c r="J5" s="38"/>
      <c r="K5" s="38"/>
      <c r="L5" s="38"/>
      <c r="M5" s="38"/>
      <c r="N5" s="38"/>
      <c r="O5" s="38"/>
      <c r="P5" s="38"/>
      <c r="Q5" s="38"/>
      <c r="R5" s="38"/>
      <c r="S5" s="38"/>
      <c r="T5" s="38"/>
      <c r="U5" s="38"/>
      <c r="V5" s="38"/>
      <c r="W5" s="38"/>
      <c r="X5" s="38"/>
      <c r="Y5" s="38"/>
      <c r="Z5" s="38"/>
      <c r="AA5" s="38"/>
      <c r="AB5" s="38"/>
      <c r="AC5" s="38"/>
      <c r="AD5" s="38"/>
      <c r="AE5" s="163"/>
    </row>
    <row r="6" spans="1:36">
      <c r="A6" s="38"/>
      <c r="B6" s="38"/>
      <c r="C6" s="38"/>
      <c r="D6" s="38"/>
      <c r="E6" s="89"/>
      <c r="F6" s="38"/>
      <c r="G6" s="38"/>
      <c r="H6" s="38"/>
      <c r="I6" s="38"/>
      <c r="J6" s="38"/>
      <c r="K6" s="38"/>
      <c r="L6" s="38"/>
      <c r="M6" s="38"/>
      <c r="N6" s="38"/>
      <c r="O6" s="38"/>
      <c r="P6" s="38"/>
      <c r="Q6" s="38"/>
      <c r="R6" s="38"/>
      <c r="S6" s="38"/>
      <c r="T6" s="38"/>
      <c r="U6" s="38"/>
      <c r="V6" s="38"/>
      <c r="W6" s="38"/>
      <c r="X6" s="38"/>
      <c r="Y6" s="38"/>
      <c r="Z6" s="38"/>
      <c r="AA6" s="38"/>
      <c r="AB6" s="38"/>
      <c r="AC6" s="38"/>
      <c r="AD6" s="38"/>
      <c r="AE6" s="163"/>
    </row>
    <row r="7" spans="1:36" ht="18.75">
      <c r="A7" s="217" t="s">
        <v>252</v>
      </c>
      <c r="B7" s="217"/>
      <c r="C7" s="217"/>
      <c r="D7" s="217"/>
      <c r="E7" s="217"/>
      <c r="F7" s="217"/>
      <c r="G7" s="38"/>
      <c r="H7" s="38"/>
      <c r="I7" s="38"/>
      <c r="J7" s="38"/>
      <c r="K7" s="38"/>
      <c r="L7" s="38"/>
      <c r="M7" s="38"/>
      <c r="N7" s="38"/>
      <c r="O7" s="38"/>
      <c r="P7" s="38"/>
      <c r="Q7" s="38"/>
      <c r="R7" s="38"/>
      <c r="S7" s="38"/>
      <c r="T7" s="38"/>
      <c r="U7" s="38"/>
      <c r="V7" s="38"/>
      <c r="W7" s="38"/>
      <c r="X7" s="38"/>
      <c r="Y7" s="38"/>
      <c r="Z7" s="38"/>
      <c r="AA7" s="38"/>
      <c r="AB7" s="38"/>
      <c r="AC7" s="38"/>
      <c r="AD7" s="38"/>
      <c r="AE7" s="163"/>
    </row>
    <row r="8" spans="1:36" ht="18.75">
      <c r="A8" s="142"/>
      <c r="B8" s="142"/>
      <c r="C8" s="142"/>
      <c r="D8" s="142"/>
      <c r="E8" s="142"/>
      <c r="F8" s="142"/>
      <c r="G8" s="38"/>
      <c r="H8" s="38"/>
      <c r="I8" s="38"/>
      <c r="J8" s="38"/>
      <c r="K8" s="38"/>
      <c r="L8" s="38"/>
      <c r="M8" s="38"/>
      <c r="N8" s="38"/>
      <c r="O8" s="38"/>
      <c r="P8" s="38"/>
      <c r="Q8" s="38"/>
      <c r="R8" s="38"/>
      <c r="S8" s="38"/>
      <c r="T8" s="38"/>
      <c r="U8" s="38"/>
      <c r="V8" s="38"/>
      <c r="W8" s="38"/>
      <c r="X8" s="38"/>
      <c r="Y8" s="38"/>
      <c r="Z8" s="38"/>
      <c r="AA8" s="38"/>
      <c r="AB8" s="38"/>
      <c r="AC8" s="38"/>
      <c r="AD8" s="38"/>
      <c r="AE8" s="163"/>
    </row>
    <row r="9" spans="1:36" ht="18.75">
      <c r="A9" s="171"/>
      <c r="B9" s="171"/>
      <c r="C9" s="171"/>
      <c r="D9" s="171"/>
      <c r="E9" s="171"/>
      <c r="F9" s="171"/>
      <c r="G9" s="38"/>
      <c r="H9" s="38"/>
      <c r="I9" s="38"/>
      <c r="J9" s="38"/>
      <c r="K9" s="38"/>
      <c r="L9" s="38"/>
      <c r="M9" s="38"/>
      <c r="N9" s="38"/>
      <c r="O9" s="38"/>
      <c r="P9" s="38"/>
      <c r="Q9" s="38"/>
      <c r="R9" s="38"/>
      <c r="S9" s="38"/>
      <c r="T9" s="38"/>
      <c r="U9" s="38"/>
      <c r="V9" s="38"/>
      <c r="W9" s="38"/>
      <c r="X9" s="38"/>
      <c r="Y9" s="38"/>
      <c r="Z9" s="38"/>
      <c r="AA9" s="38"/>
      <c r="AB9" s="38"/>
      <c r="AC9" s="38"/>
      <c r="AD9" s="38"/>
      <c r="AE9" s="187"/>
    </row>
    <row r="10" spans="1:36" ht="18.75">
      <c r="A10" s="171"/>
      <c r="B10" s="171"/>
      <c r="C10" s="171"/>
      <c r="D10" s="171"/>
      <c r="E10" s="171"/>
      <c r="F10" s="171"/>
      <c r="G10" s="171"/>
      <c r="H10" s="171"/>
      <c r="I10" s="171"/>
      <c r="J10" s="171"/>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187"/>
    </row>
    <row r="11" spans="1:36" ht="24.75" customHeight="1">
      <c r="A11" s="38"/>
      <c r="B11" s="38"/>
      <c r="C11" s="38"/>
      <c r="D11" s="38"/>
      <c r="E11" s="38"/>
      <c r="F11" s="38"/>
      <c r="G11" s="173"/>
      <c r="H11" s="178"/>
      <c r="I11" s="174"/>
      <c r="J11" s="175"/>
      <c r="K11" s="175"/>
      <c r="L11" s="175"/>
      <c r="M11" s="176"/>
      <c r="N11" s="38"/>
      <c r="O11" s="38"/>
      <c r="P11" s="38"/>
      <c r="Q11" s="38"/>
      <c r="R11" s="38"/>
      <c r="S11" s="38"/>
      <c r="T11" s="38"/>
      <c r="U11" s="38"/>
      <c r="V11" s="38"/>
      <c r="W11" s="38"/>
      <c r="X11" s="38"/>
      <c r="Y11" s="38"/>
      <c r="Z11" s="38"/>
      <c r="AA11" s="38"/>
      <c r="AB11" s="38"/>
      <c r="AC11" s="38"/>
      <c r="AD11" s="38"/>
      <c r="AE11" s="38"/>
      <c r="AF11" s="38"/>
      <c r="AG11" s="38"/>
      <c r="AH11" s="38"/>
      <c r="AI11" s="38"/>
      <c r="AJ11" s="163"/>
    </row>
    <row r="12" spans="1:36" ht="25.5" customHeight="1">
      <c r="A12" s="38"/>
      <c r="B12" s="38"/>
      <c r="C12" s="38"/>
      <c r="D12" s="38"/>
      <c r="E12" s="38"/>
      <c r="F12" s="38"/>
      <c r="G12" s="177"/>
      <c r="H12" s="220" t="s">
        <v>381</v>
      </c>
      <c r="I12" s="220" t="s">
        <v>386</v>
      </c>
      <c r="J12" s="215" t="s">
        <v>382</v>
      </c>
      <c r="K12" s="215" t="s">
        <v>385</v>
      </c>
      <c r="L12" s="215" t="s">
        <v>383</v>
      </c>
      <c r="M12" s="213" t="s">
        <v>384</v>
      </c>
      <c r="N12" s="38"/>
      <c r="O12" s="38"/>
      <c r="P12" s="38"/>
      <c r="Q12" s="38"/>
      <c r="R12" s="38"/>
      <c r="S12" s="38"/>
      <c r="T12" s="38"/>
      <c r="U12" s="38"/>
      <c r="V12" s="38"/>
      <c r="W12" s="38"/>
      <c r="X12" s="38"/>
      <c r="Y12" s="38"/>
      <c r="Z12" s="38"/>
      <c r="AA12" s="38"/>
      <c r="AB12" s="38"/>
      <c r="AC12" s="38"/>
      <c r="AD12" s="38"/>
      <c r="AE12" s="38"/>
      <c r="AF12" s="38"/>
      <c r="AG12" s="38"/>
      <c r="AH12" s="38"/>
      <c r="AI12" s="38"/>
      <c r="AJ12" s="163"/>
    </row>
    <row r="13" spans="1:36" ht="25.5" customHeight="1">
      <c r="A13" s="38"/>
      <c r="B13" s="38"/>
      <c r="C13" s="38"/>
      <c r="D13" s="38"/>
      <c r="E13" s="38"/>
      <c r="F13" s="38"/>
      <c r="G13" s="172"/>
      <c r="H13" s="221"/>
      <c r="I13" s="221"/>
      <c r="J13" s="216"/>
      <c r="K13" s="216"/>
      <c r="L13" s="216"/>
      <c r="M13" s="214"/>
      <c r="N13" s="43"/>
      <c r="O13" s="38"/>
      <c r="P13" s="38"/>
      <c r="Q13" s="38"/>
      <c r="R13" s="38"/>
      <c r="S13" s="38"/>
      <c r="T13" s="38"/>
      <c r="U13" s="38"/>
      <c r="V13" s="38"/>
      <c r="W13" s="38"/>
      <c r="X13" s="38"/>
      <c r="Y13" s="38"/>
      <c r="Z13" s="38"/>
      <c r="AA13" s="38"/>
      <c r="AB13" s="38"/>
      <c r="AC13" s="38"/>
      <c r="AD13" s="38"/>
      <c r="AE13" s="38"/>
      <c r="AF13" s="38"/>
      <c r="AG13" s="38"/>
      <c r="AH13" s="38"/>
      <c r="AI13" s="38"/>
      <c r="AJ13" s="163"/>
    </row>
    <row r="14" spans="1:36">
      <c r="A14" s="38"/>
      <c r="B14" s="38"/>
      <c r="C14" s="38"/>
      <c r="D14" s="38"/>
      <c r="E14" s="38"/>
      <c r="F14" s="38"/>
      <c r="G14" s="94" t="s">
        <v>325</v>
      </c>
      <c r="H14" s="95"/>
      <c r="I14" s="95"/>
      <c r="J14" s="95"/>
      <c r="K14" s="96"/>
      <c r="L14" s="96"/>
      <c r="M14" s="97"/>
      <c r="N14" s="43"/>
      <c r="O14" s="38"/>
      <c r="P14" s="38"/>
      <c r="Q14" s="38"/>
      <c r="R14" s="38"/>
      <c r="S14" s="38"/>
      <c r="T14" s="38"/>
      <c r="U14" s="38"/>
      <c r="V14" s="38"/>
      <c r="W14" s="38"/>
      <c r="X14" s="38"/>
      <c r="Y14" s="38"/>
      <c r="Z14" s="38"/>
      <c r="AA14" s="38"/>
      <c r="AB14" s="38"/>
      <c r="AC14" s="38"/>
      <c r="AD14" s="38"/>
      <c r="AE14" s="38"/>
      <c r="AF14" s="38"/>
      <c r="AG14" s="38"/>
      <c r="AH14" s="38"/>
      <c r="AI14" s="38"/>
      <c r="AJ14" s="163"/>
    </row>
    <row r="15" spans="1:36" ht="21" customHeight="1">
      <c r="A15" s="38"/>
      <c r="B15" s="38"/>
      <c r="C15" s="38"/>
      <c r="D15" s="38"/>
      <c r="E15" s="38"/>
      <c r="F15" s="38"/>
      <c r="G15" s="151" t="s">
        <v>326</v>
      </c>
      <c r="H15" s="143">
        <f>Pivot_CF_CFAP_Detail!B8</f>
        <v>775767</v>
      </c>
      <c r="I15" s="143">
        <f>Pivot_CF_CFAP_Detail!B56</f>
        <v>3764747</v>
      </c>
      <c r="J15" s="144">
        <f>(H15-I15)/I15</f>
        <v>-0.79393914119594222</v>
      </c>
      <c r="K15" s="144">
        <f>(H15-Pivot_CF_CFAP_Detail!B87)/Pivot_CF_CFAP_Detail!B87</f>
        <v>-0.79393914119594222</v>
      </c>
      <c r="L15" s="147">
        <f>H21/H15</f>
        <v>100.02624757175802</v>
      </c>
      <c r="M15" s="148">
        <f>Pivot_CF_CFAP_Detail!B93/Pivot_CF_CFAP_Detail!B87</f>
        <v>248.70182644411432</v>
      </c>
      <c r="N15" s="43"/>
      <c r="O15" s="38"/>
      <c r="P15" s="38"/>
      <c r="Q15" s="38"/>
      <c r="R15" s="38"/>
      <c r="S15" s="38"/>
      <c r="T15" s="38"/>
      <c r="U15" s="38"/>
      <c r="V15" s="38"/>
      <c r="W15" s="38"/>
      <c r="X15" s="38"/>
      <c r="Y15" s="38"/>
      <c r="Z15" s="38"/>
      <c r="AA15" s="38"/>
      <c r="AB15" s="38"/>
      <c r="AC15" s="38"/>
      <c r="AD15" s="38"/>
      <c r="AE15" s="38"/>
      <c r="AF15" s="38"/>
      <c r="AG15" s="38"/>
      <c r="AH15" s="38"/>
      <c r="AI15" s="38"/>
      <c r="AJ15" s="163"/>
    </row>
    <row r="16" spans="1:36" ht="21" customHeight="1">
      <c r="A16" s="38"/>
      <c r="B16" s="38"/>
      <c r="C16" s="38"/>
      <c r="D16" s="38"/>
      <c r="E16" s="38"/>
      <c r="F16" s="38"/>
      <c r="G16" s="180" t="s">
        <v>379</v>
      </c>
      <c r="H16" s="181">
        <f>Pivot_CF_CFAP_Detail!B9</f>
        <v>381995</v>
      </c>
      <c r="I16" s="181">
        <f>Pivot_CF_CFAP_Detail!B57</f>
        <v>1906041</v>
      </c>
      <c r="J16" s="182">
        <f t="shared" ref="J16:J21" si="0">(H16-I16)/I16</f>
        <v>-0.79958720720068455</v>
      </c>
      <c r="K16" s="182">
        <f>(H16-Pivot_CF_CFAP_Detail!B88)/Pivot_CF_CFAP_Detail!B88</f>
        <v>-0.79958720720068455</v>
      </c>
      <c r="L16" s="183" t="s">
        <v>343</v>
      </c>
      <c r="M16" s="184" t="s">
        <v>343</v>
      </c>
      <c r="N16" s="43"/>
      <c r="O16" s="38"/>
      <c r="P16" s="38"/>
      <c r="Q16" s="38"/>
      <c r="R16" s="38"/>
      <c r="S16" s="38"/>
      <c r="T16" s="38"/>
      <c r="U16" s="38"/>
      <c r="V16" s="38"/>
      <c r="W16" s="38"/>
      <c r="X16" s="38"/>
      <c r="Y16" s="38"/>
      <c r="Z16" s="38"/>
      <c r="AA16" s="38"/>
      <c r="AB16" s="38"/>
      <c r="AC16" s="38"/>
      <c r="AD16" s="38"/>
      <c r="AE16" s="38"/>
      <c r="AF16" s="38"/>
      <c r="AG16" s="38"/>
      <c r="AH16" s="38"/>
      <c r="AI16" s="38"/>
      <c r="AJ16" s="163"/>
    </row>
    <row r="17" spans="1:36" ht="21" customHeight="1">
      <c r="A17" s="38"/>
      <c r="B17" s="38"/>
      <c r="C17" s="38"/>
      <c r="D17" s="38"/>
      <c r="E17" s="38"/>
      <c r="F17" s="38"/>
      <c r="G17" s="150" t="s">
        <v>329</v>
      </c>
      <c r="H17" s="181">
        <f>Pivot_CF_CFAP_Detail!B10</f>
        <v>105513</v>
      </c>
      <c r="I17" s="181">
        <f>Pivot_CF_CFAP_Detail!B58</f>
        <v>519098</v>
      </c>
      <c r="J17" s="145">
        <f t="shared" si="0"/>
        <v>-0.79673780288115159</v>
      </c>
      <c r="K17" s="145">
        <f>(H17-Pivot_CF_CFAP_Detail!B89)/Pivot_CF_CFAP_Detail!B89</f>
        <v>-0.79673780288115159</v>
      </c>
      <c r="L17" s="183" t="s">
        <v>343</v>
      </c>
      <c r="M17" s="184" t="s">
        <v>343</v>
      </c>
      <c r="N17" s="43"/>
      <c r="O17" s="38"/>
      <c r="P17" s="38"/>
      <c r="Q17" s="38"/>
      <c r="R17" s="38"/>
      <c r="S17" s="38"/>
      <c r="T17" s="38"/>
      <c r="U17" s="38"/>
      <c r="V17" s="38"/>
      <c r="W17" s="38"/>
      <c r="X17" s="38"/>
      <c r="Y17" s="38"/>
      <c r="Z17" s="38"/>
      <c r="AA17" s="38"/>
      <c r="AB17" s="38"/>
      <c r="AC17" s="38"/>
      <c r="AD17" s="38"/>
      <c r="AE17" s="38"/>
      <c r="AF17" s="38"/>
      <c r="AG17" s="38"/>
      <c r="AH17" s="38"/>
      <c r="AI17" s="38"/>
      <c r="AJ17" s="163"/>
    </row>
    <row r="18" spans="1:36" ht="21" customHeight="1">
      <c r="A18" s="38"/>
      <c r="B18" s="38"/>
      <c r="C18" s="38"/>
      <c r="D18" s="38"/>
      <c r="E18" s="38"/>
      <c r="F18" s="38"/>
      <c r="G18" s="150" t="s">
        <v>330</v>
      </c>
      <c r="H18" s="181">
        <f>Pivot_CF_CFAP_Detail!B11</f>
        <v>41330</v>
      </c>
      <c r="I18" s="181">
        <f>Pivot_CF_CFAP_Detail!B59</f>
        <v>204398</v>
      </c>
      <c r="J18" s="145">
        <f t="shared" si="0"/>
        <v>-0.79779645593401105</v>
      </c>
      <c r="K18" s="145">
        <f>(H18-Pivot_CF_CFAP_Detail!B90)/Pivot_CF_CFAP_Detail!B90</f>
        <v>-0.79779645593401105</v>
      </c>
      <c r="L18" s="183" t="s">
        <v>343</v>
      </c>
      <c r="M18" s="184" t="s">
        <v>343</v>
      </c>
      <c r="N18" s="38"/>
      <c r="O18" s="38"/>
      <c r="P18" s="38"/>
      <c r="Q18" s="38"/>
      <c r="R18" s="38"/>
      <c r="S18" s="38"/>
      <c r="T18" s="38"/>
      <c r="U18" s="38"/>
      <c r="V18" s="38"/>
      <c r="W18" s="38"/>
      <c r="X18" s="38"/>
      <c r="Y18" s="38"/>
      <c r="Z18" s="38"/>
      <c r="AA18" s="38"/>
      <c r="AB18" s="38"/>
      <c r="AC18" s="38"/>
      <c r="AD18" s="38"/>
      <c r="AE18" s="38"/>
      <c r="AF18" s="38"/>
      <c r="AG18" s="38"/>
      <c r="AH18" s="38"/>
      <c r="AI18" s="38"/>
      <c r="AJ18" s="163"/>
    </row>
    <row r="19" spans="1:36" ht="21" customHeight="1">
      <c r="A19" s="38"/>
      <c r="B19" s="38"/>
      <c r="C19" s="38"/>
      <c r="D19" s="38"/>
      <c r="E19" s="38"/>
      <c r="F19" s="38"/>
      <c r="G19" s="150" t="s">
        <v>331</v>
      </c>
      <c r="H19" s="181">
        <f>Pivot_CF_CFAP_Detail!B12</f>
        <v>670254</v>
      </c>
      <c r="I19" s="181">
        <f>Pivot_CF_CFAP_Detail!B60</f>
        <v>3245649</v>
      </c>
      <c r="J19" s="145">
        <f t="shared" si="0"/>
        <v>-0.79349153281824369</v>
      </c>
      <c r="K19" s="145">
        <f>(H19-Pivot_CF_CFAP_Detail!B91)/Pivot_CF_CFAP_Detail!B91</f>
        <v>-0.79349153281824369</v>
      </c>
      <c r="L19" s="183" t="s">
        <v>343</v>
      </c>
      <c r="M19" s="184" t="s">
        <v>343</v>
      </c>
      <c r="N19" s="38"/>
      <c r="O19" s="38"/>
      <c r="P19" s="38"/>
      <c r="Q19" s="38"/>
      <c r="R19" s="38"/>
      <c r="S19" s="38"/>
      <c r="T19" s="38"/>
      <c r="U19" s="38"/>
      <c r="V19" s="38"/>
      <c r="W19" s="38"/>
      <c r="X19" s="38"/>
      <c r="Y19" s="38"/>
      <c r="Z19" s="38"/>
      <c r="AA19" s="38"/>
      <c r="AB19" s="38"/>
      <c r="AC19" s="38"/>
      <c r="AD19" s="38"/>
      <c r="AE19" s="38"/>
      <c r="AF19" s="38"/>
      <c r="AG19" s="38"/>
      <c r="AH19" s="38"/>
      <c r="AI19" s="38"/>
      <c r="AJ19" s="163"/>
    </row>
    <row r="20" spans="1:36" ht="21" customHeight="1">
      <c r="A20" s="38"/>
      <c r="B20" s="38"/>
      <c r="C20" s="38"/>
      <c r="D20" s="38"/>
      <c r="E20" s="38"/>
      <c r="F20" s="38"/>
      <c r="G20" s="150" t="s">
        <v>332</v>
      </c>
      <c r="H20" s="181">
        <f>Pivot_CF_CFAP_Detail!B13</f>
        <v>340665</v>
      </c>
      <c r="I20" s="181">
        <f>Pivot_CF_CFAP_Detail!B61</f>
        <v>1701643</v>
      </c>
      <c r="J20" s="145">
        <f t="shared" si="0"/>
        <v>-0.79980230870987623</v>
      </c>
      <c r="K20" s="145">
        <f>(H20-Pivot_CF_CFAP_Detail!B92)/Pivot_CF_CFAP_Detail!B92</f>
        <v>-0.79980230870987623</v>
      </c>
      <c r="L20" s="183" t="s">
        <v>343</v>
      </c>
      <c r="M20" s="184" t="s">
        <v>343</v>
      </c>
      <c r="N20" s="38"/>
      <c r="O20" s="38"/>
      <c r="P20" s="38"/>
      <c r="Q20" s="38"/>
      <c r="R20" s="38"/>
      <c r="S20" s="38"/>
      <c r="T20" s="38"/>
      <c r="U20" s="38"/>
      <c r="V20" s="38"/>
      <c r="W20" s="38"/>
      <c r="X20" s="38"/>
      <c r="Y20" s="38"/>
      <c r="Z20" s="38"/>
      <c r="AA20" s="38"/>
      <c r="AB20" s="38"/>
      <c r="AC20" s="38"/>
      <c r="AD20" s="38"/>
      <c r="AE20" s="38"/>
      <c r="AF20" s="38"/>
      <c r="AG20" s="38"/>
      <c r="AH20" s="38"/>
      <c r="AI20" s="38"/>
      <c r="AJ20" s="163"/>
    </row>
    <row r="21" spans="1:36" ht="21" customHeight="1">
      <c r="A21" s="38"/>
      <c r="B21" s="38"/>
      <c r="C21" s="38"/>
      <c r="D21" s="38"/>
      <c r="E21" s="38"/>
      <c r="F21" s="38"/>
      <c r="G21" s="150" t="s">
        <v>380</v>
      </c>
      <c r="H21" s="185">
        <f>Pivot_CF_CFAP_Detail!B14</f>
        <v>77597062</v>
      </c>
      <c r="I21" s="185">
        <f>Pivot_CF_CFAP_Detail!B62</f>
        <v>936299455</v>
      </c>
      <c r="J21" s="145">
        <f t="shared" si="0"/>
        <v>-0.91712367065299638</v>
      </c>
      <c r="K21" s="145">
        <f>(H21-Pivot_CF_CFAP_Detail!B93)/Pivot_CF_CFAP_Detail!B93</f>
        <v>-0.91712367065299638</v>
      </c>
      <c r="L21" s="183" t="s">
        <v>343</v>
      </c>
      <c r="M21" s="184" t="s">
        <v>343</v>
      </c>
      <c r="N21" s="38"/>
      <c r="O21" s="38"/>
      <c r="P21" s="38"/>
      <c r="Q21" s="38"/>
      <c r="R21" s="38"/>
      <c r="S21" s="38"/>
      <c r="T21" s="38"/>
      <c r="U21" s="38"/>
      <c r="V21" s="38"/>
      <c r="W21" s="38"/>
      <c r="X21" s="38"/>
      <c r="Y21" s="38"/>
      <c r="Z21" s="38"/>
      <c r="AA21" s="38"/>
      <c r="AB21" s="38"/>
      <c r="AC21" s="38"/>
      <c r="AD21" s="38"/>
      <c r="AE21" s="38"/>
      <c r="AF21" s="38"/>
      <c r="AG21" s="38"/>
      <c r="AH21" s="38"/>
      <c r="AI21" s="38"/>
      <c r="AJ21" s="163"/>
    </row>
    <row r="22" spans="1:36" ht="9" customHeight="1">
      <c r="A22" s="38"/>
      <c r="B22" s="38"/>
      <c r="C22" s="38"/>
      <c r="D22" s="38"/>
      <c r="E22" s="38"/>
      <c r="F22" s="38"/>
      <c r="G22" s="98"/>
      <c r="H22" s="100"/>
      <c r="I22" s="100"/>
      <c r="J22" s="100"/>
      <c r="K22" s="100"/>
      <c r="L22" s="101"/>
      <c r="M22" s="102"/>
      <c r="N22" s="38"/>
      <c r="O22" s="38"/>
      <c r="P22" s="38"/>
      <c r="Q22" s="38"/>
      <c r="R22" s="38"/>
      <c r="S22" s="38"/>
      <c r="T22" s="38"/>
      <c r="U22" s="38"/>
      <c r="V22" s="38"/>
      <c r="W22" s="38"/>
      <c r="X22" s="38"/>
      <c r="Y22" s="38"/>
      <c r="Z22" s="38"/>
      <c r="AA22" s="38"/>
      <c r="AB22" s="38"/>
      <c r="AC22" s="38"/>
      <c r="AD22" s="38"/>
      <c r="AE22" s="38"/>
      <c r="AF22" s="38"/>
      <c r="AG22" s="38"/>
      <c r="AH22" s="38"/>
      <c r="AI22" s="38"/>
      <c r="AJ22" s="163"/>
    </row>
    <row r="23" spans="1:36">
      <c r="A23" s="38"/>
      <c r="B23" s="38"/>
      <c r="C23" s="38"/>
      <c r="D23" s="38"/>
      <c r="E23" s="38"/>
      <c r="F23" s="38"/>
      <c r="G23" s="94" t="s">
        <v>327</v>
      </c>
      <c r="H23" s="95"/>
      <c r="I23" s="95"/>
      <c r="J23" s="95"/>
      <c r="K23" s="95"/>
      <c r="L23" s="96"/>
      <c r="M23" s="97"/>
      <c r="N23" s="38"/>
      <c r="O23" s="38"/>
      <c r="P23" s="38"/>
      <c r="Q23" s="38"/>
      <c r="R23" s="38"/>
      <c r="S23" s="38"/>
      <c r="T23" s="38"/>
      <c r="U23" s="38"/>
      <c r="V23" s="38"/>
      <c r="W23" s="38"/>
      <c r="X23" s="38"/>
      <c r="Y23" s="38"/>
      <c r="Z23" s="38"/>
      <c r="AA23" s="38"/>
      <c r="AB23" s="38"/>
      <c r="AC23" s="38"/>
      <c r="AD23" s="38"/>
      <c r="AE23" s="38"/>
      <c r="AF23" s="38"/>
      <c r="AG23" s="38"/>
      <c r="AH23" s="38"/>
      <c r="AI23" s="38"/>
      <c r="AJ23" s="163"/>
    </row>
    <row r="24" spans="1:36" ht="21" customHeight="1">
      <c r="A24" s="38"/>
      <c r="B24" s="38"/>
      <c r="C24" s="38"/>
      <c r="D24" s="38"/>
      <c r="E24" s="38"/>
      <c r="F24" s="38"/>
      <c r="G24" s="149" t="s">
        <v>326</v>
      </c>
      <c r="H24" s="112">
        <f>Pivot_CF_CFAP_Detail!B15</f>
        <v>768947</v>
      </c>
      <c r="I24" s="112">
        <f>Pivot_CF_CFAP_Detail!B63</f>
        <v>3727240</v>
      </c>
      <c r="J24" s="146">
        <f t="shared" ref="J24:J29" si="1">(H24-I24)/I24</f>
        <v>-0.7936953348858673</v>
      </c>
      <c r="K24" s="146">
        <f>(H24-Pivot_CF_CFAP_Detail!B94)/Pivot_CF_CFAP_Detail!B94</f>
        <v>-0.7936953348858673</v>
      </c>
      <c r="L24" s="147">
        <f>H29/H24</f>
        <v>100.07631085107296</v>
      </c>
      <c r="M24" s="148">
        <f>Pivot_CF_CFAP_Detail!B99/Pivot_CF_CFAP_Detail!B94</f>
        <v>249.1823204301306</v>
      </c>
      <c r="N24" s="38"/>
      <c r="O24" s="38"/>
      <c r="P24" s="38"/>
      <c r="Q24" s="38"/>
      <c r="R24" s="38"/>
      <c r="S24" s="38"/>
      <c r="T24" s="38"/>
      <c r="U24" s="38"/>
      <c r="V24" s="38"/>
      <c r="W24" s="38"/>
      <c r="X24" s="38"/>
      <c r="Y24" s="38"/>
      <c r="Z24" s="38"/>
      <c r="AA24" s="38"/>
      <c r="AB24" s="38"/>
      <c r="AC24" s="38"/>
      <c r="AD24" s="38"/>
      <c r="AE24" s="38"/>
      <c r="AF24" s="38"/>
      <c r="AG24" s="38"/>
      <c r="AH24" s="38"/>
      <c r="AI24" s="38"/>
      <c r="AJ24" s="163"/>
    </row>
    <row r="25" spans="1:36" ht="21" customHeight="1">
      <c r="A25" s="38"/>
      <c r="B25" s="38"/>
      <c r="C25" s="38"/>
      <c r="D25" s="38"/>
      <c r="E25" s="38"/>
      <c r="F25" s="38"/>
      <c r="G25" s="150" t="s">
        <v>329</v>
      </c>
      <c r="H25" s="113">
        <f>Pivot_CF_CFAP_Detail!B16</f>
        <v>104384</v>
      </c>
      <c r="I25" s="113">
        <f>Pivot_CF_CFAP_Detail!B64</f>
        <v>512780</v>
      </c>
      <c r="J25" s="145">
        <f t="shared" si="1"/>
        <v>-0.79643511837435155</v>
      </c>
      <c r="K25" s="145">
        <f>(H25-Pivot_CF_CFAP_Detail!B95)/Pivot_CF_CFAP_Detail!B95</f>
        <v>-0.79643511837435155</v>
      </c>
      <c r="L25" s="114" t="s">
        <v>343</v>
      </c>
      <c r="M25" s="115" t="s">
        <v>343</v>
      </c>
      <c r="N25" s="38"/>
      <c r="O25" s="38"/>
      <c r="P25" s="38"/>
      <c r="Q25" s="38"/>
      <c r="R25" s="38"/>
      <c r="S25" s="38"/>
      <c r="T25" s="38"/>
      <c r="U25" s="38"/>
      <c r="V25" s="38"/>
      <c r="W25" s="38"/>
      <c r="X25" s="38"/>
      <c r="Y25" s="38"/>
      <c r="Z25" s="38"/>
      <c r="AA25" s="38"/>
      <c r="AB25" s="38"/>
      <c r="AC25" s="38"/>
      <c r="AD25" s="38"/>
      <c r="AE25" s="38"/>
      <c r="AF25" s="38"/>
      <c r="AG25" s="38"/>
      <c r="AH25" s="38"/>
      <c r="AI25" s="38"/>
      <c r="AJ25" s="163"/>
    </row>
    <row r="26" spans="1:36" ht="21" customHeight="1">
      <c r="A26" s="38"/>
      <c r="B26" s="38"/>
      <c r="C26" s="38"/>
      <c r="D26" s="38"/>
      <c r="E26" s="38"/>
      <c r="F26" s="38"/>
      <c r="G26" s="150" t="s">
        <v>330</v>
      </c>
      <c r="H26" s="113">
        <f>Pivot_CF_CFAP_Detail!B17</f>
        <v>40955</v>
      </c>
      <c r="I26" s="113">
        <f>Pivot_CF_CFAP_Detail!B65</f>
        <v>202444</v>
      </c>
      <c r="J26" s="145">
        <f t="shared" si="1"/>
        <v>-0.7976971409377408</v>
      </c>
      <c r="K26" s="145">
        <f>(H26-Pivot_CF_CFAP_Detail!B96)/Pivot_CF_CFAP_Detail!B96</f>
        <v>-0.7976971409377408</v>
      </c>
      <c r="L26" s="114" t="s">
        <v>343</v>
      </c>
      <c r="M26" s="115" t="s">
        <v>343</v>
      </c>
      <c r="N26" s="38"/>
      <c r="O26" s="38"/>
      <c r="P26" s="38"/>
      <c r="Q26" s="38"/>
      <c r="R26" s="38"/>
      <c r="S26" s="38"/>
      <c r="T26" s="38"/>
      <c r="U26" s="38"/>
      <c r="V26" s="38"/>
      <c r="W26" s="38"/>
      <c r="X26" s="38"/>
      <c r="Y26" s="38"/>
      <c r="Z26" s="38"/>
      <c r="AA26" s="38"/>
      <c r="AB26" s="38"/>
      <c r="AC26" s="38"/>
      <c r="AD26" s="38"/>
      <c r="AE26" s="38"/>
      <c r="AF26" s="38"/>
      <c r="AG26" s="38"/>
      <c r="AH26" s="38"/>
      <c r="AI26" s="38"/>
      <c r="AJ26" s="163"/>
    </row>
    <row r="27" spans="1:36" ht="21" customHeight="1">
      <c r="A27" s="38"/>
      <c r="B27" s="38"/>
      <c r="C27" s="38"/>
      <c r="D27" s="38"/>
      <c r="E27" s="38"/>
      <c r="F27" s="38"/>
      <c r="G27" s="150" t="s">
        <v>331</v>
      </c>
      <c r="H27" s="113">
        <f>Pivot_CF_CFAP_Detail!B18</f>
        <v>664563</v>
      </c>
      <c r="I27" s="113">
        <f>Pivot_CF_CFAP_Detail!B66</f>
        <v>3214460</v>
      </c>
      <c r="J27" s="145">
        <f t="shared" si="1"/>
        <v>-0.79325827666233206</v>
      </c>
      <c r="K27" s="145">
        <f>(H27-Pivot_CF_CFAP_Detail!B97)/Pivot_CF_CFAP_Detail!B97</f>
        <v>-0.79325827666233206</v>
      </c>
      <c r="L27" s="114" t="s">
        <v>343</v>
      </c>
      <c r="M27" s="115" t="s">
        <v>343</v>
      </c>
      <c r="N27" s="38"/>
      <c r="O27" s="38"/>
      <c r="P27" s="38"/>
      <c r="Q27" s="38"/>
      <c r="R27" s="38"/>
      <c r="S27" s="38"/>
      <c r="T27" s="38"/>
      <c r="U27" s="38"/>
      <c r="V27" s="38"/>
      <c r="W27" s="38"/>
      <c r="X27" s="38"/>
      <c r="Y27" s="38"/>
      <c r="Z27" s="38"/>
      <c r="AA27" s="38"/>
      <c r="AB27" s="38"/>
      <c r="AC27" s="38"/>
      <c r="AD27" s="38"/>
      <c r="AE27" s="38"/>
      <c r="AF27" s="38"/>
      <c r="AG27" s="38"/>
      <c r="AH27" s="38"/>
      <c r="AI27" s="38"/>
      <c r="AJ27" s="163"/>
    </row>
    <row r="28" spans="1:36" ht="21" customHeight="1">
      <c r="A28" s="38"/>
      <c r="B28" s="38"/>
      <c r="C28" s="38"/>
      <c r="D28" s="38"/>
      <c r="E28" s="38"/>
      <c r="F28" s="38"/>
      <c r="G28" s="150" t="s">
        <v>332</v>
      </c>
      <c r="H28" s="113">
        <f>Pivot_CF_CFAP_Detail!B19</f>
        <v>338067</v>
      </c>
      <c r="I28" s="113">
        <f>Pivot_CF_CFAP_Detail!B67</f>
        <v>1687818</v>
      </c>
      <c r="J28" s="145">
        <f t="shared" si="1"/>
        <v>-0.79970174509336911</v>
      </c>
      <c r="K28" s="145">
        <f>(H28-Pivot_CF_CFAP_Detail!B98)/Pivot_CF_CFAP_Detail!B98</f>
        <v>-0.79970174509336911</v>
      </c>
      <c r="L28" s="114" t="s">
        <v>343</v>
      </c>
      <c r="M28" s="115" t="s">
        <v>343</v>
      </c>
      <c r="N28" s="38"/>
      <c r="O28" s="38"/>
      <c r="P28" s="38"/>
      <c r="Q28" s="38"/>
      <c r="R28" s="38"/>
      <c r="S28" s="38"/>
      <c r="T28" s="38"/>
      <c r="U28" s="38"/>
      <c r="V28" s="38"/>
      <c r="W28" s="38"/>
      <c r="X28" s="38"/>
      <c r="Y28" s="38"/>
      <c r="Z28" s="38"/>
      <c r="AA28" s="38"/>
      <c r="AB28" s="38"/>
      <c r="AC28" s="38"/>
      <c r="AD28" s="38"/>
      <c r="AE28" s="38"/>
      <c r="AF28" s="38"/>
      <c r="AG28" s="38"/>
      <c r="AH28" s="38"/>
      <c r="AI28" s="38"/>
      <c r="AJ28" s="163"/>
    </row>
    <row r="29" spans="1:36" ht="21" customHeight="1">
      <c r="A29" s="38"/>
      <c r="B29" s="38"/>
      <c r="C29" s="38"/>
      <c r="D29" s="38"/>
      <c r="E29" s="38"/>
      <c r="F29" s="38"/>
      <c r="G29" s="150" t="s">
        <v>380</v>
      </c>
      <c r="H29" s="185">
        <f>Pivot_CF_CFAP_Detail!B20</f>
        <v>76953379</v>
      </c>
      <c r="I29" s="185">
        <f>Pivot_CF_CFAP_Detail!B68</f>
        <v>928762312</v>
      </c>
      <c r="J29" s="145">
        <f t="shared" si="1"/>
        <v>-0.91714416271447496</v>
      </c>
      <c r="K29" s="145">
        <f>(H29-Pivot_CF_CFAP_Detail!B99)/Pivot_CF_CFAP_Detail!B99</f>
        <v>-0.91714416271447496</v>
      </c>
      <c r="L29" s="114" t="s">
        <v>343</v>
      </c>
      <c r="M29" s="115" t="s">
        <v>343</v>
      </c>
      <c r="N29" s="38"/>
      <c r="O29" s="38"/>
      <c r="P29" s="38"/>
      <c r="Q29" s="38"/>
      <c r="R29" s="38"/>
      <c r="S29" s="38"/>
      <c r="T29" s="38"/>
      <c r="U29" s="38"/>
      <c r="V29" s="38"/>
      <c r="W29" s="38"/>
      <c r="X29" s="38"/>
      <c r="Y29" s="38"/>
      <c r="Z29" s="38"/>
      <c r="AA29" s="38"/>
      <c r="AB29" s="38"/>
      <c r="AC29" s="38"/>
      <c r="AD29" s="38"/>
      <c r="AE29" s="38"/>
      <c r="AF29" s="38"/>
      <c r="AG29" s="38"/>
      <c r="AH29" s="38"/>
      <c r="AI29" s="38"/>
      <c r="AJ29" s="163"/>
    </row>
    <row r="30" spans="1:36" ht="10.5" customHeight="1">
      <c r="A30" s="38"/>
      <c r="B30" s="38"/>
      <c r="C30" s="38"/>
      <c r="D30" s="38"/>
      <c r="E30" s="38"/>
      <c r="F30" s="38"/>
      <c r="G30" s="98"/>
      <c r="H30" s="100"/>
      <c r="I30" s="100"/>
      <c r="J30" s="100"/>
      <c r="K30" s="100"/>
      <c r="L30" s="101"/>
      <c r="M30" s="102"/>
      <c r="N30" s="38"/>
      <c r="O30" s="38"/>
      <c r="P30" s="38"/>
      <c r="Q30" s="38"/>
      <c r="R30" s="38"/>
      <c r="S30" s="38"/>
      <c r="T30" s="38"/>
      <c r="U30" s="38"/>
      <c r="V30" s="38"/>
      <c r="W30" s="38"/>
      <c r="X30" s="38"/>
      <c r="Y30" s="38"/>
      <c r="Z30" s="38"/>
      <c r="AA30" s="38"/>
      <c r="AB30" s="38"/>
      <c r="AC30" s="38"/>
      <c r="AD30" s="38"/>
      <c r="AE30" s="38"/>
      <c r="AF30" s="38"/>
      <c r="AG30" s="38"/>
      <c r="AH30" s="38"/>
      <c r="AI30" s="38"/>
      <c r="AJ30" s="163"/>
    </row>
    <row r="31" spans="1:36">
      <c r="A31" s="38"/>
      <c r="B31" s="38"/>
      <c r="C31" s="38"/>
      <c r="D31" s="38"/>
      <c r="E31" s="38"/>
      <c r="F31" s="38"/>
      <c r="G31" s="94" t="s">
        <v>328</v>
      </c>
      <c r="H31" s="95"/>
      <c r="I31" s="95"/>
      <c r="J31" s="95"/>
      <c r="K31" s="95"/>
      <c r="L31" s="96"/>
      <c r="M31" s="97"/>
      <c r="N31" s="38"/>
      <c r="O31" s="38"/>
      <c r="P31" s="38"/>
      <c r="Q31" s="38"/>
      <c r="R31" s="38"/>
      <c r="S31" s="38"/>
      <c r="T31" s="38"/>
      <c r="U31" s="38"/>
      <c r="V31" s="38"/>
      <c r="W31" s="38"/>
      <c r="X31" s="38"/>
      <c r="Y31" s="38"/>
      <c r="Z31" s="38"/>
      <c r="AA31" s="38"/>
      <c r="AB31" s="38"/>
      <c r="AC31" s="38"/>
      <c r="AD31" s="38"/>
      <c r="AE31" s="38"/>
      <c r="AF31" s="38"/>
      <c r="AG31" s="38"/>
      <c r="AH31" s="38"/>
      <c r="AI31" s="38"/>
      <c r="AJ31" s="163"/>
    </row>
    <row r="32" spans="1:36" ht="21" customHeight="1">
      <c r="A32" s="38"/>
      <c r="B32" s="38"/>
      <c r="C32" s="38"/>
      <c r="D32" s="38"/>
      <c r="E32" s="38"/>
      <c r="F32" s="38"/>
      <c r="G32" s="149" t="s">
        <v>326</v>
      </c>
      <c r="H32" s="112">
        <f>Pivot_CF_CFAP_Detail!B21</f>
        <v>6820</v>
      </c>
      <c r="I32" s="112">
        <f>Pivot_CF_CFAP_Detail!B69</f>
        <v>37507</v>
      </c>
      <c r="J32" s="146">
        <f t="shared" ref="J32:J37" si="2">(H32-I32)/I32</f>
        <v>-0.81816727544191747</v>
      </c>
      <c r="K32" s="146">
        <f>(H32-Pivot_CF_CFAP_Detail!B100)/Pivot_CF_CFAP_Detail!B100</f>
        <v>-0.81816727544191747</v>
      </c>
      <c r="L32" s="147">
        <f>H37/H32</f>
        <v>94.381671554252193</v>
      </c>
      <c r="M32" s="148">
        <f>Pivot_CF_CFAP_Detail!B105/Pivot_CF_CFAP_Detail!B100</f>
        <v>200.95296877916121</v>
      </c>
      <c r="N32" s="38"/>
      <c r="O32" s="38"/>
      <c r="P32" s="38"/>
      <c r="Q32" s="38"/>
      <c r="R32" s="38"/>
      <c r="S32" s="38"/>
      <c r="T32" s="38"/>
      <c r="U32" s="38"/>
      <c r="V32" s="38"/>
      <c r="W32" s="38"/>
      <c r="X32" s="38"/>
      <c r="Y32" s="38"/>
      <c r="Z32" s="38"/>
      <c r="AA32" s="38"/>
      <c r="AB32" s="38"/>
      <c r="AC32" s="38"/>
      <c r="AD32" s="38"/>
      <c r="AE32" s="38"/>
      <c r="AF32" s="38"/>
      <c r="AG32" s="38"/>
      <c r="AH32" s="38"/>
      <c r="AI32" s="38"/>
      <c r="AJ32" s="163"/>
    </row>
    <row r="33" spans="1:36" ht="21" customHeight="1">
      <c r="A33" s="38"/>
      <c r="B33" s="38"/>
      <c r="C33" s="38"/>
      <c r="D33" s="38"/>
      <c r="E33" s="38"/>
      <c r="F33" s="38"/>
      <c r="G33" s="150" t="s">
        <v>329</v>
      </c>
      <c r="H33" s="113">
        <f>Pivot_CF_CFAP_Detail!B22</f>
        <v>1129</v>
      </c>
      <c r="I33" s="113">
        <f>Pivot_CF_CFAP_Detail!B70</f>
        <v>6318</v>
      </c>
      <c r="J33" s="145">
        <f t="shared" si="2"/>
        <v>-0.82130421019309907</v>
      </c>
      <c r="K33" s="145">
        <f>(H33-Pivot_CF_CFAP_Detail!B101)/Pivot_CF_CFAP_Detail!B101</f>
        <v>-0.82130421019309907</v>
      </c>
      <c r="L33" s="114" t="s">
        <v>343</v>
      </c>
      <c r="M33" s="115" t="s">
        <v>343</v>
      </c>
      <c r="N33" s="38"/>
      <c r="O33" s="38"/>
      <c r="P33" s="38"/>
      <c r="Q33" s="38"/>
      <c r="R33" s="38"/>
      <c r="S33" s="38"/>
      <c r="T33" s="38"/>
      <c r="U33" s="38"/>
      <c r="V33" s="38"/>
      <c r="W33" s="38"/>
      <c r="X33" s="38"/>
      <c r="Y33" s="38"/>
      <c r="Z33" s="38"/>
      <c r="AA33" s="38"/>
      <c r="AB33" s="38"/>
      <c r="AC33" s="38"/>
      <c r="AD33" s="38"/>
      <c r="AE33" s="38"/>
      <c r="AF33" s="38"/>
      <c r="AG33" s="38"/>
      <c r="AH33" s="38"/>
      <c r="AI33" s="38"/>
      <c r="AJ33" s="163"/>
    </row>
    <row r="34" spans="1:36" ht="21" customHeight="1">
      <c r="A34" s="38"/>
      <c r="B34" s="38"/>
      <c r="C34" s="38"/>
      <c r="D34" s="38"/>
      <c r="E34" s="38"/>
      <c r="F34" s="38"/>
      <c r="G34" s="150" t="s">
        <v>330</v>
      </c>
      <c r="H34" s="113">
        <f>Pivot_CF_CFAP_Detail!B23</f>
        <v>375</v>
      </c>
      <c r="I34" s="113">
        <f>Pivot_CF_CFAP_Detail!B71</f>
        <v>1954</v>
      </c>
      <c r="J34" s="145">
        <f t="shared" si="2"/>
        <v>-0.80808597748208799</v>
      </c>
      <c r="K34" s="145">
        <f>(H34-Pivot_CF_CFAP_Detail!B102)/Pivot_CF_CFAP_Detail!B102</f>
        <v>-0.80808597748208799</v>
      </c>
      <c r="L34" s="114" t="s">
        <v>343</v>
      </c>
      <c r="M34" s="115" t="s">
        <v>343</v>
      </c>
      <c r="N34" s="38"/>
      <c r="O34" s="38"/>
      <c r="P34" s="38"/>
      <c r="Q34" s="38"/>
      <c r="R34" s="38"/>
      <c r="S34" s="38"/>
      <c r="T34" s="38"/>
      <c r="U34" s="38"/>
      <c r="V34" s="38"/>
      <c r="W34" s="38"/>
      <c r="X34" s="38"/>
      <c r="Y34" s="38"/>
      <c r="Z34" s="38"/>
      <c r="AA34" s="38"/>
      <c r="AB34" s="38"/>
      <c r="AC34" s="38"/>
      <c r="AD34" s="38"/>
      <c r="AE34" s="38"/>
      <c r="AF34" s="38"/>
      <c r="AG34" s="38"/>
      <c r="AH34" s="38"/>
      <c r="AI34" s="38"/>
      <c r="AJ34" s="163"/>
    </row>
    <row r="35" spans="1:36" ht="21" customHeight="1">
      <c r="A35" s="38"/>
      <c r="B35" s="38"/>
      <c r="C35" s="38"/>
      <c r="D35" s="38"/>
      <c r="E35" s="38"/>
      <c r="F35" s="38"/>
      <c r="G35" s="150" t="s">
        <v>331</v>
      </c>
      <c r="H35" s="113">
        <f>Pivot_CF_CFAP_Detail!B24</f>
        <v>5691</v>
      </c>
      <c r="I35" s="113">
        <f>Pivot_CF_CFAP_Detail!B72</f>
        <v>31189</v>
      </c>
      <c r="J35" s="145">
        <f t="shared" si="2"/>
        <v>-0.81753182211677189</v>
      </c>
      <c r="K35" s="145">
        <f>(H35-Pivot_CF_CFAP_Detail!B103)/Pivot_CF_CFAP_Detail!B103</f>
        <v>-0.81753182211677189</v>
      </c>
      <c r="L35" s="114" t="s">
        <v>343</v>
      </c>
      <c r="M35" s="115" t="s">
        <v>343</v>
      </c>
      <c r="N35" s="38"/>
      <c r="O35" s="38"/>
      <c r="P35" s="38"/>
      <c r="Q35" s="38"/>
      <c r="R35" s="38"/>
      <c r="S35" s="38"/>
      <c r="T35" s="38"/>
      <c r="U35" s="38"/>
      <c r="V35" s="38"/>
      <c r="W35" s="38"/>
      <c r="X35" s="38"/>
      <c r="Y35" s="38"/>
      <c r="Z35" s="38"/>
      <c r="AA35" s="38"/>
      <c r="AB35" s="38"/>
      <c r="AC35" s="38"/>
      <c r="AD35" s="38"/>
      <c r="AE35" s="38"/>
      <c r="AF35" s="38"/>
      <c r="AG35" s="38"/>
      <c r="AH35" s="38"/>
      <c r="AI35" s="38"/>
      <c r="AJ35" s="163"/>
    </row>
    <row r="36" spans="1:36" ht="21" customHeight="1">
      <c r="A36" s="38"/>
      <c r="B36" s="38"/>
      <c r="C36" s="38"/>
      <c r="D36" s="38"/>
      <c r="E36" s="38"/>
      <c r="F36" s="38"/>
      <c r="G36" s="150" t="s">
        <v>332</v>
      </c>
      <c r="H36" s="113">
        <f>Pivot_CF_CFAP_Detail!B25</f>
        <v>2598</v>
      </c>
      <c r="I36" s="113">
        <f>Pivot_CF_CFAP_Detail!B73</f>
        <v>13825</v>
      </c>
      <c r="J36" s="145">
        <f t="shared" si="2"/>
        <v>-0.81207956600361664</v>
      </c>
      <c r="K36" s="145">
        <f>(H36-Pivot_CF_CFAP_Detail!B104)/Pivot_CF_CFAP_Detail!B104</f>
        <v>-0.81207956600361664</v>
      </c>
      <c r="L36" s="114" t="s">
        <v>343</v>
      </c>
      <c r="M36" s="115" t="s">
        <v>343</v>
      </c>
      <c r="N36" s="38"/>
      <c r="O36" s="38"/>
      <c r="P36" s="38"/>
      <c r="Q36" s="38"/>
      <c r="R36" s="38"/>
      <c r="S36" s="38"/>
      <c r="T36" s="38"/>
      <c r="U36" s="38"/>
      <c r="V36" s="38"/>
      <c r="W36" s="38"/>
      <c r="X36" s="38"/>
      <c r="Y36" s="38"/>
      <c r="Z36" s="38"/>
      <c r="AA36" s="38"/>
      <c r="AB36" s="38"/>
      <c r="AC36" s="38"/>
      <c r="AD36" s="38"/>
      <c r="AE36" s="38"/>
      <c r="AF36" s="38"/>
      <c r="AG36" s="38"/>
      <c r="AH36" s="38"/>
      <c r="AI36" s="38"/>
      <c r="AJ36" s="163"/>
    </row>
    <row r="37" spans="1:36" ht="21" customHeight="1">
      <c r="A37" s="38"/>
      <c r="B37" s="38"/>
      <c r="C37" s="38"/>
      <c r="D37" s="38"/>
      <c r="E37" s="38"/>
      <c r="F37" s="38"/>
      <c r="G37" s="150" t="s">
        <v>380</v>
      </c>
      <c r="H37" s="185">
        <f>Pivot_CF_CFAP_Detail!B26</f>
        <v>643683</v>
      </c>
      <c r="I37" s="185">
        <f>Pivot_CF_CFAP_Detail!B74</f>
        <v>7537143</v>
      </c>
      <c r="J37" s="145">
        <f t="shared" si="2"/>
        <v>-0.91459854217970926</v>
      </c>
      <c r="K37" s="145">
        <f>(H37-Pivot_CF_CFAP_Detail!B105)/Pivot_CF_CFAP_Detail!B105</f>
        <v>-0.91459854217970926</v>
      </c>
      <c r="L37" s="114" t="s">
        <v>343</v>
      </c>
      <c r="M37" s="115" t="s">
        <v>343</v>
      </c>
      <c r="N37" s="38"/>
      <c r="O37" s="38"/>
      <c r="P37" s="38"/>
      <c r="Q37" s="38"/>
      <c r="R37" s="38"/>
      <c r="S37" s="38"/>
      <c r="T37" s="38"/>
      <c r="U37" s="38"/>
      <c r="V37" s="38"/>
      <c r="W37" s="38"/>
      <c r="X37" s="38"/>
      <c r="Y37" s="38"/>
      <c r="Z37" s="38"/>
      <c r="AA37" s="38"/>
      <c r="AB37" s="38"/>
      <c r="AC37" s="38"/>
      <c r="AD37" s="38"/>
      <c r="AE37" s="38"/>
      <c r="AF37" s="38"/>
      <c r="AG37" s="38"/>
      <c r="AH37" s="38"/>
      <c r="AI37" s="38"/>
      <c r="AJ37" s="163"/>
    </row>
    <row r="38" spans="1:36" ht="6" customHeight="1">
      <c r="A38" s="38"/>
      <c r="B38" s="38"/>
      <c r="C38" s="38"/>
      <c r="D38" s="38"/>
      <c r="E38" s="38"/>
      <c r="F38" s="38"/>
      <c r="G38" s="99"/>
      <c r="H38" s="116"/>
      <c r="I38" s="116"/>
      <c r="J38" s="116"/>
      <c r="K38" s="117"/>
      <c r="L38" s="117"/>
      <c r="M38" s="118"/>
      <c r="N38" s="38"/>
      <c r="O38" s="38"/>
      <c r="P38" s="38"/>
      <c r="Q38" s="38"/>
      <c r="R38" s="38"/>
      <c r="S38" s="38"/>
      <c r="T38" s="38"/>
      <c r="U38" s="38"/>
      <c r="V38" s="38"/>
      <c r="W38" s="38"/>
      <c r="X38" s="38"/>
      <c r="Y38" s="38"/>
      <c r="Z38" s="38"/>
      <c r="AA38" s="38"/>
      <c r="AB38" s="38"/>
      <c r="AC38" s="38"/>
      <c r="AD38" s="38"/>
      <c r="AE38" s="38"/>
      <c r="AF38" s="38"/>
      <c r="AG38" s="38"/>
      <c r="AH38" s="38"/>
      <c r="AI38" s="38"/>
      <c r="AJ38" s="163"/>
    </row>
    <row r="39" spans="1:36">
      <c r="A39" s="38"/>
      <c r="B39" s="38"/>
      <c r="C39" s="38"/>
      <c r="D39" s="38"/>
      <c r="E39" s="38"/>
      <c r="F39" s="38"/>
      <c r="G39" s="167" t="s">
        <v>349</v>
      </c>
      <c r="H39" s="92"/>
      <c r="I39" s="92"/>
      <c r="J39" s="92"/>
      <c r="K39" s="93"/>
      <c r="L39" s="93"/>
      <c r="M39" s="38"/>
      <c r="N39" s="38"/>
      <c r="O39" s="38"/>
      <c r="P39" s="38"/>
      <c r="Q39" s="38"/>
      <c r="R39" s="38"/>
      <c r="S39" s="38"/>
      <c r="T39" s="38"/>
      <c r="U39" s="38"/>
      <c r="V39" s="38"/>
      <c r="W39" s="38"/>
      <c r="X39" s="38"/>
      <c r="Y39" s="38"/>
      <c r="Z39" s="38"/>
      <c r="AA39" s="38"/>
      <c r="AB39" s="38"/>
      <c r="AC39" s="38"/>
      <c r="AD39" s="38"/>
      <c r="AE39" s="38"/>
      <c r="AF39" s="38"/>
      <c r="AG39" s="38"/>
      <c r="AH39" s="38"/>
      <c r="AI39" s="38"/>
      <c r="AJ39" s="163"/>
    </row>
    <row r="40" spans="1:36">
      <c r="A40" s="38"/>
      <c r="B40" s="91"/>
      <c r="C40" s="38"/>
      <c r="D40" s="38"/>
      <c r="E40" s="89"/>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163"/>
    </row>
    <row r="41" spans="1:36" ht="50.25" customHeight="1">
      <c r="A41" s="38"/>
      <c r="B41" s="186" t="s">
        <v>344</v>
      </c>
      <c r="C41" s="218" t="s">
        <v>333</v>
      </c>
      <c r="D41" s="218"/>
      <c r="E41" s="218"/>
      <c r="F41" s="218"/>
      <c r="G41" s="218"/>
      <c r="H41" s="218"/>
      <c r="I41" s="218"/>
      <c r="J41" s="218"/>
      <c r="K41" s="219"/>
      <c r="L41" s="38"/>
      <c r="M41" s="38"/>
      <c r="N41" s="38"/>
      <c r="O41" s="38"/>
      <c r="P41" s="38"/>
      <c r="Q41" s="38"/>
      <c r="R41" s="38"/>
      <c r="S41" s="38"/>
      <c r="T41" s="38"/>
      <c r="U41" s="38"/>
      <c r="V41" s="38"/>
      <c r="W41" s="38"/>
      <c r="X41" s="38"/>
      <c r="Y41" s="38"/>
      <c r="Z41" s="38"/>
      <c r="AA41" s="38"/>
      <c r="AB41" s="38"/>
      <c r="AC41" s="38"/>
      <c r="AD41" s="38"/>
      <c r="AE41" s="163"/>
    </row>
    <row r="42" spans="1:36" ht="15.75" customHeight="1">
      <c r="A42" s="38"/>
      <c r="B42" s="160"/>
      <c r="C42" s="161">
        <v>1</v>
      </c>
      <c r="D42" s="161">
        <v>2</v>
      </c>
      <c r="E42" s="161">
        <v>3</v>
      </c>
      <c r="F42" s="161">
        <v>4</v>
      </c>
      <c r="G42" s="161">
        <v>5</v>
      </c>
      <c r="H42" s="161">
        <v>6</v>
      </c>
      <c r="I42" s="161">
        <v>7</v>
      </c>
      <c r="J42" s="161">
        <v>8</v>
      </c>
      <c r="K42" s="162" t="s">
        <v>334</v>
      </c>
      <c r="L42" s="38"/>
      <c r="M42" s="38"/>
      <c r="N42" s="38"/>
      <c r="O42" s="38"/>
      <c r="P42" s="38"/>
      <c r="Q42" s="38"/>
      <c r="R42" s="38"/>
      <c r="S42" s="38"/>
      <c r="T42" s="38"/>
      <c r="U42" s="38"/>
      <c r="V42" s="38"/>
      <c r="W42" s="38"/>
      <c r="X42" s="38"/>
      <c r="Y42" s="38"/>
      <c r="Z42" s="38"/>
      <c r="AA42" s="38"/>
      <c r="AB42" s="38"/>
      <c r="AC42" s="38"/>
      <c r="AD42" s="38"/>
      <c r="AE42" s="163"/>
    </row>
    <row r="43" spans="1:36" ht="37.5" customHeight="1">
      <c r="A43" s="38"/>
      <c r="B43" s="152" t="s">
        <v>335</v>
      </c>
      <c r="C43" s="158">
        <v>192</v>
      </c>
      <c r="D43" s="158">
        <v>353</v>
      </c>
      <c r="E43" s="158">
        <v>505</v>
      </c>
      <c r="F43" s="158">
        <v>642</v>
      </c>
      <c r="G43" s="158">
        <v>762</v>
      </c>
      <c r="H43" s="158">
        <v>914</v>
      </c>
      <c r="I43" s="158">
        <v>1011</v>
      </c>
      <c r="J43" s="158">
        <v>1155</v>
      </c>
      <c r="K43" s="159">
        <v>144</v>
      </c>
      <c r="L43" s="38"/>
      <c r="M43" s="38"/>
      <c r="N43" s="38"/>
      <c r="O43" s="38"/>
      <c r="P43" s="38"/>
      <c r="Q43" s="38"/>
      <c r="R43" s="38"/>
      <c r="S43" s="38"/>
      <c r="T43" s="38"/>
      <c r="U43" s="38"/>
      <c r="V43" s="38"/>
      <c r="W43" s="38"/>
      <c r="X43" s="38"/>
      <c r="Y43" s="38"/>
      <c r="Z43" s="38"/>
      <c r="AA43" s="38"/>
      <c r="AB43" s="38"/>
      <c r="AC43" s="38"/>
      <c r="AD43" s="38"/>
      <c r="AE43" s="163"/>
    </row>
    <row r="44" spans="1:36" ht="39.75" customHeight="1">
      <c r="A44" s="38"/>
      <c r="B44" s="152" t="s">
        <v>336</v>
      </c>
      <c r="C44" s="158">
        <v>1012</v>
      </c>
      <c r="D44" s="158">
        <v>1372</v>
      </c>
      <c r="E44" s="158">
        <v>1732</v>
      </c>
      <c r="F44" s="158">
        <v>2092</v>
      </c>
      <c r="G44" s="158">
        <v>2452</v>
      </c>
      <c r="H44" s="158">
        <v>2812</v>
      </c>
      <c r="I44" s="158">
        <v>3172</v>
      </c>
      <c r="J44" s="158">
        <v>3532</v>
      </c>
      <c r="K44" s="159">
        <v>360</v>
      </c>
      <c r="L44" s="38"/>
      <c r="M44" s="38"/>
      <c r="N44" s="38"/>
      <c r="O44" s="38"/>
      <c r="P44" s="38"/>
      <c r="Q44" s="38"/>
      <c r="R44" s="38"/>
      <c r="S44" s="38"/>
      <c r="T44" s="38"/>
      <c r="U44" s="38"/>
      <c r="V44" s="38"/>
      <c r="W44" s="38"/>
      <c r="X44" s="38"/>
      <c r="Y44" s="38"/>
      <c r="Z44" s="38"/>
      <c r="AA44" s="38"/>
      <c r="AB44" s="38"/>
      <c r="AC44" s="38"/>
      <c r="AD44" s="38"/>
      <c r="AE44" s="163"/>
    </row>
    <row r="45" spans="1:36" ht="75.75" customHeight="1">
      <c r="A45" s="38"/>
      <c r="B45" s="152" t="s">
        <v>337</v>
      </c>
      <c r="C45" s="158">
        <v>1316</v>
      </c>
      <c r="D45" s="158">
        <v>1784</v>
      </c>
      <c r="E45" s="158">
        <v>2252</v>
      </c>
      <c r="F45" s="158">
        <v>2720</v>
      </c>
      <c r="G45" s="158">
        <v>3188</v>
      </c>
      <c r="H45" s="158">
        <v>3656</v>
      </c>
      <c r="I45" s="158">
        <v>4124</v>
      </c>
      <c r="J45" s="158">
        <v>4592</v>
      </c>
      <c r="K45" s="159">
        <v>468</v>
      </c>
      <c r="L45" s="38"/>
      <c r="M45" s="38"/>
      <c r="N45" s="38"/>
      <c r="O45" s="38"/>
      <c r="P45" s="38"/>
      <c r="Q45" s="38"/>
      <c r="R45" s="38"/>
      <c r="S45" s="38"/>
      <c r="T45" s="38"/>
      <c r="U45" s="38"/>
      <c r="V45" s="38"/>
      <c r="W45" s="38"/>
      <c r="X45" s="38"/>
      <c r="Y45" s="38"/>
      <c r="Z45" s="38"/>
      <c r="AA45" s="38"/>
      <c r="AB45" s="38"/>
      <c r="AC45" s="38"/>
      <c r="AD45" s="38"/>
      <c r="AE45" s="163"/>
    </row>
    <row r="46" spans="1:36" ht="94.5" customHeight="1">
      <c r="A46" s="38"/>
      <c r="B46" s="152" t="s">
        <v>338</v>
      </c>
      <c r="C46" s="158">
        <v>1670</v>
      </c>
      <c r="D46" s="158">
        <v>2264</v>
      </c>
      <c r="E46" s="158">
        <v>2858</v>
      </c>
      <c r="F46" s="158">
        <v>3452</v>
      </c>
      <c r="G46" s="158">
        <v>4046</v>
      </c>
      <c r="H46" s="158">
        <v>4640</v>
      </c>
      <c r="I46" s="158">
        <v>5234</v>
      </c>
      <c r="J46" s="158">
        <v>5828</v>
      </c>
      <c r="K46" s="159">
        <v>594</v>
      </c>
      <c r="L46" s="38"/>
      <c r="M46" s="38"/>
      <c r="N46" s="38"/>
      <c r="O46" s="38"/>
      <c r="P46" s="38"/>
      <c r="Q46" s="38"/>
      <c r="R46" s="38"/>
      <c r="S46" s="38"/>
      <c r="T46" s="38"/>
      <c r="U46" s="38"/>
      <c r="V46" s="38"/>
      <c r="W46" s="38"/>
      <c r="X46" s="38"/>
      <c r="Y46" s="38"/>
      <c r="Z46" s="38"/>
      <c r="AA46" s="38"/>
      <c r="AB46" s="38"/>
      <c r="AC46" s="38"/>
      <c r="AD46" s="38"/>
      <c r="AE46" s="163"/>
    </row>
    <row r="47" spans="1:36" ht="110.25" customHeight="1">
      <c r="A47" s="38"/>
      <c r="B47" s="152" t="s">
        <v>339</v>
      </c>
      <c r="C47" s="158">
        <v>2024</v>
      </c>
      <c r="D47" s="158">
        <v>2744</v>
      </c>
      <c r="E47" s="158">
        <v>3464</v>
      </c>
      <c r="F47" s="158">
        <v>4184</v>
      </c>
      <c r="G47" s="158">
        <v>4904</v>
      </c>
      <c r="H47" s="158">
        <v>5624</v>
      </c>
      <c r="I47" s="158">
        <v>6344</v>
      </c>
      <c r="J47" s="158">
        <v>7064</v>
      </c>
      <c r="K47" s="159">
        <v>720</v>
      </c>
      <c r="L47" s="38"/>
      <c r="M47" s="38"/>
      <c r="N47" s="38"/>
      <c r="O47" s="38"/>
      <c r="P47" s="38"/>
      <c r="Q47" s="38"/>
      <c r="R47" s="38"/>
      <c r="S47" s="38"/>
      <c r="T47" s="38"/>
      <c r="U47" s="38"/>
      <c r="V47" s="38"/>
      <c r="W47" s="38"/>
      <c r="X47" s="38"/>
      <c r="Y47" s="38"/>
      <c r="Z47" s="38"/>
      <c r="AA47" s="38"/>
      <c r="AB47" s="38"/>
      <c r="AC47" s="38"/>
      <c r="AD47" s="38"/>
      <c r="AE47" s="163"/>
    </row>
    <row r="48" spans="1:36" ht="27.75" customHeight="1">
      <c r="A48" s="38"/>
      <c r="B48" s="153" t="s">
        <v>340</v>
      </c>
      <c r="C48" s="158">
        <v>164</v>
      </c>
      <c r="D48" s="158">
        <v>164</v>
      </c>
      <c r="E48" s="158">
        <v>164</v>
      </c>
      <c r="F48" s="158">
        <v>174</v>
      </c>
      <c r="G48" s="158">
        <v>204</v>
      </c>
      <c r="H48" s="158">
        <v>234</v>
      </c>
      <c r="I48" s="158">
        <v>234</v>
      </c>
      <c r="J48" s="158">
        <v>234</v>
      </c>
      <c r="K48" s="159" t="s">
        <v>343</v>
      </c>
      <c r="L48" s="38"/>
      <c r="M48" s="38"/>
      <c r="N48" s="38"/>
      <c r="O48" s="38"/>
      <c r="P48" s="38"/>
      <c r="Q48" s="38"/>
      <c r="R48" s="38"/>
      <c r="S48" s="38"/>
      <c r="T48" s="38"/>
      <c r="U48" s="38"/>
      <c r="V48" s="38"/>
      <c r="W48" s="38"/>
      <c r="X48" s="38"/>
      <c r="Y48" s="38"/>
      <c r="Z48" s="38"/>
      <c r="AA48" s="38"/>
      <c r="AB48" s="38"/>
      <c r="AC48" s="38"/>
      <c r="AD48" s="38"/>
      <c r="AE48" s="163"/>
    </row>
    <row r="49" spans="1:31" ht="24.75" customHeight="1">
      <c r="A49" s="38"/>
      <c r="B49" s="154" t="s">
        <v>341</v>
      </c>
      <c r="C49" s="158">
        <v>552</v>
      </c>
      <c r="D49" s="158">
        <v>552</v>
      </c>
      <c r="E49" s="158">
        <v>552</v>
      </c>
      <c r="F49" s="158">
        <v>552</v>
      </c>
      <c r="G49" s="158">
        <v>552</v>
      </c>
      <c r="H49" s="158">
        <v>552</v>
      </c>
      <c r="I49" s="158">
        <v>552</v>
      </c>
      <c r="J49" s="158">
        <v>552</v>
      </c>
      <c r="K49" s="159" t="s">
        <v>343</v>
      </c>
      <c r="L49" s="38"/>
      <c r="M49" s="38"/>
      <c r="N49" s="38"/>
      <c r="O49" s="38"/>
      <c r="P49" s="38"/>
      <c r="Q49" s="38"/>
      <c r="R49" s="38"/>
      <c r="S49" s="38"/>
      <c r="T49" s="38"/>
      <c r="U49" s="38"/>
      <c r="V49" s="38"/>
      <c r="W49" s="38"/>
      <c r="X49" s="38"/>
      <c r="Y49" s="38"/>
      <c r="Z49" s="38"/>
      <c r="AA49" s="38"/>
      <c r="AB49" s="38"/>
      <c r="AC49" s="38"/>
      <c r="AD49" s="38"/>
      <c r="AE49" s="163"/>
    </row>
    <row r="50" spans="1:31" ht="24.75" customHeight="1">
      <c r="A50" s="38"/>
      <c r="B50" s="154" t="s">
        <v>345</v>
      </c>
      <c r="C50" s="158">
        <v>415</v>
      </c>
      <c r="D50" s="158">
        <v>415</v>
      </c>
      <c r="E50" s="158">
        <v>415</v>
      </c>
      <c r="F50" s="158">
        <v>415</v>
      </c>
      <c r="G50" s="158">
        <v>415</v>
      </c>
      <c r="H50" s="158">
        <v>415</v>
      </c>
      <c r="I50" s="158">
        <v>415</v>
      </c>
      <c r="J50" s="158">
        <v>415</v>
      </c>
      <c r="K50" s="159" t="s">
        <v>343</v>
      </c>
      <c r="L50" s="38"/>
      <c r="M50" s="38"/>
      <c r="N50" s="38"/>
      <c r="O50" s="38"/>
      <c r="P50" s="38"/>
      <c r="Q50" s="38"/>
      <c r="R50" s="38"/>
      <c r="S50" s="38"/>
      <c r="T50" s="38"/>
      <c r="U50" s="38"/>
      <c r="V50" s="38"/>
      <c r="W50" s="38"/>
      <c r="X50" s="38"/>
      <c r="Y50" s="38"/>
      <c r="Z50" s="38"/>
      <c r="AA50" s="38"/>
      <c r="AB50" s="38"/>
      <c r="AC50" s="38"/>
      <c r="AD50" s="38"/>
      <c r="AE50" s="163"/>
    </row>
    <row r="51" spans="1:31" ht="24.75" customHeight="1">
      <c r="A51" s="38"/>
      <c r="B51" s="154" t="s">
        <v>346</v>
      </c>
      <c r="C51" s="158">
        <v>130</v>
      </c>
      <c r="D51" s="158">
        <v>130</v>
      </c>
      <c r="E51" s="158">
        <v>130</v>
      </c>
      <c r="F51" s="158">
        <v>130</v>
      </c>
      <c r="G51" s="158">
        <v>130</v>
      </c>
      <c r="H51" s="158">
        <v>130</v>
      </c>
      <c r="I51" s="158">
        <v>130</v>
      </c>
      <c r="J51" s="158">
        <v>130</v>
      </c>
      <c r="K51" s="159" t="s">
        <v>343</v>
      </c>
      <c r="L51" s="38"/>
      <c r="M51" s="38"/>
      <c r="N51" s="38"/>
      <c r="O51" s="38"/>
      <c r="P51" s="38"/>
      <c r="Q51" s="38"/>
      <c r="R51" s="38"/>
      <c r="S51" s="38"/>
      <c r="T51" s="38"/>
      <c r="U51" s="38"/>
      <c r="V51" s="38"/>
      <c r="W51" s="38"/>
      <c r="X51" s="38"/>
      <c r="Y51" s="38"/>
      <c r="Z51" s="38"/>
      <c r="AA51" s="38"/>
      <c r="AB51" s="38"/>
      <c r="AC51" s="38"/>
      <c r="AD51" s="38"/>
      <c r="AE51" s="163"/>
    </row>
    <row r="52" spans="1:31" ht="24.75" customHeight="1">
      <c r="A52" s="38"/>
      <c r="B52" s="154" t="s">
        <v>347</v>
      </c>
      <c r="C52" s="158">
        <v>18</v>
      </c>
      <c r="D52" s="158">
        <v>18</v>
      </c>
      <c r="E52" s="158">
        <v>18</v>
      </c>
      <c r="F52" s="158">
        <v>18</v>
      </c>
      <c r="G52" s="158">
        <v>18</v>
      </c>
      <c r="H52" s="158">
        <v>18</v>
      </c>
      <c r="I52" s="158">
        <v>18</v>
      </c>
      <c r="J52" s="158">
        <v>18</v>
      </c>
      <c r="K52" s="159" t="s">
        <v>343</v>
      </c>
      <c r="L52" s="38"/>
      <c r="M52" s="38"/>
      <c r="N52" s="38"/>
      <c r="O52" s="38"/>
      <c r="P52" s="38"/>
      <c r="Q52" s="38"/>
      <c r="R52" s="38"/>
      <c r="S52" s="38"/>
      <c r="T52" s="38"/>
      <c r="U52" s="38"/>
      <c r="V52" s="38"/>
      <c r="W52" s="38"/>
      <c r="X52" s="38"/>
      <c r="Y52" s="38"/>
      <c r="Z52" s="38"/>
      <c r="AA52" s="38"/>
      <c r="AB52" s="38"/>
      <c r="AC52" s="38"/>
      <c r="AD52" s="38"/>
      <c r="AE52" s="163"/>
    </row>
    <row r="53" spans="1:31" ht="24.75" customHeight="1">
      <c r="A53" s="38"/>
      <c r="B53" s="154" t="s">
        <v>342</v>
      </c>
      <c r="C53" s="158">
        <v>143</v>
      </c>
      <c r="D53" s="158">
        <v>143</v>
      </c>
      <c r="E53" s="158">
        <v>143</v>
      </c>
      <c r="F53" s="158">
        <v>143</v>
      </c>
      <c r="G53" s="158">
        <v>143</v>
      </c>
      <c r="H53" s="158">
        <v>143</v>
      </c>
      <c r="I53" s="158">
        <v>143</v>
      </c>
      <c r="J53" s="158">
        <v>143</v>
      </c>
      <c r="K53" s="159" t="s">
        <v>343</v>
      </c>
      <c r="L53" s="38"/>
      <c r="M53" s="38"/>
      <c r="N53" s="38"/>
      <c r="O53" s="38"/>
      <c r="P53" s="38"/>
      <c r="Q53" s="38"/>
      <c r="R53" s="38"/>
      <c r="S53" s="38"/>
      <c r="T53" s="38"/>
      <c r="U53" s="38"/>
      <c r="V53" s="38"/>
      <c r="W53" s="38"/>
      <c r="X53" s="38"/>
      <c r="Y53" s="38"/>
      <c r="Z53" s="38"/>
      <c r="AA53" s="38"/>
      <c r="AB53" s="38"/>
      <c r="AC53" s="38"/>
      <c r="AD53" s="38"/>
      <c r="AE53" s="163"/>
    </row>
    <row r="54" spans="1:31" ht="6.75" customHeight="1">
      <c r="A54" s="38"/>
      <c r="B54" s="155"/>
      <c r="C54" s="156"/>
      <c r="D54" s="156"/>
      <c r="E54" s="156"/>
      <c r="F54" s="156"/>
      <c r="G54" s="156"/>
      <c r="H54" s="156"/>
      <c r="I54" s="156"/>
      <c r="J54" s="156"/>
      <c r="K54" s="157"/>
      <c r="L54" s="38"/>
      <c r="M54" s="38"/>
      <c r="N54" s="38"/>
      <c r="O54" s="38"/>
      <c r="P54" s="38"/>
      <c r="Q54" s="38"/>
      <c r="R54" s="38"/>
      <c r="S54" s="38"/>
      <c r="T54" s="38"/>
      <c r="U54" s="38"/>
      <c r="V54" s="38"/>
      <c r="W54" s="38"/>
      <c r="X54" s="38"/>
      <c r="Y54" s="38"/>
      <c r="Z54" s="38"/>
      <c r="AA54" s="38"/>
      <c r="AB54" s="38"/>
      <c r="AC54" s="38"/>
      <c r="AD54" s="38"/>
      <c r="AE54" s="163"/>
    </row>
    <row r="55" spans="1:31">
      <c r="A55" s="38"/>
      <c r="B55" s="38"/>
      <c r="C55" s="38"/>
      <c r="D55" s="38"/>
      <c r="E55" s="89"/>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163"/>
    </row>
    <row r="56" spans="1:31">
      <c r="A56" s="38"/>
      <c r="B56" s="38" t="s">
        <v>350</v>
      </c>
      <c r="C56" s="38"/>
      <c r="D56" s="38"/>
      <c r="E56" s="89"/>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163"/>
    </row>
    <row r="57" spans="1:31">
      <c r="A57" s="38"/>
      <c r="B57" s="38" t="s">
        <v>348</v>
      </c>
      <c r="C57" s="38"/>
      <c r="D57" s="38"/>
      <c r="E57" s="89"/>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163"/>
    </row>
    <row r="58" spans="1:31">
      <c r="A58" s="38"/>
      <c r="B58" s="38"/>
      <c r="C58" s="38"/>
      <c r="D58" s="38"/>
      <c r="E58" s="89"/>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163"/>
    </row>
    <row r="59" spans="1:31">
      <c r="A59" s="38"/>
      <c r="B59" s="38"/>
      <c r="C59" s="38"/>
      <c r="D59" s="38"/>
      <c r="E59" s="89"/>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163"/>
    </row>
    <row r="60" spans="1:31">
      <c r="A60" s="38"/>
      <c r="B60" s="38"/>
      <c r="C60" s="38"/>
      <c r="D60" s="38"/>
      <c r="E60" s="89"/>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163"/>
    </row>
    <row r="61" spans="1:31">
      <c r="A61" s="38"/>
      <c r="B61" s="38"/>
      <c r="C61" s="38"/>
      <c r="D61" s="38"/>
      <c r="E61" s="89"/>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163"/>
    </row>
    <row r="62" spans="1:31">
      <c r="A62" s="38"/>
      <c r="B62" s="38"/>
      <c r="C62" s="38"/>
      <c r="D62" s="38"/>
      <c r="E62" s="89"/>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163"/>
    </row>
    <row r="63" spans="1:31">
      <c r="A63" s="38"/>
      <c r="B63" s="38"/>
      <c r="C63" s="38"/>
      <c r="D63" s="38"/>
      <c r="E63" s="89"/>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163"/>
    </row>
    <row r="64" spans="1:31">
      <c r="A64" s="38"/>
      <c r="B64" s="38"/>
      <c r="C64" s="38"/>
      <c r="D64" s="38"/>
      <c r="E64" s="89"/>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163"/>
    </row>
    <row r="65" spans="1:31">
      <c r="A65" s="38"/>
      <c r="B65" s="38"/>
      <c r="C65" s="38"/>
      <c r="D65" s="38"/>
      <c r="E65" s="89"/>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163"/>
    </row>
    <row r="66" spans="1:31">
      <c r="A66" s="38"/>
      <c r="B66" s="38"/>
      <c r="C66" s="38"/>
      <c r="D66" s="38"/>
      <c r="E66" s="89"/>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163"/>
    </row>
    <row r="67" spans="1:31">
      <c r="A67" s="38"/>
      <c r="B67" s="38"/>
      <c r="C67" s="38"/>
      <c r="D67" s="38"/>
      <c r="E67" s="89"/>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163"/>
    </row>
    <row r="68" spans="1:31">
      <c r="A68" s="38"/>
      <c r="B68" s="38"/>
      <c r="C68" s="38"/>
      <c r="D68" s="38"/>
      <c r="E68" s="89"/>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163"/>
    </row>
    <row r="69" spans="1:31">
      <c r="A69" s="38"/>
      <c r="B69" s="38"/>
      <c r="C69" s="38"/>
      <c r="D69" s="38"/>
      <c r="E69" s="89"/>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163"/>
    </row>
    <row r="70" spans="1:31">
      <c r="A70" s="38"/>
      <c r="B70" s="38"/>
      <c r="C70" s="38"/>
      <c r="D70" s="38"/>
      <c r="E70" s="89"/>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163"/>
    </row>
    <row r="71" spans="1:31">
      <c r="A71" s="38"/>
      <c r="B71" s="38"/>
      <c r="C71" s="38"/>
      <c r="D71" s="38"/>
      <c r="E71" s="89"/>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163"/>
    </row>
    <row r="72" spans="1:31">
      <c r="A72" s="38"/>
      <c r="B72" s="38"/>
      <c r="C72" s="38"/>
      <c r="D72" s="38"/>
      <c r="E72" s="89"/>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163"/>
    </row>
    <row r="73" spans="1:31">
      <c r="A73" s="38"/>
      <c r="B73" s="38"/>
      <c r="C73" s="38"/>
      <c r="D73" s="38"/>
      <c r="E73" s="89"/>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163"/>
    </row>
    <row r="74" spans="1:31">
      <c r="A74" s="38"/>
      <c r="B74" s="38"/>
      <c r="C74" s="38"/>
      <c r="D74" s="38"/>
      <c r="E74" s="89"/>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163"/>
    </row>
    <row r="75" spans="1:31">
      <c r="A75" s="38"/>
      <c r="B75" s="38"/>
      <c r="C75" s="38"/>
      <c r="D75" s="38"/>
      <c r="E75" s="89"/>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163"/>
    </row>
    <row r="76" spans="1:31">
      <c r="A76" s="38"/>
      <c r="B76" s="38"/>
      <c r="C76" s="38"/>
      <c r="D76" s="38"/>
      <c r="E76" s="89"/>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163"/>
    </row>
    <row r="77" spans="1:31">
      <c r="A77" s="38"/>
      <c r="B77" s="38"/>
      <c r="C77" s="38"/>
      <c r="D77" s="38"/>
      <c r="E77" s="89"/>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163"/>
    </row>
    <row r="78" spans="1:31">
      <c r="A78" s="38"/>
      <c r="B78" s="38"/>
      <c r="C78" s="38"/>
      <c r="D78" s="38"/>
      <c r="E78" s="89"/>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163"/>
    </row>
    <row r="79" spans="1:31">
      <c r="A79" s="38"/>
      <c r="B79" s="38"/>
      <c r="C79" s="38"/>
      <c r="D79" s="38"/>
      <c r="E79" s="89"/>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163"/>
    </row>
    <row r="80" spans="1:31">
      <c r="A80" s="38"/>
      <c r="B80" s="38"/>
      <c r="C80" s="38"/>
      <c r="D80" s="38"/>
      <c r="E80" s="89"/>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163"/>
    </row>
    <row r="81" spans="1:31">
      <c r="A81" s="38"/>
      <c r="B81" s="38"/>
      <c r="C81" s="38"/>
      <c r="D81" s="38"/>
      <c r="E81" s="89"/>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163"/>
    </row>
    <row r="82" spans="1:31">
      <c r="A82" s="38"/>
      <c r="B82" s="38"/>
      <c r="C82" s="38"/>
      <c r="D82" s="38"/>
      <c r="E82" s="89"/>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163"/>
    </row>
    <row r="83" spans="1:31">
      <c r="A83" s="38"/>
      <c r="B83" s="38"/>
      <c r="C83" s="38"/>
      <c r="D83" s="38"/>
      <c r="E83" s="89"/>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163"/>
    </row>
    <row r="84" spans="1:31">
      <c r="A84" s="38"/>
      <c r="B84" s="38"/>
      <c r="C84" s="38"/>
      <c r="D84" s="38"/>
      <c r="E84" s="89"/>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163"/>
    </row>
    <row r="85" spans="1:31">
      <c r="A85" s="38"/>
      <c r="B85" s="38"/>
      <c r="C85" s="38"/>
      <c r="D85" s="38"/>
      <c r="E85" s="89"/>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163"/>
    </row>
    <row r="86" spans="1:31">
      <c r="A86" s="38"/>
      <c r="B86" s="38"/>
      <c r="C86" s="38"/>
      <c r="D86" s="38"/>
      <c r="E86" s="89"/>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163"/>
    </row>
    <row r="87" spans="1:31">
      <c r="A87" s="38"/>
      <c r="B87" s="38"/>
      <c r="C87" s="38"/>
      <c r="D87" s="38"/>
      <c r="E87" s="89"/>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163"/>
    </row>
    <row r="88" spans="1:31">
      <c r="A88" s="38"/>
      <c r="B88" s="38"/>
      <c r="C88" s="38"/>
      <c r="D88" s="38"/>
      <c r="E88" s="89"/>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163"/>
    </row>
    <row r="89" spans="1:31">
      <c r="A89" s="38"/>
      <c r="B89" s="38"/>
      <c r="C89" s="38"/>
      <c r="D89" s="38"/>
      <c r="E89" s="89"/>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163"/>
    </row>
    <row r="90" spans="1:31">
      <c r="A90" s="38"/>
      <c r="B90" s="38"/>
      <c r="C90" s="38"/>
      <c r="D90" s="38"/>
      <c r="E90" s="89"/>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163"/>
    </row>
    <row r="91" spans="1:31">
      <c r="A91" s="38"/>
      <c r="B91" s="38"/>
      <c r="C91" s="38"/>
      <c r="D91" s="38"/>
      <c r="E91" s="89"/>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163"/>
    </row>
    <row r="92" spans="1:31">
      <c r="A92" s="38"/>
      <c r="B92" s="38"/>
      <c r="C92" s="38"/>
      <c r="D92" s="38"/>
      <c r="E92" s="89"/>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163"/>
    </row>
    <row r="93" spans="1:31">
      <c r="A93" s="38"/>
      <c r="B93" s="38"/>
      <c r="C93" s="38"/>
      <c r="D93" s="38"/>
      <c r="E93" s="89"/>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163"/>
    </row>
    <row r="94" spans="1:31">
      <c r="A94" s="38"/>
      <c r="B94" s="38"/>
      <c r="C94" s="38"/>
      <c r="D94" s="38"/>
      <c r="E94" s="89"/>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163"/>
    </row>
    <row r="95" spans="1:31">
      <c r="A95" s="38"/>
      <c r="B95" s="38"/>
      <c r="C95" s="38"/>
      <c r="D95" s="38"/>
      <c r="E95" s="89"/>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163"/>
    </row>
    <row r="96" spans="1:31">
      <c r="A96" s="38"/>
      <c r="B96" s="38"/>
      <c r="C96" s="38"/>
      <c r="D96" s="38"/>
      <c r="E96" s="89"/>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163"/>
    </row>
    <row r="97" spans="1:31">
      <c r="A97" s="38"/>
      <c r="B97" s="38"/>
      <c r="C97" s="38"/>
      <c r="D97" s="38"/>
      <c r="E97" s="89"/>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163"/>
    </row>
    <row r="98" spans="1:31">
      <c r="A98" s="38"/>
      <c r="B98" s="38"/>
      <c r="C98" s="38"/>
      <c r="D98" s="38"/>
      <c r="E98" s="89"/>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163"/>
    </row>
    <row r="99" spans="1:31">
      <c r="A99" s="38"/>
      <c r="B99" s="38"/>
      <c r="C99" s="38"/>
      <c r="D99" s="38"/>
      <c r="E99" s="89"/>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163"/>
    </row>
    <row r="100" spans="1:31">
      <c r="A100" s="38"/>
      <c r="B100" s="38"/>
      <c r="C100" s="38"/>
      <c r="D100" s="38"/>
      <c r="E100" s="89"/>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163"/>
    </row>
    <row r="101" spans="1:31">
      <c r="A101" s="38"/>
      <c r="B101" s="38"/>
      <c r="C101" s="38"/>
      <c r="D101" s="38"/>
      <c r="E101" s="89"/>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163"/>
    </row>
    <row r="102" spans="1:31">
      <c r="A102" s="38"/>
      <c r="B102" s="38"/>
      <c r="C102" s="38"/>
      <c r="D102" s="38"/>
      <c r="E102" s="89"/>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163"/>
    </row>
    <row r="103" spans="1:31">
      <c r="A103" s="38"/>
      <c r="B103" s="38"/>
      <c r="C103" s="38"/>
      <c r="D103" s="38"/>
      <c r="E103" s="89"/>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163"/>
    </row>
    <row r="104" spans="1:31">
      <c r="A104" s="38"/>
      <c r="B104" s="38"/>
      <c r="C104" s="38"/>
      <c r="D104" s="38"/>
      <c r="E104" s="89"/>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163"/>
    </row>
    <row r="105" spans="1:31">
      <c r="A105" s="38"/>
      <c r="B105" s="38"/>
      <c r="C105" s="38"/>
      <c r="D105" s="38"/>
      <c r="E105" s="89"/>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163"/>
    </row>
    <row r="106" spans="1:31">
      <c r="A106" s="38"/>
      <c r="B106" s="38"/>
      <c r="C106" s="38"/>
      <c r="D106" s="38"/>
      <c r="E106" s="89"/>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163"/>
    </row>
    <row r="107" spans="1:31">
      <c r="A107" s="38"/>
      <c r="B107" s="38"/>
      <c r="C107" s="38"/>
      <c r="D107" s="38"/>
      <c r="E107" s="89"/>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163"/>
    </row>
    <row r="108" spans="1:31">
      <c r="A108" s="38"/>
      <c r="B108" s="38"/>
      <c r="C108" s="38"/>
      <c r="D108" s="38"/>
      <c r="E108" s="89"/>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163"/>
    </row>
    <row r="109" spans="1:31">
      <c r="A109" s="38"/>
      <c r="B109" s="38"/>
      <c r="C109" s="38"/>
      <c r="D109" s="38"/>
      <c r="E109" s="89"/>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163"/>
    </row>
    <row r="110" spans="1:31">
      <c r="A110" s="38"/>
      <c r="B110" s="38"/>
      <c r="C110" s="38"/>
      <c r="D110" s="38"/>
      <c r="E110" s="89"/>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163"/>
    </row>
    <row r="111" spans="1:31">
      <c r="A111" s="38"/>
      <c r="B111" s="38"/>
      <c r="C111" s="38"/>
      <c r="D111" s="38"/>
      <c r="E111" s="89"/>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163"/>
    </row>
    <row r="112" spans="1:31">
      <c r="A112" s="38"/>
      <c r="B112" s="38"/>
      <c r="C112" s="38"/>
      <c r="D112" s="38"/>
      <c r="E112" s="89"/>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163"/>
    </row>
    <row r="113" spans="1:31">
      <c r="A113" s="38"/>
      <c r="B113" s="38"/>
      <c r="C113" s="38"/>
      <c r="D113" s="38"/>
      <c r="E113" s="89"/>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163"/>
    </row>
    <row r="114" spans="1:31">
      <c r="A114" s="38"/>
      <c r="B114" s="38"/>
      <c r="C114" s="38"/>
      <c r="D114" s="38"/>
      <c r="E114" s="89"/>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163"/>
    </row>
    <row r="115" spans="1:31">
      <c r="A115" s="38"/>
      <c r="B115" s="38"/>
      <c r="C115" s="38"/>
      <c r="D115" s="38"/>
      <c r="E115" s="89"/>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163"/>
    </row>
    <row r="116" spans="1:31">
      <c r="A116" s="38"/>
      <c r="B116" s="38"/>
      <c r="C116" s="38"/>
      <c r="D116" s="38"/>
      <c r="E116" s="89"/>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163"/>
    </row>
    <row r="117" spans="1:31">
      <c r="A117" s="38"/>
      <c r="B117" s="38"/>
      <c r="C117" s="38"/>
      <c r="D117" s="38"/>
      <c r="E117" s="89"/>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163"/>
    </row>
    <row r="118" spans="1:31">
      <c r="A118" s="38"/>
      <c r="B118" s="38"/>
      <c r="C118" s="38"/>
      <c r="D118" s="38"/>
      <c r="E118" s="89"/>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163"/>
    </row>
    <row r="119" spans="1:31">
      <c r="A119" s="38"/>
      <c r="B119" s="38"/>
      <c r="C119" s="38"/>
      <c r="D119" s="38"/>
      <c r="E119" s="89"/>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163"/>
    </row>
    <row r="120" spans="1:31">
      <c r="A120" s="38"/>
      <c r="B120" s="38"/>
      <c r="C120" s="38"/>
      <c r="D120" s="38"/>
      <c r="E120" s="89"/>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163"/>
    </row>
    <row r="121" spans="1:31">
      <c r="A121" s="38"/>
      <c r="B121" s="38"/>
      <c r="C121" s="38"/>
      <c r="D121" s="38"/>
      <c r="E121" s="89"/>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163"/>
    </row>
    <row r="122" spans="1:31">
      <c r="A122" s="38"/>
      <c r="B122" s="38"/>
      <c r="C122" s="38"/>
      <c r="D122" s="38"/>
      <c r="E122" s="89"/>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163"/>
    </row>
    <row r="123" spans="1:31">
      <c r="A123" s="38"/>
      <c r="B123" s="38"/>
      <c r="C123" s="38"/>
      <c r="D123" s="38"/>
      <c r="E123" s="89"/>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163"/>
    </row>
    <row r="124" spans="1:31">
      <c r="A124" s="38"/>
      <c r="B124" s="38"/>
      <c r="C124" s="38"/>
      <c r="D124" s="38"/>
      <c r="E124" s="89"/>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163"/>
    </row>
    <row r="125" spans="1:31">
      <c r="A125" s="38"/>
      <c r="B125" s="38"/>
      <c r="C125" s="38"/>
      <c r="D125" s="38"/>
      <c r="E125" s="89"/>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163"/>
    </row>
    <row r="126" spans="1:31">
      <c r="A126" s="38"/>
      <c r="B126" s="38"/>
      <c r="C126" s="38"/>
      <c r="D126" s="38"/>
      <c r="E126" s="89"/>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163"/>
    </row>
    <row r="127" spans="1:31">
      <c r="A127" s="38"/>
      <c r="B127" s="38"/>
      <c r="C127" s="38"/>
      <c r="D127" s="38"/>
      <c r="E127" s="89"/>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163"/>
    </row>
    <row r="128" spans="1:31">
      <c r="A128" s="38"/>
      <c r="B128" s="38"/>
      <c r="C128" s="38"/>
      <c r="D128" s="38"/>
      <c r="E128" s="89"/>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163"/>
    </row>
    <row r="129" spans="1:31">
      <c r="A129" s="38"/>
      <c r="B129" s="38"/>
      <c r="C129" s="38"/>
      <c r="D129" s="38"/>
      <c r="E129" s="89"/>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163"/>
    </row>
    <row r="130" spans="1:31">
      <c r="A130" s="38"/>
      <c r="B130" s="38"/>
      <c r="C130" s="38"/>
      <c r="D130" s="38"/>
      <c r="E130" s="89"/>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163"/>
    </row>
    <row r="131" spans="1:31">
      <c r="A131" s="38"/>
      <c r="B131" s="38"/>
      <c r="C131" s="38"/>
      <c r="D131" s="38"/>
      <c r="E131" s="89"/>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163"/>
    </row>
    <row r="132" spans="1:31">
      <c r="A132" s="38"/>
      <c r="B132" s="38"/>
      <c r="C132" s="38"/>
      <c r="D132" s="38"/>
      <c r="E132" s="89"/>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163"/>
    </row>
    <row r="133" spans="1:31">
      <c r="A133" s="38"/>
      <c r="B133" s="38"/>
      <c r="C133" s="38"/>
      <c r="D133" s="38"/>
      <c r="E133" s="89"/>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163"/>
    </row>
    <row r="134" spans="1:31">
      <c r="A134" s="38"/>
      <c r="B134" s="38"/>
      <c r="C134" s="38"/>
      <c r="D134" s="38"/>
      <c r="E134" s="89"/>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163"/>
    </row>
    <row r="135" spans="1:31">
      <c r="A135" s="38"/>
      <c r="B135" s="38"/>
      <c r="C135" s="38"/>
      <c r="D135" s="38"/>
      <c r="E135" s="89"/>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163"/>
    </row>
    <row r="136" spans="1:31">
      <c r="A136" s="38"/>
      <c r="B136" s="38"/>
      <c r="C136" s="38"/>
      <c r="D136" s="38"/>
      <c r="E136" s="89"/>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163"/>
    </row>
    <row r="137" spans="1:31">
      <c r="A137" s="38"/>
      <c r="B137" s="38"/>
      <c r="C137" s="38"/>
      <c r="D137" s="38"/>
      <c r="E137" s="89"/>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163"/>
    </row>
    <row r="138" spans="1:31">
      <c r="A138" s="38"/>
      <c r="B138" s="38"/>
      <c r="C138" s="38"/>
      <c r="D138" s="38"/>
      <c r="E138" s="89"/>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163"/>
    </row>
    <row r="139" spans="1:31">
      <c r="A139" s="38"/>
      <c r="B139" s="38"/>
      <c r="C139" s="38"/>
      <c r="D139" s="38"/>
      <c r="E139" s="89"/>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163"/>
    </row>
    <row r="140" spans="1:31">
      <c r="A140" s="38"/>
      <c r="B140" s="38"/>
      <c r="C140" s="38"/>
      <c r="D140" s="38"/>
      <c r="E140" s="89"/>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163"/>
    </row>
    <row r="141" spans="1:31">
      <c r="A141" s="38"/>
      <c r="B141" s="38"/>
      <c r="C141" s="38"/>
      <c r="D141" s="38"/>
      <c r="E141" s="89"/>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163"/>
    </row>
    <row r="142" spans="1:31">
      <c r="A142" s="38"/>
      <c r="B142" s="38"/>
      <c r="C142" s="38"/>
      <c r="D142" s="38"/>
      <c r="E142" s="89"/>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163"/>
    </row>
    <row r="143" spans="1:31">
      <c r="A143" s="38"/>
      <c r="B143" s="38"/>
      <c r="C143" s="38"/>
      <c r="D143" s="38"/>
      <c r="E143" s="89"/>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163"/>
    </row>
    <row r="144" spans="1:31">
      <c r="A144" s="38"/>
      <c r="B144" s="38"/>
      <c r="C144" s="38"/>
      <c r="D144" s="38"/>
      <c r="E144" s="89"/>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163"/>
    </row>
    <row r="145" spans="1:31">
      <c r="A145" s="38"/>
      <c r="B145" s="38"/>
      <c r="C145" s="38"/>
      <c r="D145" s="38"/>
      <c r="E145" s="89"/>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163"/>
    </row>
    <row r="146" spans="1:31">
      <c r="A146" s="38"/>
      <c r="B146" s="38"/>
      <c r="C146" s="38"/>
      <c r="D146" s="38"/>
      <c r="E146" s="89"/>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163"/>
    </row>
    <row r="147" spans="1:31">
      <c r="A147" s="38"/>
      <c r="B147" s="38"/>
      <c r="C147" s="38"/>
      <c r="D147" s="38"/>
      <c r="E147" s="89"/>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163"/>
    </row>
    <row r="148" spans="1:31">
      <c r="A148" s="38"/>
      <c r="B148" s="38"/>
      <c r="C148" s="38"/>
      <c r="D148" s="38"/>
      <c r="E148" s="89"/>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163"/>
    </row>
    <row r="149" spans="1:31">
      <c r="A149" s="38"/>
      <c r="B149" s="38"/>
      <c r="C149" s="38"/>
      <c r="D149" s="38"/>
      <c r="E149" s="89"/>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163"/>
    </row>
    <row r="150" spans="1:31">
      <c r="A150" s="38"/>
      <c r="B150" s="38"/>
      <c r="C150" s="38"/>
      <c r="D150" s="38"/>
      <c r="E150" s="89"/>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163"/>
    </row>
    <row r="151" spans="1:31">
      <c r="A151" s="38"/>
      <c r="B151" s="38"/>
      <c r="C151" s="38"/>
      <c r="D151" s="38"/>
      <c r="E151" s="89"/>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163"/>
    </row>
    <row r="152" spans="1:31">
      <c r="A152" s="38"/>
      <c r="B152" s="38"/>
      <c r="C152" s="38"/>
      <c r="D152" s="38"/>
      <c r="E152" s="89"/>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163"/>
    </row>
    <row r="153" spans="1:31">
      <c r="A153" s="38"/>
      <c r="B153" s="38"/>
      <c r="C153" s="38"/>
      <c r="D153" s="38"/>
      <c r="E153" s="89"/>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163"/>
    </row>
    <row r="154" spans="1:31">
      <c r="A154" s="38"/>
      <c r="B154" s="38"/>
      <c r="C154" s="38"/>
      <c r="D154" s="38"/>
      <c r="E154" s="89"/>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163"/>
    </row>
    <row r="155" spans="1:31">
      <c r="A155" s="38"/>
      <c r="B155" s="38"/>
      <c r="C155" s="38"/>
      <c r="D155" s="38"/>
      <c r="E155" s="89"/>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163"/>
    </row>
    <row r="156" spans="1:31">
      <c r="A156" s="38"/>
      <c r="B156" s="38"/>
      <c r="C156" s="38"/>
      <c r="D156" s="38"/>
      <c r="E156" s="89"/>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163"/>
    </row>
    <row r="157" spans="1:31">
      <c r="A157" s="38"/>
      <c r="B157" s="38"/>
      <c r="C157" s="38"/>
      <c r="D157" s="38"/>
      <c r="E157" s="89"/>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163"/>
    </row>
    <row r="158" spans="1:31">
      <c r="A158" s="38"/>
      <c r="B158" s="38"/>
      <c r="C158" s="38"/>
      <c r="D158" s="38"/>
      <c r="E158" s="89"/>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163"/>
    </row>
    <row r="159" spans="1:31">
      <c r="A159" s="38"/>
      <c r="B159" s="38"/>
      <c r="C159" s="38"/>
      <c r="D159" s="38"/>
      <c r="E159" s="89"/>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163"/>
    </row>
    <row r="160" spans="1:31">
      <c r="A160" s="38"/>
      <c r="B160" s="38"/>
      <c r="C160" s="38"/>
      <c r="D160" s="38"/>
      <c r="E160" s="89"/>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163"/>
    </row>
    <row r="161" spans="1:31">
      <c r="A161" s="38"/>
      <c r="B161" s="38"/>
      <c r="C161" s="38"/>
      <c r="D161" s="38"/>
      <c r="E161" s="89"/>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163"/>
    </row>
    <row r="162" spans="1:31">
      <c r="A162" s="38"/>
      <c r="B162" s="38"/>
      <c r="C162" s="38"/>
      <c r="D162" s="38"/>
      <c r="E162" s="89"/>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163"/>
    </row>
    <row r="163" spans="1:31">
      <c r="A163" s="38"/>
      <c r="B163" s="38"/>
      <c r="C163" s="38"/>
      <c r="D163" s="38"/>
      <c r="E163" s="89"/>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163"/>
    </row>
    <row r="164" spans="1:31">
      <c r="A164" s="38"/>
      <c r="B164" s="38"/>
      <c r="C164" s="38"/>
      <c r="D164" s="38"/>
      <c r="E164" s="89"/>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163"/>
    </row>
    <row r="165" spans="1:31">
      <c r="A165" s="38"/>
      <c r="B165" s="38"/>
      <c r="C165" s="38"/>
      <c r="D165" s="38"/>
      <c r="E165" s="89"/>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163"/>
    </row>
    <row r="166" spans="1:31">
      <c r="A166" s="38"/>
      <c r="B166" s="38"/>
      <c r="C166" s="38"/>
      <c r="D166" s="38"/>
      <c r="E166" s="89"/>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163"/>
    </row>
    <row r="167" spans="1:31">
      <c r="A167" s="38"/>
      <c r="B167" s="38"/>
      <c r="C167" s="38"/>
      <c r="D167" s="38"/>
      <c r="E167" s="89"/>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163"/>
    </row>
    <row r="168" spans="1:31">
      <c r="A168" s="164"/>
      <c r="B168" s="164"/>
      <c r="C168" s="164"/>
      <c r="D168" s="164"/>
      <c r="E168" s="165"/>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6"/>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38"/>
  </cols>
  <sheetData>
    <row r="1" spans="1:15">
      <c r="A1" s="190" t="s">
        <v>394</v>
      </c>
    </row>
    <row r="4" spans="1:15" ht="16.5" customHeight="1"/>
    <row r="10" spans="1:15" ht="18.75" customHeight="1">
      <c r="A10" s="222"/>
      <c r="B10" s="222"/>
      <c r="C10" s="222"/>
      <c r="D10" s="222"/>
      <c r="E10" s="222"/>
      <c r="F10" s="222"/>
      <c r="G10" s="222"/>
      <c r="H10" s="222"/>
      <c r="I10" s="222"/>
      <c r="J10" s="222"/>
      <c r="K10" s="222"/>
      <c r="L10" s="222"/>
      <c r="M10" s="222"/>
      <c r="N10" s="222"/>
      <c r="O10" s="222"/>
    </row>
    <row r="42" spans="1:1">
      <c r="A42" s="38"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topLeftCell="A7" workbookViewId="0"/>
  </sheetViews>
  <sheetFormatPr defaultColWidth="9.140625" defaultRowHeight="15"/>
  <cols>
    <col min="1" max="8" width="9.140625" style="38"/>
    <col min="9" max="9" width="9.140625" style="38" customWidth="1"/>
    <col min="10" max="16384" width="9.140625" style="38"/>
  </cols>
  <sheetData>
    <row r="1" spans="1:15">
      <c r="A1" s="189" t="s">
        <v>392</v>
      </c>
    </row>
    <row r="4" spans="1:15" ht="16.5" customHeight="1"/>
    <row r="10" spans="1:15" ht="18.75" customHeight="1">
      <c r="A10" s="222"/>
      <c r="B10" s="222"/>
      <c r="C10" s="222"/>
      <c r="D10" s="222"/>
      <c r="E10" s="222"/>
      <c r="F10" s="222"/>
      <c r="G10" s="222"/>
      <c r="H10" s="222"/>
      <c r="I10" s="222"/>
      <c r="J10" s="222"/>
      <c r="K10" s="222"/>
      <c r="L10" s="222"/>
      <c r="M10" s="222"/>
      <c r="N10" s="222"/>
      <c r="O10" s="222"/>
    </row>
    <row r="44" spans="1:1">
      <c r="A44" s="38"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workbookViewId="0"/>
  </sheetViews>
  <sheetFormatPr defaultColWidth="9.140625" defaultRowHeight="15"/>
  <cols>
    <col min="1" max="16384" width="9.140625" style="38"/>
  </cols>
  <sheetData>
    <row r="1" spans="1:15">
      <c r="A1" s="189" t="s">
        <v>395</v>
      </c>
    </row>
    <row r="4" spans="1:15" ht="16.5" customHeight="1"/>
    <row r="10" spans="1:15" ht="18.75" customHeight="1">
      <c r="A10" s="222"/>
      <c r="B10" s="222"/>
      <c r="C10" s="222"/>
      <c r="D10" s="222"/>
      <c r="E10" s="222"/>
      <c r="F10" s="222"/>
      <c r="G10" s="222"/>
      <c r="H10" s="222"/>
      <c r="I10" s="222"/>
      <c r="J10" s="222"/>
      <c r="K10" s="222"/>
      <c r="L10" s="222"/>
      <c r="M10" s="222"/>
      <c r="N10" s="222"/>
      <c r="O10" s="222"/>
    </row>
    <row r="46" spans="1:1">
      <c r="A46" s="38"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8"/>
  </cols>
  <sheetData>
    <row r="1" spans="1:1">
      <c r="A1" s="189" t="s">
        <v>396</v>
      </c>
    </row>
    <row r="46" spans="1:1">
      <c r="A46" s="38"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topLeftCell="A4" zoomScale="90" zoomScaleNormal="90" workbookViewId="0">
      <selection activeCell="B11" sqref="B11"/>
    </sheetView>
  </sheetViews>
  <sheetFormatPr defaultRowHeight="15"/>
  <cols>
    <col min="1" max="16384" width="9.140625" style="38"/>
  </cols>
  <sheetData>
    <row r="1" spans="1:1">
      <c r="A1" s="189" t="s">
        <v>397</v>
      </c>
    </row>
    <row r="57" spans="1:1">
      <c r="A57" s="38"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7" t="s">
        <v>285</v>
      </c>
      <c r="B1" s="27" t="s">
        <v>85</v>
      </c>
    </row>
    <row r="2" spans="1:4">
      <c r="A2" s="27" t="s">
        <v>84</v>
      </c>
      <c r="B2" s="82" t="s">
        <v>136</v>
      </c>
      <c r="C2" s="82" t="s">
        <v>137</v>
      </c>
      <c r="D2" s="82" t="s">
        <v>138</v>
      </c>
    </row>
    <row r="3" spans="1:4">
      <c r="A3" s="28">
        <v>2019</v>
      </c>
      <c r="B3" s="83"/>
      <c r="C3" s="83"/>
      <c r="D3" s="83"/>
    </row>
    <row r="4" spans="1:4">
      <c r="A4" s="108" t="s">
        <v>183</v>
      </c>
      <c r="B4" s="83">
        <v>1501</v>
      </c>
      <c r="C4" s="83">
        <v>35</v>
      </c>
      <c r="D4" s="83">
        <v>19</v>
      </c>
    </row>
    <row r="164" spans="1:4">
      <c r="A164" s="27" t="s">
        <v>286</v>
      </c>
      <c r="B164" s="27" t="s">
        <v>85</v>
      </c>
    </row>
    <row r="165" spans="1:4">
      <c r="A165" s="27" t="s">
        <v>84</v>
      </c>
      <c r="B165" s="82" t="s">
        <v>136</v>
      </c>
      <c r="C165" s="82" t="s">
        <v>137</v>
      </c>
      <c r="D165" s="82" t="s">
        <v>138</v>
      </c>
    </row>
    <row r="166" spans="1:4">
      <c r="A166" s="28">
        <v>2019</v>
      </c>
      <c r="B166" s="83"/>
      <c r="C166" s="83"/>
      <c r="D166" s="83"/>
    </row>
    <row r="167" spans="1:4">
      <c r="A167" s="108" t="s">
        <v>183</v>
      </c>
      <c r="B167" s="83">
        <v>269</v>
      </c>
      <c r="C167" s="83">
        <v>7</v>
      </c>
      <c r="D167" s="83">
        <v>6</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8"/>
    <col min="3" max="3" width="12.140625" style="38" customWidth="1"/>
    <col min="4" max="4" width="22.140625" style="38" customWidth="1"/>
    <col min="5" max="5" width="9.140625" style="38"/>
    <col min="6" max="6" width="25.85546875" style="38" customWidth="1"/>
    <col min="7" max="9" width="9.140625" style="38"/>
    <col min="10" max="10" width="20.85546875" style="38" customWidth="1"/>
    <col min="11" max="11" width="17.85546875" style="38" customWidth="1"/>
    <col min="12" max="12" width="18.7109375" style="38" customWidth="1"/>
    <col min="13" max="13" width="9.140625" style="38" customWidth="1"/>
    <col min="14" max="16384" width="9.140625" style="38"/>
  </cols>
  <sheetData>
    <row r="1" spans="1:1">
      <c r="A1" s="189" t="s">
        <v>398</v>
      </c>
    </row>
    <row r="34" spans="1:6" s="47" customFormat="1" ht="24" customHeight="1">
      <c r="A34" s="223"/>
      <c r="B34" s="223"/>
      <c r="C34" s="223"/>
      <c r="D34" s="223"/>
      <c r="E34" s="223"/>
      <c r="F34" s="223"/>
    </row>
    <row r="35" spans="1:6" ht="3.75" customHeight="1"/>
    <row r="36" spans="1:6" ht="15" customHeight="1"/>
    <row r="37" spans="1:6" ht="15" customHeight="1"/>
    <row r="38" spans="1:6" ht="33" customHeight="1"/>
    <row r="57" spans="1:1">
      <c r="A57" s="38" t="s">
        <v>216</v>
      </c>
    </row>
  </sheetData>
  <sheetProtection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heetViews>
  <sheetFormatPr defaultRowHeight="15"/>
  <cols>
    <col min="1" max="2" width="9.140625" style="38"/>
    <col min="3" max="3" width="12.140625" style="38" customWidth="1"/>
    <col min="4" max="5" width="22.140625" style="38" customWidth="1"/>
    <col min="6" max="6" width="17.140625" style="38" customWidth="1"/>
    <col min="7" max="7" width="5.140625" style="38" customWidth="1"/>
    <col min="8" max="8" width="21.7109375" style="38" customWidth="1"/>
    <col min="9" max="9" width="20.85546875" style="38" customWidth="1"/>
    <col min="10" max="10" width="17.85546875" style="38" customWidth="1"/>
    <col min="11" max="11" width="18.7109375" style="38" customWidth="1"/>
    <col min="12" max="12" width="9.140625" style="38" customWidth="1"/>
    <col min="13" max="13" width="9.140625" style="38"/>
    <col min="14" max="14" width="14.7109375" style="38" customWidth="1"/>
    <col min="15" max="15" width="10.5703125" style="38" customWidth="1"/>
    <col min="16" max="16" width="16.28515625" style="38" customWidth="1"/>
    <col min="17" max="16384" width="9.140625" style="38"/>
  </cols>
  <sheetData>
    <row r="9" spans="8:9" ht="15.75" customHeight="1"/>
    <row r="10" spans="8:9" ht="15.75" customHeight="1"/>
    <row r="11" spans="8:9" ht="15.75" customHeight="1"/>
    <row r="12" spans="8:9" ht="15.75" customHeight="1"/>
    <row r="13" spans="8:9" ht="15.75" customHeight="1"/>
    <row r="14" spans="8:9" ht="15.75" customHeight="1">
      <c r="H14" s="224" t="str">
        <f>Pivot_PRI!B13&amp;" County PRI, Alpha Order"</f>
        <v>2017 County PRI, Alpha Order</v>
      </c>
      <c r="I14" s="225"/>
    </row>
    <row r="15" spans="8:9" ht="18" customHeight="1">
      <c r="H15" s="226"/>
      <c r="I15" s="227"/>
    </row>
    <row r="16" spans="8:9" ht="15.75" customHeight="1">
      <c r="H16" s="64"/>
      <c r="I16" s="67" t="s">
        <v>121</v>
      </c>
    </row>
    <row r="17" spans="8:9" ht="15.75" customHeight="1">
      <c r="H17" s="71" t="s">
        <v>2</v>
      </c>
      <c r="I17" s="69">
        <f>INDEX(Pivot_PRI!$T$14:$T$72,MATCH($H17,Pivot_PRI!$AC$14:$AC$72,0))</f>
        <v>0.72199999999999998</v>
      </c>
    </row>
    <row r="18" spans="8:9" ht="15.75" customHeight="1">
      <c r="H18" s="65" t="s">
        <v>4</v>
      </c>
      <c r="I18" s="68">
        <f>INDEX(Pivot_PRI!$T$14:$T$72,MATCH($H18,Pivot_PRI!$AC$14:$AC$72,0))</f>
        <v>0.68100000000000005</v>
      </c>
    </row>
    <row r="19" spans="8:9" ht="15.75" customHeight="1">
      <c r="H19" s="66" t="s">
        <v>5</v>
      </c>
      <c r="I19" s="68">
        <f>INDEX(Pivot_PRI!$T$14:$T$72,MATCH($H19,Pivot_PRI!$AC$14:$AC$72,0))</f>
        <v>0.59399999999999997</v>
      </c>
    </row>
    <row r="20" spans="8:9" ht="15.75" customHeight="1">
      <c r="H20" s="66" t="s">
        <v>6</v>
      </c>
      <c r="I20" s="68">
        <f>INDEX(Pivot_PRI!$T$14:$T$72,MATCH($H20,Pivot_PRI!$AC$14:$AC$72,0))</f>
        <v>0.69299999999999995</v>
      </c>
    </row>
    <row r="21" spans="8:9" ht="15.75" customHeight="1">
      <c r="H21" s="65" t="s">
        <v>7</v>
      </c>
      <c r="I21" s="68">
        <f>INDEX(Pivot_PRI!$T$14:$T$72,MATCH($H21,Pivot_PRI!$AC$14:$AC$72,0))</f>
        <v>0.67500000000000004</v>
      </c>
    </row>
    <row r="22" spans="8:9" ht="15.75" customHeight="1">
      <c r="H22" s="66" t="s">
        <v>8</v>
      </c>
      <c r="I22" s="68">
        <f>INDEX(Pivot_PRI!$T$14:$T$72,MATCH($H22,Pivot_PRI!$AC$14:$AC$72,0))</f>
        <v>0.76100000000000001</v>
      </c>
    </row>
    <row r="23" spans="8:9" ht="15.75" customHeight="1">
      <c r="H23" s="66" t="s">
        <v>9</v>
      </c>
      <c r="I23" s="68">
        <f>INDEX(Pivot_PRI!$T$14:$T$72,MATCH($H23,Pivot_PRI!$AC$14:$AC$72,0))</f>
        <v>0.40799999999999997</v>
      </c>
    </row>
    <row r="24" spans="8:9" ht="15.75" customHeight="1">
      <c r="H24" s="65" t="s">
        <v>10</v>
      </c>
      <c r="I24" s="68">
        <f>INDEX(Pivot_PRI!$T$14:$T$72,MATCH($H24,Pivot_PRI!$AC$14:$AC$72,0))</f>
        <v>0.52300000000000002</v>
      </c>
    </row>
    <row r="25" spans="8:9" ht="15.75" customHeight="1">
      <c r="H25" s="66" t="s">
        <v>11</v>
      </c>
      <c r="I25" s="68">
        <f>INDEX(Pivot_PRI!$T$14:$T$72,MATCH($H25,Pivot_PRI!$AC$14:$AC$72,0))</f>
        <v>0.878</v>
      </c>
    </row>
    <row r="26" spans="8:9" ht="15.75" customHeight="1">
      <c r="H26" s="65" t="s">
        <v>12</v>
      </c>
      <c r="I26" s="68">
        <f>INDEX(Pivot_PRI!$T$14:$T$72,MATCH($H26,Pivot_PRI!$AC$14:$AC$72,0))</f>
        <v>0.65400000000000003</v>
      </c>
    </row>
    <row r="27" spans="8:9" ht="15.75" customHeight="1">
      <c r="H27" s="65" t="s">
        <v>13</v>
      </c>
      <c r="I27" s="68">
        <f>INDEX(Pivot_PRI!$T$14:$T$72,MATCH($H27,Pivot_PRI!$AC$14:$AC$72,0))</f>
        <v>0.97299999999999998</v>
      </c>
    </row>
    <row r="28" spans="8:9" ht="15.75" customHeight="1">
      <c r="H28" s="66" t="s">
        <v>14</v>
      </c>
      <c r="I28" s="68">
        <f>INDEX(Pivot_PRI!$T$14:$T$72,MATCH($H28,Pivot_PRI!$AC$14:$AC$72,0))</f>
        <v>0.56799999999999995</v>
      </c>
    </row>
    <row r="29" spans="8:9" ht="15.75" customHeight="1">
      <c r="H29" s="65" t="s">
        <v>15</v>
      </c>
      <c r="I29" s="68">
        <f>INDEX(Pivot_PRI!$T$14:$T$72,MATCH($H29,Pivot_PRI!$AC$14:$AC$72,0))</f>
        <v>0.63549615653181135</v>
      </c>
    </row>
    <row r="30" spans="8:9" ht="15.75" customHeight="1">
      <c r="H30" s="65" t="s">
        <v>16</v>
      </c>
      <c r="I30" s="68">
        <f>INDEX(Pivot_PRI!$T$14:$T$72,MATCH($H30,Pivot_PRI!$AC$14:$AC$72,0))</f>
        <v>0.95986482359692793</v>
      </c>
    </row>
    <row r="31" spans="8:9" ht="15.75" customHeight="1">
      <c r="H31" s="66" t="s">
        <v>17</v>
      </c>
      <c r="I31" s="68">
        <f>INDEX(Pivot_PRI!$T$14:$T$72,MATCH($H31,Pivot_PRI!$AC$14:$AC$72,0))</f>
        <v>0.873</v>
      </c>
    </row>
    <row r="32" spans="8:9" ht="15.75" customHeight="1">
      <c r="H32" s="65" t="s">
        <v>18</v>
      </c>
      <c r="I32" s="68">
        <f>INDEX(Pivot_PRI!$T$14:$T$72,MATCH($H32,Pivot_PRI!$AC$14:$AC$72,0))</f>
        <v>0.76183631255860818</v>
      </c>
    </row>
    <row r="33" spans="1:18" ht="15.75" customHeight="1">
      <c r="H33" s="65" t="s">
        <v>19</v>
      </c>
      <c r="I33" s="68">
        <f>INDEX(Pivot_PRI!$T$14:$T$72,MATCH($H33,Pivot_PRI!$AC$14:$AC$72,0))</f>
        <v>0.83814657491163547</v>
      </c>
    </row>
    <row r="34" spans="1:18" ht="15.75" customHeight="1">
      <c r="H34" s="65" t="s">
        <v>20</v>
      </c>
      <c r="I34" s="68">
        <f>INDEX(Pivot_PRI!$T$14:$T$72,MATCH($H34,Pivot_PRI!$AC$14:$AC$72,0))</f>
        <v>0.79486074752742553</v>
      </c>
    </row>
    <row r="35" spans="1:18" ht="15.75" customHeight="1">
      <c r="H35" s="66" t="s">
        <v>21</v>
      </c>
      <c r="I35" s="68">
        <f>INDEX(Pivot_PRI!$T$14:$T$72,MATCH($H35,Pivot_PRI!$AC$14:$AC$72,0))</f>
        <v>0.93500000000000005</v>
      </c>
    </row>
    <row r="36" spans="1:18" ht="15.75" customHeight="1">
      <c r="H36" s="65" t="s">
        <v>22</v>
      </c>
      <c r="I36" s="68">
        <f>INDEX(Pivot_PRI!$T$14:$T$72,MATCH($H36,Pivot_PRI!$AC$14:$AC$72,0))</f>
        <v>0.68636551304029392</v>
      </c>
    </row>
    <row r="37" spans="1:18" ht="15.75" customHeight="1">
      <c r="H37" s="65" t="s">
        <v>23</v>
      </c>
      <c r="I37" s="68">
        <f>INDEX(Pivot_PRI!$T$14:$T$72,MATCH($H37,Pivot_PRI!$AC$14:$AC$72,0))</f>
        <v>0.89566170446426985</v>
      </c>
    </row>
    <row r="38" spans="1:18" s="47" customFormat="1" ht="15.75" customHeight="1">
      <c r="A38" s="38"/>
      <c r="B38" s="38"/>
      <c r="C38" s="38"/>
      <c r="D38" s="38"/>
      <c r="E38" s="38"/>
      <c r="F38" s="38"/>
      <c r="G38" s="38"/>
      <c r="H38" s="65" t="s">
        <v>24</v>
      </c>
      <c r="I38" s="68">
        <f>INDEX(Pivot_PRI!$T$14:$T$72,MATCH($H38,Pivot_PRI!$AC$14:$AC$72,0))</f>
        <v>0.422500447559575</v>
      </c>
      <c r="J38" s="38"/>
      <c r="K38" s="38"/>
      <c r="L38" s="38"/>
      <c r="M38" s="38"/>
      <c r="N38" s="38"/>
      <c r="O38" s="38"/>
      <c r="P38" s="38"/>
      <c r="Q38" s="38"/>
      <c r="R38" s="38"/>
    </row>
    <row r="39" spans="1:18" ht="15.75" customHeight="1">
      <c r="H39" s="66" t="s">
        <v>25</v>
      </c>
      <c r="I39" s="68">
        <f>INDEX(Pivot_PRI!$T$14:$T$72,MATCH($H39,Pivot_PRI!$AC$14:$AC$72,0))</f>
        <v>0.60799999999999998</v>
      </c>
    </row>
    <row r="40" spans="1:18" ht="15.75" customHeight="1">
      <c r="H40" s="65" t="s">
        <v>26</v>
      </c>
      <c r="I40" s="68">
        <f>INDEX(Pivot_PRI!$T$14:$T$72,MATCH($H40,Pivot_PRI!$AC$14:$AC$72,0))</f>
        <v>0.74861318589564574</v>
      </c>
    </row>
    <row r="41" spans="1:18" ht="15.75" customHeight="1">
      <c r="H41" s="65" t="s">
        <v>27</v>
      </c>
      <c r="I41" s="68">
        <f>INDEX(Pivot_PRI!$T$14:$T$72,MATCH($H41,Pivot_PRI!$AC$14:$AC$72,0))</f>
        <v>0.74837560710776463</v>
      </c>
    </row>
    <row r="42" spans="1:18" ht="15.75" customHeight="1">
      <c r="H42" s="66" t="s">
        <v>28</v>
      </c>
      <c r="I42" s="68">
        <f>INDEX(Pivot_PRI!$T$14:$T$72,MATCH($H42,Pivot_PRI!$AC$14:$AC$72,0))</f>
        <v>0.69799999999999995</v>
      </c>
    </row>
    <row r="43" spans="1:18" ht="15.75" customHeight="1">
      <c r="H43" s="66" t="s">
        <v>29</v>
      </c>
      <c r="I43" s="68">
        <f>INDEX(Pivot_PRI!$T$14:$T$72,MATCH($H43,Pivot_PRI!$AC$14:$AC$72,0))</f>
        <v>0.435</v>
      </c>
    </row>
    <row r="44" spans="1:18" ht="15.75" customHeight="1">
      <c r="H44" s="65" t="s">
        <v>30</v>
      </c>
      <c r="I44" s="68">
        <f>INDEX(Pivot_PRI!$T$14:$T$72,MATCH($H44,Pivot_PRI!$AC$14:$AC$72,0))</f>
        <v>0.79664899977076775</v>
      </c>
    </row>
    <row r="45" spans="1:18" ht="15.75" customHeight="1">
      <c r="H45" s="66" t="s">
        <v>31</v>
      </c>
      <c r="I45" s="68">
        <f>INDEX(Pivot_PRI!$T$14:$T$72,MATCH($H45,Pivot_PRI!$AC$14:$AC$72,0))</f>
        <v>0.77860152205536692</v>
      </c>
    </row>
    <row r="46" spans="1:18" ht="15.75" customHeight="1">
      <c r="H46" s="66" t="s">
        <v>32</v>
      </c>
      <c r="I46" s="68">
        <f>INDEX(Pivot_PRI!$T$14:$T$72,MATCH($H46,Pivot_PRI!$AC$14:$AC$72,0))</f>
        <v>0.52249339839596987</v>
      </c>
    </row>
    <row r="47" spans="1:18" ht="15.75" customHeight="1">
      <c r="H47" s="65" t="s">
        <v>33</v>
      </c>
      <c r="I47" s="68">
        <f>INDEX(Pivot_PRI!$T$14:$T$72,MATCH($H47,Pivot_PRI!$AC$14:$AC$72,0))</f>
        <v>0.59189350184525602</v>
      </c>
    </row>
    <row r="48" spans="1:18" ht="15.75" customHeight="1">
      <c r="H48" s="65" t="s">
        <v>34</v>
      </c>
      <c r="I48" s="68">
        <f>INDEX(Pivot_PRI!$T$14:$T$72,MATCH($H48,Pivot_PRI!$AC$14:$AC$72,0))</f>
        <v>0.45475877129644543</v>
      </c>
    </row>
    <row r="49" spans="8:9" ht="15.75" customHeight="1">
      <c r="H49" s="66" t="s">
        <v>35</v>
      </c>
      <c r="I49" s="68">
        <f>INDEX(Pivot_PRI!$T$14:$T$72,MATCH($H49,Pivot_PRI!$AC$14:$AC$72,0))</f>
        <v>0.72699999999999998</v>
      </c>
    </row>
    <row r="50" spans="8:9" ht="15.75" customHeight="1">
      <c r="H50" s="65" t="s">
        <v>36</v>
      </c>
      <c r="I50" s="68">
        <f>INDEX(Pivot_PRI!$T$14:$T$72,MATCH($H50,Pivot_PRI!$AC$14:$AC$72,0))</f>
        <v>0.73425359376235499</v>
      </c>
    </row>
    <row r="51" spans="8:9" ht="15.75" customHeight="1">
      <c r="H51" s="65" t="s">
        <v>37</v>
      </c>
      <c r="I51" s="68">
        <f>INDEX(Pivot_PRI!$T$14:$T$72,MATCH($H51,Pivot_PRI!$AC$14:$AC$72,0))</f>
        <v>0.8313379516127074</v>
      </c>
    </row>
    <row r="52" spans="8:9" ht="15.75" customHeight="1">
      <c r="H52" s="66" t="s">
        <v>38</v>
      </c>
      <c r="I52" s="68">
        <f>INDEX(Pivot_PRI!$T$14:$T$72,MATCH($H52,Pivot_PRI!$AC$14:$AC$72,0))</f>
        <v>0.70599999999999996</v>
      </c>
    </row>
    <row r="53" spans="8:9" ht="15.75" customHeight="1">
      <c r="H53" s="65" t="s">
        <v>39</v>
      </c>
      <c r="I53" s="68">
        <f>INDEX(Pivot_PRI!$T$14:$T$72,MATCH($H53,Pivot_PRI!$AC$14:$AC$72,0))</f>
        <v>0.9432733753288437</v>
      </c>
    </row>
    <row r="54" spans="8:9" ht="15.75" customHeight="1">
      <c r="H54" s="65" t="s">
        <v>40</v>
      </c>
      <c r="I54" s="68">
        <f>INDEX(Pivot_PRI!$T$14:$T$72,MATCH($H54,Pivot_PRI!$AC$14:$AC$72,0))</f>
        <v>0.60455895618089195</v>
      </c>
    </row>
    <row r="55" spans="8:9" ht="15.75" customHeight="1">
      <c r="H55" s="65" t="s">
        <v>41</v>
      </c>
      <c r="I55" s="68">
        <f>INDEX(Pivot_PRI!$T$14:$T$72,MATCH($H55,Pivot_PRI!$AC$14:$AC$72,0))</f>
        <v>0.6283639794036231</v>
      </c>
    </row>
    <row r="56" spans="8:9" ht="15.75" customHeight="1">
      <c r="H56" s="65" t="s">
        <v>42</v>
      </c>
      <c r="I56" s="68">
        <f>INDEX(Pivot_PRI!$T$14:$T$72,MATCH($H56,Pivot_PRI!$AC$14:$AC$72,0))</f>
        <v>0.84207395432239762</v>
      </c>
    </row>
    <row r="57" spans="8:9" ht="15.75" customHeight="1">
      <c r="H57" s="65" t="s">
        <v>43</v>
      </c>
      <c r="I57" s="68">
        <f>INDEX(Pivot_PRI!$T$14:$T$72,MATCH($H57,Pivot_PRI!$AC$14:$AC$72,0))</f>
        <v>0.46606399252378755</v>
      </c>
    </row>
    <row r="58" spans="8:9" ht="15.75" customHeight="1">
      <c r="H58" s="65" t="s">
        <v>44</v>
      </c>
      <c r="I58" s="68">
        <f>INDEX(Pivot_PRI!$T$14:$T$72,MATCH($H58,Pivot_PRI!$AC$14:$AC$72,0))</f>
        <v>0.50942818377704069</v>
      </c>
    </row>
    <row r="59" spans="8:9" ht="15.75" customHeight="1">
      <c r="H59" s="65" t="s">
        <v>45</v>
      </c>
      <c r="I59" s="68">
        <f>INDEX(Pivot_PRI!$T$14:$T$72,MATCH($H59,Pivot_PRI!$AC$14:$AC$72,0))</f>
        <v>0.62153570459560892</v>
      </c>
    </row>
    <row r="60" spans="8:9" ht="15.75" customHeight="1">
      <c r="H60" s="65" t="s">
        <v>46</v>
      </c>
      <c r="I60" s="68">
        <f>INDEX(Pivot_PRI!$T$14:$T$72,MATCH($H60,Pivot_PRI!$AC$14:$AC$72,0))</f>
        <v>0.60045984345220205</v>
      </c>
    </row>
    <row r="61" spans="8:9" ht="15.75" customHeight="1">
      <c r="H61" s="65" t="s">
        <v>47</v>
      </c>
      <c r="I61" s="68">
        <f>INDEX(Pivot_PRI!$T$14:$T$72,MATCH($H61,Pivot_PRI!$AC$14:$AC$72,0))</f>
        <v>0.65931482622651738</v>
      </c>
    </row>
    <row r="62" spans="8:9" ht="15.75" customHeight="1">
      <c r="H62" s="65" t="s">
        <v>48</v>
      </c>
      <c r="I62" s="68">
        <f>INDEX(Pivot_PRI!$T$14:$T$72,MATCH($H62,Pivot_PRI!$AC$14:$AC$72,0))</f>
        <v>0.66705525237847307</v>
      </c>
    </row>
    <row r="63" spans="8:9" ht="15.75" customHeight="1">
      <c r="H63" s="66" t="s">
        <v>49</v>
      </c>
      <c r="I63" s="68">
        <f>INDEX(Pivot_PRI!$T$14:$T$72,MATCH($H63,Pivot_PRI!$AC$14:$AC$72,0))</f>
        <v>0.56100000000000005</v>
      </c>
    </row>
    <row r="64" spans="8:9" ht="15.75" customHeight="1">
      <c r="H64" s="66" t="s">
        <v>50</v>
      </c>
      <c r="I64" s="68">
        <f>INDEX(Pivot_PRI!$T$14:$T$72,MATCH($H64,Pivot_PRI!$AC$14:$AC$72,0))</f>
        <v>0.64700000000000002</v>
      </c>
    </row>
    <row r="65" spans="1:12" ht="15.75" customHeight="1">
      <c r="H65" s="65" t="s">
        <v>51</v>
      </c>
      <c r="I65" s="68">
        <f>INDEX(Pivot_PRI!$T$14:$T$72,MATCH($H65,Pivot_PRI!$AC$14:$AC$72,0))</f>
        <v>0.78582566003268906</v>
      </c>
    </row>
    <row r="66" spans="1:12" ht="15.75" customHeight="1">
      <c r="H66" s="65" t="s">
        <v>52</v>
      </c>
      <c r="I66" s="68">
        <f>INDEX(Pivot_PRI!$T$14:$T$72,MATCH($H66,Pivot_PRI!$AC$14:$AC$72,0))</f>
        <v>0.57743647232488926</v>
      </c>
    </row>
    <row r="67" spans="1:12" ht="15.75" customHeight="1">
      <c r="H67" s="65" t="s">
        <v>53</v>
      </c>
      <c r="I67" s="68">
        <f>INDEX(Pivot_PRI!$T$14:$T$72,MATCH($H67,Pivot_PRI!$AC$14:$AC$72,0))</f>
        <v>1</v>
      </c>
    </row>
    <row r="68" spans="1:12" ht="15.75" customHeight="1">
      <c r="H68" s="65" t="s">
        <v>54</v>
      </c>
      <c r="I68" s="68">
        <f>INDEX(Pivot_PRI!$T$14:$T$72,MATCH($H68,Pivot_PRI!$AC$14:$AC$72,0))</f>
        <v>1</v>
      </c>
    </row>
    <row r="69" spans="1:12" ht="15.75" customHeight="1">
      <c r="H69" s="66" t="s">
        <v>55</v>
      </c>
      <c r="I69" s="68">
        <f>INDEX(Pivot_PRI!$T$14:$T$72,MATCH($H69,Pivot_PRI!$AC$14:$AC$72,0))</f>
        <v>0.60099999999999998</v>
      </c>
    </row>
    <row r="70" spans="1:12" ht="15.75" customHeight="1">
      <c r="H70" s="66" t="s">
        <v>56</v>
      </c>
      <c r="I70" s="68">
        <f>INDEX(Pivot_PRI!$T$14:$T$72,MATCH($H70,Pivot_PRI!$AC$14:$AC$72,0))</f>
        <v>0.72899999999999998</v>
      </c>
    </row>
    <row r="71" spans="1:12" ht="15.75" customHeight="1">
      <c r="H71" s="65" t="s">
        <v>57</v>
      </c>
      <c r="I71" s="68">
        <f>INDEX(Pivot_PRI!$T$14:$T$72,MATCH($H71,Pivot_PRI!$AC$14:$AC$72,0))</f>
        <v>0.994458475003408</v>
      </c>
    </row>
    <row r="72" spans="1:12" ht="15.75" customHeight="1">
      <c r="H72" s="66" t="s">
        <v>58</v>
      </c>
      <c r="I72" s="68">
        <f>INDEX(Pivot_PRI!$T$14:$T$72,MATCH($H72,Pivot_PRI!$AC$14:$AC$72,0))</f>
        <v>0.61399999999999999</v>
      </c>
    </row>
    <row r="73" spans="1:12" ht="15.75" customHeight="1">
      <c r="H73" s="65" t="s">
        <v>59</v>
      </c>
      <c r="I73" s="68">
        <f>INDEX(Pivot_PRI!$T$14:$T$72,MATCH($H73,Pivot_PRI!$AC$14:$AC$72,0))</f>
        <v>0.72896757421020542</v>
      </c>
    </row>
    <row r="74" spans="1:12" ht="15.75" customHeight="1">
      <c r="H74" s="65" t="s">
        <v>60</v>
      </c>
      <c r="I74" s="68">
        <f>INDEX(Pivot_PRI!$T$14:$T$72,MATCH($H74,Pivot_PRI!$AC$14:$AC$72,0))</f>
        <v>0.43403382292766407</v>
      </c>
    </row>
    <row r="75" spans="1:12" ht="15.75" customHeight="1">
      <c r="H75" s="65" t="s">
        <v>61</v>
      </c>
      <c r="I75" s="68">
        <f>INDEX(Pivot_PRI!$T$14:$T$72,MATCH($H75,Pivot_PRI!$AC$14:$AC$72,0))</f>
        <v>1</v>
      </c>
    </row>
    <row r="76" spans="1:12" ht="15.75" customHeight="1">
      <c r="G76" s="46"/>
    </row>
    <row r="77" spans="1:12" ht="15.75" customHeight="1">
      <c r="A77" s="124" t="s">
        <v>298</v>
      </c>
      <c r="B77" s="123"/>
      <c r="C77" s="123"/>
      <c r="D77" s="123"/>
      <c r="E77" s="123"/>
      <c r="F77" s="123"/>
      <c r="G77" s="123"/>
      <c r="H77" s="123"/>
      <c r="I77" s="123"/>
      <c r="J77" s="123"/>
      <c r="K77" s="123"/>
      <c r="L77" s="123"/>
    </row>
    <row r="78" spans="1:12" ht="15.75" customHeight="1">
      <c r="A78" s="124" t="s">
        <v>299</v>
      </c>
      <c r="B78" s="123"/>
      <c r="C78" s="123"/>
      <c r="D78" s="123"/>
      <c r="E78" s="123"/>
      <c r="F78" s="123"/>
      <c r="G78" s="123"/>
      <c r="H78" s="123"/>
      <c r="I78" s="123"/>
      <c r="J78" s="123"/>
      <c r="K78" s="123"/>
      <c r="L78" s="123"/>
    </row>
    <row r="79" spans="1:12" ht="15.75" customHeight="1">
      <c r="A79" s="124" t="s">
        <v>300</v>
      </c>
      <c r="B79" s="123"/>
      <c r="C79" s="123"/>
      <c r="D79" s="123"/>
      <c r="E79" s="123"/>
      <c r="F79" s="123"/>
      <c r="G79" s="123"/>
      <c r="H79" s="123"/>
      <c r="I79" s="123"/>
      <c r="J79" s="123"/>
      <c r="K79" s="123"/>
      <c r="L79" s="123"/>
    </row>
    <row r="80" spans="1:12" ht="15.75" customHeight="1">
      <c r="A80" s="90" t="s">
        <v>301</v>
      </c>
      <c r="B80" s="70"/>
      <c r="C80" s="70"/>
      <c r="D80" s="70"/>
      <c r="E80" s="70"/>
      <c r="F80" s="70"/>
      <c r="G80" s="70"/>
      <c r="H80" s="70"/>
      <c r="I80" s="70"/>
      <c r="J80" s="70"/>
      <c r="K80" s="70"/>
      <c r="L80" s="70"/>
    </row>
    <row r="81" spans="1:12" ht="15.75" customHeight="1">
      <c r="A81" s="90"/>
      <c r="B81" s="122"/>
      <c r="C81" s="122"/>
      <c r="D81" s="122"/>
      <c r="E81" s="122"/>
      <c r="F81" s="122"/>
      <c r="G81" s="122"/>
      <c r="H81" s="122"/>
      <c r="I81" s="122"/>
      <c r="J81" s="122"/>
      <c r="K81" s="122"/>
      <c r="L81" s="122"/>
    </row>
    <row r="82" spans="1:12">
      <c r="A82" s="124" t="s">
        <v>296</v>
      </c>
    </row>
    <row r="83" spans="1:12" ht="15.75" customHeight="1">
      <c r="A83" s="38" t="s">
        <v>297</v>
      </c>
    </row>
    <row r="84" spans="1:12" ht="15.75" customHeight="1"/>
    <row r="85" spans="1:12" ht="15.75" customHeight="1"/>
    <row r="86" spans="1:12" ht="15.75" customHeight="1"/>
    <row r="87" spans="1:12" ht="15.75" customHeight="1"/>
    <row r="88" spans="1:12" ht="15.75" customHeight="1"/>
  </sheetData>
  <sheetProtection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12B7-DB8B-4D88-8512-EADFEEDBF88B}">
  <sheetPr codeName="Sheet47"/>
  <dimension ref="A1:A6"/>
  <sheetViews>
    <sheetView showGridLines="0" showRowColHeaders="0" workbookViewId="0"/>
  </sheetViews>
  <sheetFormatPr defaultRowHeight="15"/>
  <sheetData>
    <row r="1" spans="1:1" s="82" customFormat="1">
      <c r="A1" s="188" t="s">
        <v>442</v>
      </c>
    </row>
    <row r="2" spans="1:1" s="82" customFormat="1"/>
    <row r="3" spans="1:1" s="82" customFormat="1"/>
    <row r="4" spans="1:1" s="82" customFormat="1"/>
    <row r="5" spans="1:1" s="82" customFormat="1"/>
    <row r="6" spans="1:1" s="82" customFormat="1"/>
  </sheetData>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shapeId="48131" r:id="rId4">
          <objectPr defaultSize="0" autoPict="0" r:id="rId5">
            <anchor moveWithCells="1">
              <from>
                <xdr:col>0</xdr:col>
                <xdr:colOff>0</xdr:colOff>
                <xdr:row>6</xdr:row>
                <xdr:rowOff>0</xdr:rowOff>
              </from>
              <to>
                <xdr:col>11</xdr:col>
                <xdr:colOff>295275</xdr:colOff>
                <xdr:row>52</xdr:row>
                <xdr:rowOff>123825</xdr:rowOff>
              </to>
            </anchor>
          </objectPr>
        </oleObject>
      </mc:Choice>
      <mc:Fallback>
        <oleObject progId="Word.Document.12" shapeId="48131"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8"/>
    <col min="8" max="8" width="9.140625" style="38" customWidth="1"/>
    <col min="9" max="10" width="9.140625" style="38"/>
    <col min="11" max="11" width="9.140625" style="38" customWidth="1"/>
    <col min="12" max="16384" width="9.140625" style="38"/>
  </cols>
  <sheetData>
    <row r="4" spans="1:15" ht="16.5" customHeight="1"/>
    <row r="10" spans="1:15" ht="18.75" customHeight="1">
      <c r="A10" s="222"/>
      <c r="B10" s="222"/>
      <c r="C10" s="222"/>
      <c r="D10" s="222"/>
      <c r="E10" s="222"/>
      <c r="F10" s="222"/>
      <c r="G10" s="222"/>
      <c r="H10" s="222"/>
      <c r="I10" s="222"/>
      <c r="J10" s="222"/>
      <c r="K10" s="222"/>
      <c r="L10" s="222"/>
      <c r="M10" s="222"/>
      <c r="N10" s="222"/>
      <c r="O10" s="222"/>
    </row>
    <row r="35" spans="1:1">
      <c r="A35" s="38" t="s">
        <v>216</v>
      </c>
    </row>
  </sheetData>
  <sheetProtection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18" zoomScaleNormal="100" workbookViewId="0">
      <selection activeCell="L145" sqref="L145"/>
    </sheetView>
  </sheetViews>
  <sheetFormatPr defaultRowHeight="15"/>
  <cols>
    <col min="1" max="1" width="13.85546875" bestFit="1" customWidth="1"/>
    <col min="2" max="2" width="17.85546875" bestFit="1" customWidth="1"/>
    <col min="3" max="3" width="10.42578125" bestFit="1" customWidth="1"/>
    <col min="4" max="4" width="14.7109375" bestFit="1" customWidth="1"/>
    <col min="5" max="5" width="11.85546875" bestFit="1"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7.425781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2" customFormat="1"/>
    <row r="2" spans="1:66" s="12" customFormat="1"/>
    <row r="3" spans="1:66" s="12" customFormat="1"/>
    <row r="4" spans="1:66" s="12" customFormat="1"/>
    <row r="5" spans="1:66" s="12" customFormat="1"/>
    <row r="6" spans="1:66" s="12" customFormat="1"/>
    <row r="7" spans="1:66" s="12" customFormat="1"/>
    <row r="8" spans="1:66">
      <c r="A8" t="str">
        <f>"Program Reach Index, Annual Estimate Counties, "&amp;B13</f>
        <v>Program Reach Index, Annual Estimate Counties, 2017</v>
      </c>
      <c r="F8" t="str">
        <f>IF(F9=0,""," - "&amp;F9)</f>
        <v/>
      </c>
    </row>
    <row r="9" spans="1:66">
      <c r="A9" t="str">
        <f>A8&amp;F8</f>
        <v>Program Reach Index, Annual Estimate Counties, 2017</v>
      </c>
      <c r="F9">
        <f>MAX(C13:I13)</f>
        <v>0</v>
      </c>
    </row>
    <row r="10" spans="1:66">
      <c r="A10" s="27" t="s">
        <v>191</v>
      </c>
      <c r="B10" s="82" t="s">
        <v>217</v>
      </c>
      <c r="S10" s="27" t="s">
        <v>191</v>
      </c>
      <c r="T10" s="82" t="s">
        <v>217</v>
      </c>
    </row>
    <row r="12" spans="1:66">
      <c r="A12" s="27" t="s">
        <v>201</v>
      </c>
      <c r="B12" s="27" t="s">
        <v>85</v>
      </c>
      <c r="I12" s="12"/>
      <c r="J12" s="12"/>
      <c r="K12" s="12"/>
      <c r="S12" s="27" t="s">
        <v>201</v>
      </c>
      <c r="T12" s="27" t="s">
        <v>85</v>
      </c>
    </row>
    <row r="13" spans="1:66">
      <c r="A13" s="27" t="s">
        <v>84</v>
      </c>
      <c r="B13" s="82">
        <v>2017</v>
      </c>
      <c r="I13" s="12"/>
      <c r="J13" s="12">
        <f t="shared" ref="J13:J44" si="0">LEN(A14)</f>
        <v>13</v>
      </c>
      <c r="K13" s="12" t="str">
        <f t="shared" ref="K13:K44" si="1">RIGHT(A14,J13-3)</f>
        <v>Stanislaus</v>
      </c>
      <c r="L13" s="34">
        <f t="shared" ref="L13:L44" si="2">B14</f>
        <v>1</v>
      </c>
      <c r="S13" s="27" t="s">
        <v>84</v>
      </c>
      <c r="T13" s="82">
        <v>2017</v>
      </c>
      <c r="AA13" s="12"/>
      <c r="AB13" s="12"/>
      <c r="AC13" s="12"/>
    </row>
    <row r="14" spans="1:66">
      <c r="A14" s="28" t="s">
        <v>162</v>
      </c>
      <c r="B14" s="34">
        <v>1</v>
      </c>
      <c r="I14" s="12"/>
      <c r="J14" s="12">
        <f t="shared" si="0"/>
        <v>7</v>
      </c>
      <c r="K14" s="12" t="str">
        <f t="shared" si="1"/>
        <v>Yuba</v>
      </c>
      <c r="L14" s="34">
        <f t="shared" si="2"/>
        <v>1</v>
      </c>
      <c r="S14" s="28" t="s">
        <v>162</v>
      </c>
      <c r="T14" s="34">
        <v>1</v>
      </c>
      <c r="AA14" s="12"/>
      <c r="AB14" s="12">
        <f>LEN(S14)</f>
        <v>13</v>
      </c>
      <c r="AC14" s="12" t="str">
        <f>RIGHT(S14,AB14-3)</f>
        <v>Stanislaus</v>
      </c>
      <c r="AD14" s="34">
        <f>T14</f>
        <v>1</v>
      </c>
      <c r="BM14" s="34"/>
      <c r="BN14" s="34"/>
    </row>
    <row r="15" spans="1:66">
      <c r="A15" s="28" t="s">
        <v>170</v>
      </c>
      <c r="B15" s="34">
        <v>1</v>
      </c>
      <c r="I15" s="12"/>
      <c r="J15" s="12">
        <f t="shared" si="0"/>
        <v>9</v>
      </c>
      <c r="K15" s="12" t="str">
        <f t="shared" si="1"/>
        <v>Sutter</v>
      </c>
      <c r="L15" s="34">
        <f t="shared" si="2"/>
        <v>1</v>
      </c>
      <c r="S15" s="28" t="s">
        <v>170</v>
      </c>
      <c r="T15" s="34">
        <v>1</v>
      </c>
      <c r="AA15" s="12"/>
      <c r="AB15" s="12">
        <f t="shared" ref="AB15:AB72" si="3">LEN(S15)</f>
        <v>7</v>
      </c>
      <c r="AC15" s="12" t="str">
        <f t="shared" ref="AC15:AC71" si="4">RIGHT(S15,AB15-3)</f>
        <v>Yuba</v>
      </c>
      <c r="AD15" s="34">
        <f t="shared" ref="AD15:AD71" si="5">T15</f>
        <v>1</v>
      </c>
      <c r="AE15" s="13"/>
      <c r="BM15" s="34"/>
      <c r="BN15" s="34"/>
    </row>
    <row r="16" spans="1:66">
      <c r="A16" s="28" t="s">
        <v>163</v>
      </c>
      <c r="B16" s="34">
        <v>1</v>
      </c>
      <c r="I16" s="12"/>
      <c r="J16" s="12">
        <f t="shared" si="0"/>
        <v>9</v>
      </c>
      <c r="K16" s="12" t="str">
        <f t="shared" si="1"/>
        <v>Tulare</v>
      </c>
      <c r="L16" s="34">
        <f t="shared" si="2"/>
        <v>0.994458475003408</v>
      </c>
      <c r="S16" s="28" t="s">
        <v>163</v>
      </c>
      <c r="T16" s="34">
        <v>1</v>
      </c>
      <c r="AA16" s="12"/>
      <c r="AB16" s="12">
        <f t="shared" si="3"/>
        <v>9</v>
      </c>
      <c r="AC16" s="12" t="str">
        <f t="shared" si="4"/>
        <v>Sutter</v>
      </c>
      <c r="AD16" s="34">
        <f t="shared" si="5"/>
        <v>1</v>
      </c>
      <c r="AE16" s="13"/>
      <c r="BM16" s="34"/>
      <c r="BN16" s="34"/>
    </row>
    <row r="17" spans="1:66">
      <c r="A17" s="28" t="s">
        <v>166</v>
      </c>
      <c r="B17" s="34">
        <v>0.994458475003408</v>
      </c>
      <c r="I17" s="12"/>
      <c r="J17" s="12">
        <f t="shared" si="0"/>
        <v>9</v>
      </c>
      <c r="K17" s="12" t="str">
        <f t="shared" si="1"/>
        <v>Fresno</v>
      </c>
      <c r="L17" s="34">
        <f t="shared" si="2"/>
        <v>0.97299999999999998</v>
      </c>
      <c r="S17" s="28" t="s">
        <v>166</v>
      </c>
      <c r="T17" s="34">
        <v>0.994458475003408</v>
      </c>
      <c r="AA17" s="12"/>
      <c r="AB17" s="12">
        <f t="shared" si="3"/>
        <v>9</v>
      </c>
      <c r="AC17" s="12" t="str">
        <f t="shared" si="4"/>
        <v>Tulare</v>
      </c>
      <c r="AD17" s="34">
        <f t="shared" si="5"/>
        <v>0.994458475003408</v>
      </c>
      <c r="AE17" s="13"/>
      <c r="BM17" s="34"/>
      <c r="BN17" s="34"/>
    </row>
    <row r="18" spans="1:66">
      <c r="A18" s="28" t="s">
        <v>122</v>
      </c>
      <c r="B18" s="34">
        <v>0.97299999999999998</v>
      </c>
      <c r="I18" s="12"/>
      <c r="J18" s="12">
        <f t="shared" si="0"/>
        <v>11</v>
      </c>
      <c r="K18" s="12" t="str">
        <f t="shared" si="1"/>
        <v>Imperial</v>
      </c>
      <c r="L18" s="34">
        <f t="shared" si="2"/>
        <v>0.95986482359692793</v>
      </c>
      <c r="S18" s="28" t="s">
        <v>122</v>
      </c>
      <c r="T18" s="34">
        <v>0.97299999999999998</v>
      </c>
      <c r="AA18" s="12"/>
      <c r="AB18" s="12">
        <f t="shared" si="3"/>
        <v>9</v>
      </c>
      <c r="AC18" s="12" t="str">
        <f t="shared" si="4"/>
        <v>Fresno</v>
      </c>
      <c r="AD18" s="34">
        <f t="shared" si="5"/>
        <v>0.97299999999999998</v>
      </c>
      <c r="AE18" s="13"/>
      <c r="BM18" s="34"/>
      <c r="BN18" s="34"/>
    </row>
    <row r="19" spans="1:66">
      <c r="A19" s="28" t="s">
        <v>125</v>
      </c>
      <c r="B19" s="34">
        <v>0.95986482359692793</v>
      </c>
      <c r="G19" s="34"/>
      <c r="H19" s="34"/>
      <c r="I19" s="34"/>
      <c r="J19" s="12">
        <f t="shared" si="0"/>
        <v>17</v>
      </c>
      <c r="K19" s="12" t="str">
        <f t="shared" si="1"/>
        <v>San Bernardino</v>
      </c>
      <c r="L19" s="34">
        <f t="shared" si="2"/>
        <v>0.9432733753288437</v>
      </c>
      <c r="M19" s="34"/>
      <c r="N19" s="34"/>
      <c r="S19" s="28" t="s">
        <v>125</v>
      </c>
      <c r="T19" s="34">
        <v>0.95986482359692793</v>
      </c>
      <c r="Z19" s="34"/>
      <c r="AA19" s="34"/>
      <c r="AB19" s="12">
        <f t="shared" si="3"/>
        <v>11</v>
      </c>
      <c r="AC19" s="12" t="str">
        <f t="shared" si="4"/>
        <v>Imperial</v>
      </c>
      <c r="AD19" s="34">
        <f t="shared" si="5"/>
        <v>0.95986482359692793</v>
      </c>
      <c r="AE19" s="13"/>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row>
    <row r="20" spans="1:66">
      <c r="A20" s="28" t="s">
        <v>148</v>
      </c>
      <c r="B20" s="34">
        <v>0.9432733753288437</v>
      </c>
      <c r="G20" s="34"/>
      <c r="H20" s="34"/>
      <c r="I20" s="34"/>
      <c r="J20" s="12">
        <f t="shared" si="0"/>
        <v>9</v>
      </c>
      <c r="K20" s="12" t="str">
        <f t="shared" si="1"/>
        <v>Lassen</v>
      </c>
      <c r="L20" s="34">
        <f t="shared" si="2"/>
        <v>0.93500000000000005</v>
      </c>
      <c r="M20" s="34"/>
      <c r="N20" s="34"/>
      <c r="S20" s="28" t="s">
        <v>148</v>
      </c>
      <c r="T20" s="34">
        <v>0.9432733753288437</v>
      </c>
      <c r="Z20" s="34"/>
      <c r="AA20" s="34"/>
      <c r="AB20" s="12">
        <f t="shared" si="3"/>
        <v>17</v>
      </c>
      <c r="AC20" s="12" t="str">
        <f t="shared" si="4"/>
        <v>San Bernardino</v>
      </c>
      <c r="AD20" s="34">
        <f t="shared" si="5"/>
        <v>0.9432733753288437</v>
      </c>
      <c r="AE20" s="13"/>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row>
    <row r="21" spans="1:66">
      <c r="A21" s="28" t="s">
        <v>130</v>
      </c>
      <c r="B21" s="34">
        <v>0.93500000000000005</v>
      </c>
      <c r="G21" s="34"/>
      <c r="H21" s="34"/>
      <c r="I21" s="34"/>
      <c r="J21" s="12">
        <f t="shared" si="0"/>
        <v>9</v>
      </c>
      <c r="K21" s="12" t="str">
        <f t="shared" si="1"/>
        <v>Madera</v>
      </c>
      <c r="L21" s="34">
        <f t="shared" si="2"/>
        <v>0.89566170446426985</v>
      </c>
      <c r="M21" s="34"/>
      <c r="N21" s="34"/>
      <c r="S21" s="28" t="s">
        <v>130</v>
      </c>
      <c r="T21" s="34">
        <v>0.93500000000000005</v>
      </c>
      <c r="Z21" s="34"/>
      <c r="AA21" s="34"/>
      <c r="AB21" s="12">
        <f t="shared" si="3"/>
        <v>9</v>
      </c>
      <c r="AC21" s="12" t="str">
        <f t="shared" si="4"/>
        <v>Lassen</v>
      </c>
      <c r="AD21" s="34">
        <f t="shared" si="5"/>
        <v>0.93500000000000005</v>
      </c>
      <c r="AE21" s="13"/>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row>
    <row r="22" spans="1:66">
      <c r="A22" s="28" t="s">
        <v>132</v>
      </c>
      <c r="B22" s="34">
        <v>0.89566170446426985</v>
      </c>
      <c r="I22" s="12"/>
      <c r="J22" s="12">
        <f t="shared" si="0"/>
        <v>12</v>
      </c>
      <c r="K22" s="12" t="str">
        <f t="shared" si="1"/>
        <v>Del Norte</v>
      </c>
      <c r="L22" s="34">
        <f t="shared" si="2"/>
        <v>0.878</v>
      </c>
      <c r="S22" s="28" t="s">
        <v>132</v>
      </c>
      <c r="T22" s="34">
        <v>0.89566170446426985</v>
      </c>
      <c r="AA22" s="12"/>
      <c r="AB22" s="12">
        <f t="shared" si="3"/>
        <v>9</v>
      </c>
      <c r="AC22" s="12" t="str">
        <f t="shared" si="4"/>
        <v>Madera</v>
      </c>
      <c r="AD22" s="34">
        <f t="shared" si="5"/>
        <v>0.89566170446426985</v>
      </c>
      <c r="AE22" s="13"/>
    </row>
    <row r="23" spans="1:66">
      <c r="A23" s="28" t="s">
        <v>179</v>
      </c>
      <c r="B23" s="34">
        <v>0.878</v>
      </c>
      <c r="I23" s="12"/>
      <c r="J23" s="12">
        <f t="shared" si="0"/>
        <v>7</v>
      </c>
      <c r="K23" s="12" t="str">
        <f t="shared" si="1"/>
        <v>Inyo</v>
      </c>
      <c r="L23" s="34">
        <f t="shared" si="2"/>
        <v>0.873</v>
      </c>
      <c r="S23" s="28" t="s">
        <v>179</v>
      </c>
      <c r="T23" s="34">
        <v>0.878</v>
      </c>
      <c r="AA23" s="12"/>
      <c r="AB23" s="12">
        <f t="shared" si="3"/>
        <v>12</v>
      </c>
      <c r="AC23" s="12" t="str">
        <f t="shared" si="4"/>
        <v>Del Norte</v>
      </c>
      <c r="AD23" s="34">
        <f t="shared" si="5"/>
        <v>0.878</v>
      </c>
      <c r="AE23" s="13"/>
    </row>
    <row r="24" spans="1:66">
      <c r="A24" s="28" t="s">
        <v>126</v>
      </c>
      <c r="B24" s="34">
        <v>0.873</v>
      </c>
      <c r="I24" s="12"/>
      <c r="J24" s="12">
        <f t="shared" si="0"/>
        <v>14</v>
      </c>
      <c r="K24" s="12" t="str">
        <f t="shared" si="1"/>
        <v>San Joaquin</v>
      </c>
      <c r="L24" s="34">
        <f t="shared" si="2"/>
        <v>0.84207395432239762</v>
      </c>
      <c r="S24" s="28" t="s">
        <v>126</v>
      </c>
      <c r="T24" s="34">
        <v>0.873</v>
      </c>
      <c r="AA24" s="12"/>
      <c r="AB24" s="12">
        <f t="shared" si="3"/>
        <v>7</v>
      </c>
      <c r="AC24" s="12" t="str">
        <f t="shared" si="4"/>
        <v>Inyo</v>
      </c>
      <c r="AD24" s="34">
        <f t="shared" si="5"/>
        <v>0.873</v>
      </c>
      <c r="AE24" s="13"/>
    </row>
    <row r="25" spans="1:66">
      <c r="A25" s="28" t="s">
        <v>151</v>
      </c>
      <c r="B25" s="34">
        <v>0.84207395432239762</v>
      </c>
      <c r="I25" s="12"/>
      <c r="J25" s="12">
        <f t="shared" si="0"/>
        <v>8</v>
      </c>
      <c r="K25" s="12" t="str">
        <f t="shared" si="1"/>
        <v>Kings</v>
      </c>
      <c r="L25" s="34">
        <f t="shared" si="2"/>
        <v>0.83814657491163547</v>
      </c>
      <c r="S25" s="28" t="s">
        <v>151</v>
      </c>
      <c r="T25" s="34">
        <v>0.84207395432239762</v>
      </c>
      <c r="AA25" s="12"/>
      <c r="AB25" s="12">
        <f t="shared" si="3"/>
        <v>14</v>
      </c>
      <c r="AC25" s="12" t="str">
        <f t="shared" si="4"/>
        <v>San Joaquin</v>
      </c>
      <c r="AD25" s="34">
        <f t="shared" si="5"/>
        <v>0.84207395432239762</v>
      </c>
      <c r="AE25" s="13"/>
    </row>
    <row r="26" spans="1:66">
      <c r="A26" s="28" t="s">
        <v>128</v>
      </c>
      <c r="B26" s="34">
        <v>0.83814657491163547</v>
      </c>
      <c r="I26" s="12"/>
      <c r="J26" s="12">
        <f t="shared" si="0"/>
        <v>13</v>
      </c>
      <c r="K26" s="12" t="str">
        <f t="shared" si="1"/>
        <v>Sacramento</v>
      </c>
      <c r="L26" s="34">
        <f t="shared" si="2"/>
        <v>0.8313379516127074</v>
      </c>
      <c r="S26" s="28" t="s">
        <v>128</v>
      </c>
      <c r="T26" s="34">
        <v>0.83814657491163547</v>
      </c>
      <c r="AA26" s="12"/>
      <c r="AB26" s="12">
        <f t="shared" si="3"/>
        <v>8</v>
      </c>
      <c r="AC26" s="12" t="str">
        <f t="shared" si="4"/>
        <v>Kings</v>
      </c>
      <c r="AD26" s="34">
        <f t="shared" si="5"/>
        <v>0.83814657491163547</v>
      </c>
      <c r="AE26" s="13"/>
    </row>
    <row r="27" spans="1:66">
      <c r="A27" s="28" t="s">
        <v>146</v>
      </c>
      <c r="B27" s="34">
        <v>0.8313379516127074</v>
      </c>
      <c r="I27" s="12"/>
      <c r="J27" s="12">
        <f t="shared" si="0"/>
        <v>11</v>
      </c>
      <c r="K27" s="12" t="str">
        <f t="shared" si="1"/>
        <v>Monterey</v>
      </c>
      <c r="L27" s="34">
        <f t="shared" si="2"/>
        <v>0.79664899977076775</v>
      </c>
      <c r="S27" s="28" t="s">
        <v>146</v>
      </c>
      <c r="T27" s="34">
        <v>0.8313379516127074</v>
      </c>
      <c r="AA27" s="12"/>
      <c r="AB27" s="12">
        <f t="shared" si="3"/>
        <v>13</v>
      </c>
      <c r="AC27" s="12" t="str">
        <f t="shared" si="4"/>
        <v>Sacramento</v>
      </c>
      <c r="AD27" s="34">
        <f t="shared" si="5"/>
        <v>0.8313379516127074</v>
      </c>
      <c r="AE27" s="13"/>
    </row>
    <row r="28" spans="1:66">
      <c r="A28" s="28" t="s">
        <v>139</v>
      </c>
      <c r="B28" s="34">
        <v>0.79664899977076775</v>
      </c>
      <c r="I28" s="12"/>
      <c r="J28" s="12">
        <f t="shared" si="0"/>
        <v>7</v>
      </c>
      <c r="K28" s="12" t="str">
        <f t="shared" si="1"/>
        <v>Lake</v>
      </c>
      <c r="L28" s="34">
        <f t="shared" si="2"/>
        <v>0.79486074752742553</v>
      </c>
      <c r="S28" s="28" t="s">
        <v>139</v>
      </c>
      <c r="T28" s="34">
        <v>0.79664899977076775</v>
      </c>
      <c r="AA28" s="12"/>
      <c r="AB28" s="12">
        <f t="shared" si="3"/>
        <v>11</v>
      </c>
      <c r="AC28" s="12" t="str">
        <f t="shared" si="4"/>
        <v>Monterey</v>
      </c>
      <c r="AD28" s="34">
        <f t="shared" si="5"/>
        <v>0.79664899977076775</v>
      </c>
      <c r="AE28" s="13"/>
    </row>
    <row r="29" spans="1:66">
      <c r="A29" s="28" t="s">
        <v>129</v>
      </c>
      <c r="B29" s="34">
        <v>0.79486074752742553</v>
      </c>
      <c r="I29" s="12"/>
      <c r="J29" s="12">
        <f t="shared" si="0"/>
        <v>9</v>
      </c>
      <c r="K29" s="12" t="str">
        <f t="shared" si="1"/>
        <v>Solano</v>
      </c>
      <c r="L29" s="34">
        <f t="shared" si="2"/>
        <v>0.78582566003268906</v>
      </c>
      <c r="S29" s="28" t="s">
        <v>129</v>
      </c>
      <c r="T29" s="34">
        <v>0.79486074752742553</v>
      </c>
      <c r="AA29" s="12"/>
      <c r="AB29" s="12">
        <f t="shared" si="3"/>
        <v>7</v>
      </c>
      <c r="AC29" s="12" t="str">
        <f t="shared" si="4"/>
        <v>Lake</v>
      </c>
      <c r="AD29" s="34">
        <f t="shared" si="5"/>
        <v>0.79486074752742553</v>
      </c>
      <c r="AE29" s="13"/>
    </row>
    <row r="30" spans="1:66">
      <c r="A30" s="28" t="s">
        <v>160</v>
      </c>
      <c r="B30" s="34">
        <v>0.78582566003268906</v>
      </c>
      <c r="I30" s="12"/>
      <c r="J30" s="12">
        <f t="shared" si="0"/>
        <v>7</v>
      </c>
      <c r="K30" s="12" t="str">
        <f t="shared" si="1"/>
        <v>Napa</v>
      </c>
      <c r="L30" s="34">
        <f t="shared" si="2"/>
        <v>0.77860152205536692</v>
      </c>
      <c r="S30" s="28" t="s">
        <v>160</v>
      </c>
      <c r="T30" s="34">
        <v>0.78582566003268906</v>
      </c>
      <c r="AA30" s="12"/>
      <c r="AB30" s="12">
        <f t="shared" si="3"/>
        <v>9</v>
      </c>
      <c r="AC30" s="12" t="str">
        <f t="shared" si="4"/>
        <v>Solano</v>
      </c>
      <c r="AD30" s="34">
        <f t="shared" si="5"/>
        <v>0.78582566003268906</v>
      </c>
      <c r="AE30" s="13"/>
    </row>
    <row r="31" spans="1:66">
      <c r="A31" s="28" t="s">
        <v>140</v>
      </c>
      <c r="B31" s="34">
        <v>0.77860152205536692</v>
      </c>
      <c r="I31" s="12"/>
      <c r="J31" s="12">
        <f t="shared" si="0"/>
        <v>7</v>
      </c>
      <c r="K31" s="12" t="str">
        <f t="shared" si="1"/>
        <v>Kern</v>
      </c>
      <c r="L31" s="34">
        <f t="shared" si="2"/>
        <v>0.76183631255860818</v>
      </c>
      <c r="S31" s="28" t="s">
        <v>140</v>
      </c>
      <c r="T31" s="34">
        <v>0.77860152205536692</v>
      </c>
      <c r="AA31" s="12"/>
      <c r="AB31" s="12">
        <f t="shared" si="3"/>
        <v>7</v>
      </c>
      <c r="AC31" s="12" t="str">
        <f t="shared" si="4"/>
        <v>Napa</v>
      </c>
      <c r="AD31" s="34">
        <f t="shared" si="5"/>
        <v>0.77860152205536692</v>
      </c>
      <c r="AE31" s="13"/>
    </row>
    <row r="32" spans="1:66">
      <c r="A32" s="28" t="s">
        <v>127</v>
      </c>
      <c r="B32" s="34">
        <v>0.76183631255860818</v>
      </c>
      <c r="I32" s="12"/>
      <c r="J32" s="12">
        <f t="shared" si="0"/>
        <v>12</v>
      </c>
      <c r="K32" s="12" t="str">
        <f t="shared" si="1"/>
        <v>Calaveras</v>
      </c>
      <c r="L32" s="34">
        <f t="shared" si="2"/>
        <v>0.76100000000000001</v>
      </c>
      <c r="S32" s="28" t="s">
        <v>127</v>
      </c>
      <c r="T32" s="34">
        <v>0.76183631255860818</v>
      </c>
      <c r="AA32" s="12"/>
      <c r="AB32" s="12">
        <f t="shared" si="3"/>
        <v>7</v>
      </c>
      <c r="AC32" s="12" t="str">
        <f t="shared" si="4"/>
        <v>Kern</v>
      </c>
      <c r="AD32" s="34">
        <f t="shared" si="5"/>
        <v>0.76183631255860818</v>
      </c>
      <c r="AE32" s="13"/>
    </row>
    <row r="33" spans="1:31">
      <c r="A33" s="28" t="s">
        <v>176</v>
      </c>
      <c r="B33" s="34">
        <v>0.76100000000000001</v>
      </c>
      <c r="I33" s="12"/>
      <c r="J33" s="12">
        <f t="shared" si="0"/>
        <v>12</v>
      </c>
      <c r="K33" s="12" t="str">
        <f t="shared" si="1"/>
        <v>Mendocino</v>
      </c>
      <c r="L33" s="34">
        <f t="shared" si="2"/>
        <v>0.74861318589564574</v>
      </c>
      <c r="S33" s="28" t="s">
        <v>176</v>
      </c>
      <c r="T33" s="34">
        <v>0.76100000000000001</v>
      </c>
      <c r="AA33" s="12"/>
      <c r="AB33" s="12">
        <f t="shared" si="3"/>
        <v>12</v>
      </c>
      <c r="AC33" s="12" t="str">
        <f t="shared" si="4"/>
        <v>Calaveras</v>
      </c>
      <c r="AD33" s="34">
        <f t="shared" si="5"/>
        <v>0.76100000000000001</v>
      </c>
      <c r="AE33" s="13"/>
    </row>
    <row r="34" spans="1:31">
      <c r="A34" s="28" t="s">
        <v>135</v>
      </c>
      <c r="B34" s="34">
        <v>0.74861318589564574</v>
      </c>
      <c r="I34" s="12"/>
      <c r="J34" s="12">
        <f t="shared" si="0"/>
        <v>9</v>
      </c>
      <c r="K34" s="12" t="str">
        <f t="shared" si="1"/>
        <v>Merced</v>
      </c>
      <c r="L34" s="34">
        <f t="shared" si="2"/>
        <v>0.74837560710776463</v>
      </c>
      <c r="S34" s="28" t="s">
        <v>135</v>
      </c>
      <c r="T34" s="34">
        <v>0.74861318589564574</v>
      </c>
      <c r="AA34" s="12"/>
      <c r="AB34" s="12">
        <f t="shared" si="3"/>
        <v>12</v>
      </c>
      <c r="AC34" s="12" t="str">
        <f t="shared" si="4"/>
        <v>Mendocino</v>
      </c>
      <c r="AD34" s="34">
        <f t="shared" si="5"/>
        <v>0.74861318589564574</v>
      </c>
      <c r="AE34" s="13"/>
    </row>
    <row r="35" spans="1:31">
      <c r="A35" s="28" t="s">
        <v>136</v>
      </c>
      <c r="B35" s="34">
        <v>0.74837560710776463</v>
      </c>
      <c r="I35" s="12"/>
      <c r="J35" s="12">
        <f t="shared" si="0"/>
        <v>12</v>
      </c>
      <c r="K35" s="12" t="str">
        <f t="shared" si="1"/>
        <v>Riverside</v>
      </c>
      <c r="L35" s="34">
        <f t="shared" si="2"/>
        <v>0.73425359376235499</v>
      </c>
      <c r="S35" s="28" t="s">
        <v>136</v>
      </c>
      <c r="T35" s="34">
        <v>0.74837560710776463</v>
      </c>
      <c r="AA35" s="12"/>
      <c r="AB35" s="12">
        <f t="shared" si="3"/>
        <v>9</v>
      </c>
      <c r="AC35" s="12" t="str">
        <f t="shared" si="4"/>
        <v>Merced</v>
      </c>
      <c r="AD35" s="34">
        <f t="shared" si="5"/>
        <v>0.74837560710776463</v>
      </c>
      <c r="AE35" s="13"/>
    </row>
    <row r="36" spans="1:31">
      <c r="A36" s="28" t="s">
        <v>145</v>
      </c>
      <c r="B36" s="34">
        <v>0.73425359376235499</v>
      </c>
      <c r="I36" s="12"/>
      <c r="J36" s="12">
        <f t="shared" si="0"/>
        <v>10</v>
      </c>
      <c r="K36" s="12" t="str">
        <f t="shared" si="1"/>
        <v>Trinity</v>
      </c>
      <c r="L36" s="34">
        <f t="shared" si="2"/>
        <v>0.72899999999999998</v>
      </c>
      <c r="S36" s="28" t="s">
        <v>145</v>
      </c>
      <c r="T36" s="34">
        <v>0.73425359376235499</v>
      </c>
      <c r="AA36" s="12"/>
      <c r="AB36" s="12">
        <f t="shared" si="3"/>
        <v>12</v>
      </c>
      <c r="AC36" s="12" t="str">
        <f t="shared" si="4"/>
        <v>Riverside</v>
      </c>
      <c r="AD36" s="34">
        <f t="shared" si="5"/>
        <v>0.73425359376235499</v>
      </c>
      <c r="AE36" s="13"/>
    </row>
    <row r="37" spans="1:31">
      <c r="A37" s="28" t="s">
        <v>165</v>
      </c>
      <c r="B37" s="34">
        <v>0.72899999999999998</v>
      </c>
      <c r="I37" s="12"/>
      <c r="J37" s="12">
        <f t="shared" si="0"/>
        <v>10</v>
      </c>
      <c r="K37" s="12" t="str">
        <f t="shared" si="1"/>
        <v>Ventura</v>
      </c>
      <c r="L37" s="34">
        <f t="shared" si="2"/>
        <v>0.72896757421020542</v>
      </c>
      <c r="S37" s="28" t="s">
        <v>165</v>
      </c>
      <c r="T37" s="34">
        <v>0.72899999999999998</v>
      </c>
      <c r="AA37" s="12"/>
      <c r="AB37" s="12">
        <f t="shared" si="3"/>
        <v>10</v>
      </c>
      <c r="AC37" s="12" t="str">
        <f t="shared" si="4"/>
        <v>Trinity</v>
      </c>
      <c r="AD37" s="34">
        <f t="shared" si="5"/>
        <v>0.72899999999999998</v>
      </c>
      <c r="AE37" s="13"/>
    </row>
    <row r="38" spans="1:31">
      <c r="A38" s="28" t="s">
        <v>168</v>
      </c>
      <c r="B38" s="34">
        <v>0.72896757421020542</v>
      </c>
      <c r="I38" s="12"/>
      <c r="J38" s="12">
        <f t="shared" si="0"/>
        <v>9</v>
      </c>
      <c r="K38" s="12" t="str">
        <f t="shared" si="1"/>
        <v>Plumas</v>
      </c>
      <c r="L38" s="34">
        <f t="shared" si="2"/>
        <v>0.72699999999999998</v>
      </c>
      <c r="S38" s="28" t="s">
        <v>168</v>
      </c>
      <c r="T38" s="34">
        <v>0.72896757421020542</v>
      </c>
      <c r="AA38" s="12"/>
      <c r="AB38" s="12">
        <f t="shared" si="3"/>
        <v>10</v>
      </c>
      <c r="AC38" s="12" t="str">
        <f t="shared" si="4"/>
        <v>Ventura</v>
      </c>
      <c r="AD38" s="34">
        <f t="shared" si="5"/>
        <v>0.72896757421020542</v>
      </c>
      <c r="AE38" s="13"/>
    </row>
    <row r="39" spans="1:31">
      <c r="A39" s="28" t="s">
        <v>144</v>
      </c>
      <c r="B39" s="34">
        <v>0.72699999999999998</v>
      </c>
      <c r="I39" s="12"/>
      <c r="J39" s="12">
        <f t="shared" si="0"/>
        <v>12</v>
      </c>
      <c r="K39" s="12" t="str">
        <f t="shared" si="1"/>
        <v>Statewide</v>
      </c>
      <c r="L39" s="34">
        <f t="shared" si="2"/>
        <v>0.72199999999999998</v>
      </c>
      <c r="S39" s="28" t="s">
        <v>144</v>
      </c>
      <c r="T39" s="34">
        <v>0.72699999999999998</v>
      </c>
      <c r="AA39" s="12"/>
      <c r="AB39" s="12">
        <f t="shared" si="3"/>
        <v>9</v>
      </c>
      <c r="AC39" s="12" t="str">
        <f t="shared" si="4"/>
        <v>Plumas</v>
      </c>
      <c r="AD39" s="34">
        <f t="shared" si="5"/>
        <v>0.72699999999999998</v>
      </c>
      <c r="AE39" s="13"/>
    </row>
    <row r="40" spans="1:31" s="12" customFormat="1">
      <c r="A40" s="28" t="s">
        <v>171</v>
      </c>
      <c r="B40" s="34">
        <v>0.72199999999999998</v>
      </c>
      <c r="C40"/>
      <c r="D40"/>
      <c r="E40"/>
      <c r="F40"/>
      <c r="J40" s="12">
        <f t="shared" si="0"/>
        <v>13</v>
      </c>
      <c r="K40" s="12" t="str">
        <f t="shared" si="1"/>
        <v>San Benito</v>
      </c>
      <c r="L40" s="34">
        <f t="shared" si="2"/>
        <v>0.70599999999999996</v>
      </c>
      <c r="O40"/>
      <c r="P40"/>
      <c r="Q40"/>
      <c r="R40"/>
      <c r="S40" s="28" t="s">
        <v>171</v>
      </c>
      <c r="T40" s="34">
        <v>0.72199999999999998</v>
      </c>
      <c r="U40"/>
      <c r="V40"/>
      <c r="W40"/>
      <c r="X40"/>
      <c r="Y40"/>
      <c r="AB40" s="12">
        <f t="shared" si="3"/>
        <v>12</v>
      </c>
      <c r="AC40" s="12" t="str">
        <f t="shared" si="4"/>
        <v>Statewide</v>
      </c>
      <c r="AD40" s="34">
        <f t="shared" si="5"/>
        <v>0.72199999999999998</v>
      </c>
      <c r="AE40" s="13"/>
    </row>
    <row r="41" spans="1:31" s="12" customFormat="1">
      <c r="A41" s="28" t="s">
        <v>147</v>
      </c>
      <c r="B41" s="34">
        <v>0.70599999999999996</v>
      </c>
      <c r="C41"/>
      <c r="D41"/>
      <c r="E41"/>
      <c r="F41"/>
      <c r="J41" s="12">
        <f t="shared" si="0"/>
        <v>8</v>
      </c>
      <c r="K41" s="12" t="str">
        <f t="shared" si="1"/>
        <v>Modoc</v>
      </c>
      <c r="L41" s="34">
        <f t="shared" si="2"/>
        <v>0.69799999999999995</v>
      </c>
      <c r="O41"/>
      <c r="P41"/>
      <c r="Q41"/>
      <c r="R41"/>
      <c r="S41" s="28" t="s">
        <v>147</v>
      </c>
      <c r="T41" s="34">
        <v>0.70599999999999996</v>
      </c>
      <c r="U41"/>
      <c r="V41"/>
      <c r="W41"/>
      <c r="X41"/>
      <c r="Y41"/>
      <c r="AB41" s="12">
        <f t="shared" si="3"/>
        <v>13</v>
      </c>
      <c r="AC41" s="12" t="str">
        <f t="shared" si="4"/>
        <v>San Benito</v>
      </c>
      <c r="AD41" s="34">
        <f t="shared" si="5"/>
        <v>0.70599999999999996</v>
      </c>
      <c r="AE41" s="13"/>
    </row>
    <row r="42" spans="1:31" s="12" customFormat="1">
      <c r="A42" s="28" t="s">
        <v>137</v>
      </c>
      <c r="B42" s="34">
        <v>0.69799999999999995</v>
      </c>
      <c r="C42"/>
      <c r="D42"/>
      <c r="E42"/>
      <c r="F42"/>
      <c r="J42" s="12">
        <f t="shared" si="0"/>
        <v>9</v>
      </c>
      <c r="K42" s="12" t="str">
        <f t="shared" si="1"/>
        <v>Amador</v>
      </c>
      <c r="L42" s="34">
        <f t="shared" si="2"/>
        <v>0.69299999999999995</v>
      </c>
      <c r="O42"/>
      <c r="P42"/>
      <c r="Q42"/>
      <c r="R42"/>
      <c r="S42" s="28" t="s">
        <v>137</v>
      </c>
      <c r="T42" s="34">
        <v>0.69799999999999995</v>
      </c>
      <c r="U42"/>
      <c r="V42"/>
      <c r="W42"/>
      <c r="X42"/>
      <c r="Y42"/>
      <c r="AB42" s="12">
        <f t="shared" si="3"/>
        <v>8</v>
      </c>
      <c r="AC42" s="12" t="str">
        <f t="shared" si="4"/>
        <v>Modoc</v>
      </c>
      <c r="AD42" s="34">
        <f t="shared" si="5"/>
        <v>0.69799999999999995</v>
      </c>
      <c r="AE42" s="13"/>
    </row>
    <row r="43" spans="1:31" s="12" customFormat="1">
      <c r="A43" s="28" t="s">
        <v>174</v>
      </c>
      <c r="B43" s="34">
        <v>0.69299999999999995</v>
      </c>
      <c r="C43"/>
      <c r="D43"/>
      <c r="E43"/>
      <c r="F43"/>
      <c r="J43" s="12">
        <f t="shared" si="0"/>
        <v>14</v>
      </c>
      <c r="K43" s="12" t="str">
        <f t="shared" si="1"/>
        <v>Los Angeles</v>
      </c>
      <c r="L43" s="34">
        <f t="shared" si="2"/>
        <v>0.68636551304029392</v>
      </c>
      <c r="O43"/>
      <c r="P43"/>
      <c r="Q43"/>
      <c r="R43"/>
      <c r="S43" s="28" t="s">
        <v>174</v>
      </c>
      <c r="T43" s="34">
        <v>0.69299999999999995</v>
      </c>
      <c r="U43"/>
      <c r="V43"/>
      <c r="W43"/>
      <c r="X43"/>
      <c r="Y43"/>
      <c r="AB43" s="12">
        <f t="shared" si="3"/>
        <v>9</v>
      </c>
      <c r="AC43" s="12" t="str">
        <f t="shared" si="4"/>
        <v>Amador</v>
      </c>
      <c r="AD43" s="34">
        <f t="shared" si="5"/>
        <v>0.69299999999999995</v>
      </c>
      <c r="AE43" s="13"/>
    </row>
    <row r="44" spans="1:31" s="12" customFormat="1">
      <c r="A44" s="28" t="s">
        <v>131</v>
      </c>
      <c r="B44" s="34">
        <v>0.68636551304029392</v>
      </c>
      <c r="C44"/>
      <c r="D44"/>
      <c r="E44"/>
      <c r="F44"/>
      <c r="J44" s="12">
        <f t="shared" si="0"/>
        <v>10</v>
      </c>
      <c r="K44" s="12" t="str">
        <f t="shared" si="1"/>
        <v>Alameda</v>
      </c>
      <c r="L44" s="34">
        <f t="shared" si="2"/>
        <v>0.68100000000000005</v>
      </c>
      <c r="O44"/>
      <c r="P44"/>
      <c r="Q44"/>
      <c r="R44"/>
      <c r="S44" s="28" t="s">
        <v>131</v>
      </c>
      <c r="T44" s="34">
        <v>0.68636551304029392</v>
      </c>
      <c r="U44"/>
      <c r="V44"/>
      <c r="W44"/>
      <c r="X44"/>
      <c r="Y44"/>
      <c r="AB44" s="12">
        <f t="shared" si="3"/>
        <v>14</v>
      </c>
      <c r="AC44" s="12" t="str">
        <f t="shared" si="4"/>
        <v>Los Angeles</v>
      </c>
      <c r="AD44" s="34">
        <f t="shared" si="5"/>
        <v>0.68636551304029392</v>
      </c>
      <c r="AE44" s="13"/>
    </row>
    <row r="45" spans="1:31" s="12" customFormat="1">
      <c r="A45" s="28" t="s">
        <v>172</v>
      </c>
      <c r="B45" s="34">
        <v>0.68100000000000005</v>
      </c>
      <c r="C45"/>
      <c r="D45"/>
      <c r="E45"/>
      <c r="F45"/>
      <c r="J45" s="12">
        <f t="shared" ref="J45:J71" si="6">LEN(A46)</f>
        <v>8</v>
      </c>
      <c r="K45" s="12" t="str">
        <f t="shared" ref="K45:K71" si="7">RIGHT(A46,J45-3)</f>
        <v>Butte</v>
      </c>
      <c r="L45" s="34">
        <f t="shared" ref="L45:L71" si="8">B46</f>
        <v>0.67500000000000004</v>
      </c>
      <c r="O45"/>
      <c r="P45"/>
      <c r="Q45"/>
      <c r="R45"/>
      <c r="S45" s="28" t="s">
        <v>172</v>
      </c>
      <c r="T45" s="34">
        <v>0.68100000000000005</v>
      </c>
      <c r="U45"/>
      <c r="V45"/>
      <c r="W45"/>
      <c r="X45"/>
      <c r="Y45"/>
      <c r="AB45" s="12">
        <f t="shared" si="3"/>
        <v>10</v>
      </c>
      <c r="AC45" s="12" t="str">
        <f t="shared" si="4"/>
        <v>Alameda</v>
      </c>
      <c r="AD45" s="34">
        <f t="shared" si="5"/>
        <v>0.68100000000000005</v>
      </c>
      <c r="AE45" s="13"/>
    </row>
    <row r="46" spans="1:31" s="12" customFormat="1">
      <c r="A46" s="28" t="s">
        <v>175</v>
      </c>
      <c r="B46" s="34">
        <v>0.67500000000000004</v>
      </c>
      <c r="C46"/>
      <c r="D46"/>
      <c r="E46"/>
      <c r="F46"/>
      <c r="J46" s="12">
        <f t="shared" si="6"/>
        <v>9</v>
      </c>
      <c r="K46" s="12" t="str">
        <f t="shared" si="7"/>
        <v>Shasta</v>
      </c>
      <c r="L46" s="34">
        <f t="shared" si="8"/>
        <v>0.66705525237847307</v>
      </c>
      <c r="O46"/>
      <c r="P46"/>
      <c r="Q46"/>
      <c r="R46"/>
      <c r="S46" s="28" t="s">
        <v>175</v>
      </c>
      <c r="T46" s="34">
        <v>0.67500000000000004</v>
      </c>
      <c r="U46"/>
      <c r="V46"/>
      <c r="W46"/>
      <c r="X46"/>
      <c r="Y46"/>
      <c r="AB46" s="12">
        <f t="shared" si="3"/>
        <v>8</v>
      </c>
      <c r="AC46" s="12" t="str">
        <f t="shared" si="4"/>
        <v>Butte</v>
      </c>
      <c r="AD46" s="34">
        <f t="shared" si="5"/>
        <v>0.67500000000000004</v>
      </c>
      <c r="AE46" s="13"/>
    </row>
    <row r="47" spans="1:31" s="12" customFormat="1">
      <c r="A47" s="28" t="s">
        <v>157</v>
      </c>
      <c r="B47" s="34">
        <v>0.66705525237847307</v>
      </c>
      <c r="C47"/>
      <c r="D47"/>
      <c r="E47"/>
      <c r="F47"/>
      <c r="J47" s="12">
        <f t="shared" si="6"/>
        <v>13</v>
      </c>
      <c r="K47" s="12" t="str">
        <f t="shared" si="7"/>
        <v>Santa Cruz</v>
      </c>
      <c r="L47" s="34">
        <f t="shared" si="8"/>
        <v>0.65931482622651738</v>
      </c>
      <c r="O47"/>
      <c r="P47"/>
      <c r="Q47"/>
      <c r="R47"/>
      <c r="S47" s="28" t="s">
        <v>157</v>
      </c>
      <c r="T47" s="34">
        <v>0.66705525237847307</v>
      </c>
      <c r="U47"/>
      <c r="V47"/>
      <c r="W47"/>
      <c r="X47"/>
      <c r="Y47"/>
      <c r="AB47" s="12">
        <f t="shared" si="3"/>
        <v>9</v>
      </c>
      <c r="AC47" s="12" t="str">
        <f t="shared" si="4"/>
        <v>Shasta</v>
      </c>
      <c r="AD47" s="34">
        <f t="shared" si="5"/>
        <v>0.66705525237847307</v>
      </c>
      <c r="AE47" s="13"/>
    </row>
    <row r="48" spans="1:31" s="12" customFormat="1">
      <c r="A48" s="28" t="s">
        <v>156</v>
      </c>
      <c r="B48" s="34">
        <v>0.65931482622651738</v>
      </c>
      <c r="C48"/>
      <c r="D48"/>
      <c r="E48"/>
      <c r="F48"/>
      <c r="J48" s="12">
        <f t="shared" si="6"/>
        <v>12</v>
      </c>
      <c r="K48" s="12" t="str">
        <f t="shared" si="7"/>
        <v>El Dorado</v>
      </c>
      <c r="L48" s="34">
        <f t="shared" si="8"/>
        <v>0.65400000000000003</v>
      </c>
      <c r="O48"/>
      <c r="P48"/>
      <c r="Q48"/>
      <c r="R48"/>
      <c r="S48" s="28" t="s">
        <v>156</v>
      </c>
      <c r="T48" s="34">
        <v>0.65931482622651738</v>
      </c>
      <c r="U48"/>
      <c r="V48"/>
      <c r="W48"/>
      <c r="X48"/>
      <c r="Y48"/>
      <c r="AB48" s="12">
        <f t="shared" si="3"/>
        <v>13</v>
      </c>
      <c r="AC48" s="12" t="str">
        <f t="shared" si="4"/>
        <v>Santa Cruz</v>
      </c>
      <c r="AD48" s="34">
        <f t="shared" si="5"/>
        <v>0.65931482622651738</v>
      </c>
      <c r="AE48" s="13"/>
    </row>
    <row r="49" spans="1:31" s="12" customFormat="1">
      <c r="A49" s="28" t="s">
        <v>180</v>
      </c>
      <c r="B49" s="34">
        <v>0.65400000000000003</v>
      </c>
      <c r="C49"/>
      <c r="D49"/>
      <c r="E49"/>
      <c r="F49"/>
      <c r="J49" s="12">
        <f t="shared" si="6"/>
        <v>11</v>
      </c>
      <c r="K49" s="12" t="str">
        <f t="shared" si="7"/>
        <v>Siskiyou</v>
      </c>
      <c r="L49" s="34">
        <f t="shared" si="8"/>
        <v>0.64700000000000002</v>
      </c>
      <c r="O49"/>
      <c r="P49"/>
      <c r="Q49"/>
      <c r="R49"/>
      <c r="S49" s="28" t="s">
        <v>180</v>
      </c>
      <c r="T49" s="34">
        <v>0.65400000000000003</v>
      </c>
      <c r="U49"/>
      <c r="V49"/>
      <c r="W49"/>
      <c r="X49"/>
      <c r="Y49"/>
      <c r="AB49" s="12">
        <f t="shared" si="3"/>
        <v>12</v>
      </c>
      <c r="AC49" s="12" t="str">
        <f t="shared" si="4"/>
        <v>El Dorado</v>
      </c>
      <c r="AD49" s="34">
        <f t="shared" si="5"/>
        <v>0.65400000000000003</v>
      </c>
      <c r="AE49" s="13"/>
    </row>
    <row r="50" spans="1:31" s="12" customFormat="1">
      <c r="A50" s="28" t="s">
        <v>159</v>
      </c>
      <c r="B50" s="34">
        <v>0.64700000000000002</v>
      </c>
      <c r="C50"/>
      <c r="D50"/>
      <c r="E50"/>
      <c r="F50"/>
      <c r="J50" s="12">
        <f t="shared" si="6"/>
        <v>11</v>
      </c>
      <c r="K50" s="12" t="str">
        <f t="shared" si="7"/>
        <v>Humboldt</v>
      </c>
      <c r="L50" s="34">
        <f t="shared" si="8"/>
        <v>0.63549615653181135</v>
      </c>
      <c r="O50"/>
      <c r="P50"/>
      <c r="Q50"/>
      <c r="R50"/>
      <c r="S50" s="28" t="s">
        <v>159</v>
      </c>
      <c r="T50" s="34">
        <v>0.64700000000000002</v>
      </c>
      <c r="U50"/>
      <c r="V50"/>
      <c r="W50"/>
      <c r="X50"/>
      <c r="Y50"/>
      <c r="AB50" s="12">
        <f t="shared" si="3"/>
        <v>11</v>
      </c>
      <c r="AC50" s="12" t="str">
        <f t="shared" si="4"/>
        <v>Siskiyou</v>
      </c>
      <c r="AD50" s="34">
        <f t="shared" si="5"/>
        <v>0.64700000000000002</v>
      </c>
      <c r="AE50" s="13"/>
    </row>
    <row r="51" spans="1:31" s="12" customFormat="1">
      <c r="A51" s="28" t="s">
        <v>124</v>
      </c>
      <c r="B51" s="34">
        <v>0.63549615653181135</v>
      </c>
      <c r="C51"/>
      <c r="D51"/>
      <c r="E51"/>
      <c r="F51"/>
      <c r="J51" s="12">
        <f t="shared" si="6"/>
        <v>16</v>
      </c>
      <c r="K51" s="12" t="str">
        <f t="shared" si="7"/>
        <v>San Francisco</v>
      </c>
      <c r="L51" s="34">
        <f t="shared" si="8"/>
        <v>0.6283639794036231</v>
      </c>
      <c r="O51"/>
      <c r="P51"/>
      <c r="Q51"/>
      <c r="R51"/>
      <c r="S51" s="28" t="s">
        <v>124</v>
      </c>
      <c r="T51" s="34">
        <v>0.63549615653181135</v>
      </c>
      <c r="U51"/>
      <c r="V51"/>
      <c r="W51"/>
      <c r="X51"/>
      <c r="Y51"/>
      <c r="AB51" s="12">
        <f t="shared" si="3"/>
        <v>11</v>
      </c>
      <c r="AC51" s="12" t="str">
        <f t="shared" si="4"/>
        <v>Humboldt</v>
      </c>
      <c r="AD51" s="34">
        <f t="shared" si="5"/>
        <v>0.63549615653181135</v>
      </c>
      <c r="AE51" s="13"/>
    </row>
    <row r="52" spans="1:31" s="12" customFormat="1">
      <c r="A52" s="28" t="s">
        <v>150</v>
      </c>
      <c r="B52" s="34">
        <v>0.6283639794036231</v>
      </c>
      <c r="C52"/>
      <c r="D52"/>
      <c r="E52"/>
      <c r="F52"/>
      <c r="J52" s="12">
        <f t="shared" si="6"/>
        <v>16</v>
      </c>
      <c r="K52" s="12" t="str">
        <f t="shared" si="7"/>
        <v>Santa Barbara</v>
      </c>
      <c r="L52" s="34">
        <f t="shared" si="8"/>
        <v>0.62153570459560892</v>
      </c>
      <c r="O52"/>
      <c r="P52"/>
      <c r="Q52"/>
      <c r="R52"/>
      <c r="S52" s="28" t="s">
        <v>150</v>
      </c>
      <c r="T52" s="34">
        <v>0.6283639794036231</v>
      </c>
      <c r="U52"/>
      <c r="V52"/>
      <c r="W52"/>
      <c r="X52"/>
      <c r="Y52"/>
      <c r="AB52" s="12">
        <f t="shared" si="3"/>
        <v>16</v>
      </c>
      <c r="AC52" s="12" t="str">
        <f t="shared" si="4"/>
        <v>San Francisco</v>
      </c>
      <c r="AD52" s="34">
        <f t="shared" si="5"/>
        <v>0.6283639794036231</v>
      </c>
      <c r="AE52" s="13"/>
    </row>
    <row r="53" spans="1:31" s="12" customFormat="1">
      <c r="A53" s="28" t="s">
        <v>154</v>
      </c>
      <c r="B53" s="34">
        <v>0.62153570459560892</v>
      </c>
      <c r="C53"/>
      <c r="D53"/>
      <c r="E53"/>
      <c r="F53"/>
      <c r="J53" s="12">
        <f t="shared" si="6"/>
        <v>11</v>
      </c>
      <c r="K53" s="12" t="str">
        <f t="shared" si="7"/>
        <v>Tuolumne</v>
      </c>
      <c r="L53" s="34">
        <f t="shared" si="8"/>
        <v>0.61399999999999999</v>
      </c>
      <c r="O53"/>
      <c r="P53"/>
      <c r="Q53"/>
      <c r="R53"/>
      <c r="S53" s="28" t="s">
        <v>154</v>
      </c>
      <c r="T53" s="34">
        <v>0.62153570459560892</v>
      </c>
      <c r="U53"/>
      <c r="V53"/>
      <c r="W53"/>
      <c r="X53"/>
      <c r="Y53"/>
      <c r="AB53" s="12">
        <f t="shared" si="3"/>
        <v>16</v>
      </c>
      <c r="AC53" s="12" t="str">
        <f t="shared" si="4"/>
        <v>Santa Barbara</v>
      </c>
      <c r="AD53" s="34">
        <f t="shared" si="5"/>
        <v>0.62153570459560892</v>
      </c>
      <c r="AE53" s="13"/>
    </row>
    <row r="54" spans="1:31" s="12" customFormat="1">
      <c r="A54" s="28" t="s">
        <v>167</v>
      </c>
      <c r="B54" s="34">
        <v>0.61399999999999999</v>
      </c>
      <c r="C54"/>
      <c r="D54"/>
      <c r="E54"/>
      <c r="F54"/>
      <c r="J54" s="12">
        <f t="shared" si="6"/>
        <v>11</v>
      </c>
      <c r="K54" s="12" t="str">
        <f t="shared" si="7"/>
        <v>Mariposa</v>
      </c>
      <c r="L54" s="34">
        <f t="shared" si="8"/>
        <v>0.60799999999999998</v>
      </c>
      <c r="O54"/>
      <c r="P54"/>
      <c r="Q54"/>
      <c r="R54"/>
      <c r="S54" s="28" t="s">
        <v>167</v>
      </c>
      <c r="T54" s="34">
        <v>0.61399999999999999</v>
      </c>
      <c r="U54"/>
      <c r="V54"/>
      <c r="W54"/>
      <c r="X54"/>
      <c r="Y54"/>
      <c r="AB54" s="12">
        <f t="shared" si="3"/>
        <v>11</v>
      </c>
      <c r="AC54" s="12" t="str">
        <f t="shared" si="4"/>
        <v>Tuolumne</v>
      </c>
      <c r="AD54" s="34">
        <f t="shared" si="5"/>
        <v>0.61399999999999999</v>
      </c>
      <c r="AE54" s="13"/>
    </row>
    <row r="55" spans="1:31" s="12" customFormat="1">
      <c r="A55" s="28" t="s">
        <v>134</v>
      </c>
      <c r="B55" s="34">
        <v>0.60799999999999998</v>
      </c>
      <c r="C55"/>
      <c r="D55"/>
      <c r="E55"/>
      <c r="F55"/>
      <c r="J55" s="12">
        <f t="shared" si="6"/>
        <v>12</v>
      </c>
      <c r="K55" s="12" t="str">
        <f t="shared" si="7"/>
        <v>San Diego</v>
      </c>
      <c r="L55" s="34">
        <f t="shared" si="8"/>
        <v>0.60455895618089195</v>
      </c>
      <c r="O55"/>
      <c r="P55"/>
      <c r="Q55"/>
      <c r="R55"/>
      <c r="S55" s="28" t="s">
        <v>134</v>
      </c>
      <c r="T55" s="34">
        <v>0.60799999999999998</v>
      </c>
      <c r="U55"/>
      <c r="V55"/>
      <c r="W55"/>
      <c r="X55"/>
      <c r="Y55"/>
      <c r="AB55" s="12">
        <f t="shared" si="3"/>
        <v>11</v>
      </c>
      <c r="AC55" s="12" t="str">
        <f t="shared" si="4"/>
        <v>Mariposa</v>
      </c>
      <c r="AD55" s="34">
        <f t="shared" si="5"/>
        <v>0.60799999999999998</v>
      </c>
      <c r="AE55" s="13"/>
    </row>
    <row r="56" spans="1:31" s="12" customFormat="1">
      <c r="A56" s="28" t="s">
        <v>149</v>
      </c>
      <c r="B56" s="34">
        <v>0.60455895618089195</v>
      </c>
      <c r="C56"/>
      <c r="D56"/>
      <c r="E56"/>
      <c r="F56"/>
      <c r="J56" s="12">
        <f t="shared" si="6"/>
        <v>9</v>
      </c>
      <c r="K56" s="12" t="str">
        <f t="shared" si="7"/>
        <v>Tehama</v>
      </c>
      <c r="L56" s="34">
        <f t="shared" si="8"/>
        <v>0.60099999999999998</v>
      </c>
      <c r="O56"/>
      <c r="P56"/>
      <c r="Q56"/>
      <c r="R56"/>
      <c r="S56" s="28" t="s">
        <v>149</v>
      </c>
      <c r="T56" s="34">
        <v>0.60455895618089195</v>
      </c>
      <c r="U56"/>
      <c r="V56"/>
      <c r="W56"/>
      <c r="X56"/>
      <c r="Y56"/>
      <c r="AB56" s="12">
        <f t="shared" si="3"/>
        <v>12</v>
      </c>
      <c r="AC56" s="12" t="str">
        <f t="shared" si="4"/>
        <v>San Diego</v>
      </c>
      <c r="AD56" s="34">
        <f t="shared" si="5"/>
        <v>0.60455895618089195</v>
      </c>
      <c r="AE56" s="13"/>
    </row>
    <row r="57" spans="1:31" s="12" customFormat="1">
      <c r="A57" s="28" t="s">
        <v>164</v>
      </c>
      <c r="B57" s="34">
        <v>0.60099999999999998</v>
      </c>
      <c r="C57"/>
      <c r="D57"/>
      <c r="E57"/>
      <c r="F57"/>
      <c r="J57" s="12">
        <f t="shared" si="6"/>
        <v>14</v>
      </c>
      <c r="K57" s="12" t="str">
        <f t="shared" si="7"/>
        <v>Santa Clara</v>
      </c>
      <c r="L57" s="34">
        <f t="shared" si="8"/>
        <v>0.60045984345220205</v>
      </c>
      <c r="O57"/>
      <c r="P57"/>
      <c r="Q57"/>
      <c r="R57"/>
      <c r="S57" s="28" t="s">
        <v>164</v>
      </c>
      <c r="T57" s="34">
        <v>0.60099999999999998</v>
      </c>
      <c r="U57"/>
      <c r="V57"/>
      <c r="W57"/>
      <c r="X57"/>
      <c r="Y57"/>
      <c r="AB57" s="12">
        <f t="shared" si="3"/>
        <v>9</v>
      </c>
      <c r="AC57" s="12" t="str">
        <f t="shared" si="4"/>
        <v>Tehama</v>
      </c>
      <c r="AD57" s="34">
        <f t="shared" si="5"/>
        <v>0.60099999999999998</v>
      </c>
      <c r="AE57" s="13"/>
    </row>
    <row r="58" spans="1:31" s="12" customFormat="1">
      <c r="A58" s="28" t="s">
        <v>155</v>
      </c>
      <c r="B58" s="34">
        <v>0.60045984345220205</v>
      </c>
      <c r="C58"/>
      <c r="D58"/>
      <c r="E58"/>
      <c r="F58"/>
      <c r="J58" s="12">
        <f t="shared" si="6"/>
        <v>9</v>
      </c>
      <c r="K58" s="12" t="str">
        <f t="shared" si="7"/>
        <v>Alpine</v>
      </c>
      <c r="L58" s="34">
        <f t="shared" si="8"/>
        <v>0.59399999999999997</v>
      </c>
      <c r="O58"/>
      <c r="P58"/>
      <c r="Q58"/>
      <c r="R58"/>
      <c r="S58" s="28" t="s">
        <v>155</v>
      </c>
      <c r="T58" s="34">
        <v>0.60045984345220205</v>
      </c>
      <c r="U58"/>
      <c r="V58"/>
      <c r="W58"/>
      <c r="X58"/>
      <c r="Y58"/>
      <c r="AB58" s="12">
        <f t="shared" si="3"/>
        <v>14</v>
      </c>
      <c r="AC58" s="12" t="str">
        <f t="shared" si="4"/>
        <v>Santa Clara</v>
      </c>
      <c r="AD58" s="34">
        <f t="shared" si="5"/>
        <v>0.60045984345220205</v>
      </c>
      <c r="AE58" s="13"/>
    </row>
    <row r="59" spans="1:31" s="12" customFormat="1">
      <c r="A59" s="28" t="s">
        <v>173</v>
      </c>
      <c r="B59" s="34">
        <v>0.59399999999999997</v>
      </c>
      <c r="C59"/>
      <c r="D59"/>
      <c r="E59"/>
      <c r="F59"/>
      <c r="J59" s="12">
        <f t="shared" si="6"/>
        <v>9</v>
      </c>
      <c r="K59" s="12" t="str">
        <f t="shared" si="7"/>
        <v>Orange</v>
      </c>
      <c r="L59" s="34">
        <f t="shared" si="8"/>
        <v>0.59189350184525602</v>
      </c>
      <c r="O59"/>
      <c r="P59"/>
      <c r="Q59"/>
      <c r="R59"/>
      <c r="S59" s="28" t="s">
        <v>173</v>
      </c>
      <c r="T59" s="34">
        <v>0.59399999999999997</v>
      </c>
      <c r="U59"/>
      <c r="V59"/>
      <c r="W59"/>
      <c r="X59"/>
      <c r="Y59"/>
      <c r="AB59" s="12">
        <f t="shared" si="3"/>
        <v>9</v>
      </c>
      <c r="AC59" s="12" t="str">
        <f t="shared" si="4"/>
        <v>Alpine</v>
      </c>
      <c r="AD59" s="34">
        <f t="shared" si="5"/>
        <v>0.59399999999999997</v>
      </c>
      <c r="AE59" s="13"/>
    </row>
    <row r="60" spans="1:31" s="12" customFormat="1">
      <c r="A60" s="28" t="s">
        <v>142</v>
      </c>
      <c r="B60" s="34">
        <v>0.59189350184525602</v>
      </c>
      <c r="C60"/>
      <c r="D60"/>
      <c r="E60"/>
      <c r="F60"/>
      <c r="J60" s="12">
        <f t="shared" si="6"/>
        <v>9</v>
      </c>
      <c r="K60" s="12" t="str">
        <f t="shared" si="7"/>
        <v>Sonoma</v>
      </c>
      <c r="L60" s="34">
        <f t="shared" si="8"/>
        <v>0.57743647232488926</v>
      </c>
      <c r="O60"/>
      <c r="P60"/>
      <c r="Q60"/>
      <c r="R60"/>
      <c r="S60" s="28" t="s">
        <v>142</v>
      </c>
      <c r="T60" s="34">
        <v>0.59189350184525602</v>
      </c>
      <c r="U60"/>
      <c r="V60"/>
      <c r="W60"/>
      <c r="X60"/>
      <c r="Y60"/>
      <c r="AB60" s="12">
        <f t="shared" si="3"/>
        <v>9</v>
      </c>
      <c r="AC60" s="12" t="str">
        <f t="shared" si="4"/>
        <v>Orange</v>
      </c>
      <c r="AD60" s="34">
        <f t="shared" si="5"/>
        <v>0.59189350184525602</v>
      </c>
      <c r="AE60" s="13"/>
    </row>
    <row r="61" spans="1:31" s="12" customFormat="1">
      <c r="A61" s="28" t="s">
        <v>161</v>
      </c>
      <c r="B61" s="34">
        <v>0.57743647232488926</v>
      </c>
      <c r="C61"/>
      <c r="D61"/>
      <c r="E61"/>
      <c r="F61"/>
      <c r="J61" s="12">
        <f t="shared" si="6"/>
        <v>8</v>
      </c>
      <c r="K61" s="12" t="str">
        <f t="shared" si="7"/>
        <v>Glenn</v>
      </c>
      <c r="L61" s="34">
        <f t="shared" si="8"/>
        <v>0.56799999999999995</v>
      </c>
      <c r="O61"/>
      <c r="P61"/>
      <c r="Q61"/>
      <c r="R61"/>
      <c r="S61" s="28" t="s">
        <v>161</v>
      </c>
      <c r="T61" s="34">
        <v>0.57743647232488926</v>
      </c>
      <c r="U61"/>
      <c r="V61"/>
      <c r="W61"/>
      <c r="X61"/>
      <c r="Y61"/>
      <c r="AB61" s="12">
        <f t="shared" si="3"/>
        <v>9</v>
      </c>
      <c r="AC61" s="12" t="str">
        <f t="shared" si="4"/>
        <v>Sonoma</v>
      </c>
      <c r="AD61" s="34">
        <f t="shared" si="5"/>
        <v>0.57743647232488926</v>
      </c>
      <c r="AE61" s="13"/>
    </row>
    <row r="62" spans="1:31" s="12" customFormat="1">
      <c r="A62" s="28" t="s">
        <v>123</v>
      </c>
      <c r="B62" s="34">
        <v>0.56799999999999995</v>
      </c>
      <c r="C62"/>
      <c r="D62"/>
      <c r="E62"/>
      <c r="F62"/>
      <c r="J62" s="12">
        <f t="shared" si="6"/>
        <v>9</v>
      </c>
      <c r="K62" s="12" t="str">
        <f t="shared" si="7"/>
        <v>Sierra</v>
      </c>
      <c r="L62" s="34">
        <f t="shared" si="8"/>
        <v>0.56100000000000005</v>
      </c>
      <c r="O62"/>
      <c r="P62"/>
      <c r="Q62"/>
      <c r="R62"/>
      <c r="S62" s="28" t="s">
        <v>123</v>
      </c>
      <c r="T62" s="34">
        <v>0.56799999999999995</v>
      </c>
      <c r="U62"/>
      <c r="V62"/>
      <c r="W62"/>
      <c r="X62"/>
      <c r="Y62"/>
      <c r="AB62" s="12">
        <f t="shared" si="3"/>
        <v>8</v>
      </c>
      <c r="AC62" s="12" t="str">
        <f t="shared" si="4"/>
        <v>Glenn</v>
      </c>
      <c r="AD62" s="34">
        <f t="shared" si="5"/>
        <v>0.56799999999999995</v>
      </c>
      <c r="AE62" s="13"/>
    </row>
    <row r="63" spans="1:31" s="12" customFormat="1">
      <c r="A63" s="28" t="s">
        <v>158</v>
      </c>
      <c r="B63" s="34">
        <v>0.56100000000000005</v>
      </c>
      <c r="C63"/>
      <c r="D63"/>
      <c r="E63"/>
      <c r="F63"/>
      <c r="J63" s="12">
        <f t="shared" si="6"/>
        <v>15</v>
      </c>
      <c r="K63" s="12" t="str">
        <f t="shared" si="7"/>
        <v>Contra Costa</v>
      </c>
      <c r="L63" s="34">
        <f t="shared" si="8"/>
        <v>0.52300000000000002</v>
      </c>
      <c r="O63"/>
      <c r="P63"/>
      <c r="Q63"/>
      <c r="R63"/>
      <c r="S63" s="28" t="s">
        <v>158</v>
      </c>
      <c r="T63" s="34">
        <v>0.56100000000000005</v>
      </c>
      <c r="U63"/>
      <c r="V63"/>
      <c r="W63"/>
      <c r="X63"/>
      <c r="Y63"/>
      <c r="AB63" s="12">
        <f t="shared" si="3"/>
        <v>9</v>
      </c>
      <c r="AC63" s="12" t="str">
        <f t="shared" si="4"/>
        <v>Sierra</v>
      </c>
      <c r="AD63" s="34">
        <f t="shared" si="5"/>
        <v>0.56100000000000005</v>
      </c>
      <c r="AE63" s="13"/>
    </row>
    <row r="64" spans="1:31" s="12" customFormat="1">
      <c r="A64" s="28" t="s">
        <v>178</v>
      </c>
      <c r="B64" s="34">
        <v>0.52300000000000002</v>
      </c>
      <c r="C64"/>
      <c r="D64"/>
      <c r="E64"/>
      <c r="F64"/>
      <c r="J64" s="12">
        <f t="shared" si="6"/>
        <v>9</v>
      </c>
      <c r="K64" s="12" t="str">
        <f t="shared" si="7"/>
        <v>Nevada</v>
      </c>
      <c r="L64" s="34">
        <f t="shared" si="8"/>
        <v>0.52249339839596987</v>
      </c>
      <c r="O64"/>
      <c r="P64"/>
      <c r="Q64"/>
      <c r="R64"/>
      <c r="S64" s="28" t="s">
        <v>178</v>
      </c>
      <c r="T64" s="34">
        <v>0.52300000000000002</v>
      </c>
      <c r="U64"/>
      <c r="V64"/>
      <c r="W64"/>
      <c r="X64"/>
      <c r="Y64"/>
      <c r="AB64" s="12">
        <f t="shared" si="3"/>
        <v>15</v>
      </c>
      <c r="AC64" s="12" t="str">
        <f t="shared" si="4"/>
        <v>Contra Costa</v>
      </c>
      <c r="AD64" s="34">
        <f t="shared" si="5"/>
        <v>0.52300000000000002</v>
      </c>
      <c r="AE64" s="13"/>
    </row>
    <row r="65" spans="1:31" s="12" customFormat="1">
      <c r="A65" s="28" t="s">
        <v>141</v>
      </c>
      <c r="B65" s="34">
        <v>0.52249339839596987</v>
      </c>
      <c r="C65"/>
      <c r="D65"/>
      <c r="E65"/>
      <c r="F65"/>
      <c r="J65" s="12">
        <f t="shared" si="6"/>
        <v>12</v>
      </c>
      <c r="K65" s="12" t="str">
        <f t="shared" si="7"/>
        <v>San Mateo</v>
      </c>
      <c r="L65" s="34">
        <f t="shared" si="8"/>
        <v>0.50942818377704069</v>
      </c>
      <c r="O65"/>
      <c r="P65"/>
      <c r="Q65"/>
      <c r="R65"/>
      <c r="S65" s="28" t="s">
        <v>141</v>
      </c>
      <c r="T65" s="34">
        <v>0.52249339839596987</v>
      </c>
      <c r="U65"/>
      <c r="V65"/>
      <c r="W65"/>
      <c r="X65"/>
      <c r="Y65"/>
      <c r="AB65" s="12">
        <f t="shared" si="3"/>
        <v>9</v>
      </c>
      <c r="AC65" s="12" t="str">
        <f t="shared" si="4"/>
        <v>Nevada</v>
      </c>
      <c r="AD65" s="34">
        <f t="shared" si="5"/>
        <v>0.52249339839596987</v>
      </c>
      <c r="AE65" s="13"/>
    </row>
    <row r="66" spans="1:31" s="12" customFormat="1">
      <c r="A66" s="28" t="s">
        <v>153</v>
      </c>
      <c r="B66" s="34">
        <v>0.50942818377704069</v>
      </c>
      <c r="C66"/>
      <c r="D66"/>
      <c r="E66"/>
      <c r="F66"/>
      <c r="J66" s="12">
        <f t="shared" si="6"/>
        <v>18</v>
      </c>
      <c r="K66" s="12" t="str">
        <f t="shared" si="7"/>
        <v>San Luis Obispo</v>
      </c>
      <c r="L66" s="34">
        <f t="shared" si="8"/>
        <v>0.46606399252378755</v>
      </c>
      <c r="O66"/>
      <c r="P66"/>
      <c r="Q66"/>
      <c r="R66"/>
      <c r="S66" s="28" t="s">
        <v>153</v>
      </c>
      <c r="T66" s="34">
        <v>0.50942818377704069</v>
      </c>
      <c r="U66"/>
      <c r="V66"/>
      <c r="W66"/>
      <c r="X66"/>
      <c r="Y66"/>
      <c r="AB66" s="12">
        <f t="shared" si="3"/>
        <v>12</v>
      </c>
      <c r="AC66" s="12" t="str">
        <f t="shared" si="4"/>
        <v>San Mateo</v>
      </c>
      <c r="AD66" s="34">
        <f t="shared" si="5"/>
        <v>0.50942818377704069</v>
      </c>
      <c r="AE66" s="13"/>
    </row>
    <row r="67" spans="1:31" s="12" customFormat="1">
      <c r="A67" s="28" t="s">
        <v>152</v>
      </c>
      <c r="B67" s="34">
        <v>0.46606399252378755</v>
      </c>
      <c r="C67"/>
      <c r="D67"/>
      <c r="E67"/>
      <c r="F67"/>
      <c r="J67" s="12">
        <f t="shared" si="6"/>
        <v>9</v>
      </c>
      <c r="K67" s="12" t="str">
        <f t="shared" si="7"/>
        <v>Placer</v>
      </c>
      <c r="L67" s="34">
        <f t="shared" si="8"/>
        <v>0.45475877129644543</v>
      </c>
      <c r="O67"/>
      <c r="P67"/>
      <c r="Q67"/>
      <c r="R67"/>
      <c r="S67" s="28" t="s">
        <v>152</v>
      </c>
      <c r="T67" s="34">
        <v>0.46606399252378755</v>
      </c>
      <c r="U67"/>
      <c r="V67"/>
      <c r="W67"/>
      <c r="X67"/>
      <c r="Y67"/>
      <c r="AB67" s="12">
        <f t="shared" si="3"/>
        <v>18</v>
      </c>
      <c r="AC67" s="12" t="str">
        <f t="shared" si="4"/>
        <v>San Luis Obispo</v>
      </c>
      <c r="AD67" s="34">
        <f t="shared" si="5"/>
        <v>0.46606399252378755</v>
      </c>
      <c r="AE67" s="13"/>
    </row>
    <row r="68" spans="1:31" s="12" customFormat="1">
      <c r="A68" s="28" t="s">
        <v>143</v>
      </c>
      <c r="B68" s="34">
        <v>0.45475877129644543</v>
      </c>
      <c r="C68"/>
      <c r="D68"/>
      <c r="E68"/>
      <c r="F68"/>
      <c r="J68" s="12">
        <f t="shared" si="6"/>
        <v>7</v>
      </c>
      <c r="K68" s="12" t="str">
        <f t="shared" si="7"/>
        <v>Mono</v>
      </c>
      <c r="L68" s="34">
        <f t="shared" si="8"/>
        <v>0.435</v>
      </c>
      <c r="O68"/>
      <c r="P68"/>
      <c r="Q68"/>
      <c r="R68"/>
      <c r="S68" s="28" t="s">
        <v>143</v>
      </c>
      <c r="T68" s="34">
        <v>0.45475877129644543</v>
      </c>
      <c r="U68"/>
      <c r="V68"/>
      <c r="W68"/>
      <c r="X68"/>
      <c r="Y68"/>
      <c r="AB68" s="12">
        <f t="shared" si="3"/>
        <v>9</v>
      </c>
      <c r="AC68" s="12" t="str">
        <f t="shared" si="4"/>
        <v>Placer</v>
      </c>
      <c r="AD68" s="34">
        <f t="shared" si="5"/>
        <v>0.45475877129644543</v>
      </c>
      <c r="AE68" s="13"/>
    </row>
    <row r="69" spans="1:31" s="12" customFormat="1">
      <c r="A69" s="28" t="s">
        <v>138</v>
      </c>
      <c r="B69" s="34">
        <v>0.435</v>
      </c>
      <c r="C69"/>
      <c r="D69"/>
      <c r="E69"/>
      <c r="F69"/>
      <c r="J69" s="12">
        <f t="shared" si="6"/>
        <v>7</v>
      </c>
      <c r="K69" s="12" t="str">
        <f t="shared" si="7"/>
        <v>Yolo</v>
      </c>
      <c r="L69" s="34">
        <f t="shared" si="8"/>
        <v>0.43403382292766407</v>
      </c>
      <c r="O69"/>
      <c r="P69"/>
      <c r="Q69"/>
      <c r="R69"/>
      <c r="S69" s="28" t="s">
        <v>138</v>
      </c>
      <c r="T69" s="34">
        <v>0.435</v>
      </c>
      <c r="U69"/>
      <c r="V69"/>
      <c r="W69"/>
      <c r="X69"/>
      <c r="Y69"/>
      <c r="AB69" s="12">
        <f t="shared" si="3"/>
        <v>7</v>
      </c>
      <c r="AC69" s="12" t="str">
        <f t="shared" si="4"/>
        <v>Mono</v>
      </c>
      <c r="AD69" s="34">
        <f t="shared" si="5"/>
        <v>0.435</v>
      </c>
      <c r="AE69" s="13"/>
    </row>
    <row r="70" spans="1:31" s="12" customFormat="1">
      <c r="A70" s="28" t="s">
        <v>169</v>
      </c>
      <c r="B70" s="34">
        <v>0.43403382292766407</v>
      </c>
      <c r="C70"/>
      <c r="D70"/>
      <c r="E70"/>
      <c r="F70"/>
      <c r="J70" s="12">
        <f t="shared" si="6"/>
        <v>8</v>
      </c>
      <c r="K70" s="12" t="str">
        <f t="shared" si="7"/>
        <v>Marin</v>
      </c>
      <c r="L70" s="34">
        <f t="shared" si="8"/>
        <v>0.422500447559575</v>
      </c>
      <c r="O70"/>
      <c r="P70"/>
      <c r="Q70"/>
      <c r="R70"/>
      <c r="S70" s="28" t="s">
        <v>169</v>
      </c>
      <c r="T70" s="34">
        <v>0.43403382292766407</v>
      </c>
      <c r="U70"/>
      <c r="V70"/>
      <c r="W70"/>
      <c r="X70"/>
      <c r="Y70"/>
      <c r="AB70" s="12">
        <f t="shared" si="3"/>
        <v>7</v>
      </c>
      <c r="AC70" s="12" t="str">
        <f t="shared" si="4"/>
        <v>Yolo</v>
      </c>
      <c r="AD70" s="34">
        <f t="shared" si="5"/>
        <v>0.43403382292766407</v>
      </c>
      <c r="AE70" s="13"/>
    </row>
    <row r="71" spans="1:31" s="12" customFormat="1">
      <c r="A71" s="28" t="s">
        <v>133</v>
      </c>
      <c r="B71" s="34">
        <v>0.422500447559575</v>
      </c>
      <c r="C71"/>
      <c r="D71"/>
      <c r="E71"/>
      <c r="F71"/>
      <c r="J71" s="12">
        <f t="shared" si="6"/>
        <v>9</v>
      </c>
      <c r="K71" s="12" t="str">
        <f t="shared" si="7"/>
        <v>Colusa</v>
      </c>
      <c r="L71" s="34">
        <f t="shared" si="8"/>
        <v>0.40799999999999997</v>
      </c>
      <c r="O71"/>
      <c r="P71"/>
      <c r="Q71"/>
      <c r="R71"/>
      <c r="S71" s="28" t="s">
        <v>133</v>
      </c>
      <c r="T71" s="34">
        <v>0.422500447559575</v>
      </c>
      <c r="U71"/>
      <c r="V71"/>
      <c r="W71"/>
      <c r="X71"/>
      <c r="Y71"/>
      <c r="AB71" s="12">
        <f t="shared" si="3"/>
        <v>8</v>
      </c>
      <c r="AC71" s="12" t="str">
        <f t="shared" si="4"/>
        <v>Marin</v>
      </c>
      <c r="AD71" s="34">
        <f t="shared" si="5"/>
        <v>0.422500447559575</v>
      </c>
      <c r="AE71" s="13"/>
    </row>
    <row r="72" spans="1:31" s="12" customFormat="1">
      <c r="A72" s="28" t="s">
        <v>177</v>
      </c>
      <c r="B72" s="34">
        <v>0.40799999999999997</v>
      </c>
      <c r="C72"/>
      <c r="D72"/>
      <c r="E72"/>
      <c r="F72"/>
      <c r="L72"/>
      <c r="O72"/>
      <c r="P72"/>
      <c r="Q72"/>
      <c r="R72"/>
      <c r="S72" s="28" t="s">
        <v>177</v>
      </c>
      <c r="T72" s="34">
        <v>0.40799999999999997</v>
      </c>
      <c r="U72"/>
      <c r="V72"/>
      <c r="W72"/>
      <c r="X72"/>
      <c r="Y72"/>
      <c r="Z72"/>
      <c r="AB72" s="12">
        <f t="shared" si="3"/>
        <v>9</v>
      </c>
      <c r="AC72" s="12" t="str">
        <f>RIGHT(S72,AB72-3)</f>
        <v>Colusa</v>
      </c>
      <c r="AD72" s="34">
        <f>T72</f>
        <v>0.40799999999999997</v>
      </c>
      <c r="AE72"/>
    </row>
    <row r="73" spans="1:31" s="12" customFormat="1">
      <c r="M73"/>
      <c r="N73"/>
      <c r="O73"/>
      <c r="P73"/>
      <c r="Q73"/>
      <c r="R73"/>
      <c r="S73"/>
      <c r="T73"/>
      <c r="U73"/>
      <c r="V73"/>
      <c r="W73"/>
      <c r="X73"/>
    </row>
    <row r="74" spans="1:31" s="12" customFormat="1"/>
    <row r="75" spans="1:31" s="12" customFormat="1"/>
    <row r="76" spans="1:31" s="12" customFormat="1"/>
    <row r="77" spans="1:31" s="12" customFormat="1"/>
    <row r="78" spans="1:31" s="12" customFormat="1"/>
    <row r="79" spans="1:31" s="12" customFormat="1">
      <c r="J79"/>
      <c r="K79"/>
      <c r="L79"/>
    </row>
    <row r="80" spans="1:31">
      <c r="A80" t="str">
        <f>"Program Reach Index, Annual Estimate Counties, "&amp;A86</f>
        <v>Program Reach Index, Annual Estimate Counties, 2016</v>
      </c>
      <c r="F80" t="str">
        <f>IF(F81=0,""," - "&amp;F81)</f>
        <v xml:space="preserve"> - 2017</v>
      </c>
    </row>
    <row r="81" spans="1:63">
      <c r="A81" t="str">
        <f>A80&amp;F80</f>
        <v>Program Reach Index, Annual Estimate Counties, 2016 - 2017</v>
      </c>
      <c r="F81">
        <f>MAX(A87:A94)</f>
        <v>2017</v>
      </c>
    </row>
    <row r="82" spans="1:63">
      <c r="A82" s="27" t="s">
        <v>191</v>
      </c>
      <c r="B82" s="82" t="s">
        <v>192</v>
      </c>
    </row>
    <row r="84" spans="1:63">
      <c r="A84" s="27" t="s">
        <v>201</v>
      </c>
      <c r="B84" s="27" t="s">
        <v>85</v>
      </c>
    </row>
    <row r="85" spans="1:63">
      <c r="A85" s="27" t="s">
        <v>84</v>
      </c>
      <c r="B85" s="82" t="s">
        <v>172</v>
      </c>
      <c r="C85" s="82" t="s">
        <v>175</v>
      </c>
      <c r="D85" s="82" t="s">
        <v>178</v>
      </c>
    </row>
    <row r="86" spans="1:63">
      <c r="A86" s="28">
        <v>2016</v>
      </c>
      <c r="B86" s="34">
        <v>0.65972914021499374</v>
      </c>
      <c r="C86" s="34">
        <v>0.6327823483995374</v>
      </c>
      <c r="D86" s="34">
        <v>0.62908731910841476</v>
      </c>
      <c r="BI86" s="34"/>
      <c r="BJ86" s="34"/>
      <c r="BK86" s="34"/>
    </row>
    <row r="87" spans="1:63">
      <c r="A87" s="28">
        <v>2017</v>
      </c>
      <c r="B87" s="34">
        <v>0.68100000000000005</v>
      </c>
      <c r="C87" s="34">
        <v>0.67500000000000004</v>
      </c>
      <c r="D87" s="34">
        <v>0.52300000000000002</v>
      </c>
      <c r="BI87" s="34"/>
      <c r="BJ87" s="34"/>
      <c r="BK87" s="34"/>
    </row>
    <row r="88" spans="1:63">
      <c r="BI88" s="34"/>
      <c r="BJ88" s="34"/>
      <c r="BK88" s="34"/>
    </row>
    <row r="89" spans="1:63">
      <c r="BI89" s="34"/>
      <c r="BJ89" s="34"/>
      <c r="BK89" s="34"/>
    </row>
    <row r="90" spans="1:63">
      <c r="J90" s="34"/>
      <c r="K90" s="34"/>
      <c r="L90" s="34"/>
      <c r="BI90" s="34"/>
      <c r="BJ90" s="34"/>
      <c r="BK90" s="34"/>
    </row>
    <row r="91" spans="1:63">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row>
    <row r="92" spans="1:63">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row>
    <row r="93" spans="1:63">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row>
    <row r="94" spans="1:63">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row>
    <row r="95" spans="1:63">
      <c r="B95" s="34"/>
      <c r="C95" s="34"/>
      <c r="D95" s="34"/>
      <c r="E95" s="34"/>
      <c r="F95" s="34"/>
      <c r="G95" s="34"/>
      <c r="H95" s="34"/>
      <c r="I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row>
    <row r="119" spans="1:31">
      <c r="A119" t="str">
        <f>"Program Reach Index, 5-Year Estimate Counties, "&amp;B125</f>
        <v>Program Reach Index, 5-Year Estimate Counties, 2013-2017</v>
      </c>
      <c r="F119" t="str">
        <f>IF(F120=0,""," - "&amp;F120)</f>
        <v/>
      </c>
    </row>
    <row r="120" spans="1:31">
      <c r="A120" t="str">
        <f>A119&amp;F119</f>
        <v>Program Reach Index, 5-Year Estimate Counties, 2013-2017</v>
      </c>
      <c r="F120">
        <f>MAX(C125:H125)</f>
        <v>0</v>
      </c>
    </row>
    <row r="122" spans="1:31">
      <c r="A122" s="27" t="s">
        <v>191</v>
      </c>
      <c r="B122" s="82" t="s">
        <v>193</v>
      </c>
      <c r="S122" s="27" t="s">
        <v>191</v>
      </c>
      <c r="T122" s="82" t="s">
        <v>193</v>
      </c>
    </row>
    <row r="124" spans="1:31">
      <c r="A124" s="27" t="s">
        <v>201</v>
      </c>
      <c r="B124" s="27" t="s">
        <v>85</v>
      </c>
      <c r="S124" s="27" t="s">
        <v>201</v>
      </c>
      <c r="T124" s="27" t="s">
        <v>85</v>
      </c>
    </row>
    <row r="125" spans="1:31" ht="15.75">
      <c r="A125" s="27" t="s">
        <v>84</v>
      </c>
      <c r="B125" s="82" t="s">
        <v>436</v>
      </c>
      <c r="J125" s="12">
        <f t="shared" ref="J125:J142" si="9">LEN(A126)</f>
        <v>9</v>
      </c>
      <c r="K125" s="12" t="str">
        <f t="shared" ref="K125:K142" si="10">RIGHT(A126,J125-3)</f>
        <v>Lassen</v>
      </c>
      <c r="L125" s="34">
        <f t="shared" ref="L125:L142" si="11">B126</f>
        <v>0.93500000000000005</v>
      </c>
      <c r="S125" s="27" t="s">
        <v>84</v>
      </c>
      <c r="T125" s="82" t="s">
        <v>245</v>
      </c>
      <c r="AE125" s="49" t="s">
        <v>181</v>
      </c>
    </row>
    <row r="126" spans="1:31">
      <c r="A126" s="28" t="s">
        <v>130</v>
      </c>
      <c r="B126" s="34">
        <v>0.93500000000000005</v>
      </c>
      <c r="J126" s="12">
        <f t="shared" si="9"/>
        <v>12</v>
      </c>
      <c r="K126" s="12" t="str">
        <f t="shared" si="10"/>
        <v>Del Norte</v>
      </c>
      <c r="L126" s="34">
        <f t="shared" si="11"/>
        <v>0.878</v>
      </c>
      <c r="S126" s="28" t="s">
        <v>179</v>
      </c>
      <c r="T126" s="34">
        <v>0.96925774654620334</v>
      </c>
      <c r="AB126" s="12">
        <f>LEN(S126)</f>
        <v>12</v>
      </c>
      <c r="AC126" s="12" t="str">
        <f>RIGHT(S126,AB126-3)</f>
        <v>Del Norte</v>
      </c>
      <c r="AD126" s="34">
        <f>T126</f>
        <v>0.96925774654620334</v>
      </c>
      <c r="AE126" s="13">
        <v>1</v>
      </c>
    </row>
    <row r="127" spans="1:31">
      <c r="A127" s="28" t="s">
        <v>179</v>
      </c>
      <c r="B127" s="34">
        <v>0.878</v>
      </c>
      <c r="J127" s="12">
        <f t="shared" si="9"/>
        <v>7</v>
      </c>
      <c r="K127" s="12" t="str">
        <f t="shared" si="10"/>
        <v>Inyo</v>
      </c>
      <c r="L127" s="34">
        <f t="shared" si="11"/>
        <v>0.873</v>
      </c>
      <c r="S127" s="28" t="s">
        <v>126</v>
      </c>
      <c r="T127" s="34">
        <v>0.91778084566239737</v>
      </c>
      <c r="AB127" s="12">
        <f t="shared" ref="AB127:AB143" si="12">LEN(S127)</f>
        <v>7</v>
      </c>
      <c r="AC127" s="12" t="str">
        <f t="shared" ref="AC127:AC143" si="13">RIGHT(S127,AB127-3)</f>
        <v>Inyo</v>
      </c>
      <c r="AD127" s="34">
        <f t="shared" ref="AD127:AD143" si="14">T127</f>
        <v>0.91778084566239737</v>
      </c>
      <c r="AE127" s="13">
        <v>2</v>
      </c>
    </row>
    <row r="128" spans="1:31">
      <c r="A128" s="28" t="s">
        <v>126</v>
      </c>
      <c r="B128" s="34">
        <v>0.873</v>
      </c>
      <c r="J128" s="12">
        <f t="shared" si="9"/>
        <v>12</v>
      </c>
      <c r="K128" s="12" t="str">
        <f t="shared" si="10"/>
        <v>Calaveras</v>
      </c>
      <c r="L128" s="34">
        <f t="shared" si="11"/>
        <v>0.76100000000000001</v>
      </c>
      <c r="S128" s="28" t="s">
        <v>130</v>
      </c>
      <c r="T128" s="34">
        <v>0.82849757067377616</v>
      </c>
      <c r="AB128" s="12">
        <f t="shared" si="12"/>
        <v>9</v>
      </c>
      <c r="AC128" s="12" t="str">
        <f t="shared" si="13"/>
        <v>Lassen</v>
      </c>
      <c r="AD128" s="34">
        <f t="shared" si="14"/>
        <v>0.82849757067377616</v>
      </c>
      <c r="AE128" s="13">
        <v>3</v>
      </c>
    </row>
    <row r="129" spans="1:31">
      <c r="A129" s="28" t="s">
        <v>176</v>
      </c>
      <c r="B129" s="34">
        <v>0.76100000000000001</v>
      </c>
      <c r="J129" s="12">
        <f t="shared" si="9"/>
        <v>10</v>
      </c>
      <c r="K129" s="12" t="str">
        <f t="shared" si="10"/>
        <v>Trinity</v>
      </c>
      <c r="L129" s="34">
        <f t="shared" si="11"/>
        <v>0.72899999999999998</v>
      </c>
      <c r="S129" s="28" t="s">
        <v>176</v>
      </c>
      <c r="T129" s="34">
        <v>0.7873203616433192</v>
      </c>
      <c r="AB129" s="12">
        <f t="shared" si="12"/>
        <v>12</v>
      </c>
      <c r="AC129" s="12" t="str">
        <f t="shared" si="13"/>
        <v>Calaveras</v>
      </c>
      <c r="AD129" s="34">
        <f t="shared" si="14"/>
        <v>0.7873203616433192</v>
      </c>
      <c r="AE129" s="13">
        <v>4</v>
      </c>
    </row>
    <row r="130" spans="1:31">
      <c r="A130" s="28" t="s">
        <v>165</v>
      </c>
      <c r="B130" s="34">
        <v>0.72899999999999998</v>
      </c>
      <c r="J130" s="12">
        <f t="shared" si="9"/>
        <v>9</v>
      </c>
      <c r="K130" s="12" t="str">
        <f t="shared" si="10"/>
        <v>Plumas</v>
      </c>
      <c r="L130" s="34">
        <f t="shared" si="11"/>
        <v>0.72699999999999998</v>
      </c>
      <c r="S130" s="28" t="s">
        <v>174</v>
      </c>
      <c r="T130" s="34">
        <v>0.74956223475570083</v>
      </c>
      <c r="AB130" s="12">
        <f t="shared" si="12"/>
        <v>9</v>
      </c>
      <c r="AC130" s="12" t="str">
        <f t="shared" si="13"/>
        <v>Amador</v>
      </c>
      <c r="AD130" s="34">
        <f t="shared" si="14"/>
        <v>0.74956223475570083</v>
      </c>
      <c r="AE130" s="13">
        <v>5</v>
      </c>
    </row>
    <row r="131" spans="1:31">
      <c r="A131" s="28" t="s">
        <v>144</v>
      </c>
      <c r="B131" s="34">
        <v>0.72699999999999998</v>
      </c>
      <c r="J131" s="12">
        <f t="shared" si="9"/>
        <v>13</v>
      </c>
      <c r="K131" s="12" t="str">
        <f t="shared" si="10"/>
        <v>San Benito</v>
      </c>
      <c r="L131" s="34">
        <f t="shared" si="11"/>
        <v>0.70599999999999996</v>
      </c>
      <c r="S131" s="28" t="s">
        <v>144</v>
      </c>
      <c r="T131" s="34">
        <v>0.74369432666367929</v>
      </c>
      <c r="AB131" s="12">
        <f t="shared" si="12"/>
        <v>9</v>
      </c>
      <c r="AC131" s="12" t="str">
        <f t="shared" si="13"/>
        <v>Plumas</v>
      </c>
      <c r="AD131" s="34">
        <f t="shared" si="14"/>
        <v>0.74369432666367929</v>
      </c>
      <c r="AE131" s="13">
        <v>6</v>
      </c>
    </row>
    <row r="132" spans="1:31">
      <c r="A132" s="28" t="s">
        <v>147</v>
      </c>
      <c r="B132" s="34">
        <v>0.70599999999999996</v>
      </c>
      <c r="J132" s="12">
        <f t="shared" si="9"/>
        <v>8</v>
      </c>
      <c r="K132" s="12" t="str">
        <f t="shared" si="10"/>
        <v>Modoc</v>
      </c>
      <c r="L132" s="34">
        <f t="shared" si="11"/>
        <v>0.69799999999999995</v>
      </c>
      <c r="S132" s="28" t="s">
        <v>147</v>
      </c>
      <c r="T132" s="34">
        <v>0.72577428023409074</v>
      </c>
      <c r="AB132" s="12">
        <f t="shared" si="12"/>
        <v>13</v>
      </c>
      <c r="AC132" s="12" t="str">
        <f t="shared" si="13"/>
        <v>San Benito</v>
      </c>
      <c r="AD132" s="34">
        <f t="shared" si="14"/>
        <v>0.72577428023409074</v>
      </c>
      <c r="AE132" s="13">
        <v>7</v>
      </c>
    </row>
    <row r="133" spans="1:31">
      <c r="A133" s="28" t="s">
        <v>137</v>
      </c>
      <c r="B133" s="34">
        <v>0.69799999999999995</v>
      </c>
      <c r="J133" s="12">
        <f t="shared" si="9"/>
        <v>9</v>
      </c>
      <c r="K133" s="12" t="str">
        <f t="shared" si="10"/>
        <v>Amador</v>
      </c>
      <c r="L133" s="34">
        <f t="shared" si="11"/>
        <v>0.69299999999999995</v>
      </c>
      <c r="S133" s="28" t="s">
        <v>137</v>
      </c>
      <c r="T133" s="34">
        <v>0.67317691312255723</v>
      </c>
      <c r="AB133" s="12">
        <f t="shared" si="12"/>
        <v>8</v>
      </c>
      <c r="AC133" s="12" t="str">
        <f t="shared" si="13"/>
        <v>Modoc</v>
      </c>
      <c r="AD133" s="34">
        <f t="shared" si="14"/>
        <v>0.67317691312255723</v>
      </c>
      <c r="AE133" s="13">
        <v>8</v>
      </c>
    </row>
    <row r="134" spans="1:31">
      <c r="A134" s="28" t="s">
        <v>174</v>
      </c>
      <c r="B134" s="34">
        <v>0.69299999999999995</v>
      </c>
      <c r="J134" s="12">
        <f t="shared" si="9"/>
        <v>11</v>
      </c>
      <c r="K134" s="12" t="str">
        <f t="shared" si="10"/>
        <v>Siskiyou</v>
      </c>
      <c r="L134" s="34">
        <f t="shared" si="11"/>
        <v>0.64700000000000002</v>
      </c>
      <c r="S134" s="28" t="s">
        <v>138</v>
      </c>
      <c r="T134" s="34">
        <v>0.67136044350635937</v>
      </c>
      <c r="AB134" s="12">
        <f t="shared" si="12"/>
        <v>7</v>
      </c>
      <c r="AC134" s="12" t="str">
        <f t="shared" si="13"/>
        <v>Mono</v>
      </c>
      <c r="AD134" s="34">
        <f t="shared" si="14"/>
        <v>0.67136044350635937</v>
      </c>
      <c r="AE134" s="13">
        <v>9</v>
      </c>
    </row>
    <row r="135" spans="1:31">
      <c r="A135" s="28" t="s">
        <v>159</v>
      </c>
      <c r="B135" s="34">
        <v>0.64700000000000002</v>
      </c>
      <c r="J135" s="12">
        <f t="shared" si="9"/>
        <v>11</v>
      </c>
      <c r="K135" s="12" t="str">
        <f t="shared" si="10"/>
        <v>Tuolumne</v>
      </c>
      <c r="L135" s="34">
        <f t="shared" si="11"/>
        <v>0.61399999999999999</v>
      </c>
      <c r="S135" s="28" t="s">
        <v>164</v>
      </c>
      <c r="T135" s="34">
        <v>0.66257521702406119</v>
      </c>
      <c r="AB135" s="12">
        <f t="shared" si="12"/>
        <v>9</v>
      </c>
      <c r="AC135" s="12" t="str">
        <f t="shared" si="13"/>
        <v>Tehama</v>
      </c>
      <c r="AD135" s="34">
        <f t="shared" si="14"/>
        <v>0.66257521702406119</v>
      </c>
      <c r="AE135" s="13">
        <v>10</v>
      </c>
    </row>
    <row r="136" spans="1:31">
      <c r="A136" s="28" t="s">
        <v>167</v>
      </c>
      <c r="B136" s="34">
        <v>0.61399999999999999</v>
      </c>
      <c r="J136" s="12">
        <f t="shared" si="9"/>
        <v>11</v>
      </c>
      <c r="K136" s="12" t="str">
        <f t="shared" si="10"/>
        <v>Mariposa</v>
      </c>
      <c r="L136" s="34">
        <f t="shared" si="11"/>
        <v>0.60799999999999998</v>
      </c>
      <c r="S136" s="28" t="s">
        <v>173</v>
      </c>
      <c r="T136" s="34">
        <v>0.66202868286556282</v>
      </c>
      <c r="AB136" s="12">
        <f t="shared" si="12"/>
        <v>9</v>
      </c>
      <c r="AC136" s="12" t="str">
        <f t="shared" si="13"/>
        <v>Alpine</v>
      </c>
      <c r="AD136" s="34">
        <f t="shared" si="14"/>
        <v>0.66202868286556282</v>
      </c>
      <c r="AE136" s="13">
        <v>11</v>
      </c>
    </row>
    <row r="137" spans="1:31">
      <c r="A137" s="28" t="s">
        <v>134</v>
      </c>
      <c r="B137" s="34">
        <v>0.60799999999999998</v>
      </c>
      <c r="J137" s="12">
        <f t="shared" si="9"/>
        <v>9</v>
      </c>
      <c r="K137" s="12" t="str">
        <f t="shared" si="10"/>
        <v>Tehama</v>
      </c>
      <c r="L137" s="34">
        <f t="shared" si="11"/>
        <v>0.60099999999999998</v>
      </c>
      <c r="S137" s="28" t="s">
        <v>159</v>
      </c>
      <c r="T137" s="34">
        <v>0.6374779888999258</v>
      </c>
      <c r="AB137" s="12">
        <f t="shared" si="12"/>
        <v>11</v>
      </c>
      <c r="AC137" s="12" t="str">
        <f t="shared" si="13"/>
        <v>Siskiyou</v>
      </c>
      <c r="AD137" s="34">
        <f t="shared" si="14"/>
        <v>0.6374779888999258</v>
      </c>
      <c r="AE137" s="13">
        <v>12</v>
      </c>
    </row>
    <row r="138" spans="1:31">
      <c r="A138" s="28" t="s">
        <v>164</v>
      </c>
      <c r="B138" s="34">
        <v>0.60099999999999998</v>
      </c>
      <c r="J138" s="12">
        <f t="shared" si="9"/>
        <v>9</v>
      </c>
      <c r="K138" s="12" t="str">
        <f t="shared" si="10"/>
        <v>Alpine</v>
      </c>
      <c r="L138" s="34">
        <f t="shared" si="11"/>
        <v>0.59399999999999997</v>
      </c>
      <c r="S138" s="28" t="s">
        <v>134</v>
      </c>
      <c r="T138" s="34">
        <v>0.63395687671125978</v>
      </c>
      <c r="AB138" s="12">
        <f t="shared" si="12"/>
        <v>11</v>
      </c>
      <c r="AC138" s="12" t="str">
        <f t="shared" si="13"/>
        <v>Mariposa</v>
      </c>
      <c r="AD138" s="34">
        <f t="shared" si="14"/>
        <v>0.63395687671125978</v>
      </c>
      <c r="AE138" s="13">
        <v>13</v>
      </c>
    </row>
    <row r="139" spans="1:31">
      <c r="A139" s="28" t="s">
        <v>173</v>
      </c>
      <c r="B139" s="34">
        <v>0.59399999999999997</v>
      </c>
      <c r="J139" s="12">
        <f t="shared" si="9"/>
        <v>8</v>
      </c>
      <c r="K139" s="12" t="str">
        <f t="shared" si="10"/>
        <v>Glenn</v>
      </c>
      <c r="L139" s="34">
        <f t="shared" si="11"/>
        <v>0.56799999999999995</v>
      </c>
      <c r="S139" s="28" t="s">
        <v>158</v>
      </c>
      <c r="T139" s="34">
        <v>0.63037509363759825</v>
      </c>
      <c r="AB139" s="12">
        <f t="shared" si="12"/>
        <v>9</v>
      </c>
      <c r="AC139" s="12" t="str">
        <f t="shared" si="13"/>
        <v>Sierra</v>
      </c>
      <c r="AD139" s="34">
        <f t="shared" si="14"/>
        <v>0.63037509363759825</v>
      </c>
      <c r="AE139" s="13">
        <v>14</v>
      </c>
    </row>
    <row r="140" spans="1:31">
      <c r="A140" s="28" t="s">
        <v>123</v>
      </c>
      <c r="B140" s="34">
        <v>0.56799999999999995</v>
      </c>
      <c r="J140" s="12">
        <f t="shared" si="9"/>
        <v>9</v>
      </c>
      <c r="K140" s="12" t="str">
        <f t="shared" si="10"/>
        <v>Sierra</v>
      </c>
      <c r="L140" s="34">
        <f t="shared" si="11"/>
        <v>0.56100000000000005</v>
      </c>
      <c r="S140" s="28" t="s">
        <v>123</v>
      </c>
      <c r="T140" s="34">
        <v>0.62930299485295238</v>
      </c>
      <c r="AB140" s="12">
        <f t="shared" si="12"/>
        <v>8</v>
      </c>
      <c r="AC140" s="12" t="str">
        <f t="shared" si="13"/>
        <v>Glenn</v>
      </c>
      <c r="AD140" s="34">
        <f t="shared" si="14"/>
        <v>0.62930299485295238</v>
      </c>
      <c r="AE140" s="13">
        <v>15</v>
      </c>
    </row>
    <row r="141" spans="1:31">
      <c r="A141" s="28" t="s">
        <v>158</v>
      </c>
      <c r="B141" s="34">
        <v>0.56100000000000005</v>
      </c>
      <c r="J141" s="12">
        <f t="shared" si="9"/>
        <v>7</v>
      </c>
      <c r="K141" s="12" t="str">
        <f t="shared" si="10"/>
        <v>Mono</v>
      </c>
      <c r="L141" s="34">
        <f t="shared" si="11"/>
        <v>0.435</v>
      </c>
      <c r="S141" s="28" t="s">
        <v>167</v>
      </c>
      <c r="T141" s="34">
        <v>0.61382734172807729</v>
      </c>
      <c r="AB141" s="12">
        <f t="shared" si="12"/>
        <v>11</v>
      </c>
      <c r="AC141" s="12" t="str">
        <f t="shared" si="13"/>
        <v>Tuolumne</v>
      </c>
      <c r="AD141" s="34">
        <f t="shared" si="14"/>
        <v>0.61382734172807729</v>
      </c>
      <c r="AE141" s="13">
        <v>16</v>
      </c>
    </row>
    <row r="142" spans="1:31">
      <c r="A142" s="28" t="s">
        <v>138</v>
      </c>
      <c r="B142" s="34">
        <v>0.435</v>
      </c>
      <c r="J142" s="12">
        <f t="shared" si="9"/>
        <v>9</v>
      </c>
      <c r="K142" s="12" t="str">
        <f t="shared" si="10"/>
        <v>Colusa</v>
      </c>
      <c r="L142" s="34">
        <f t="shared" si="11"/>
        <v>0.40799999999999997</v>
      </c>
      <c r="S142" s="28" t="s">
        <v>165</v>
      </c>
      <c r="T142" s="34">
        <v>0.5510194894712902</v>
      </c>
      <c r="AB142" s="12">
        <f t="shared" si="12"/>
        <v>10</v>
      </c>
      <c r="AC142" s="12" t="str">
        <f t="shared" si="13"/>
        <v>Trinity</v>
      </c>
      <c r="AD142" s="34">
        <f t="shared" si="14"/>
        <v>0.5510194894712902</v>
      </c>
      <c r="AE142" s="13">
        <v>17</v>
      </c>
    </row>
    <row r="143" spans="1:31">
      <c r="A143" s="28" t="s">
        <v>177</v>
      </c>
      <c r="B143" s="34">
        <v>0.40799999999999997</v>
      </c>
      <c r="S143" s="28" t="s">
        <v>141</v>
      </c>
      <c r="T143" s="34">
        <v>0.48699999999999999</v>
      </c>
      <c r="AB143" s="12">
        <f t="shared" si="12"/>
        <v>9</v>
      </c>
      <c r="AC143" s="12" t="str">
        <f t="shared" si="13"/>
        <v>Nevada</v>
      </c>
      <c r="AD143" s="34">
        <f t="shared" si="14"/>
        <v>0.48699999999999999</v>
      </c>
      <c r="AE143" s="13">
        <v>18</v>
      </c>
    </row>
    <row r="144" spans="1:31">
      <c r="S144" s="28" t="s">
        <v>140</v>
      </c>
      <c r="T144" s="34">
        <v>0.432</v>
      </c>
    </row>
    <row r="145" spans="1:20">
      <c r="S145" s="28" t="s">
        <v>177</v>
      </c>
      <c r="T145" s="34">
        <v>0.41331202391880584</v>
      </c>
    </row>
    <row r="156" spans="1:20">
      <c r="A156" t="str">
        <f>"Program Reach Index, 5-Year Estimate Counties, "&amp;A173&amp;" - "&amp;A174</f>
        <v>Program Reach Index, 5-Year Estimate Counties, 2008 - 2017</v>
      </c>
    </row>
    <row r="157" spans="1:20">
      <c r="A157" s="27" t="s">
        <v>191</v>
      </c>
      <c r="B157" s="82" t="s">
        <v>193</v>
      </c>
    </row>
    <row r="158" spans="1:20">
      <c r="A158" s="27" t="s">
        <v>90</v>
      </c>
      <c r="B158" s="82" t="s">
        <v>202</v>
      </c>
    </row>
    <row r="160" spans="1:20">
      <c r="A160" s="27" t="s">
        <v>201</v>
      </c>
      <c r="B160" s="27" t="s">
        <v>85</v>
      </c>
    </row>
    <row r="161" spans="1:3">
      <c r="A161" s="27" t="s">
        <v>84</v>
      </c>
      <c r="B161" s="82" t="s">
        <v>159</v>
      </c>
      <c r="C161" s="82" t="s">
        <v>164</v>
      </c>
    </row>
    <row r="162" spans="1:3">
      <c r="A162" s="28" t="s">
        <v>195</v>
      </c>
      <c r="B162" s="34">
        <v>0.59692071647033884</v>
      </c>
      <c r="C162" s="34">
        <v>0.66594202724809604</v>
      </c>
    </row>
    <row r="163" spans="1:3">
      <c r="A163" s="28" t="s">
        <v>436</v>
      </c>
      <c r="B163" s="34">
        <v>0.64700000000000002</v>
      </c>
      <c r="C163" s="34">
        <v>0.60099999999999998</v>
      </c>
    </row>
    <row r="173" spans="1:3">
      <c r="A173" s="12" t="str">
        <f>LEFT(A162,4)</f>
        <v>2008</v>
      </c>
    </row>
    <row r="174" spans="1:3">
      <c r="A174" s="12" t="str">
        <f>IF(A163=0,RIGHT(A162,4),RIGHT(A163,4))</f>
        <v>2017</v>
      </c>
    </row>
  </sheetData>
  <pageMargins left="0.7" right="0.7" top="0.75" bottom="0.75" header="0.3" footer="0.3"/>
  <pageSetup orientation="portrait" verticalDpi="1200"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topLeftCell="A37" workbookViewId="0">
      <selection activeCell="M44" sqref="M44"/>
    </sheetView>
  </sheetViews>
  <sheetFormatPr defaultRowHeight="15"/>
  <cols>
    <col min="1" max="1" width="23.140625" bestFit="1" customWidth="1"/>
    <col min="2" max="2" width="16.28515625" customWidth="1"/>
    <col min="3" max="3" width="8.7109375" bestFit="1" customWidth="1"/>
    <col min="4" max="4" width="13.71093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2017</v>
      </c>
      <c r="F7" t="str">
        <f>IF(F8=0,""," - "&amp;F8)</f>
        <v/>
      </c>
    </row>
    <row r="8" spans="1:61">
      <c r="A8" t="str">
        <f>A7&amp;F7</f>
        <v>CalFresh Persons Calendar Year Average (PRI numerator), 2017</v>
      </c>
      <c r="F8">
        <f>MAX(A14:A23)</f>
        <v>0</v>
      </c>
    </row>
    <row r="11" spans="1:61">
      <c r="A11" s="27" t="s">
        <v>105</v>
      </c>
      <c r="B11" s="27" t="s">
        <v>85</v>
      </c>
    </row>
    <row r="12" spans="1:61">
      <c r="A12" s="27" t="s">
        <v>84</v>
      </c>
      <c r="B12" s="82" t="s">
        <v>132</v>
      </c>
      <c r="C12" s="82" t="s">
        <v>133</v>
      </c>
      <c r="D12" s="82" t="s">
        <v>135</v>
      </c>
    </row>
    <row r="13" spans="1:61">
      <c r="A13" s="28">
        <v>2017</v>
      </c>
      <c r="B13" s="83">
        <v>28161.083333333332</v>
      </c>
      <c r="C13" s="83">
        <v>9875</v>
      </c>
      <c r="D13" s="83">
        <v>11737.416666666666</v>
      </c>
      <c r="BI13" s="29"/>
    </row>
    <row r="14" spans="1:61">
      <c r="BI14" s="29"/>
    </row>
    <row r="15" spans="1:61">
      <c r="BI15" s="29"/>
    </row>
    <row r="16" spans="1:61">
      <c r="BI16" s="29"/>
    </row>
    <row r="17" spans="2:61">
      <c r="BI17" s="29"/>
    </row>
    <row r="18" spans="2:61">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row>
    <row r="19" spans="2:61">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row>
    <row r="20" spans="2:61">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row>
    <row r="21" spans="2:61">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row>
    <row r="22" spans="2:61">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row>
    <row r="23" spans="2:61">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row>
    <row r="40" spans="1:61">
      <c r="A40" t="str">
        <f>"Estimated CalFresh Eligibles, Calendar Year (PRI adjusted denominator), "&amp;A46</f>
        <v>Estimated CalFresh Eligibles, Calendar Year (PRI adjusted denominator), 2017</v>
      </c>
      <c r="F40" s="12" t="str">
        <f>IF(F41=0,""," - "&amp;F41)</f>
        <v/>
      </c>
    </row>
    <row r="41" spans="1:61">
      <c r="A41" t="str">
        <f>A40&amp;F40</f>
        <v>Estimated CalFresh Eligibles, Calendar Year (PRI adjusted denominator), 2017</v>
      </c>
      <c r="F41" s="12">
        <f>MAX(A47:A57)</f>
        <v>0</v>
      </c>
    </row>
    <row r="44" spans="1:61">
      <c r="A44" s="27" t="s">
        <v>234</v>
      </c>
      <c r="B44" s="27" t="s">
        <v>85</v>
      </c>
    </row>
    <row r="45" spans="1:61">
      <c r="A45" s="27" t="s">
        <v>84</v>
      </c>
      <c r="B45" s="82" t="s">
        <v>132</v>
      </c>
      <c r="C45" s="82" t="s">
        <v>133</v>
      </c>
      <c r="D45" s="82" t="s">
        <v>135</v>
      </c>
    </row>
    <row r="46" spans="1:61">
      <c r="A46" s="28">
        <v>2017</v>
      </c>
      <c r="B46" s="83"/>
      <c r="C46" s="83"/>
      <c r="D46" s="83"/>
      <c r="BI46" s="29"/>
    </row>
    <row r="47" spans="1:61">
      <c r="BI47" s="29"/>
    </row>
    <row r="48" spans="1:61">
      <c r="BI48" s="29"/>
    </row>
    <row r="49" spans="2:61">
      <c r="BI49" s="29"/>
    </row>
    <row r="50" spans="2:61">
      <c r="BI50" s="29"/>
    </row>
    <row r="51" spans="2:61">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row>
    <row r="52" spans="2:61">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row>
    <row r="53" spans="2:61">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row>
    <row r="54" spans="2:61">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row>
    <row r="55" spans="2:61">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row>
    <row r="56" spans="2:61">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row>
    <row r="57" spans="2:61">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row>
    <row r="58" spans="2:61">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row>
    <row r="59" spans="2:61">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row>
    <row r="60" spans="2:61">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row>
    <row r="61" spans="2:61">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row>
    <row r="62" spans="2:61">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row>
    <row r="63" spans="2:61">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row>
    <row r="64" spans="2:61">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row>
    <row r="65" spans="1:61">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row>
    <row r="66" spans="1:61">
      <c r="B66" s="29"/>
      <c r="C66" s="29"/>
      <c r="D66" s="29"/>
      <c r="E66" s="29"/>
      <c r="F66" s="29"/>
      <c r="G66" s="29"/>
      <c r="H66" s="29"/>
      <c r="I66" s="29"/>
    </row>
    <row r="67" spans="1:61">
      <c r="B67" s="29"/>
      <c r="C67" s="29"/>
      <c r="D67" s="29"/>
      <c r="E67" s="29"/>
      <c r="F67" s="29"/>
      <c r="G67" s="29"/>
      <c r="H67" s="29"/>
      <c r="I67" s="29"/>
    </row>
    <row r="68" spans="1:61">
      <c r="A68" t="str">
        <f>"CalFresh Children (under age 18), "&amp;A73</f>
        <v>CalFresh Children (under age 18), 2017</v>
      </c>
      <c r="F68" s="12" t="str">
        <f>IF(F69=0,""," - "&amp;F69)</f>
        <v/>
      </c>
    </row>
    <row r="69" spans="1:61">
      <c r="A69" t="str">
        <f>A68&amp;F68</f>
        <v>CalFresh Children (under age 18), 2017</v>
      </c>
      <c r="F69" s="12">
        <f>MAX(A74:A85)</f>
        <v>0</v>
      </c>
    </row>
    <row r="71" spans="1:61">
      <c r="A71" s="27" t="s">
        <v>189</v>
      </c>
      <c r="B71" s="27" t="s">
        <v>85</v>
      </c>
    </row>
    <row r="72" spans="1:61">
      <c r="A72" s="27" t="s">
        <v>84</v>
      </c>
      <c r="B72" s="82" t="s">
        <v>171</v>
      </c>
    </row>
    <row r="73" spans="1:61">
      <c r="A73" s="28">
        <v>2017</v>
      </c>
      <c r="B73" s="83">
        <v>2039249</v>
      </c>
    </row>
    <row r="78" spans="1:61">
      <c r="B78" s="29"/>
      <c r="C78" s="29"/>
      <c r="D78" s="29"/>
      <c r="E78" s="29"/>
      <c r="F78" s="29"/>
      <c r="G78" s="29"/>
      <c r="H78" s="29"/>
      <c r="I78" s="29"/>
    </row>
    <row r="79" spans="1:61">
      <c r="B79" s="29"/>
      <c r="C79" s="29"/>
      <c r="D79" s="29"/>
      <c r="E79" s="29"/>
      <c r="F79" s="29"/>
      <c r="G79" s="29"/>
      <c r="H79" s="29"/>
      <c r="I79" s="29"/>
    </row>
    <row r="80" spans="1:61">
      <c r="B80" s="29"/>
      <c r="C80" s="29"/>
      <c r="D80" s="29"/>
      <c r="E80" s="29"/>
      <c r="F80" s="29"/>
      <c r="G80" s="29"/>
      <c r="H80" s="29"/>
      <c r="I80" s="29"/>
    </row>
    <row r="81" spans="1:9">
      <c r="B81" s="29"/>
      <c r="C81" s="29"/>
      <c r="D81" s="29"/>
      <c r="E81" s="29"/>
      <c r="F81" s="29"/>
      <c r="G81" s="29"/>
      <c r="H81" s="29"/>
      <c r="I81" s="29"/>
    </row>
    <row r="82" spans="1:9">
      <c r="B82" s="29"/>
      <c r="C82" s="29"/>
      <c r="D82" s="29"/>
      <c r="E82" s="29"/>
      <c r="F82" s="29"/>
      <c r="G82" s="29"/>
      <c r="H82" s="29"/>
      <c r="I82" s="29"/>
    </row>
    <row r="83" spans="1:9">
      <c r="B83" s="29"/>
      <c r="C83" s="29"/>
      <c r="D83" s="29"/>
      <c r="E83" s="29"/>
      <c r="F83" s="29"/>
      <c r="G83" s="29"/>
      <c r="H83" s="29"/>
      <c r="I83" s="29"/>
    </row>
    <row r="84" spans="1:9">
      <c r="B84" s="29"/>
      <c r="C84" s="29"/>
      <c r="D84" s="29"/>
      <c r="E84" s="29"/>
      <c r="F84" s="29"/>
      <c r="G84" s="29"/>
      <c r="H84" s="29"/>
      <c r="I84" s="29"/>
    </row>
    <row r="85" spans="1:9">
      <c r="B85" s="29"/>
      <c r="C85" s="29"/>
      <c r="D85" s="29"/>
      <c r="E85" s="29"/>
      <c r="F85" s="29"/>
      <c r="G85" s="29"/>
      <c r="H85" s="29"/>
      <c r="I85" s="29"/>
    </row>
    <row r="86" spans="1:9">
      <c r="B86" s="29"/>
      <c r="C86" s="29"/>
      <c r="D86" s="29"/>
      <c r="E86" s="29"/>
      <c r="F86" s="29"/>
      <c r="G86" s="29"/>
      <c r="H86" s="29"/>
      <c r="I86" s="29"/>
    </row>
    <row r="87" spans="1:9">
      <c r="B87" s="29"/>
      <c r="C87" s="29"/>
      <c r="D87" s="29"/>
      <c r="E87" s="29"/>
      <c r="F87" s="29"/>
      <c r="G87" s="29"/>
      <c r="H87" s="29"/>
      <c r="I87" s="29"/>
    </row>
    <row r="88" spans="1:9">
      <c r="B88" s="29"/>
      <c r="C88" s="29"/>
      <c r="D88" s="29"/>
      <c r="E88" s="29"/>
      <c r="F88" s="29"/>
      <c r="G88" s="29"/>
      <c r="H88" s="29"/>
      <c r="I88" s="29"/>
    </row>
    <row r="89" spans="1:9">
      <c r="B89" s="29"/>
      <c r="C89" s="29"/>
      <c r="D89" s="29"/>
      <c r="E89" s="29"/>
      <c r="F89" s="29"/>
      <c r="G89" s="29"/>
      <c r="H89" s="29"/>
      <c r="I89" s="29"/>
    </row>
    <row r="90" spans="1:9">
      <c r="B90" s="29"/>
      <c r="C90" s="29"/>
      <c r="D90" s="29"/>
      <c r="E90" s="29"/>
      <c r="F90" s="29"/>
      <c r="G90" s="29"/>
      <c r="H90" s="29"/>
      <c r="I90" s="29"/>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7" t="s">
        <v>291</v>
      </c>
      <c r="B99" s="27" t="s">
        <v>85</v>
      </c>
    </row>
    <row r="100" spans="1:62">
      <c r="A100" s="27" t="s">
        <v>84</v>
      </c>
      <c r="B100" s="82" t="s">
        <v>172</v>
      </c>
      <c r="C100" s="82" t="s">
        <v>178</v>
      </c>
      <c r="D100" s="82" t="s">
        <v>153</v>
      </c>
    </row>
    <row r="101" spans="1:62">
      <c r="A101" s="28">
        <v>2017</v>
      </c>
      <c r="B101" s="83"/>
      <c r="C101" s="83"/>
      <c r="D101" s="83"/>
      <c r="BJ101" s="29"/>
    </row>
    <row r="102" spans="1:62">
      <c r="A102" s="108" t="s">
        <v>64</v>
      </c>
      <c r="B102" s="83">
        <v>6657</v>
      </c>
      <c r="C102" s="83">
        <v>4319</v>
      </c>
      <c r="D102" s="83">
        <v>2914</v>
      </c>
      <c r="BJ102" s="29"/>
    </row>
    <row r="103" spans="1:62">
      <c r="A103" s="108" t="s">
        <v>185</v>
      </c>
      <c r="B103" s="83">
        <v>6645</v>
      </c>
      <c r="C103" s="83">
        <v>4320</v>
      </c>
      <c r="D103" s="83">
        <v>2883</v>
      </c>
      <c r="BJ103" s="29"/>
    </row>
    <row r="104" spans="1:62">
      <c r="A104" s="108" t="s">
        <v>186</v>
      </c>
      <c r="B104" s="83">
        <v>6566</v>
      </c>
      <c r="C104" s="83">
        <v>4345</v>
      </c>
      <c r="D104" s="83">
        <v>2841</v>
      </c>
      <c r="BJ104" s="29"/>
    </row>
    <row r="105" spans="1:62">
      <c r="A105" s="108" t="s">
        <v>65</v>
      </c>
      <c r="B105" s="83">
        <v>6491</v>
      </c>
      <c r="C105" s="83">
        <v>4360</v>
      </c>
      <c r="D105" s="83">
        <v>2813</v>
      </c>
      <c r="BJ105" s="29"/>
    </row>
    <row r="106" spans="1:62">
      <c r="A106" s="108" t="s">
        <v>187</v>
      </c>
      <c r="B106" s="83">
        <v>6414</v>
      </c>
      <c r="C106" s="83">
        <v>4350</v>
      </c>
      <c r="D106" s="83">
        <v>2766</v>
      </c>
      <c r="BJ106" s="29"/>
    </row>
    <row r="107" spans="1:62">
      <c r="A107" s="108" t="s">
        <v>188</v>
      </c>
      <c r="B107" s="83">
        <v>6334</v>
      </c>
      <c r="C107" s="83">
        <v>4253</v>
      </c>
      <c r="D107" s="83">
        <v>2745</v>
      </c>
      <c r="BJ107" s="29"/>
    </row>
    <row r="108" spans="1:62">
      <c r="BJ108" s="29"/>
    </row>
    <row r="109" spans="1:62">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s="82" customFormat="1">
      <c r="A110"/>
      <c r="B110"/>
      <c r="C110"/>
      <c r="D110"/>
      <c r="E110"/>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83"/>
      <c r="AT110" s="83"/>
      <c r="AU110" s="83"/>
      <c r="AV110" s="83"/>
      <c r="AW110" s="83"/>
      <c r="AX110" s="83"/>
      <c r="AY110" s="83"/>
      <c r="AZ110" s="83"/>
      <c r="BA110" s="83"/>
      <c r="BB110" s="83"/>
      <c r="BC110" s="83"/>
      <c r="BD110" s="83"/>
      <c r="BE110" s="83"/>
      <c r="BF110" s="83"/>
      <c r="BG110" s="83"/>
      <c r="BH110" s="83"/>
      <c r="BI110" s="83"/>
      <c r="BJ110" s="83"/>
    </row>
    <row r="111" spans="1:62" s="82" customFormat="1">
      <c r="A111"/>
      <c r="B111"/>
      <c r="C111"/>
      <c r="D111"/>
      <c r="E111"/>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83"/>
      <c r="AT111" s="83"/>
      <c r="AU111" s="83"/>
      <c r="AV111" s="83"/>
      <c r="AW111" s="83"/>
      <c r="AX111" s="83"/>
      <c r="AY111" s="83"/>
      <c r="AZ111" s="83"/>
      <c r="BA111" s="83"/>
      <c r="BB111" s="83"/>
      <c r="BC111" s="83"/>
      <c r="BD111" s="83"/>
      <c r="BE111" s="83"/>
      <c r="BF111" s="83"/>
      <c r="BG111" s="83"/>
      <c r="BH111" s="83"/>
      <c r="BI111" s="83"/>
      <c r="BJ111" s="83"/>
    </row>
    <row r="112" spans="1:62" s="82" customFormat="1">
      <c r="A112"/>
      <c r="B112"/>
      <c r="C112"/>
      <c r="D112"/>
      <c r="E112"/>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row>
    <row r="113" spans="1:62" s="82" customFormat="1">
      <c r="A113"/>
      <c r="B113"/>
      <c r="C113"/>
      <c r="D113"/>
      <c r="E11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row>
    <row r="114" spans="1:62" s="82" customFormat="1">
      <c r="A114"/>
      <c r="B114"/>
      <c r="C114"/>
      <c r="D114"/>
      <c r="E114"/>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row>
    <row r="115" spans="1:62" s="82" customFormat="1">
      <c r="A115"/>
      <c r="B115"/>
      <c r="C115"/>
      <c r="D115"/>
      <c r="E115"/>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83"/>
      <c r="AT115" s="83"/>
      <c r="AU115" s="83"/>
      <c r="AV115" s="83"/>
      <c r="AW115" s="83"/>
      <c r="AX115" s="83"/>
      <c r="AY115" s="83"/>
      <c r="AZ115" s="83"/>
      <c r="BA115" s="83"/>
      <c r="BB115" s="83"/>
      <c r="BC115" s="83"/>
      <c r="BD115" s="83"/>
      <c r="BE115" s="83"/>
      <c r="BF115" s="83"/>
      <c r="BG115" s="83"/>
      <c r="BH115" s="83"/>
      <c r="BI115" s="83"/>
      <c r="BJ115" s="83"/>
    </row>
    <row r="116" spans="1:62" s="82" customFormat="1">
      <c r="A116"/>
      <c r="B116"/>
      <c r="C116"/>
      <c r="D116"/>
      <c r="E116"/>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row>
    <row r="117" spans="1:62" s="82" customFormat="1">
      <c r="A117"/>
      <c r="B117"/>
      <c r="C117"/>
      <c r="D117"/>
      <c r="E117"/>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row>
    <row r="118" spans="1:62" s="82" customFormat="1">
      <c r="A118"/>
      <c r="B118"/>
      <c r="C118"/>
      <c r="D118"/>
      <c r="E118"/>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row>
    <row r="119" spans="1:62" s="82" customFormat="1">
      <c r="A119"/>
      <c r="B119"/>
      <c r="C119"/>
      <c r="D119"/>
      <c r="E119"/>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row>
    <row r="120" spans="1:62" s="82" customFormat="1">
      <c r="A120"/>
      <c r="B120"/>
      <c r="C120"/>
      <c r="D120"/>
      <c r="E120"/>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row>
    <row r="121" spans="1:62" s="82" customFormat="1">
      <c r="A121"/>
      <c r="B121"/>
      <c r="C121"/>
      <c r="D121"/>
      <c r="E121"/>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row>
    <row r="122" spans="1:62" s="82" customFormat="1">
      <c r="A122"/>
      <c r="B122"/>
      <c r="C122"/>
      <c r="D122"/>
      <c r="E122"/>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row>
    <row r="123" spans="1:62" s="82" customFormat="1">
      <c r="A123"/>
      <c r="B123"/>
      <c r="C123"/>
      <c r="D123"/>
      <c r="E12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83"/>
      <c r="AT123" s="83"/>
      <c r="AU123" s="83"/>
      <c r="AV123" s="83"/>
      <c r="AW123" s="83"/>
      <c r="AX123" s="83"/>
      <c r="AY123" s="83"/>
      <c r="AZ123" s="83"/>
      <c r="BA123" s="83"/>
      <c r="BB123" s="83"/>
      <c r="BC123" s="83"/>
      <c r="BD123" s="83"/>
      <c r="BE123" s="83"/>
      <c r="BF123" s="83"/>
      <c r="BG123" s="83"/>
      <c r="BH123" s="83"/>
      <c r="BI123" s="83"/>
      <c r="BJ123" s="83"/>
    </row>
    <row r="124" spans="1:62" s="82" customFormat="1">
      <c r="A124"/>
      <c r="B124"/>
      <c r="C124"/>
      <c r="D124"/>
      <c r="E124"/>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83"/>
      <c r="AT124" s="83"/>
      <c r="AU124" s="83"/>
      <c r="AV124" s="83"/>
      <c r="AW124" s="83"/>
      <c r="AX124" s="83"/>
      <c r="AY124" s="83"/>
      <c r="AZ124" s="83"/>
      <c r="BA124" s="83"/>
      <c r="BB124" s="83"/>
      <c r="BC124" s="83"/>
      <c r="BD124" s="83"/>
      <c r="BE124" s="83"/>
      <c r="BF124" s="83"/>
      <c r="BG124" s="83"/>
      <c r="BH124" s="83"/>
      <c r="BI124" s="83"/>
      <c r="BJ124" s="83"/>
    </row>
    <row r="125" spans="1:62" s="82" customFormat="1">
      <c r="A125"/>
      <c r="B125"/>
      <c r="C125"/>
      <c r="D125"/>
      <c r="E125"/>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83"/>
      <c r="AT125" s="83"/>
      <c r="AU125" s="83"/>
      <c r="AV125" s="83"/>
      <c r="AW125" s="83"/>
      <c r="AX125" s="83"/>
      <c r="AY125" s="83"/>
      <c r="AZ125" s="83"/>
      <c r="BA125" s="83"/>
      <c r="BB125" s="83"/>
      <c r="BC125" s="83"/>
      <c r="BD125" s="83"/>
      <c r="BE125" s="83"/>
      <c r="BF125" s="83"/>
      <c r="BG125" s="83"/>
      <c r="BH125" s="83"/>
      <c r="BI125" s="83"/>
      <c r="BJ125" s="83"/>
    </row>
    <row r="126" spans="1:62" s="82" customFormat="1">
      <c r="A126"/>
      <c r="B126"/>
      <c r="C126"/>
      <c r="D126"/>
      <c r="E126"/>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row>
    <row r="127" spans="1:62" s="82" customFormat="1">
      <c r="A127"/>
      <c r="B127"/>
      <c r="C127"/>
      <c r="D127"/>
      <c r="E127"/>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row>
    <row r="128" spans="1:62" s="82" customFormat="1">
      <c r="A128"/>
      <c r="B128"/>
      <c r="C128"/>
      <c r="D128"/>
      <c r="E128"/>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row>
    <row r="129" spans="1:62" s="82" customFormat="1">
      <c r="A129"/>
      <c r="B129"/>
      <c r="C129"/>
      <c r="D129"/>
      <c r="E129"/>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row>
    <row r="130" spans="1:62" s="82" customFormat="1">
      <c r="A130"/>
      <c r="B130"/>
      <c r="C130"/>
      <c r="D130"/>
      <c r="E130"/>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row>
    <row r="131" spans="1:62" s="82" customFormat="1">
      <c r="A131"/>
      <c r="B131"/>
      <c r="C131"/>
      <c r="D131"/>
      <c r="E131"/>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row>
    <row r="132" spans="1:62" s="82" customFormat="1">
      <c r="A132"/>
      <c r="B132"/>
      <c r="C132"/>
      <c r="D132"/>
      <c r="E132"/>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row>
    <row r="133" spans="1:62" s="82" customFormat="1">
      <c r="A133"/>
      <c r="B133"/>
      <c r="C133"/>
      <c r="D133"/>
      <c r="E13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row>
    <row r="134" spans="1:62" s="82" customFormat="1">
      <c r="A134"/>
      <c r="B134"/>
      <c r="C134"/>
      <c r="D134"/>
      <c r="E134"/>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83"/>
      <c r="AT134" s="83"/>
      <c r="AU134" s="83"/>
      <c r="AV134" s="83"/>
      <c r="AW134" s="83"/>
      <c r="AX134" s="83"/>
      <c r="AY134" s="83"/>
      <c r="AZ134" s="83"/>
      <c r="BA134" s="83"/>
      <c r="BB134" s="83"/>
      <c r="BC134" s="83"/>
      <c r="BD134" s="83"/>
      <c r="BE134" s="83"/>
      <c r="BF134" s="83"/>
      <c r="BG134" s="83"/>
      <c r="BH134" s="83"/>
      <c r="BI134" s="83"/>
      <c r="BJ134" s="83"/>
    </row>
    <row r="135" spans="1:62" s="82" customFormat="1">
      <c r="A135"/>
      <c r="B135"/>
      <c r="C135"/>
      <c r="D135"/>
      <c r="E135"/>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row>
    <row r="136" spans="1:62" s="82" customFormat="1">
      <c r="A136"/>
      <c r="B136"/>
      <c r="C136"/>
      <c r="D136"/>
      <c r="E136"/>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83"/>
      <c r="AT136" s="83"/>
      <c r="AU136" s="83"/>
      <c r="AV136" s="83"/>
      <c r="AW136" s="83"/>
      <c r="AX136" s="83"/>
      <c r="AY136" s="83"/>
      <c r="AZ136" s="83"/>
      <c r="BA136" s="83"/>
      <c r="BB136" s="83"/>
      <c r="BC136" s="83"/>
      <c r="BD136" s="83"/>
      <c r="BE136" s="83"/>
      <c r="BF136" s="83"/>
      <c r="BG136" s="83"/>
      <c r="BH136" s="83"/>
      <c r="BI136" s="83"/>
      <c r="BJ136" s="83"/>
    </row>
    <row r="137" spans="1:62" s="82" customFormat="1">
      <c r="A137"/>
      <c r="B137"/>
      <c r="C137"/>
      <c r="D137"/>
      <c r="E137"/>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row>
    <row r="138" spans="1:62" s="82" customFormat="1">
      <c r="A138"/>
      <c r="B138"/>
      <c r="C138"/>
      <c r="D138"/>
      <c r="E138"/>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83"/>
      <c r="AT138" s="83"/>
      <c r="AU138" s="83"/>
      <c r="AV138" s="83"/>
      <c r="AW138" s="83"/>
      <c r="AX138" s="83"/>
      <c r="AY138" s="83"/>
      <c r="AZ138" s="83"/>
      <c r="BA138" s="83"/>
      <c r="BB138" s="83"/>
      <c r="BC138" s="83"/>
      <c r="BD138" s="83"/>
      <c r="BE138" s="83"/>
      <c r="BF138" s="83"/>
      <c r="BG138" s="83"/>
      <c r="BH138" s="83"/>
      <c r="BI138" s="83"/>
      <c r="BJ138" s="83"/>
    </row>
    <row r="139" spans="1:62" s="82" customFormat="1">
      <c r="A139"/>
      <c r="B139"/>
      <c r="C139"/>
      <c r="D139"/>
      <c r="E139"/>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row>
    <row r="140" spans="1:62" s="82" customFormat="1">
      <c r="A140"/>
      <c r="B140"/>
      <c r="C140"/>
      <c r="D140"/>
      <c r="E140"/>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83"/>
      <c r="AT140" s="83"/>
      <c r="AU140" s="83"/>
      <c r="AV140" s="83"/>
      <c r="AW140" s="83"/>
      <c r="AX140" s="83"/>
      <c r="AY140" s="83"/>
      <c r="AZ140" s="83"/>
      <c r="BA140" s="83"/>
      <c r="BB140" s="83"/>
      <c r="BC140" s="83"/>
      <c r="BD140" s="83"/>
      <c r="BE140" s="83"/>
      <c r="BF140" s="83"/>
      <c r="BG140" s="83"/>
      <c r="BH140" s="83"/>
      <c r="BI140" s="83"/>
      <c r="BJ140" s="83"/>
    </row>
    <row r="141" spans="1:62" s="82" customFormat="1">
      <c r="A141"/>
      <c r="B141"/>
      <c r="C141"/>
      <c r="D141"/>
      <c r="E141"/>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83"/>
      <c r="AT141" s="83"/>
      <c r="AU141" s="83"/>
      <c r="AV141" s="83"/>
      <c r="AW141" s="83"/>
      <c r="AX141" s="83"/>
      <c r="AY141" s="83"/>
      <c r="AZ141" s="83"/>
      <c r="BA141" s="83"/>
      <c r="BB141" s="83"/>
      <c r="BC141" s="83"/>
      <c r="BD141" s="83"/>
      <c r="BE141" s="83"/>
      <c r="BF141" s="83"/>
      <c r="BG141" s="83"/>
      <c r="BH141" s="83"/>
      <c r="BI141" s="83"/>
      <c r="BJ141" s="83"/>
    </row>
    <row r="142" spans="1:62" s="82" customFormat="1">
      <c r="A142"/>
      <c r="B142"/>
      <c r="C142"/>
      <c r="D142"/>
      <c r="E142"/>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row>
    <row r="143" spans="1:62" s="82" customFormat="1">
      <c r="A143"/>
      <c r="B143"/>
      <c r="C143"/>
      <c r="D143"/>
      <c r="E14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83"/>
      <c r="AT143" s="83"/>
      <c r="AU143" s="83"/>
      <c r="AV143" s="83"/>
      <c r="AW143" s="83"/>
      <c r="AX143" s="83"/>
      <c r="AY143" s="83"/>
      <c r="AZ143" s="83"/>
      <c r="BA143" s="83"/>
      <c r="BB143" s="83"/>
      <c r="BC143" s="83"/>
      <c r="BD143" s="83"/>
      <c r="BE143" s="83"/>
      <c r="BF143" s="83"/>
      <c r="BG143" s="83"/>
      <c r="BH143" s="83"/>
      <c r="BI143" s="83"/>
      <c r="BJ143" s="83"/>
    </row>
    <row r="144" spans="1:62" s="82" customFormat="1">
      <c r="A144"/>
      <c r="B144"/>
      <c r="C144"/>
      <c r="D144"/>
      <c r="E144"/>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83"/>
      <c r="AT144" s="83"/>
      <c r="AU144" s="83"/>
      <c r="AV144" s="83"/>
      <c r="AW144" s="83"/>
      <c r="AX144" s="83"/>
      <c r="AY144" s="83"/>
      <c r="AZ144" s="83"/>
      <c r="BA144" s="83"/>
      <c r="BB144" s="83"/>
      <c r="BC144" s="83"/>
      <c r="BD144" s="83"/>
      <c r="BE144" s="83"/>
      <c r="BF144" s="83"/>
      <c r="BG144" s="83"/>
      <c r="BH144" s="83"/>
      <c r="BI144" s="83"/>
      <c r="BJ144" s="83"/>
    </row>
    <row r="145" spans="1:62" s="82" customFormat="1">
      <c r="A145"/>
      <c r="B145"/>
      <c r="C145"/>
      <c r="D145"/>
      <c r="E145"/>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row>
    <row r="146" spans="1:62" s="82" customFormat="1">
      <c r="A146"/>
      <c r="B146"/>
      <c r="C146"/>
      <c r="D146"/>
      <c r="E146"/>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row>
    <row r="147" spans="1:62" s="82" customFormat="1">
      <c r="A147"/>
      <c r="B147"/>
      <c r="C147"/>
      <c r="D147"/>
      <c r="E147"/>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83"/>
      <c r="AT147" s="83"/>
      <c r="AU147" s="83"/>
      <c r="AV147" s="83"/>
      <c r="AW147" s="83"/>
      <c r="AX147" s="83"/>
      <c r="AY147" s="83"/>
      <c r="AZ147" s="83"/>
      <c r="BA147" s="83"/>
      <c r="BB147" s="83"/>
      <c r="BC147" s="83"/>
      <c r="BD147" s="83"/>
      <c r="BE147" s="83"/>
      <c r="BF147" s="83"/>
      <c r="BG147" s="83"/>
      <c r="BH147" s="83"/>
      <c r="BI147" s="83"/>
      <c r="BJ147" s="83"/>
    </row>
    <row r="148" spans="1:62" s="82" customFormat="1">
      <c r="A148"/>
      <c r="B148"/>
      <c r="C148"/>
      <c r="D148"/>
      <c r="E148"/>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83"/>
      <c r="AT148" s="83"/>
      <c r="AU148" s="83"/>
      <c r="AV148" s="83"/>
      <c r="AW148" s="83"/>
      <c r="AX148" s="83"/>
      <c r="AY148" s="83"/>
      <c r="AZ148" s="83"/>
      <c r="BA148" s="83"/>
      <c r="BB148" s="83"/>
      <c r="BC148" s="83"/>
      <c r="BD148" s="83"/>
      <c r="BE148" s="83"/>
      <c r="BF148" s="83"/>
      <c r="BG148" s="83"/>
      <c r="BH148" s="83"/>
      <c r="BI148" s="83"/>
      <c r="BJ148" s="83"/>
    </row>
    <row r="149" spans="1:62" s="82" customFormat="1">
      <c r="A149"/>
      <c r="B149"/>
      <c r="C149"/>
      <c r="D149"/>
      <c r="E149"/>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row>
    <row r="150" spans="1:62" s="82" customFormat="1">
      <c r="A150"/>
      <c r="B150"/>
      <c r="C150"/>
      <c r="D150"/>
      <c r="E150"/>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83"/>
      <c r="AT150" s="83"/>
      <c r="AU150" s="83"/>
      <c r="AV150" s="83"/>
      <c r="AW150" s="83"/>
      <c r="AX150" s="83"/>
      <c r="AY150" s="83"/>
      <c r="AZ150" s="83"/>
      <c r="BA150" s="83"/>
      <c r="BB150" s="83"/>
      <c r="BC150" s="83"/>
      <c r="BD150" s="83"/>
      <c r="BE150" s="83"/>
      <c r="BF150" s="83"/>
      <c r="BG150" s="83"/>
      <c r="BH150" s="83"/>
      <c r="BI150" s="83"/>
      <c r="BJ150" s="83"/>
    </row>
    <row r="151" spans="1:62" s="82" customFormat="1">
      <c r="A151"/>
      <c r="B151"/>
      <c r="C151"/>
      <c r="D151"/>
      <c r="E151"/>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row>
    <row r="152" spans="1:62" s="82" customFormat="1">
      <c r="A152"/>
      <c r="B152"/>
      <c r="C152"/>
      <c r="D152"/>
      <c r="E152"/>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row>
    <row r="153" spans="1:62" s="82" customFormat="1">
      <c r="A153"/>
      <c r="B153"/>
      <c r="C153"/>
      <c r="D153"/>
      <c r="E15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row>
    <row r="154" spans="1:62" s="82" customFormat="1">
      <c r="A154"/>
      <c r="B154"/>
      <c r="C154"/>
      <c r="D154"/>
      <c r="E154"/>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row>
    <row r="155" spans="1:62" s="82" customFormat="1">
      <c r="A155"/>
      <c r="B155"/>
      <c r="C155"/>
      <c r="D155"/>
      <c r="E155"/>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row>
    <row r="156" spans="1:62" s="82" customFormat="1">
      <c r="A156"/>
      <c r="B156"/>
      <c r="C156"/>
      <c r="D156"/>
      <c r="E156"/>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row>
    <row r="157" spans="1:62" s="82" customFormat="1">
      <c r="A157"/>
      <c r="B157"/>
      <c r="C157"/>
      <c r="D157"/>
      <c r="E157"/>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row>
    <row r="158" spans="1:62" s="82" customFormat="1">
      <c r="A158"/>
      <c r="B158"/>
      <c r="C158"/>
      <c r="D158"/>
      <c r="E158"/>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row>
    <row r="159" spans="1:62" s="82" customFormat="1">
      <c r="A159"/>
      <c r="B159"/>
      <c r="C159"/>
      <c r="D159"/>
      <c r="E159"/>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row>
    <row r="160" spans="1:62" s="82" customFormat="1">
      <c r="A160"/>
      <c r="B160"/>
      <c r="C160"/>
      <c r="D160"/>
      <c r="E160"/>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row>
    <row r="161" spans="1:62" s="82" customFormat="1">
      <c r="A161"/>
      <c r="B161"/>
      <c r="C161"/>
      <c r="D161"/>
      <c r="E161"/>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row>
    <row r="162" spans="1:62" s="82" customFormat="1">
      <c r="A162"/>
      <c r="B162"/>
      <c r="C162"/>
      <c r="D162"/>
      <c r="E162"/>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row>
    <row r="163" spans="1:62" s="82" customFormat="1">
      <c r="A163"/>
      <c r="B163"/>
      <c r="C163"/>
      <c r="D163"/>
      <c r="E16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row>
    <row r="164" spans="1:62" s="82" customFormat="1">
      <c r="A164"/>
      <c r="B164"/>
      <c r="C164"/>
      <c r="D164"/>
      <c r="E164"/>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row>
    <row r="165" spans="1:62" s="82" customFormat="1">
      <c r="A165"/>
      <c r="B165"/>
      <c r="C165"/>
      <c r="D165"/>
      <c r="E165"/>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row>
    <row r="166" spans="1:62" s="82" customFormat="1">
      <c r="A166"/>
      <c r="B166"/>
      <c r="C166"/>
      <c r="D166"/>
      <c r="E166"/>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row>
    <row r="167" spans="1:62" s="82" customFormat="1">
      <c r="A167"/>
      <c r="B167"/>
      <c r="C167"/>
      <c r="D167"/>
      <c r="E167"/>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row>
    <row r="168" spans="1:62" s="82" customFormat="1">
      <c r="A168"/>
      <c r="B168"/>
      <c r="C168"/>
      <c r="D168"/>
      <c r="E168"/>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row>
    <row r="169" spans="1:62" s="82" customFormat="1">
      <c r="A169"/>
      <c r="B169"/>
      <c r="C169"/>
      <c r="D169"/>
      <c r="E169"/>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row>
    <row r="170" spans="1:62" s="82" customFormat="1">
      <c r="A170"/>
      <c r="B170"/>
      <c r="C170"/>
      <c r="D170"/>
      <c r="E170"/>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row>
    <row r="171" spans="1:62" s="82" customFormat="1">
      <c r="A171"/>
      <c r="B171"/>
      <c r="C171"/>
      <c r="D171"/>
      <c r="E171"/>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row>
    <row r="172" spans="1:62" s="82" customFormat="1">
      <c r="A172"/>
      <c r="B172"/>
      <c r="C172"/>
      <c r="D172"/>
      <c r="E172"/>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row>
    <row r="173" spans="1:62" s="82" customFormat="1">
      <c r="A173"/>
      <c r="B173"/>
      <c r="C173"/>
      <c r="D173"/>
      <c r="E17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row>
    <row r="174" spans="1:62" s="82" customFormat="1">
      <c r="A174"/>
      <c r="B174"/>
      <c r="C174"/>
      <c r="D174"/>
      <c r="E174"/>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row>
    <row r="175" spans="1:62" s="82" customFormat="1">
      <c r="A175"/>
      <c r="B175"/>
      <c r="C175"/>
      <c r="D175"/>
      <c r="E175"/>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row>
    <row r="176" spans="1:62" s="82" customFormat="1">
      <c r="A176"/>
      <c r="B176"/>
      <c r="C176"/>
      <c r="D176"/>
      <c r="E176"/>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row>
    <row r="177" spans="1:62" s="82" customFormat="1">
      <c r="A177"/>
      <c r="B177"/>
      <c r="C177"/>
      <c r="D177"/>
      <c r="E177"/>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row>
    <row r="178" spans="1:62" s="82" customFormat="1">
      <c r="A178"/>
      <c r="B178"/>
      <c r="C178"/>
      <c r="D178"/>
      <c r="E178"/>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c r="AE178" s="83"/>
      <c r="AF178" s="83"/>
      <c r="AG178" s="83"/>
      <c r="AH178" s="83"/>
      <c r="AI178" s="83"/>
      <c r="AJ178" s="83"/>
      <c r="AK178" s="83"/>
      <c r="AL178" s="83"/>
      <c r="AM178" s="83"/>
      <c r="AN178" s="83"/>
      <c r="AO178" s="83"/>
      <c r="AP178" s="83"/>
      <c r="AQ178" s="83"/>
      <c r="AR178" s="83"/>
      <c r="AS178" s="83"/>
      <c r="AT178" s="83"/>
      <c r="AU178" s="83"/>
      <c r="AV178" s="83"/>
      <c r="AW178" s="83"/>
      <c r="AX178" s="83"/>
      <c r="AY178" s="83"/>
      <c r="AZ178" s="83"/>
      <c r="BA178" s="83"/>
      <c r="BB178" s="83"/>
      <c r="BC178" s="83"/>
      <c r="BD178" s="83"/>
      <c r="BE178" s="83"/>
      <c r="BF178" s="83"/>
      <c r="BG178" s="83"/>
      <c r="BH178" s="83"/>
      <c r="BI178" s="83"/>
      <c r="BJ178" s="83"/>
    </row>
    <row r="179" spans="1:62" s="82" customFormat="1">
      <c r="A179"/>
      <c r="B179"/>
      <c r="C179"/>
      <c r="D179"/>
      <c r="E179"/>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83"/>
      <c r="AL179" s="83"/>
      <c r="AM179" s="83"/>
      <c r="AN179" s="83"/>
      <c r="AO179" s="83"/>
      <c r="AP179" s="83"/>
      <c r="AQ179" s="83"/>
      <c r="AR179" s="83"/>
      <c r="AS179" s="83"/>
      <c r="AT179" s="83"/>
      <c r="AU179" s="83"/>
      <c r="AV179" s="83"/>
      <c r="AW179" s="83"/>
      <c r="AX179" s="83"/>
      <c r="AY179" s="83"/>
      <c r="AZ179" s="83"/>
      <c r="BA179" s="83"/>
      <c r="BB179" s="83"/>
      <c r="BC179" s="83"/>
      <c r="BD179" s="83"/>
      <c r="BE179" s="83"/>
      <c r="BF179" s="83"/>
      <c r="BG179" s="83"/>
      <c r="BH179" s="83"/>
      <c r="BI179" s="83"/>
      <c r="BJ179" s="83"/>
    </row>
    <row r="180" spans="1:62" s="82" customFormat="1">
      <c r="A180"/>
      <c r="B180"/>
      <c r="C180"/>
      <c r="D180"/>
      <c r="E180"/>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83"/>
      <c r="AL180" s="83"/>
      <c r="AM180" s="83"/>
      <c r="AN180" s="83"/>
      <c r="AO180" s="83"/>
      <c r="AP180" s="83"/>
      <c r="AQ180" s="83"/>
      <c r="AR180" s="83"/>
      <c r="AS180" s="83"/>
      <c r="AT180" s="83"/>
      <c r="AU180" s="83"/>
      <c r="AV180" s="83"/>
      <c r="AW180" s="83"/>
      <c r="AX180" s="83"/>
      <c r="AY180" s="83"/>
      <c r="AZ180" s="83"/>
      <c r="BA180" s="83"/>
      <c r="BB180" s="83"/>
      <c r="BC180" s="83"/>
      <c r="BD180" s="83"/>
      <c r="BE180" s="83"/>
      <c r="BF180" s="83"/>
      <c r="BG180" s="83"/>
      <c r="BH180" s="83"/>
      <c r="BI180" s="83"/>
      <c r="BJ180" s="83"/>
    </row>
    <row r="181" spans="1:62" s="82" customFormat="1">
      <c r="A181"/>
      <c r="B181"/>
      <c r="C181"/>
      <c r="D181"/>
      <c r="E181"/>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c r="AR181" s="83"/>
      <c r="AS181" s="83"/>
      <c r="AT181" s="83"/>
      <c r="AU181" s="83"/>
      <c r="AV181" s="83"/>
      <c r="AW181" s="83"/>
      <c r="AX181" s="83"/>
      <c r="AY181" s="83"/>
      <c r="AZ181" s="83"/>
      <c r="BA181" s="83"/>
      <c r="BB181" s="83"/>
      <c r="BC181" s="83"/>
      <c r="BD181" s="83"/>
      <c r="BE181" s="83"/>
      <c r="BF181" s="83"/>
      <c r="BG181" s="83"/>
      <c r="BH181" s="83"/>
      <c r="BI181" s="83"/>
      <c r="BJ181" s="83"/>
    </row>
    <row r="182" spans="1:62" s="82" customFormat="1">
      <c r="A182"/>
      <c r="B182"/>
      <c r="C182"/>
      <c r="D182"/>
      <c r="E182"/>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row>
    <row r="183" spans="1:62" s="82" customFormat="1">
      <c r="A183"/>
      <c r="B183"/>
      <c r="C183"/>
      <c r="D183"/>
      <c r="E1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83"/>
      <c r="AL183" s="83"/>
      <c r="AM183" s="83"/>
      <c r="AN183" s="83"/>
      <c r="AO183" s="83"/>
      <c r="AP183" s="83"/>
      <c r="AQ183" s="83"/>
      <c r="AR183" s="83"/>
      <c r="AS183" s="83"/>
      <c r="AT183" s="83"/>
      <c r="AU183" s="83"/>
      <c r="AV183" s="83"/>
      <c r="AW183" s="83"/>
      <c r="AX183" s="83"/>
      <c r="AY183" s="83"/>
      <c r="AZ183" s="83"/>
      <c r="BA183" s="83"/>
      <c r="BB183" s="83"/>
      <c r="BC183" s="83"/>
      <c r="BD183" s="83"/>
      <c r="BE183" s="83"/>
      <c r="BF183" s="83"/>
      <c r="BG183" s="83"/>
      <c r="BH183" s="83"/>
      <c r="BI183" s="83"/>
      <c r="BJ183" s="83"/>
    </row>
    <row r="184" spans="1:62" s="82" customFormat="1">
      <c r="A184"/>
      <c r="B184"/>
      <c r="C184"/>
      <c r="D184"/>
      <c r="E184"/>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83"/>
      <c r="AL184" s="83"/>
      <c r="AM184" s="83"/>
      <c r="AN184" s="83"/>
      <c r="AO184" s="83"/>
      <c r="AP184" s="83"/>
      <c r="AQ184" s="83"/>
      <c r="AR184" s="83"/>
      <c r="AS184" s="83"/>
      <c r="AT184" s="83"/>
      <c r="AU184" s="83"/>
      <c r="AV184" s="83"/>
      <c r="AW184" s="83"/>
      <c r="AX184" s="83"/>
      <c r="AY184" s="83"/>
      <c r="AZ184" s="83"/>
      <c r="BA184" s="83"/>
      <c r="BB184" s="83"/>
      <c r="BC184" s="83"/>
      <c r="BD184" s="83"/>
      <c r="BE184" s="83"/>
      <c r="BF184" s="83"/>
      <c r="BG184" s="83"/>
      <c r="BH184" s="83"/>
      <c r="BI184" s="83"/>
      <c r="BJ184" s="83"/>
    </row>
    <row r="185" spans="1:62" s="82" customFormat="1">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83"/>
      <c r="AL185" s="83"/>
      <c r="AM185" s="83"/>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row>
    <row r="186" spans="1:62" s="82" customFormat="1">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row>
    <row r="187" spans="1:62" s="82" customFormat="1">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row>
    <row r="188" spans="1:62" s="82" customFormat="1">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row>
    <row r="189" spans="1:62" s="82" customFormat="1">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row>
    <row r="190" spans="1:62" s="82" customFormat="1">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c r="AQ190" s="83"/>
      <c r="AR190" s="83"/>
      <c r="AS190" s="83"/>
      <c r="AT190" s="83"/>
      <c r="AU190" s="83"/>
      <c r="AV190" s="83"/>
      <c r="AW190" s="83"/>
      <c r="AX190" s="83"/>
      <c r="AY190" s="83"/>
      <c r="AZ190" s="83"/>
      <c r="BA190" s="83"/>
      <c r="BB190" s="83"/>
      <c r="BC190" s="83"/>
      <c r="BD190" s="83"/>
      <c r="BE190" s="83"/>
      <c r="BF190" s="83"/>
      <c r="BG190" s="83"/>
      <c r="BH190" s="83"/>
      <c r="BI190" s="83"/>
      <c r="BJ190" s="83"/>
    </row>
    <row r="191" spans="1:62" s="82" customFormat="1">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row>
    <row r="192" spans="1:62" s="82" customFormat="1">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3"/>
    </row>
    <row r="193" spans="1:62" s="82" customFormat="1">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83"/>
      <c r="AL193" s="83"/>
      <c r="AM193" s="83"/>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row>
    <row r="194" spans="1:62">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200" spans="1:62">
      <c r="A200" s="27" t="s">
        <v>292</v>
      </c>
      <c r="B200" s="27" t="s">
        <v>85</v>
      </c>
    </row>
    <row r="201" spans="1:62">
      <c r="A201" s="27" t="s">
        <v>84</v>
      </c>
      <c r="B201" s="82" t="s">
        <v>172</v>
      </c>
      <c r="C201" s="82" t="s">
        <v>178</v>
      </c>
      <c r="D201" s="82" t="s">
        <v>153</v>
      </c>
    </row>
    <row r="202" spans="1:62">
      <c r="A202" s="28">
        <v>2017</v>
      </c>
      <c r="B202" s="83"/>
      <c r="C202" s="83"/>
      <c r="D202" s="83"/>
    </row>
    <row r="203" spans="1:62">
      <c r="A203" s="108" t="s">
        <v>64</v>
      </c>
      <c r="B203" s="83">
        <v>13082</v>
      </c>
      <c r="C203" s="83">
        <v>8837</v>
      </c>
      <c r="D203" s="83">
        <v>5871</v>
      </c>
    </row>
    <row r="204" spans="1:62">
      <c r="A204" s="108" t="s">
        <v>185</v>
      </c>
      <c r="B204" s="83">
        <v>13038</v>
      </c>
      <c r="C204" s="83">
        <v>8817</v>
      </c>
      <c r="D204" s="83">
        <v>5803</v>
      </c>
    </row>
    <row r="205" spans="1:62">
      <c r="A205" s="108" t="s">
        <v>186</v>
      </c>
      <c r="B205" s="83">
        <v>12908</v>
      </c>
      <c r="C205" s="83">
        <v>8849</v>
      </c>
      <c r="D205" s="83">
        <v>5711</v>
      </c>
    </row>
    <row r="206" spans="1:62" s="82" customFormat="1">
      <c r="A206" s="108" t="s">
        <v>65</v>
      </c>
      <c r="B206" s="83">
        <v>12787</v>
      </c>
      <c r="C206" s="83">
        <v>8908</v>
      </c>
      <c r="D206" s="83">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2" customFormat="1">
      <c r="A207" s="108" t="s">
        <v>187</v>
      </c>
      <c r="B207" s="83">
        <v>12660</v>
      </c>
      <c r="C207" s="83">
        <v>8863</v>
      </c>
      <c r="D207" s="83">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2" customFormat="1">
      <c r="A208" s="108" t="s">
        <v>188</v>
      </c>
      <c r="B208" s="83">
        <v>12548</v>
      </c>
      <c r="C208" s="83">
        <v>8665</v>
      </c>
      <c r="D208" s="83">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2"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2"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2"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2"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2"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2"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2"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2"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2"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2"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2"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2"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2"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2"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2"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2"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2"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2"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2"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2"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2"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2"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2"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2"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2"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2"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2"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2"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2"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2"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2"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2"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2"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2"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2"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2"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2"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2"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2"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2"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2"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2"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2"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2"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2"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2"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2"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2"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2"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2"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2"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2"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2"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2"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2"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2"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2"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2"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2"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2"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2"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2"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2"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2"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2"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2"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2"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2"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2"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2"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2"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2"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2"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2"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2"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2"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2"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2" customFormat="1"/>
    <row r="287" spans="1:61" s="82" customFormat="1"/>
    <row r="288" spans="1:61" s="82" customFormat="1"/>
    <row r="289" spans="1:6" s="82" customFormat="1"/>
    <row r="290" spans="1:6" s="82" customFormat="1"/>
    <row r="291" spans="1:6" s="82" customFormat="1"/>
    <row r="292" spans="1:6" s="82" customFormat="1"/>
    <row r="293" spans="1:6" s="82" customFormat="1"/>
    <row r="294" spans="1:6" s="82"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7" t="s">
        <v>239</v>
      </c>
      <c r="B300" s="27" t="s">
        <v>85</v>
      </c>
    </row>
    <row r="301" spans="1:6">
      <c r="A301" s="27" t="s">
        <v>84</v>
      </c>
      <c r="B301" s="82" t="s">
        <v>171</v>
      </c>
    </row>
    <row r="302" spans="1:6">
      <c r="A302" s="28">
        <v>2017</v>
      </c>
      <c r="B302" s="83">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5"/>
    </row>
    <row r="334" spans="1:8">
      <c r="A334" s="27" t="s">
        <v>190</v>
      </c>
      <c r="B334" s="27" t="s">
        <v>85</v>
      </c>
    </row>
    <row r="335" spans="1:8">
      <c r="A335" s="27" t="s">
        <v>84</v>
      </c>
      <c r="B335" s="82" t="s">
        <v>171</v>
      </c>
    </row>
    <row r="336" spans="1:8">
      <c r="A336" s="28">
        <v>2017</v>
      </c>
      <c r="B336" s="83">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8"/>
  </cols>
  <sheetData>
    <row r="1" spans="1:15">
      <c r="A1" s="189" t="s">
        <v>399</v>
      </c>
    </row>
    <row r="3" spans="1:15">
      <c r="O3" s="42"/>
    </row>
    <row r="4" spans="1:15" ht="16.5" customHeight="1"/>
    <row r="47" spans="1:1">
      <c r="A47" s="38"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8"/>
  </cols>
  <sheetData>
    <row r="1" spans="1:15">
      <c r="A1" s="189" t="s">
        <v>400</v>
      </c>
    </row>
    <row r="3" spans="1:15">
      <c r="O3" s="42"/>
    </row>
    <row r="4" spans="1:15" ht="16.5" customHeight="1"/>
    <row r="47" spans="1:1">
      <c r="A47" s="38"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8"/>
    <col min="11" max="11" width="9.140625" style="38" customWidth="1"/>
    <col min="12" max="16384" width="9.140625" style="38"/>
  </cols>
  <sheetData>
    <row r="1" spans="1:15">
      <c r="A1" s="189" t="s">
        <v>401</v>
      </c>
    </row>
    <row r="4" spans="1:15" ht="16.5" customHeight="1"/>
    <row r="10" spans="1:15" ht="18.75" customHeight="1">
      <c r="A10" s="222"/>
      <c r="B10" s="222"/>
      <c r="C10" s="222"/>
      <c r="D10" s="222"/>
      <c r="E10" s="222"/>
      <c r="F10" s="222"/>
      <c r="G10" s="222"/>
      <c r="H10" s="222"/>
      <c r="I10" s="222"/>
      <c r="J10" s="222"/>
      <c r="K10" s="222"/>
      <c r="L10" s="222"/>
      <c r="M10" s="222"/>
      <c r="N10" s="222"/>
      <c r="O10" s="222"/>
    </row>
    <row r="72" spans="1:1">
      <c r="A72" s="38"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38"/>
  </cols>
  <sheetData>
    <row r="1" spans="1:28">
      <c r="A1" s="189" t="s">
        <v>402</v>
      </c>
    </row>
    <row r="4" spans="1:28" ht="16.5" customHeight="1"/>
    <row r="8" spans="1:28">
      <c r="AA8" s="89"/>
      <c r="AB8" s="119"/>
    </row>
    <row r="10" spans="1:28" ht="18.75" customHeight="1">
      <c r="A10" s="222"/>
      <c r="B10" s="222"/>
      <c r="C10" s="222"/>
      <c r="D10" s="222"/>
      <c r="E10" s="222"/>
      <c r="F10" s="222"/>
      <c r="G10" s="222"/>
      <c r="H10" s="222"/>
      <c r="I10" s="222"/>
      <c r="J10" s="222"/>
      <c r="K10" s="222"/>
      <c r="L10" s="222"/>
      <c r="M10" s="222"/>
      <c r="N10" s="222"/>
      <c r="O10" s="222"/>
    </row>
    <row r="60" spans="1:2">
      <c r="A60" s="38" t="s">
        <v>257</v>
      </c>
    </row>
    <row r="61" spans="1:2">
      <c r="A61" s="38" t="s">
        <v>258</v>
      </c>
    </row>
    <row r="62" spans="1:2">
      <c r="B62" s="38" t="s">
        <v>259</v>
      </c>
    </row>
    <row r="63" spans="1:2">
      <c r="B63" s="38" t="s">
        <v>260</v>
      </c>
    </row>
    <row r="64" spans="1:2">
      <c r="B64" s="38" t="s">
        <v>261</v>
      </c>
    </row>
    <row r="65" spans="2:2">
      <c r="B65" s="38" t="s">
        <v>262</v>
      </c>
    </row>
    <row r="67" spans="2:2">
      <c r="B67" s="120" t="s">
        <v>279</v>
      </c>
    </row>
  </sheetData>
  <sheetProtection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8"/>
  </cols>
  <sheetData>
    <row r="1" spans="1:1">
      <c r="A1" s="189" t="s">
        <v>403</v>
      </c>
    </row>
    <row r="64" spans="1:1">
      <c r="A64" s="109" t="s">
        <v>256</v>
      </c>
    </row>
    <row r="65" spans="1:2">
      <c r="A65" s="38" t="s">
        <v>275</v>
      </c>
    </row>
    <row r="66" spans="1:2">
      <c r="B66" s="38" t="s">
        <v>266</v>
      </c>
    </row>
    <row r="67" spans="1:2">
      <c r="B67" s="38" t="s">
        <v>265</v>
      </c>
    </row>
    <row r="68" spans="1:2">
      <c r="B68" s="38" t="s">
        <v>261</v>
      </c>
    </row>
    <row r="69" spans="1:2">
      <c r="B69" s="38" t="s">
        <v>267</v>
      </c>
    </row>
    <row r="70" spans="1:2">
      <c r="B70" s="120"/>
    </row>
    <row r="71" spans="1:2">
      <c r="B71" s="120" t="s">
        <v>277</v>
      </c>
    </row>
  </sheetData>
  <sheetProtection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8"/>
  </cols>
  <sheetData>
    <row r="1" spans="1:15">
      <c r="A1" s="189" t="s">
        <v>404</v>
      </c>
    </row>
    <row r="4" spans="1:15" ht="16.5" customHeight="1"/>
    <row r="10" spans="1:15" ht="18.75" customHeight="1">
      <c r="A10" s="222"/>
      <c r="B10" s="222"/>
      <c r="C10" s="222"/>
      <c r="D10" s="222"/>
      <c r="E10" s="222"/>
      <c r="F10" s="222"/>
      <c r="G10" s="222"/>
      <c r="H10" s="222"/>
      <c r="I10" s="222"/>
      <c r="J10" s="222"/>
      <c r="K10" s="222"/>
      <c r="L10" s="222"/>
      <c r="M10" s="222"/>
      <c r="N10" s="222"/>
      <c r="O10" s="222"/>
    </row>
    <row r="46" spans="1:1">
      <c r="A46" s="38"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8"/>
  </cols>
  <sheetData>
    <row r="1" spans="1:15">
      <c r="A1" s="189" t="s">
        <v>405</v>
      </c>
    </row>
    <row r="4" spans="1:15" ht="16.5" customHeight="1"/>
    <row r="10" spans="1:15" ht="18.75" customHeight="1">
      <c r="A10" s="222"/>
      <c r="B10" s="222"/>
      <c r="C10" s="222"/>
      <c r="D10" s="222"/>
      <c r="E10" s="222"/>
      <c r="F10" s="222"/>
      <c r="G10" s="222"/>
      <c r="H10" s="222"/>
      <c r="I10" s="222"/>
      <c r="J10" s="222"/>
      <c r="K10" s="222"/>
      <c r="L10" s="222"/>
      <c r="M10" s="222"/>
      <c r="N10" s="222"/>
      <c r="O10" s="222"/>
    </row>
    <row r="82" spans="1:1">
      <c r="A82" s="38" t="s">
        <v>206</v>
      </c>
    </row>
    <row r="83" spans="1:1">
      <c r="A83" s="38"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topLeftCell="A31" workbookViewId="0">
      <selection activeCell="A57" sqref="A57"/>
    </sheetView>
  </sheetViews>
  <sheetFormatPr defaultColWidth="9.140625" defaultRowHeight="15"/>
  <cols>
    <col min="1" max="7" width="9.140625" style="38"/>
    <col min="8" max="8" width="9.140625" style="38" customWidth="1"/>
    <col min="9" max="10" width="9.140625" style="38"/>
    <col min="11" max="11" width="9.140625" style="38" customWidth="1"/>
    <col min="12" max="16384" width="9.140625" style="38"/>
  </cols>
  <sheetData>
    <row r="1" spans="1:15">
      <c r="A1" s="189" t="s">
        <v>406</v>
      </c>
    </row>
    <row r="4" spans="1:15" ht="16.5" customHeight="1"/>
    <row r="10" spans="1:15" ht="18.75" customHeight="1">
      <c r="A10" s="222"/>
      <c r="B10" s="222"/>
      <c r="C10" s="222"/>
      <c r="D10" s="222"/>
      <c r="E10" s="222"/>
      <c r="F10" s="222"/>
      <c r="G10" s="222"/>
      <c r="H10" s="222"/>
      <c r="I10" s="222"/>
      <c r="J10" s="222"/>
      <c r="K10" s="222"/>
      <c r="L10" s="222"/>
      <c r="M10" s="222"/>
      <c r="N10" s="222"/>
      <c r="O10" s="222"/>
    </row>
    <row r="57" spans="1:1">
      <c r="A57" s="38"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election activeCell="B32" sqref="B32"/>
    </sheetView>
  </sheetViews>
  <sheetFormatPr defaultColWidth="9.140625" defaultRowHeight="15"/>
  <cols>
    <col min="1" max="16384" width="9.140625" style="43"/>
  </cols>
  <sheetData>
    <row r="1" spans="1:15">
      <c r="A1" s="189" t="s">
        <v>407</v>
      </c>
    </row>
    <row r="4" spans="1:15" ht="16.5" customHeight="1"/>
    <row r="10" spans="1:15" ht="18.75" customHeight="1">
      <c r="A10" s="228"/>
      <c r="B10" s="228"/>
      <c r="C10" s="228"/>
      <c r="D10" s="228"/>
      <c r="E10" s="228"/>
      <c r="F10" s="228"/>
      <c r="G10" s="228"/>
      <c r="H10" s="228"/>
      <c r="I10" s="228"/>
      <c r="J10" s="228"/>
      <c r="K10" s="228"/>
      <c r="L10" s="228"/>
      <c r="M10" s="228"/>
      <c r="N10" s="228"/>
      <c r="O10" s="228"/>
    </row>
    <row r="32" spans="1:1">
      <c r="A32" s="38" t="s">
        <v>120</v>
      </c>
    </row>
    <row r="33" spans="1:1">
      <c r="A33" s="42"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7" t="s">
        <v>90</v>
      </c>
      <c r="B1" s="28">
        <v>2016</v>
      </c>
    </row>
    <row r="3" spans="1:4">
      <c r="B3" s="27" t="s">
        <v>85</v>
      </c>
    </row>
    <row r="4" spans="1:4">
      <c r="B4" s="82" t="s">
        <v>173</v>
      </c>
      <c r="C4" s="82" t="s">
        <v>174</v>
      </c>
      <c r="D4" s="82" t="s">
        <v>175</v>
      </c>
    </row>
    <row r="5" spans="1:4">
      <c r="A5" t="s">
        <v>249</v>
      </c>
      <c r="B5" s="34">
        <v>0.111111111</v>
      </c>
      <c r="C5" s="34">
        <v>0.62077294699999996</v>
      </c>
      <c r="D5" s="34">
        <v>0.62964811600000004</v>
      </c>
    </row>
    <row r="25" spans="1:4">
      <c r="A25" s="27" t="s">
        <v>90</v>
      </c>
      <c r="B25" s="28">
        <v>2016</v>
      </c>
    </row>
    <row r="27" spans="1:4">
      <c r="B27" s="27" t="s">
        <v>85</v>
      </c>
    </row>
    <row r="28" spans="1:4">
      <c r="B28" s="82" t="s">
        <v>173</v>
      </c>
      <c r="C28" s="82" t="s">
        <v>174</v>
      </c>
      <c r="D28" s="82" t="s">
        <v>175</v>
      </c>
    </row>
    <row r="29" spans="1:4">
      <c r="A29" t="s">
        <v>250</v>
      </c>
      <c r="B29" s="83">
        <v>0</v>
      </c>
      <c r="C29" s="83">
        <v>80</v>
      </c>
      <c r="D29" s="83">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3"/>
  </cols>
  <sheetData>
    <row r="1" spans="1:15">
      <c r="A1" s="189" t="s">
        <v>408</v>
      </c>
    </row>
    <row r="4" spans="1:15" ht="16.5" customHeight="1"/>
    <row r="10" spans="1:15" ht="18.75" customHeight="1">
      <c r="A10" s="228"/>
      <c r="B10" s="228"/>
      <c r="C10" s="228"/>
      <c r="D10" s="228"/>
      <c r="E10" s="228"/>
      <c r="F10" s="228"/>
      <c r="G10" s="228"/>
      <c r="H10" s="228"/>
      <c r="I10" s="228"/>
      <c r="J10" s="228"/>
      <c r="K10" s="228"/>
      <c r="L10" s="228"/>
      <c r="M10" s="228"/>
      <c r="N10" s="228"/>
      <c r="O10" s="228"/>
    </row>
    <row r="32" spans="1:1">
      <c r="A32" s="38"/>
    </row>
    <row r="33" spans="1:1">
      <c r="A33" s="42"/>
    </row>
    <row r="43" spans="1:1">
      <c r="A43" s="38"/>
    </row>
    <row r="51" spans="1:1">
      <c r="A51" s="38" t="s">
        <v>251</v>
      </c>
    </row>
    <row r="54" spans="1:1">
      <c r="A54" s="38"/>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heetViews>
  <sheetFormatPr defaultColWidth="9.140625" defaultRowHeight="15"/>
  <cols>
    <col min="1" max="16384" width="9.140625" style="43"/>
  </cols>
  <sheetData>
    <row r="1" spans="1:15">
      <c r="A1" s="189" t="s">
        <v>409</v>
      </c>
    </row>
    <row r="4" spans="1:15" ht="16.5" customHeight="1"/>
    <row r="10" spans="1:15" ht="18.75" customHeight="1">
      <c r="A10" s="228"/>
      <c r="B10" s="228"/>
      <c r="C10" s="228"/>
      <c r="D10" s="228"/>
      <c r="E10" s="228"/>
      <c r="F10" s="228"/>
      <c r="G10" s="228"/>
      <c r="H10" s="228"/>
      <c r="I10" s="228"/>
      <c r="J10" s="228"/>
      <c r="K10" s="228"/>
      <c r="L10" s="228"/>
      <c r="M10" s="228"/>
      <c r="N10" s="228"/>
      <c r="O10" s="228"/>
    </row>
    <row r="32" spans="1:1">
      <c r="A32" s="38"/>
    </row>
    <row r="33" spans="1:1">
      <c r="A33" s="42"/>
    </row>
    <row r="43" spans="1:1">
      <c r="A43" s="38"/>
    </row>
    <row r="51" spans="1:1">
      <c r="A51" s="38"/>
    </row>
    <row r="54" spans="1:1">
      <c r="A54" s="38"/>
    </row>
  </sheetData>
  <sheetProtection password="CF4D" sheet="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660AE-08A9-425E-AD96-739162E03879}">
  <dimension ref="A1:S47"/>
  <sheetViews>
    <sheetView showGridLines="0" showRowColHeaders="0" zoomScale="90" zoomScaleNormal="90" workbookViewId="0"/>
  </sheetViews>
  <sheetFormatPr defaultRowHeight="15"/>
  <cols>
    <col min="1" max="16384" width="9.140625" style="38"/>
  </cols>
  <sheetData>
    <row r="1" spans="1:1">
      <c r="A1" s="209" t="s">
        <v>453</v>
      </c>
    </row>
    <row r="45" spans="1:19" ht="23.25" customHeight="1">
      <c r="A45" s="210" t="s">
        <v>451</v>
      </c>
      <c r="B45" s="109"/>
      <c r="C45" s="109"/>
      <c r="D45" s="109"/>
      <c r="E45" s="109"/>
      <c r="F45" s="109"/>
      <c r="G45" s="109"/>
      <c r="H45" s="109"/>
      <c r="I45" s="109"/>
      <c r="J45" s="109"/>
      <c r="K45" s="109"/>
      <c r="L45" s="109"/>
      <c r="M45" s="109"/>
      <c r="N45" s="109"/>
      <c r="O45" s="109"/>
      <c r="P45" s="109"/>
      <c r="Q45" s="109"/>
      <c r="R45" s="109"/>
      <c r="S45" s="109"/>
    </row>
    <row r="46" spans="1:19" ht="129" customHeight="1">
      <c r="A46" s="229" t="s">
        <v>454</v>
      </c>
      <c r="B46" s="229"/>
      <c r="C46" s="229"/>
      <c r="D46" s="229"/>
      <c r="E46" s="229"/>
      <c r="F46" s="229"/>
      <c r="G46" s="229"/>
      <c r="H46" s="229"/>
      <c r="I46" s="229"/>
      <c r="J46" s="229"/>
      <c r="K46" s="229"/>
      <c r="L46" s="229"/>
      <c r="M46" s="229"/>
      <c r="N46" s="229"/>
      <c r="O46" s="229"/>
      <c r="P46" s="229"/>
      <c r="Q46" s="229"/>
      <c r="R46" s="229"/>
      <c r="S46" s="229"/>
    </row>
    <row r="47" spans="1:19" ht="38.25" customHeight="1">
      <c r="A47" s="229" t="s">
        <v>452</v>
      </c>
      <c r="B47" s="229"/>
      <c r="C47" s="229"/>
      <c r="D47" s="229"/>
      <c r="E47" s="229"/>
      <c r="F47" s="229"/>
      <c r="G47" s="229"/>
      <c r="H47" s="229"/>
      <c r="I47" s="229"/>
      <c r="J47" s="229"/>
      <c r="K47" s="229"/>
      <c r="L47" s="229"/>
      <c r="M47" s="229"/>
      <c r="N47" s="229"/>
      <c r="O47" s="229"/>
      <c r="P47" s="229"/>
      <c r="Q47" s="229"/>
      <c r="R47" s="229"/>
      <c r="S47" s="229"/>
    </row>
  </sheetData>
  <sheetProtection autoFilter="0" pivotTables="0"/>
  <mergeCells count="2">
    <mergeCell ref="A46:S46"/>
    <mergeCell ref="A47:S4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727"/>
  <sheetViews>
    <sheetView showGridLines="0" showRowColHeaders="0" zoomScale="90" zoomScaleNormal="90" workbookViewId="0">
      <pane ySplit="10" topLeftCell="A3703"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2" customWidth="1"/>
    <col min="6" max="6" width="15.140625" style="1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8" width="15.5703125" style="24" customWidth="1"/>
    <col min="29" max="29" width="18.85546875" style="24" customWidth="1"/>
    <col min="30" max="30" width="13.7109375" customWidth="1"/>
    <col min="31" max="31" width="13.140625" style="82" customWidth="1"/>
    <col min="32" max="32" width="12.5703125" style="82" customWidth="1"/>
    <col min="33" max="33" width="12.140625" customWidth="1"/>
  </cols>
  <sheetData>
    <row r="1" spans="1:49" s="12" customFormat="1">
      <c r="A1" s="188" t="s">
        <v>391</v>
      </c>
      <c r="G1" s="82"/>
      <c r="H1" s="82"/>
      <c r="I1" s="82"/>
      <c r="J1" s="82"/>
      <c r="K1" s="82"/>
      <c r="L1" s="82"/>
      <c r="M1" s="23"/>
      <c r="N1" s="23"/>
      <c r="O1" s="21"/>
      <c r="P1" s="21"/>
      <c r="Q1" s="21"/>
      <c r="R1" s="21"/>
      <c r="S1" s="21"/>
      <c r="T1" s="21"/>
      <c r="U1" s="21"/>
      <c r="V1" s="21"/>
      <c r="W1" s="21"/>
      <c r="X1" s="21"/>
      <c r="Y1" s="21"/>
      <c r="Z1" s="24"/>
      <c r="AA1" s="24"/>
      <c r="AB1" s="24"/>
      <c r="AC1" s="24"/>
      <c r="AE1" s="82"/>
      <c r="AF1" s="82"/>
    </row>
    <row r="2" spans="1:49" s="12" customFormat="1">
      <c r="G2" s="82"/>
      <c r="H2" s="82"/>
      <c r="I2" s="82"/>
      <c r="J2" s="82"/>
      <c r="K2" s="82"/>
      <c r="L2" s="82"/>
      <c r="M2" s="23"/>
      <c r="N2" s="23"/>
      <c r="O2" s="21"/>
      <c r="P2" s="21"/>
      <c r="Q2" s="21"/>
      <c r="R2" s="21"/>
      <c r="S2" s="21"/>
      <c r="T2" s="21"/>
      <c r="U2" s="21"/>
      <c r="V2" s="21"/>
      <c r="W2" s="21"/>
      <c r="X2" s="21"/>
      <c r="Y2" s="21"/>
      <c r="Z2" s="24"/>
      <c r="AA2" s="24"/>
      <c r="AB2" s="24"/>
      <c r="AC2" s="24"/>
      <c r="AE2" s="82"/>
      <c r="AF2" s="82"/>
    </row>
    <row r="3" spans="1:49" s="12" customFormat="1">
      <c r="G3" s="82"/>
      <c r="H3" s="82"/>
      <c r="I3" s="82"/>
      <c r="J3" s="82"/>
      <c r="K3" s="82"/>
      <c r="L3" s="82"/>
      <c r="M3" s="23"/>
      <c r="N3" s="23"/>
      <c r="O3" s="21"/>
      <c r="P3" s="21"/>
      <c r="Q3" s="21"/>
      <c r="R3" s="21"/>
      <c r="S3" s="21"/>
      <c r="T3" s="21"/>
      <c r="U3" s="21"/>
      <c r="V3" s="21"/>
      <c r="W3" s="21"/>
      <c r="X3" s="21"/>
      <c r="Y3" s="21"/>
      <c r="Z3" s="24"/>
      <c r="AA3" s="24"/>
      <c r="AB3" s="24"/>
      <c r="AC3" s="24"/>
      <c r="AE3" s="82"/>
      <c r="AF3" s="82"/>
    </row>
    <row r="4" spans="1:49" s="12" customFormat="1">
      <c r="G4" s="82"/>
      <c r="H4" s="82"/>
      <c r="I4" s="82"/>
      <c r="J4" s="82"/>
      <c r="K4" s="82"/>
      <c r="L4" s="82"/>
      <c r="M4" s="23"/>
      <c r="N4" s="23"/>
      <c r="O4" s="21"/>
      <c r="P4" s="21"/>
      <c r="Q4" s="21"/>
      <c r="R4" s="21"/>
      <c r="S4" s="21"/>
      <c r="T4" s="21"/>
      <c r="U4" s="21"/>
      <c r="V4" s="21"/>
      <c r="W4" s="21"/>
      <c r="X4" s="21"/>
      <c r="Y4" s="21"/>
      <c r="Z4" s="24"/>
      <c r="AA4" s="24"/>
      <c r="AB4" s="24"/>
      <c r="AC4" s="24"/>
      <c r="AE4" s="82"/>
      <c r="AF4" s="82"/>
    </row>
    <row r="5" spans="1:49" s="12" customFormat="1">
      <c r="G5" s="82"/>
      <c r="H5" s="82"/>
      <c r="I5" s="82"/>
      <c r="J5" s="82"/>
      <c r="K5" s="82"/>
      <c r="L5" s="82"/>
      <c r="M5" s="23"/>
      <c r="N5" s="23"/>
      <c r="O5" s="21"/>
      <c r="P5" s="21"/>
      <c r="Q5" s="21"/>
      <c r="R5" s="21"/>
      <c r="S5" s="21"/>
      <c r="T5" s="21"/>
      <c r="U5" s="21"/>
      <c r="V5" s="21"/>
      <c r="W5" s="21"/>
      <c r="X5" s="21"/>
      <c r="Y5" s="21"/>
      <c r="Z5" s="24"/>
      <c r="AA5" s="24"/>
      <c r="AB5" s="24"/>
      <c r="AC5" s="24"/>
      <c r="AE5" s="82"/>
      <c r="AF5" s="82"/>
    </row>
    <row r="6" spans="1:49" s="12" customFormat="1" ht="18.75">
      <c r="A6" s="20"/>
      <c r="G6" s="82"/>
      <c r="H6" s="82"/>
      <c r="I6" s="82"/>
      <c r="J6" s="82"/>
      <c r="K6" s="82"/>
      <c r="L6" s="82"/>
      <c r="M6" s="23"/>
      <c r="N6" s="23"/>
      <c r="O6" s="21"/>
      <c r="P6" s="21"/>
      <c r="Q6" s="21"/>
      <c r="R6" s="21"/>
      <c r="S6" s="21"/>
      <c r="T6" s="21"/>
      <c r="U6" s="21"/>
      <c r="V6" s="21"/>
      <c r="W6" s="21"/>
      <c r="X6" s="21"/>
      <c r="Y6" s="21"/>
      <c r="Z6" s="24"/>
      <c r="AA6" s="24"/>
      <c r="AB6" s="24"/>
      <c r="AC6" s="24"/>
      <c r="AE6" s="82"/>
      <c r="AF6" s="82"/>
    </row>
    <row r="7" spans="1:49" s="12" customFormat="1" ht="15.75">
      <c r="A7" s="206" t="s">
        <v>431</v>
      </c>
      <c r="G7" s="82"/>
      <c r="H7" s="82"/>
      <c r="I7" s="82"/>
      <c r="J7" s="82"/>
      <c r="K7" s="82"/>
      <c r="L7" s="82"/>
      <c r="M7" s="23"/>
      <c r="N7" s="23"/>
      <c r="O7" s="21"/>
      <c r="P7" s="21"/>
      <c r="Q7" s="21"/>
      <c r="R7" s="21"/>
      <c r="S7" s="21"/>
      <c r="T7" s="21"/>
      <c r="U7" s="21"/>
      <c r="V7" s="21"/>
      <c r="W7" s="21"/>
      <c r="X7" s="21"/>
      <c r="Y7" s="21"/>
      <c r="Z7" s="24"/>
      <c r="AA7" s="24"/>
      <c r="AB7" s="24"/>
      <c r="AC7" s="24"/>
      <c r="AE7" s="82"/>
      <c r="AF7" s="82"/>
    </row>
    <row r="8" spans="1:49" s="12" customFormat="1" ht="45">
      <c r="A8" s="230" t="s">
        <v>232</v>
      </c>
      <c r="B8" s="230"/>
      <c r="C8" s="230"/>
      <c r="D8" s="230"/>
      <c r="E8" s="230"/>
      <c r="F8" s="230"/>
      <c r="G8" s="75" t="s">
        <v>207</v>
      </c>
      <c r="H8" s="75" t="s">
        <v>207</v>
      </c>
      <c r="I8" s="75" t="s">
        <v>207</v>
      </c>
      <c r="J8" s="75" t="s">
        <v>207</v>
      </c>
      <c r="K8" s="75" t="s">
        <v>207</v>
      </c>
      <c r="L8" s="75" t="s">
        <v>207</v>
      </c>
      <c r="M8" s="75" t="s">
        <v>207</v>
      </c>
      <c r="N8" s="75" t="s">
        <v>207</v>
      </c>
      <c r="O8" s="75" t="s">
        <v>207</v>
      </c>
      <c r="P8" s="75" t="s">
        <v>207</v>
      </c>
      <c r="Q8" s="75" t="s">
        <v>207</v>
      </c>
      <c r="R8" s="75" t="s">
        <v>207</v>
      </c>
      <c r="S8" s="75" t="s">
        <v>207</v>
      </c>
      <c r="T8" s="75" t="s">
        <v>207</v>
      </c>
      <c r="U8" s="75" t="s">
        <v>207</v>
      </c>
      <c r="V8" s="75" t="s">
        <v>207</v>
      </c>
      <c r="W8" s="75" t="s">
        <v>207</v>
      </c>
      <c r="X8" s="75" t="s">
        <v>207</v>
      </c>
      <c r="Y8" s="75" t="s">
        <v>207</v>
      </c>
      <c r="Z8" s="74" t="s">
        <v>209</v>
      </c>
      <c r="AA8" s="74" t="s">
        <v>210</v>
      </c>
      <c r="AB8" s="74" t="s">
        <v>254</v>
      </c>
      <c r="AC8" s="74" t="s">
        <v>211</v>
      </c>
      <c r="AD8" s="74" t="s">
        <v>209</v>
      </c>
      <c r="AE8" s="74" t="s">
        <v>209</v>
      </c>
      <c r="AF8" s="74" t="s">
        <v>208</v>
      </c>
      <c r="AG8" s="74" t="s">
        <v>208</v>
      </c>
    </row>
    <row r="9" spans="1:49" s="12" customFormat="1" ht="4.5" customHeight="1">
      <c r="G9" s="82"/>
      <c r="H9" s="82"/>
      <c r="I9" s="82"/>
      <c r="J9" s="82"/>
      <c r="K9" s="82"/>
      <c r="L9" s="82"/>
      <c r="M9" s="23"/>
      <c r="N9" s="23"/>
      <c r="O9" s="21"/>
      <c r="P9" s="21"/>
      <c r="Q9" s="21"/>
      <c r="R9" s="21"/>
      <c r="S9" s="21"/>
      <c r="T9" s="21"/>
      <c r="U9" s="21"/>
      <c r="V9" s="21"/>
      <c r="W9" s="21"/>
      <c r="X9" s="21"/>
      <c r="Y9" s="21"/>
      <c r="Z9" s="21"/>
      <c r="AA9" s="24"/>
      <c r="AB9" s="24"/>
      <c r="AC9" s="24"/>
      <c r="AE9" s="82"/>
      <c r="AF9" s="82"/>
    </row>
    <row r="10" spans="1:49" ht="29.25" customHeight="1">
      <c r="A10" s="5" t="s">
        <v>0</v>
      </c>
      <c r="B10" s="6" t="s">
        <v>68</v>
      </c>
      <c r="C10" s="6" t="s">
        <v>1</v>
      </c>
      <c r="D10" s="6" t="s">
        <v>90</v>
      </c>
      <c r="E10" s="9" t="s">
        <v>86</v>
      </c>
      <c r="F10" s="9" t="s">
        <v>87</v>
      </c>
      <c r="G10" s="9" t="s">
        <v>315</v>
      </c>
      <c r="H10" s="9" t="s">
        <v>316</v>
      </c>
      <c r="I10" s="9" t="s">
        <v>317</v>
      </c>
      <c r="J10" s="9" t="s">
        <v>318</v>
      </c>
      <c r="K10" s="9" t="s">
        <v>319</v>
      </c>
      <c r="L10" s="9" t="s">
        <v>320</v>
      </c>
      <c r="M10" s="22" t="s">
        <v>69</v>
      </c>
      <c r="N10" s="22" t="s">
        <v>70</v>
      </c>
      <c r="O10" s="22" t="s">
        <v>307</v>
      </c>
      <c r="P10" s="22" t="s">
        <v>308</v>
      </c>
      <c r="Q10" s="22" t="s">
        <v>309</v>
      </c>
      <c r="R10" s="22" t="s">
        <v>310</v>
      </c>
      <c r="S10" s="22" t="s">
        <v>311</v>
      </c>
      <c r="T10" s="22" t="s">
        <v>312</v>
      </c>
      <c r="U10" s="22" t="s">
        <v>313</v>
      </c>
      <c r="V10" s="22" t="s">
        <v>314</v>
      </c>
      <c r="W10" s="22" t="s">
        <v>321</v>
      </c>
      <c r="X10" s="22" t="s">
        <v>322</v>
      </c>
      <c r="Y10" s="22" t="s">
        <v>323</v>
      </c>
      <c r="Z10" s="26" t="s">
        <v>71</v>
      </c>
      <c r="AA10" s="26" t="s">
        <v>72</v>
      </c>
      <c r="AB10" s="26" t="s">
        <v>253</v>
      </c>
      <c r="AC10" s="26" t="s">
        <v>73</v>
      </c>
      <c r="AD10" s="26" t="s">
        <v>283</v>
      </c>
      <c r="AE10" s="26" t="s">
        <v>284</v>
      </c>
      <c r="AF10" s="26" t="s">
        <v>289</v>
      </c>
      <c r="AG10" s="26" t="s">
        <v>290</v>
      </c>
      <c r="AH10" s="3"/>
      <c r="AI10" s="3"/>
      <c r="AO10" s="4"/>
      <c r="AP10" s="4"/>
      <c r="AQ10" s="4"/>
      <c r="AR10" s="4"/>
      <c r="AS10" s="4"/>
      <c r="AT10" s="4"/>
      <c r="AU10" s="4"/>
      <c r="AV10" s="4"/>
      <c r="AW10" s="4"/>
    </row>
    <row r="11" spans="1:49">
      <c r="A11" s="48" t="s">
        <v>171</v>
      </c>
      <c r="B11" s="2" t="s">
        <v>66</v>
      </c>
      <c r="C11" s="13" t="s">
        <v>3</v>
      </c>
      <c r="D11" s="2">
        <v>2014</v>
      </c>
      <c r="E11" s="13">
        <v>2014</v>
      </c>
      <c r="F11" s="13" t="s">
        <v>99</v>
      </c>
      <c r="G11" s="88">
        <v>310591</v>
      </c>
      <c r="H11" s="88">
        <v>1686837</v>
      </c>
      <c r="I11" s="88">
        <v>1874</v>
      </c>
      <c r="J11" s="88">
        <v>15703</v>
      </c>
      <c r="K11" s="88">
        <v>312465</v>
      </c>
      <c r="L11" s="88">
        <v>1702540</v>
      </c>
      <c r="M11" s="45">
        <v>2015005</v>
      </c>
      <c r="N11" s="45">
        <v>4351103</v>
      </c>
      <c r="O11" s="45">
        <v>780803</v>
      </c>
      <c r="P11" s="45">
        <v>3527949</v>
      </c>
      <c r="Q11" s="45">
        <v>4308752</v>
      </c>
      <c r="R11" s="45">
        <v>6102</v>
      </c>
      <c r="S11" s="45">
        <v>36249</v>
      </c>
      <c r="T11" s="45">
        <v>42351</v>
      </c>
      <c r="U11" s="45">
        <v>786905</v>
      </c>
      <c r="V11" s="45">
        <v>3564198</v>
      </c>
      <c r="W11" s="138">
        <v>617412444.96000004</v>
      </c>
      <c r="X11" s="138">
        <v>5225459.5</v>
      </c>
      <c r="Y11" s="138">
        <v>622637904.46000004</v>
      </c>
      <c r="Z11" s="25">
        <v>0.96009999999999995</v>
      </c>
      <c r="AA11" s="25"/>
      <c r="AB11" s="25"/>
      <c r="AC11" s="25">
        <v>4.2000000000000003E-2</v>
      </c>
      <c r="AD11" s="121"/>
      <c r="AE11" s="121"/>
      <c r="AF11" s="121">
        <v>346087</v>
      </c>
      <c r="AG11" s="88">
        <v>718310</v>
      </c>
      <c r="AH11" s="2"/>
      <c r="AI11" s="2"/>
      <c r="AJ11" s="2"/>
      <c r="AK11" s="2"/>
      <c r="AL11" s="2"/>
      <c r="AM11" s="2"/>
      <c r="AN11" s="2"/>
      <c r="AO11" s="2"/>
      <c r="AP11" s="2"/>
      <c r="AQ11" s="2"/>
      <c r="AR11" s="2"/>
      <c r="AS11" s="2"/>
      <c r="AT11" s="2"/>
      <c r="AU11" s="2"/>
      <c r="AV11" s="2"/>
      <c r="AW11" s="2"/>
    </row>
    <row r="12" spans="1:49">
      <c r="A12" s="48" t="s">
        <v>172</v>
      </c>
      <c r="B12" s="2" t="s">
        <v>74</v>
      </c>
      <c r="C12" s="13" t="s">
        <v>3</v>
      </c>
      <c r="D12" s="2">
        <v>2014</v>
      </c>
      <c r="E12" s="13">
        <v>2014</v>
      </c>
      <c r="F12" s="13" t="s">
        <v>99</v>
      </c>
      <c r="G12" s="88"/>
      <c r="H12" s="88"/>
      <c r="I12" s="88"/>
      <c r="J12" s="88"/>
      <c r="K12" s="88"/>
      <c r="L12" s="88"/>
      <c r="M12" s="45">
        <v>64394</v>
      </c>
      <c r="N12" s="45">
        <v>128065</v>
      </c>
      <c r="O12" s="45"/>
      <c r="P12" s="45"/>
      <c r="Q12" s="45"/>
      <c r="R12" s="45"/>
      <c r="S12" s="45"/>
      <c r="T12" s="45"/>
      <c r="U12" s="45"/>
      <c r="V12" s="45"/>
      <c r="W12" s="138"/>
      <c r="X12" s="138"/>
      <c r="Y12" s="138"/>
      <c r="Z12" s="25">
        <v>0.84460000000000002</v>
      </c>
      <c r="AA12" s="25"/>
      <c r="AB12" s="25"/>
      <c r="AC12" s="25">
        <v>3.2199999999999999E-2</v>
      </c>
      <c r="AD12" s="121"/>
      <c r="AE12" s="121"/>
      <c r="AF12" s="121">
        <v>10013</v>
      </c>
      <c r="AG12" s="88">
        <v>18895</v>
      </c>
      <c r="AH12" s="1"/>
      <c r="AI12" s="1"/>
      <c r="AJ12" s="1"/>
      <c r="AK12" s="1"/>
      <c r="AL12" s="1"/>
      <c r="AM12" s="1"/>
      <c r="AN12" s="1"/>
      <c r="AO12" s="1"/>
      <c r="AP12" s="1"/>
      <c r="AQ12" s="1"/>
      <c r="AR12" s="1"/>
      <c r="AS12" s="1"/>
      <c r="AT12" s="1"/>
      <c r="AU12" s="1"/>
      <c r="AV12" s="1"/>
      <c r="AW12" s="1"/>
    </row>
    <row r="13" spans="1:49">
      <c r="A13" s="48" t="s">
        <v>173</v>
      </c>
      <c r="B13" s="2" t="s">
        <v>75</v>
      </c>
      <c r="C13" s="13" t="s">
        <v>3</v>
      </c>
      <c r="D13" s="2">
        <v>2014</v>
      </c>
      <c r="E13" s="13">
        <v>2014</v>
      </c>
      <c r="F13" s="13" t="s">
        <v>99</v>
      </c>
      <c r="G13" s="88"/>
      <c r="H13" s="88"/>
      <c r="I13" s="88"/>
      <c r="J13" s="88"/>
      <c r="K13" s="88"/>
      <c r="L13" s="88"/>
      <c r="M13" s="45">
        <v>109</v>
      </c>
      <c r="N13" s="45">
        <v>176</v>
      </c>
      <c r="O13" s="45"/>
      <c r="P13" s="45"/>
      <c r="Q13" s="45"/>
      <c r="R13" s="45"/>
      <c r="S13" s="45"/>
      <c r="T13" s="45"/>
      <c r="U13" s="45"/>
      <c r="V13" s="45"/>
      <c r="W13" s="138"/>
      <c r="X13" s="138"/>
      <c r="Y13" s="138"/>
      <c r="Z13" s="25">
        <v>1</v>
      </c>
      <c r="AA13" s="25"/>
      <c r="AB13" s="25"/>
      <c r="AC13" s="25">
        <v>9.2200000000000004E-2</v>
      </c>
      <c r="AD13" s="121"/>
      <c r="AE13" s="121"/>
      <c r="AF13" s="121">
        <v>0</v>
      </c>
      <c r="AG13" s="88">
        <v>0</v>
      </c>
      <c r="AH13" s="1"/>
      <c r="AI13" s="1"/>
      <c r="AJ13" s="1"/>
      <c r="AK13" s="1"/>
      <c r="AL13" s="1"/>
      <c r="AM13" s="1"/>
      <c r="AN13" s="1"/>
      <c r="AO13" s="1"/>
      <c r="AP13" s="1"/>
      <c r="AQ13" s="1"/>
      <c r="AR13" s="1"/>
      <c r="AS13" s="1"/>
      <c r="AT13" s="1"/>
      <c r="AU13" s="1"/>
      <c r="AV13" s="1"/>
      <c r="AW13" s="1"/>
    </row>
    <row r="14" spans="1:49">
      <c r="A14" s="48" t="s">
        <v>174</v>
      </c>
      <c r="B14" s="2" t="s">
        <v>75</v>
      </c>
      <c r="C14" s="13" t="s">
        <v>3</v>
      </c>
      <c r="D14" s="2">
        <v>2014</v>
      </c>
      <c r="E14" s="13">
        <v>2014</v>
      </c>
      <c r="F14" s="13" t="s">
        <v>99</v>
      </c>
      <c r="G14" s="88"/>
      <c r="H14" s="88"/>
      <c r="I14" s="88"/>
      <c r="J14" s="88"/>
      <c r="K14" s="88"/>
      <c r="L14" s="88"/>
      <c r="M14" s="45">
        <v>1752</v>
      </c>
      <c r="N14" s="45">
        <v>3428</v>
      </c>
      <c r="O14" s="45"/>
      <c r="P14" s="45"/>
      <c r="Q14" s="45"/>
      <c r="R14" s="45"/>
      <c r="S14" s="45"/>
      <c r="T14" s="45"/>
      <c r="U14" s="45"/>
      <c r="V14" s="45"/>
      <c r="W14" s="138"/>
      <c r="X14" s="138"/>
      <c r="Y14" s="138"/>
      <c r="Z14" s="25">
        <v>0.93700000000000006</v>
      </c>
      <c r="AA14" s="25"/>
      <c r="AB14" s="25"/>
      <c r="AC14" s="25">
        <v>9.2200000000000004E-2</v>
      </c>
      <c r="AD14" s="121"/>
      <c r="AE14" s="121"/>
      <c r="AF14" s="121">
        <v>62</v>
      </c>
      <c r="AG14" s="88">
        <v>105</v>
      </c>
      <c r="AH14" s="1"/>
      <c r="AI14" s="1"/>
      <c r="AJ14" s="1"/>
      <c r="AK14" s="1"/>
      <c r="AL14" s="1"/>
      <c r="AM14" s="1"/>
      <c r="AN14" s="1"/>
      <c r="AO14" s="1"/>
      <c r="AP14" s="1"/>
      <c r="AQ14" s="1"/>
      <c r="AR14" s="1"/>
      <c r="AS14" s="1"/>
      <c r="AT14" s="1"/>
      <c r="AU14" s="1"/>
      <c r="AV14" s="1"/>
      <c r="AW14" s="1"/>
    </row>
    <row r="15" spans="1:49">
      <c r="A15" s="48" t="s">
        <v>175</v>
      </c>
      <c r="B15" s="2" t="s">
        <v>75</v>
      </c>
      <c r="C15" s="13" t="s">
        <v>3</v>
      </c>
      <c r="D15" s="2">
        <v>2014</v>
      </c>
      <c r="E15" s="13">
        <v>2014</v>
      </c>
      <c r="F15" s="13" t="s">
        <v>99</v>
      </c>
      <c r="G15" s="88"/>
      <c r="H15" s="88"/>
      <c r="I15" s="88"/>
      <c r="J15" s="88"/>
      <c r="K15" s="88"/>
      <c r="L15" s="88"/>
      <c r="M15" s="45">
        <v>14930</v>
      </c>
      <c r="N15" s="45">
        <v>30348</v>
      </c>
      <c r="O15" s="45"/>
      <c r="P15" s="45"/>
      <c r="Q15" s="45"/>
      <c r="R15" s="45"/>
      <c r="S15" s="45"/>
      <c r="T15" s="45"/>
      <c r="U15" s="45"/>
      <c r="V15" s="45"/>
      <c r="W15" s="138"/>
      <c r="X15" s="138"/>
      <c r="Y15" s="138"/>
      <c r="Z15" s="25">
        <v>0.93210000000000004</v>
      </c>
      <c r="AA15" s="25"/>
      <c r="AB15" s="25"/>
      <c r="AC15" s="25">
        <v>9.2200000000000004E-2</v>
      </c>
      <c r="AD15" s="121"/>
      <c r="AE15" s="121"/>
      <c r="AF15" s="121">
        <v>966</v>
      </c>
      <c r="AG15" s="88">
        <v>1667</v>
      </c>
      <c r="AH15" s="1"/>
      <c r="AI15" s="1"/>
      <c r="AJ15" s="1"/>
      <c r="AK15" s="1"/>
      <c r="AL15" s="1"/>
      <c r="AM15" s="1"/>
      <c r="AN15" s="1"/>
      <c r="AO15" s="1"/>
      <c r="AP15" s="1"/>
      <c r="AQ15" s="1"/>
      <c r="AR15" s="1"/>
      <c r="AS15" s="1"/>
      <c r="AT15" s="1"/>
      <c r="AU15" s="1"/>
      <c r="AV15" s="1"/>
      <c r="AW15" s="1"/>
    </row>
    <row r="16" spans="1:49">
      <c r="A16" s="48" t="s">
        <v>176</v>
      </c>
      <c r="B16" s="2" t="s">
        <v>75</v>
      </c>
      <c r="C16" s="13" t="s">
        <v>3</v>
      </c>
      <c r="D16" s="2">
        <v>2014</v>
      </c>
      <c r="E16" s="13">
        <v>2014</v>
      </c>
      <c r="F16" s="13" t="s">
        <v>99</v>
      </c>
      <c r="G16" s="88"/>
      <c r="H16" s="88"/>
      <c r="I16" s="88"/>
      <c r="J16" s="88"/>
      <c r="K16" s="88"/>
      <c r="L16" s="88"/>
      <c r="M16" s="45">
        <v>2654</v>
      </c>
      <c r="N16" s="45">
        <v>5060</v>
      </c>
      <c r="O16" s="45"/>
      <c r="P16" s="45"/>
      <c r="Q16" s="45"/>
      <c r="R16" s="45"/>
      <c r="S16" s="45"/>
      <c r="T16" s="45"/>
      <c r="U16" s="45"/>
      <c r="V16" s="45"/>
      <c r="W16" s="138"/>
      <c r="X16" s="138"/>
      <c r="Y16" s="138"/>
      <c r="Z16" s="25">
        <v>0.99299999999999999</v>
      </c>
      <c r="AA16" s="25"/>
      <c r="AB16" s="25"/>
      <c r="AC16" s="25">
        <v>9.2200000000000004E-2</v>
      </c>
      <c r="AD16" s="121"/>
      <c r="AE16" s="121"/>
      <c r="AF16" s="121">
        <v>102</v>
      </c>
      <c r="AG16" s="88">
        <v>175</v>
      </c>
      <c r="AH16" s="1"/>
      <c r="AI16" s="1"/>
      <c r="AJ16" s="1"/>
      <c r="AK16" s="1"/>
      <c r="AL16" s="1"/>
      <c r="AM16" s="1"/>
      <c r="AN16" s="1"/>
      <c r="AO16" s="1"/>
      <c r="AP16" s="1"/>
      <c r="AQ16" s="1"/>
      <c r="AR16" s="1"/>
      <c r="AS16" s="1"/>
      <c r="AT16" s="1"/>
      <c r="AU16" s="1"/>
      <c r="AV16" s="1"/>
      <c r="AW16" s="1"/>
    </row>
    <row r="17" spans="1:49">
      <c r="A17" s="48" t="s">
        <v>177</v>
      </c>
      <c r="B17" s="2" t="s">
        <v>75</v>
      </c>
      <c r="C17" s="13" t="s">
        <v>3</v>
      </c>
      <c r="D17" s="2">
        <v>2014</v>
      </c>
      <c r="E17" s="13">
        <v>2014</v>
      </c>
      <c r="F17" s="13" t="s">
        <v>99</v>
      </c>
      <c r="G17" s="88"/>
      <c r="H17" s="88"/>
      <c r="I17" s="88"/>
      <c r="J17" s="88"/>
      <c r="K17" s="88"/>
      <c r="L17" s="88"/>
      <c r="M17" s="45">
        <v>733</v>
      </c>
      <c r="N17" s="45">
        <v>1749</v>
      </c>
      <c r="O17" s="45"/>
      <c r="P17" s="45"/>
      <c r="Q17" s="45"/>
      <c r="R17" s="45"/>
      <c r="S17" s="45"/>
      <c r="T17" s="45"/>
      <c r="U17" s="45"/>
      <c r="V17" s="45"/>
      <c r="W17" s="138"/>
      <c r="X17" s="138"/>
      <c r="Y17" s="138"/>
      <c r="Z17" s="25">
        <v>0.95650000000000002</v>
      </c>
      <c r="AA17" s="25"/>
      <c r="AB17" s="25"/>
      <c r="AC17" s="25">
        <v>9.2200000000000004E-2</v>
      </c>
      <c r="AD17" s="121"/>
      <c r="AE17" s="121"/>
      <c r="AF17" s="121">
        <v>170</v>
      </c>
      <c r="AG17" s="88">
        <v>382</v>
      </c>
      <c r="AH17" s="1"/>
      <c r="AI17" s="1"/>
      <c r="AJ17" s="1"/>
      <c r="AK17" s="1"/>
      <c r="AL17" s="1"/>
      <c r="AM17" s="1"/>
      <c r="AN17" s="1"/>
      <c r="AO17" s="1"/>
      <c r="AP17" s="1"/>
      <c r="AQ17" s="1"/>
      <c r="AR17" s="1"/>
      <c r="AS17" s="1"/>
      <c r="AT17" s="1"/>
      <c r="AU17" s="1"/>
      <c r="AV17" s="1"/>
      <c r="AW17" s="1"/>
    </row>
    <row r="18" spans="1:49">
      <c r="A18" s="48" t="s">
        <v>178</v>
      </c>
      <c r="B18" s="2" t="s">
        <v>74</v>
      </c>
      <c r="C18" s="13" t="s">
        <v>3</v>
      </c>
      <c r="D18" s="2">
        <v>2014</v>
      </c>
      <c r="E18" s="13">
        <v>2014</v>
      </c>
      <c r="F18" s="13" t="s">
        <v>99</v>
      </c>
      <c r="G18" s="88"/>
      <c r="H18" s="88"/>
      <c r="I18" s="88"/>
      <c r="J18" s="88"/>
      <c r="K18" s="88"/>
      <c r="L18" s="88"/>
      <c r="M18" s="45">
        <v>34380</v>
      </c>
      <c r="N18" s="45">
        <v>71039</v>
      </c>
      <c r="O18" s="45"/>
      <c r="P18" s="45"/>
      <c r="Q18" s="45"/>
      <c r="R18" s="45"/>
      <c r="S18" s="45"/>
      <c r="T18" s="45"/>
      <c r="U18" s="45"/>
      <c r="V18" s="45"/>
      <c r="W18" s="138"/>
      <c r="X18" s="138"/>
      <c r="Y18" s="138"/>
      <c r="Z18" s="25">
        <v>0.91010000000000002</v>
      </c>
      <c r="AA18" s="25"/>
      <c r="AB18" s="25"/>
      <c r="AC18" s="25">
        <v>3.0200000000000001E-2</v>
      </c>
      <c r="AD18" s="121"/>
      <c r="AE18" s="121"/>
      <c r="AF18" s="121">
        <v>5672</v>
      </c>
      <c r="AG18" s="88">
        <v>11176</v>
      </c>
    </row>
    <row r="19" spans="1:49">
      <c r="A19" s="48" t="s">
        <v>179</v>
      </c>
      <c r="B19" s="2" t="s">
        <v>75</v>
      </c>
      <c r="C19" s="13" t="s">
        <v>3</v>
      </c>
      <c r="D19" s="2">
        <v>2014</v>
      </c>
      <c r="E19" s="13">
        <v>2014</v>
      </c>
      <c r="F19" s="13" t="s">
        <v>99</v>
      </c>
      <c r="G19" s="88"/>
      <c r="H19" s="88"/>
      <c r="I19" s="88"/>
      <c r="J19" s="88"/>
      <c r="K19" s="88"/>
      <c r="L19" s="88"/>
      <c r="M19" s="45">
        <v>2556</v>
      </c>
      <c r="N19" s="45">
        <v>5205</v>
      </c>
      <c r="O19" s="45"/>
      <c r="P19" s="45"/>
      <c r="Q19" s="45"/>
      <c r="R19" s="45"/>
      <c r="S19" s="45"/>
      <c r="T19" s="45"/>
      <c r="U19" s="45"/>
      <c r="V19" s="45"/>
      <c r="W19" s="138"/>
      <c r="X19" s="138"/>
      <c r="Y19" s="138"/>
      <c r="Z19" s="25">
        <v>1</v>
      </c>
      <c r="AA19" s="25"/>
      <c r="AB19" s="25"/>
      <c r="AC19" s="25">
        <v>9.2200000000000004E-2</v>
      </c>
      <c r="AD19" s="121"/>
      <c r="AE19" s="121"/>
      <c r="AF19" s="121">
        <v>144</v>
      </c>
      <c r="AG19" s="88">
        <v>251</v>
      </c>
    </row>
    <row r="20" spans="1:49">
      <c r="A20" s="48" t="s">
        <v>180</v>
      </c>
      <c r="B20" s="2" t="s">
        <v>75</v>
      </c>
      <c r="C20" s="13" t="s">
        <v>3</v>
      </c>
      <c r="D20" s="2">
        <v>2014</v>
      </c>
      <c r="E20" s="13">
        <v>2014</v>
      </c>
      <c r="F20" s="13" t="s">
        <v>99</v>
      </c>
      <c r="G20" s="88"/>
      <c r="H20" s="88"/>
      <c r="I20" s="88"/>
      <c r="J20" s="88"/>
      <c r="K20" s="88"/>
      <c r="L20" s="88"/>
      <c r="M20" s="45">
        <v>6484</v>
      </c>
      <c r="N20" s="45">
        <v>11899</v>
      </c>
      <c r="O20" s="45"/>
      <c r="P20" s="45"/>
      <c r="Q20" s="45"/>
      <c r="R20" s="45"/>
      <c r="S20" s="45"/>
      <c r="T20" s="45"/>
      <c r="U20" s="45"/>
      <c r="V20" s="45"/>
      <c r="W20" s="138"/>
      <c r="X20" s="138"/>
      <c r="Y20" s="138"/>
      <c r="Z20" s="25">
        <v>0.98799999999999999</v>
      </c>
      <c r="AA20" s="25"/>
      <c r="AB20" s="25"/>
      <c r="AC20" s="25">
        <v>9.2200000000000004E-2</v>
      </c>
      <c r="AD20" s="121"/>
      <c r="AE20" s="121"/>
      <c r="AF20" s="121">
        <v>411</v>
      </c>
      <c r="AG20" s="88">
        <v>808</v>
      </c>
    </row>
    <row r="21" spans="1:49">
      <c r="A21" s="12" t="s">
        <v>122</v>
      </c>
      <c r="B21" s="2" t="s">
        <v>74</v>
      </c>
      <c r="C21" s="13" t="s">
        <v>3</v>
      </c>
      <c r="D21" s="2">
        <v>2014</v>
      </c>
      <c r="E21" s="13">
        <v>2014</v>
      </c>
      <c r="F21" s="13" t="s">
        <v>99</v>
      </c>
      <c r="G21" s="88"/>
      <c r="H21" s="88"/>
      <c r="I21" s="88"/>
      <c r="J21" s="88"/>
      <c r="K21" s="88"/>
      <c r="L21" s="88"/>
      <c r="M21" s="45">
        <v>94981</v>
      </c>
      <c r="N21" s="45">
        <v>226573</v>
      </c>
      <c r="O21" s="45"/>
      <c r="P21" s="45"/>
      <c r="Q21" s="45"/>
      <c r="R21" s="45"/>
      <c r="S21" s="45"/>
      <c r="T21" s="45"/>
      <c r="U21" s="45"/>
      <c r="V21" s="45"/>
      <c r="W21" s="138"/>
      <c r="X21" s="138"/>
      <c r="Y21" s="138"/>
      <c r="Z21" s="25">
        <v>0.90459999999999996</v>
      </c>
      <c r="AA21" s="25"/>
      <c r="AB21" s="25"/>
      <c r="AC21" s="25">
        <v>1.7000000000000001E-2</v>
      </c>
      <c r="AD21" s="121"/>
      <c r="AE21" s="121"/>
      <c r="AF21" s="121">
        <v>14621</v>
      </c>
      <c r="AG21" s="88">
        <v>31770</v>
      </c>
    </row>
    <row r="22" spans="1:49">
      <c r="A22" s="12" t="s">
        <v>123</v>
      </c>
      <c r="B22" s="2" t="s">
        <v>75</v>
      </c>
      <c r="C22" s="13" t="s">
        <v>3</v>
      </c>
      <c r="D22" s="2">
        <v>2014</v>
      </c>
      <c r="E22" s="13">
        <v>2014</v>
      </c>
      <c r="F22" s="13" t="s">
        <v>99</v>
      </c>
      <c r="G22" s="88"/>
      <c r="H22" s="88"/>
      <c r="I22" s="88"/>
      <c r="J22" s="88"/>
      <c r="K22" s="88"/>
      <c r="L22" s="88"/>
      <c r="M22" s="45">
        <v>1472</v>
      </c>
      <c r="N22" s="45">
        <v>3606</v>
      </c>
      <c r="O22" s="45"/>
      <c r="P22" s="45"/>
      <c r="Q22" s="45"/>
      <c r="R22" s="45"/>
      <c r="S22" s="45"/>
      <c r="T22" s="45"/>
      <c r="U22" s="45"/>
      <c r="V22" s="45"/>
      <c r="W22" s="138"/>
      <c r="X22" s="138"/>
      <c r="Y22" s="138"/>
      <c r="Z22" s="25">
        <v>1</v>
      </c>
      <c r="AA22" s="25"/>
      <c r="AB22" s="25"/>
      <c r="AC22" s="25">
        <v>9.2200000000000004E-2</v>
      </c>
      <c r="AD22" s="121"/>
      <c r="AE22" s="121"/>
      <c r="AF22" s="121">
        <v>213</v>
      </c>
      <c r="AG22" s="88">
        <v>455</v>
      </c>
    </row>
    <row r="23" spans="1:49">
      <c r="A23" s="12" t="s">
        <v>124</v>
      </c>
      <c r="B23" s="2" t="s">
        <v>75</v>
      </c>
      <c r="C23" s="13" t="s">
        <v>3</v>
      </c>
      <c r="D23" s="2">
        <v>2014</v>
      </c>
      <c r="E23" s="13">
        <v>2014</v>
      </c>
      <c r="F23" s="13" t="s">
        <v>99</v>
      </c>
      <c r="G23" s="88"/>
      <c r="H23" s="88"/>
      <c r="I23" s="88"/>
      <c r="J23" s="88"/>
      <c r="K23" s="88"/>
      <c r="L23" s="88"/>
      <c r="M23" s="45">
        <v>9266</v>
      </c>
      <c r="N23" s="45">
        <v>17196</v>
      </c>
      <c r="O23" s="45"/>
      <c r="P23" s="45"/>
      <c r="Q23" s="45"/>
      <c r="R23" s="45"/>
      <c r="S23" s="45"/>
      <c r="T23" s="45"/>
      <c r="U23" s="45"/>
      <c r="V23" s="45"/>
      <c r="W23" s="138"/>
      <c r="X23" s="138"/>
      <c r="Y23" s="138"/>
      <c r="Z23" s="25">
        <v>0.95689999999999997</v>
      </c>
      <c r="AA23" s="25"/>
      <c r="AB23" s="25"/>
      <c r="AC23" s="25">
        <v>9.2200000000000004E-2</v>
      </c>
      <c r="AD23" s="121"/>
      <c r="AE23" s="121"/>
      <c r="AF23" s="121">
        <v>694</v>
      </c>
      <c r="AG23" s="88">
        <v>1252</v>
      </c>
    </row>
    <row r="24" spans="1:49">
      <c r="A24" s="12" t="s">
        <v>125</v>
      </c>
      <c r="B24" s="2" t="s">
        <v>75</v>
      </c>
      <c r="C24" s="13" t="s">
        <v>3</v>
      </c>
      <c r="D24" s="2">
        <v>2014</v>
      </c>
      <c r="E24" s="13">
        <v>2014</v>
      </c>
      <c r="F24" s="13" t="s">
        <v>99</v>
      </c>
      <c r="G24" s="88"/>
      <c r="H24" s="88"/>
      <c r="I24" s="88"/>
      <c r="J24" s="88"/>
      <c r="K24" s="88"/>
      <c r="L24" s="88"/>
      <c r="M24" s="45">
        <v>15263</v>
      </c>
      <c r="N24" s="45">
        <v>38782</v>
      </c>
      <c r="O24" s="45"/>
      <c r="P24" s="45"/>
      <c r="Q24" s="45"/>
      <c r="R24" s="45"/>
      <c r="S24" s="45"/>
      <c r="T24" s="45"/>
      <c r="U24" s="45"/>
      <c r="V24" s="45"/>
      <c r="W24" s="138"/>
      <c r="X24" s="138"/>
      <c r="Y24" s="138"/>
      <c r="Z24" s="25">
        <v>0.95350000000000001</v>
      </c>
      <c r="AA24" s="25"/>
      <c r="AB24" s="25"/>
      <c r="AC24" s="25">
        <v>9.2200000000000004E-2</v>
      </c>
      <c r="AD24" s="121"/>
      <c r="AE24" s="121"/>
      <c r="AF24" s="121">
        <v>1061</v>
      </c>
      <c r="AG24" s="88">
        <v>2149</v>
      </c>
    </row>
    <row r="25" spans="1:49">
      <c r="A25" s="12" t="s">
        <v>126</v>
      </c>
      <c r="B25" s="2" t="s">
        <v>75</v>
      </c>
      <c r="C25" s="13" t="s">
        <v>3</v>
      </c>
      <c r="D25" s="2">
        <v>2014</v>
      </c>
      <c r="E25" s="13">
        <v>2014</v>
      </c>
      <c r="F25" s="13" t="s">
        <v>99</v>
      </c>
      <c r="G25" s="88"/>
      <c r="H25" s="88"/>
      <c r="I25" s="88"/>
      <c r="J25" s="88"/>
      <c r="K25" s="88"/>
      <c r="L25" s="88"/>
      <c r="M25" s="45">
        <v>1052</v>
      </c>
      <c r="N25" s="45">
        <v>2152</v>
      </c>
      <c r="O25" s="45"/>
      <c r="P25" s="45"/>
      <c r="Q25" s="45"/>
      <c r="R25" s="45"/>
      <c r="S25" s="45"/>
      <c r="T25" s="45"/>
      <c r="U25" s="45"/>
      <c r="V25" s="45"/>
      <c r="W25" s="138"/>
      <c r="X25" s="138"/>
      <c r="Y25" s="138"/>
      <c r="Z25" s="25">
        <v>0.99139999999999995</v>
      </c>
      <c r="AA25" s="25"/>
      <c r="AB25" s="25"/>
      <c r="AC25" s="25">
        <v>9.2200000000000004E-2</v>
      </c>
      <c r="AD25" s="121"/>
      <c r="AE25" s="121"/>
      <c r="AF25" s="121">
        <v>110</v>
      </c>
      <c r="AG25" s="88">
        <v>231</v>
      </c>
    </row>
    <row r="26" spans="1:49">
      <c r="A26" s="12" t="s">
        <v>127</v>
      </c>
      <c r="B26" s="2" t="s">
        <v>75</v>
      </c>
      <c r="C26" s="13" t="s">
        <v>3</v>
      </c>
      <c r="D26" s="2">
        <v>2014</v>
      </c>
      <c r="E26" s="13">
        <v>2014</v>
      </c>
      <c r="F26" s="13" t="s">
        <v>99</v>
      </c>
      <c r="G26" s="88"/>
      <c r="H26" s="88"/>
      <c r="I26" s="88"/>
      <c r="J26" s="88"/>
      <c r="K26" s="88"/>
      <c r="L26" s="88"/>
      <c r="M26" s="45">
        <v>60740</v>
      </c>
      <c r="N26" s="45">
        <v>147170</v>
      </c>
      <c r="O26" s="45"/>
      <c r="P26" s="45"/>
      <c r="Q26" s="45"/>
      <c r="R26" s="45"/>
      <c r="S26" s="45"/>
      <c r="T26" s="45"/>
      <c r="U26" s="45"/>
      <c r="V26" s="45"/>
      <c r="W26" s="138"/>
      <c r="X26" s="138"/>
      <c r="Y26" s="138"/>
      <c r="Z26" s="25">
        <v>0.9768</v>
      </c>
      <c r="AA26" s="25"/>
      <c r="AB26" s="25"/>
      <c r="AC26" s="25">
        <v>3.0800000000000001E-2</v>
      </c>
      <c r="AD26" s="121"/>
      <c r="AE26" s="121"/>
      <c r="AF26" s="121">
        <v>10650</v>
      </c>
      <c r="AG26" s="88">
        <v>23974</v>
      </c>
    </row>
    <row r="27" spans="1:49">
      <c r="A27" s="12" t="s">
        <v>128</v>
      </c>
      <c r="B27" s="2" t="s">
        <v>75</v>
      </c>
      <c r="C27" s="13" t="s">
        <v>3</v>
      </c>
      <c r="D27" s="2">
        <v>2014</v>
      </c>
      <c r="E27" s="13">
        <v>2014</v>
      </c>
      <c r="F27" s="13" t="s">
        <v>99</v>
      </c>
      <c r="G27" s="88"/>
      <c r="H27" s="88"/>
      <c r="I27" s="88"/>
      <c r="J27" s="88"/>
      <c r="K27" s="88"/>
      <c r="L27" s="88"/>
      <c r="M27" s="45">
        <v>10051</v>
      </c>
      <c r="N27" s="45">
        <v>23815</v>
      </c>
      <c r="O27" s="45"/>
      <c r="P27" s="45"/>
      <c r="Q27" s="45"/>
      <c r="R27" s="45"/>
      <c r="S27" s="45"/>
      <c r="T27" s="45"/>
      <c r="U27" s="45"/>
      <c r="V27" s="45"/>
      <c r="W27" s="138"/>
      <c r="X27" s="138"/>
      <c r="Y27" s="138"/>
      <c r="Z27" s="25">
        <v>0.96850000000000003</v>
      </c>
      <c r="AA27" s="25"/>
      <c r="AB27" s="25"/>
      <c r="AC27" s="25">
        <v>9.2200000000000004E-2</v>
      </c>
      <c r="AD27" s="121"/>
      <c r="AE27" s="121"/>
      <c r="AF27" s="121">
        <v>1406</v>
      </c>
      <c r="AG27" s="88">
        <v>3059</v>
      </c>
    </row>
    <row r="28" spans="1:49">
      <c r="A28" s="12" t="s">
        <v>129</v>
      </c>
      <c r="B28" s="2" t="s">
        <v>75</v>
      </c>
      <c r="C28" s="13" t="s">
        <v>3</v>
      </c>
      <c r="D28" s="2">
        <v>2014</v>
      </c>
      <c r="E28" s="13">
        <v>2014</v>
      </c>
      <c r="F28" s="13" t="s">
        <v>99</v>
      </c>
      <c r="G28" s="88"/>
      <c r="H28" s="88"/>
      <c r="I28" s="88"/>
      <c r="J28" s="88"/>
      <c r="K28" s="88"/>
      <c r="L28" s="88"/>
      <c r="M28" s="45">
        <v>5262</v>
      </c>
      <c r="N28" s="45">
        <v>10622</v>
      </c>
      <c r="O28" s="45"/>
      <c r="P28" s="45"/>
      <c r="Q28" s="45"/>
      <c r="R28" s="45"/>
      <c r="S28" s="45"/>
      <c r="T28" s="45"/>
      <c r="U28" s="45"/>
      <c r="V28" s="45"/>
      <c r="W28" s="138"/>
      <c r="X28" s="138"/>
      <c r="Y28" s="138"/>
      <c r="Z28" s="25">
        <v>0.86460000000000004</v>
      </c>
      <c r="AA28" s="25"/>
      <c r="AB28" s="25"/>
      <c r="AC28" s="25">
        <v>9.2200000000000004E-2</v>
      </c>
      <c r="AD28" s="121"/>
      <c r="AE28" s="121"/>
      <c r="AF28" s="121">
        <v>381</v>
      </c>
      <c r="AG28" s="88">
        <v>718</v>
      </c>
    </row>
    <row r="29" spans="1:49">
      <c r="A29" s="12" t="s">
        <v>130</v>
      </c>
      <c r="B29" s="2" t="s">
        <v>75</v>
      </c>
      <c r="C29" s="13" t="s">
        <v>3</v>
      </c>
      <c r="D29" s="2">
        <v>2014</v>
      </c>
      <c r="E29" s="13">
        <v>2014</v>
      </c>
      <c r="F29" s="13" t="s">
        <v>99</v>
      </c>
      <c r="G29" s="88"/>
      <c r="H29" s="88"/>
      <c r="I29" s="88"/>
      <c r="J29" s="88"/>
      <c r="K29" s="88"/>
      <c r="L29" s="88"/>
      <c r="M29" s="45">
        <v>1488</v>
      </c>
      <c r="N29" s="45">
        <v>3149</v>
      </c>
      <c r="O29" s="45"/>
      <c r="P29" s="45"/>
      <c r="Q29" s="45"/>
      <c r="R29" s="45"/>
      <c r="S29" s="45"/>
      <c r="T29" s="45"/>
      <c r="U29" s="45"/>
      <c r="V29" s="45"/>
      <c r="W29" s="138"/>
      <c r="X29" s="138"/>
      <c r="Y29" s="138"/>
      <c r="Z29" s="25">
        <v>0.90180000000000005</v>
      </c>
      <c r="AA29" s="25"/>
      <c r="AB29" s="25"/>
      <c r="AC29" s="25">
        <v>9.2200000000000004E-2</v>
      </c>
      <c r="AD29" s="121"/>
      <c r="AE29" s="121"/>
      <c r="AF29" s="121">
        <v>92</v>
      </c>
      <c r="AG29" s="88">
        <v>142</v>
      </c>
    </row>
    <row r="30" spans="1:49">
      <c r="A30" s="12" t="s">
        <v>131</v>
      </c>
      <c r="B30" s="2" t="s">
        <v>76</v>
      </c>
      <c r="C30" s="13" t="s">
        <v>3</v>
      </c>
      <c r="D30" s="2">
        <v>2014</v>
      </c>
      <c r="E30" s="13">
        <v>2014</v>
      </c>
      <c r="F30" s="13" t="s">
        <v>99</v>
      </c>
      <c r="G30" s="88"/>
      <c r="H30" s="88"/>
      <c r="I30" s="88"/>
      <c r="J30" s="88"/>
      <c r="K30" s="88"/>
      <c r="L30" s="88"/>
      <c r="M30" s="45">
        <v>573325</v>
      </c>
      <c r="N30" s="45">
        <v>1177757</v>
      </c>
      <c r="O30" s="45"/>
      <c r="P30" s="45"/>
      <c r="Q30" s="45"/>
      <c r="R30" s="45"/>
      <c r="S30" s="45"/>
      <c r="T30" s="45"/>
      <c r="U30" s="45"/>
      <c r="V30" s="45"/>
      <c r="W30" s="138"/>
      <c r="X30" s="138"/>
      <c r="Y30" s="138"/>
      <c r="Z30" s="25">
        <v>0.96930000000000005</v>
      </c>
      <c r="AA30" s="25"/>
      <c r="AB30" s="25"/>
      <c r="AC30" s="25">
        <v>2.3699999999999999E-2</v>
      </c>
      <c r="AD30" s="121"/>
      <c r="AE30" s="121"/>
      <c r="AF30" s="121">
        <v>117446</v>
      </c>
      <c r="AG30" s="88">
        <v>239673</v>
      </c>
    </row>
    <row r="31" spans="1:49">
      <c r="A31" s="12" t="s">
        <v>132</v>
      </c>
      <c r="B31" s="2" t="s">
        <v>75</v>
      </c>
      <c r="C31" s="13" t="s">
        <v>3</v>
      </c>
      <c r="D31" s="2">
        <v>2014</v>
      </c>
      <c r="E31" s="13">
        <v>2014</v>
      </c>
      <c r="F31" s="13" t="s">
        <v>99</v>
      </c>
      <c r="G31" s="88"/>
      <c r="H31" s="88"/>
      <c r="I31" s="88"/>
      <c r="J31" s="88"/>
      <c r="K31" s="88"/>
      <c r="L31" s="88"/>
      <c r="M31" s="45">
        <v>11221</v>
      </c>
      <c r="N31" s="45">
        <v>28263</v>
      </c>
      <c r="O31" s="45"/>
      <c r="P31" s="45"/>
      <c r="Q31" s="45"/>
      <c r="R31" s="45"/>
      <c r="S31" s="45"/>
      <c r="T31" s="45"/>
      <c r="U31" s="45"/>
      <c r="V31" s="45"/>
      <c r="W31" s="138"/>
      <c r="X31" s="138"/>
      <c r="Y31" s="138"/>
      <c r="Z31" s="25">
        <v>0.9708</v>
      </c>
      <c r="AA31" s="25"/>
      <c r="AB31" s="25"/>
      <c r="AC31" s="25">
        <v>9.2200000000000004E-2</v>
      </c>
      <c r="AD31" s="121"/>
      <c r="AE31" s="121"/>
      <c r="AF31" s="121">
        <v>2898</v>
      </c>
      <c r="AG31" s="88">
        <v>6602</v>
      </c>
    </row>
    <row r="32" spans="1:49">
      <c r="A32" s="12" t="s">
        <v>133</v>
      </c>
      <c r="B32" s="2" t="s">
        <v>75</v>
      </c>
      <c r="C32" s="13" t="s">
        <v>3</v>
      </c>
      <c r="D32" s="2">
        <v>2014</v>
      </c>
      <c r="E32" s="13">
        <v>2014</v>
      </c>
      <c r="F32" s="13" t="s">
        <v>99</v>
      </c>
      <c r="G32" s="88"/>
      <c r="H32" s="88"/>
      <c r="I32" s="88"/>
      <c r="J32" s="88"/>
      <c r="K32" s="88"/>
      <c r="L32" s="88"/>
      <c r="M32" s="45">
        <v>5920</v>
      </c>
      <c r="N32" s="45">
        <v>9998</v>
      </c>
      <c r="O32" s="45"/>
      <c r="P32" s="45"/>
      <c r="Q32" s="45"/>
      <c r="R32" s="45"/>
      <c r="S32" s="45"/>
      <c r="T32" s="45"/>
      <c r="U32" s="45"/>
      <c r="V32" s="45"/>
      <c r="W32" s="138"/>
      <c r="X32" s="138"/>
      <c r="Y32" s="138"/>
      <c r="Z32" s="25">
        <v>0.94679999999999997</v>
      </c>
      <c r="AA32" s="25"/>
      <c r="AB32" s="25"/>
      <c r="AC32" s="25">
        <v>9.2200000000000004E-2</v>
      </c>
      <c r="AD32" s="121"/>
      <c r="AE32" s="121"/>
      <c r="AF32" s="121">
        <v>1293</v>
      </c>
      <c r="AG32" s="88">
        <v>2297</v>
      </c>
    </row>
    <row r="33" spans="1:33">
      <c r="A33" s="12" t="s">
        <v>134</v>
      </c>
      <c r="B33" s="2" t="s">
        <v>75</v>
      </c>
      <c r="C33" s="13" t="s">
        <v>3</v>
      </c>
      <c r="D33" s="2">
        <v>2014</v>
      </c>
      <c r="E33" s="13">
        <v>2014</v>
      </c>
      <c r="F33" s="13" t="s">
        <v>99</v>
      </c>
      <c r="G33" s="88"/>
      <c r="H33" s="88"/>
      <c r="I33" s="88"/>
      <c r="J33" s="88"/>
      <c r="K33" s="88"/>
      <c r="L33" s="88"/>
      <c r="M33" s="45">
        <v>1017</v>
      </c>
      <c r="N33" s="45">
        <v>2034</v>
      </c>
      <c r="O33" s="45"/>
      <c r="P33" s="45"/>
      <c r="Q33" s="45"/>
      <c r="R33" s="45"/>
      <c r="S33" s="45"/>
      <c r="T33" s="45"/>
      <c r="U33" s="45"/>
      <c r="V33" s="45"/>
      <c r="W33" s="138"/>
      <c r="X33" s="138"/>
      <c r="Y33" s="138"/>
      <c r="Z33" s="25">
        <v>0.91180000000000005</v>
      </c>
      <c r="AA33" s="25"/>
      <c r="AB33" s="25"/>
      <c r="AC33" s="25">
        <v>9.2200000000000004E-2</v>
      </c>
      <c r="AD33" s="121"/>
      <c r="AE33" s="121"/>
      <c r="AF33" s="121">
        <v>38</v>
      </c>
      <c r="AG33" s="88">
        <v>65</v>
      </c>
    </row>
    <row r="34" spans="1:33">
      <c r="A34" s="12" t="s">
        <v>135</v>
      </c>
      <c r="B34" s="2" t="s">
        <v>75</v>
      </c>
      <c r="C34" s="13" t="s">
        <v>3</v>
      </c>
      <c r="D34" s="2">
        <v>2014</v>
      </c>
      <c r="E34" s="13">
        <v>2014</v>
      </c>
      <c r="F34" s="13" t="s">
        <v>99</v>
      </c>
      <c r="G34" s="88"/>
      <c r="H34" s="88"/>
      <c r="I34" s="88"/>
      <c r="J34" s="88"/>
      <c r="K34" s="88"/>
      <c r="L34" s="88"/>
      <c r="M34" s="45">
        <v>7144</v>
      </c>
      <c r="N34" s="45">
        <v>13415</v>
      </c>
      <c r="O34" s="45"/>
      <c r="P34" s="45"/>
      <c r="Q34" s="45"/>
      <c r="R34" s="45"/>
      <c r="S34" s="45"/>
      <c r="T34" s="45"/>
      <c r="U34" s="45"/>
      <c r="V34" s="45"/>
      <c r="W34" s="138"/>
      <c r="X34" s="138"/>
      <c r="Y34" s="138"/>
      <c r="Z34" s="25">
        <v>0.99409999999999998</v>
      </c>
      <c r="AA34" s="25"/>
      <c r="AB34" s="25"/>
      <c r="AC34" s="25">
        <v>9.2200000000000004E-2</v>
      </c>
      <c r="AD34" s="121"/>
      <c r="AE34" s="121"/>
      <c r="AF34" s="121">
        <v>656</v>
      </c>
      <c r="AG34" s="88">
        <v>1374</v>
      </c>
    </row>
    <row r="35" spans="1:33">
      <c r="A35" s="12" t="s">
        <v>136</v>
      </c>
      <c r="B35" s="2" t="s">
        <v>75</v>
      </c>
      <c r="C35" s="13" t="s">
        <v>3</v>
      </c>
      <c r="D35" s="2">
        <v>2014</v>
      </c>
      <c r="E35" s="13">
        <v>2014</v>
      </c>
      <c r="F35" s="13" t="s">
        <v>99</v>
      </c>
      <c r="G35" s="88"/>
      <c r="H35" s="88"/>
      <c r="I35" s="88"/>
      <c r="J35" s="88"/>
      <c r="K35" s="88"/>
      <c r="L35" s="88"/>
      <c r="M35" s="45">
        <v>23364</v>
      </c>
      <c r="N35" s="45">
        <v>55842</v>
      </c>
      <c r="O35" s="45"/>
      <c r="P35" s="45"/>
      <c r="Q35" s="45"/>
      <c r="R35" s="45"/>
      <c r="S35" s="45"/>
      <c r="T35" s="45"/>
      <c r="U35" s="45"/>
      <c r="V35" s="45"/>
      <c r="W35" s="138"/>
      <c r="X35" s="138"/>
      <c r="Y35" s="138"/>
      <c r="Z35" s="25">
        <v>0.96140000000000003</v>
      </c>
      <c r="AA35" s="25"/>
      <c r="AB35" s="25"/>
      <c r="AC35" s="25">
        <v>5.8999999999999999E-3</v>
      </c>
      <c r="AD35" s="121"/>
      <c r="AE35" s="121"/>
      <c r="AF35" s="121">
        <v>4110</v>
      </c>
      <c r="AG35" s="88">
        <v>9197</v>
      </c>
    </row>
    <row r="36" spans="1:33">
      <c r="A36" s="12" t="s">
        <v>137</v>
      </c>
      <c r="B36" s="2" t="s">
        <v>75</v>
      </c>
      <c r="C36" s="13" t="s">
        <v>3</v>
      </c>
      <c r="D36" s="2">
        <v>2014</v>
      </c>
      <c r="E36" s="13">
        <v>2014</v>
      </c>
      <c r="F36" s="13" t="s">
        <v>99</v>
      </c>
      <c r="G36" s="88"/>
      <c r="H36" s="88"/>
      <c r="I36" s="88"/>
      <c r="J36" s="88"/>
      <c r="K36" s="88"/>
      <c r="L36" s="88"/>
      <c r="M36" s="45">
        <v>437</v>
      </c>
      <c r="N36" s="45">
        <v>963</v>
      </c>
      <c r="O36" s="45"/>
      <c r="P36" s="45"/>
      <c r="Q36" s="45"/>
      <c r="R36" s="45"/>
      <c r="S36" s="45"/>
      <c r="T36" s="45"/>
      <c r="U36" s="45"/>
      <c r="V36" s="45"/>
      <c r="W36" s="138"/>
      <c r="X36" s="138"/>
      <c r="Y36" s="138"/>
      <c r="Z36" s="25">
        <v>0.9667</v>
      </c>
      <c r="AA36" s="25"/>
      <c r="AB36" s="25"/>
      <c r="AC36" s="25">
        <v>9.2200000000000004E-2</v>
      </c>
      <c r="AD36" s="121"/>
      <c r="AE36" s="121"/>
      <c r="AF36" s="104" t="s">
        <v>430</v>
      </c>
      <c r="AG36" s="88">
        <v>68</v>
      </c>
    </row>
    <row r="37" spans="1:33">
      <c r="A37" s="12" t="s">
        <v>138</v>
      </c>
      <c r="B37" s="2" t="s">
        <v>75</v>
      </c>
      <c r="C37" s="13" t="s">
        <v>3</v>
      </c>
      <c r="D37" s="2">
        <v>2014</v>
      </c>
      <c r="E37" s="13">
        <v>2014</v>
      </c>
      <c r="F37" s="13" t="s">
        <v>99</v>
      </c>
      <c r="G37" s="88"/>
      <c r="H37" s="88"/>
      <c r="I37" s="88"/>
      <c r="J37" s="88"/>
      <c r="K37" s="88"/>
      <c r="L37" s="88"/>
      <c r="M37" s="45">
        <v>522</v>
      </c>
      <c r="N37" s="45">
        <v>823</v>
      </c>
      <c r="O37" s="45"/>
      <c r="P37" s="45"/>
      <c r="Q37" s="45"/>
      <c r="R37" s="45"/>
      <c r="S37" s="45"/>
      <c r="T37" s="45"/>
      <c r="U37" s="45"/>
      <c r="V37" s="45"/>
      <c r="W37" s="138"/>
      <c r="X37" s="138"/>
      <c r="Y37" s="138"/>
      <c r="Z37" s="25">
        <v>0.93440000000000001</v>
      </c>
      <c r="AA37" s="25"/>
      <c r="AB37" s="25"/>
      <c r="AC37" s="25">
        <v>9.2200000000000004E-2</v>
      </c>
      <c r="AD37" s="121"/>
      <c r="AE37" s="121"/>
      <c r="AF37" s="121">
        <v>83</v>
      </c>
      <c r="AG37" s="88">
        <v>162</v>
      </c>
    </row>
    <row r="38" spans="1:33">
      <c r="A38" s="12" t="s">
        <v>139</v>
      </c>
      <c r="B38" s="2" t="s">
        <v>75</v>
      </c>
      <c r="C38" s="13" t="s">
        <v>3</v>
      </c>
      <c r="D38" s="2">
        <v>2014</v>
      </c>
      <c r="E38" s="13">
        <v>2014</v>
      </c>
      <c r="F38" s="13" t="s">
        <v>99</v>
      </c>
      <c r="G38" s="88"/>
      <c r="H38" s="88"/>
      <c r="I38" s="88"/>
      <c r="J38" s="88"/>
      <c r="K38" s="88"/>
      <c r="L38" s="88"/>
      <c r="M38" s="45">
        <v>22399</v>
      </c>
      <c r="N38" s="45">
        <v>51281</v>
      </c>
      <c r="O38" s="45"/>
      <c r="P38" s="45"/>
      <c r="Q38" s="45"/>
      <c r="R38" s="45"/>
      <c r="S38" s="45"/>
      <c r="T38" s="45"/>
      <c r="U38" s="45"/>
      <c r="V38" s="45"/>
      <c r="W38" s="138"/>
      <c r="X38" s="138"/>
      <c r="Y38" s="138"/>
      <c r="Z38" s="25">
        <v>1</v>
      </c>
      <c r="AA38" s="25"/>
      <c r="AB38" s="25"/>
      <c r="AC38" s="25">
        <v>6.9500000000000006E-2</v>
      </c>
      <c r="AD38" s="121"/>
      <c r="AE38" s="121"/>
      <c r="AF38" s="121">
        <v>8056</v>
      </c>
      <c r="AG38" s="88">
        <v>17061</v>
      </c>
    </row>
    <row r="39" spans="1:33">
      <c r="A39" s="12" t="s">
        <v>140</v>
      </c>
      <c r="B39" s="2" t="s">
        <v>75</v>
      </c>
      <c r="C39" s="13" t="s">
        <v>3</v>
      </c>
      <c r="D39" s="2">
        <v>2014</v>
      </c>
      <c r="E39" s="13">
        <v>2014</v>
      </c>
      <c r="F39" s="13" t="s">
        <v>99</v>
      </c>
      <c r="G39" s="88"/>
      <c r="H39" s="88"/>
      <c r="I39" s="88"/>
      <c r="J39" s="88"/>
      <c r="K39" s="88"/>
      <c r="L39" s="88"/>
      <c r="M39" s="45">
        <v>3420</v>
      </c>
      <c r="N39" s="45">
        <v>7164</v>
      </c>
      <c r="O39" s="45"/>
      <c r="P39" s="45"/>
      <c r="Q39" s="45"/>
      <c r="R39" s="45"/>
      <c r="S39" s="45"/>
      <c r="T39" s="45"/>
      <c r="U39" s="45"/>
      <c r="V39" s="45"/>
      <c r="W39" s="138"/>
      <c r="X39" s="138"/>
      <c r="Y39" s="138"/>
      <c r="Z39" s="25">
        <v>0.72</v>
      </c>
      <c r="AA39" s="25"/>
      <c r="AB39" s="25"/>
      <c r="AC39" s="25">
        <v>9.2200000000000004E-2</v>
      </c>
      <c r="AD39" s="121"/>
      <c r="AE39" s="121"/>
      <c r="AF39" s="121">
        <v>894</v>
      </c>
      <c r="AG39" s="88">
        <v>1829</v>
      </c>
    </row>
    <row r="40" spans="1:33">
      <c r="A40" s="12" t="s">
        <v>141</v>
      </c>
      <c r="B40" s="2" t="s">
        <v>75</v>
      </c>
      <c r="C40" s="13" t="s">
        <v>3</v>
      </c>
      <c r="D40" s="2">
        <v>2014</v>
      </c>
      <c r="E40" s="13">
        <v>2014</v>
      </c>
      <c r="F40" s="13" t="s">
        <v>99</v>
      </c>
      <c r="G40" s="88"/>
      <c r="H40" s="88"/>
      <c r="I40" s="88"/>
      <c r="J40" s="88"/>
      <c r="K40" s="88"/>
      <c r="L40" s="88"/>
      <c r="M40" s="45">
        <v>4004</v>
      </c>
      <c r="N40" s="45">
        <v>7593</v>
      </c>
      <c r="O40" s="45"/>
      <c r="P40" s="45"/>
      <c r="Q40" s="45"/>
      <c r="R40" s="45"/>
      <c r="S40" s="45"/>
      <c r="T40" s="45"/>
      <c r="U40" s="45"/>
      <c r="V40" s="45"/>
      <c r="W40" s="138"/>
      <c r="X40" s="138"/>
      <c r="Y40" s="138"/>
      <c r="Z40" s="25">
        <v>0.99570000000000003</v>
      </c>
      <c r="AA40" s="25"/>
      <c r="AB40" s="25"/>
      <c r="AC40" s="25">
        <v>9.2200000000000004E-2</v>
      </c>
      <c r="AD40" s="121"/>
      <c r="AE40" s="121"/>
      <c r="AF40" s="121">
        <v>180</v>
      </c>
      <c r="AG40" s="88">
        <v>344</v>
      </c>
    </row>
    <row r="41" spans="1:33">
      <c r="A41" s="12" t="s">
        <v>142</v>
      </c>
      <c r="B41" s="2" t="s">
        <v>74</v>
      </c>
      <c r="C41" s="13" t="s">
        <v>3</v>
      </c>
      <c r="D41" s="2">
        <v>2014</v>
      </c>
      <c r="E41" s="13">
        <v>2014</v>
      </c>
      <c r="F41" s="13" t="s">
        <v>99</v>
      </c>
      <c r="G41" s="88"/>
      <c r="H41" s="88"/>
      <c r="I41" s="88"/>
      <c r="J41" s="88"/>
      <c r="K41" s="88"/>
      <c r="L41" s="88"/>
      <c r="M41" s="45">
        <v>113508</v>
      </c>
      <c r="N41" s="45">
        <v>245759</v>
      </c>
      <c r="O41" s="45"/>
      <c r="P41" s="45"/>
      <c r="Q41" s="45"/>
      <c r="R41" s="45"/>
      <c r="S41" s="45"/>
      <c r="T41" s="45"/>
      <c r="U41" s="45"/>
      <c r="V41" s="45"/>
      <c r="W41" s="138"/>
      <c r="X41" s="138"/>
      <c r="Y41" s="138"/>
      <c r="Z41" s="25">
        <v>0.98399999999999999</v>
      </c>
      <c r="AA41" s="25"/>
      <c r="AB41" s="25"/>
      <c r="AC41" s="25">
        <v>3.7100000000000001E-2</v>
      </c>
      <c r="AD41" s="121"/>
      <c r="AE41" s="121"/>
      <c r="AF41" s="121">
        <v>30276</v>
      </c>
      <c r="AG41" s="88">
        <v>65248</v>
      </c>
    </row>
    <row r="42" spans="1:33">
      <c r="A42" s="12" t="s">
        <v>143</v>
      </c>
      <c r="B42" s="2" t="s">
        <v>74</v>
      </c>
      <c r="C42" s="13" t="s">
        <v>3</v>
      </c>
      <c r="D42" s="2">
        <v>2014</v>
      </c>
      <c r="E42" s="13">
        <v>2014</v>
      </c>
      <c r="F42" s="13" t="s">
        <v>99</v>
      </c>
      <c r="G42" s="88"/>
      <c r="H42" s="88"/>
      <c r="I42" s="88"/>
      <c r="J42" s="88"/>
      <c r="K42" s="88"/>
      <c r="L42" s="88"/>
      <c r="M42" s="45">
        <v>9024</v>
      </c>
      <c r="N42" s="45">
        <v>18465</v>
      </c>
      <c r="O42" s="45"/>
      <c r="P42" s="45"/>
      <c r="Q42" s="45"/>
      <c r="R42" s="45"/>
      <c r="S42" s="45"/>
      <c r="T42" s="45"/>
      <c r="U42" s="45"/>
      <c r="V42" s="45"/>
      <c r="W42" s="138"/>
      <c r="X42" s="138"/>
      <c r="Y42" s="138"/>
      <c r="Z42" s="25">
        <v>0.99750000000000005</v>
      </c>
      <c r="AA42" s="25"/>
      <c r="AB42" s="25"/>
      <c r="AC42" s="25">
        <v>9.2200000000000004E-2</v>
      </c>
      <c r="AD42" s="121"/>
      <c r="AE42" s="121"/>
      <c r="AF42" s="121">
        <v>731</v>
      </c>
      <c r="AG42" s="88">
        <v>1449</v>
      </c>
    </row>
    <row r="43" spans="1:33">
      <c r="A43" s="12" t="s">
        <v>144</v>
      </c>
      <c r="B43" s="2" t="s">
        <v>75</v>
      </c>
      <c r="C43" s="13" t="s">
        <v>3</v>
      </c>
      <c r="D43" s="2">
        <v>2014</v>
      </c>
      <c r="E43" s="13">
        <v>2014</v>
      </c>
      <c r="F43" s="13" t="s">
        <v>99</v>
      </c>
      <c r="G43" s="88"/>
      <c r="H43" s="88"/>
      <c r="I43" s="88"/>
      <c r="J43" s="88"/>
      <c r="K43" s="88"/>
      <c r="L43" s="88"/>
      <c r="M43" s="45">
        <v>909</v>
      </c>
      <c r="N43" s="45">
        <v>1844</v>
      </c>
      <c r="O43" s="45"/>
      <c r="P43" s="45"/>
      <c r="Q43" s="45"/>
      <c r="R43" s="45"/>
      <c r="S43" s="45"/>
      <c r="T43" s="45"/>
      <c r="U43" s="45"/>
      <c r="V43" s="45"/>
      <c r="W43" s="138"/>
      <c r="X43" s="138"/>
      <c r="Y43" s="138"/>
      <c r="Z43" s="25">
        <v>0.98699999999999999</v>
      </c>
      <c r="AA43" s="25"/>
      <c r="AB43" s="25"/>
      <c r="AC43" s="25">
        <v>9.2200000000000004E-2</v>
      </c>
      <c r="AD43" s="121"/>
      <c r="AE43" s="121"/>
      <c r="AF43" s="121">
        <v>36</v>
      </c>
      <c r="AG43" s="88" t="s">
        <v>430</v>
      </c>
    </row>
    <row r="44" spans="1:33">
      <c r="A44" s="12" t="s">
        <v>145</v>
      </c>
      <c r="B44" s="2" t="s">
        <v>75</v>
      </c>
      <c r="C44" s="13" t="s">
        <v>3</v>
      </c>
      <c r="D44" s="2">
        <v>2014</v>
      </c>
      <c r="E44" s="13">
        <v>2014</v>
      </c>
      <c r="F44" s="13" t="s">
        <v>99</v>
      </c>
      <c r="G44" s="88"/>
      <c r="H44" s="88"/>
      <c r="I44" s="88"/>
      <c r="J44" s="88"/>
      <c r="K44" s="88"/>
      <c r="L44" s="88"/>
      <c r="M44" s="45">
        <v>121060</v>
      </c>
      <c r="N44" s="45">
        <v>287272</v>
      </c>
      <c r="O44" s="45"/>
      <c r="P44" s="45"/>
      <c r="Q44" s="45"/>
      <c r="R44" s="45"/>
      <c r="S44" s="45"/>
      <c r="T44" s="45"/>
      <c r="U44" s="45"/>
      <c r="V44" s="45"/>
      <c r="W44" s="138"/>
      <c r="X44" s="138"/>
      <c r="Y44" s="138"/>
      <c r="Z44" s="25">
        <v>0.99709999999999999</v>
      </c>
      <c r="AA44" s="25"/>
      <c r="AB44" s="25"/>
      <c r="AC44" s="25">
        <v>2.8299999999999999E-2</v>
      </c>
      <c r="AD44" s="121"/>
      <c r="AE44" s="121"/>
      <c r="AF44" s="121">
        <v>17102</v>
      </c>
      <c r="AG44" s="88">
        <v>37526</v>
      </c>
    </row>
    <row r="45" spans="1:33">
      <c r="A45" s="12" t="s">
        <v>146</v>
      </c>
      <c r="B45" s="2" t="s">
        <v>74</v>
      </c>
      <c r="C45" s="13" t="s">
        <v>3</v>
      </c>
      <c r="D45" s="2">
        <v>2014</v>
      </c>
      <c r="E45" s="13">
        <v>2014</v>
      </c>
      <c r="F45" s="13" t="s">
        <v>99</v>
      </c>
      <c r="G45" s="88"/>
      <c r="H45" s="88"/>
      <c r="I45" s="88"/>
      <c r="J45" s="88"/>
      <c r="K45" s="88"/>
      <c r="L45" s="88"/>
      <c r="M45" s="45">
        <v>97098</v>
      </c>
      <c r="N45" s="45">
        <v>213072</v>
      </c>
      <c r="O45" s="45"/>
      <c r="P45" s="45"/>
      <c r="Q45" s="45"/>
      <c r="R45" s="45"/>
      <c r="S45" s="45"/>
      <c r="T45" s="45"/>
      <c r="U45" s="45"/>
      <c r="V45" s="45"/>
      <c r="W45" s="138"/>
      <c r="X45" s="138"/>
      <c r="Y45" s="138"/>
      <c r="Z45" s="25">
        <v>0.97589999999999999</v>
      </c>
      <c r="AA45" s="25"/>
      <c r="AB45" s="25"/>
      <c r="AC45" s="25">
        <v>5.7000000000000002E-3</v>
      </c>
      <c r="AD45" s="121"/>
      <c r="AE45" s="121"/>
      <c r="AF45" s="121">
        <v>10365</v>
      </c>
      <c r="AG45" s="88">
        <v>20133</v>
      </c>
    </row>
    <row r="46" spans="1:33">
      <c r="A46" s="12" t="s">
        <v>147</v>
      </c>
      <c r="B46" s="2" t="s">
        <v>75</v>
      </c>
      <c r="C46" s="13" t="s">
        <v>3</v>
      </c>
      <c r="D46" s="2">
        <v>2014</v>
      </c>
      <c r="E46" s="13">
        <v>2014</v>
      </c>
      <c r="F46" s="13" t="s">
        <v>99</v>
      </c>
      <c r="G46" s="88"/>
      <c r="H46" s="88"/>
      <c r="I46" s="88"/>
      <c r="J46" s="88"/>
      <c r="K46" s="88"/>
      <c r="L46" s="88"/>
      <c r="M46" s="45">
        <v>2757</v>
      </c>
      <c r="N46" s="45">
        <v>6378</v>
      </c>
      <c r="O46" s="45"/>
      <c r="P46" s="45"/>
      <c r="Q46" s="45"/>
      <c r="R46" s="45"/>
      <c r="S46" s="45"/>
      <c r="T46" s="45"/>
      <c r="U46" s="45"/>
      <c r="V46" s="45"/>
      <c r="W46" s="138"/>
      <c r="X46" s="138"/>
      <c r="Y46" s="138"/>
      <c r="Z46" s="25">
        <v>1</v>
      </c>
      <c r="AA46" s="25"/>
      <c r="AB46" s="25"/>
      <c r="AC46" s="25">
        <v>9.2200000000000004E-2</v>
      </c>
      <c r="AD46" s="121"/>
      <c r="AE46" s="121"/>
      <c r="AF46" s="121">
        <v>483</v>
      </c>
      <c r="AG46" s="88">
        <v>1048</v>
      </c>
    </row>
    <row r="47" spans="1:33">
      <c r="A47" s="12" t="s">
        <v>148</v>
      </c>
      <c r="B47" s="2" t="s">
        <v>75</v>
      </c>
      <c r="C47" s="13" t="s">
        <v>3</v>
      </c>
      <c r="D47" s="2">
        <v>2014</v>
      </c>
      <c r="E47" s="13">
        <v>2014</v>
      </c>
      <c r="F47" s="13" t="s">
        <v>99</v>
      </c>
      <c r="G47" s="88"/>
      <c r="H47" s="88"/>
      <c r="I47" s="88"/>
      <c r="J47" s="88"/>
      <c r="K47" s="88"/>
      <c r="L47" s="88"/>
      <c r="M47" s="45">
        <v>166127</v>
      </c>
      <c r="N47" s="45">
        <v>382585</v>
      </c>
      <c r="O47" s="45"/>
      <c r="P47" s="45"/>
      <c r="Q47" s="45"/>
      <c r="R47" s="45"/>
      <c r="S47" s="45"/>
      <c r="T47" s="45"/>
      <c r="U47" s="45"/>
      <c r="V47" s="45"/>
      <c r="W47" s="138"/>
      <c r="X47" s="138"/>
      <c r="Y47" s="138"/>
      <c r="Z47" s="25">
        <v>0.99739999999999995</v>
      </c>
      <c r="AA47" s="25"/>
      <c r="AB47" s="25"/>
      <c r="AC47" s="25">
        <v>5.8999999999999999E-3</v>
      </c>
      <c r="AD47" s="121"/>
      <c r="AE47" s="121"/>
      <c r="AF47" s="121">
        <v>21249</v>
      </c>
      <c r="AG47" s="88">
        <v>45436</v>
      </c>
    </row>
    <row r="48" spans="1:33">
      <c r="A48" s="12" t="s">
        <v>149</v>
      </c>
      <c r="B48" s="2" t="s">
        <v>74</v>
      </c>
      <c r="C48" s="13" t="s">
        <v>3</v>
      </c>
      <c r="D48" s="2">
        <v>2014</v>
      </c>
      <c r="E48" s="13">
        <v>2014</v>
      </c>
      <c r="F48" s="13" t="s">
        <v>99</v>
      </c>
      <c r="G48" s="88"/>
      <c r="H48" s="88"/>
      <c r="I48" s="88"/>
      <c r="J48" s="88"/>
      <c r="K48" s="88"/>
      <c r="L48" s="88"/>
      <c r="M48" s="45">
        <v>128475</v>
      </c>
      <c r="N48" s="45">
        <v>272951</v>
      </c>
      <c r="O48" s="45"/>
      <c r="P48" s="45"/>
      <c r="Q48" s="45"/>
      <c r="R48" s="45"/>
      <c r="S48" s="45"/>
      <c r="T48" s="45"/>
      <c r="U48" s="45"/>
      <c r="V48" s="45"/>
      <c r="W48" s="138"/>
      <c r="X48" s="138"/>
      <c r="Y48" s="138"/>
      <c r="Z48" s="25">
        <v>0.97450000000000003</v>
      </c>
      <c r="AA48" s="25"/>
      <c r="AB48" s="25"/>
      <c r="AC48" s="25">
        <v>4.65E-2</v>
      </c>
      <c r="AD48" s="121"/>
      <c r="AE48" s="121"/>
      <c r="AF48" s="121">
        <v>16822</v>
      </c>
      <c r="AG48" s="88">
        <v>34401</v>
      </c>
    </row>
    <row r="49" spans="1:33">
      <c r="A49" s="12" t="s">
        <v>150</v>
      </c>
      <c r="B49" s="2" t="s">
        <v>74</v>
      </c>
      <c r="C49" s="13" t="s">
        <v>3</v>
      </c>
      <c r="D49" s="2">
        <v>2014</v>
      </c>
      <c r="E49" s="13">
        <v>2014</v>
      </c>
      <c r="F49" s="13" t="s">
        <v>99</v>
      </c>
      <c r="G49" s="88"/>
      <c r="H49" s="88"/>
      <c r="I49" s="88"/>
      <c r="J49" s="88"/>
      <c r="K49" s="88"/>
      <c r="L49" s="88"/>
      <c r="M49" s="45">
        <v>32282</v>
      </c>
      <c r="N49" s="45">
        <v>50484</v>
      </c>
      <c r="O49" s="45"/>
      <c r="P49" s="45"/>
      <c r="Q49" s="45"/>
      <c r="R49" s="45"/>
      <c r="S49" s="45"/>
      <c r="T49" s="45"/>
      <c r="U49" s="45"/>
      <c r="V49" s="45"/>
      <c r="W49" s="138"/>
      <c r="X49" s="138"/>
      <c r="Y49" s="138"/>
      <c r="Z49" s="25">
        <v>0.96630000000000005</v>
      </c>
      <c r="AA49" s="25"/>
      <c r="AB49" s="25"/>
      <c r="AC49" s="25">
        <v>5.2400000000000002E-2</v>
      </c>
      <c r="AD49" s="121"/>
      <c r="AE49" s="121"/>
      <c r="AF49" s="121">
        <v>4314</v>
      </c>
      <c r="AG49" s="88">
        <v>6859</v>
      </c>
    </row>
    <row r="50" spans="1:33">
      <c r="A50" s="12" t="s">
        <v>151</v>
      </c>
      <c r="B50" s="2" t="s">
        <v>75</v>
      </c>
      <c r="C50" s="13" t="s">
        <v>3</v>
      </c>
      <c r="D50" s="2">
        <v>2014</v>
      </c>
      <c r="E50" s="13">
        <v>2014</v>
      </c>
      <c r="F50" s="13" t="s">
        <v>99</v>
      </c>
      <c r="G50" s="88"/>
      <c r="H50" s="88"/>
      <c r="I50" s="88"/>
      <c r="J50" s="88"/>
      <c r="K50" s="88"/>
      <c r="L50" s="88"/>
      <c r="M50" s="45">
        <v>48102</v>
      </c>
      <c r="N50" s="45">
        <v>114754</v>
      </c>
      <c r="O50" s="45"/>
      <c r="P50" s="45"/>
      <c r="Q50" s="45"/>
      <c r="R50" s="45"/>
      <c r="S50" s="45"/>
      <c r="T50" s="45"/>
      <c r="U50" s="45"/>
      <c r="V50" s="45"/>
      <c r="W50" s="138"/>
      <c r="X50" s="138"/>
      <c r="Y50" s="138"/>
      <c r="Z50" s="25">
        <v>0.99129999999999996</v>
      </c>
      <c r="AA50" s="25"/>
      <c r="AB50" s="25"/>
      <c r="AC50" s="25">
        <v>5.1999999999999998E-2</v>
      </c>
      <c r="AD50" s="121"/>
      <c r="AE50" s="121"/>
      <c r="AF50" s="121">
        <v>7109</v>
      </c>
      <c r="AG50" s="88">
        <v>15192</v>
      </c>
    </row>
    <row r="51" spans="1:33">
      <c r="A51" s="12" t="s">
        <v>152</v>
      </c>
      <c r="B51" s="2" t="s">
        <v>74</v>
      </c>
      <c r="C51" s="13" t="s">
        <v>3</v>
      </c>
      <c r="D51" s="2">
        <v>2014</v>
      </c>
      <c r="E51" s="13">
        <v>2014</v>
      </c>
      <c r="F51" s="13" t="s">
        <v>99</v>
      </c>
      <c r="G51" s="88"/>
      <c r="H51" s="88"/>
      <c r="I51" s="88"/>
      <c r="J51" s="88"/>
      <c r="K51" s="88"/>
      <c r="L51" s="88"/>
      <c r="M51" s="45">
        <v>9399</v>
      </c>
      <c r="N51" s="45">
        <v>17988</v>
      </c>
      <c r="O51" s="45"/>
      <c r="P51" s="45"/>
      <c r="Q51" s="45"/>
      <c r="R51" s="45"/>
      <c r="S51" s="45"/>
      <c r="T51" s="45"/>
      <c r="U51" s="45"/>
      <c r="V51" s="45"/>
      <c r="W51" s="138"/>
      <c r="X51" s="138"/>
      <c r="Y51" s="138"/>
      <c r="Z51" s="25">
        <v>0.93420000000000003</v>
      </c>
      <c r="AA51" s="25"/>
      <c r="AB51" s="25"/>
      <c r="AC51" s="25">
        <v>9.2200000000000004E-2</v>
      </c>
      <c r="AD51" s="121"/>
      <c r="AE51" s="121"/>
      <c r="AF51" s="121">
        <v>1221</v>
      </c>
      <c r="AG51" s="88">
        <v>2413</v>
      </c>
    </row>
    <row r="52" spans="1:33">
      <c r="A52" s="12" t="s">
        <v>153</v>
      </c>
      <c r="B52" s="2" t="s">
        <v>74</v>
      </c>
      <c r="C52" s="13" t="s">
        <v>3</v>
      </c>
      <c r="D52" s="2">
        <v>2014</v>
      </c>
      <c r="E52" s="13">
        <v>2014</v>
      </c>
      <c r="F52" s="13" t="s">
        <v>99</v>
      </c>
      <c r="G52" s="88"/>
      <c r="H52" s="88"/>
      <c r="I52" s="88"/>
      <c r="J52" s="88"/>
      <c r="K52" s="88"/>
      <c r="L52" s="88"/>
      <c r="M52" s="45">
        <v>15819</v>
      </c>
      <c r="N52" s="45">
        <v>32181</v>
      </c>
      <c r="O52" s="45"/>
      <c r="P52" s="45"/>
      <c r="Q52" s="45"/>
      <c r="R52" s="45"/>
      <c r="S52" s="45"/>
      <c r="T52" s="45"/>
      <c r="U52" s="45"/>
      <c r="V52" s="45"/>
      <c r="W52" s="138"/>
      <c r="X52" s="138"/>
      <c r="Y52" s="138"/>
      <c r="Z52" s="25">
        <v>0.98429999999999995</v>
      </c>
      <c r="AA52" s="25"/>
      <c r="AB52" s="25"/>
      <c r="AC52" s="25">
        <v>9.2200000000000004E-2</v>
      </c>
      <c r="AD52" s="121"/>
      <c r="AE52" s="121"/>
      <c r="AF52" s="121">
        <v>4097</v>
      </c>
      <c r="AG52" s="88">
        <v>7977</v>
      </c>
    </row>
    <row r="53" spans="1:33">
      <c r="A53" s="12" t="s">
        <v>154</v>
      </c>
      <c r="B53" s="2" t="s">
        <v>74</v>
      </c>
      <c r="C53" s="13" t="s">
        <v>3</v>
      </c>
      <c r="D53" s="2">
        <v>2014</v>
      </c>
      <c r="E53" s="13">
        <v>2014</v>
      </c>
      <c r="F53" s="13" t="s">
        <v>99</v>
      </c>
      <c r="G53" s="88"/>
      <c r="H53" s="88"/>
      <c r="I53" s="88"/>
      <c r="J53" s="88"/>
      <c r="K53" s="88"/>
      <c r="L53" s="88"/>
      <c r="M53" s="45">
        <v>15581</v>
      </c>
      <c r="N53" s="45">
        <v>34841</v>
      </c>
      <c r="O53" s="45"/>
      <c r="P53" s="45"/>
      <c r="Q53" s="45"/>
      <c r="R53" s="45"/>
      <c r="S53" s="45"/>
      <c r="T53" s="45"/>
      <c r="U53" s="45"/>
      <c r="V53" s="45"/>
      <c r="W53" s="138"/>
      <c r="X53" s="138"/>
      <c r="Y53" s="138"/>
      <c r="Z53" s="25">
        <v>0.62590000000000001</v>
      </c>
      <c r="AA53" s="25"/>
      <c r="AB53" s="25"/>
      <c r="AC53" s="25">
        <v>9.2200000000000004E-2</v>
      </c>
      <c r="AD53" s="121"/>
      <c r="AE53" s="121"/>
      <c r="AF53" s="121">
        <v>4968</v>
      </c>
      <c r="AG53" s="88">
        <v>10830</v>
      </c>
    </row>
    <row r="54" spans="1:33">
      <c r="A54" s="12" t="s">
        <v>155</v>
      </c>
      <c r="B54" s="2" t="s">
        <v>74</v>
      </c>
      <c r="C54" s="13" t="s">
        <v>3</v>
      </c>
      <c r="D54" s="2">
        <v>2014</v>
      </c>
      <c r="E54" s="13">
        <v>2014</v>
      </c>
      <c r="F54" s="13" t="s">
        <v>99</v>
      </c>
      <c r="G54" s="88"/>
      <c r="H54" s="88"/>
      <c r="I54" s="88"/>
      <c r="J54" s="88"/>
      <c r="K54" s="88"/>
      <c r="L54" s="88"/>
      <c r="M54" s="45">
        <v>53489</v>
      </c>
      <c r="N54" s="45">
        <v>112246</v>
      </c>
      <c r="O54" s="45"/>
      <c r="P54" s="45"/>
      <c r="Q54" s="45"/>
      <c r="R54" s="45"/>
      <c r="S54" s="45"/>
      <c r="T54" s="45"/>
      <c r="U54" s="45"/>
      <c r="V54" s="45"/>
      <c r="W54" s="138"/>
      <c r="X54" s="138"/>
      <c r="Y54" s="138"/>
      <c r="Z54" s="25">
        <v>0.94489999999999996</v>
      </c>
      <c r="AA54" s="25"/>
      <c r="AB54" s="25"/>
      <c r="AC54" s="25">
        <v>3.1199999999999999E-2</v>
      </c>
      <c r="AD54" s="121"/>
      <c r="AE54" s="121"/>
      <c r="AF54" s="121">
        <v>11508</v>
      </c>
      <c r="AG54" s="88">
        <v>23020</v>
      </c>
    </row>
    <row r="55" spans="1:33">
      <c r="A55" s="12" t="s">
        <v>156</v>
      </c>
      <c r="B55" s="2" t="s">
        <v>74</v>
      </c>
      <c r="C55" s="13" t="s">
        <v>3</v>
      </c>
      <c r="D55" s="2">
        <v>2014</v>
      </c>
      <c r="E55" s="13">
        <v>2014</v>
      </c>
      <c r="F55" s="13" t="s">
        <v>99</v>
      </c>
      <c r="G55" s="88"/>
      <c r="H55" s="88"/>
      <c r="I55" s="88"/>
      <c r="J55" s="88"/>
      <c r="K55" s="88"/>
      <c r="L55" s="88"/>
      <c r="M55" s="45">
        <v>12054</v>
      </c>
      <c r="N55" s="45">
        <v>23647</v>
      </c>
      <c r="O55" s="45"/>
      <c r="P55" s="45"/>
      <c r="Q55" s="45"/>
      <c r="R55" s="45"/>
      <c r="S55" s="45"/>
      <c r="T55" s="45"/>
      <c r="U55" s="45"/>
      <c r="V55" s="45"/>
      <c r="W55" s="138"/>
      <c r="X55" s="138"/>
      <c r="Y55" s="138"/>
      <c r="Z55" s="25">
        <v>0.72050000000000003</v>
      </c>
      <c r="AA55" s="25"/>
      <c r="AB55" s="25"/>
      <c r="AC55" s="25">
        <v>9.2200000000000004E-2</v>
      </c>
      <c r="AD55" s="121"/>
      <c r="AE55" s="121"/>
      <c r="AF55" s="121">
        <v>2646</v>
      </c>
      <c r="AG55" s="88">
        <v>5372</v>
      </c>
    </row>
    <row r="56" spans="1:33">
      <c r="A56" s="12" t="s">
        <v>157</v>
      </c>
      <c r="B56" s="2" t="s">
        <v>75</v>
      </c>
      <c r="C56" s="13" t="s">
        <v>3</v>
      </c>
      <c r="D56" s="2">
        <v>2014</v>
      </c>
      <c r="E56" s="13">
        <v>2014</v>
      </c>
      <c r="F56" s="13" t="s">
        <v>99</v>
      </c>
      <c r="G56" s="88"/>
      <c r="H56" s="88"/>
      <c r="I56" s="88"/>
      <c r="J56" s="88"/>
      <c r="K56" s="88"/>
      <c r="L56" s="88"/>
      <c r="M56" s="45">
        <v>11995</v>
      </c>
      <c r="N56" s="45">
        <v>23916</v>
      </c>
      <c r="O56" s="45"/>
      <c r="P56" s="45"/>
      <c r="Q56" s="45"/>
      <c r="R56" s="45"/>
      <c r="S56" s="45"/>
      <c r="T56" s="45"/>
      <c r="U56" s="45"/>
      <c r="V56" s="45"/>
      <c r="W56" s="138"/>
      <c r="X56" s="138"/>
      <c r="Y56" s="138"/>
      <c r="Z56" s="25">
        <v>0.96379999999999999</v>
      </c>
      <c r="AA56" s="25"/>
      <c r="AB56" s="25"/>
      <c r="AC56" s="25">
        <v>9.2200000000000004E-2</v>
      </c>
      <c r="AD56" s="121"/>
      <c r="AE56" s="121"/>
      <c r="AF56" s="121">
        <v>645</v>
      </c>
      <c r="AG56" s="88">
        <v>1066</v>
      </c>
    </row>
    <row r="57" spans="1:33">
      <c r="A57" s="12" t="s">
        <v>158</v>
      </c>
      <c r="B57" s="2" t="s">
        <v>75</v>
      </c>
      <c r="C57" s="13" t="s">
        <v>3</v>
      </c>
      <c r="D57" s="2">
        <v>2014</v>
      </c>
      <c r="E57" s="13">
        <v>2014</v>
      </c>
      <c r="F57" s="13" t="s">
        <v>99</v>
      </c>
      <c r="G57" s="88"/>
      <c r="H57" s="88"/>
      <c r="I57" s="88"/>
      <c r="J57" s="88"/>
      <c r="K57" s="88"/>
      <c r="L57" s="88"/>
      <c r="M57" s="45">
        <v>166</v>
      </c>
      <c r="N57" s="45">
        <v>299</v>
      </c>
      <c r="O57" s="45"/>
      <c r="P57" s="45"/>
      <c r="Q57" s="45"/>
      <c r="R57" s="45"/>
      <c r="S57" s="45"/>
      <c r="T57" s="45"/>
      <c r="U57" s="45"/>
      <c r="V57" s="45"/>
      <c r="W57" s="138"/>
      <c r="X57" s="138"/>
      <c r="Y57" s="138"/>
      <c r="Z57" s="25">
        <v>1</v>
      </c>
      <c r="AA57" s="25"/>
      <c r="AB57" s="25"/>
      <c r="AC57" s="25">
        <v>9.2200000000000004E-2</v>
      </c>
      <c r="AD57" s="121"/>
      <c r="AE57" s="121"/>
      <c r="AF57" s="121" t="s">
        <v>430</v>
      </c>
      <c r="AG57" s="88" t="s">
        <v>430</v>
      </c>
    </row>
    <row r="58" spans="1:33">
      <c r="A58" s="12" t="s">
        <v>159</v>
      </c>
      <c r="B58" s="2" t="s">
        <v>75</v>
      </c>
      <c r="C58" s="13" t="s">
        <v>3</v>
      </c>
      <c r="D58" s="2">
        <v>2014</v>
      </c>
      <c r="E58" s="13">
        <v>2014</v>
      </c>
      <c r="F58" s="13" t="s">
        <v>99</v>
      </c>
      <c r="G58" s="88"/>
      <c r="H58" s="88"/>
      <c r="I58" s="88"/>
      <c r="J58" s="88"/>
      <c r="K58" s="88"/>
      <c r="L58" s="88"/>
      <c r="M58" s="45">
        <v>3140</v>
      </c>
      <c r="N58" s="45">
        <v>6927</v>
      </c>
      <c r="O58" s="45"/>
      <c r="P58" s="45"/>
      <c r="Q58" s="45"/>
      <c r="R58" s="45"/>
      <c r="S58" s="45"/>
      <c r="T58" s="45"/>
      <c r="U58" s="45"/>
      <c r="V58" s="45"/>
      <c r="W58" s="138"/>
      <c r="X58" s="138"/>
      <c r="Y58" s="138"/>
      <c r="Z58" s="25">
        <v>1</v>
      </c>
      <c r="AA58" s="25"/>
      <c r="AB58" s="25"/>
      <c r="AC58" s="25">
        <v>9.2200000000000004E-2</v>
      </c>
      <c r="AD58" s="121"/>
      <c r="AE58" s="121"/>
      <c r="AF58" s="121">
        <v>148</v>
      </c>
      <c r="AG58" s="88">
        <v>266</v>
      </c>
    </row>
    <row r="59" spans="1:33">
      <c r="A59" s="12" t="s">
        <v>160</v>
      </c>
      <c r="B59" s="2" t="s">
        <v>74</v>
      </c>
      <c r="C59" s="13" t="s">
        <v>3</v>
      </c>
      <c r="D59" s="2">
        <v>2014</v>
      </c>
      <c r="E59" s="13">
        <v>2014</v>
      </c>
      <c r="F59" s="13" t="s">
        <v>99</v>
      </c>
      <c r="G59" s="88"/>
      <c r="H59" s="88"/>
      <c r="I59" s="88"/>
      <c r="J59" s="88"/>
      <c r="K59" s="88"/>
      <c r="L59" s="88"/>
      <c r="M59" s="45">
        <v>21494</v>
      </c>
      <c r="N59" s="45">
        <v>42499</v>
      </c>
      <c r="O59" s="45"/>
      <c r="P59" s="45"/>
      <c r="Q59" s="45"/>
      <c r="R59" s="45"/>
      <c r="S59" s="45"/>
      <c r="T59" s="45"/>
      <c r="U59" s="45"/>
      <c r="V59" s="45"/>
      <c r="W59" s="138"/>
      <c r="X59" s="138"/>
      <c r="Y59" s="138"/>
      <c r="Z59" s="25">
        <v>0.93969999999999998</v>
      </c>
      <c r="AA59" s="25"/>
      <c r="AB59" s="25"/>
      <c r="AC59" s="25">
        <v>0</v>
      </c>
      <c r="AD59" s="121"/>
      <c r="AE59" s="121"/>
      <c r="AF59" s="121">
        <v>2536</v>
      </c>
      <c r="AG59" s="88">
        <v>4961</v>
      </c>
    </row>
    <row r="60" spans="1:33">
      <c r="A60" s="12" t="s">
        <v>161</v>
      </c>
      <c r="B60" s="2" t="s">
        <v>74</v>
      </c>
      <c r="C60" s="13" t="s">
        <v>3</v>
      </c>
      <c r="D60" s="2">
        <v>2014</v>
      </c>
      <c r="E60" s="13">
        <v>2014</v>
      </c>
      <c r="F60" s="13" t="s">
        <v>99</v>
      </c>
      <c r="G60" s="88"/>
      <c r="H60" s="88"/>
      <c r="I60" s="88"/>
      <c r="J60" s="88"/>
      <c r="K60" s="88"/>
      <c r="L60" s="88"/>
      <c r="M60" s="45">
        <v>18820</v>
      </c>
      <c r="N60" s="45">
        <v>34735</v>
      </c>
      <c r="O60" s="45"/>
      <c r="P60" s="45"/>
      <c r="Q60" s="45"/>
      <c r="R60" s="45"/>
      <c r="S60" s="45"/>
      <c r="T60" s="45"/>
      <c r="U60" s="45"/>
      <c r="V60" s="45"/>
      <c r="W60" s="138"/>
      <c r="X60" s="138"/>
      <c r="Y60" s="138"/>
      <c r="Z60" s="25">
        <v>0.84079999999999999</v>
      </c>
      <c r="AA60" s="25"/>
      <c r="AB60" s="25"/>
      <c r="AC60" s="25">
        <v>9.2200000000000004E-2</v>
      </c>
      <c r="AD60" s="121"/>
      <c r="AE60" s="121"/>
      <c r="AF60" s="121">
        <v>3469</v>
      </c>
      <c r="AG60" s="88">
        <v>7065</v>
      </c>
    </row>
    <row r="61" spans="1:33">
      <c r="A61" s="12" t="s">
        <v>162</v>
      </c>
      <c r="B61" s="2" t="s">
        <v>75</v>
      </c>
      <c r="C61" s="13" t="s">
        <v>3</v>
      </c>
      <c r="D61" s="2">
        <v>2014</v>
      </c>
      <c r="E61" s="13">
        <v>2014</v>
      </c>
      <c r="F61" s="13" t="s">
        <v>99</v>
      </c>
      <c r="G61" s="88"/>
      <c r="H61" s="88"/>
      <c r="I61" s="88"/>
      <c r="J61" s="88"/>
      <c r="K61" s="88"/>
      <c r="L61" s="88"/>
      <c r="M61" s="45">
        <v>42193</v>
      </c>
      <c r="N61" s="45">
        <v>92065</v>
      </c>
      <c r="O61" s="45"/>
      <c r="P61" s="45"/>
      <c r="Q61" s="45"/>
      <c r="R61" s="45"/>
      <c r="S61" s="45"/>
      <c r="T61" s="45"/>
      <c r="U61" s="45"/>
      <c r="V61" s="45"/>
      <c r="W61" s="138"/>
      <c r="X61" s="138"/>
      <c r="Y61" s="138"/>
      <c r="Z61" s="25">
        <v>0.95299999999999996</v>
      </c>
      <c r="AA61" s="25"/>
      <c r="AB61" s="25"/>
      <c r="AC61" s="25">
        <v>2.7799999999999998E-2</v>
      </c>
      <c r="AD61" s="121"/>
      <c r="AE61" s="121"/>
      <c r="AF61" s="121">
        <v>5558</v>
      </c>
      <c r="AG61" s="88">
        <v>11747</v>
      </c>
    </row>
    <row r="62" spans="1:33">
      <c r="A62" s="12" t="s">
        <v>163</v>
      </c>
      <c r="B62" s="2" t="s">
        <v>75</v>
      </c>
      <c r="C62" s="13" t="s">
        <v>3</v>
      </c>
      <c r="D62" s="2">
        <v>2014</v>
      </c>
      <c r="E62" s="13">
        <v>2014</v>
      </c>
      <c r="F62" s="13" t="s">
        <v>99</v>
      </c>
      <c r="G62" s="88"/>
      <c r="H62" s="88"/>
      <c r="I62" s="88"/>
      <c r="J62" s="88"/>
      <c r="K62" s="88"/>
      <c r="L62" s="88"/>
      <c r="M62" s="45">
        <v>5424</v>
      </c>
      <c r="N62" s="45">
        <v>12740</v>
      </c>
      <c r="O62" s="45"/>
      <c r="P62" s="45"/>
      <c r="Q62" s="45"/>
      <c r="R62" s="45"/>
      <c r="S62" s="45"/>
      <c r="T62" s="45"/>
      <c r="U62" s="45"/>
      <c r="V62" s="45"/>
      <c r="W62" s="138"/>
      <c r="X62" s="138"/>
      <c r="Y62" s="138"/>
      <c r="Z62" s="25">
        <v>0.94389999999999996</v>
      </c>
      <c r="AA62" s="25"/>
      <c r="AB62" s="25"/>
      <c r="AC62" s="25">
        <v>9.2200000000000004E-2</v>
      </c>
      <c r="AD62" s="121"/>
      <c r="AE62" s="121"/>
      <c r="AF62" s="121">
        <v>687</v>
      </c>
      <c r="AG62" s="88">
        <v>1476</v>
      </c>
    </row>
    <row r="63" spans="1:33">
      <c r="A63" s="12" t="s">
        <v>164</v>
      </c>
      <c r="B63" s="2" t="s">
        <v>75</v>
      </c>
      <c r="C63" s="13" t="s">
        <v>3</v>
      </c>
      <c r="D63" s="2">
        <v>2014</v>
      </c>
      <c r="E63" s="13">
        <v>2014</v>
      </c>
      <c r="F63" s="13" t="s">
        <v>99</v>
      </c>
      <c r="G63" s="88"/>
      <c r="H63" s="88"/>
      <c r="I63" s="88"/>
      <c r="J63" s="88"/>
      <c r="K63" s="88"/>
      <c r="L63" s="88"/>
      <c r="M63" s="45">
        <v>4645</v>
      </c>
      <c r="N63" s="45">
        <v>10409</v>
      </c>
      <c r="O63" s="45"/>
      <c r="P63" s="45"/>
      <c r="Q63" s="45"/>
      <c r="R63" s="45"/>
      <c r="S63" s="45"/>
      <c r="T63" s="45"/>
      <c r="U63" s="45"/>
      <c r="V63" s="45"/>
      <c r="W63" s="138"/>
      <c r="X63" s="138"/>
      <c r="Y63" s="138"/>
      <c r="Z63" s="25">
        <v>0.96709999999999996</v>
      </c>
      <c r="AA63" s="25"/>
      <c r="AB63" s="25"/>
      <c r="AC63" s="25">
        <v>9.2200000000000004E-2</v>
      </c>
      <c r="AD63" s="121"/>
      <c r="AE63" s="121"/>
      <c r="AF63" s="121">
        <v>426</v>
      </c>
      <c r="AG63" s="88">
        <v>903</v>
      </c>
    </row>
    <row r="64" spans="1:33">
      <c r="A64" s="12" t="s">
        <v>165</v>
      </c>
      <c r="B64" s="2" t="s">
        <v>75</v>
      </c>
      <c r="C64" s="13" t="s">
        <v>3</v>
      </c>
      <c r="D64" s="2">
        <v>2014</v>
      </c>
      <c r="E64" s="13">
        <v>2014</v>
      </c>
      <c r="F64" s="13" t="s">
        <v>99</v>
      </c>
      <c r="G64" s="88"/>
      <c r="H64" s="88"/>
      <c r="I64" s="88"/>
      <c r="J64" s="88"/>
      <c r="K64" s="88"/>
      <c r="L64" s="88"/>
      <c r="M64" s="45">
        <v>850</v>
      </c>
      <c r="N64" s="45">
        <v>1609</v>
      </c>
      <c r="O64" s="45"/>
      <c r="P64" s="45"/>
      <c r="Q64" s="45"/>
      <c r="R64" s="45"/>
      <c r="S64" s="45"/>
      <c r="T64" s="45"/>
      <c r="U64" s="45"/>
      <c r="V64" s="45"/>
      <c r="W64" s="138"/>
      <c r="X64" s="138"/>
      <c r="Y64" s="138"/>
      <c r="Z64" s="25">
        <v>0.95830000000000004</v>
      </c>
      <c r="AA64" s="25"/>
      <c r="AB64" s="25"/>
      <c r="AC64" s="25">
        <v>9.2200000000000004E-2</v>
      </c>
      <c r="AD64" s="121"/>
      <c r="AE64" s="121"/>
      <c r="AF64" s="121">
        <v>41</v>
      </c>
      <c r="AG64" s="88">
        <v>62</v>
      </c>
    </row>
    <row r="65" spans="1:49">
      <c r="A65" s="12" t="s">
        <v>166</v>
      </c>
      <c r="B65" s="2" t="s">
        <v>74</v>
      </c>
      <c r="C65" s="13" t="s">
        <v>3</v>
      </c>
      <c r="D65" s="2">
        <v>2014</v>
      </c>
      <c r="E65" s="13">
        <v>2014</v>
      </c>
      <c r="F65" s="13" t="s">
        <v>99</v>
      </c>
      <c r="G65" s="88"/>
      <c r="H65" s="88"/>
      <c r="I65" s="88"/>
      <c r="J65" s="88"/>
      <c r="K65" s="88"/>
      <c r="L65" s="88"/>
      <c r="M65" s="45">
        <v>49187</v>
      </c>
      <c r="N65" s="45">
        <v>120087</v>
      </c>
      <c r="O65" s="45"/>
      <c r="P65" s="45"/>
      <c r="Q65" s="45"/>
      <c r="R65" s="45"/>
      <c r="S65" s="45"/>
      <c r="T65" s="45"/>
      <c r="U65" s="45"/>
      <c r="V65" s="45"/>
      <c r="W65" s="138"/>
      <c r="X65" s="138"/>
      <c r="Y65" s="138"/>
      <c r="Z65" s="25">
        <v>1</v>
      </c>
      <c r="AA65" s="25"/>
      <c r="AB65" s="25"/>
      <c r="AC65" s="25">
        <v>2.3699999999999999E-2</v>
      </c>
      <c r="AD65" s="121"/>
      <c r="AE65" s="121"/>
      <c r="AF65" s="121">
        <v>8479</v>
      </c>
      <c r="AG65" s="88">
        <v>19421</v>
      </c>
    </row>
    <row r="66" spans="1:49">
      <c r="A66" s="12" t="s">
        <v>167</v>
      </c>
      <c r="B66" s="2" t="s">
        <v>75</v>
      </c>
      <c r="C66" s="13" t="s">
        <v>3</v>
      </c>
      <c r="D66" s="2">
        <v>2014</v>
      </c>
      <c r="E66" s="13">
        <v>2014</v>
      </c>
      <c r="F66" s="13" t="s">
        <v>99</v>
      </c>
      <c r="G66" s="88"/>
      <c r="H66" s="88"/>
      <c r="I66" s="88"/>
      <c r="J66" s="88"/>
      <c r="K66" s="88"/>
      <c r="L66" s="88"/>
      <c r="M66" s="45">
        <v>2943</v>
      </c>
      <c r="N66" s="45">
        <v>5409</v>
      </c>
      <c r="O66" s="45"/>
      <c r="P66" s="45"/>
      <c r="Q66" s="45"/>
      <c r="R66" s="45"/>
      <c r="S66" s="45"/>
      <c r="T66" s="45"/>
      <c r="U66" s="45"/>
      <c r="V66" s="45"/>
      <c r="W66" s="138"/>
      <c r="X66" s="138"/>
      <c r="Y66" s="138"/>
      <c r="Z66" s="25">
        <v>0.93400000000000005</v>
      </c>
      <c r="AA66" s="25"/>
      <c r="AB66" s="25"/>
      <c r="AC66" s="25">
        <v>9.2200000000000004E-2</v>
      </c>
      <c r="AD66" s="121"/>
      <c r="AE66" s="121"/>
      <c r="AF66" s="121">
        <v>126</v>
      </c>
      <c r="AG66" s="88">
        <v>202</v>
      </c>
      <c r="AH66" s="1"/>
      <c r="AI66" s="1"/>
      <c r="AJ66" s="1"/>
      <c r="AK66" s="1"/>
      <c r="AL66" s="1"/>
      <c r="AM66" s="1"/>
      <c r="AN66" s="1"/>
      <c r="AO66" s="1"/>
      <c r="AP66" s="1"/>
      <c r="AQ66" s="1"/>
      <c r="AR66" s="1"/>
      <c r="AS66" s="1"/>
      <c r="AT66" s="1"/>
      <c r="AU66" s="1"/>
      <c r="AV66" s="1"/>
      <c r="AW66" s="1"/>
    </row>
    <row r="67" spans="1:49">
      <c r="A67" s="12" t="s">
        <v>168</v>
      </c>
      <c r="B67" s="2" t="s">
        <v>74</v>
      </c>
      <c r="C67" s="13" t="s">
        <v>3</v>
      </c>
      <c r="D67" s="2">
        <v>2014</v>
      </c>
      <c r="E67" s="13">
        <v>2014</v>
      </c>
      <c r="F67" s="13" t="s">
        <v>99</v>
      </c>
      <c r="G67" s="88"/>
      <c r="H67" s="88"/>
      <c r="I67" s="88"/>
      <c r="J67" s="88"/>
      <c r="K67" s="88"/>
      <c r="L67" s="88"/>
      <c r="M67" s="45">
        <v>33751</v>
      </c>
      <c r="N67" s="45">
        <v>69753</v>
      </c>
      <c r="O67" s="45"/>
      <c r="P67" s="45"/>
      <c r="Q67" s="45"/>
      <c r="R67" s="45"/>
      <c r="S67" s="45"/>
      <c r="T67" s="45"/>
      <c r="U67" s="45"/>
      <c r="V67" s="45"/>
      <c r="W67" s="138"/>
      <c r="X67" s="138"/>
      <c r="Y67" s="138"/>
      <c r="Z67" s="25">
        <v>0.92530000000000001</v>
      </c>
      <c r="AA67" s="25"/>
      <c r="AB67" s="25"/>
      <c r="AC67" s="25">
        <v>2.92E-2</v>
      </c>
      <c r="AD67" s="121"/>
      <c r="AE67" s="121"/>
      <c r="AF67" s="121">
        <v>7090</v>
      </c>
      <c r="AG67" s="88">
        <v>15356</v>
      </c>
      <c r="AH67" s="1"/>
      <c r="AI67" s="1"/>
      <c r="AJ67" s="1"/>
      <c r="AK67" s="1"/>
      <c r="AL67" s="1"/>
      <c r="AM67" s="1"/>
      <c r="AN67" s="1"/>
      <c r="AO67" s="1"/>
      <c r="AP67" s="1"/>
      <c r="AQ67" s="1"/>
      <c r="AR67" s="1"/>
      <c r="AS67" s="1"/>
      <c r="AT67" s="1"/>
      <c r="AU67" s="1"/>
      <c r="AV67" s="1"/>
      <c r="AW67" s="1"/>
    </row>
    <row r="68" spans="1:49">
      <c r="A68" s="12" t="s">
        <v>169</v>
      </c>
      <c r="B68" s="2" t="s">
        <v>74</v>
      </c>
      <c r="C68" s="13" t="s">
        <v>3</v>
      </c>
      <c r="D68" s="2">
        <v>2014</v>
      </c>
      <c r="E68" s="13">
        <v>2014</v>
      </c>
      <c r="F68" s="13" t="s">
        <v>99</v>
      </c>
      <c r="G68" s="88"/>
      <c r="H68" s="88"/>
      <c r="I68" s="88"/>
      <c r="J68" s="88"/>
      <c r="K68" s="88"/>
      <c r="L68" s="88"/>
      <c r="M68" s="45">
        <v>8490</v>
      </c>
      <c r="N68" s="45">
        <v>17981</v>
      </c>
      <c r="O68" s="45"/>
      <c r="P68" s="45"/>
      <c r="Q68" s="45"/>
      <c r="R68" s="45"/>
      <c r="S68" s="45"/>
      <c r="T68" s="45"/>
      <c r="U68" s="45"/>
      <c r="V68" s="45"/>
      <c r="W68" s="138"/>
      <c r="X68" s="138"/>
      <c r="Y68" s="138"/>
      <c r="Z68" s="25">
        <v>0.8528</v>
      </c>
      <c r="AA68" s="25"/>
      <c r="AB68" s="25"/>
      <c r="AC68" s="25">
        <v>9.2200000000000004E-2</v>
      </c>
      <c r="AD68" s="121"/>
      <c r="AE68" s="121"/>
      <c r="AF68" s="121">
        <v>968</v>
      </c>
      <c r="AG68" s="88">
        <v>1896</v>
      </c>
      <c r="AH68" s="1"/>
      <c r="AI68" s="1"/>
      <c r="AJ68" s="1"/>
      <c r="AK68" s="1"/>
      <c r="AL68" s="1"/>
      <c r="AM68" s="1"/>
      <c r="AN68" s="1"/>
      <c r="AO68" s="1"/>
      <c r="AP68" s="1"/>
      <c r="AQ68" s="1"/>
      <c r="AR68" s="1"/>
      <c r="AS68" s="1"/>
      <c r="AT68" s="1"/>
      <c r="AU68" s="1"/>
      <c r="AV68" s="1"/>
      <c r="AW68" s="1"/>
    </row>
    <row r="69" spans="1:49">
      <c r="A69" s="12" t="s">
        <v>170</v>
      </c>
      <c r="B69" s="2" t="s">
        <v>75</v>
      </c>
      <c r="C69" s="13" t="s">
        <v>3</v>
      </c>
      <c r="D69" s="2">
        <v>2014</v>
      </c>
      <c r="E69" s="13">
        <v>2014</v>
      </c>
      <c r="F69" s="13" t="s">
        <v>99</v>
      </c>
      <c r="G69" s="88"/>
      <c r="H69" s="88"/>
      <c r="I69" s="88"/>
      <c r="J69" s="88"/>
      <c r="K69" s="88"/>
      <c r="L69" s="88"/>
      <c r="M69" s="45">
        <v>5883</v>
      </c>
      <c r="N69" s="45">
        <v>13040</v>
      </c>
      <c r="O69" s="45"/>
      <c r="P69" s="45"/>
      <c r="Q69" s="45"/>
      <c r="R69" s="45"/>
      <c r="S69" s="45"/>
      <c r="T69" s="45"/>
      <c r="U69" s="45"/>
      <c r="V69" s="45"/>
      <c r="W69" s="138"/>
      <c r="X69" s="138"/>
      <c r="Y69" s="138"/>
      <c r="Z69" s="25">
        <v>0.99439999999999995</v>
      </c>
      <c r="AA69" s="25"/>
      <c r="AB69" s="25"/>
      <c r="AC69" s="25">
        <v>9.2200000000000004E-2</v>
      </c>
      <c r="AD69" s="121"/>
      <c r="AE69" s="121"/>
      <c r="AF69" s="121">
        <v>529</v>
      </c>
      <c r="AG69" s="88">
        <v>1044</v>
      </c>
      <c r="AH69" s="1"/>
      <c r="AI69" s="1"/>
      <c r="AJ69" s="1"/>
      <c r="AK69" s="1"/>
      <c r="AL69" s="1"/>
      <c r="AM69" s="1"/>
      <c r="AN69" s="1"/>
      <c r="AO69" s="1"/>
      <c r="AP69" s="1"/>
      <c r="AQ69" s="1"/>
      <c r="AR69" s="1"/>
      <c r="AS69" s="1"/>
      <c r="AT69" s="1"/>
      <c r="AU69" s="1"/>
      <c r="AV69" s="1"/>
      <c r="AW69" s="1"/>
    </row>
    <row r="70" spans="1:49">
      <c r="A70" s="48" t="s">
        <v>171</v>
      </c>
      <c r="B70" s="2" t="s">
        <v>66</v>
      </c>
      <c r="C70" s="13" t="s">
        <v>182</v>
      </c>
      <c r="D70" s="2">
        <v>2014</v>
      </c>
      <c r="E70" s="13">
        <v>2014</v>
      </c>
      <c r="F70" s="13" t="s">
        <v>99</v>
      </c>
      <c r="G70" s="88">
        <v>311049</v>
      </c>
      <c r="H70" s="88">
        <v>1684778</v>
      </c>
      <c r="I70" s="88">
        <v>1891</v>
      </c>
      <c r="J70" s="88">
        <v>15916</v>
      </c>
      <c r="K70" s="88">
        <v>312940</v>
      </c>
      <c r="L70" s="88">
        <v>1700694</v>
      </c>
      <c r="M70" s="45">
        <v>2013634</v>
      </c>
      <c r="N70" s="45">
        <v>4354213</v>
      </c>
      <c r="O70" s="45">
        <v>783729</v>
      </c>
      <c r="P70" s="45">
        <v>3527477</v>
      </c>
      <c r="Q70" s="45">
        <v>4311206</v>
      </c>
      <c r="R70" s="45">
        <v>6148</v>
      </c>
      <c r="S70" s="45">
        <v>36859</v>
      </c>
      <c r="T70" s="45">
        <v>43007</v>
      </c>
      <c r="U70" s="45">
        <v>789877</v>
      </c>
      <c r="V70" s="45">
        <v>3564336</v>
      </c>
      <c r="W70" s="138">
        <v>617880351.11000001</v>
      </c>
      <c r="X70" s="138">
        <v>5316316.8</v>
      </c>
      <c r="Y70" s="138">
        <v>623196667.90999997</v>
      </c>
      <c r="Z70" s="25">
        <v>0.95069999999999999</v>
      </c>
      <c r="AA70" s="25"/>
      <c r="AB70" s="25"/>
      <c r="AC70" s="25">
        <v>4.0500000000000001E-2</v>
      </c>
      <c r="AD70" s="121"/>
      <c r="AE70" s="121"/>
      <c r="AF70" s="88">
        <v>344695</v>
      </c>
      <c r="AG70" s="88">
        <v>715826</v>
      </c>
      <c r="AH70" s="2"/>
      <c r="AI70" s="2"/>
      <c r="AJ70" s="2"/>
      <c r="AK70" s="2"/>
      <c r="AL70" s="2"/>
      <c r="AM70" s="2"/>
      <c r="AN70" s="2"/>
      <c r="AO70" s="2"/>
      <c r="AP70" s="2"/>
      <c r="AQ70" s="2"/>
      <c r="AR70" s="2"/>
      <c r="AS70" s="2"/>
      <c r="AT70" s="2"/>
      <c r="AU70" s="2"/>
      <c r="AV70" s="2"/>
      <c r="AW70" s="2"/>
    </row>
    <row r="71" spans="1:49">
      <c r="A71" s="48" t="s">
        <v>172</v>
      </c>
      <c r="B71" s="2" t="s">
        <v>74</v>
      </c>
      <c r="C71" s="13" t="s">
        <v>182</v>
      </c>
      <c r="D71" s="2">
        <v>2014</v>
      </c>
      <c r="E71" s="13">
        <v>2014</v>
      </c>
      <c r="F71" s="13" t="s">
        <v>99</v>
      </c>
      <c r="G71" s="88"/>
      <c r="H71" s="88"/>
      <c r="I71" s="88"/>
      <c r="J71" s="88"/>
      <c r="K71" s="88"/>
      <c r="L71" s="88"/>
      <c r="M71" s="45">
        <v>63674</v>
      </c>
      <c r="N71" s="45">
        <v>126898</v>
      </c>
      <c r="O71" s="45"/>
      <c r="P71" s="45"/>
      <c r="Q71" s="45"/>
      <c r="R71" s="45"/>
      <c r="S71" s="45"/>
      <c r="T71" s="45"/>
      <c r="U71" s="45"/>
      <c r="V71" s="45"/>
      <c r="W71" s="138"/>
      <c r="X71" s="138"/>
      <c r="Y71" s="138"/>
      <c r="Z71" s="25">
        <v>0.84460000000000002</v>
      </c>
      <c r="AA71" s="25"/>
      <c r="AB71" s="25"/>
      <c r="AC71" s="25">
        <v>2.6100000000000002E-2</v>
      </c>
      <c r="AD71" s="121"/>
      <c r="AE71" s="121"/>
      <c r="AF71" s="88">
        <v>9979</v>
      </c>
      <c r="AG71" s="88">
        <v>18843</v>
      </c>
      <c r="AH71" s="1"/>
      <c r="AI71" s="1"/>
      <c r="AJ71" s="1"/>
      <c r="AK71" s="1"/>
      <c r="AL71" s="1"/>
      <c r="AM71" s="1"/>
      <c r="AN71" s="1"/>
      <c r="AO71" s="1"/>
      <c r="AP71" s="1"/>
      <c r="AQ71" s="1"/>
      <c r="AR71" s="1"/>
      <c r="AS71" s="1"/>
      <c r="AT71" s="1"/>
      <c r="AU71" s="1"/>
      <c r="AV71" s="1"/>
      <c r="AW71" s="1"/>
    </row>
    <row r="72" spans="1:49">
      <c r="A72" s="48" t="s">
        <v>173</v>
      </c>
      <c r="B72" s="2" t="s">
        <v>75</v>
      </c>
      <c r="C72" s="13" t="s">
        <v>182</v>
      </c>
      <c r="D72" s="2">
        <v>2014</v>
      </c>
      <c r="E72" s="13">
        <v>2014</v>
      </c>
      <c r="F72" s="13" t="s">
        <v>99</v>
      </c>
      <c r="G72" s="88"/>
      <c r="H72" s="88"/>
      <c r="I72" s="88"/>
      <c r="J72" s="88"/>
      <c r="K72" s="88"/>
      <c r="L72" s="88"/>
      <c r="M72" s="45">
        <v>111</v>
      </c>
      <c r="N72" s="45">
        <v>175</v>
      </c>
      <c r="O72" s="45"/>
      <c r="P72" s="45"/>
      <c r="Q72" s="45"/>
      <c r="R72" s="45"/>
      <c r="S72" s="45"/>
      <c r="T72" s="45"/>
      <c r="U72" s="45"/>
      <c r="V72" s="45"/>
      <c r="W72" s="138"/>
      <c r="X72" s="138"/>
      <c r="Y72" s="138"/>
      <c r="Z72" s="25">
        <v>1</v>
      </c>
      <c r="AA72" s="25"/>
      <c r="AB72" s="25"/>
      <c r="AC72" s="25">
        <v>8.0399999999999999E-2</v>
      </c>
      <c r="AD72" s="121"/>
      <c r="AE72" s="121"/>
      <c r="AF72" s="88">
        <v>0</v>
      </c>
      <c r="AG72" s="88">
        <v>0</v>
      </c>
      <c r="AH72" s="1"/>
      <c r="AI72" s="1"/>
      <c r="AJ72" s="1"/>
      <c r="AK72" s="1"/>
      <c r="AL72" s="1"/>
      <c r="AM72" s="1"/>
      <c r="AN72" s="1"/>
      <c r="AO72" s="1"/>
      <c r="AP72" s="1"/>
      <c r="AQ72" s="1"/>
      <c r="AR72" s="1"/>
      <c r="AS72" s="1"/>
      <c r="AT72" s="1"/>
      <c r="AU72" s="1"/>
      <c r="AV72" s="1"/>
      <c r="AW72" s="1"/>
    </row>
    <row r="73" spans="1:49">
      <c r="A73" s="48" t="s">
        <v>174</v>
      </c>
      <c r="B73" s="2" t="s">
        <v>75</v>
      </c>
      <c r="C73" s="13" t="s">
        <v>182</v>
      </c>
      <c r="D73" s="2">
        <v>2014</v>
      </c>
      <c r="E73" s="13">
        <v>2014</v>
      </c>
      <c r="F73" s="13" t="s">
        <v>99</v>
      </c>
      <c r="G73" s="88"/>
      <c r="H73" s="88"/>
      <c r="I73" s="88"/>
      <c r="J73" s="88"/>
      <c r="K73" s="88"/>
      <c r="L73" s="88"/>
      <c r="M73" s="45">
        <v>1742</v>
      </c>
      <c r="N73" s="45">
        <v>3406</v>
      </c>
      <c r="O73" s="45"/>
      <c r="P73" s="45"/>
      <c r="Q73" s="45"/>
      <c r="R73" s="45"/>
      <c r="S73" s="45"/>
      <c r="T73" s="45"/>
      <c r="U73" s="45"/>
      <c r="V73" s="45"/>
      <c r="W73" s="138"/>
      <c r="X73" s="138"/>
      <c r="Y73" s="138"/>
      <c r="Z73" s="25">
        <v>0.98209999999999997</v>
      </c>
      <c r="AA73" s="25"/>
      <c r="AB73" s="25"/>
      <c r="AC73" s="25">
        <v>8.0399999999999999E-2</v>
      </c>
      <c r="AD73" s="121"/>
      <c r="AE73" s="121"/>
      <c r="AF73" s="88">
        <v>63</v>
      </c>
      <c r="AG73" s="88">
        <v>106</v>
      </c>
      <c r="AH73" s="1"/>
      <c r="AI73" s="1"/>
      <c r="AJ73" s="1"/>
      <c r="AK73" s="1"/>
      <c r="AL73" s="1"/>
      <c r="AM73" s="1"/>
      <c r="AN73" s="1"/>
      <c r="AO73" s="1"/>
      <c r="AP73" s="1"/>
      <c r="AQ73" s="1"/>
      <c r="AR73" s="1"/>
      <c r="AS73" s="1"/>
      <c r="AT73" s="1"/>
      <c r="AU73" s="1"/>
      <c r="AV73" s="1"/>
      <c r="AW73" s="1"/>
    </row>
    <row r="74" spans="1:49">
      <c r="A74" s="48" t="s">
        <v>175</v>
      </c>
      <c r="B74" s="2" t="s">
        <v>75</v>
      </c>
      <c r="C74" s="13" t="s">
        <v>182</v>
      </c>
      <c r="D74" s="2">
        <v>2014</v>
      </c>
      <c r="E74" s="13">
        <v>2014</v>
      </c>
      <c r="F74" s="13" t="s">
        <v>99</v>
      </c>
      <c r="G74" s="88"/>
      <c r="H74" s="88"/>
      <c r="I74" s="88"/>
      <c r="J74" s="88"/>
      <c r="K74" s="88"/>
      <c r="L74" s="88"/>
      <c r="M74" s="45">
        <v>14994</v>
      </c>
      <c r="N74" s="45">
        <v>30431</v>
      </c>
      <c r="O74" s="45"/>
      <c r="P74" s="45"/>
      <c r="Q74" s="45"/>
      <c r="R74" s="45"/>
      <c r="S74" s="45"/>
      <c r="T74" s="45"/>
      <c r="U74" s="45"/>
      <c r="V74" s="45"/>
      <c r="W74" s="138"/>
      <c r="X74" s="138"/>
      <c r="Y74" s="138"/>
      <c r="Z74" s="25">
        <v>0.91710000000000003</v>
      </c>
      <c r="AA74" s="25"/>
      <c r="AB74" s="25"/>
      <c r="AC74" s="25">
        <v>8.0399999999999999E-2</v>
      </c>
      <c r="AD74" s="121"/>
      <c r="AE74" s="121"/>
      <c r="AF74" s="88">
        <v>946</v>
      </c>
      <c r="AG74" s="88">
        <v>1641</v>
      </c>
      <c r="AH74" s="1"/>
      <c r="AI74" s="1"/>
      <c r="AJ74" s="1"/>
      <c r="AK74" s="1"/>
      <c r="AL74" s="1"/>
      <c r="AM74" s="1"/>
      <c r="AN74" s="1"/>
      <c r="AO74" s="1"/>
      <c r="AP74" s="1"/>
      <c r="AQ74" s="1"/>
      <c r="AR74" s="1"/>
      <c r="AS74" s="1"/>
      <c r="AT74" s="1"/>
      <c r="AU74" s="1"/>
      <c r="AV74" s="1"/>
      <c r="AW74" s="1"/>
    </row>
    <row r="75" spans="1:49">
      <c r="A75" s="48" t="s">
        <v>176</v>
      </c>
      <c r="B75" s="2" t="s">
        <v>75</v>
      </c>
      <c r="C75" s="13" t="s">
        <v>182</v>
      </c>
      <c r="D75" s="2">
        <v>2014</v>
      </c>
      <c r="E75" s="13">
        <v>2014</v>
      </c>
      <c r="F75" s="13" t="s">
        <v>99</v>
      </c>
      <c r="G75" s="88"/>
      <c r="H75" s="88"/>
      <c r="I75" s="88"/>
      <c r="J75" s="88"/>
      <c r="K75" s="88"/>
      <c r="L75" s="88"/>
      <c r="M75" s="45">
        <v>2617</v>
      </c>
      <c r="N75" s="45">
        <v>4961</v>
      </c>
      <c r="O75" s="45"/>
      <c r="P75" s="45"/>
      <c r="Q75" s="45"/>
      <c r="R75" s="45"/>
      <c r="S75" s="45"/>
      <c r="T75" s="45"/>
      <c r="U75" s="45"/>
      <c r="V75" s="45"/>
      <c r="W75" s="138"/>
      <c r="X75" s="138"/>
      <c r="Y75" s="138"/>
      <c r="Z75" s="25">
        <v>1</v>
      </c>
      <c r="AA75" s="25"/>
      <c r="AB75" s="25"/>
      <c r="AC75" s="25">
        <v>8.0399999999999999E-2</v>
      </c>
      <c r="AD75" s="121"/>
      <c r="AE75" s="121"/>
      <c r="AF75" s="88">
        <v>105</v>
      </c>
      <c r="AG75" s="88">
        <v>178</v>
      </c>
      <c r="AH75" s="1"/>
      <c r="AI75" s="1"/>
      <c r="AJ75" s="1"/>
      <c r="AK75" s="1"/>
      <c r="AL75" s="1"/>
      <c r="AM75" s="1"/>
      <c r="AN75" s="1"/>
      <c r="AO75" s="1"/>
      <c r="AP75" s="1"/>
      <c r="AQ75" s="1"/>
      <c r="AR75" s="1"/>
      <c r="AS75" s="1"/>
      <c r="AT75" s="1"/>
      <c r="AU75" s="1"/>
      <c r="AV75" s="1"/>
      <c r="AW75" s="1"/>
    </row>
    <row r="76" spans="1:49">
      <c r="A76" s="48" t="s">
        <v>177</v>
      </c>
      <c r="B76" s="2" t="s">
        <v>75</v>
      </c>
      <c r="C76" s="13" t="s">
        <v>182</v>
      </c>
      <c r="D76" s="2">
        <v>2014</v>
      </c>
      <c r="E76" s="13">
        <v>2014</v>
      </c>
      <c r="F76" s="13" t="s">
        <v>99</v>
      </c>
      <c r="G76" s="88"/>
      <c r="H76" s="88"/>
      <c r="I76" s="88"/>
      <c r="J76" s="88"/>
      <c r="K76" s="88"/>
      <c r="L76" s="88"/>
      <c r="M76" s="45">
        <v>737</v>
      </c>
      <c r="N76" s="45">
        <v>1787</v>
      </c>
      <c r="O76" s="45"/>
      <c r="P76" s="45"/>
      <c r="Q76" s="45"/>
      <c r="R76" s="45"/>
      <c r="S76" s="45"/>
      <c r="T76" s="45"/>
      <c r="U76" s="45"/>
      <c r="V76" s="45"/>
      <c r="W76" s="138"/>
      <c r="X76" s="138"/>
      <c r="Y76" s="138"/>
      <c r="Z76" s="25">
        <v>0.82930000000000004</v>
      </c>
      <c r="AA76" s="25"/>
      <c r="AB76" s="25"/>
      <c r="AC76" s="25">
        <v>8.0399999999999999E-2</v>
      </c>
      <c r="AD76" s="121"/>
      <c r="AE76" s="121"/>
      <c r="AF76" s="88">
        <v>173</v>
      </c>
      <c r="AG76" s="88">
        <v>392</v>
      </c>
      <c r="AH76" s="1"/>
      <c r="AI76" s="1"/>
      <c r="AJ76" s="1"/>
      <c r="AK76" s="1"/>
      <c r="AL76" s="1"/>
      <c r="AM76" s="1"/>
      <c r="AN76" s="1"/>
      <c r="AO76" s="1"/>
      <c r="AP76" s="1"/>
      <c r="AQ76" s="1"/>
      <c r="AR76" s="1"/>
      <c r="AS76" s="1"/>
      <c r="AT76" s="1"/>
      <c r="AU76" s="1"/>
      <c r="AV76" s="1"/>
      <c r="AW76" s="1"/>
    </row>
    <row r="77" spans="1:49">
      <c r="A77" s="48" t="s">
        <v>178</v>
      </c>
      <c r="B77" s="2" t="s">
        <v>74</v>
      </c>
      <c r="C77" s="13" t="s">
        <v>182</v>
      </c>
      <c r="D77" s="2">
        <v>2014</v>
      </c>
      <c r="E77" s="13">
        <v>2014</v>
      </c>
      <c r="F77" s="13" t="s">
        <v>99</v>
      </c>
      <c r="G77" s="88"/>
      <c r="H77" s="88"/>
      <c r="I77" s="88"/>
      <c r="J77" s="88"/>
      <c r="K77" s="88"/>
      <c r="L77" s="88"/>
      <c r="M77" s="45">
        <v>34460</v>
      </c>
      <c r="N77" s="45">
        <v>71316</v>
      </c>
      <c r="O77" s="45"/>
      <c r="P77" s="45"/>
      <c r="Q77" s="45"/>
      <c r="R77" s="45"/>
      <c r="S77" s="45"/>
      <c r="T77" s="45"/>
      <c r="U77" s="45"/>
      <c r="V77" s="45"/>
      <c r="W77" s="138"/>
      <c r="X77" s="138"/>
      <c r="Y77" s="138"/>
      <c r="Z77" s="25">
        <v>0.92379999999999995</v>
      </c>
      <c r="AA77" s="25"/>
      <c r="AB77" s="25"/>
      <c r="AC77" s="25">
        <v>4.36E-2</v>
      </c>
      <c r="AD77" s="121"/>
      <c r="AE77" s="121"/>
      <c r="AF77" s="88">
        <v>5698</v>
      </c>
      <c r="AG77" s="88">
        <v>11198</v>
      </c>
      <c r="AH77" s="1"/>
      <c r="AI77" s="1"/>
      <c r="AJ77" s="1"/>
      <c r="AK77" s="1"/>
      <c r="AL77" s="1"/>
      <c r="AM77" s="1"/>
      <c r="AN77" s="1"/>
      <c r="AO77" s="1"/>
      <c r="AP77" s="1"/>
      <c r="AQ77" s="1"/>
      <c r="AR77" s="1"/>
      <c r="AS77" s="1"/>
      <c r="AT77" s="1"/>
      <c r="AU77" s="1"/>
      <c r="AV77" s="1"/>
      <c r="AW77" s="1"/>
    </row>
    <row r="78" spans="1:49">
      <c r="A78" s="48" t="s">
        <v>179</v>
      </c>
      <c r="B78" s="2" t="s">
        <v>75</v>
      </c>
      <c r="C78" s="13" t="s">
        <v>182</v>
      </c>
      <c r="D78" s="2">
        <v>2014</v>
      </c>
      <c r="E78" s="13">
        <v>2014</v>
      </c>
      <c r="F78" s="13" t="s">
        <v>99</v>
      </c>
      <c r="G78" s="88"/>
      <c r="H78" s="88"/>
      <c r="I78" s="88"/>
      <c r="J78" s="88"/>
      <c r="K78" s="88"/>
      <c r="L78" s="88"/>
      <c r="M78" s="45">
        <v>2531</v>
      </c>
      <c r="N78" s="45">
        <v>5197</v>
      </c>
      <c r="O78" s="45"/>
      <c r="P78" s="45"/>
      <c r="Q78" s="45"/>
      <c r="R78" s="45"/>
      <c r="S78" s="45"/>
      <c r="T78" s="45"/>
      <c r="U78" s="45"/>
      <c r="V78" s="45"/>
      <c r="W78" s="138"/>
      <c r="X78" s="138"/>
      <c r="Y78" s="138"/>
      <c r="Z78" s="25">
        <v>1</v>
      </c>
      <c r="AA78" s="25"/>
      <c r="AB78" s="25"/>
      <c r="AC78" s="25">
        <v>8.0399999999999999E-2</v>
      </c>
      <c r="AD78" s="121"/>
      <c r="AE78" s="121"/>
      <c r="AF78" s="88">
        <v>145</v>
      </c>
      <c r="AG78" s="88">
        <v>251</v>
      </c>
      <c r="AH78" s="1"/>
      <c r="AI78" s="1"/>
      <c r="AJ78" s="1"/>
      <c r="AK78" s="1"/>
      <c r="AL78" s="1"/>
      <c r="AM78" s="1"/>
      <c r="AN78" s="1"/>
      <c r="AO78" s="1"/>
      <c r="AP78" s="1"/>
      <c r="AQ78" s="1"/>
      <c r="AR78" s="1"/>
      <c r="AS78" s="1"/>
      <c r="AT78" s="1"/>
      <c r="AU78" s="1"/>
      <c r="AV78" s="1"/>
      <c r="AW78" s="1"/>
    </row>
    <row r="79" spans="1:49">
      <c r="A79" s="48" t="s">
        <v>180</v>
      </c>
      <c r="B79" s="2" t="s">
        <v>75</v>
      </c>
      <c r="C79" s="13" t="s">
        <v>182</v>
      </c>
      <c r="D79" s="2">
        <v>2014</v>
      </c>
      <c r="E79" s="13">
        <v>2014</v>
      </c>
      <c r="F79" s="13" t="s">
        <v>99</v>
      </c>
      <c r="G79" s="88"/>
      <c r="H79" s="88"/>
      <c r="I79" s="88"/>
      <c r="J79" s="88"/>
      <c r="K79" s="88"/>
      <c r="L79" s="88"/>
      <c r="M79" s="45">
        <v>6567</v>
      </c>
      <c r="N79" s="45">
        <v>12021</v>
      </c>
      <c r="O79" s="45"/>
      <c r="P79" s="45"/>
      <c r="Q79" s="45"/>
      <c r="R79" s="45"/>
      <c r="S79" s="45"/>
      <c r="T79" s="45"/>
      <c r="U79" s="45"/>
      <c r="V79" s="45"/>
      <c r="W79" s="138"/>
      <c r="X79" s="138"/>
      <c r="Y79" s="138"/>
      <c r="Z79" s="25">
        <v>0.98580000000000001</v>
      </c>
      <c r="AA79" s="25"/>
      <c r="AB79" s="25"/>
      <c r="AC79" s="25">
        <v>8.0399999999999999E-2</v>
      </c>
      <c r="AD79" s="121"/>
      <c r="AE79" s="121"/>
      <c r="AF79" s="88">
        <v>410</v>
      </c>
      <c r="AG79" s="88">
        <v>795</v>
      </c>
      <c r="AH79" s="1"/>
      <c r="AI79" s="1"/>
      <c r="AJ79" s="1"/>
      <c r="AK79" s="1"/>
      <c r="AL79" s="1"/>
      <c r="AM79" s="1"/>
      <c r="AN79" s="1"/>
      <c r="AO79" s="1"/>
      <c r="AP79" s="1"/>
      <c r="AQ79" s="1"/>
      <c r="AR79" s="1"/>
      <c r="AS79" s="1"/>
      <c r="AT79" s="1"/>
      <c r="AU79" s="1"/>
      <c r="AV79" s="1"/>
      <c r="AW79" s="1"/>
    </row>
    <row r="80" spans="1:49">
      <c r="A80" s="12" t="s">
        <v>122</v>
      </c>
      <c r="B80" s="2" t="s">
        <v>74</v>
      </c>
      <c r="C80" s="13" t="s">
        <v>182</v>
      </c>
      <c r="D80" s="2">
        <v>2014</v>
      </c>
      <c r="E80" s="13">
        <v>2014</v>
      </c>
      <c r="F80" s="13" t="s">
        <v>99</v>
      </c>
      <c r="G80" s="88"/>
      <c r="H80" s="88"/>
      <c r="I80" s="88"/>
      <c r="J80" s="88"/>
      <c r="K80" s="88"/>
      <c r="L80" s="88"/>
      <c r="M80" s="45">
        <v>95501</v>
      </c>
      <c r="N80" s="45">
        <v>228624</v>
      </c>
      <c r="O80" s="45"/>
      <c r="P80" s="45"/>
      <c r="Q80" s="45"/>
      <c r="R80" s="45"/>
      <c r="S80" s="45"/>
      <c r="T80" s="45"/>
      <c r="U80" s="45"/>
      <c r="V80" s="45"/>
      <c r="W80" s="138"/>
      <c r="X80" s="138"/>
      <c r="Y80" s="138"/>
      <c r="Z80" s="25">
        <v>0.88439999999999996</v>
      </c>
      <c r="AA80" s="25"/>
      <c r="AB80" s="25"/>
      <c r="AC80" s="25">
        <v>2.2800000000000001E-2</v>
      </c>
      <c r="AD80" s="121"/>
      <c r="AE80" s="121"/>
      <c r="AF80" s="88">
        <v>14656</v>
      </c>
      <c r="AG80" s="88">
        <v>31851</v>
      </c>
      <c r="AH80" s="1"/>
      <c r="AI80" s="1"/>
      <c r="AJ80" s="1"/>
      <c r="AK80" s="1"/>
      <c r="AL80" s="1"/>
      <c r="AM80" s="1"/>
      <c r="AN80" s="1"/>
      <c r="AO80" s="1"/>
      <c r="AP80" s="1"/>
      <c r="AQ80" s="1"/>
      <c r="AR80" s="1"/>
      <c r="AS80" s="1"/>
      <c r="AT80" s="1"/>
      <c r="AU80" s="1"/>
      <c r="AV80" s="1"/>
      <c r="AW80" s="1"/>
    </row>
    <row r="81" spans="1:49">
      <c r="A81" s="12" t="s">
        <v>123</v>
      </c>
      <c r="B81" s="2" t="s">
        <v>75</v>
      </c>
      <c r="C81" s="13" t="s">
        <v>182</v>
      </c>
      <c r="D81" s="2">
        <v>2014</v>
      </c>
      <c r="E81" s="13">
        <v>2014</v>
      </c>
      <c r="F81" s="13" t="s">
        <v>99</v>
      </c>
      <c r="G81" s="88"/>
      <c r="H81" s="88"/>
      <c r="I81" s="88"/>
      <c r="J81" s="88"/>
      <c r="K81" s="88"/>
      <c r="L81" s="88"/>
      <c r="M81" s="45">
        <v>1478</v>
      </c>
      <c r="N81" s="45">
        <v>3653</v>
      </c>
      <c r="O81" s="45"/>
      <c r="P81" s="45"/>
      <c r="Q81" s="45"/>
      <c r="R81" s="45"/>
      <c r="S81" s="45"/>
      <c r="T81" s="45"/>
      <c r="U81" s="45"/>
      <c r="V81" s="45"/>
      <c r="W81" s="138"/>
      <c r="X81" s="138"/>
      <c r="Y81" s="138"/>
      <c r="Z81" s="25">
        <v>1</v>
      </c>
      <c r="AA81" s="25"/>
      <c r="AB81" s="25"/>
      <c r="AC81" s="25">
        <v>8.0399999999999999E-2</v>
      </c>
      <c r="AD81" s="121"/>
      <c r="AE81" s="121"/>
      <c r="AF81" s="88">
        <v>218</v>
      </c>
      <c r="AG81" s="88">
        <v>465</v>
      </c>
      <c r="AH81" s="1"/>
      <c r="AI81" s="1"/>
      <c r="AJ81" s="1"/>
      <c r="AK81" s="1"/>
      <c r="AL81" s="1"/>
      <c r="AM81" s="1"/>
      <c r="AN81" s="1"/>
      <c r="AO81" s="1"/>
      <c r="AP81" s="1"/>
      <c r="AQ81" s="1"/>
      <c r="AR81" s="1"/>
      <c r="AS81" s="1"/>
      <c r="AT81" s="1"/>
      <c r="AU81" s="1"/>
      <c r="AV81" s="1"/>
      <c r="AW81" s="1"/>
    </row>
    <row r="82" spans="1:49">
      <c r="A82" s="12" t="s">
        <v>124</v>
      </c>
      <c r="B82" s="2" t="s">
        <v>75</v>
      </c>
      <c r="C82" s="13" t="s">
        <v>182</v>
      </c>
      <c r="D82" s="2">
        <v>2014</v>
      </c>
      <c r="E82" s="13">
        <v>2014</v>
      </c>
      <c r="F82" s="13" t="s">
        <v>99</v>
      </c>
      <c r="G82" s="88"/>
      <c r="H82" s="88"/>
      <c r="I82" s="88"/>
      <c r="J82" s="88"/>
      <c r="K82" s="88"/>
      <c r="L82" s="88"/>
      <c r="M82" s="45">
        <v>9405</v>
      </c>
      <c r="N82" s="45">
        <v>17428</v>
      </c>
      <c r="O82" s="45"/>
      <c r="P82" s="45"/>
      <c r="Q82" s="45"/>
      <c r="R82" s="45"/>
      <c r="S82" s="45"/>
      <c r="T82" s="45"/>
      <c r="U82" s="45"/>
      <c r="V82" s="45"/>
      <c r="W82" s="138"/>
      <c r="X82" s="138"/>
      <c r="Y82" s="138"/>
      <c r="Z82" s="25">
        <v>0.9425</v>
      </c>
      <c r="AA82" s="25"/>
      <c r="AB82" s="25"/>
      <c r="AC82" s="25">
        <v>8.0399999999999999E-2</v>
      </c>
      <c r="AD82" s="121"/>
      <c r="AE82" s="121"/>
      <c r="AF82" s="88">
        <v>678</v>
      </c>
      <c r="AG82" s="88">
        <v>1232</v>
      </c>
    </row>
    <row r="83" spans="1:49">
      <c r="A83" s="12" t="s">
        <v>125</v>
      </c>
      <c r="B83" s="2" t="s">
        <v>75</v>
      </c>
      <c r="C83" s="13" t="s">
        <v>182</v>
      </c>
      <c r="D83" s="2">
        <v>2014</v>
      </c>
      <c r="E83" s="13">
        <v>2014</v>
      </c>
      <c r="F83" s="13" t="s">
        <v>99</v>
      </c>
      <c r="G83" s="88"/>
      <c r="H83" s="88"/>
      <c r="I83" s="88"/>
      <c r="J83" s="88"/>
      <c r="K83" s="88"/>
      <c r="L83" s="88"/>
      <c r="M83" s="45">
        <v>15152</v>
      </c>
      <c r="N83" s="45">
        <v>38530</v>
      </c>
      <c r="O83" s="45"/>
      <c r="P83" s="45"/>
      <c r="Q83" s="45"/>
      <c r="R83" s="45"/>
      <c r="S83" s="45"/>
      <c r="T83" s="45"/>
      <c r="U83" s="45"/>
      <c r="V83" s="45"/>
      <c r="W83" s="138"/>
      <c r="X83" s="138"/>
      <c r="Y83" s="138"/>
      <c r="Z83" s="25">
        <v>0.93779999999999997</v>
      </c>
      <c r="AA83" s="25"/>
      <c r="AB83" s="25"/>
      <c r="AC83" s="25">
        <v>8.0399999999999999E-2</v>
      </c>
      <c r="AD83" s="121"/>
      <c r="AE83" s="121"/>
      <c r="AF83" s="88">
        <v>1055</v>
      </c>
      <c r="AG83" s="88">
        <v>2135</v>
      </c>
    </row>
    <row r="84" spans="1:49">
      <c r="A84" s="12" t="s">
        <v>126</v>
      </c>
      <c r="B84" s="2" t="s">
        <v>75</v>
      </c>
      <c r="C84" s="13" t="s">
        <v>182</v>
      </c>
      <c r="D84" s="2">
        <v>2014</v>
      </c>
      <c r="E84" s="13">
        <v>2014</v>
      </c>
      <c r="F84" s="13" t="s">
        <v>99</v>
      </c>
      <c r="G84" s="88"/>
      <c r="H84" s="88"/>
      <c r="I84" s="88"/>
      <c r="J84" s="88"/>
      <c r="K84" s="88"/>
      <c r="L84" s="88"/>
      <c r="M84" s="45">
        <v>1062</v>
      </c>
      <c r="N84" s="45">
        <v>2169</v>
      </c>
      <c r="O84" s="45"/>
      <c r="P84" s="45"/>
      <c r="Q84" s="45"/>
      <c r="R84" s="45"/>
      <c r="S84" s="45"/>
      <c r="T84" s="45"/>
      <c r="U84" s="45"/>
      <c r="V84" s="45"/>
      <c r="W84" s="138"/>
      <c r="X84" s="138"/>
      <c r="Y84" s="138"/>
      <c r="Z84" s="25">
        <v>1</v>
      </c>
      <c r="AA84" s="25"/>
      <c r="AB84" s="25"/>
      <c r="AC84" s="25">
        <v>8.0399999999999999E-2</v>
      </c>
      <c r="AD84" s="121"/>
      <c r="AE84" s="121"/>
      <c r="AF84" s="88">
        <v>114</v>
      </c>
      <c r="AG84" s="88">
        <v>237</v>
      </c>
    </row>
    <row r="85" spans="1:49">
      <c r="A85" s="12" t="s">
        <v>127</v>
      </c>
      <c r="B85" s="2" t="s">
        <v>75</v>
      </c>
      <c r="C85" s="13" t="s">
        <v>182</v>
      </c>
      <c r="D85" s="2">
        <v>2014</v>
      </c>
      <c r="E85" s="13">
        <v>2014</v>
      </c>
      <c r="F85" s="13" t="s">
        <v>99</v>
      </c>
      <c r="G85" s="88"/>
      <c r="H85" s="88"/>
      <c r="I85" s="88"/>
      <c r="J85" s="88"/>
      <c r="K85" s="88"/>
      <c r="L85" s="88"/>
      <c r="M85" s="45">
        <v>60768</v>
      </c>
      <c r="N85" s="45">
        <v>148083</v>
      </c>
      <c r="O85" s="45"/>
      <c r="P85" s="45"/>
      <c r="Q85" s="45"/>
      <c r="R85" s="45"/>
      <c r="S85" s="45"/>
      <c r="T85" s="45"/>
      <c r="U85" s="45"/>
      <c r="V85" s="45"/>
      <c r="W85" s="138"/>
      <c r="X85" s="138"/>
      <c r="Y85" s="138"/>
      <c r="Z85" s="25">
        <v>0.9819</v>
      </c>
      <c r="AA85" s="25"/>
      <c r="AB85" s="25"/>
      <c r="AC85" s="25">
        <v>3.0700000000000002E-2</v>
      </c>
      <c r="AD85" s="121"/>
      <c r="AE85" s="121"/>
      <c r="AF85" s="88">
        <v>10548</v>
      </c>
      <c r="AG85" s="88">
        <v>23859</v>
      </c>
    </row>
    <row r="86" spans="1:49">
      <c r="A86" s="12" t="s">
        <v>128</v>
      </c>
      <c r="B86" s="2" t="s">
        <v>75</v>
      </c>
      <c r="C86" s="13" t="s">
        <v>182</v>
      </c>
      <c r="D86" s="2">
        <v>2014</v>
      </c>
      <c r="E86" s="13">
        <v>2014</v>
      </c>
      <c r="F86" s="13" t="s">
        <v>99</v>
      </c>
      <c r="G86" s="88"/>
      <c r="H86" s="88"/>
      <c r="I86" s="88"/>
      <c r="J86" s="88"/>
      <c r="K86" s="88"/>
      <c r="L86" s="88"/>
      <c r="M86" s="45">
        <v>10085</v>
      </c>
      <c r="N86" s="45">
        <v>23963</v>
      </c>
      <c r="O86" s="45"/>
      <c r="P86" s="45"/>
      <c r="Q86" s="45"/>
      <c r="R86" s="45"/>
      <c r="S86" s="45"/>
      <c r="T86" s="45"/>
      <c r="U86" s="45"/>
      <c r="V86" s="45"/>
      <c r="W86" s="138"/>
      <c r="X86" s="138"/>
      <c r="Y86" s="138"/>
      <c r="Z86" s="25">
        <v>0.96540000000000004</v>
      </c>
      <c r="AA86" s="25"/>
      <c r="AB86" s="25"/>
      <c r="AC86" s="25">
        <v>8.0399999999999999E-2</v>
      </c>
      <c r="AD86" s="121"/>
      <c r="AE86" s="121"/>
      <c r="AF86" s="88">
        <v>1415</v>
      </c>
      <c r="AG86" s="88">
        <v>3086</v>
      </c>
    </row>
    <row r="87" spans="1:49">
      <c r="A87" s="12" t="s">
        <v>129</v>
      </c>
      <c r="B87" s="2" t="s">
        <v>75</v>
      </c>
      <c r="C87" s="13" t="s">
        <v>182</v>
      </c>
      <c r="D87" s="2">
        <v>2014</v>
      </c>
      <c r="E87" s="13">
        <v>2014</v>
      </c>
      <c r="F87" s="13" t="s">
        <v>99</v>
      </c>
      <c r="G87" s="88"/>
      <c r="H87" s="88"/>
      <c r="I87" s="88"/>
      <c r="J87" s="88"/>
      <c r="K87" s="88"/>
      <c r="L87" s="88"/>
      <c r="M87" s="45">
        <v>5238</v>
      </c>
      <c r="N87" s="45">
        <v>10643</v>
      </c>
      <c r="O87" s="45"/>
      <c r="P87" s="45"/>
      <c r="Q87" s="45"/>
      <c r="R87" s="45"/>
      <c r="S87" s="45"/>
      <c r="T87" s="45"/>
      <c r="U87" s="45"/>
      <c r="V87" s="45"/>
      <c r="W87" s="138"/>
      <c r="X87" s="138"/>
      <c r="Y87" s="138"/>
      <c r="Z87" s="25">
        <v>0.83179999999999998</v>
      </c>
      <c r="AA87" s="25"/>
      <c r="AB87" s="25"/>
      <c r="AC87" s="25">
        <v>8.0399999999999999E-2</v>
      </c>
      <c r="AD87" s="121"/>
      <c r="AE87" s="121"/>
      <c r="AF87" s="88">
        <v>375</v>
      </c>
      <c r="AG87" s="88">
        <v>716</v>
      </c>
    </row>
    <row r="88" spans="1:49">
      <c r="A88" s="12" t="s">
        <v>130</v>
      </c>
      <c r="B88" s="2" t="s">
        <v>75</v>
      </c>
      <c r="C88" s="13" t="s">
        <v>182</v>
      </c>
      <c r="D88" s="2">
        <v>2014</v>
      </c>
      <c r="E88" s="13">
        <v>2014</v>
      </c>
      <c r="F88" s="13" t="s">
        <v>99</v>
      </c>
      <c r="G88" s="88"/>
      <c r="H88" s="88"/>
      <c r="I88" s="88"/>
      <c r="J88" s="88"/>
      <c r="K88" s="88"/>
      <c r="L88" s="88"/>
      <c r="M88" s="45">
        <v>1489</v>
      </c>
      <c r="N88" s="45">
        <v>3145</v>
      </c>
      <c r="O88" s="45"/>
      <c r="P88" s="45"/>
      <c r="Q88" s="45"/>
      <c r="R88" s="45"/>
      <c r="S88" s="45"/>
      <c r="T88" s="45"/>
      <c r="U88" s="45"/>
      <c r="V88" s="45"/>
      <c r="W88" s="138"/>
      <c r="X88" s="138"/>
      <c r="Y88" s="138"/>
      <c r="Z88" s="25">
        <v>0.89019999999999999</v>
      </c>
      <c r="AA88" s="25"/>
      <c r="AB88" s="25"/>
      <c r="AC88" s="25">
        <v>8.0399999999999999E-2</v>
      </c>
      <c r="AD88" s="121"/>
      <c r="AE88" s="121"/>
      <c r="AF88" s="88">
        <v>89</v>
      </c>
      <c r="AG88" s="88">
        <v>140</v>
      </c>
    </row>
    <row r="89" spans="1:49">
      <c r="A89" s="12" t="s">
        <v>131</v>
      </c>
      <c r="B89" s="2" t="s">
        <v>76</v>
      </c>
      <c r="C89" s="13" t="s">
        <v>182</v>
      </c>
      <c r="D89" s="2">
        <v>2014</v>
      </c>
      <c r="E89" s="13">
        <v>2014</v>
      </c>
      <c r="F89" s="13" t="s">
        <v>99</v>
      </c>
      <c r="G89" s="88"/>
      <c r="H89" s="88"/>
      <c r="I89" s="88"/>
      <c r="J89" s="88"/>
      <c r="K89" s="88"/>
      <c r="L89" s="88"/>
      <c r="M89" s="45">
        <v>569557</v>
      </c>
      <c r="N89" s="45">
        <v>1171149</v>
      </c>
      <c r="O89" s="45"/>
      <c r="P89" s="45"/>
      <c r="Q89" s="45"/>
      <c r="R89" s="45"/>
      <c r="S89" s="45"/>
      <c r="T89" s="45"/>
      <c r="U89" s="45"/>
      <c r="V89" s="45"/>
      <c r="W89" s="138"/>
      <c r="X89" s="138"/>
      <c r="Y89" s="138"/>
      <c r="Z89" s="25">
        <v>0.95979999999999999</v>
      </c>
      <c r="AA89" s="25"/>
      <c r="AB89" s="25"/>
      <c r="AC89" s="25">
        <v>2.6700000000000002E-2</v>
      </c>
      <c r="AD89" s="121"/>
      <c r="AE89" s="121"/>
      <c r="AF89" s="88">
        <v>116800</v>
      </c>
      <c r="AG89" s="88">
        <v>238266</v>
      </c>
    </row>
    <row r="90" spans="1:49">
      <c r="A90" s="12" t="s">
        <v>132</v>
      </c>
      <c r="B90" s="2" t="s">
        <v>75</v>
      </c>
      <c r="C90" s="13" t="s">
        <v>182</v>
      </c>
      <c r="D90" s="2">
        <v>2014</v>
      </c>
      <c r="E90" s="13">
        <v>2014</v>
      </c>
      <c r="F90" s="13" t="s">
        <v>99</v>
      </c>
      <c r="G90" s="88"/>
      <c r="H90" s="88"/>
      <c r="I90" s="88"/>
      <c r="J90" s="88"/>
      <c r="K90" s="88"/>
      <c r="L90" s="88"/>
      <c r="M90" s="45">
        <v>11313</v>
      </c>
      <c r="N90" s="45">
        <v>28439</v>
      </c>
      <c r="O90" s="45"/>
      <c r="P90" s="45"/>
      <c r="Q90" s="45"/>
      <c r="R90" s="45"/>
      <c r="S90" s="45"/>
      <c r="T90" s="45"/>
      <c r="U90" s="45"/>
      <c r="V90" s="45"/>
      <c r="W90" s="138"/>
      <c r="X90" s="138"/>
      <c r="Y90" s="138"/>
      <c r="Z90" s="25">
        <v>0.96489999999999998</v>
      </c>
      <c r="AA90" s="25"/>
      <c r="AB90" s="25"/>
      <c r="AC90" s="25">
        <v>8.0399999999999999E-2</v>
      </c>
      <c r="AD90" s="121"/>
      <c r="AE90" s="121"/>
      <c r="AF90" s="88">
        <v>2900</v>
      </c>
      <c r="AG90" s="88">
        <v>6631</v>
      </c>
    </row>
    <row r="91" spans="1:49">
      <c r="A91" s="12" t="s">
        <v>133</v>
      </c>
      <c r="B91" s="2" t="s">
        <v>75</v>
      </c>
      <c r="C91" s="13" t="s">
        <v>182</v>
      </c>
      <c r="D91" s="2">
        <v>2014</v>
      </c>
      <c r="E91" s="13">
        <v>2014</v>
      </c>
      <c r="F91" s="13" t="s">
        <v>99</v>
      </c>
      <c r="G91" s="88"/>
      <c r="H91" s="88"/>
      <c r="I91" s="88"/>
      <c r="J91" s="88"/>
      <c r="K91" s="88"/>
      <c r="L91" s="88"/>
      <c r="M91" s="45">
        <v>5970</v>
      </c>
      <c r="N91" s="45">
        <v>10026</v>
      </c>
      <c r="O91" s="45"/>
      <c r="P91" s="45"/>
      <c r="Q91" s="45"/>
      <c r="R91" s="45"/>
      <c r="S91" s="45"/>
      <c r="T91" s="45"/>
      <c r="U91" s="45"/>
      <c r="V91" s="45"/>
      <c r="W91" s="138"/>
      <c r="X91" s="138"/>
      <c r="Y91" s="138"/>
      <c r="Z91" s="25">
        <v>0.93969999999999998</v>
      </c>
      <c r="AA91" s="25"/>
      <c r="AB91" s="25"/>
      <c r="AC91" s="25">
        <v>8.0399999999999999E-2</v>
      </c>
      <c r="AD91" s="121"/>
      <c r="AE91" s="121"/>
      <c r="AF91" s="88">
        <v>1300</v>
      </c>
      <c r="AG91" s="88">
        <v>2310</v>
      </c>
    </row>
    <row r="92" spans="1:49">
      <c r="A92" s="12" t="s">
        <v>134</v>
      </c>
      <c r="B92" s="2" t="s">
        <v>75</v>
      </c>
      <c r="C92" s="13" t="s">
        <v>182</v>
      </c>
      <c r="D92" s="2">
        <v>2014</v>
      </c>
      <c r="E92" s="13">
        <v>2014</v>
      </c>
      <c r="F92" s="13" t="s">
        <v>99</v>
      </c>
      <c r="G92" s="88"/>
      <c r="H92" s="88"/>
      <c r="I92" s="88"/>
      <c r="J92" s="88"/>
      <c r="K92" s="88"/>
      <c r="L92" s="88"/>
      <c r="M92" s="45">
        <v>1028</v>
      </c>
      <c r="N92" s="45">
        <v>2065</v>
      </c>
      <c r="O92" s="45"/>
      <c r="P92" s="45"/>
      <c r="Q92" s="45"/>
      <c r="R92" s="45"/>
      <c r="S92" s="45"/>
      <c r="T92" s="45"/>
      <c r="U92" s="45"/>
      <c r="V92" s="45"/>
      <c r="W92" s="138"/>
      <c r="X92" s="138"/>
      <c r="Y92" s="138"/>
      <c r="Z92" s="25">
        <v>0.96360000000000001</v>
      </c>
      <c r="AA92" s="25"/>
      <c r="AB92" s="25"/>
      <c r="AC92" s="25">
        <v>8.0399999999999999E-2</v>
      </c>
      <c r="AD92" s="121"/>
      <c r="AE92" s="121"/>
      <c r="AF92" s="88">
        <v>38</v>
      </c>
      <c r="AG92" s="88">
        <v>67</v>
      </c>
    </row>
    <row r="93" spans="1:49">
      <c r="A93" s="12" t="s">
        <v>135</v>
      </c>
      <c r="B93" s="2" t="s">
        <v>75</v>
      </c>
      <c r="C93" s="13" t="s">
        <v>182</v>
      </c>
      <c r="D93" s="2">
        <v>2014</v>
      </c>
      <c r="E93" s="13">
        <v>2014</v>
      </c>
      <c r="F93" s="13" t="s">
        <v>99</v>
      </c>
      <c r="G93" s="88"/>
      <c r="H93" s="88"/>
      <c r="I93" s="88"/>
      <c r="J93" s="88"/>
      <c r="K93" s="88"/>
      <c r="L93" s="88"/>
      <c r="M93" s="45">
        <v>7223</v>
      </c>
      <c r="N93" s="45">
        <v>13571</v>
      </c>
      <c r="O93" s="45"/>
      <c r="P93" s="45"/>
      <c r="Q93" s="45"/>
      <c r="R93" s="45"/>
      <c r="S93" s="45"/>
      <c r="T93" s="45"/>
      <c r="U93" s="45"/>
      <c r="V93" s="45"/>
      <c r="W93" s="138"/>
      <c r="X93" s="138"/>
      <c r="Y93" s="138"/>
      <c r="Z93" s="25">
        <v>0.98880000000000001</v>
      </c>
      <c r="AA93" s="25"/>
      <c r="AB93" s="25"/>
      <c r="AC93" s="25">
        <v>8.0399999999999999E-2</v>
      </c>
      <c r="AD93" s="121"/>
      <c r="AE93" s="121"/>
      <c r="AF93" s="88">
        <v>654</v>
      </c>
      <c r="AG93" s="88">
        <v>1372</v>
      </c>
    </row>
    <row r="94" spans="1:49">
      <c r="A94" s="12" t="s">
        <v>136</v>
      </c>
      <c r="B94" s="2" t="s">
        <v>75</v>
      </c>
      <c r="C94" s="13" t="s">
        <v>182</v>
      </c>
      <c r="D94" s="2">
        <v>2014</v>
      </c>
      <c r="E94" s="13">
        <v>2014</v>
      </c>
      <c r="F94" s="13" t="s">
        <v>99</v>
      </c>
      <c r="G94" s="88"/>
      <c r="H94" s="88"/>
      <c r="I94" s="88"/>
      <c r="J94" s="88"/>
      <c r="K94" s="88"/>
      <c r="L94" s="88"/>
      <c r="M94" s="45">
        <v>23498</v>
      </c>
      <c r="N94" s="45">
        <v>56298</v>
      </c>
      <c r="O94" s="45"/>
      <c r="P94" s="45"/>
      <c r="Q94" s="45"/>
      <c r="R94" s="45"/>
      <c r="S94" s="45"/>
      <c r="T94" s="45"/>
      <c r="U94" s="45"/>
      <c r="V94" s="45"/>
      <c r="W94" s="138"/>
      <c r="X94" s="138"/>
      <c r="Y94" s="138"/>
      <c r="Z94" s="25">
        <v>0.94969999999999999</v>
      </c>
      <c r="AA94" s="25"/>
      <c r="AB94" s="25"/>
      <c r="AC94" s="25">
        <v>4.5999999999999999E-3</v>
      </c>
      <c r="AD94" s="121"/>
      <c r="AE94" s="121"/>
      <c r="AF94" s="88">
        <v>4076</v>
      </c>
      <c r="AG94" s="88">
        <v>9142</v>
      </c>
    </row>
    <row r="95" spans="1:49">
      <c r="A95" s="12" t="s">
        <v>137</v>
      </c>
      <c r="B95" s="2" t="s">
        <v>75</v>
      </c>
      <c r="C95" s="13" t="s">
        <v>182</v>
      </c>
      <c r="D95" s="2">
        <v>2014</v>
      </c>
      <c r="E95" s="13">
        <v>2014</v>
      </c>
      <c r="F95" s="13" t="s">
        <v>99</v>
      </c>
      <c r="G95" s="88"/>
      <c r="H95" s="88"/>
      <c r="I95" s="88"/>
      <c r="J95" s="88"/>
      <c r="K95" s="88"/>
      <c r="L95" s="88"/>
      <c r="M95" s="45">
        <v>430</v>
      </c>
      <c r="N95" s="45">
        <v>961</v>
      </c>
      <c r="O95" s="45"/>
      <c r="P95" s="45"/>
      <c r="Q95" s="45"/>
      <c r="R95" s="45"/>
      <c r="S95" s="45"/>
      <c r="T95" s="45"/>
      <c r="U95" s="45"/>
      <c r="V95" s="45"/>
      <c r="W95" s="138"/>
      <c r="X95" s="138"/>
      <c r="Y95" s="138"/>
      <c r="Z95" s="25">
        <v>1</v>
      </c>
      <c r="AA95" s="25"/>
      <c r="AB95" s="25"/>
      <c r="AC95" s="25">
        <v>8.0399999999999999E-2</v>
      </c>
      <c r="AD95" s="121"/>
      <c r="AE95" s="121"/>
      <c r="AF95" s="88" t="s">
        <v>430</v>
      </c>
      <c r="AG95" s="88">
        <v>64</v>
      </c>
    </row>
    <row r="96" spans="1:49">
      <c r="A96" s="12" t="s">
        <v>138</v>
      </c>
      <c r="B96" s="2" t="s">
        <v>75</v>
      </c>
      <c r="C96" s="13" t="s">
        <v>182</v>
      </c>
      <c r="D96" s="2">
        <v>2014</v>
      </c>
      <c r="E96" s="13">
        <v>2014</v>
      </c>
      <c r="F96" s="13" t="s">
        <v>99</v>
      </c>
      <c r="G96" s="88"/>
      <c r="H96" s="88"/>
      <c r="I96" s="88"/>
      <c r="J96" s="88"/>
      <c r="K96" s="88"/>
      <c r="L96" s="88"/>
      <c r="M96" s="45">
        <v>580</v>
      </c>
      <c r="N96" s="45">
        <v>893</v>
      </c>
      <c r="O96" s="45"/>
      <c r="P96" s="45"/>
      <c r="Q96" s="45"/>
      <c r="R96" s="45"/>
      <c r="S96" s="45"/>
      <c r="T96" s="45"/>
      <c r="U96" s="45"/>
      <c r="V96" s="45"/>
      <c r="W96" s="138"/>
      <c r="X96" s="138"/>
      <c r="Y96" s="138"/>
      <c r="Z96" s="25">
        <v>0.90429999999999999</v>
      </c>
      <c r="AA96" s="25"/>
      <c r="AB96" s="25"/>
      <c r="AC96" s="25">
        <v>8.0399999999999999E-2</v>
      </c>
      <c r="AD96" s="121"/>
      <c r="AE96" s="121"/>
      <c r="AF96" s="88">
        <v>84</v>
      </c>
      <c r="AG96" s="88">
        <v>167</v>
      </c>
    </row>
    <row r="97" spans="1:33">
      <c r="A97" s="12" t="s">
        <v>139</v>
      </c>
      <c r="B97" s="2" t="s">
        <v>75</v>
      </c>
      <c r="C97" s="13" t="s">
        <v>182</v>
      </c>
      <c r="D97" s="2">
        <v>2014</v>
      </c>
      <c r="E97" s="13">
        <v>2014</v>
      </c>
      <c r="F97" s="13" t="s">
        <v>99</v>
      </c>
      <c r="G97" s="88"/>
      <c r="H97" s="88"/>
      <c r="I97" s="88"/>
      <c r="J97" s="88"/>
      <c r="K97" s="88"/>
      <c r="L97" s="88"/>
      <c r="M97" s="45">
        <v>22918</v>
      </c>
      <c r="N97" s="45">
        <v>52512</v>
      </c>
      <c r="O97" s="45"/>
      <c r="P97" s="45"/>
      <c r="Q97" s="45"/>
      <c r="R97" s="45"/>
      <c r="S97" s="45"/>
      <c r="T97" s="45"/>
      <c r="U97" s="45"/>
      <c r="V97" s="45"/>
      <c r="W97" s="138"/>
      <c r="X97" s="138"/>
      <c r="Y97" s="138"/>
      <c r="Z97" s="25">
        <v>1</v>
      </c>
      <c r="AA97" s="25"/>
      <c r="AB97" s="25"/>
      <c r="AC97" s="25">
        <v>6.7699999999999996E-2</v>
      </c>
      <c r="AD97" s="121"/>
      <c r="AE97" s="121"/>
      <c r="AF97" s="88">
        <v>8129</v>
      </c>
      <c r="AG97" s="88">
        <v>17278</v>
      </c>
    </row>
    <row r="98" spans="1:33">
      <c r="A98" s="12" t="s">
        <v>140</v>
      </c>
      <c r="B98" s="2" t="s">
        <v>75</v>
      </c>
      <c r="C98" s="13" t="s">
        <v>182</v>
      </c>
      <c r="D98" s="2">
        <v>2014</v>
      </c>
      <c r="E98" s="13">
        <v>2014</v>
      </c>
      <c r="F98" s="13" t="s">
        <v>99</v>
      </c>
      <c r="G98" s="88"/>
      <c r="H98" s="88"/>
      <c r="I98" s="88"/>
      <c r="J98" s="88"/>
      <c r="K98" s="88"/>
      <c r="L98" s="88"/>
      <c r="M98" s="45">
        <v>3485</v>
      </c>
      <c r="N98" s="45">
        <v>7304</v>
      </c>
      <c r="O98" s="45"/>
      <c r="P98" s="45"/>
      <c r="Q98" s="45"/>
      <c r="R98" s="45"/>
      <c r="S98" s="45"/>
      <c r="T98" s="45"/>
      <c r="U98" s="45"/>
      <c r="V98" s="45"/>
      <c r="W98" s="138"/>
      <c r="X98" s="138"/>
      <c r="Y98" s="138"/>
      <c r="Z98" s="25">
        <v>0.74770000000000003</v>
      </c>
      <c r="AA98" s="25"/>
      <c r="AB98" s="25"/>
      <c r="AC98" s="25">
        <v>8.0399999999999999E-2</v>
      </c>
      <c r="AD98" s="121"/>
      <c r="AE98" s="121"/>
      <c r="AF98" s="88">
        <v>894</v>
      </c>
      <c r="AG98" s="88">
        <v>1836</v>
      </c>
    </row>
    <row r="99" spans="1:33">
      <c r="A99" s="12" t="s">
        <v>141</v>
      </c>
      <c r="B99" s="2" t="s">
        <v>75</v>
      </c>
      <c r="C99" s="13" t="s">
        <v>182</v>
      </c>
      <c r="D99" s="2">
        <v>2014</v>
      </c>
      <c r="E99" s="13">
        <v>2014</v>
      </c>
      <c r="F99" s="13" t="s">
        <v>99</v>
      </c>
      <c r="G99" s="88"/>
      <c r="H99" s="88"/>
      <c r="I99" s="88"/>
      <c r="J99" s="88"/>
      <c r="K99" s="88"/>
      <c r="L99" s="88"/>
      <c r="M99" s="45">
        <v>4021</v>
      </c>
      <c r="N99" s="45">
        <v>7617</v>
      </c>
      <c r="O99" s="45"/>
      <c r="P99" s="45"/>
      <c r="Q99" s="45"/>
      <c r="R99" s="45"/>
      <c r="S99" s="45"/>
      <c r="T99" s="45"/>
      <c r="U99" s="45"/>
      <c r="V99" s="45"/>
      <c r="W99" s="138"/>
      <c r="X99" s="138"/>
      <c r="Y99" s="138"/>
      <c r="Z99" s="25">
        <v>0.996</v>
      </c>
      <c r="AA99" s="25"/>
      <c r="AB99" s="25"/>
      <c r="AC99" s="25">
        <v>8.0399999999999999E-2</v>
      </c>
      <c r="AD99" s="121"/>
      <c r="AE99" s="121"/>
      <c r="AF99" s="88">
        <v>183</v>
      </c>
      <c r="AG99" s="88">
        <v>354</v>
      </c>
    </row>
    <row r="100" spans="1:33">
      <c r="A100" s="12" t="s">
        <v>142</v>
      </c>
      <c r="B100" s="2" t="s">
        <v>74</v>
      </c>
      <c r="C100" s="13" t="s">
        <v>182</v>
      </c>
      <c r="D100" s="2">
        <v>2014</v>
      </c>
      <c r="E100" s="13">
        <v>2014</v>
      </c>
      <c r="F100" s="13" t="s">
        <v>99</v>
      </c>
      <c r="G100" s="88"/>
      <c r="H100" s="88"/>
      <c r="I100" s="88"/>
      <c r="J100" s="88"/>
      <c r="K100" s="88"/>
      <c r="L100" s="88"/>
      <c r="M100" s="45">
        <v>113264</v>
      </c>
      <c r="N100" s="45">
        <v>246178</v>
      </c>
      <c r="O100" s="45"/>
      <c r="P100" s="45"/>
      <c r="Q100" s="45"/>
      <c r="R100" s="45"/>
      <c r="S100" s="45"/>
      <c r="T100" s="45"/>
      <c r="U100" s="45"/>
      <c r="V100" s="45"/>
      <c r="W100" s="138"/>
      <c r="X100" s="138"/>
      <c r="Y100" s="138"/>
      <c r="Z100" s="25">
        <v>0.9758</v>
      </c>
      <c r="AA100" s="25"/>
      <c r="AB100" s="25"/>
      <c r="AC100" s="25">
        <v>3.1800000000000002E-2</v>
      </c>
      <c r="AD100" s="121"/>
      <c r="AE100" s="121"/>
      <c r="AF100" s="88">
        <v>30166</v>
      </c>
      <c r="AG100" s="88">
        <v>65044</v>
      </c>
    </row>
    <row r="101" spans="1:33">
      <c r="A101" s="12" t="s">
        <v>143</v>
      </c>
      <c r="B101" s="2" t="s">
        <v>74</v>
      </c>
      <c r="C101" s="13" t="s">
        <v>182</v>
      </c>
      <c r="D101" s="2">
        <v>2014</v>
      </c>
      <c r="E101" s="13">
        <v>2014</v>
      </c>
      <c r="F101" s="13" t="s">
        <v>99</v>
      </c>
      <c r="G101" s="88"/>
      <c r="H101" s="88"/>
      <c r="I101" s="88"/>
      <c r="J101" s="88"/>
      <c r="K101" s="88"/>
      <c r="L101" s="88"/>
      <c r="M101" s="45">
        <v>8948</v>
      </c>
      <c r="N101" s="45">
        <v>18451</v>
      </c>
      <c r="O101" s="45"/>
      <c r="P101" s="45"/>
      <c r="Q101" s="45"/>
      <c r="R101" s="45"/>
      <c r="S101" s="45"/>
      <c r="T101" s="45"/>
      <c r="U101" s="45"/>
      <c r="V101" s="45"/>
      <c r="W101" s="138"/>
      <c r="X101" s="138"/>
      <c r="Y101" s="138"/>
      <c r="Z101" s="25">
        <v>0.97909999999999997</v>
      </c>
      <c r="AA101" s="25"/>
      <c r="AB101" s="25"/>
      <c r="AC101" s="25">
        <v>8.0399999999999999E-2</v>
      </c>
      <c r="AD101" s="121"/>
      <c r="AE101" s="121"/>
      <c r="AF101" s="88">
        <v>738</v>
      </c>
      <c r="AG101" s="88">
        <v>1461</v>
      </c>
    </row>
    <row r="102" spans="1:33">
      <c r="A102" s="12" t="s">
        <v>144</v>
      </c>
      <c r="B102" s="2" t="s">
        <v>75</v>
      </c>
      <c r="C102" s="13" t="s">
        <v>182</v>
      </c>
      <c r="D102" s="2">
        <v>2014</v>
      </c>
      <c r="E102" s="13">
        <v>2014</v>
      </c>
      <c r="F102" s="13" t="s">
        <v>99</v>
      </c>
      <c r="G102" s="88"/>
      <c r="H102" s="88"/>
      <c r="I102" s="88"/>
      <c r="J102" s="88"/>
      <c r="K102" s="88"/>
      <c r="L102" s="88"/>
      <c r="M102" s="45">
        <v>914</v>
      </c>
      <c r="N102" s="45">
        <v>1843</v>
      </c>
      <c r="O102" s="45"/>
      <c r="P102" s="45"/>
      <c r="Q102" s="45"/>
      <c r="R102" s="45"/>
      <c r="S102" s="45"/>
      <c r="T102" s="45"/>
      <c r="U102" s="45"/>
      <c r="V102" s="45"/>
      <c r="W102" s="138"/>
      <c r="X102" s="138"/>
      <c r="Y102" s="138"/>
      <c r="Z102" s="25">
        <v>1</v>
      </c>
      <c r="AA102" s="25"/>
      <c r="AB102" s="25"/>
      <c r="AC102" s="25">
        <v>8.0399999999999999E-2</v>
      </c>
      <c r="AD102" s="121"/>
      <c r="AE102" s="121"/>
      <c r="AF102" s="88">
        <v>34</v>
      </c>
      <c r="AG102" s="88" t="s">
        <v>430</v>
      </c>
    </row>
    <row r="103" spans="1:33">
      <c r="A103" s="12" t="s">
        <v>145</v>
      </c>
      <c r="B103" s="2" t="s">
        <v>75</v>
      </c>
      <c r="C103" s="13" t="s">
        <v>182</v>
      </c>
      <c r="D103" s="2">
        <v>2014</v>
      </c>
      <c r="E103" s="13">
        <v>2014</v>
      </c>
      <c r="F103" s="13" t="s">
        <v>99</v>
      </c>
      <c r="G103" s="88"/>
      <c r="H103" s="88"/>
      <c r="I103" s="88"/>
      <c r="J103" s="88"/>
      <c r="K103" s="88"/>
      <c r="L103" s="88"/>
      <c r="M103" s="45">
        <v>120536</v>
      </c>
      <c r="N103" s="45">
        <v>285469</v>
      </c>
      <c r="O103" s="45"/>
      <c r="P103" s="45"/>
      <c r="Q103" s="45"/>
      <c r="R103" s="45"/>
      <c r="S103" s="45"/>
      <c r="T103" s="45"/>
      <c r="U103" s="45"/>
      <c r="V103" s="45"/>
      <c r="W103" s="138"/>
      <c r="X103" s="138"/>
      <c r="Y103" s="138"/>
      <c r="Z103" s="25">
        <v>0.99560000000000004</v>
      </c>
      <c r="AA103" s="25"/>
      <c r="AB103" s="25"/>
      <c r="AC103" s="25">
        <v>3.1399999999999997E-2</v>
      </c>
      <c r="AD103" s="121"/>
      <c r="AE103" s="121"/>
      <c r="AF103" s="88">
        <v>16884</v>
      </c>
      <c r="AG103" s="88">
        <v>37059</v>
      </c>
    </row>
    <row r="104" spans="1:33">
      <c r="A104" s="12" t="s">
        <v>146</v>
      </c>
      <c r="B104" s="2" t="s">
        <v>74</v>
      </c>
      <c r="C104" s="13" t="s">
        <v>182</v>
      </c>
      <c r="D104" s="2">
        <v>2014</v>
      </c>
      <c r="E104" s="13">
        <v>2014</v>
      </c>
      <c r="F104" s="13" t="s">
        <v>99</v>
      </c>
      <c r="G104" s="88"/>
      <c r="H104" s="88"/>
      <c r="I104" s="88"/>
      <c r="J104" s="88"/>
      <c r="K104" s="88"/>
      <c r="L104" s="88"/>
      <c r="M104" s="45">
        <v>97394</v>
      </c>
      <c r="N104" s="45">
        <v>213854</v>
      </c>
      <c r="O104" s="45"/>
      <c r="P104" s="45"/>
      <c r="Q104" s="45"/>
      <c r="R104" s="45"/>
      <c r="S104" s="45"/>
      <c r="T104" s="45"/>
      <c r="U104" s="45"/>
      <c r="V104" s="45"/>
      <c r="W104" s="138"/>
      <c r="X104" s="138"/>
      <c r="Y104" s="138"/>
      <c r="Z104" s="25">
        <v>0.97070000000000001</v>
      </c>
      <c r="AA104" s="25"/>
      <c r="AB104" s="25"/>
      <c r="AC104" s="25">
        <v>4.7999999999999996E-3</v>
      </c>
      <c r="AD104" s="121"/>
      <c r="AE104" s="121"/>
      <c r="AF104" s="88">
        <v>10345</v>
      </c>
      <c r="AG104" s="88">
        <v>20165</v>
      </c>
    </row>
    <row r="105" spans="1:33">
      <c r="A105" s="12" t="s">
        <v>147</v>
      </c>
      <c r="B105" s="2" t="s">
        <v>75</v>
      </c>
      <c r="C105" s="13" t="s">
        <v>182</v>
      </c>
      <c r="D105" s="2">
        <v>2014</v>
      </c>
      <c r="E105" s="13">
        <v>2014</v>
      </c>
      <c r="F105" s="13" t="s">
        <v>99</v>
      </c>
      <c r="G105" s="88"/>
      <c r="H105" s="88"/>
      <c r="I105" s="88"/>
      <c r="J105" s="88"/>
      <c r="K105" s="88"/>
      <c r="L105" s="88"/>
      <c r="M105" s="45">
        <v>2724</v>
      </c>
      <c r="N105" s="45">
        <v>6328</v>
      </c>
      <c r="O105" s="45"/>
      <c r="P105" s="45"/>
      <c r="Q105" s="45"/>
      <c r="R105" s="45"/>
      <c r="S105" s="45"/>
      <c r="T105" s="45"/>
      <c r="U105" s="45"/>
      <c r="V105" s="45"/>
      <c r="W105" s="138"/>
      <c r="X105" s="138"/>
      <c r="Y105" s="138"/>
      <c r="Z105" s="25">
        <v>1</v>
      </c>
      <c r="AA105" s="25"/>
      <c r="AB105" s="25"/>
      <c r="AC105" s="25">
        <v>8.0399999999999999E-2</v>
      </c>
      <c r="AD105" s="121"/>
      <c r="AE105" s="121"/>
      <c r="AF105" s="88">
        <v>485</v>
      </c>
      <c r="AG105" s="88">
        <v>1055</v>
      </c>
    </row>
    <row r="106" spans="1:33">
      <c r="A106" s="12" t="s">
        <v>148</v>
      </c>
      <c r="B106" s="2" t="s">
        <v>75</v>
      </c>
      <c r="C106" s="13" t="s">
        <v>182</v>
      </c>
      <c r="D106" s="2">
        <v>2014</v>
      </c>
      <c r="E106" s="13">
        <v>2014</v>
      </c>
      <c r="F106" s="13" t="s">
        <v>99</v>
      </c>
      <c r="G106" s="88"/>
      <c r="H106" s="88"/>
      <c r="I106" s="88"/>
      <c r="J106" s="88"/>
      <c r="K106" s="88"/>
      <c r="L106" s="88"/>
      <c r="M106" s="45">
        <v>166723</v>
      </c>
      <c r="N106" s="45">
        <v>383499</v>
      </c>
      <c r="O106" s="45"/>
      <c r="P106" s="45"/>
      <c r="Q106" s="45"/>
      <c r="R106" s="45"/>
      <c r="S106" s="45"/>
      <c r="T106" s="45"/>
      <c r="U106" s="45"/>
      <c r="V106" s="45"/>
      <c r="W106" s="138"/>
      <c r="X106" s="138"/>
      <c r="Y106" s="138"/>
      <c r="Z106" s="25">
        <v>0.997</v>
      </c>
      <c r="AA106" s="25"/>
      <c r="AB106" s="25"/>
      <c r="AC106" s="25">
        <v>8.0999999999999996E-3</v>
      </c>
      <c r="AD106" s="121"/>
      <c r="AE106" s="121"/>
      <c r="AF106" s="88">
        <v>21035</v>
      </c>
      <c r="AG106" s="88">
        <v>44951</v>
      </c>
    </row>
    <row r="107" spans="1:33">
      <c r="A107" s="12" t="s">
        <v>149</v>
      </c>
      <c r="B107" s="2" t="s">
        <v>74</v>
      </c>
      <c r="C107" s="13" t="s">
        <v>182</v>
      </c>
      <c r="D107" s="2">
        <v>2014</v>
      </c>
      <c r="E107" s="13">
        <v>2014</v>
      </c>
      <c r="F107" s="13" t="s">
        <v>99</v>
      </c>
      <c r="G107" s="88"/>
      <c r="H107" s="88"/>
      <c r="I107" s="88"/>
      <c r="J107" s="88"/>
      <c r="K107" s="88"/>
      <c r="L107" s="88"/>
      <c r="M107" s="45">
        <v>128735</v>
      </c>
      <c r="N107" s="45">
        <v>273754</v>
      </c>
      <c r="O107" s="45"/>
      <c r="P107" s="45"/>
      <c r="Q107" s="45"/>
      <c r="R107" s="45"/>
      <c r="S107" s="45"/>
      <c r="T107" s="45"/>
      <c r="U107" s="45"/>
      <c r="V107" s="45"/>
      <c r="W107" s="138"/>
      <c r="X107" s="138"/>
      <c r="Y107" s="138"/>
      <c r="Z107" s="25">
        <v>0.92479999999999996</v>
      </c>
      <c r="AA107" s="25"/>
      <c r="AB107" s="25"/>
      <c r="AC107" s="25">
        <v>6.2100000000000002E-2</v>
      </c>
      <c r="AD107" s="121"/>
      <c r="AE107" s="121"/>
      <c r="AF107" s="88">
        <v>16678</v>
      </c>
      <c r="AG107" s="88">
        <v>34125</v>
      </c>
    </row>
    <row r="108" spans="1:33">
      <c r="A108" s="12" t="s">
        <v>150</v>
      </c>
      <c r="B108" s="2" t="s">
        <v>74</v>
      </c>
      <c r="C108" s="13" t="s">
        <v>182</v>
      </c>
      <c r="D108" s="2">
        <v>2014</v>
      </c>
      <c r="E108" s="13">
        <v>2014</v>
      </c>
      <c r="F108" s="13" t="s">
        <v>99</v>
      </c>
      <c r="G108" s="88"/>
      <c r="H108" s="88"/>
      <c r="I108" s="88"/>
      <c r="J108" s="88"/>
      <c r="K108" s="88"/>
      <c r="L108" s="88"/>
      <c r="M108" s="45">
        <v>32015</v>
      </c>
      <c r="N108" s="45">
        <v>50326</v>
      </c>
      <c r="O108" s="45"/>
      <c r="P108" s="45"/>
      <c r="Q108" s="45"/>
      <c r="R108" s="45"/>
      <c r="S108" s="45"/>
      <c r="T108" s="45"/>
      <c r="U108" s="45"/>
      <c r="V108" s="45"/>
      <c r="W108" s="138"/>
      <c r="X108" s="138"/>
      <c r="Y108" s="138"/>
      <c r="Z108" s="25">
        <v>0.96440000000000003</v>
      </c>
      <c r="AA108" s="25"/>
      <c r="AB108" s="25"/>
      <c r="AC108" s="25">
        <v>4.3299999999999998E-2</v>
      </c>
      <c r="AD108" s="121"/>
      <c r="AE108" s="121"/>
      <c r="AF108" s="88">
        <v>4314</v>
      </c>
      <c r="AG108" s="88">
        <v>6852</v>
      </c>
    </row>
    <row r="109" spans="1:33">
      <c r="A109" s="12" t="s">
        <v>151</v>
      </c>
      <c r="B109" s="2" t="s">
        <v>75</v>
      </c>
      <c r="C109" s="13" t="s">
        <v>182</v>
      </c>
      <c r="D109" s="2">
        <v>2014</v>
      </c>
      <c r="E109" s="13">
        <v>2014</v>
      </c>
      <c r="F109" s="13" t="s">
        <v>99</v>
      </c>
      <c r="G109" s="88"/>
      <c r="H109" s="88"/>
      <c r="I109" s="88"/>
      <c r="J109" s="88"/>
      <c r="K109" s="88"/>
      <c r="L109" s="88"/>
      <c r="M109" s="45">
        <v>48366</v>
      </c>
      <c r="N109" s="45">
        <v>115203</v>
      </c>
      <c r="O109" s="45"/>
      <c r="P109" s="45"/>
      <c r="Q109" s="45"/>
      <c r="R109" s="45"/>
      <c r="S109" s="45"/>
      <c r="T109" s="45"/>
      <c r="U109" s="45"/>
      <c r="V109" s="45"/>
      <c r="W109" s="138"/>
      <c r="X109" s="138"/>
      <c r="Y109" s="138"/>
      <c r="Z109" s="25">
        <v>0.97389999999999999</v>
      </c>
      <c r="AA109" s="25"/>
      <c r="AB109" s="25"/>
      <c r="AC109" s="25">
        <v>4.7800000000000002E-2</v>
      </c>
      <c r="AD109" s="121"/>
      <c r="AE109" s="121"/>
      <c r="AF109" s="88">
        <v>7087</v>
      </c>
      <c r="AG109" s="88">
        <v>15152</v>
      </c>
    </row>
    <row r="110" spans="1:33">
      <c r="A110" s="12" t="s">
        <v>152</v>
      </c>
      <c r="B110" s="2" t="s">
        <v>74</v>
      </c>
      <c r="C110" s="13" t="s">
        <v>182</v>
      </c>
      <c r="D110" s="2">
        <v>2014</v>
      </c>
      <c r="E110" s="13">
        <v>2014</v>
      </c>
      <c r="F110" s="13" t="s">
        <v>99</v>
      </c>
      <c r="G110" s="88"/>
      <c r="H110" s="88"/>
      <c r="I110" s="88"/>
      <c r="J110" s="88"/>
      <c r="K110" s="88"/>
      <c r="L110" s="88"/>
      <c r="M110" s="45">
        <v>9432</v>
      </c>
      <c r="N110" s="45">
        <v>18163</v>
      </c>
      <c r="O110" s="45"/>
      <c r="P110" s="45"/>
      <c r="Q110" s="45"/>
      <c r="R110" s="45"/>
      <c r="S110" s="45"/>
      <c r="T110" s="45"/>
      <c r="U110" s="45"/>
      <c r="V110" s="45"/>
      <c r="W110" s="138"/>
      <c r="X110" s="138"/>
      <c r="Y110" s="138"/>
      <c r="Z110" s="25">
        <v>0.98119999999999996</v>
      </c>
      <c r="AA110" s="25"/>
      <c r="AB110" s="25"/>
      <c r="AC110" s="25">
        <v>8.0399999999999999E-2</v>
      </c>
      <c r="AD110" s="121"/>
      <c r="AE110" s="121"/>
      <c r="AF110" s="88">
        <v>1212</v>
      </c>
      <c r="AG110" s="88">
        <v>2416</v>
      </c>
    </row>
    <row r="111" spans="1:33">
      <c r="A111" s="12" t="s">
        <v>153</v>
      </c>
      <c r="B111" s="2" t="s">
        <v>74</v>
      </c>
      <c r="C111" s="13" t="s">
        <v>182</v>
      </c>
      <c r="D111" s="2">
        <v>2014</v>
      </c>
      <c r="E111" s="13">
        <v>2014</v>
      </c>
      <c r="F111" s="13" t="s">
        <v>99</v>
      </c>
      <c r="G111" s="88"/>
      <c r="H111" s="88"/>
      <c r="I111" s="88"/>
      <c r="J111" s="88"/>
      <c r="K111" s="88"/>
      <c r="L111" s="88"/>
      <c r="M111" s="45">
        <v>15804</v>
      </c>
      <c r="N111" s="45">
        <v>32099</v>
      </c>
      <c r="O111" s="45"/>
      <c r="P111" s="45"/>
      <c r="Q111" s="45"/>
      <c r="R111" s="45"/>
      <c r="S111" s="45"/>
      <c r="T111" s="45"/>
      <c r="U111" s="45"/>
      <c r="V111" s="45"/>
      <c r="W111" s="138"/>
      <c r="X111" s="138"/>
      <c r="Y111" s="138"/>
      <c r="Z111" s="25">
        <v>0.98440000000000005</v>
      </c>
      <c r="AA111" s="25"/>
      <c r="AB111" s="25"/>
      <c r="AC111" s="25">
        <v>8.0399999999999999E-2</v>
      </c>
      <c r="AD111" s="121"/>
      <c r="AE111" s="121"/>
      <c r="AF111" s="88">
        <v>4159</v>
      </c>
      <c r="AG111" s="88">
        <v>8091</v>
      </c>
    </row>
    <row r="112" spans="1:33">
      <c r="A112" s="12" t="s">
        <v>154</v>
      </c>
      <c r="B112" s="2" t="s">
        <v>74</v>
      </c>
      <c r="C112" s="13" t="s">
        <v>182</v>
      </c>
      <c r="D112" s="2">
        <v>2014</v>
      </c>
      <c r="E112" s="13">
        <v>2014</v>
      </c>
      <c r="F112" s="13" t="s">
        <v>99</v>
      </c>
      <c r="G112" s="88"/>
      <c r="H112" s="88"/>
      <c r="I112" s="88"/>
      <c r="J112" s="88"/>
      <c r="K112" s="88"/>
      <c r="L112" s="88"/>
      <c r="M112" s="45">
        <v>15874</v>
      </c>
      <c r="N112" s="45">
        <v>35522</v>
      </c>
      <c r="O112" s="45"/>
      <c r="P112" s="45"/>
      <c r="Q112" s="45"/>
      <c r="R112" s="45"/>
      <c r="S112" s="45"/>
      <c r="T112" s="45"/>
      <c r="U112" s="45"/>
      <c r="V112" s="45"/>
      <c r="W112" s="138"/>
      <c r="X112" s="138"/>
      <c r="Y112" s="138"/>
      <c r="Z112" s="25">
        <v>0.70779999999999998</v>
      </c>
      <c r="AA112" s="25"/>
      <c r="AB112" s="25"/>
      <c r="AC112" s="25">
        <v>8.0399999999999999E-2</v>
      </c>
      <c r="AD112" s="121"/>
      <c r="AE112" s="121"/>
      <c r="AF112" s="88">
        <v>5010</v>
      </c>
      <c r="AG112" s="88">
        <v>10918</v>
      </c>
    </row>
    <row r="113" spans="1:49">
      <c r="A113" s="12" t="s">
        <v>155</v>
      </c>
      <c r="B113" s="2" t="s">
        <v>74</v>
      </c>
      <c r="C113" s="13" t="s">
        <v>182</v>
      </c>
      <c r="D113" s="2">
        <v>2014</v>
      </c>
      <c r="E113" s="13">
        <v>2014</v>
      </c>
      <c r="F113" s="13" t="s">
        <v>99</v>
      </c>
      <c r="G113" s="88"/>
      <c r="H113" s="88"/>
      <c r="I113" s="88"/>
      <c r="J113" s="88"/>
      <c r="K113" s="88"/>
      <c r="L113" s="88"/>
      <c r="M113" s="45">
        <v>53565</v>
      </c>
      <c r="N113" s="45">
        <v>111956</v>
      </c>
      <c r="O113" s="45"/>
      <c r="P113" s="45"/>
      <c r="Q113" s="45"/>
      <c r="R113" s="45"/>
      <c r="S113" s="45"/>
      <c r="T113" s="45"/>
      <c r="U113" s="45"/>
      <c r="V113" s="45"/>
      <c r="W113" s="138"/>
      <c r="X113" s="138"/>
      <c r="Y113" s="138"/>
      <c r="Z113" s="25">
        <v>0.90129999999999999</v>
      </c>
      <c r="AA113" s="25"/>
      <c r="AB113" s="25"/>
      <c r="AC113" s="25">
        <v>3.3399999999999999E-2</v>
      </c>
      <c r="AD113" s="121"/>
      <c r="AE113" s="121"/>
      <c r="AF113" s="88">
        <v>11424</v>
      </c>
      <c r="AG113" s="88">
        <v>22899</v>
      </c>
    </row>
    <row r="114" spans="1:49">
      <c r="A114" s="12" t="s">
        <v>156</v>
      </c>
      <c r="B114" s="2" t="s">
        <v>74</v>
      </c>
      <c r="C114" s="13" t="s">
        <v>182</v>
      </c>
      <c r="D114" s="2">
        <v>2014</v>
      </c>
      <c r="E114" s="13">
        <v>2014</v>
      </c>
      <c r="F114" s="13" t="s">
        <v>99</v>
      </c>
      <c r="G114" s="88"/>
      <c r="H114" s="88"/>
      <c r="I114" s="88"/>
      <c r="J114" s="88"/>
      <c r="K114" s="88"/>
      <c r="L114" s="88"/>
      <c r="M114" s="45">
        <v>12385</v>
      </c>
      <c r="N114" s="45">
        <v>24353</v>
      </c>
      <c r="O114" s="45"/>
      <c r="P114" s="45"/>
      <c r="Q114" s="45"/>
      <c r="R114" s="45"/>
      <c r="S114" s="45"/>
      <c r="T114" s="45"/>
      <c r="U114" s="45"/>
      <c r="V114" s="45"/>
      <c r="W114" s="138"/>
      <c r="X114" s="138"/>
      <c r="Y114" s="138"/>
      <c r="Z114" s="25">
        <v>0.73399999999999999</v>
      </c>
      <c r="AA114" s="25"/>
      <c r="AB114" s="25"/>
      <c r="AC114" s="25">
        <v>8.0399999999999999E-2</v>
      </c>
      <c r="AD114" s="121"/>
      <c r="AE114" s="121"/>
      <c r="AF114" s="88">
        <v>2675</v>
      </c>
      <c r="AG114" s="88">
        <v>5449</v>
      </c>
      <c r="AH114" s="1"/>
      <c r="AI114" s="1"/>
      <c r="AJ114" s="1"/>
      <c r="AK114" s="1"/>
      <c r="AL114" s="1"/>
      <c r="AM114" s="1"/>
      <c r="AN114" s="1"/>
      <c r="AO114" s="1"/>
      <c r="AP114" s="1"/>
      <c r="AQ114" s="1"/>
      <c r="AR114" s="1"/>
      <c r="AS114" s="1"/>
      <c r="AT114" s="1"/>
      <c r="AU114" s="1"/>
      <c r="AV114" s="1"/>
      <c r="AW114" s="1"/>
    </row>
    <row r="115" spans="1:49">
      <c r="A115" s="12" t="s">
        <v>157</v>
      </c>
      <c r="B115" s="2" t="s">
        <v>75</v>
      </c>
      <c r="C115" s="13" t="s">
        <v>182</v>
      </c>
      <c r="D115" s="2">
        <v>2014</v>
      </c>
      <c r="E115" s="13">
        <v>2014</v>
      </c>
      <c r="F115" s="13" t="s">
        <v>99</v>
      </c>
      <c r="G115" s="88"/>
      <c r="H115" s="88"/>
      <c r="I115" s="88"/>
      <c r="J115" s="88"/>
      <c r="K115" s="88"/>
      <c r="L115" s="88"/>
      <c r="M115" s="45">
        <v>12036</v>
      </c>
      <c r="N115" s="45">
        <v>23950</v>
      </c>
      <c r="O115" s="45"/>
      <c r="P115" s="45"/>
      <c r="Q115" s="45"/>
      <c r="R115" s="45"/>
      <c r="S115" s="45"/>
      <c r="T115" s="45"/>
      <c r="U115" s="45"/>
      <c r="V115" s="45"/>
      <c r="W115" s="138"/>
      <c r="X115" s="138"/>
      <c r="Y115" s="138"/>
      <c r="Z115" s="25">
        <v>0.95520000000000005</v>
      </c>
      <c r="AA115" s="25"/>
      <c r="AB115" s="25"/>
      <c r="AC115" s="25">
        <v>8.0399999999999999E-2</v>
      </c>
      <c r="AD115" s="121"/>
      <c r="AE115" s="121"/>
      <c r="AF115" s="88">
        <v>659</v>
      </c>
      <c r="AG115" s="88">
        <v>1091</v>
      </c>
      <c r="AH115" s="1"/>
      <c r="AI115" s="1"/>
      <c r="AJ115" s="1"/>
      <c r="AK115" s="1"/>
      <c r="AL115" s="1"/>
      <c r="AM115" s="1"/>
      <c r="AN115" s="1"/>
      <c r="AO115" s="1"/>
      <c r="AP115" s="1"/>
      <c r="AQ115" s="1"/>
      <c r="AR115" s="1"/>
      <c r="AS115" s="1"/>
      <c r="AT115" s="1"/>
      <c r="AU115" s="1"/>
      <c r="AV115" s="1"/>
      <c r="AW115" s="1"/>
    </row>
    <row r="116" spans="1:49">
      <c r="A116" s="12" t="s">
        <v>158</v>
      </c>
      <c r="B116" s="2" t="s">
        <v>75</v>
      </c>
      <c r="C116" s="13" t="s">
        <v>182</v>
      </c>
      <c r="D116" s="2">
        <v>2014</v>
      </c>
      <c r="E116" s="13">
        <v>2014</v>
      </c>
      <c r="F116" s="13" t="s">
        <v>99</v>
      </c>
      <c r="G116" s="88"/>
      <c r="H116" s="88"/>
      <c r="I116" s="88"/>
      <c r="J116" s="88"/>
      <c r="K116" s="88"/>
      <c r="L116" s="88"/>
      <c r="M116" s="45">
        <v>166</v>
      </c>
      <c r="N116" s="45">
        <v>290</v>
      </c>
      <c r="O116" s="45"/>
      <c r="P116" s="45"/>
      <c r="Q116" s="45"/>
      <c r="R116" s="45"/>
      <c r="S116" s="45"/>
      <c r="T116" s="45"/>
      <c r="U116" s="45"/>
      <c r="V116" s="45"/>
      <c r="W116" s="138"/>
      <c r="X116" s="138"/>
      <c r="Y116" s="138"/>
      <c r="Z116" s="25">
        <v>1</v>
      </c>
      <c r="AA116" s="25"/>
      <c r="AB116" s="25"/>
      <c r="AC116" s="25">
        <v>8.0399999999999999E-2</v>
      </c>
      <c r="AD116" s="121"/>
      <c r="AE116" s="121"/>
      <c r="AF116" s="88" t="s">
        <v>430</v>
      </c>
      <c r="AG116" s="88" t="s">
        <v>430</v>
      </c>
      <c r="AH116" s="1"/>
      <c r="AI116" s="1"/>
      <c r="AJ116" s="1"/>
      <c r="AK116" s="1"/>
      <c r="AL116" s="1"/>
      <c r="AM116" s="1"/>
      <c r="AN116" s="1"/>
      <c r="AO116" s="1"/>
      <c r="AP116" s="1"/>
      <c r="AQ116" s="1"/>
      <c r="AR116" s="1"/>
      <c r="AS116" s="1"/>
      <c r="AT116" s="1"/>
      <c r="AU116" s="1"/>
      <c r="AV116" s="1"/>
      <c r="AW116" s="1"/>
    </row>
    <row r="117" spans="1:49">
      <c r="A117" s="12" t="s">
        <v>159</v>
      </c>
      <c r="B117" s="2" t="s">
        <v>75</v>
      </c>
      <c r="C117" s="13" t="s">
        <v>182</v>
      </c>
      <c r="D117" s="2">
        <v>2014</v>
      </c>
      <c r="E117" s="13">
        <v>2014</v>
      </c>
      <c r="F117" s="13" t="s">
        <v>99</v>
      </c>
      <c r="G117" s="88"/>
      <c r="H117" s="88"/>
      <c r="I117" s="88"/>
      <c r="J117" s="88"/>
      <c r="K117" s="88"/>
      <c r="L117" s="88"/>
      <c r="M117" s="45">
        <v>3161</v>
      </c>
      <c r="N117" s="45">
        <v>6927</v>
      </c>
      <c r="O117" s="45"/>
      <c r="P117" s="45"/>
      <c r="Q117" s="45"/>
      <c r="R117" s="45"/>
      <c r="S117" s="45"/>
      <c r="T117" s="45"/>
      <c r="U117" s="45"/>
      <c r="V117" s="45"/>
      <c r="W117" s="138"/>
      <c r="X117" s="138"/>
      <c r="Y117" s="138"/>
      <c r="Z117" s="25">
        <v>1</v>
      </c>
      <c r="AA117" s="25"/>
      <c r="AB117" s="25"/>
      <c r="AC117" s="25">
        <v>8.0399999999999999E-2</v>
      </c>
      <c r="AD117" s="121"/>
      <c r="AE117" s="121"/>
      <c r="AF117" s="88">
        <v>143</v>
      </c>
      <c r="AG117" s="88">
        <v>261</v>
      </c>
      <c r="AH117" s="1"/>
      <c r="AI117" s="1"/>
      <c r="AJ117" s="1"/>
      <c r="AK117" s="1"/>
      <c r="AL117" s="1"/>
      <c r="AM117" s="1"/>
      <c r="AN117" s="1"/>
      <c r="AO117" s="1"/>
      <c r="AP117" s="1"/>
      <c r="AQ117" s="1"/>
      <c r="AR117" s="1"/>
      <c r="AS117" s="1"/>
      <c r="AT117" s="1"/>
      <c r="AU117" s="1"/>
      <c r="AV117" s="1"/>
      <c r="AW117" s="1"/>
    </row>
    <row r="118" spans="1:49">
      <c r="A118" s="12" t="s">
        <v>160</v>
      </c>
      <c r="B118" s="2" t="s">
        <v>74</v>
      </c>
      <c r="C118" s="13" t="s">
        <v>182</v>
      </c>
      <c r="D118" s="2">
        <v>2014</v>
      </c>
      <c r="E118" s="13">
        <v>2014</v>
      </c>
      <c r="F118" s="13" t="s">
        <v>99</v>
      </c>
      <c r="G118" s="88"/>
      <c r="H118" s="88"/>
      <c r="I118" s="88"/>
      <c r="J118" s="88"/>
      <c r="K118" s="88"/>
      <c r="L118" s="88"/>
      <c r="M118" s="45">
        <v>21480</v>
      </c>
      <c r="N118" s="45">
        <v>42705</v>
      </c>
      <c r="O118" s="45"/>
      <c r="P118" s="45"/>
      <c r="Q118" s="45"/>
      <c r="R118" s="45"/>
      <c r="S118" s="45"/>
      <c r="T118" s="45"/>
      <c r="U118" s="45"/>
      <c r="V118" s="45"/>
      <c r="W118" s="138"/>
      <c r="X118" s="138"/>
      <c r="Y118" s="138"/>
      <c r="Z118" s="25">
        <v>0.94240000000000002</v>
      </c>
      <c r="AA118" s="25"/>
      <c r="AB118" s="25"/>
      <c r="AC118" s="25">
        <v>1.5E-3</v>
      </c>
      <c r="AD118" s="121"/>
      <c r="AE118" s="121"/>
      <c r="AF118" s="88">
        <v>2524</v>
      </c>
      <c r="AG118" s="88">
        <v>4964</v>
      </c>
      <c r="AH118" s="1"/>
      <c r="AI118" s="1"/>
      <c r="AJ118" s="1"/>
      <c r="AK118" s="1"/>
      <c r="AL118" s="1"/>
      <c r="AM118" s="1"/>
      <c r="AN118" s="1"/>
      <c r="AO118" s="1"/>
      <c r="AP118" s="1"/>
      <c r="AQ118" s="1"/>
      <c r="AR118" s="1"/>
      <c r="AS118" s="1"/>
      <c r="AT118" s="1"/>
      <c r="AU118" s="1"/>
      <c r="AV118" s="1"/>
      <c r="AW118" s="1"/>
    </row>
    <row r="119" spans="1:49">
      <c r="A119" s="12" t="s">
        <v>161</v>
      </c>
      <c r="B119" s="2" t="s">
        <v>74</v>
      </c>
      <c r="C119" s="13" t="s">
        <v>182</v>
      </c>
      <c r="D119" s="2">
        <v>2014</v>
      </c>
      <c r="E119" s="13">
        <v>2014</v>
      </c>
      <c r="F119" s="13" t="s">
        <v>99</v>
      </c>
      <c r="G119" s="88"/>
      <c r="H119" s="88"/>
      <c r="I119" s="88"/>
      <c r="J119" s="88"/>
      <c r="K119" s="88"/>
      <c r="L119" s="88"/>
      <c r="M119" s="45">
        <v>18734</v>
      </c>
      <c r="N119" s="45">
        <v>34685</v>
      </c>
      <c r="O119" s="45"/>
      <c r="P119" s="45"/>
      <c r="Q119" s="45"/>
      <c r="R119" s="45"/>
      <c r="S119" s="45"/>
      <c r="T119" s="45"/>
      <c r="U119" s="45"/>
      <c r="V119" s="45"/>
      <c r="W119" s="138"/>
      <c r="X119" s="138"/>
      <c r="Y119" s="138"/>
      <c r="Z119" s="25">
        <v>0.81079999999999997</v>
      </c>
      <c r="AA119" s="25"/>
      <c r="AB119" s="25"/>
      <c r="AC119" s="25">
        <v>8.0399999999999999E-2</v>
      </c>
      <c r="AD119" s="121"/>
      <c r="AE119" s="121"/>
      <c r="AF119" s="88">
        <v>3501</v>
      </c>
      <c r="AG119" s="88">
        <v>7120</v>
      </c>
      <c r="AH119" s="1"/>
      <c r="AI119" s="1"/>
      <c r="AJ119" s="1"/>
      <c r="AK119" s="1"/>
      <c r="AL119" s="1"/>
      <c r="AM119" s="1"/>
      <c r="AN119" s="1"/>
      <c r="AO119" s="1"/>
      <c r="AP119" s="1"/>
      <c r="AQ119" s="1"/>
      <c r="AR119" s="1"/>
      <c r="AS119" s="1"/>
      <c r="AT119" s="1"/>
      <c r="AU119" s="1"/>
      <c r="AV119" s="1"/>
      <c r="AW119" s="1"/>
    </row>
    <row r="120" spans="1:49">
      <c r="A120" s="12" t="s">
        <v>162</v>
      </c>
      <c r="B120" s="2" t="s">
        <v>75</v>
      </c>
      <c r="C120" s="13" t="s">
        <v>182</v>
      </c>
      <c r="D120" s="2">
        <v>2014</v>
      </c>
      <c r="E120" s="13">
        <v>2014</v>
      </c>
      <c r="F120" s="13" t="s">
        <v>99</v>
      </c>
      <c r="G120" s="88"/>
      <c r="H120" s="88"/>
      <c r="I120" s="88"/>
      <c r="J120" s="88"/>
      <c r="K120" s="88"/>
      <c r="L120" s="88"/>
      <c r="M120" s="45">
        <v>42117</v>
      </c>
      <c r="N120" s="45">
        <v>92164</v>
      </c>
      <c r="O120" s="45"/>
      <c r="P120" s="45"/>
      <c r="Q120" s="45"/>
      <c r="R120" s="45"/>
      <c r="S120" s="45"/>
      <c r="T120" s="45"/>
      <c r="U120" s="45"/>
      <c r="V120" s="45"/>
      <c r="W120" s="138"/>
      <c r="X120" s="138"/>
      <c r="Y120" s="138"/>
      <c r="Z120" s="25">
        <v>0.91710000000000003</v>
      </c>
      <c r="AA120" s="25"/>
      <c r="AB120" s="25"/>
      <c r="AC120" s="25">
        <v>2.2700000000000001E-2</v>
      </c>
      <c r="AD120" s="121"/>
      <c r="AE120" s="121"/>
      <c r="AF120" s="88">
        <v>5529</v>
      </c>
      <c r="AG120" s="88">
        <v>11703</v>
      </c>
      <c r="AH120" s="1"/>
      <c r="AI120" s="1"/>
      <c r="AJ120" s="1"/>
      <c r="AK120" s="1"/>
      <c r="AL120" s="1"/>
      <c r="AM120" s="1"/>
      <c r="AN120" s="1"/>
      <c r="AO120" s="1"/>
      <c r="AP120" s="1"/>
      <c r="AQ120" s="1"/>
      <c r="AR120" s="1"/>
      <c r="AS120" s="1"/>
      <c r="AT120" s="1"/>
      <c r="AU120" s="1"/>
      <c r="AV120" s="1"/>
      <c r="AW120" s="1"/>
    </row>
    <row r="121" spans="1:49">
      <c r="A121" s="12" t="s">
        <v>163</v>
      </c>
      <c r="B121" s="2" t="s">
        <v>75</v>
      </c>
      <c r="C121" s="13" t="s">
        <v>182</v>
      </c>
      <c r="D121" s="2">
        <v>2014</v>
      </c>
      <c r="E121" s="13">
        <v>2014</v>
      </c>
      <c r="F121" s="13" t="s">
        <v>99</v>
      </c>
      <c r="G121" s="88"/>
      <c r="H121" s="88"/>
      <c r="I121" s="88"/>
      <c r="J121" s="88"/>
      <c r="K121" s="88"/>
      <c r="L121" s="88"/>
      <c r="M121" s="45">
        <v>5421</v>
      </c>
      <c r="N121" s="45">
        <v>12742</v>
      </c>
      <c r="O121" s="45"/>
      <c r="P121" s="45"/>
      <c r="Q121" s="45"/>
      <c r="R121" s="45"/>
      <c r="S121" s="45"/>
      <c r="T121" s="45"/>
      <c r="U121" s="45"/>
      <c r="V121" s="45"/>
      <c r="W121" s="138"/>
      <c r="X121" s="138"/>
      <c r="Y121" s="138"/>
      <c r="Z121" s="25">
        <v>0.94399999999999995</v>
      </c>
      <c r="AA121" s="25"/>
      <c r="AB121" s="25"/>
      <c r="AC121" s="25">
        <v>8.0399999999999999E-2</v>
      </c>
      <c r="AD121" s="121"/>
      <c r="AE121" s="121"/>
      <c r="AF121" s="88">
        <v>689</v>
      </c>
      <c r="AG121" s="88">
        <v>1476</v>
      </c>
      <c r="AH121" s="1"/>
      <c r="AI121" s="1"/>
      <c r="AJ121" s="1"/>
      <c r="AK121" s="1"/>
      <c r="AL121" s="1"/>
      <c r="AM121" s="1"/>
      <c r="AN121" s="1"/>
      <c r="AO121" s="1"/>
      <c r="AP121" s="1"/>
      <c r="AQ121" s="1"/>
      <c r="AR121" s="1"/>
      <c r="AS121" s="1"/>
      <c r="AT121" s="1"/>
      <c r="AU121" s="1"/>
      <c r="AV121" s="1"/>
      <c r="AW121" s="1"/>
    </row>
    <row r="122" spans="1:49">
      <c r="A122" s="12" t="s">
        <v>164</v>
      </c>
      <c r="B122" s="2" t="s">
        <v>75</v>
      </c>
      <c r="C122" s="13" t="s">
        <v>182</v>
      </c>
      <c r="D122" s="2">
        <v>2014</v>
      </c>
      <c r="E122" s="13">
        <v>2014</v>
      </c>
      <c r="F122" s="13" t="s">
        <v>99</v>
      </c>
      <c r="G122" s="88"/>
      <c r="H122" s="88"/>
      <c r="I122" s="88"/>
      <c r="J122" s="88"/>
      <c r="K122" s="88"/>
      <c r="L122" s="88"/>
      <c r="M122" s="45">
        <v>4710</v>
      </c>
      <c r="N122" s="45">
        <v>10515</v>
      </c>
      <c r="O122" s="45"/>
      <c r="P122" s="45"/>
      <c r="Q122" s="45"/>
      <c r="R122" s="45"/>
      <c r="S122" s="45"/>
      <c r="T122" s="45"/>
      <c r="U122" s="45"/>
      <c r="V122" s="45"/>
      <c r="W122" s="138"/>
      <c r="X122" s="138"/>
      <c r="Y122" s="138"/>
      <c r="Z122" s="25">
        <v>0.92520000000000002</v>
      </c>
      <c r="AA122" s="25"/>
      <c r="AB122" s="25"/>
      <c r="AC122" s="25">
        <v>8.0399999999999999E-2</v>
      </c>
      <c r="AD122" s="121"/>
      <c r="AE122" s="121"/>
      <c r="AF122" s="88">
        <v>432</v>
      </c>
      <c r="AG122" s="88">
        <v>921</v>
      </c>
      <c r="AH122" s="1"/>
      <c r="AI122" s="1"/>
      <c r="AJ122" s="1"/>
      <c r="AK122" s="1"/>
      <c r="AL122" s="1"/>
      <c r="AM122" s="1"/>
      <c r="AN122" s="1"/>
      <c r="AO122" s="1"/>
      <c r="AP122" s="1"/>
      <c r="AQ122" s="1"/>
      <c r="AR122" s="1"/>
      <c r="AS122" s="1"/>
      <c r="AT122" s="1"/>
      <c r="AU122" s="1"/>
      <c r="AV122" s="1"/>
      <c r="AW122" s="1"/>
    </row>
    <row r="123" spans="1:49">
      <c r="A123" s="12" t="s">
        <v>165</v>
      </c>
      <c r="B123" s="2" t="s">
        <v>75</v>
      </c>
      <c r="C123" s="13" t="s">
        <v>182</v>
      </c>
      <c r="D123" s="2">
        <v>2014</v>
      </c>
      <c r="E123" s="13">
        <v>2014</v>
      </c>
      <c r="F123" s="13" t="s">
        <v>99</v>
      </c>
      <c r="G123" s="88"/>
      <c r="H123" s="88"/>
      <c r="I123" s="88"/>
      <c r="J123" s="88"/>
      <c r="K123" s="88"/>
      <c r="L123" s="88"/>
      <c r="M123" s="45">
        <v>869</v>
      </c>
      <c r="N123" s="45">
        <v>1651</v>
      </c>
      <c r="O123" s="45"/>
      <c r="P123" s="45"/>
      <c r="Q123" s="45"/>
      <c r="R123" s="45"/>
      <c r="S123" s="45"/>
      <c r="T123" s="45"/>
      <c r="U123" s="45"/>
      <c r="V123" s="45"/>
      <c r="W123" s="138"/>
      <c r="X123" s="138"/>
      <c r="Y123" s="138"/>
      <c r="Z123" s="25">
        <v>0.9778</v>
      </c>
      <c r="AA123" s="25"/>
      <c r="AB123" s="25"/>
      <c r="AC123" s="25">
        <v>8.0399999999999999E-2</v>
      </c>
      <c r="AD123" s="121"/>
      <c r="AE123" s="121"/>
      <c r="AF123" s="88">
        <v>38</v>
      </c>
      <c r="AG123" s="88">
        <v>57</v>
      </c>
      <c r="AH123" s="1"/>
      <c r="AI123" s="1"/>
      <c r="AJ123" s="1"/>
      <c r="AK123" s="1"/>
      <c r="AL123" s="1"/>
      <c r="AM123" s="1"/>
      <c r="AN123" s="1"/>
      <c r="AO123" s="1"/>
      <c r="AP123" s="1"/>
      <c r="AQ123" s="1"/>
      <c r="AR123" s="1"/>
      <c r="AS123" s="1"/>
      <c r="AT123" s="1"/>
      <c r="AU123" s="1"/>
      <c r="AV123" s="1"/>
      <c r="AW123" s="1"/>
    </row>
    <row r="124" spans="1:49">
      <c r="A124" s="12" t="s">
        <v>166</v>
      </c>
      <c r="B124" s="2" t="s">
        <v>74</v>
      </c>
      <c r="C124" s="13" t="s">
        <v>182</v>
      </c>
      <c r="D124" s="2">
        <v>2014</v>
      </c>
      <c r="E124" s="13">
        <v>2014</v>
      </c>
      <c r="F124" s="13" t="s">
        <v>99</v>
      </c>
      <c r="G124" s="88"/>
      <c r="H124" s="88"/>
      <c r="I124" s="88"/>
      <c r="J124" s="88"/>
      <c r="K124" s="88"/>
      <c r="L124" s="88"/>
      <c r="M124" s="45">
        <v>49347</v>
      </c>
      <c r="N124" s="45">
        <v>121325</v>
      </c>
      <c r="O124" s="45"/>
      <c r="P124" s="45"/>
      <c r="Q124" s="45"/>
      <c r="R124" s="45"/>
      <c r="S124" s="45"/>
      <c r="T124" s="45"/>
      <c r="U124" s="45"/>
      <c r="V124" s="45"/>
      <c r="W124" s="138"/>
      <c r="X124" s="138"/>
      <c r="Y124" s="138"/>
      <c r="Z124" s="25">
        <v>1</v>
      </c>
      <c r="AA124" s="25"/>
      <c r="AB124" s="25"/>
      <c r="AC124" s="25">
        <v>2.93E-2</v>
      </c>
      <c r="AD124" s="121"/>
      <c r="AE124" s="121"/>
      <c r="AF124" s="88">
        <v>8450</v>
      </c>
      <c r="AG124" s="88">
        <v>19378</v>
      </c>
      <c r="AH124" s="1"/>
      <c r="AI124" s="1"/>
      <c r="AJ124" s="1"/>
      <c r="AK124" s="1"/>
      <c r="AL124" s="1"/>
      <c r="AM124" s="1"/>
      <c r="AN124" s="1"/>
      <c r="AO124" s="1"/>
      <c r="AP124" s="1"/>
      <c r="AQ124" s="1"/>
      <c r="AR124" s="1"/>
      <c r="AS124" s="1"/>
      <c r="AT124" s="1"/>
      <c r="AU124" s="1"/>
      <c r="AV124" s="1"/>
      <c r="AW124" s="1"/>
    </row>
    <row r="125" spans="1:49">
      <c r="A125" s="12" t="s">
        <v>167</v>
      </c>
      <c r="B125" s="2" t="s">
        <v>75</v>
      </c>
      <c r="C125" s="13" t="s">
        <v>182</v>
      </c>
      <c r="D125" s="2">
        <v>2014</v>
      </c>
      <c r="E125" s="13">
        <v>2014</v>
      </c>
      <c r="F125" s="13" t="s">
        <v>99</v>
      </c>
      <c r="G125" s="88"/>
      <c r="H125" s="88"/>
      <c r="I125" s="88"/>
      <c r="J125" s="88"/>
      <c r="K125" s="88"/>
      <c r="L125" s="88"/>
      <c r="M125" s="45">
        <v>2938</v>
      </c>
      <c r="N125" s="45">
        <v>5388</v>
      </c>
      <c r="O125" s="45"/>
      <c r="P125" s="45"/>
      <c r="Q125" s="45"/>
      <c r="R125" s="45"/>
      <c r="S125" s="45"/>
      <c r="T125" s="45"/>
      <c r="U125" s="45"/>
      <c r="V125" s="45"/>
      <c r="W125" s="138"/>
      <c r="X125" s="138"/>
      <c r="Y125" s="138"/>
      <c r="Z125" s="25">
        <v>0.94379999999999997</v>
      </c>
      <c r="AA125" s="25"/>
      <c r="AB125" s="25"/>
      <c r="AC125" s="25">
        <v>8.0399999999999999E-2</v>
      </c>
      <c r="AD125" s="121"/>
      <c r="AE125" s="121"/>
      <c r="AF125" s="88">
        <v>121</v>
      </c>
      <c r="AG125" s="88">
        <v>200</v>
      </c>
      <c r="AH125" s="1"/>
      <c r="AI125" s="1"/>
      <c r="AJ125" s="1"/>
      <c r="AK125" s="1"/>
      <c r="AL125" s="1"/>
      <c r="AM125" s="1"/>
      <c r="AN125" s="1"/>
      <c r="AO125" s="1"/>
      <c r="AP125" s="1"/>
      <c r="AQ125" s="1"/>
      <c r="AR125" s="1"/>
      <c r="AS125" s="1"/>
      <c r="AT125" s="1"/>
      <c r="AU125" s="1"/>
      <c r="AV125" s="1"/>
      <c r="AW125" s="1"/>
    </row>
    <row r="126" spans="1:49">
      <c r="A126" s="12" t="s">
        <v>168</v>
      </c>
      <c r="B126" s="2" t="s">
        <v>74</v>
      </c>
      <c r="C126" s="13" t="s">
        <v>182</v>
      </c>
      <c r="D126" s="2">
        <v>2014</v>
      </c>
      <c r="E126" s="13">
        <v>2014</v>
      </c>
      <c r="F126" s="13" t="s">
        <v>99</v>
      </c>
      <c r="G126" s="88"/>
      <c r="H126" s="88"/>
      <c r="I126" s="88"/>
      <c r="J126" s="88"/>
      <c r="K126" s="88"/>
      <c r="L126" s="88"/>
      <c r="M126" s="45">
        <v>33945</v>
      </c>
      <c r="N126" s="45">
        <v>70325</v>
      </c>
      <c r="O126" s="45"/>
      <c r="P126" s="45"/>
      <c r="Q126" s="45"/>
      <c r="R126" s="45"/>
      <c r="S126" s="45"/>
      <c r="T126" s="45"/>
      <c r="U126" s="45"/>
      <c r="V126" s="45"/>
      <c r="W126" s="138"/>
      <c r="X126" s="138"/>
      <c r="Y126" s="138"/>
      <c r="Z126" s="25">
        <v>0.90269999999999995</v>
      </c>
      <c r="AA126" s="25"/>
      <c r="AB126" s="25"/>
      <c r="AC126" s="25">
        <v>2.3E-2</v>
      </c>
      <c r="AD126" s="121"/>
      <c r="AE126" s="121"/>
      <c r="AF126" s="88">
        <v>7102</v>
      </c>
      <c r="AG126" s="88">
        <v>15393</v>
      </c>
      <c r="AH126" s="1"/>
      <c r="AI126" s="1"/>
      <c r="AJ126" s="1"/>
      <c r="AK126" s="1"/>
      <c r="AL126" s="1"/>
      <c r="AM126" s="1"/>
      <c r="AN126" s="1"/>
      <c r="AO126" s="1"/>
      <c r="AP126" s="1"/>
      <c r="AQ126" s="1"/>
      <c r="AR126" s="1"/>
      <c r="AS126" s="1"/>
      <c r="AT126" s="1"/>
      <c r="AU126" s="1"/>
      <c r="AV126" s="1"/>
      <c r="AW126" s="1"/>
    </row>
    <row r="127" spans="1:49">
      <c r="A127" s="12" t="s">
        <v>169</v>
      </c>
      <c r="B127" s="2" t="s">
        <v>74</v>
      </c>
      <c r="C127" s="13" t="s">
        <v>182</v>
      </c>
      <c r="D127" s="2">
        <v>2014</v>
      </c>
      <c r="E127" s="13">
        <v>2014</v>
      </c>
      <c r="F127" s="13" t="s">
        <v>99</v>
      </c>
      <c r="G127" s="88"/>
      <c r="H127" s="88"/>
      <c r="I127" s="88"/>
      <c r="J127" s="88"/>
      <c r="K127" s="88"/>
      <c r="L127" s="88"/>
      <c r="M127" s="45">
        <v>8520</v>
      </c>
      <c r="N127" s="45">
        <v>18131</v>
      </c>
      <c r="O127" s="45"/>
      <c r="P127" s="45"/>
      <c r="Q127" s="45"/>
      <c r="R127" s="45"/>
      <c r="S127" s="45"/>
      <c r="T127" s="45"/>
      <c r="U127" s="45"/>
      <c r="V127" s="45"/>
      <c r="W127" s="138"/>
      <c r="X127" s="138"/>
      <c r="Y127" s="138"/>
      <c r="Z127" s="25">
        <v>0.85840000000000005</v>
      </c>
      <c r="AA127" s="25"/>
      <c r="AB127" s="25"/>
      <c r="AC127" s="25">
        <v>8.0399999999999999E-2</v>
      </c>
      <c r="AD127" s="121"/>
      <c r="AE127" s="121"/>
      <c r="AF127" s="88">
        <v>977</v>
      </c>
      <c r="AG127" s="88">
        <v>1922</v>
      </c>
      <c r="AH127" s="1"/>
      <c r="AI127" s="1"/>
      <c r="AJ127" s="1"/>
      <c r="AK127" s="1"/>
      <c r="AL127" s="1"/>
      <c r="AM127" s="1"/>
      <c r="AN127" s="1"/>
      <c r="AO127" s="1"/>
      <c r="AP127" s="1"/>
      <c r="AQ127" s="1"/>
      <c r="AR127" s="1"/>
      <c r="AS127" s="1"/>
      <c r="AT127" s="1"/>
      <c r="AU127" s="1"/>
      <c r="AV127" s="1"/>
      <c r="AW127" s="1"/>
    </row>
    <row r="128" spans="1:49">
      <c r="A128" s="12" t="s">
        <v>170</v>
      </c>
      <c r="B128" s="2" t="s">
        <v>75</v>
      </c>
      <c r="C128" s="13" t="s">
        <v>182</v>
      </c>
      <c r="D128" s="2">
        <v>2014</v>
      </c>
      <c r="E128" s="13">
        <v>2014</v>
      </c>
      <c r="F128" s="13" t="s">
        <v>99</v>
      </c>
      <c r="G128" s="88"/>
      <c r="H128" s="88"/>
      <c r="I128" s="88"/>
      <c r="J128" s="88"/>
      <c r="K128" s="88"/>
      <c r="L128" s="88"/>
      <c r="M128" s="45">
        <v>5877</v>
      </c>
      <c r="N128" s="45">
        <v>13152</v>
      </c>
      <c r="O128" s="45"/>
      <c r="P128" s="45"/>
      <c r="Q128" s="45"/>
      <c r="R128" s="45"/>
      <c r="S128" s="45"/>
      <c r="T128" s="45"/>
      <c r="U128" s="45"/>
      <c r="V128" s="45"/>
      <c r="W128" s="138"/>
      <c r="X128" s="138"/>
      <c r="Y128" s="138"/>
      <c r="Z128" s="25">
        <v>0.96540000000000004</v>
      </c>
      <c r="AA128" s="25"/>
      <c r="AB128" s="25"/>
      <c r="AC128" s="25">
        <v>8.0399999999999999E-2</v>
      </c>
      <c r="AD128" s="121"/>
      <c r="AE128" s="121"/>
      <c r="AF128" s="88">
        <v>524</v>
      </c>
      <c r="AG128" s="88">
        <v>1035</v>
      </c>
      <c r="AH128" s="1"/>
      <c r="AI128" s="1"/>
      <c r="AJ128" s="1"/>
      <c r="AK128" s="1"/>
      <c r="AL128" s="1"/>
      <c r="AM128" s="1"/>
      <c r="AN128" s="1"/>
      <c r="AO128" s="1"/>
      <c r="AP128" s="1"/>
      <c r="AQ128" s="1"/>
      <c r="AR128" s="1"/>
      <c r="AS128" s="1"/>
      <c r="AT128" s="1"/>
      <c r="AU128" s="1"/>
      <c r="AV128" s="1"/>
      <c r="AW128" s="1"/>
    </row>
    <row r="129" spans="1:49">
      <c r="A129" s="48" t="s">
        <v>171</v>
      </c>
      <c r="B129" s="2" t="s">
        <v>66</v>
      </c>
      <c r="C129" s="13" t="s">
        <v>183</v>
      </c>
      <c r="D129" s="2">
        <v>2014</v>
      </c>
      <c r="E129" s="13">
        <v>2014</v>
      </c>
      <c r="F129" s="13" t="s">
        <v>99</v>
      </c>
      <c r="G129" s="88">
        <v>312932</v>
      </c>
      <c r="H129" s="88">
        <v>1705425</v>
      </c>
      <c r="I129" s="88">
        <v>1933</v>
      </c>
      <c r="J129" s="88">
        <v>16415</v>
      </c>
      <c r="K129" s="88">
        <v>314865</v>
      </c>
      <c r="L129" s="88">
        <v>1721840</v>
      </c>
      <c r="M129" s="45">
        <v>2036705</v>
      </c>
      <c r="N129" s="45">
        <v>4380024</v>
      </c>
      <c r="O129" s="45">
        <v>787684</v>
      </c>
      <c r="P129" s="45">
        <v>3548382</v>
      </c>
      <c r="Q129" s="45">
        <v>4336066</v>
      </c>
      <c r="R129" s="45">
        <v>6315</v>
      </c>
      <c r="S129" s="45">
        <v>37643</v>
      </c>
      <c r="T129" s="45">
        <v>43958</v>
      </c>
      <c r="U129" s="45">
        <v>793999</v>
      </c>
      <c r="V129" s="45">
        <v>3586025</v>
      </c>
      <c r="W129" s="138">
        <v>620972707.59000003</v>
      </c>
      <c r="X129" s="138">
        <v>5390896.4100000001</v>
      </c>
      <c r="Y129" s="138">
        <v>626363604</v>
      </c>
      <c r="Z129" s="25">
        <v>0.95620000000000005</v>
      </c>
      <c r="AA129" s="25"/>
      <c r="AB129" s="25"/>
      <c r="AC129" s="25">
        <v>4.2999999999999997E-2</v>
      </c>
      <c r="AD129" s="121"/>
      <c r="AE129" s="121"/>
      <c r="AF129" s="88">
        <v>344133</v>
      </c>
      <c r="AG129" s="88">
        <v>714586</v>
      </c>
      <c r="AH129" s="2"/>
      <c r="AI129" s="2"/>
      <c r="AJ129" s="2"/>
      <c r="AK129" s="2"/>
      <c r="AL129" s="2"/>
      <c r="AM129" s="2"/>
      <c r="AN129" s="2"/>
      <c r="AO129" s="2"/>
      <c r="AP129" s="2"/>
      <c r="AQ129" s="2"/>
      <c r="AR129" s="2"/>
      <c r="AS129" s="2"/>
      <c r="AT129" s="2"/>
      <c r="AU129" s="2"/>
      <c r="AV129" s="2"/>
      <c r="AW129" s="2"/>
    </row>
    <row r="130" spans="1:49">
      <c r="A130" s="48" t="s">
        <v>172</v>
      </c>
      <c r="B130" s="2" t="s">
        <v>74</v>
      </c>
      <c r="C130" s="13" t="s">
        <v>183</v>
      </c>
      <c r="D130" s="2">
        <v>2014</v>
      </c>
      <c r="E130" s="13">
        <v>2014</v>
      </c>
      <c r="F130" s="13" t="s">
        <v>99</v>
      </c>
      <c r="G130" s="88"/>
      <c r="H130" s="88"/>
      <c r="I130" s="88"/>
      <c r="J130" s="88"/>
      <c r="K130" s="88"/>
      <c r="L130" s="88"/>
      <c r="M130" s="45">
        <v>64297</v>
      </c>
      <c r="N130" s="45">
        <v>127533</v>
      </c>
      <c r="O130" s="45"/>
      <c r="P130" s="45"/>
      <c r="Q130" s="45"/>
      <c r="R130" s="45"/>
      <c r="S130" s="45"/>
      <c r="T130" s="45"/>
      <c r="U130" s="45"/>
      <c r="V130" s="45"/>
      <c r="W130" s="138"/>
      <c r="X130" s="138"/>
      <c r="Y130" s="138"/>
      <c r="Z130" s="25">
        <v>0.8548</v>
      </c>
      <c r="AA130" s="25"/>
      <c r="AB130" s="25"/>
      <c r="AC130" s="25">
        <v>2.1499999999999998E-2</v>
      </c>
      <c r="AD130" s="121"/>
      <c r="AE130" s="121"/>
      <c r="AF130" s="88">
        <v>9927</v>
      </c>
      <c r="AG130" s="88">
        <v>18800</v>
      </c>
    </row>
    <row r="131" spans="1:49">
      <c r="A131" s="48" t="s">
        <v>173</v>
      </c>
      <c r="B131" s="2" t="s">
        <v>75</v>
      </c>
      <c r="C131" s="13" t="s">
        <v>183</v>
      </c>
      <c r="D131" s="2">
        <v>2014</v>
      </c>
      <c r="E131" s="13">
        <v>2014</v>
      </c>
      <c r="F131" s="13" t="s">
        <v>99</v>
      </c>
      <c r="G131" s="88"/>
      <c r="H131" s="88"/>
      <c r="I131" s="88"/>
      <c r="J131" s="88"/>
      <c r="K131" s="88"/>
      <c r="L131" s="88"/>
      <c r="M131" s="45">
        <v>118</v>
      </c>
      <c r="N131" s="45">
        <v>184</v>
      </c>
      <c r="O131" s="45"/>
      <c r="P131" s="45"/>
      <c r="Q131" s="45"/>
      <c r="R131" s="45"/>
      <c r="S131" s="45"/>
      <c r="T131" s="45"/>
      <c r="U131" s="45"/>
      <c r="V131" s="45"/>
      <c r="W131" s="138"/>
      <c r="X131" s="138"/>
      <c r="Y131" s="138"/>
      <c r="Z131" s="25">
        <v>1</v>
      </c>
      <c r="AA131" s="25"/>
      <c r="AB131" s="25"/>
      <c r="AC131" s="25">
        <v>7.17E-2</v>
      </c>
      <c r="AD131" s="121"/>
      <c r="AE131" s="121"/>
      <c r="AF131" s="88">
        <v>0</v>
      </c>
      <c r="AG131" s="88">
        <v>0</v>
      </c>
    </row>
    <row r="132" spans="1:49">
      <c r="A132" s="48" t="s">
        <v>174</v>
      </c>
      <c r="B132" s="2" t="s">
        <v>75</v>
      </c>
      <c r="C132" s="13" t="s">
        <v>183</v>
      </c>
      <c r="D132" s="2">
        <v>2014</v>
      </c>
      <c r="E132" s="13">
        <v>2014</v>
      </c>
      <c r="F132" s="13" t="s">
        <v>99</v>
      </c>
      <c r="G132" s="88"/>
      <c r="H132" s="88"/>
      <c r="I132" s="88"/>
      <c r="J132" s="88"/>
      <c r="K132" s="88"/>
      <c r="L132" s="88"/>
      <c r="M132" s="45">
        <v>1773</v>
      </c>
      <c r="N132" s="45">
        <v>3434</v>
      </c>
      <c r="O132" s="45"/>
      <c r="P132" s="45"/>
      <c r="Q132" s="45"/>
      <c r="R132" s="45"/>
      <c r="S132" s="45"/>
      <c r="T132" s="45"/>
      <c r="U132" s="45"/>
      <c r="V132" s="45"/>
      <c r="W132" s="138"/>
      <c r="X132" s="138"/>
      <c r="Y132" s="138"/>
      <c r="Z132" s="25">
        <v>0.96909999999999996</v>
      </c>
      <c r="AA132" s="25"/>
      <c r="AB132" s="25"/>
      <c r="AC132" s="25">
        <v>7.17E-2</v>
      </c>
      <c r="AD132" s="121"/>
      <c r="AE132" s="121"/>
      <c r="AF132" s="88">
        <v>67</v>
      </c>
      <c r="AG132" s="88">
        <v>112</v>
      </c>
    </row>
    <row r="133" spans="1:49">
      <c r="A133" s="48" t="s">
        <v>175</v>
      </c>
      <c r="B133" s="2" t="s">
        <v>75</v>
      </c>
      <c r="C133" s="13" t="s">
        <v>183</v>
      </c>
      <c r="D133" s="2">
        <v>2014</v>
      </c>
      <c r="E133" s="13">
        <v>2014</v>
      </c>
      <c r="F133" s="13" t="s">
        <v>99</v>
      </c>
      <c r="G133" s="88"/>
      <c r="H133" s="88"/>
      <c r="I133" s="88"/>
      <c r="J133" s="88"/>
      <c r="K133" s="88"/>
      <c r="L133" s="88"/>
      <c r="M133" s="45">
        <v>15073</v>
      </c>
      <c r="N133" s="45">
        <v>30491</v>
      </c>
      <c r="O133" s="45"/>
      <c r="P133" s="45"/>
      <c r="Q133" s="45"/>
      <c r="R133" s="45"/>
      <c r="S133" s="45"/>
      <c r="T133" s="45"/>
      <c r="U133" s="45"/>
      <c r="V133" s="45"/>
      <c r="W133" s="138"/>
      <c r="X133" s="138"/>
      <c r="Y133" s="138"/>
      <c r="Z133" s="25">
        <v>0.91539999999999999</v>
      </c>
      <c r="AA133" s="25"/>
      <c r="AB133" s="25"/>
      <c r="AC133" s="25">
        <v>7.17E-2</v>
      </c>
      <c r="AD133" s="121"/>
      <c r="AE133" s="121"/>
      <c r="AF133" s="88">
        <v>934</v>
      </c>
      <c r="AG133" s="88">
        <v>1608</v>
      </c>
    </row>
    <row r="134" spans="1:49">
      <c r="A134" s="48" t="s">
        <v>176</v>
      </c>
      <c r="B134" s="2" t="s">
        <v>75</v>
      </c>
      <c r="C134" s="13" t="s">
        <v>183</v>
      </c>
      <c r="D134" s="2">
        <v>2014</v>
      </c>
      <c r="E134" s="13">
        <v>2014</v>
      </c>
      <c r="F134" s="13" t="s">
        <v>99</v>
      </c>
      <c r="G134" s="88"/>
      <c r="H134" s="88"/>
      <c r="I134" s="88"/>
      <c r="J134" s="88"/>
      <c r="K134" s="88"/>
      <c r="L134" s="88"/>
      <c r="M134" s="45">
        <v>2637</v>
      </c>
      <c r="N134" s="45">
        <v>4997</v>
      </c>
      <c r="O134" s="45"/>
      <c r="P134" s="45"/>
      <c r="Q134" s="45"/>
      <c r="R134" s="45"/>
      <c r="S134" s="45"/>
      <c r="T134" s="45"/>
      <c r="U134" s="45"/>
      <c r="V134" s="45"/>
      <c r="W134" s="138"/>
      <c r="X134" s="138"/>
      <c r="Y134" s="138"/>
      <c r="Z134" s="25">
        <v>0.98350000000000004</v>
      </c>
      <c r="AA134" s="25"/>
      <c r="AB134" s="25"/>
      <c r="AC134" s="25">
        <v>7.17E-2</v>
      </c>
      <c r="AD134" s="121"/>
      <c r="AE134" s="121"/>
      <c r="AF134" s="88">
        <v>103</v>
      </c>
      <c r="AG134" s="88">
        <v>180</v>
      </c>
    </row>
    <row r="135" spans="1:49">
      <c r="A135" s="48" t="s">
        <v>177</v>
      </c>
      <c r="B135" s="2" t="s">
        <v>75</v>
      </c>
      <c r="C135" s="13" t="s">
        <v>183</v>
      </c>
      <c r="D135" s="2">
        <v>2014</v>
      </c>
      <c r="E135" s="13">
        <v>2014</v>
      </c>
      <c r="F135" s="13" t="s">
        <v>99</v>
      </c>
      <c r="G135" s="88"/>
      <c r="H135" s="88"/>
      <c r="I135" s="88"/>
      <c r="J135" s="88"/>
      <c r="K135" s="88"/>
      <c r="L135" s="88"/>
      <c r="M135" s="45">
        <v>740</v>
      </c>
      <c r="N135" s="45">
        <v>1800</v>
      </c>
      <c r="O135" s="45"/>
      <c r="P135" s="45"/>
      <c r="Q135" s="45"/>
      <c r="R135" s="45"/>
      <c r="S135" s="45"/>
      <c r="T135" s="45"/>
      <c r="U135" s="45"/>
      <c r="V135" s="45"/>
      <c r="W135" s="138"/>
      <c r="X135" s="138"/>
      <c r="Y135" s="138"/>
      <c r="Z135" s="25">
        <v>0.76470000000000005</v>
      </c>
      <c r="AA135" s="25"/>
      <c r="AB135" s="25"/>
      <c r="AC135" s="25">
        <v>7.17E-2</v>
      </c>
      <c r="AD135" s="121"/>
      <c r="AE135" s="121"/>
      <c r="AF135" s="88">
        <v>170</v>
      </c>
      <c r="AG135" s="88">
        <v>387</v>
      </c>
    </row>
    <row r="136" spans="1:49">
      <c r="A136" s="48" t="s">
        <v>178</v>
      </c>
      <c r="B136" s="2" t="s">
        <v>74</v>
      </c>
      <c r="C136" s="13" t="s">
        <v>183</v>
      </c>
      <c r="D136" s="2">
        <v>2014</v>
      </c>
      <c r="E136" s="13">
        <v>2014</v>
      </c>
      <c r="F136" s="13" t="s">
        <v>99</v>
      </c>
      <c r="G136" s="88"/>
      <c r="H136" s="88"/>
      <c r="I136" s="88"/>
      <c r="J136" s="88"/>
      <c r="K136" s="88"/>
      <c r="L136" s="88"/>
      <c r="M136" s="45">
        <v>34821</v>
      </c>
      <c r="N136" s="45">
        <v>71743</v>
      </c>
      <c r="O136" s="45"/>
      <c r="P136" s="45"/>
      <c r="Q136" s="45"/>
      <c r="R136" s="45"/>
      <c r="S136" s="45"/>
      <c r="T136" s="45"/>
      <c r="U136" s="45"/>
      <c r="V136" s="45"/>
      <c r="W136" s="138"/>
      <c r="X136" s="138"/>
      <c r="Y136" s="138"/>
      <c r="Z136" s="25">
        <v>0.92310000000000003</v>
      </c>
      <c r="AA136" s="25"/>
      <c r="AB136" s="25"/>
      <c r="AC136" s="25">
        <v>4.0399999999999998E-2</v>
      </c>
      <c r="AD136" s="121"/>
      <c r="AE136" s="121"/>
      <c r="AF136" s="88">
        <v>5635</v>
      </c>
      <c r="AG136" s="88">
        <v>11116</v>
      </c>
    </row>
    <row r="137" spans="1:49">
      <c r="A137" s="48" t="s">
        <v>179</v>
      </c>
      <c r="B137" s="2" t="s">
        <v>75</v>
      </c>
      <c r="C137" s="13" t="s">
        <v>183</v>
      </c>
      <c r="D137" s="2">
        <v>2014</v>
      </c>
      <c r="E137" s="13">
        <v>2014</v>
      </c>
      <c r="F137" s="13" t="s">
        <v>99</v>
      </c>
      <c r="G137" s="88"/>
      <c r="H137" s="88"/>
      <c r="I137" s="88"/>
      <c r="J137" s="88"/>
      <c r="K137" s="88"/>
      <c r="L137" s="88"/>
      <c r="M137" s="45">
        <v>2526</v>
      </c>
      <c r="N137" s="45">
        <v>5198</v>
      </c>
      <c r="O137" s="45"/>
      <c r="P137" s="45"/>
      <c r="Q137" s="45"/>
      <c r="R137" s="45"/>
      <c r="S137" s="45"/>
      <c r="T137" s="45"/>
      <c r="U137" s="45"/>
      <c r="V137" s="45"/>
      <c r="W137" s="138"/>
      <c r="X137" s="138"/>
      <c r="Y137" s="138"/>
      <c r="Z137" s="25">
        <v>1</v>
      </c>
      <c r="AA137" s="25"/>
      <c r="AB137" s="25"/>
      <c r="AC137" s="25">
        <v>7.17E-2</v>
      </c>
      <c r="AD137" s="121"/>
      <c r="AE137" s="121"/>
      <c r="AF137" s="88">
        <v>149</v>
      </c>
      <c r="AG137" s="88">
        <v>258</v>
      </c>
    </row>
    <row r="138" spans="1:49">
      <c r="A138" s="48" t="s">
        <v>180</v>
      </c>
      <c r="B138" s="2" t="s">
        <v>75</v>
      </c>
      <c r="C138" s="13" t="s">
        <v>183</v>
      </c>
      <c r="D138" s="2">
        <v>2014</v>
      </c>
      <c r="E138" s="13">
        <v>2014</v>
      </c>
      <c r="F138" s="13" t="s">
        <v>99</v>
      </c>
      <c r="G138" s="88"/>
      <c r="H138" s="88"/>
      <c r="I138" s="88"/>
      <c r="J138" s="88"/>
      <c r="K138" s="88"/>
      <c r="L138" s="88"/>
      <c r="M138" s="45">
        <v>6751</v>
      </c>
      <c r="N138" s="45">
        <v>12312</v>
      </c>
      <c r="O138" s="45"/>
      <c r="P138" s="45"/>
      <c r="Q138" s="45"/>
      <c r="R138" s="45"/>
      <c r="S138" s="45"/>
      <c r="T138" s="45"/>
      <c r="U138" s="45"/>
      <c r="V138" s="45"/>
      <c r="W138" s="138"/>
      <c r="X138" s="138"/>
      <c r="Y138" s="138"/>
      <c r="Z138" s="25">
        <v>0.98009999999999997</v>
      </c>
      <c r="AA138" s="25"/>
      <c r="AB138" s="25"/>
      <c r="AC138" s="25">
        <v>7.17E-2</v>
      </c>
      <c r="AD138" s="121"/>
      <c r="AE138" s="121"/>
      <c r="AF138" s="88">
        <v>403</v>
      </c>
      <c r="AG138" s="88">
        <v>794</v>
      </c>
    </row>
    <row r="139" spans="1:49">
      <c r="A139" s="12" t="s">
        <v>122</v>
      </c>
      <c r="B139" s="2" t="s">
        <v>74</v>
      </c>
      <c r="C139" s="13" t="s">
        <v>183</v>
      </c>
      <c r="D139" s="2">
        <v>2014</v>
      </c>
      <c r="E139" s="13">
        <v>2014</v>
      </c>
      <c r="F139" s="13" t="s">
        <v>99</v>
      </c>
      <c r="G139" s="88"/>
      <c r="H139" s="88"/>
      <c r="I139" s="88"/>
      <c r="J139" s="88"/>
      <c r="K139" s="88"/>
      <c r="L139" s="88"/>
      <c r="M139" s="45">
        <v>96360</v>
      </c>
      <c r="N139" s="45">
        <v>229389</v>
      </c>
      <c r="O139" s="45"/>
      <c r="P139" s="45"/>
      <c r="Q139" s="45"/>
      <c r="R139" s="45"/>
      <c r="S139" s="45"/>
      <c r="T139" s="45"/>
      <c r="U139" s="45"/>
      <c r="V139" s="45"/>
      <c r="W139" s="138"/>
      <c r="X139" s="138"/>
      <c r="Y139" s="138"/>
      <c r="Z139" s="25">
        <v>0.93210000000000004</v>
      </c>
      <c r="AA139" s="25"/>
      <c r="AB139" s="25"/>
      <c r="AC139" s="25">
        <v>3.0700000000000002E-2</v>
      </c>
      <c r="AD139" s="121"/>
      <c r="AE139" s="121"/>
      <c r="AF139" s="88">
        <v>14648</v>
      </c>
      <c r="AG139" s="88">
        <v>31806</v>
      </c>
    </row>
    <row r="140" spans="1:49">
      <c r="A140" s="12" t="s">
        <v>123</v>
      </c>
      <c r="B140" s="2" t="s">
        <v>75</v>
      </c>
      <c r="C140" s="13" t="s">
        <v>183</v>
      </c>
      <c r="D140" s="2">
        <v>2014</v>
      </c>
      <c r="E140" s="13">
        <v>2014</v>
      </c>
      <c r="F140" s="13" t="s">
        <v>99</v>
      </c>
      <c r="G140" s="88"/>
      <c r="H140" s="88"/>
      <c r="I140" s="88"/>
      <c r="J140" s="88"/>
      <c r="K140" s="88"/>
      <c r="L140" s="88"/>
      <c r="M140" s="45">
        <v>1518</v>
      </c>
      <c r="N140" s="45">
        <v>3746</v>
      </c>
      <c r="O140" s="45"/>
      <c r="P140" s="45"/>
      <c r="Q140" s="45"/>
      <c r="R140" s="45"/>
      <c r="S140" s="45"/>
      <c r="T140" s="45"/>
      <c r="U140" s="45"/>
      <c r="V140" s="45"/>
      <c r="W140" s="138"/>
      <c r="X140" s="138"/>
      <c r="Y140" s="138"/>
      <c r="Z140" s="25">
        <v>1</v>
      </c>
      <c r="AA140" s="25"/>
      <c r="AB140" s="25"/>
      <c r="AC140" s="25">
        <v>7.17E-2</v>
      </c>
      <c r="AD140" s="121"/>
      <c r="AE140" s="121"/>
      <c r="AF140" s="88">
        <v>218</v>
      </c>
      <c r="AG140" s="88">
        <v>468</v>
      </c>
    </row>
    <row r="141" spans="1:49">
      <c r="A141" s="12" t="s">
        <v>124</v>
      </c>
      <c r="B141" s="2" t="s">
        <v>75</v>
      </c>
      <c r="C141" s="13" t="s">
        <v>183</v>
      </c>
      <c r="D141" s="2">
        <v>2014</v>
      </c>
      <c r="E141" s="13">
        <v>2014</v>
      </c>
      <c r="F141" s="13" t="s">
        <v>99</v>
      </c>
      <c r="G141" s="88"/>
      <c r="H141" s="88"/>
      <c r="I141" s="88"/>
      <c r="J141" s="88"/>
      <c r="K141" s="88"/>
      <c r="L141" s="88"/>
      <c r="M141" s="45">
        <v>9670</v>
      </c>
      <c r="N141" s="45">
        <v>17819</v>
      </c>
      <c r="O141" s="45"/>
      <c r="P141" s="45"/>
      <c r="Q141" s="45"/>
      <c r="R141" s="45"/>
      <c r="S141" s="45"/>
      <c r="T141" s="45"/>
      <c r="U141" s="45"/>
      <c r="V141" s="45"/>
      <c r="W141" s="138"/>
      <c r="X141" s="138"/>
      <c r="Y141" s="138"/>
      <c r="Z141" s="25">
        <v>0.96919999999999995</v>
      </c>
      <c r="AA141" s="25"/>
      <c r="AB141" s="25"/>
      <c r="AC141" s="25">
        <v>7.17E-2</v>
      </c>
      <c r="AD141" s="121"/>
      <c r="AE141" s="121"/>
      <c r="AF141" s="88">
        <v>681</v>
      </c>
      <c r="AG141" s="88">
        <v>1243</v>
      </c>
    </row>
    <row r="142" spans="1:49">
      <c r="A142" s="12" t="s">
        <v>125</v>
      </c>
      <c r="B142" s="2" t="s">
        <v>75</v>
      </c>
      <c r="C142" s="13" t="s">
        <v>183</v>
      </c>
      <c r="D142" s="2">
        <v>2014</v>
      </c>
      <c r="E142" s="13">
        <v>2014</v>
      </c>
      <c r="F142" s="13" t="s">
        <v>99</v>
      </c>
      <c r="G142" s="88"/>
      <c r="H142" s="88"/>
      <c r="I142" s="88"/>
      <c r="J142" s="88"/>
      <c r="K142" s="88"/>
      <c r="L142" s="88"/>
      <c r="M142" s="45">
        <v>15184</v>
      </c>
      <c r="N142" s="45">
        <v>38344</v>
      </c>
      <c r="O142" s="45"/>
      <c r="P142" s="45"/>
      <c r="Q142" s="45"/>
      <c r="R142" s="45"/>
      <c r="S142" s="45"/>
      <c r="T142" s="45"/>
      <c r="U142" s="45"/>
      <c r="V142" s="45"/>
      <c r="W142" s="138"/>
      <c r="X142" s="138"/>
      <c r="Y142" s="138"/>
      <c r="Z142" s="25">
        <v>0.94059999999999999</v>
      </c>
      <c r="AA142" s="25"/>
      <c r="AB142" s="25"/>
      <c r="AC142" s="25">
        <v>7.17E-2</v>
      </c>
      <c r="AD142" s="121"/>
      <c r="AE142" s="121"/>
      <c r="AF142" s="88">
        <v>1044</v>
      </c>
      <c r="AG142" s="88">
        <v>2134</v>
      </c>
    </row>
    <row r="143" spans="1:49">
      <c r="A143" s="12" t="s">
        <v>126</v>
      </c>
      <c r="B143" s="2" t="s">
        <v>75</v>
      </c>
      <c r="C143" s="13" t="s">
        <v>183</v>
      </c>
      <c r="D143" s="2">
        <v>2014</v>
      </c>
      <c r="E143" s="13">
        <v>2014</v>
      </c>
      <c r="F143" s="13" t="s">
        <v>99</v>
      </c>
      <c r="G143" s="88"/>
      <c r="H143" s="88"/>
      <c r="I143" s="88"/>
      <c r="J143" s="88"/>
      <c r="K143" s="88"/>
      <c r="L143" s="88"/>
      <c r="M143" s="45">
        <v>1104</v>
      </c>
      <c r="N143" s="45">
        <v>2232</v>
      </c>
      <c r="O143" s="45"/>
      <c r="P143" s="45"/>
      <c r="Q143" s="45"/>
      <c r="R143" s="45"/>
      <c r="S143" s="45"/>
      <c r="T143" s="45"/>
      <c r="U143" s="45"/>
      <c r="V143" s="45"/>
      <c r="W143" s="138"/>
      <c r="X143" s="138"/>
      <c r="Y143" s="138"/>
      <c r="Z143" s="25">
        <v>1</v>
      </c>
      <c r="AA143" s="25"/>
      <c r="AB143" s="25"/>
      <c r="AC143" s="25">
        <v>7.17E-2</v>
      </c>
      <c r="AD143" s="121"/>
      <c r="AE143" s="121"/>
      <c r="AF143" s="88">
        <v>118</v>
      </c>
      <c r="AG143" s="88">
        <v>246</v>
      </c>
    </row>
    <row r="144" spans="1:49">
      <c r="A144" s="12" t="s">
        <v>127</v>
      </c>
      <c r="B144" s="2" t="s">
        <v>75</v>
      </c>
      <c r="C144" s="13" t="s">
        <v>183</v>
      </c>
      <c r="D144" s="2">
        <v>2014</v>
      </c>
      <c r="E144" s="13">
        <v>2014</v>
      </c>
      <c r="F144" s="13" t="s">
        <v>99</v>
      </c>
      <c r="G144" s="88"/>
      <c r="H144" s="88"/>
      <c r="I144" s="88"/>
      <c r="J144" s="88"/>
      <c r="K144" s="88"/>
      <c r="L144" s="88"/>
      <c r="M144" s="45">
        <v>61058</v>
      </c>
      <c r="N144" s="45">
        <v>147492</v>
      </c>
      <c r="O144" s="45"/>
      <c r="P144" s="45"/>
      <c r="Q144" s="45"/>
      <c r="R144" s="45"/>
      <c r="S144" s="45"/>
      <c r="T144" s="45"/>
      <c r="U144" s="45"/>
      <c r="V144" s="45"/>
      <c r="W144" s="138"/>
      <c r="X144" s="138"/>
      <c r="Y144" s="138"/>
      <c r="Z144" s="25">
        <v>0.99339999999999995</v>
      </c>
      <c r="AA144" s="25"/>
      <c r="AB144" s="25"/>
      <c r="AC144" s="25">
        <v>2.5999999999999999E-2</v>
      </c>
      <c r="AD144" s="121"/>
      <c r="AE144" s="121"/>
      <c r="AF144" s="88">
        <v>10577</v>
      </c>
      <c r="AG144" s="88">
        <v>23840</v>
      </c>
    </row>
    <row r="145" spans="1:33">
      <c r="A145" s="12" t="s">
        <v>128</v>
      </c>
      <c r="B145" s="2" t="s">
        <v>75</v>
      </c>
      <c r="C145" s="13" t="s">
        <v>183</v>
      </c>
      <c r="D145" s="2">
        <v>2014</v>
      </c>
      <c r="E145" s="13">
        <v>2014</v>
      </c>
      <c r="F145" s="13" t="s">
        <v>99</v>
      </c>
      <c r="G145" s="88"/>
      <c r="H145" s="88"/>
      <c r="I145" s="88"/>
      <c r="J145" s="88"/>
      <c r="K145" s="88"/>
      <c r="L145" s="88"/>
      <c r="M145" s="45">
        <v>10142</v>
      </c>
      <c r="N145" s="45">
        <v>24091</v>
      </c>
      <c r="O145" s="45"/>
      <c r="P145" s="45"/>
      <c r="Q145" s="45"/>
      <c r="R145" s="45"/>
      <c r="S145" s="45"/>
      <c r="T145" s="45"/>
      <c r="U145" s="45"/>
      <c r="V145" s="45"/>
      <c r="W145" s="138"/>
      <c r="X145" s="138"/>
      <c r="Y145" s="138"/>
      <c r="Z145" s="25">
        <v>0.97419999999999995</v>
      </c>
      <c r="AA145" s="25"/>
      <c r="AB145" s="25"/>
      <c r="AC145" s="25">
        <v>7.17E-2</v>
      </c>
      <c r="AD145" s="121"/>
      <c r="AE145" s="121"/>
      <c r="AF145" s="88">
        <v>1403</v>
      </c>
      <c r="AG145" s="88">
        <v>3093</v>
      </c>
    </row>
    <row r="146" spans="1:33">
      <c r="A146" s="12" t="s">
        <v>129</v>
      </c>
      <c r="B146" s="2" t="s">
        <v>75</v>
      </c>
      <c r="C146" s="13" t="s">
        <v>183</v>
      </c>
      <c r="D146" s="2">
        <v>2014</v>
      </c>
      <c r="E146" s="13">
        <v>2014</v>
      </c>
      <c r="F146" s="13" t="s">
        <v>99</v>
      </c>
      <c r="G146" s="88"/>
      <c r="H146" s="88"/>
      <c r="I146" s="88"/>
      <c r="J146" s="88"/>
      <c r="K146" s="88"/>
      <c r="L146" s="88"/>
      <c r="M146" s="45">
        <v>5282</v>
      </c>
      <c r="N146" s="45">
        <v>10700</v>
      </c>
      <c r="O146" s="45"/>
      <c r="P146" s="45"/>
      <c r="Q146" s="45"/>
      <c r="R146" s="45"/>
      <c r="S146" s="45"/>
      <c r="T146" s="45"/>
      <c r="U146" s="45"/>
      <c r="V146" s="45"/>
      <c r="W146" s="138"/>
      <c r="X146" s="138"/>
      <c r="Y146" s="138"/>
      <c r="Z146" s="25">
        <v>0.9415</v>
      </c>
      <c r="AA146" s="25"/>
      <c r="AB146" s="25"/>
      <c r="AC146" s="25">
        <v>7.17E-2</v>
      </c>
      <c r="AD146" s="121"/>
      <c r="AE146" s="121"/>
      <c r="AF146" s="88">
        <v>371</v>
      </c>
      <c r="AG146" s="88">
        <v>711</v>
      </c>
    </row>
    <row r="147" spans="1:33">
      <c r="A147" s="12" t="s">
        <v>130</v>
      </c>
      <c r="B147" s="2" t="s">
        <v>75</v>
      </c>
      <c r="C147" s="13" t="s">
        <v>183</v>
      </c>
      <c r="D147" s="2">
        <v>2014</v>
      </c>
      <c r="E147" s="13">
        <v>2014</v>
      </c>
      <c r="F147" s="13" t="s">
        <v>99</v>
      </c>
      <c r="G147" s="88"/>
      <c r="H147" s="88"/>
      <c r="I147" s="88"/>
      <c r="J147" s="88"/>
      <c r="K147" s="88"/>
      <c r="L147" s="88"/>
      <c r="M147" s="45">
        <v>1525</v>
      </c>
      <c r="N147" s="45">
        <v>3178</v>
      </c>
      <c r="O147" s="45"/>
      <c r="P147" s="45"/>
      <c r="Q147" s="45"/>
      <c r="R147" s="45"/>
      <c r="S147" s="45"/>
      <c r="T147" s="45"/>
      <c r="U147" s="45"/>
      <c r="V147" s="45"/>
      <c r="W147" s="138"/>
      <c r="X147" s="138"/>
      <c r="Y147" s="138"/>
      <c r="Z147" s="25">
        <v>0.89249999999999996</v>
      </c>
      <c r="AA147" s="25"/>
      <c r="AB147" s="25"/>
      <c r="AC147" s="25">
        <v>7.17E-2</v>
      </c>
      <c r="AD147" s="121"/>
      <c r="AE147" s="121"/>
      <c r="AF147" s="88">
        <v>96</v>
      </c>
      <c r="AG147" s="88">
        <v>151</v>
      </c>
    </row>
    <row r="148" spans="1:33">
      <c r="A148" s="12" t="s">
        <v>131</v>
      </c>
      <c r="B148" s="2" t="s">
        <v>76</v>
      </c>
      <c r="C148" s="13" t="s">
        <v>183</v>
      </c>
      <c r="D148" s="2">
        <v>2014</v>
      </c>
      <c r="E148" s="13">
        <v>2014</v>
      </c>
      <c r="F148" s="13" t="s">
        <v>99</v>
      </c>
      <c r="G148" s="88"/>
      <c r="H148" s="88"/>
      <c r="I148" s="88"/>
      <c r="J148" s="88"/>
      <c r="K148" s="88"/>
      <c r="L148" s="88"/>
      <c r="M148" s="45">
        <v>575263</v>
      </c>
      <c r="N148" s="45">
        <v>1177722</v>
      </c>
      <c r="O148" s="45"/>
      <c r="P148" s="45"/>
      <c r="Q148" s="45"/>
      <c r="R148" s="45"/>
      <c r="S148" s="45"/>
      <c r="T148" s="45"/>
      <c r="U148" s="45"/>
      <c r="V148" s="45"/>
      <c r="W148" s="138"/>
      <c r="X148" s="138"/>
      <c r="Y148" s="138"/>
      <c r="Z148" s="25">
        <v>0.9597</v>
      </c>
      <c r="AA148" s="25"/>
      <c r="AB148" s="25"/>
      <c r="AC148" s="25">
        <v>3.2000000000000001E-2</v>
      </c>
      <c r="AD148" s="121"/>
      <c r="AE148" s="121"/>
      <c r="AF148" s="88">
        <v>116636</v>
      </c>
      <c r="AG148" s="88">
        <v>237842</v>
      </c>
    </row>
    <row r="149" spans="1:33">
      <c r="A149" s="12" t="s">
        <v>132</v>
      </c>
      <c r="B149" s="2" t="s">
        <v>75</v>
      </c>
      <c r="C149" s="13" t="s">
        <v>183</v>
      </c>
      <c r="D149" s="2">
        <v>2014</v>
      </c>
      <c r="E149" s="13">
        <v>2014</v>
      </c>
      <c r="F149" s="13" t="s">
        <v>99</v>
      </c>
      <c r="G149" s="88"/>
      <c r="H149" s="88"/>
      <c r="I149" s="88"/>
      <c r="J149" s="88"/>
      <c r="K149" s="88"/>
      <c r="L149" s="88"/>
      <c r="M149" s="45">
        <v>11466</v>
      </c>
      <c r="N149" s="45">
        <v>28733</v>
      </c>
      <c r="O149" s="45"/>
      <c r="P149" s="45"/>
      <c r="Q149" s="45"/>
      <c r="R149" s="45"/>
      <c r="S149" s="45"/>
      <c r="T149" s="45"/>
      <c r="U149" s="45"/>
      <c r="V149" s="45"/>
      <c r="W149" s="138"/>
      <c r="X149" s="138"/>
      <c r="Y149" s="138"/>
      <c r="Z149" s="25">
        <v>0.98529999999999995</v>
      </c>
      <c r="AA149" s="25"/>
      <c r="AB149" s="25"/>
      <c r="AC149" s="25">
        <v>7.17E-2</v>
      </c>
      <c r="AD149" s="121"/>
      <c r="AE149" s="121"/>
      <c r="AF149" s="88">
        <v>2903</v>
      </c>
      <c r="AG149" s="88">
        <v>6643</v>
      </c>
    </row>
    <row r="150" spans="1:33">
      <c r="A150" s="12" t="s">
        <v>133</v>
      </c>
      <c r="B150" s="2" t="s">
        <v>75</v>
      </c>
      <c r="C150" s="13" t="s">
        <v>183</v>
      </c>
      <c r="D150" s="2">
        <v>2014</v>
      </c>
      <c r="E150" s="13">
        <v>2014</v>
      </c>
      <c r="F150" s="13" t="s">
        <v>99</v>
      </c>
      <c r="G150" s="88"/>
      <c r="H150" s="88"/>
      <c r="I150" s="88"/>
      <c r="J150" s="88"/>
      <c r="K150" s="88"/>
      <c r="L150" s="88"/>
      <c r="M150" s="45">
        <v>6045</v>
      </c>
      <c r="N150" s="45">
        <v>10131</v>
      </c>
      <c r="O150" s="45"/>
      <c r="P150" s="45"/>
      <c r="Q150" s="45"/>
      <c r="R150" s="45"/>
      <c r="S150" s="45"/>
      <c r="T150" s="45"/>
      <c r="U150" s="45"/>
      <c r="V150" s="45"/>
      <c r="W150" s="138"/>
      <c r="X150" s="138"/>
      <c r="Y150" s="138"/>
      <c r="Z150" s="25">
        <v>0.94220000000000004</v>
      </c>
      <c r="AA150" s="25"/>
      <c r="AB150" s="25"/>
      <c r="AC150" s="25">
        <v>7.17E-2</v>
      </c>
      <c r="AD150" s="121"/>
      <c r="AE150" s="121"/>
      <c r="AF150" s="88">
        <v>1314</v>
      </c>
      <c r="AG150" s="88">
        <v>2328</v>
      </c>
    </row>
    <row r="151" spans="1:33">
      <c r="A151" s="12" t="s">
        <v>134</v>
      </c>
      <c r="B151" s="2" t="s">
        <v>75</v>
      </c>
      <c r="C151" s="13" t="s">
        <v>183</v>
      </c>
      <c r="D151" s="2">
        <v>2014</v>
      </c>
      <c r="E151" s="13">
        <v>2014</v>
      </c>
      <c r="F151" s="13" t="s">
        <v>99</v>
      </c>
      <c r="G151" s="88"/>
      <c r="H151" s="88"/>
      <c r="I151" s="88"/>
      <c r="J151" s="88"/>
      <c r="K151" s="88"/>
      <c r="L151" s="88"/>
      <c r="M151" s="45">
        <v>1041</v>
      </c>
      <c r="N151" s="45">
        <v>2061</v>
      </c>
      <c r="O151" s="45"/>
      <c r="P151" s="45"/>
      <c r="Q151" s="45"/>
      <c r="R151" s="45"/>
      <c r="S151" s="45"/>
      <c r="T151" s="45"/>
      <c r="U151" s="45"/>
      <c r="V151" s="45"/>
      <c r="W151" s="138"/>
      <c r="X151" s="138"/>
      <c r="Y151" s="138"/>
      <c r="Z151" s="25">
        <v>0.88100000000000001</v>
      </c>
      <c r="AA151" s="25"/>
      <c r="AB151" s="25"/>
      <c r="AC151" s="25">
        <v>7.17E-2</v>
      </c>
      <c r="AD151" s="121"/>
      <c r="AE151" s="121"/>
      <c r="AF151" s="88">
        <v>38</v>
      </c>
      <c r="AG151" s="88">
        <v>64</v>
      </c>
    </row>
    <row r="152" spans="1:33">
      <c r="A152" s="12" t="s">
        <v>135</v>
      </c>
      <c r="B152" s="2" t="s">
        <v>75</v>
      </c>
      <c r="C152" s="13" t="s">
        <v>183</v>
      </c>
      <c r="D152" s="2">
        <v>2014</v>
      </c>
      <c r="E152" s="13">
        <v>2014</v>
      </c>
      <c r="F152" s="13" t="s">
        <v>99</v>
      </c>
      <c r="G152" s="88"/>
      <c r="H152" s="88"/>
      <c r="I152" s="88"/>
      <c r="J152" s="88"/>
      <c r="K152" s="88"/>
      <c r="L152" s="88"/>
      <c r="M152" s="45">
        <v>7420</v>
      </c>
      <c r="N152" s="45">
        <v>13793</v>
      </c>
      <c r="O152" s="45"/>
      <c r="P152" s="45"/>
      <c r="Q152" s="45"/>
      <c r="R152" s="45"/>
      <c r="S152" s="45"/>
      <c r="T152" s="45"/>
      <c r="U152" s="45"/>
      <c r="V152" s="45"/>
      <c r="W152" s="138"/>
      <c r="X152" s="138"/>
      <c r="Y152" s="138"/>
      <c r="Z152" s="25">
        <v>0.99260000000000004</v>
      </c>
      <c r="AA152" s="25"/>
      <c r="AB152" s="25"/>
      <c r="AC152" s="25">
        <v>7.17E-2</v>
      </c>
      <c r="AD152" s="121"/>
      <c r="AE152" s="121"/>
      <c r="AF152" s="88">
        <v>660</v>
      </c>
      <c r="AG152" s="88">
        <v>1391</v>
      </c>
    </row>
    <row r="153" spans="1:33">
      <c r="A153" s="12" t="s">
        <v>136</v>
      </c>
      <c r="B153" s="2" t="s">
        <v>75</v>
      </c>
      <c r="C153" s="13" t="s">
        <v>183</v>
      </c>
      <c r="D153" s="2">
        <v>2014</v>
      </c>
      <c r="E153" s="13">
        <v>2014</v>
      </c>
      <c r="F153" s="13" t="s">
        <v>99</v>
      </c>
      <c r="G153" s="88"/>
      <c r="H153" s="88"/>
      <c r="I153" s="88"/>
      <c r="J153" s="88"/>
      <c r="K153" s="88"/>
      <c r="L153" s="88"/>
      <c r="M153" s="45">
        <v>23896</v>
      </c>
      <c r="N153" s="45">
        <v>57076</v>
      </c>
      <c r="O153" s="45"/>
      <c r="P153" s="45"/>
      <c r="Q153" s="45"/>
      <c r="R153" s="45"/>
      <c r="S153" s="45"/>
      <c r="T153" s="45"/>
      <c r="U153" s="45"/>
      <c r="V153" s="45"/>
      <c r="W153" s="138"/>
      <c r="X153" s="138"/>
      <c r="Y153" s="138"/>
      <c r="Z153" s="25">
        <v>0.95750000000000002</v>
      </c>
      <c r="AA153" s="25"/>
      <c r="AB153" s="25"/>
      <c r="AC153" s="25">
        <v>3.8999999999999998E-3</v>
      </c>
      <c r="AD153" s="121"/>
      <c r="AE153" s="121"/>
      <c r="AF153" s="88">
        <v>4083</v>
      </c>
      <c r="AG153" s="88">
        <v>9145</v>
      </c>
    </row>
    <row r="154" spans="1:33">
      <c r="A154" s="12" t="s">
        <v>137</v>
      </c>
      <c r="B154" s="2" t="s">
        <v>75</v>
      </c>
      <c r="C154" s="13" t="s">
        <v>183</v>
      </c>
      <c r="D154" s="2">
        <v>2014</v>
      </c>
      <c r="E154" s="13">
        <v>2014</v>
      </c>
      <c r="F154" s="13" t="s">
        <v>99</v>
      </c>
      <c r="G154" s="88"/>
      <c r="H154" s="88"/>
      <c r="I154" s="88"/>
      <c r="J154" s="88"/>
      <c r="K154" s="88"/>
      <c r="L154" s="88"/>
      <c r="M154" s="45">
        <v>447</v>
      </c>
      <c r="N154" s="45">
        <v>987</v>
      </c>
      <c r="O154" s="45"/>
      <c r="P154" s="45"/>
      <c r="Q154" s="45"/>
      <c r="R154" s="45"/>
      <c r="S154" s="45"/>
      <c r="T154" s="45"/>
      <c r="U154" s="45"/>
      <c r="V154" s="45"/>
      <c r="W154" s="138"/>
      <c r="X154" s="138"/>
      <c r="Y154" s="138"/>
      <c r="Z154" s="25">
        <v>1</v>
      </c>
      <c r="AA154" s="25"/>
      <c r="AB154" s="25"/>
      <c r="AC154" s="25">
        <v>7.17E-2</v>
      </c>
      <c r="AD154" s="121"/>
      <c r="AE154" s="121"/>
      <c r="AF154" s="88" t="s">
        <v>430</v>
      </c>
      <c r="AG154" s="88">
        <v>65</v>
      </c>
    </row>
    <row r="155" spans="1:33">
      <c r="A155" s="12" t="s">
        <v>138</v>
      </c>
      <c r="B155" s="2" t="s">
        <v>75</v>
      </c>
      <c r="C155" s="13" t="s">
        <v>183</v>
      </c>
      <c r="D155" s="2">
        <v>2014</v>
      </c>
      <c r="E155" s="13">
        <v>2014</v>
      </c>
      <c r="F155" s="13" t="s">
        <v>99</v>
      </c>
      <c r="G155" s="88"/>
      <c r="H155" s="88"/>
      <c r="I155" s="88"/>
      <c r="J155" s="88"/>
      <c r="K155" s="88"/>
      <c r="L155" s="88"/>
      <c r="M155" s="45">
        <v>596</v>
      </c>
      <c r="N155" s="45">
        <v>936</v>
      </c>
      <c r="O155" s="45"/>
      <c r="P155" s="45"/>
      <c r="Q155" s="45"/>
      <c r="R155" s="45"/>
      <c r="S155" s="45"/>
      <c r="T155" s="45"/>
      <c r="U155" s="45"/>
      <c r="V155" s="45"/>
      <c r="W155" s="138"/>
      <c r="X155" s="138"/>
      <c r="Y155" s="138"/>
      <c r="Z155" s="25">
        <v>0.89800000000000002</v>
      </c>
      <c r="AA155" s="25"/>
      <c r="AB155" s="25"/>
      <c r="AC155" s="25">
        <v>7.17E-2</v>
      </c>
      <c r="AD155" s="121"/>
      <c r="AE155" s="121"/>
      <c r="AF155" s="88">
        <v>84</v>
      </c>
      <c r="AG155" s="88">
        <v>167</v>
      </c>
    </row>
    <row r="156" spans="1:33">
      <c r="A156" s="12" t="s">
        <v>139</v>
      </c>
      <c r="B156" s="2" t="s">
        <v>75</v>
      </c>
      <c r="C156" s="13" t="s">
        <v>183</v>
      </c>
      <c r="D156" s="2">
        <v>2014</v>
      </c>
      <c r="E156" s="13">
        <v>2014</v>
      </c>
      <c r="F156" s="13" t="s">
        <v>99</v>
      </c>
      <c r="G156" s="88"/>
      <c r="H156" s="88"/>
      <c r="I156" s="88"/>
      <c r="J156" s="88"/>
      <c r="K156" s="88"/>
      <c r="L156" s="88"/>
      <c r="M156" s="45">
        <v>23432</v>
      </c>
      <c r="N156" s="45">
        <v>53651</v>
      </c>
      <c r="O156" s="45"/>
      <c r="P156" s="45"/>
      <c r="Q156" s="45"/>
      <c r="R156" s="45"/>
      <c r="S156" s="45"/>
      <c r="T156" s="45"/>
      <c r="U156" s="45"/>
      <c r="V156" s="45"/>
      <c r="W156" s="138"/>
      <c r="X156" s="138"/>
      <c r="Y156" s="138"/>
      <c r="Z156" s="25">
        <v>0.999</v>
      </c>
      <c r="AA156" s="25"/>
      <c r="AB156" s="25"/>
      <c r="AC156" s="25">
        <v>7.9399999999999998E-2</v>
      </c>
      <c r="AD156" s="121"/>
      <c r="AE156" s="121"/>
      <c r="AF156" s="88">
        <v>8166</v>
      </c>
      <c r="AG156" s="88">
        <v>17393</v>
      </c>
    </row>
    <row r="157" spans="1:33">
      <c r="A157" s="12" t="s">
        <v>140</v>
      </c>
      <c r="B157" s="2" t="s">
        <v>75</v>
      </c>
      <c r="C157" s="13" t="s">
        <v>183</v>
      </c>
      <c r="D157" s="2">
        <v>2014</v>
      </c>
      <c r="E157" s="13">
        <v>2014</v>
      </c>
      <c r="F157" s="13" t="s">
        <v>99</v>
      </c>
      <c r="G157" s="88"/>
      <c r="H157" s="88"/>
      <c r="I157" s="88"/>
      <c r="J157" s="88"/>
      <c r="K157" s="88"/>
      <c r="L157" s="88"/>
      <c r="M157" s="45">
        <v>3551</v>
      </c>
      <c r="N157" s="45">
        <v>7445</v>
      </c>
      <c r="O157" s="45"/>
      <c r="P157" s="45"/>
      <c r="Q157" s="45"/>
      <c r="R157" s="45"/>
      <c r="S157" s="45"/>
      <c r="T157" s="45"/>
      <c r="U157" s="45"/>
      <c r="V157" s="45"/>
      <c r="W157" s="138"/>
      <c r="X157" s="138"/>
      <c r="Y157" s="138"/>
      <c r="Z157" s="25">
        <v>0.95240000000000002</v>
      </c>
      <c r="AA157" s="25"/>
      <c r="AB157" s="25"/>
      <c r="AC157" s="25">
        <v>7.17E-2</v>
      </c>
      <c r="AD157" s="121"/>
      <c r="AE157" s="121"/>
      <c r="AF157" s="88">
        <v>895</v>
      </c>
      <c r="AG157" s="88">
        <v>1848</v>
      </c>
    </row>
    <row r="158" spans="1:33">
      <c r="A158" s="12" t="s">
        <v>141</v>
      </c>
      <c r="B158" s="2" t="s">
        <v>75</v>
      </c>
      <c r="C158" s="13" t="s">
        <v>183</v>
      </c>
      <c r="D158" s="2">
        <v>2014</v>
      </c>
      <c r="E158" s="13">
        <v>2014</v>
      </c>
      <c r="F158" s="13" t="s">
        <v>99</v>
      </c>
      <c r="G158" s="88"/>
      <c r="H158" s="88"/>
      <c r="I158" s="88"/>
      <c r="J158" s="88"/>
      <c r="K158" s="88"/>
      <c r="L158" s="88"/>
      <c r="M158" s="45">
        <v>4074</v>
      </c>
      <c r="N158" s="45">
        <v>7664</v>
      </c>
      <c r="O158" s="45"/>
      <c r="P158" s="45"/>
      <c r="Q158" s="45"/>
      <c r="R158" s="45"/>
      <c r="S158" s="45"/>
      <c r="T158" s="45"/>
      <c r="U158" s="45"/>
      <c r="V158" s="45"/>
      <c r="W158" s="138"/>
      <c r="X158" s="138"/>
      <c r="Y158" s="138"/>
      <c r="Z158" s="25">
        <v>0.98860000000000003</v>
      </c>
      <c r="AA158" s="25"/>
      <c r="AB158" s="25"/>
      <c r="AC158" s="25">
        <v>7.17E-2</v>
      </c>
      <c r="AD158" s="121"/>
      <c r="AE158" s="121"/>
      <c r="AF158" s="88">
        <v>185</v>
      </c>
      <c r="AG158" s="88">
        <v>353</v>
      </c>
    </row>
    <row r="159" spans="1:33">
      <c r="A159" s="12" t="s">
        <v>142</v>
      </c>
      <c r="B159" s="2" t="s">
        <v>74</v>
      </c>
      <c r="C159" s="13" t="s">
        <v>183</v>
      </c>
      <c r="D159" s="2">
        <v>2014</v>
      </c>
      <c r="E159" s="13">
        <v>2014</v>
      </c>
      <c r="F159" s="13" t="s">
        <v>99</v>
      </c>
      <c r="G159" s="88"/>
      <c r="H159" s="88"/>
      <c r="I159" s="88"/>
      <c r="J159" s="88"/>
      <c r="K159" s="88"/>
      <c r="L159" s="88"/>
      <c r="M159" s="45">
        <v>115078</v>
      </c>
      <c r="N159" s="45">
        <v>248254</v>
      </c>
      <c r="O159" s="45"/>
      <c r="P159" s="45"/>
      <c r="Q159" s="45"/>
      <c r="R159" s="45"/>
      <c r="S159" s="45"/>
      <c r="T159" s="45"/>
      <c r="U159" s="45"/>
      <c r="V159" s="45"/>
      <c r="W159" s="138"/>
      <c r="X159" s="138"/>
      <c r="Y159" s="138"/>
      <c r="Z159" s="25">
        <v>0.98299999999999998</v>
      </c>
      <c r="AA159" s="25"/>
      <c r="AB159" s="25"/>
      <c r="AC159" s="25">
        <v>3.3799999999999997E-2</v>
      </c>
      <c r="AD159" s="121"/>
      <c r="AE159" s="121"/>
      <c r="AF159" s="88">
        <v>30019</v>
      </c>
      <c r="AG159" s="88">
        <v>64695</v>
      </c>
    </row>
    <row r="160" spans="1:33">
      <c r="A160" s="12" t="s">
        <v>143</v>
      </c>
      <c r="B160" s="2" t="s">
        <v>74</v>
      </c>
      <c r="C160" s="13" t="s">
        <v>183</v>
      </c>
      <c r="D160" s="2">
        <v>2014</v>
      </c>
      <c r="E160" s="13">
        <v>2014</v>
      </c>
      <c r="F160" s="13" t="s">
        <v>99</v>
      </c>
      <c r="G160" s="88"/>
      <c r="H160" s="88"/>
      <c r="I160" s="88"/>
      <c r="J160" s="88"/>
      <c r="K160" s="88"/>
      <c r="L160" s="88"/>
      <c r="M160" s="45">
        <v>9114</v>
      </c>
      <c r="N160" s="45">
        <v>18497</v>
      </c>
      <c r="O160" s="45"/>
      <c r="P160" s="45"/>
      <c r="Q160" s="45"/>
      <c r="R160" s="45"/>
      <c r="S160" s="45"/>
      <c r="T160" s="45"/>
      <c r="U160" s="45"/>
      <c r="V160" s="45"/>
      <c r="W160" s="138"/>
      <c r="X160" s="138"/>
      <c r="Y160" s="138"/>
      <c r="Z160" s="25">
        <v>0.99750000000000005</v>
      </c>
      <c r="AA160" s="25"/>
      <c r="AB160" s="25"/>
      <c r="AC160" s="25">
        <v>7.17E-2</v>
      </c>
      <c r="AD160" s="121"/>
      <c r="AE160" s="121"/>
      <c r="AF160" s="88">
        <v>723</v>
      </c>
      <c r="AG160" s="88">
        <v>1422</v>
      </c>
    </row>
    <row r="161" spans="1:33">
      <c r="A161" s="12" t="s">
        <v>144</v>
      </c>
      <c r="B161" s="2" t="s">
        <v>75</v>
      </c>
      <c r="C161" s="13" t="s">
        <v>183</v>
      </c>
      <c r="D161" s="2">
        <v>2014</v>
      </c>
      <c r="E161" s="13">
        <v>2014</v>
      </c>
      <c r="F161" s="13" t="s">
        <v>99</v>
      </c>
      <c r="G161" s="88"/>
      <c r="H161" s="88"/>
      <c r="I161" s="88"/>
      <c r="J161" s="88"/>
      <c r="K161" s="88"/>
      <c r="L161" s="88"/>
      <c r="M161" s="45">
        <v>954</v>
      </c>
      <c r="N161" s="45">
        <v>1844</v>
      </c>
      <c r="O161" s="45"/>
      <c r="P161" s="45"/>
      <c r="Q161" s="45"/>
      <c r="R161" s="45"/>
      <c r="S161" s="45"/>
      <c r="T161" s="45"/>
      <c r="U161" s="45"/>
      <c r="V161" s="45"/>
      <c r="W161" s="138"/>
      <c r="X161" s="138"/>
      <c r="Y161" s="138"/>
      <c r="Z161" s="25">
        <v>1</v>
      </c>
      <c r="AA161" s="25"/>
      <c r="AB161" s="25"/>
      <c r="AC161" s="25">
        <v>7.17E-2</v>
      </c>
      <c r="AD161" s="121"/>
      <c r="AE161" s="121"/>
      <c r="AF161" s="88">
        <v>35</v>
      </c>
      <c r="AG161" s="88" t="s">
        <v>430</v>
      </c>
    </row>
    <row r="162" spans="1:33">
      <c r="A162" s="12" t="s">
        <v>145</v>
      </c>
      <c r="B162" s="2" t="s">
        <v>75</v>
      </c>
      <c r="C162" s="13" t="s">
        <v>183</v>
      </c>
      <c r="D162" s="2">
        <v>2014</v>
      </c>
      <c r="E162" s="13">
        <v>2014</v>
      </c>
      <c r="F162" s="13" t="s">
        <v>99</v>
      </c>
      <c r="G162" s="88"/>
      <c r="H162" s="88"/>
      <c r="I162" s="88"/>
      <c r="J162" s="88"/>
      <c r="K162" s="88"/>
      <c r="L162" s="88"/>
      <c r="M162" s="45">
        <v>121352</v>
      </c>
      <c r="N162" s="45">
        <v>285783</v>
      </c>
      <c r="O162" s="45"/>
      <c r="P162" s="45"/>
      <c r="Q162" s="45"/>
      <c r="R162" s="45"/>
      <c r="S162" s="45"/>
      <c r="T162" s="45"/>
      <c r="U162" s="45"/>
      <c r="V162" s="45"/>
      <c r="W162" s="138"/>
      <c r="X162" s="138"/>
      <c r="Y162" s="138"/>
      <c r="Z162" s="25">
        <v>0.99580000000000002</v>
      </c>
      <c r="AA162" s="25"/>
      <c r="AB162" s="25"/>
      <c r="AC162" s="25">
        <v>3.5000000000000003E-2</v>
      </c>
      <c r="AD162" s="121"/>
      <c r="AE162" s="121"/>
      <c r="AF162" s="88">
        <v>16822</v>
      </c>
      <c r="AG162" s="88">
        <v>36876</v>
      </c>
    </row>
    <row r="163" spans="1:33">
      <c r="A163" s="12" t="s">
        <v>146</v>
      </c>
      <c r="B163" s="2" t="s">
        <v>74</v>
      </c>
      <c r="C163" s="13" t="s">
        <v>183</v>
      </c>
      <c r="D163" s="2">
        <v>2014</v>
      </c>
      <c r="E163" s="13">
        <v>2014</v>
      </c>
      <c r="F163" s="13" t="s">
        <v>99</v>
      </c>
      <c r="G163" s="88"/>
      <c r="H163" s="88"/>
      <c r="I163" s="88"/>
      <c r="J163" s="88"/>
      <c r="K163" s="88"/>
      <c r="L163" s="88"/>
      <c r="M163" s="45">
        <v>98416</v>
      </c>
      <c r="N163" s="45">
        <v>214817</v>
      </c>
      <c r="O163" s="45"/>
      <c r="P163" s="45"/>
      <c r="Q163" s="45"/>
      <c r="R163" s="45"/>
      <c r="S163" s="45"/>
      <c r="T163" s="45"/>
      <c r="U163" s="45"/>
      <c r="V163" s="45"/>
      <c r="W163" s="138"/>
      <c r="X163" s="138"/>
      <c r="Y163" s="138"/>
      <c r="Z163" s="25">
        <v>0.96530000000000005</v>
      </c>
      <c r="AA163" s="25"/>
      <c r="AB163" s="25"/>
      <c r="AC163" s="25">
        <v>7.0000000000000001E-3</v>
      </c>
      <c r="AD163" s="121"/>
      <c r="AE163" s="121"/>
      <c r="AF163" s="88">
        <v>10307</v>
      </c>
      <c r="AG163" s="88">
        <v>20056</v>
      </c>
    </row>
    <row r="164" spans="1:33">
      <c r="A164" s="12" t="s">
        <v>147</v>
      </c>
      <c r="B164" s="2" t="s">
        <v>75</v>
      </c>
      <c r="C164" s="13" t="s">
        <v>183</v>
      </c>
      <c r="D164" s="2">
        <v>2014</v>
      </c>
      <c r="E164" s="13">
        <v>2014</v>
      </c>
      <c r="F164" s="13" t="s">
        <v>99</v>
      </c>
      <c r="G164" s="88"/>
      <c r="H164" s="88"/>
      <c r="I164" s="88"/>
      <c r="J164" s="88"/>
      <c r="K164" s="88"/>
      <c r="L164" s="88"/>
      <c r="M164" s="45">
        <v>2747</v>
      </c>
      <c r="N164" s="45">
        <v>6389</v>
      </c>
      <c r="O164" s="45"/>
      <c r="P164" s="45"/>
      <c r="Q164" s="45"/>
      <c r="R164" s="45"/>
      <c r="S164" s="45"/>
      <c r="T164" s="45"/>
      <c r="U164" s="45"/>
      <c r="V164" s="45"/>
      <c r="W164" s="138"/>
      <c r="X164" s="138"/>
      <c r="Y164" s="138"/>
      <c r="Z164" s="25">
        <v>0.98399999999999999</v>
      </c>
      <c r="AA164" s="25"/>
      <c r="AB164" s="25"/>
      <c r="AC164" s="25">
        <v>7.17E-2</v>
      </c>
      <c r="AD164" s="121"/>
      <c r="AE164" s="121"/>
      <c r="AF164" s="88">
        <v>482</v>
      </c>
      <c r="AG164" s="88">
        <v>1039</v>
      </c>
    </row>
    <row r="165" spans="1:33">
      <c r="A165" s="12" t="s">
        <v>148</v>
      </c>
      <c r="B165" s="2" t="s">
        <v>75</v>
      </c>
      <c r="C165" s="13" t="s">
        <v>183</v>
      </c>
      <c r="D165" s="2">
        <v>2014</v>
      </c>
      <c r="E165" s="13">
        <v>2014</v>
      </c>
      <c r="F165" s="13" t="s">
        <v>99</v>
      </c>
      <c r="G165" s="88"/>
      <c r="H165" s="88"/>
      <c r="I165" s="88"/>
      <c r="J165" s="88"/>
      <c r="K165" s="88"/>
      <c r="L165" s="88"/>
      <c r="M165" s="45">
        <v>168054</v>
      </c>
      <c r="N165" s="45">
        <v>384782</v>
      </c>
      <c r="O165" s="45"/>
      <c r="P165" s="45"/>
      <c r="Q165" s="45"/>
      <c r="R165" s="45"/>
      <c r="S165" s="45"/>
      <c r="T165" s="45"/>
      <c r="U165" s="45"/>
      <c r="V165" s="45"/>
      <c r="W165" s="138"/>
      <c r="X165" s="138"/>
      <c r="Y165" s="138"/>
      <c r="Z165" s="25">
        <v>0.99809999999999999</v>
      </c>
      <c r="AA165" s="25"/>
      <c r="AB165" s="25"/>
      <c r="AC165" s="25">
        <v>9.9000000000000008E-3</v>
      </c>
      <c r="AD165" s="121"/>
      <c r="AE165" s="121"/>
      <c r="AF165" s="88">
        <v>21054</v>
      </c>
      <c r="AG165" s="88">
        <v>44896</v>
      </c>
    </row>
    <row r="166" spans="1:33">
      <c r="A166" s="12" t="s">
        <v>149</v>
      </c>
      <c r="B166" s="2" t="s">
        <v>74</v>
      </c>
      <c r="C166" s="13" t="s">
        <v>183</v>
      </c>
      <c r="D166" s="2">
        <v>2014</v>
      </c>
      <c r="E166" s="13">
        <v>2014</v>
      </c>
      <c r="F166" s="13" t="s">
        <v>99</v>
      </c>
      <c r="G166" s="88"/>
      <c r="H166" s="88"/>
      <c r="I166" s="88"/>
      <c r="J166" s="88"/>
      <c r="K166" s="88"/>
      <c r="L166" s="88"/>
      <c r="M166" s="45">
        <v>130339</v>
      </c>
      <c r="N166" s="45">
        <v>275207</v>
      </c>
      <c r="O166" s="45"/>
      <c r="P166" s="45"/>
      <c r="Q166" s="45"/>
      <c r="R166" s="45"/>
      <c r="S166" s="45"/>
      <c r="T166" s="45"/>
      <c r="U166" s="45"/>
      <c r="V166" s="45"/>
      <c r="W166" s="138"/>
      <c r="X166" s="138"/>
      <c r="Y166" s="138"/>
      <c r="Z166" s="25">
        <v>0.92269999999999996</v>
      </c>
      <c r="AA166" s="25"/>
      <c r="AB166" s="25"/>
      <c r="AC166" s="25">
        <v>5.0099999999999999E-2</v>
      </c>
      <c r="AD166" s="121"/>
      <c r="AE166" s="121"/>
      <c r="AF166" s="88">
        <v>16657</v>
      </c>
      <c r="AG166" s="88">
        <v>34074</v>
      </c>
    </row>
    <row r="167" spans="1:33">
      <c r="A167" s="12" t="s">
        <v>150</v>
      </c>
      <c r="B167" s="2" t="s">
        <v>74</v>
      </c>
      <c r="C167" s="13" t="s">
        <v>183</v>
      </c>
      <c r="D167" s="2">
        <v>2014</v>
      </c>
      <c r="E167" s="13">
        <v>2014</v>
      </c>
      <c r="F167" s="13" t="s">
        <v>99</v>
      </c>
      <c r="G167" s="88"/>
      <c r="H167" s="88"/>
      <c r="I167" s="88"/>
      <c r="J167" s="88"/>
      <c r="K167" s="88"/>
      <c r="L167" s="88"/>
      <c r="M167" s="45">
        <v>32712</v>
      </c>
      <c r="N167" s="45">
        <v>50927</v>
      </c>
      <c r="O167" s="45"/>
      <c r="P167" s="45"/>
      <c r="Q167" s="45"/>
      <c r="R167" s="45"/>
      <c r="S167" s="45"/>
      <c r="T167" s="45"/>
      <c r="U167" s="45"/>
      <c r="V167" s="45"/>
      <c r="W167" s="138"/>
      <c r="X167" s="138"/>
      <c r="Y167" s="138"/>
      <c r="Z167" s="25">
        <v>0.97499999999999998</v>
      </c>
      <c r="AA167" s="25"/>
      <c r="AB167" s="25"/>
      <c r="AC167" s="25">
        <v>4.1700000000000001E-2</v>
      </c>
      <c r="AD167" s="121"/>
      <c r="AE167" s="121"/>
      <c r="AF167" s="88">
        <v>4254</v>
      </c>
      <c r="AG167" s="88">
        <v>6793</v>
      </c>
    </row>
    <row r="168" spans="1:33">
      <c r="A168" s="12" t="s">
        <v>151</v>
      </c>
      <c r="B168" s="2" t="s">
        <v>75</v>
      </c>
      <c r="C168" s="13" t="s">
        <v>183</v>
      </c>
      <c r="D168" s="2">
        <v>2014</v>
      </c>
      <c r="E168" s="13">
        <v>2014</v>
      </c>
      <c r="F168" s="13" t="s">
        <v>99</v>
      </c>
      <c r="G168" s="88"/>
      <c r="H168" s="88"/>
      <c r="I168" s="88"/>
      <c r="J168" s="88"/>
      <c r="K168" s="88"/>
      <c r="L168" s="88"/>
      <c r="M168" s="45">
        <v>48892</v>
      </c>
      <c r="N168" s="45">
        <v>116005</v>
      </c>
      <c r="O168" s="45"/>
      <c r="P168" s="45"/>
      <c r="Q168" s="45"/>
      <c r="R168" s="45"/>
      <c r="S168" s="45"/>
      <c r="T168" s="45"/>
      <c r="U168" s="45"/>
      <c r="V168" s="45"/>
      <c r="W168" s="138"/>
      <c r="X168" s="138"/>
      <c r="Y168" s="138"/>
      <c r="Z168" s="25">
        <v>0.98350000000000004</v>
      </c>
      <c r="AA168" s="25"/>
      <c r="AB168" s="25"/>
      <c r="AC168" s="25">
        <v>4.8899999999999999E-2</v>
      </c>
      <c r="AD168" s="121"/>
      <c r="AE168" s="121"/>
      <c r="AF168" s="88">
        <v>7136</v>
      </c>
      <c r="AG168" s="88">
        <v>15253</v>
      </c>
    </row>
    <row r="169" spans="1:33">
      <c r="A169" s="12" t="s">
        <v>152</v>
      </c>
      <c r="B169" s="2" t="s">
        <v>74</v>
      </c>
      <c r="C169" s="13" t="s">
        <v>183</v>
      </c>
      <c r="D169" s="2">
        <v>2014</v>
      </c>
      <c r="E169" s="13">
        <v>2014</v>
      </c>
      <c r="F169" s="13" t="s">
        <v>99</v>
      </c>
      <c r="G169" s="88"/>
      <c r="H169" s="88"/>
      <c r="I169" s="88"/>
      <c r="J169" s="88"/>
      <c r="K169" s="88"/>
      <c r="L169" s="88"/>
      <c r="M169" s="45">
        <v>9665</v>
      </c>
      <c r="N169" s="45">
        <v>18472</v>
      </c>
      <c r="O169" s="45"/>
      <c r="P169" s="45"/>
      <c r="Q169" s="45"/>
      <c r="R169" s="45"/>
      <c r="S169" s="45"/>
      <c r="T169" s="45"/>
      <c r="U169" s="45"/>
      <c r="V169" s="45"/>
      <c r="W169" s="138"/>
      <c r="X169" s="138"/>
      <c r="Y169" s="138"/>
      <c r="Z169" s="25">
        <v>0.95309999999999995</v>
      </c>
      <c r="AA169" s="25"/>
      <c r="AB169" s="25"/>
      <c r="AC169" s="25">
        <v>7.17E-2</v>
      </c>
      <c r="AD169" s="121"/>
      <c r="AE169" s="121"/>
      <c r="AF169" s="88">
        <v>1210</v>
      </c>
      <c r="AG169" s="88">
        <v>2425</v>
      </c>
    </row>
    <row r="170" spans="1:33">
      <c r="A170" s="12" t="s">
        <v>153</v>
      </c>
      <c r="B170" s="2" t="s">
        <v>74</v>
      </c>
      <c r="C170" s="13" t="s">
        <v>183</v>
      </c>
      <c r="D170" s="2">
        <v>2014</v>
      </c>
      <c r="E170" s="13">
        <v>2014</v>
      </c>
      <c r="F170" s="13" t="s">
        <v>99</v>
      </c>
      <c r="G170" s="88"/>
      <c r="H170" s="88"/>
      <c r="I170" s="88"/>
      <c r="J170" s="88"/>
      <c r="K170" s="88"/>
      <c r="L170" s="88"/>
      <c r="M170" s="45">
        <v>15990</v>
      </c>
      <c r="N170" s="45">
        <v>32391</v>
      </c>
      <c r="O170" s="45"/>
      <c r="P170" s="45"/>
      <c r="Q170" s="45"/>
      <c r="R170" s="45"/>
      <c r="S170" s="45"/>
      <c r="T170" s="45"/>
      <c r="U170" s="45"/>
      <c r="V170" s="45"/>
      <c r="W170" s="138"/>
      <c r="X170" s="138"/>
      <c r="Y170" s="138"/>
      <c r="Z170" s="25">
        <v>0.98650000000000004</v>
      </c>
      <c r="AA170" s="25"/>
      <c r="AB170" s="25"/>
      <c r="AC170" s="25">
        <v>7.17E-2</v>
      </c>
      <c r="AD170" s="121"/>
      <c r="AE170" s="121"/>
      <c r="AF170" s="88">
        <v>4125</v>
      </c>
      <c r="AG170" s="88">
        <v>8039</v>
      </c>
    </row>
    <row r="171" spans="1:33">
      <c r="A171" s="12" t="s">
        <v>154</v>
      </c>
      <c r="B171" s="2" t="s">
        <v>74</v>
      </c>
      <c r="C171" s="13" t="s">
        <v>183</v>
      </c>
      <c r="D171" s="2">
        <v>2014</v>
      </c>
      <c r="E171" s="13">
        <v>2014</v>
      </c>
      <c r="F171" s="13" t="s">
        <v>99</v>
      </c>
      <c r="G171" s="88"/>
      <c r="H171" s="88"/>
      <c r="I171" s="88"/>
      <c r="J171" s="88"/>
      <c r="K171" s="88"/>
      <c r="L171" s="88"/>
      <c r="M171" s="45">
        <v>16153</v>
      </c>
      <c r="N171" s="45">
        <v>35999</v>
      </c>
      <c r="O171" s="45"/>
      <c r="P171" s="45"/>
      <c r="Q171" s="45"/>
      <c r="R171" s="45"/>
      <c r="S171" s="45"/>
      <c r="T171" s="45"/>
      <c r="U171" s="45"/>
      <c r="V171" s="45"/>
      <c r="W171" s="138"/>
      <c r="X171" s="138"/>
      <c r="Y171" s="138"/>
      <c r="Z171" s="25">
        <v>0.75560000000000005</v>
      </c>
      <c r="AA171" s="25"/>
      <c r="AB171" s="25"/>
      <c r="AC171" s="25">
        <v>7.17E-2</v>
      </c>
      <c r="AD171" s="121"/>
      <c r="AE171" s="121"/>
      <c r="AF171" s="88">
        <v>5004</v>
      </c>
      <c r="AG171" s="88">
        <v>10936</v>
      </c>
    </row>
    <row r="172" spans="1:33">
      <c r="A172" s="12" t="s">
        <v>155</v>
      </c>
      <c r="B172" s="2" t="s">
        <v>74</v>
      </c>
      <c r="C172" s="13" t="s">
        <v>183</v>
      </c>
      <c r="D172" s="2">
        <v>2014</v>
      </c>
      <c r="E172" s="13">
        <v>2014</v>
      </c>
      <c r="F172" s="13" t="s">
        <v>99</v>
      </c>
      <c r="G172" s="88"/>
      <c r="H172" s="88"/>
      <c r="I172" s="88"/>
      <c r="J172" s="88"/>
      <c r="K172" s="88"/>
      <c r="L172" s="88"/>
      <c r="M172" s="45">
        <v>54000</v>
      </c>
      <c r="N172" s="45">
        <v>112548</v>
      </c>
      <c r="O172" s="45"/>
      <c r="P172" s="45"/>
      <c r="Q172" s="45"/>
      <c r="R172" s="45"/>
      <c r="S172" s="45"/>
      <c r="T172" s="45"/>
      <c r="U172" s="45"/>
      <c r="V172" s="45"/>
      <c r="W172" s="138"/>
      <c r="X172" s="138"/>
      <c r="Y172" s="138"/>
      <c r="Z172" s="25">
        <v>0.95369999999999999</v>
      </c>
      <c r="AA172" s="25"/>
      <c r="AB172" s="25"/>
      <c r="AC172" s="25">
        <v>3.4099999999999998E-2</v>
      </c>
      <c r="AD172" s="121"/>
      <c r="AE172" s="121"/>
      <c r="AF172" s="88">
        <v>11326</v>
      </c>
      <c r="AG172" s="88">
        <v>22721</v>
      </c>
    </row>
    <row r="173" spans="1:33">
      <c r="A173" s="12" t="s">
        <v>156</v>
      </c>
      <c r="B173" s="2" t="s">
        <v>74</v>
      </c>
      <c r="C173" s="13" t="s">
        <v>183</v>
      </c>
      <c r="D173" s="2">
        <v>2014</v>
      </c>
      <c r="E173" s="13">
        <v>2014</v>
      </c>
      <c r="F173" s="13" t="s">
        <v>99</v>
      </c>
      <c r="G173" s="88"/>
      <c r="H173" s="88"/>
      <c r="I173" s="88"/>
      <c r="J173" s="88"/>
      <c r="K173" s="88"/>
      <c r="L173" s="88"/>
      <c r="M173" s="45">
        <v>12580</v>
      </c>
      <c r="N173" s="45">
        <v>24656</v>
      </c>
      <c r="O173" s="45"/>
      <c r="P173" s="45"/>
      <c r="Q173" s="45"/>
      <c r="R173" s="45"/>
      <c r="S173" s="45"/>
      <c r="T173" s="45"/>
      <c r="U173" s="45"/>
      <c r="V173" s="45"/>
      <c r="W173" s="138"/>
      <c r="X173" s="138"/>
      <c r="Y173" s="138"/>
      <c r="Z173" s="25">
        <v>0.84409999999999996</v>
      </c>
      <c r="AA173" s="25"/>
      <c r="AB173" s="25"/>
      <c r="AC173" s="25">
        <v>7.17E-2</v>
      </c>
      <c r="AD173" s="121"/>
      <c r="AE173" s="121"/>
      <c r="AF173" s="88">
        <v>2683</v>
      </c>
      <c r="AG173" s="88">
        <v>5473</v>
      </c>
    </row>
    <row r="174" spans="1:33">
      <c r="A174" s="12" t="s">
        <v>157</v>
      </c>
      <c r="B174" s="2" t="s">
        <v>75</v>
      </c>
      <c r="C174" s="13" t="s">
        <v>183</v>
      </c>
      <c r="D174" s="2">
        <v>2014</v>
      </c>
      <c r="E174" s="13">
        <v>2014</v>
      </c>
      <c r="F174" s="13" t="s">
        <v>99</v>
      </c>
      <c r="G174" s="88"/>
      <c r="H174" s="88"/>
      <c r="I174" s="88"/>
      <c r="J174" s="88"/>
      <c r="K174" s="88"/>
      <c r="L174" s="88"/>
      <c r="M174" s="45">
        <v>12233</v>
      </c>
      <c r="N174" s="45">
        <v>24177</v>
      </c>
      <c r="O174" s="45"/>
      <c r="P174" s="45"/>
      <c r="Q174" s="45"/>
      <c r="R174" s="45"/>
      <c r="S174" s="45"/>
      <c r="T174" s="45"/>
      <c r="U174" s="45"/>
      <c r="V174" s="45"/>
      <c r="W174" s="138"/>
      <c r="X174" s="138"/>
      <c r="Y174" s="138"/>
      <c r="Z174" s="25">
        <v>0.96450000000000002</v>
      </c>
      <c r="AA174" s="25"/>
      <c r="AB174" s="25"/>
      <c r="AC174" s="25">
        <v>7.17E-2</v>
      </c>
      <c r="AD174" s="121"/>
      <c r="AE174" s="121"/>
      <c r="AF174" s="88">
        <v>660</v>
      </c>
      <c r="AG174" s="88">
        <v>1081</v>
      </c>
    </row>
    <row r="175" spans="1:33">
      <c r="A175" s="12" t="s">
        <v>158</v>
      </c>
      <c r="B175" s="2" t="s">
        <v>75</v>
      </c>
      <c r="C175" s="13" t="s">
        <v>183</v>
      </c>
      <c r="D175" s="2">
        <v>2014</v>
      </c>
      <c r="E175" s="13">
        <v>2014</v>
      </c>
      <c r="F175" s="13" t="s">
        <v>99</v>
      </c>
      <c r="G175" s="88"/>
      <c r="H175" s="88"/>
      <c r="I175" s="88"/>
      <c r="J175" s="88"/>
      <c r="K175" s="88"/>
      <c r="L175" s="88"/>
      <c r="M175" s="45">
        <v>170</v>
      </c>
      <c r="N175" s="45">
        <v>289</v>
      </c>
      <c r="O175" s="45"/>
      <c r="P175" s="45"/>
      <c r="Q175" s="45"/>
      <c r="R175" s="45"/>
      <c r="S175" s="45"/>
      <c r="T175" s="45"/>
      <c r="U175" s="45"/>
      <c r="V175" s="45"/>
      <c r="W175" s="138"/>
      <c r="X175" s="138"/>
      <c r="Y175" s="138"/>
      <c r="Z175" s="25">
        <v>1</v>
      </c>
      <c r="AA175" s="25"/>
      <c r="AB175" s="25"/>
      <c r="AC175" s="25">
        <v>7.17E-2</v>
      </c>
      <c r="AD175" s="121"/>
      <c r="AE175" s="121"/>
      <c r="AF175" s="88" t="s">
        <v>430</v>
      </c>
      <c r="AG175" s="88" t="s">
        <v>430</v>
      </c>
    </row>
    <row r="176" spans="1:33">
      <c r="A176" s="12" t="s">
        <v>159</v>
      </c>
      <c r="B176" s="2" t="s">
        <v>75</v>
      </c>
      <c r="C176" s="13" t="s">
        <v>183</v>
      </c>
      <c r="D176" s="2">
        <v>2014</v>
      </c>
      <c r="E176" s="13">
        <v>2014</v>
      </c>
      <c r="F176" s="13" t="s">
        <v>99</v>
      </c>
      <c r="G176" s="88"/>
      <c r="H176" s="88"/>
      <c r="I176" s="88"/>
      <c r="J176" s="88"/>
      <c r="K176" s="88"/>
      <c r="L176" s="88"/>
      <c r="M176" s="45">
        <v>3160</v>
      </c>
      <c r="N176" s="45">
        <v>6945</v>
      </c>
      <c r="O176" s="45"/>
      <c r="P176" s="45"/>
      <c r="Q176" s="45"/>
      <c r="R176" s="45"/>
      <c r="S176" s="45"/>
      <c r="T176" s="45"/>
      <c r="U176" s="45"/>
      <c r="V176" s="45"/>
      <c r="W176" s="138"/>
      <c r="X176" s="138"/>
      <c r="Y176" s="138"/>
      <c r="Z176" s="25">
        <v>1</v>
      </c>
      <c r="AA176" s="25"/>
      <c r="AB176" s="25"/>
      <c r="AC176" s="25">
        <v>7.17E-2</v>
      </c>
      <c r="AD176" s="121"/>
      <c r="AE176" s="121"/>
      <c r="AF176" s="88">
        <v>146</v>
      </c>
      <c r="AG176" s="88">
        <v>265</v>
      </c>
    </row>
    <row r="177" spans="1:49">
      <c r="A177" s="12" t="s">
        <v>160</v>
      </c>
      <c r="B177" s="2" t="s">
        <v>74</v>
      </c>
      <c r="C177" s="13" t="s">
        <v>183</v>
      </c>
      <c r="D177" s="2">
        <v>2014</v>
      </c>
      <c r="E177" s="13">
        <v>2014</v>
      </c>
      <c r="F177" s="13" t="s">
        <v>99</v>
      </c>
      <c r="G177" s="88"/>
      <c r="H177" s="88"/>
      <c r="I177" s="88"/>
      <c r="J177" s="88"/>
      <c r="K177" s="88"/>
      <c r="L177" s="88"/>
      <c r="M177" s="45">
        <v>21933</v>
      </c>
      <c r="N177" s="45">
        <v>43308</v>
      </c>
      <c r="O177" s="45"/>
      <c r="P177" s="45"/>
      <c r="Q177" s="45"/>
      <c r="R177" s="45"/>
      <c r="S177" s="45"/>
      <c r="T177" s="45"/>
      <c r="U177" s="45"/>
      <c r="V177" s="45"/>
      <c r="W177" s="138"/>
      <c r="X177" s="138"/>
      <c r="Y177" s="138"/>
      <c r="Z177" s="25">
        <v>0.93669999999999998</v>
      </c>
      <c r="AA177" s="25"/>
      <c r="AB177" s="25"/>
      <c r="AC177" s="25">
        <v>5.7999999999999996E-3</v>
      </c>
      <c r="AD177" s="121"/>
      <c r="AE177" s="121"/>
      <c r="AF177" s="88">
        <v>2517</v>
      </c>
      <c r="AG177" s="88">
        <v>4957</v>
      </c>
    </row>
    <row r="178" spans="1:49">
      <c r="A178" s="12" t="s">
        <v>161</v>
      </c>
      <c r="B178" s="2" t="s">
        <v>74</v>
      </c>
      <c r="C178" s="13" t="s">
        <v>183</v>
      </c>
      <c r="D178" s="2">
        <v>2014</v>
      </c>
      <c r="E178" s="13">
        <v>2014</v>
      </c>
      <c r="F178" s="13" t="s">
        <v>99</v>
      </c>
      <c r="G178" s="88"/>
      <c r="H178" s="88"/>
      <c r="I178" s="88"/>
      <c r="J178" s="88"/>
      <c r="K178" s="88"/>
      <c r="L178" s="88"/>
      <c r="M178" s="45">
        <v>18949</v>
      </c>
      <c r="N178" s="45">
        <v>35049</v>
      </c>
      <c r="O178" s="45"/>
      <c r="P178" s="45"/>
      <c r="Q178" s="45"/>
      <c r="R178" s="45"/>
      <c r="S178" s="45"/>
      <c r="T178" s="45"/>
      <c r="U178" s="45"/>
      <c r="V178" s="45"/>
      <c r="W178" s="138"/>
      <c r="X178" s="138"/>
      <c r="Y178" s="138"/>
      <c r="Z178" s="25">
        <v>0.78949999999999998</v>
      </c>
      <c r="AA178" s="25"/>
      <c r="AB178" s="25"/>
      <c r="AC178" s="25">
        <v>7.17E-2</v>
      </c>
      <c r="AD178" s="121"/>
      <c r="AE178" s="121"/>
      <c r="AF178" s="88">
        <v>3493</v>
      </c>
      <c r="AG178" s="88">
        <v>7106</v>
      </c>
      <c r="AH178" s="1"/>
      <c r="AI178" s="1"/>
      <c r="AJ178" s="1"/>
      <c r="AK178" s="1"/>
      <c r="AL178" s="1"/>
      <c r="AM178" s="1"/>
      <c r="AN178" s="1"/>
      <c r="AO178" s="1"/>
      <c r="AP178" s="1"/>
      <c r="AQ178" s="1"/>
      <c r="AR178" s="1"/>
      <c r="AS178" s="1"/>
      <c r="AT178" s="1"/>
      <c r="AU178" s="1"/>
      <c r="AV178" s="1"/>
      <c r="AW178" s="1"/>
    </row>
    <row r="179" spans="1:49">
      <c r="A179" s="12" t="s">
        <v>162</v>
      </c>
      <c r="B179" s="2" t="s">
        <v>75</v>
      </c>
      <c r="C179" s="13" t="s">
        <v>183</v>
      </c>
      <c r="D179" s="2">
        <v>2014</v>
      </c>
      <c r="E179" s="13">
        <v>2014</v>
      </c>
      <c r="F179" s="13" t="s">
        <v>99</v>
      </c>
      <c r="G179" s="88"/>
      <c r="H179" s="88"/>
      <c r="I179" s="88"/>
      <c r="J179" s="88"/>
      <c r="K179" s="88"/>
      <c r="L179" s="88"/>
      <c r="M179" s="45">
        <v>42363</v>
      </c>
      <c r="N179" s="45">
        <v>92372</v>
      </c>
      <c r="O179" s="45"/>
      <c r="P179" s="45"/>
      <c r="Q179" s="45"/>
      <c r="R179" s="45"/>
      <c r="S179" s="45"/>
      <c r="T179" s="45"/>
      <c r="U179" s="45"/>
      <c r="V179" s="45"/>
      <c r="W179" s="138"/>
      <c r="X179" s="138"/>
      <c r="Y179" s="138"/>
      <c r="Z179" s="25">
        <v>0.89290000000000003</v>
      </c>
      <c r="AA179" s="25"/>
      <c r="AB179" s="25"/>
      <c r="AC179" s="25">
        <v>1.84E-2</v>
      </c>
      <c r="AD179" s="121"/>
      <c r="AE179" s="121"/>
      <c r="AF179" s="88">
        <v>5547</v>
      </c>
      <c r="AG179" s="88">
        <v>11751</v>
      </c>
      <c r="AH179" s="1"/>
      <c r="AI179" s="1"/>
      <c r="AJ179" s="1"/>
      <c r="AK179" s="1"/>
      <c r="AL179" s="1"/>
      <c r="AM179" s="1"/>
      <c r="AN179" s="1"/>
      <c r="AO179" s="1"/>
      <c r="AP179" s="1"/>
      <c r="AQ179" s="1"/>
      <c r="AR179" s="1"/>
      <c r="AS179" s="1"/>
      <c r="AT179" s="1"/>
      <c r="AU179" s="1"/>
      <c r="AV179" s="1"/>
      <c r="AW179" s="1"/>
    </row>
    <row r="180" spans="1:49">
      <c r="A180" s="12" t="s">
        <v>163</v>
      </c>
      <c r="B180" s="2" t="s">
        <v>75</v>
      </c>
      <c r="C180" s="13" t="s">
        <v>183</v>
      </c>
      <c r="D180" s="2">
        <v>2014</v>
      </c>
      <c r="E180" s="13">
        <v>2014</v>
      </c>
      <c r="F180" s="13" t="s">
        <v>99</v>
      </c>
      <c r="G180" s="88"/>
      <c r="H180" s="88"/>
      <c r="I180" s="88"/>
      <c r="J180" s="88"/>
      <c r="K180" s="88"/>
      <c r="L180" s="88"/>
      <c r="M180" s="45">
        <v>5541</v>
      </c>
      <c r="N180" s="45">
        <v>12963</v>
      </c>
      <c r="O180" s="45"/>
      <c r="P180" s="45"/>
      <c r="Q180" s="45"/>
      <c r="R180" s="45"/>
      <c r="S180" s="45"/>
      <c r="T180" s="45"/>
      <c r="U180" s="45"/>
      <c r="V180" s="45"/>
      <c r="W180" s="138"/>
      <c r="X180" s="138"/>
      <c r="Y180" s="138"/>
      <c r="Z180" s="25">
        <v>0.97950000000000004</v>
      </c>
      <c r="AA180" s="25"/>
      <c r="AB180" s="25"/>
      <c r="AC180" s="25">
        <v>7.17E-2</v>
      </c>
      <c r="AD180" s="121"/>
      <c r="AE180" s="121"/>
      <c r="AF180" s="88">
        <v>683</v>
      </c>
      <c r="AG180" s="88">
        <v>1457</v>
      </c>
      <c r="AH180" s="1"/>
      <c r="AI180" s="1"/>
      <c r="AJ180" s="1"/>
      <c r="AK180" s="1"/>
      <c r="AL180" s="1"/>
      <c r="AM180" s="1"/>
      <c r="AN180" s="1"/>
      <c r="AO180" s="1"/>
      <c r="AP180" s="1"/>
      <c r="AQ180" s="1"/>
      <c r="AR180" s="1"/>
      <c r="AS180" s="1"/>
      <c r="AT180" s="1"/>
      <c r="AU180" s="1"/>
      <c r="AV180" s="1"/>
      <c r="AW180" s="1"/>
    </row>
    <row r="181" spans="1:49">
      <c r="A181" s="12" t="s">
        <v>164</v>
      </c>
      <c r="B181" s="2" t="s">
        <v>75</v>
      </c>
      <c r="C181" s="13" t="s">
        <v>183</v>
      </c>
      <c r="D181" s="2">
        <v>2014</v>
      </c>
      <c r="E181" s="13">
        <v>2014</v>
      </c>
      <c r="F181" s="13" t="s">
        <v>99</v>
      </c>
      <c r="G181" s="88"/>
      <c r="H181" s="88"/>
      <c r="I181" s="88"/>
      <c r="J181" s="88"/>
      <c r="K181" s="88"/>
      <c r="L181" s="88"/>
      <c r="M181" s="45">
        <v>4854</v>
      </c>
      <c r="N181" s="45">
        <v>10799</v>
      </c>
      <c r="O181" s="45"/>
      <c r="P181" s="45"/>
      <c r="Q181" s="45"/>
      <c r="R181" s="45"/>
      <c r="S181" s="45"/>
      <c r="T181" s="45"/>
      <c r="U181" s="45"/>
      <c r="V181" s="45"/>
      <c r="W181" s="138"/>
      <c r="X181" s="138"/>
      <c r="Y181" s="138"/>
      <c r="Z181" s="25">
        <v>0.87450000000000006</v>
      </c>
      <c r="AA181" s="25"/>
      <c r="AB181" s="25"/>
      <c r="AC181" s="25">
        <v>7.17E-2</v>
      </c>
      <c r="AD181" s="121"/>
      <c r="AE181" s="121"/>
      <c r="AF181" s="88">
        <v>441</v>
      </c>
      <c r="AG181" s="88">
        <v>943</v>
      </c>
      <c r="AH181" s="1"/>
      <c r="AI181" s="1"/>
      <c r="AJ181" s="1"/>
      <c r="AK181" s="1"/>
      <c r="AL181" s="1"/>
      <c r="AM181" s="1"/>
      <c r="AN181" s="1"/>
      <c r="AO181" s="1"/>
      <c r="AP181" s="1"/>
      <c r="AQ181" s="1"/>
      <c r="AR181" s="1"/>
      <c r="AS181" s="1"/>
      <c r="AT181" s="1"/>
      <c r="AU181" s="1"/>
      <c r="AV181" s="1"/>
      <c r="AW181" s="1"/>
    </row>
    <row r="182" spans="1:49">
      <c r="A182" s="12" t="s">
        <v>165</v>
      </c>
      <c r="B182" s="2" t="s">
        <v>75</v>
      </c>
      <c r="C182" s="13" t="s">
        <v>183</v>
      </c>
      <c r="D182" s="2">
        <v>2014</v>
      </c>
      <c r="E182" s="13">
        <v>2014</v>
      </c>
      <c r="F182" s="13" t="s">
        <v>99</v>
      </c>
      <c r="G182" s="88"/>
      <c r="H182" s="88"/>
      <c r="I182" s="88"/>
      <c r="J182" s="88"/>
      <c r="K182" s="88"/>
      <c r="L182" s="88"/>
      <c r="M182" s="45">
        <v>911</v>
      </c>
      <c r="N182" s="45">
        <v>1723</v>
      </c>
      <c r="O182" s="45"/>
      <c r="P182" s="45"/>
      <c r="Q182" s="45"/>
      <c r="R182" s="45"/>
      <c r="S182" s="45"/>
      <c r="T182" s="45"/>
      <c r="U182" s="45"/>
      <c r="V182" s="45"/>
      <c r="W182" s="138"/>
      <c r="X182" s="138"/>
      <c r="Y182" s="138"/>
      <c r="Z182" s="25">
        <v>0.94920000000000004</v>
      </c>
      <c r="AA182" s="25"/>
      <c r="AB182" s="25"/>
      <c r="AC182" s="25">
        <v>7.17E-2</v>
      </c>
      <c r="AD182" s="121"/>
      <c r="AE182" s="121"/>
      <c r="AF182" s="88">
        <v>39</v>
      </c>
      <c r="AG182" s="88">
        <v>57</v>
      </c>
      <c r="AH182" s="1"/>
      <c r="AI182" s="1"/>
      <c r="AJ182" s="1"/>
      <c r="AK182" s="1"/>
      <c r="AL182" s="1"/>
      <c r="AM182" s="1"/>
      <c r="AN182" s="1"/>
      <c r="AO182" s="1"/>
      <c r="AP182" s="1"/>
      <c r="AQ182" s="1"/>
      <c r="AR182" s="1"/>
      <c r="AS182" s="1"/>
      <c r="AT182" s="1"/>
      <c r="AU182" s="1"/>
      <c r="AV182" s="1"/>
      <c r="AW182" s="1"/>
    </row>
    <row r="183" spans="1:49">
      <c r="A183" s="12" t="s">
        <v>166</v>
      </c>
      <c r="B183" s="2" t="s">
        <v>74</v>
      </c>
      <c r="C183" s="13" t="s">
        <v>183</v>
      </c>
      <c r="D183" s="2">
        <v>2014</v>
      </c>
      <c r="E183" s="13">
        <v>2014</v>
      </c>
      <c r="F183" s="13" t="s">
        <v>99</v>
      </c>
      <c r="G183" s="88"/>
      <c r="H183" s="88"/>
      <c r="I183" s="88"/>
      <c r="J183" s="88"/>
      <c r="K183" s="88"/>
      <c r="L183" s="88"/>
      <c r="M183" s="45">
        <v>50618</v>
      </c>
      <c r="N183" s="45">
        <v>122733</v>
      </c>
      <c r="O183" s="45"/>
      <c r="P183" s="45"/>
      <c r="Q183" s="45"/>
      <c r="R183" s="45"/>
      <c r="S183" s="45"/>
      <c r="T183" s="45"/>
      <c r="U183" s="45"/>
      <c r="V183" s="45"/>
      <c r="W183" s="138"/>
      <c r="X183" s="138"/>
      <c r="Y183" s="138"/>
      <c r="Z183" s="25">
        <v>1</v>
      </c>
      <c r="AA183" s="25"/>
      <c r="AB183" s="25"/>
      <c r="AC183" s="25">
        <v>3.4000000000000002E-2</v>
      </c>
      <c r="AD183" s="121"/>
      <c r="AE183" s="121"/>
      <c r="AF183" s="88">
        <v>8478</v>
      </c>
      <c r="AG183" s="88">
        <v>19390</v>
      </c>
      <c r="AH183" s="1"/>
      <c r="AI183" s="1"/>
      <c r="AJ183" s="1"/>
      <c r="AK183" s="1"/>
      <c r="AL183" s="1"/>
      <c r="AM183" s="1"/>
      <c r="AN183" s="1"/>
      <c r="AO183" s="1"/>
      <c r="AP183" s="1"/>
      <c r="AQ183" s="1"/>
      <c r="AR183" s="1"/>
      <c r="AS183" s="1"/>
      <c r="AT183" s="1"/>
      <c r="AU183" s="1"/>
      <c r="AV183" s="1"/>
      <c r="AW183" s="1"/>
    </row>
    <row r="184" spans="1:49">
      <c r="A184" s="12" t="s">
        <v>167</v>
      </c>
      <c r="B184" s="2" t="s">
        <v>75</v>
      </c>
      <c r="C184" s="13" t="s">
        <v>183</v>
      </c>
      <c r="D184" s="2">
        <v>2014</v>
      </c>
      <c r="E184" s="13">
        <v>2014</v>
      </c>
      <c r="F184" s="13" t="s">
        <v>99</v>
      </c>
      <c r="G184" s="88"/>
      <c r="H184" s="88"/>
      <c r="I184" s="88"/>
      <c r="J184" s="88"/>
      <c r="K184" s="88"/>
      <c r="L184" s="88"/>
      <c r="M184" s="45">
        <v>2976</v>
      </c>
      <c r="N184" s="45">
        <v>5430</v>
      </c>
      <c r="O184" s="45"/>
      <c r="P184" s="45"/>
      <c r="Q184" s="45"/>
      <c r="R184" s="45"/>
      <c r="S184" s="45"/>
      <c r="T184" s="45"/>
      <c r="U184" s="45"/>
      <c r="V184" s="45"/>
      <c r="W184" s="138"/>
      <c r="X184" s="138"/>
      <c r="Y184" s="138"/>
      <c r="Z184" s="25">
        <v>0.93569999999999998</v>
      </c>
      <c r="AA184" s="25"/>
      <c r="AB184" s="25"/>
      <c r="AC184" s="25">
        <v>7.17E-2</v>
      </c>
      <c r="AD184" s="121"/>
      <c r="AE184" s="121"/>
      <c r="AF184" s="88">
        <v>125</v>
      </c>
      <c r="AG184" s="88">
        <v>204</v>
      </c>
      <c r="AH184" s="1"/>
      <c r="AI184" s="1"/>
      <c r="AJ184" s="1"/>
      <c r="AK184" s="1"/>
      <c r="AL184" s="1"/>
      <c r="AM184" s="1"/>
      <c r="AN184" s="1"/>
      <c r="AO184" s="1"/>
      <c r="AP184" s="1"/>
      <c r="AQ184" s="1"/>
      <c r="AR184" s="1"/>
      <c r="AS184" s="1"/>
      <c r="AT184" s="1"/>
      <c r="AU184" s="1"/>
      <c r="AV184" s="1"/>
      <c r="AW184" s="1"/>
    </row>
    <row r="185" spans="1:49">
      <c r="A185" s="12" t="s">
        <v>168</v>
      </c>
      <c r="B185" s="2" t="s">
        <v>74</v>
      </c>
      <c r="C185" s="13" t="s">
        <v>183</v>
      </c>
      <c r="D185" s="2">
        <v>2014</v>
      </c>
      <c r="E185" s="13">
        <v>2014</v>
      </c>
      <c r="F185" s="13" t="s">
        <v>99</v>
      </c>
      <c r="G185" s="88"/>
      <c r="H185" s="88"/>
      <c r="I185" s="88"/>
      <c r="J185" s="88"/>
      <c r="K185" s="88"/>
      <c r="L185" s="88"/>
      <c r="M185" s="45">
        <v>34551</v>
      </c>
      <c r="N185" s="45">
        <v>71213</v>
      </c>
      <c r="O185" s="45"/>
      <c r="P185" s="45"/>
      <c r="Q185" s="45"/>
      <c r="R185" s="45"/>
      <c r="S185" s="45"/>
      <c r="T185" s="45"/>
      <c r="U185" s="45"/>
      <c r="V185" s="45"/>
      <c r="W185" s="138"/>
      <c r="X185" s="138"/>
      <c r="Y185" s="138"/>
      <c r="Z185" s="25">
        <v>0.90600000000000003</v>
      </c>
      <c r="AA185" s="25"/>
      <c r="AB185" s="25"/>
      <c r="AC185" s="25">
        <v>2.3099999999999999E-2</v>
      </c>
      <c r="AD185" s="121"/>
      <c r="AE185" s="121"/>
      <c r="AF185" s="88">
        <v>7139</v>
      </c>
      <c r="AG185" s="88">
        <v>15511</v>
      </c>
      <c r="AH185" s="1"/>
      <c r="AI185" s="1"/>
      <c r="AJ185" s="1"/>
      <c r="AK185" s="1"/>
      <c r="AL185" s="1"/>
      <c r="AM185" s="1"/>
      <c r="AN185" s="1"/>
      <c r="AO185" s="1"/>
      <c r="AP185" s="1"/>
      <c r="AQ185" s="1"/>
      <c r="AR185" s="1"/>
      <c r="AS185" s="1"/>
      <c r="AT185" s="1"/>
      <c r="AU185" s="1"/>
      <c r="AV185" s="1"/>
      <c r="AW185" s="1"/>
    </row>
    <row r="186" spans="1:49">
      <c r="A186" s="12" t="s">
        <v>169</v>
      </c>
      <c r="B186" s="2" t="s">
        <v>74</v>
      </c>
      <c r="C186" s="13" t="s">
        <v>183</v>
      </c>
      <c r="D186" s="2">
        <v>2014</v>
      </c>
      <c r="E186" s="13">
        <v>2014</v>
      </c>
      <c r="F186" s="13" t="s">
        <v>99</v>
      </c>
      <c r="G186" s="88"/>
      <c r="H186" s="88"/>
      <c r="I186" s="88"/>
      <c r="J186" s="88"/>
      <c r="K186" s="88"/>
      <c r="L186" s="88"/>
      <c r="M186" s="45">
        <v>8657</v>
      </c>
      <c r="N186" s="45">
        <v>18344</v>
      </c>
      <c r="O186" s="45"/>
      <c r="P186" s="45"/>
      <c r="Q186" s="45"/>
      <c r="R186" s="45"/>
      <c r="S186" s="45"/>
      <c r="T186" s="45"/>
      <c r="U186" s="45"/>
      <c r="V186" s="45"/>
      <c r="W186" s="138"/>
      <c r="X186" s="138"/>
      <c r="Y186" s="138"/>
      <c r="Z186" s="25">
        <v>0.77170000000000005</v>
      </c>
      <c r="AA186" s="25"/>
      <c r="AB186" s="25"/>
      <c r="AC186" s="25">
        <v>7.17E-2</v>
      </c>
      <c r="AD186" s="121"/>
      <c r="AE186" s="121"/>
      <c r="AF186" s="88">
        <v>962</v>
      </c>
      <c r="AG186" s="88">
        <v>1891</v>
      </c>
      <c r="AH186" s="1"/>
      <c r="AI186" s="1"/>
      <c r="AJ186" s="1"/>
      <c r="AK186" s="1"/>
      <c r="AL186" s="1"/>
      <c r="AM186" s="1"/>
      <c r="AN186" s="1"/>
      <c r="AO186" s="1"/>
      <c r="AP186" s="1"/>
      <c r="AQ186" s="1"/>
      <c r="AR186" s="1"/>
      <c r="AS186" s="1"/>
      <c r="AT186" s="1"/>
      <c r="AU186" s="1"/>
      <c r="AV186" s="1"/>
      <c r="AW186" s="1"/>
    </row>
    <row r="187" spans="1:49">
      <c r="A187" s="12" t="s">
        <v>170</v>
      </c>
      <c r="B187" s="2" t="s">
        <v>75</v>
      </c>
      <c r="C187" s="13" t="s">
        <v>183</v>
      </c>
      <c r="D187" s="2">
        <v>2014</v>
      </c>
      <c r="E187" s="13">
        <v>2014</v>
      </c>
      <c r="F187" s="13" t="s">
        <v>99</v>
      </c>
      <c r="G187" s="88"/>
      <c r="H187" s="88"/>
      <c r="I187" s="88"/>
      <c r="J187" s="88"/>
      <c r="K187" s="88"/>
      <c r="L187" s="88"/>
      <c r="M187" s="45">
        <v>5933</v>
      </c>
      <c r="N187" s="45">
        <v>13226</v>
      </c>
      <c r="O187" s="45"/>
      <c r="P187" s="45"/>
      <c r="Q187" s="45"/>
      <c r="R187" s="45"/>
      <c r="S187" s="45"/>
      <c r="T187" s="45"/>
      <c r="U187" s="45"/>
      <c r="V187" s="45"/>
      <c r="W187" s="138"/>
      <c r="X187" s="138"/>
      <c r="Y187" s="138"/>
      <c r="Z187" s="25">
        <v>0.99629999999999996</v>
      </c>
      <c r="AA187" s="25"/>
      <c r="AB187" s="25"/>
      <c r="AC187" s="25">
        <v>7.17E-2</v>
      </c>
      <c r="AD187" s="121"/>
      <c r="AE187" s="121"/>
      <c r="AF187" s="88">
        <v>522</v>
      </c>
      <c r="AG187" s="88">
        <v>1031</v>
      </c>
      <c r="AH187" s="1"/>
      <c r="AI187" s="1"/>
      <c r="AJ187" s="1"/>
      <c r="AK187" s="1"/>
      <c r="AL187" s="1"/>
      <c r="AM187" s="1"/>
      <c r="AN187" s="1"/>
      <c r="AO187" s="1"/>
      <c r="AP187" s="1"/>
      <c r="AQ187" s="1"/>
      <c r="AR187" s="1"/>
      <c r="AS187" s="1"/>
      <c r="AT187" s="1"/>
      <c r="AU187" s="1"/>
      <c r="AV187" s="1"/>
      <c r="AW187" s="1"/>
    </row>
    <row r="188" spans="1:49">
      <c r="A188" s="48" t="s">
        <v>171</v>
      </c>
      <c r="B188" s="2" t="s">
        <v>66</v>
      </c>
      <c r="C188" s="13" t="s">
        <v>62</v>
      </c>
      <c r="D188" s="2">
        <v>2014</v>
      </c>
      <c r="E188" s="13">
        <v>2014</v>
      </c>
      <c r="F188" s="13" t="s">
        <v>99</v>
      </c>
      <c r="G188" s="88">
        <v>311092</v>
      </c>
      <c r="H188" s="88">
        <v>1716681</v>
      </c>
      <c r="I188" s="88">
        <v>1968</v>
      </c>
      <c r="J188" s="88">
        <v>16644</v>
      </c>
      <c r="K188" s="88">
        <v>313060</v>
      </c>
      <c r="L188" s="88">
        <v>1733325</v>
      </c>
      <c r="M188" s="45">
        <v>2046385</v>
      </c>
      <c r="N188" s="45">
        <v>4393812</v>
      </c>
      <c r="O188" s="45">
        <v>783502</v>
      </c>
      <c r="P188" s="45">
        <v>3565701</v>
      </c>
      <c r="Q188" s="45">
        <v>4349203</v>
      </c>
      <c r="R188" s="45">
        <v>6415</v>
      </c>
      <c r="S188" s="45">
        <v>38194</v>
      </c>
      <c r="T188" s="45">
        <v>44609</v>
      </c>
      <c r="U188" s="45">
        <v>789917</v>
      </c>
      <c r="V188" s="45">
        <v>3603895</v>
      </c>
      <c r="W188" s="138">
        <v>621137172</v>
      </c>
      <c r="X188" s="138">
        <v>5413357</v>
      </c>
      <c r="Y188" s="138">
        <v>626550529</v>
      </c>
      <c r="Z188" s="25">
        <v>0.95879999999999999</v>
      </c>
      <c r="AA188" s="25"/>
      <c r="AB188" s="25"/>
      <c r="AC188" s="25">
        <v>4.19E-2</v>
      </c>
      <c r="AD188" s="121"/>
      <c r="AE188" s="121"/>
      <c r="AF188" s="88">
        <v>342430</v>
      </c>
      <c r="AG188" s="88">
        <v>711311</v>
      </c>
      <c r="AH188" s="2"/>
      <c r="AI188" s="2"/>
      <c r="AJ188" s="2"/>
      <c r="AK188" s="2"/>
      <c r="AL188" s="2"/>
      <c r="AM188" s="2"/>
      <c r="AN188" s="2"/>
      <c r="AO188" s="2"/>
      <c r="AP188" s="2"/>
      <c r="AQ188" s="2"/>
      <c r="AR188" s="2"/>
      <c r="AS188" s="2"/>
      <c r="AT188" s="2"/>
      <c r="AU188" s="2"/>
      <c r="AV188" s="2"/>
      <c r="AW188" s="2"/>
    </row>
    <row r="189" spans="1:49">
      <c r="A189" s="48" t="s">
        <v>172</v>
      </c>
      <c r="B189" s="2" t="s">
        <v>74</v>
      </c>
      <c r="C189" s="13" t="s">
        <v>62</v>
      </c>
      <c r="D189" s="2">
        <v>2014</v>
      </c>
      <c r="E189" s="13">
        <v>2014</v>
      </c>
      <c r="F189" s="13" t="s">
        <v>99</v>
      </c>
      <c r="G189" s="88"/>
      <c r="H189" s="88"/>
      <c r="I189" s="88"/>
      <c r="J189" s="88"/>
      <c r="K189" s="88"/>
      <c r="L189" s="88"/>
      <c r="M189" s="45">
        <v>64208</v>
      </c>
      <c r="N189" s="45">
        <v>127457</v>
      </c>
      <c r="O189" s="45"/>
      <c r="P189" s="45"/>
      <c r="Q189" s="45"/>
      <c r="R189" s="45"/>
      <c r="S189" s="45"/>
      <c r="T189" s="45"/>
      <c r="U189" s="45"/>
      <c r="V189" s="45"/>
      <c r="W189" s="138"/>
      <c r="X189" s="138"/>
      <c r="Y189" s="138"/>
      <c r="Z189" s="25">
        <v>0.85780000000000001</v>
      </c>
      <c r="AA189" s="25"/>
      <c r="AB189" s="25"/>
      <c r="AC189" s="25">
        <v>1.84E-2</v>
      </c>
      <c r="AD189" s="121"/>
      <c r="AE189" s="121"/>
      <c r="AF189" s="88">
        <v>9768</v>
      </c>
      <c r="AG189" s="88">
        <v>18502</v>
      </c>
      <c r="AH189" s="1"/>
      <c r="AI189" s="1"/>
      <c r="AJ189" s="1"/>
      <c r="AK189" s="1"/>
      <c r="AL189" s="1"/>
      <c r="AM189" s="1"/>
      <c r="AN189" s="1"/>
      <c r="AO189" s="1"/>
      <c r="AP189" s="1"/>
      <c r="AQ189" s="1"/>
      <c r="AR189" s="1"/>
      <c r="AS189" s="1"/>
      <c r="AT189" s="1"/>
      <c r="AU189" s="1"/>
      <c r="AV189" s="1"/>
      <c r="AW189" s="1"/>
    </row>
    <row r="190" spans="1:49">
      <c r="A190" s="48" t="s">
        <v>173</v>
      </c>
      <c r="B190" s="2" t="s">
        <v>75</v>
      </c>
      <c r="C190" s="13" t="s">
        <v>62</v>
      </c>
      <c r="D190" s="2">
        <v>2014</v>
      </c>
      <c r="E190" s="13">
        <v>2014</v>
      </c>
      <c r="F190" s="13" t="s">
        <v>99</v>
      </c>
      <c r="G190" s="88"/>
      <c r="H190" s="88"/>
      <c r="I190" s="88"/>
      <c r="J190" s="88"/>
      <c r="K190" s="88"/>
      <c r="L190" s="88"/>
      <c r="M190" s="45">
        <v>111</v>
      </c>
      <c r="N190" s="45">
        <v>180</v>
      </c>
      <c r="O190" s="45"/>
      <c r="P190" s="45"/>
      <c r="Q190" s="45"/>
      <c r="R190" s="45"/>
      <c r="S190" s="45"/>
      <c r="T190" s="45"/>
      <c r="U190" s="45"/>
      <c r="V190" s="45"/>
      <c r="W190" s="138"/>
      <c r="X190" s="138"/>
      <c r="Y190" s="138"/>
      <c r="Z190" s="25">
        <v>1</v>
      </c>
      <c r="AA190" s="25"/>
      <c r="AB190" s="25"/>
      <c r="AC190" s="25">
        <v>7.4099999999999999E-2</v>
      </c>
      <c r="AD190" s="121"/>
      <c r="AE190" s="121"/>
      <c r="AF190" s="88">
        <v>0</v>
      </c>
      <c r="AG190" s="88">
        <v>0</v>
      </c>
      <c r="AH190" s="1"/>
      <c r="AI190" s="1"/>
      <c r="AJ190" s="1"/>
      <c r="AK190" s="1"/>
      <c r="AL190" s="1"/>
      <c r="AM190" s="1"/>
      <c r="AN190" s="1"/>
      <c r="AO190" s="1"/>
      <c r="AP190" s="1"/>
      <c r="AQ190" s="1"/>
      <c r="AR190" s="1"/>
      <c r="AS190" s="1"/>
      <c r="AT190" s="1"/>
      <c r="AU190" s="1"/>
      <c r="AV190" s="1"/>
      <c r="AW190" s="1"/>
    </row>
    <row r="191" spans="1:49">
      <c r="A191" s="48" t="s">
        <v>174</v>
      </c>
      <c r="B191" s="2" t="s">
        <v>75</v>
      </c>
      <c r="C191" s="13" t="s">
        <v>62</v>
      </c>
      <c r="D191" s="2">
        <v>2014</v>
      </c>
      <c r="E191" s="13">
        <v>2014</v>
      </c>
      <c r="F191" s="13" t="s">
        <v>99</v>
      </c>
      <c r="G191" s="88"/>
      <c r="H191" s="88"/>
      <c r="I191" s="88"/>
      <c r="J191" s="88"/>
      <c r="K191" s="88"/>
      <c r="L191" s="88"/>
      <c r="M191" s="45">
        <v>1771</v>
      </c>
      <c r="N191" s="45">
        <v>3411</v>
      </c>
      <c r="O191" s="45"/>
      <c r="P191" s="45"/>
      <c r="Q191" s="45"/>
      <c r="R191" s="45"/>
      <c r="S191" s="45"/>
      <c r="T191" s="45"/>
      <c r="U191" s="45"/>
      <c r="V191" s="45"/>
      <c r="W191" s="138"/>
      <c r="X191" s="138"/>
      <c r="Y191" s="138"/>
      <c r="Z191" s="25">
        <v>0.96630000000000005</v>
      </c>
      <c r="AA191" s="25"/>
      <c r="AB191" s="25"/>
      <c r="AC191" s="25">
        <v>7.4099999999999999E-2</v>
      </c>
      <c r="AD191" s="121"/>
      <c r="AE191" s="121"/>
      <c r="AF191" s="88">
        <v>69</v>
      </c>
      <c r="AG191" s="88">
        <v>114</v>
      </c>
      <c r="AH191" s="1"/>
      <c r="AI191" s="1"/>
      <c r="AJ191" s="1"/>
      <c r="AK191" s="1"/>
      <c r="AL191" s="1"/>
      <c r="AM191" s="1"/>
      <c r="AN191" s="1"/>
      <c r="AO191" s="1"/>
      <c r="AP191" s="1"/>
      <c r="AQ191" s="1"/>
      <c r="AR191" s="1"/>
      <c r="AS191" s="1"/>
      <c r="AT191" s="1"/>
      <c r="AU191" s="1"/>
      <c r="AV191" s="1"/>
      <c r="AW191" s="1"/>
    </row>
    <row r="192" spans="1:49">
      <c r="A192" s="48" t="s">
        <v>175</v>
      </c>
      <c r="B192" s="2" t="s">
        <v>75</v>
      </c>
      <c r="C192" s="13" t="s">
        <v>62</v>
      </c>
      <c r="D192" s="2">
        <v>2014</v>
      </c>
      <c r="E192" s="13">
        <v>2014</v>
      </c>
      <c r="F192" s="13" t="s">
        <v>99</v>
      </c>
      <c r="G192" s="88"/>
      <c r="H192" s="88"/>
      <c r="I192" s="88"/>
      <c r="J192" s="88"/>
      <c r="K192" s="88"/>
      <c r="L192" s="88"/>
      <c r="M192" s="45">
        <v>15212</v>
      </c>
      <c r="N192" s="45">
        <v>30559</v>
      </c>
      <c r="O192" s="45"/>
      <c r="P192" s="45"/>
      <c r="Q192" s="45"/>
      <c r="R192" s="45"/>
      <c r="S192" s="45"/>
      <c r="T192" s="45"/>
      <c r="U192" s="45"/>
      <c r="V192" s="45"/>
      <c r="W192" s="138"/>
      <c r="X192" s="138"/>
      <c r="Y192" s="138"/>
      <c r="Z192" s="25">
        <v>0.88570000000000004</v>
      </c>
      <c r="AA192" s="25"/>
      <c r="AB192" s="25"/>
      <c r="AC192" s="25">
        <v>7.4099999999999999E-2</v>
      </c>
      <c r="AD192" s="121"/>
      <c r="AE192" s="121"/>
      <c r="AF192" s="88">
        <v>940</v>
      </c>
      <c r="AG192" s="88">
        <v>1620</v>
      </c>
      <c r="AH192" s="1"/>
      <c r="AI192" s="1"/>
      <c r="AJ192" s="1"/>
      <c r="AK192" s="1"/>
      <c r="AL192" s="1"/>
      <c r="AM192" s="1"/>
      <c r="AN192" s="1"/>
      <c r="AO192" s="1"/>
      <c r="AP192" s="1"/>
      <c r="AQ192" s="1"/>
      <c r="AR192" s="1"/>
      <c r="AS192" s="1"/>
      <c r="AT192" s="1"/>
      <c r="AU192" s="1"/>
      <c r="AV192" s="1"/>
      <c r="AW192" s="1"/>
    </row>
    <row r="193" spans="1:49">
      <c r="A193" s="48" t="s">
        <v>176</v>
      </c>
      <c r="B193" s="2" t="s">
        <v>75</v>
      </c>
      <c r="C193" s="13" t="s">
        <v>62</v>
      </c>
      <c r="D193" s="2">
        <v>2014</v>
      </c>
      <c r="E193" s="13">
        <v>2014</v>
      </c>
      <c r="F193" s="13" t="s">
        <v>99</v>
      </c>
      <c r="G193" s="88"/>
      <c r="H193" s="88"/>
      <c r="I193" s="88"/>
      <c r="J193" s="88"/>
      <c r="K193" s="88"/>
      <c r="L193" s="88"/>
      <c r="M193" s="45">
        <v>2685</v>
      </c>
      <c r="N193" s="45">
        <v>5094</v>
      </c>
      <c r="O193" s="45"/>
      <c r="P193" s="45"/>
      <c r="Q193" s="45"/>
      <c r="R193" s="45"/>
      <c r="S193" s="45"/>
      <c r="T193" s="45"/>
      <c r="U193" s="45"/>
      <c r="V193" s="45"/>
      <c r="W193" s="138"/>
      <c r="X193" s="138"/>
      <c r="Y193" s="138"/>
      <c r="Z193" s="25">
        <v>0.95830000000000004</v>
      </c>
      <c r="AA193" s="25"/>
      <c r="AB193" s="25"/>
      <c r="AC193" s="25">
        <v>7.4099999999999999E-2</v>
      </c>
      <c r="AD193" s="121"/>
      <c r="AE193" s="121"/>
      <c r="AF193" s="88">
        <v>102</v>
      </c>
      <c r="AG193" s="88">
        <v>178</v>
      </c>
      <c r="AH193" s="1"/>
      <c r="AI193" s="1"/>
      <c r="AJ193" s="1"/>
      <c r="AK193" s="1"/>
      <c r="AL193" s="1"/>
      <c r="AM193" s="1"/>
      <c r="AN193" s="1"/>
      <c r="AO193" s="1"/>
      <c r="AP193" s="1"/>
      <c r="AQ193" s="1"/>
      <c r="AR193" s="1"/>
      <c r="AS193" s="1"/>
      <c r="AT193" s="1"/>
      <c r="AU193" s="1"/>
      <c r="AV193" s="1"/>
      <c r="AW193" s="1"/>
    </row>
    <row r="194" spans="1:49">
      <c r="A194" s="48" t="s">
        <v>177</v>
      </c>
      <c r="B194" s="2" t="s">
        <v>75</v>
      </c>
      <c r="C194" s="13" t="s">
        <v>62</v>
      </c>
      <c r="D194" s="2">
        <v>2014</v>
      </c>
      <c r="E194" s="13">
        <v>2014</v>
      </c>
      <c r="F194" s="13" t="s">
        <v>99</v>
      </c>
      <c r="G194" s="88"/>
      <c r="H194" s="88"/>
      <c r="I194" s="88"/>
      <c r="J194" s="88"/>
      <c r="K194" s="88"/>
      <c r="L194" s="88"/>
      <c r="M194" s="45">
        <v>752</v>
      </c>
      <c r="N194" s="45">
        <v>1810</v>
      </c>
      <c r="O194" s="45"/>
      <c r="P194" s="45"/>
      <c r="Q194" s="45"/>
      <c r="R194" s="45"/>
      <c r="S194" s="45"/>
      <c r="T194" s="45"/>
      <c r="U194" s="45"/>
      <c r="V194" s="45"/>
      <c r="W194" s="138"/>
      <c r="X194" s="138"/>
      <c r="Y194" s="138"/>
      <c r="Z194" s="25">
        <v>0.67649999999999999</v>
      </c>
      <c r="AA194" s="25"/>
      <c r="AB194" s="25"/>
      <c r="AC194" s="25">
        <v>7.4099999999999999E-2</v>
      </c>
      <c r="AD194" s="121"/>
      <c r="AE194" s="121"/>
      <c r="AF194" s="88">
        <v>171</v>
      </c>
      <c r="AG194" s="88">
        <v>386</v>
      </c>
    </row>
    <row r="195" spans="1:49">
      <c r="A195" s="48" t="s">
        <v>178</v>
      </c>
      <c r="B195" s="2" t="s">
        <v>74</v>
      </c>
      <c r="C195" s="13" t="s">
        <v>62</v>
      </c>
      <c r="D195" s="2">
        <v>2014</v>
      </c>
      <c r="E195" s="13">
        <v>2014</v>
      </c>
      <c r="F195" s="13" t="s">
        <v>99</v>
      </c>
      <c r="G195" s="88"/>
      <c r="H195" s="88"/>
      <c r="I195" s="88"/>
      <c r="J195" s="88"/>
      <c r="K195" s="88"/>
      <c r="L195" s="88"/>
      <c r="M195" s="45">
        <v>34921</v>
      </c>
      <c r="N195" s="45">
        <v>71884</v>
      </c>
      <c r="O195" s="45"/>
      <c r="P195" s="45"/>
      <c r="Q195" s="45"/>
      <c r="R195" s="45"/>
      <c r="S195" s="45"/>
      <c r="T195" s="45"/>
      <c r="U195" s="45"/>
      <c r="V195" s="45"/>
      <c r="W195" s="138"/>
      <c r="X195" s="138"/>
      <c r="Y195" s="138"/>
      <c r="Z195" s="25">
        <v>0.95199999999999996</v>
      </c>
      <c r="AA195" s="25"/>
      <c r="AB195" s="25"/>
      <c r="AC195" s="25">
        <v>3.95E-2</v>
      </c>
      <c r="AD195" s="121"/>
      <c r="AE195" s="121"/>
      <c r="AF195" s="88">
        <v>5610</v>
      </c>
      <c r="AG195" s="88">
        <v>11062</v>
      </c>
    </row>
    <row r="196" spans="1:49">
      <c r="A196" s="48" t="s">
        <v>179</v>
      </c>
      <c r="B196" s="2" t="s">
        <v>75</v>
      </c>
      <c r="C196" s="13" t="s">
        <v>62</v>
      </c>
      <c r="D196" s="2">
        <v>2014</v>
      </c>
      <c r="E196" s="13">
        <v>2014</v>
      </c>
      <c r="F196" s="13" t="s">
        <v>99</v>
      </c>
      <c r="G196" s="88"/>
      <c r="H196" s="88"/>
      <c r="I196" s="88"/>
      <c r="J196" s="88"/>
      <c r="K196" s="88"/>
      <c r="L196" s="88"/>
      <c r="M196" s="45">
        <v>2511</v>
      </c>
      <c r="N196" s="45">
        <v>5175</v>
      </c>
      <c r="O196" s="45"/>
      <c r="P196" s="45"/>
      <c r="Q196" s="45"/>
      <c r="R196" s="45"/>
      <c r="S196" s="45"/>
      <c r="T196" s="45"/>
      <c r="U196" s="45"/>
      <c r="V196" s="45"/>
      <c r="W196" s="138"/>
      <c r="X196" s="138"/>
      <c r="Y196" s="138"/>
      <c r="Z196" s="25">
        <v>1</v>
      </c>
      <c r="AA196" s="25"/>
      <c r="AB196" s="25"/>
      <c r="AC196" s="25">
        <v>7.4099999999999999E-2</v>
      </c>
      <c r="AD196" s="121"/>
      <c r="AE196" s="121"/>
      <c r="AF196" s="88">
        <v>148</v>
      </c>
      <c r="AG196" s="88">
        <v>253</v>
      </c>
    </row>
    <row r="197" spans="1:49">
      <c r="A197" s="48" t="s">
        <v>180</v>
      </c>
      <c r="B197" s="2" t="s">
        <v>75</v>
      </c>
      <c r="C197" s="13" t="s">
        <v>62</v>
      </c>
      <c r="D197" s="2">
        <v>2014</v>
      </c>
      <c r="E197" s="13">
        <v>2014</v>
      </c>
      <c r="F197" s="13" t="s">
        <v>99</v>
      </c>
      <c r="G197" s="88"/>
      <c r="H197" s="88"/>
      <c r="I197" s="88"/>
      <c r="J197" s="88"/>
      <c r="K197" s="88"/>
      <c r="L197" s="88"/>
      <c r="M197" s="45">
        <v>6837</v>
      </c>
      <c r="N197" s="45">
        <v>12431</v>
      </c>
      <c r="O197" s="45"/>
      <c r="P197" s="45"/>
      <c r="Q197" s="45"/>
      <c r="R197" s="45"/>
      <c r="S197" s="45"/>
      <c r="T197" s="45"/>
      <c r="U197" s="45"/>
      <c r="V197" s="45"/>
      <c r="W197" s="138"/>
      <c r="X197" s="138"/>
      <c r="Y197" s="138"/>
      <c r="Z197" s="25">
        <v>0.98850000000000005</v>
      </c>
      <c r="AA197" s="25"/>
      <c r="AB197" s="25"/>
      <c r="AC197" s="25">
        <v>7.4099999999999999E-2</v>
      </c>
      <c r="AD197" s="121"/>
      <c r="AE197" s="121"/>
      <c r="AF197" s="88">
        <v>403</v>
      </c>
      <c r="AG197" s="88">
        <v>800</v>
      </c>
    </row>
    <row r="198" spans="1:49">
      <c r="A198" s="12" t="s">
        <v>122</v>
      </c>
      <c r="B198" s="2" t="s">
        <v>74</v>
      </c>
      <c r="C198" s="13" t="s">
        <v>62</v>
      </c>
      <c r="D198" s="2">
        <v>2014</v>
      </c>
      <c r="E198" s="13">
        <v>2014</v>
      </c>
      <c r="F198" s="13" t="s">
        <v>99</v>
      </c>
      <c r="G198" s="88"/>
      <c r="H198" s="88"/>
      <c r="I198" s="88"/>
      <c r="J198" s="88"/>
      <c r="K198" s="88"/>
      <c r="L198" s="88"/>
      <c r="M198" s="45">
        <v>97184</v>
      </c>
      <c r="N198" s="45">
        <v>230446</v>
      </c>
      <c r="O198" s="45"/>
      <c r="P198" s="45"/>
      <c r="Q198" s="45"/>
      <c r="R198" s="45"/>
      <c r="S198" s="45"/>
      <c r="T198" s="45"/>
      <c r="U198" s="45"/>
      <c r="V198" s="45"/>
      <c r="W198" s="138"/>
      <c r="X198" s="138"/>
      <c r="Y198" s="138"/>
      <c r="Z198" s="25">
        <v>0.91310000000000002</v>
      </c>
      <c r="AA198" s="25"/>
      <c r="AB198" s="25"/>
      <c r="AC198" s="25">
        <v>2.8799999999999999E-2</v>
      </c>
      <c r="AD198" s="121"/>
      <c r="AE198" s="121"/>
      <c r="AF198" s="88">
        <v>14629</v>
      </c>
      <c r="AG198" s="88">
        <v>31718</v>
      </c>
    </row>
    <row r="199" spans="1:49">
      <c r="A199" s="12" t="s">
        <v>123</v>
      </c>
      <c r="B199" s="2" t="s">
        <v>75</v>
      </c>
      <c r="C199" s="13" t="s">
        <v>62</v>
      </c>
      <c r="D199" s="2">
        <v>2014</v>
      </c>
      <c r="E199" s="13">
        <v>2014</v>
      </c>
      <c r="F199" s="13" t="s">
        <v>99</v>
      </c>
      <c r="G199" s="88"/>
      <c r="H199" s="88"/>
      <c r="I199" s="88"/>
      <c r="J199" s="88"/>
      <c r="K199" s="88"/>
      <c r="L199" s="88"/>
      <c r="M199" s="45">
        <v>1522</v>
      </c>
      <c r="N199" s="45">
        <v>3735</v>
      </c>
      <c r="O199" s="45"/>
      <c r="P199" s="45"/>
      <c r="Q199" s="45"/>
      <c r="R199" s="45"/>
      <c r="S199" s="45"/>
      <c r="T199" s="45"/>
      <c r="U199" s="45"/>
      <c r="V199" s="45"/>
      <c r="W199" s="138"/>
      <c r="X199" s="138"/>
      <c r="Y199" s="138"/>
      <c r="Z199" s="25">
        <v>0.98750000000000004</v>
      </c>
      <c r="AA199" s="25"/>
      <c r="AB199" s="25"/>
      <c r="AC199" s="25">
        <v>7.4099999999999999E-2</v>
      </c>
      <c r="AD199" s="121"/>
      <c r="AE199" s="121"/>
      <c r="AF199" s="88">
        <v>218</v>
      </c>
      <c r="AG199" s="88">
        <v>472</v>
      </c>
    </row>
    <row r="200" spans="1:49">
      <c r="A200" s="12" t="s">
        <v>124</v>
      </c>
      <c r="B200" s="2" t="s">
        <v>75</v>
      </c>
      <c r="C200" s="13" t="s">
        <v>62</v>
      </c>
      <c r="D200" s="2">
        <v>2014</v>
      </c>
      <c r="E200" s="13">
        <v>2014</v>
      </c>
      <c r="F200" s="13" t="s">
        <v>99</v>
      </c>
      <c r="G200" s="88"/>
      <c r="H200" s="88"/>
      <c r="I200" s="88"/>
      <c r="J200" s="88"/>
      <c r="K200" s="88"/>
      <c r="L200" s="88"/>
      <c r="M200" s="45">
        <v>9987</v>
      </c>
      <c r="N200" s="45">
        <v>18257</v>
      </c>
      <c r="O200" s="45"/>
      <c r="P200" s="45"/>
      <c r="Q200" s="45"/>
      <c r="R200" s="45"/>
      <c r="S200" s="45"/>
      <c r="T200" s="45"/>
      <c r="U200" s="45"/>
      <c r="V200" s="45"/>
      <c r="W200" s="138"/>
      <c r="X200" s="138"/>
      <c r="Y200" s="138"/>
      <c r="Z200" s="25">
        <v>0.98650000000000004</v>
      </c>
      <c r="AA200" s="25"/>
      <c r="AB200" s="25"/>
      <c r="AC200" s="25">
        <v>7.4099999999999999E-2</v>
      </c>
      <c r="AD200" s="121"/>
      <c r="AE200" s="121"/>
      <c r="AF200" s="88">
        <v>691</v>
      </c>
      <c r="AG200" s="88">
        <v>1250</v>
      </c>
    </row>
    <row r="201" spans="1:49">
      <c r="A201" s="12" t="s">
        <v>125</v>
      </c>
      <c r="B201" s="2" t="s">
        <v>75</v>
      </c>
      <c r="C201" s="13" t="s">
        <v>62</v>
      </c>
      <c r="D201" s="2">
        <v>2014</v>
      </c>
      <c r="E201" s="13">
        <v>2014</v>
      </c>
      <c r="F201" s="13" t="s">
        <v>99</v>
      </c>
      <c r="G201" s="88"/>
      <c r="H201" s="88"/>
      <c r="I201" s="88"/>
      <c r="J201" s="88"/>
      <c r="K201" s="88"/>
      <c r="L201" s="88"/>
      <c r="M201" s="45">
        <v>15146</v>
      </c>
      <c r="N201" s="45">
        <v>38209</v>
      </c>
      <c r="O201" s="45"/>
      <c r="P201" s="45"/>
      <c r="Q201" s="45"/>
      <c r="R201" s="45"/>
      <c r="S201" s="45"/>
      <c r="T201" s="45"/>
      <c r="U201" s="45"/>
      <c r="V201" s="45"/>
      <c r="W201" s="138"/>
      <c r="X201" s="138"/>
      <c r="Y201" s="138"/>
      <c r="Z201" s="25">
        <v>0.94469999999999998</v>
      </c>
      <c r="AA201" s="25"/>
      <c r="AB201" s="25"/>
      <c r="AC201" s="25">
        <v>7.4099999999999999E-2</v>
      </c>
      <c r="AD201" s="121"/>
      <c r="AE201" s="121"/>
      <c r="AF201" s="88">
        <v>1064</v>
      </c>
      <c r="AG201" s="88">
        <v>2181</v>
      </c>
    </row>
    <row r="202" spans="1:49">
      <c r="A202" s="12" t="s">
        <v>126</v>
      </c>
      <c r="B202" s="2" t="s">
        <v>75</v>
      </c>
      <c r="C202" s="13" t="s">
        <v>62</v>
      </c>
      <c r="D202" s="2">
        <v>2014</v>
      </c>
      <c r="E202" s="13">
        <v>2014</v>
      </c>
      <c r="F202" s="13" t="s">
        <v>99</v>
      </c>
      <c r="G202" s="88"/>
      <c r="H202" s="88"/>
      <c r="I202" s="88"/>
      <c r="J202" s="88"/>
      <c r="K202" s="88"/>
      <c r="L202" s="88"/>
      <c r="M202" s="45">
        <v>1091</v>
      </c>
      <c r="N202" s="45">
        <v>2198</v>
      </c>
      <c r="O202" s="45"/>
      <c r="P202" s="45"/>
      <c r="Q202" s="45"/>
      <c r="R202" s="45"/>
      <c r="S202" s="45"/>
      <c r="T202" s="45"/>
      <c r="U202" s="45"/>
      <c r="V202" s="45"/>
      <c r="W202" s="138"/>
      <c r="X202" s="138"/>
      <c r="Y202" s="138"/>
      <c r="Z202" s="25">
        <v>1</v>
      </c>
      <c r="AA202" s="25"/>
      <c r="AB202" s="25"/>
      <c r="AC202" s="25">
        <v>7.4099999999999999E-2</v>
      </c>
      <c r="AD202" s="121"/>
      <c r="AE202" s="121"/>
      <c r="AF202" s="88">
        <v>114</v>
      </c>
      <c r="AG202" s="88">
        <v>238</v>
      </c>
    </row>
    <row r="203" spans="1:49">
      <c r="A203" s="12" t="s">
        <v>127</v>
      </c>
      <c r="B203" s="2" t="s">
        <v>75</v>
      </c>
      <c r="C203" s="13" t="s">
        <v>62</v>
      </c>
      <c r="D203" s="2">
        <v>2014</v>
      </c>
      <c r="E203" s="13">
        <v>2014</v>
      </c>
      <c r="F203" s="13" t="s">
        <v>99</v>
      </c>
      <c r="G203" s="88"/>
      <c r="H203" s="88"/>
      <c r="I203" s="88"/>
      <c r="J203" s="88"/>
      <c r="K203" s="88"/>
      <c r="L203" s="88"/>
      <c r="M203" s="45">
        <v>61152</v>
      </c>
      <c r="N203" s="45">
        <v>147731</v>
      </c>
      <c r="O203" s="45"/>
      <c r="P203" s="45"/>
      <c r="Q203" s="45"/>
      <c r="R203" s="45"/>
      <c r="S203" s="45"/>
      <c r="T203" s="45"/>
      <c r="U203" s="45"/>
      <c r="V203" s="45"/>
      <c r="W203" s="138"/>
      <c r="X203" s="138"/>
      <c r="Y203" s="138"/>
      <c r="Z203" s="25">
        <v>0.98360000000000003</v>
      </c>
      <c r="AA203" s="25"/>
      <c r="AB203" s="25"/>
      <c r="AC203" s="25">
        <v>2.3E-2</v>
      </c>
      <c r="AD203" s="121"/>
      <c r="AE203" s="121"/>
      <c r="AF203" s="88">
        <v>10539</v>
      </c>
      <c r="AG203" s="88">
        <v>23682</v>
      </c>
    </row>
    <row r="204" spans="1:49">
      <c r="A204" s="12" t="s">
        <v>128</v>
      </c>
      <c r="B204" s="2" t="s">
        <v>75</v>
      </c>
      <c r="C204" s="13" t="s">
        <v>62</v>
      </c>
      <c r="D204" s="2">
        <v>2014</v>
      </c>
      <c r="E204" s="13">
        <v>2014</v>
      </c>
      <c r="F204" s="13" t="s">
        <v>99</v>
      </c>
      <c r="G204" s="88"/>
      <c r="H204" s="88"/>
      <c r="I204" s="88"/>
      <c r="J204" s="88"/>
      <c r="K204" s="88"/>
      <c r="L204" s="88"/>
      <c r="M204" s="45">
        <v>10267</v>
      </c>
      <c r="N204" s="45">
        <v>24396</v>
      </c>
      <c r="O204" s="45"/>
      <c r="P204" s="45"/>
      <c r="Q204" s="45"/>
      <c r="R204" s="45"/>
      <c r="S204" s="45"/>
      <c r="T204" s="45"/>
      <c r="U204" s="45"/>
      <c r="V204" s="45"/>
      <c r="W204" s="138"/>
      <c r="X204" s="138"/>
      <c r="Y204" s="138"/>
      <c r="Z204" s="25">
        <v>0.99119999999999997</v>
      </c>
      <c r="AA204" s="25"/>
      <c r="AB204" s="25"/>
      <c r="AC204" s="25">
        <v>7.4099999999999999E-2</v>
      </c>
      <c r="AD204" s="121"/>
      <c r="AE204" s="121"/>
      <c r="AF204" s="88">
        <v>1402</v>
      </c>
      <c r="AG204" s="88">
        <v>3099</v>
      </c>
    </row>
    <row r="205" spans="1:49">
      <c r="A205" s="12" t="s">
        <v>129</v>
      </c>
      <c r="B205" s="2" t="s">
        <v>75</v>
      </c>
      <c r="C205" s="13" t="s">
        <v>62</v>
      </c>
      <c r="D205" s="2">
        <v>2014</v>
      </c>
      <c r="E205" s="13">
        <v>2014</v>
      </c>
      <c r="F205" s="13" t="s">
        <v>99</v>
      </c>
      <c r="G205" s="88"/>
      <c r="H205" s="88"/>
      <c r="I205" s="88"/>
      <c r="J205" s="88"/>
      <c r="K205" s="88"/>
      <c r="L205" s="88"/>
      <c r="M205" s="45">
        <v>5383</v>
      </c>
      <c r="N205" s="45">
        <v>10896</v>
      </c>
      <c r="O205" s="45"/>
      <c r="P205" s="45"/>
      <c r="Q205" s="45"/>
      <c r="R205" s="45"/>
      <c r="S205" s="45"/>
      <c r="T205" s="45"/>
      <c r="U205" s="45"/>
      <c r="V205" s="45"/>
      <c r="W205" s="138"/>
      <c r="X205" s="138"/>
      <c r="Y205" s="138"/>
      <c r="Z205" s="25">
        <v>0.87260000000000004</v>
      </c>
      <c r="AA205" s="25"/>
      <c r="AB205" s="25"/>
      <c r="AC205" s="25">
        <v>7.4099999999999999E-2</v>
      </c>
      <c r="AD205" s="121"/>
      <c r="AE205" s="121"/>
      <c r="AF205" s="88">
        <v>370</v>
      </c>
      <c r="AG205" s="88">
        <v>704</v>
      </c>
    </row>
    <row r="206" spans="1:49">
      <c r="A206" s="12" t="s">
        <v>130</v>
      </c>
      <c r="B206" s="2" t="s">
        <v>75</v>
      </c>
      <c r="C206" s="13" t="s">
        <v>62</v>
      </c>
      <c r="D206" s="2">
        <v>2014</v>
      </c>
      <c r="E206" s="13">
        <v>2014</v>
      </c>
      <c r="F206" s="13" t="s">
        <v>99</v>
      </c>
      <c r="G206" s="88"/>
      <c r="H206" s="88"/>
      <c r="I206" s="88"/>
      <c r="J206" s="88"/>
      <c r="K206" s="88"/>
      <c r="L206" s="88"/>
      <c r="M206" s="45">
        <v>1570</v>
      </c>
      <c r="N206" s="45">
        <v>3235</v>
      </c>
      <c r="O206" s="45"/>
      <c r="P206" s="45"/>
      <c r="Q206" s="45"/>
      <c r="R206" s="45"/>
      <c r="S206" s="45"/>
      <c r="T206" s="45"/>
      <c r="U206" s="45"/>
      <c r="V206" s="45"/>
      <c r="W206" s="138"/>
      <c r="X206" s="138"/>
      <c r="Y206" s="138"/>
      <c r="Z206" s="25">
        <v>0.96150000000000002</v>
      </c>
      <c r="AA206" s="25"/>
      <c r="AB206" s="25"/>
      <c r="AC206" s="25">
        <v>7.4099999999999999E-2</v>
      </c>
      <c r="AD206" s="121"/>
      <c r="AE206" s="121"/>
      <c r="AF206" s="88">
        <v>100</v>
      </c>
      <c r="AG206" s="88">
        <v>159</v>
      </c>
    </row>
    <row r="207" spans="1:49">
      <c r="A207" s="12" t="s">
        <v>131</v>
      </c>
      <c r="B207" s="2" t="s">
        <v>76</v>
      </c>
      <c r="C207" s="13" t="s">
        <v>62</v>
      </c>
      <c r="D207" s="2">
        <v>2014</v>
      </c>
      <c r="E207" s="13">
        <v>2014</v>
      </c>
      <c r="F207" s="13" t="s">
        <v>99</v>
      </c>
      <c r="G207" s="88"/>
      <c r="H207" s="88"/>
      <c r="I207" s="88"/>
      <c r="J207" s="88"/>
      <c r="K207" s="88"/>
      <c r="L207" s="88"/>
      <c r="M207" s="45">
        <v>576682</v>
      </c>
      <c r="N207" s="45">
        <v>1180079</v>
      </c>
      <c r="O207" s="45"/>
      <c r="P207" s="45"/>
      <c r="Q207" s="45"/>
      <c r="R207" s="45"/>
      <c r="S207" s="45"/>
      <c r="T207" s="45"/>
      <c r="U207" s="45"/>
      <c r="V207" s="45"/>
      <c r="W207" s="138"/>
      <c r="X207" s="138"/>
      <c r="Y207" s="138"/>
      <c r="Z207" s="25">
        <v>0.96319999999999995</v>
      </c>
      <c r="AA207" s="25"/>
      <c r="AB207" s="25"/>
      <c r="AC207" s="25">
        <v>3.2899999999999999E-2</v>
      </c>
      <c r="AD207" s="121"/>
      <c r="AE207" s="121"/>
      <c r="AF207" s="88">
        <v>115679</v>
      </c>
      <c r="AG207" s="88">
        <v>236015</v>
      </c>
    </row>
    <row r="208" spans="1:49">
      <c r="A208" s="12" t="s">
        <v>132</v>
      </c>
      <c r="B208" s="2" t="s">
        <v>75</v>
      </c>
      <c r="C208" s="13" t="s">
        <v>62</v>
      </c>
      <c r="D208" s="2">
        <v>2014</v>
      </c>
      <c r="E208" s="13">
        <v>2014</v>
      </c>
      <c r="F208" s="13" t="s">
        <v>99</v>
      </c>
      <c r="G208" s="88"/>
      <c r="H208" s="88"/>
      <c r="I208" s="88"/>
      <c r="J208" s="88"/>
      <c r="K208" s="88"/>
      <c r="L208" s="88"/>
      <c r="M208" s="45">
        <v>11593</v>
      </c>
      <c r="N208" s="45">
        <v>29027</v>
      </c>
      <c r="O208" s="45"/>
      <c r="P208" s="45"/>
      <c r="Q208" s="45"/>
      <c r="R208" s="45"/>
      <c r="S208" s="45"/>
      <c r="T208" s="45"/>
      <c r="U208" s="45"/>
      <c r="V208" s="45"/>
      <c r="W208" s="138"/>
      <c r="X208" s="138"/>
      <c r="Y208" s="138"/>
      <c r="Z208" s="25">
        <v>0.9788</v>
      </c>
      <c r="AA208" s="25"/>
      <c r="AB208" s="25"/>
      <c r="AC208" s="25">
        <v>7.4099999999999999E-2</v>
      </c>
      <c r="AD208" s="121"/>
      <c r="AE208" s="121"/>
      <c r="AF208" s="88">
        <v>2900</v>
      </c>
      <c r="AG208" s="88">
        <v>6644</v>
      </c>
    </row>
    <row r="209" spans="1:33">
      <c r="A209" s="12" t="s">
        <v>133</v>
      </c>
      <c r="B209" s="2" t="s">
        <v>75</v>
      </c>
      <c r="C209" s="13" t="s">
        <v>62</v>
      </c>
      <c r="D209" s="2">
        <v>2014</v>
      </c>
      <c r="E209" s="13">
        <v>2014</v>
      </c>
      <c r="F209" s="13" t="s">
        <v>99</v>
      </c>
      <c r="G209" s="88"/>
      <c r="H209" s="88"/>
      <c r="I209" s="88"/>
      <c r="J209" s="88"/>
      <c r="K209" s="88"/>
      <c r="L209" s="88"/>
      <c r="M209" s="45">
        <v>6107</v>
      </c>
      <c r="N209" s="45">
        <v>10224</v>
      </c>
      <c r="O209" s="45"/>
      <c r="P209" s="45"/>
      <c r="Q209" s="45"/>
      <c r="R209" s="45"/>
      <c r="S209" s="45"/>
      <c r="T209" s="45"/>
      <c r="U209" s="45"/>
      <c r="V209" s="45"/>
      <c r="W209" s="138"/>
      <c r="X209" s="138"/>
      <c r="Y209" s="138"/>
      <c r="Z209" s="25">
        <v>0.96040000000000003</v>
      </c>
      <c r="AA209" s="25"/>
      <c r="AB209" s="25"/>
      <c r="AC209" s="25">
        <v>7.4099999999999999E-2</v>
      </c>
      <c r="AD209" s="121"/>
      <c r="AE209" s="121"/>
      <c r="AF209" s="88">
        <v>1302</v>
      </c>
      <c r="AG209" s="88">
        <v>2314</v>
      </c>
    </row>
    <row r="210" spans="1:33">
      <c r="A210" s="12" t="s">
        <v>134</v>
      </c>
      <c r="B210" s="2" t="s">
        <v>75</v>
      </c>
      <c r="C210" s="13" t="s">
        <v>62</v>
      </c>
      <c r="D210" s="2">
        <v>2014</v>
      </c>
      <c r="E210" s="13">
        <v>2014</v>
      </c>
      <c r="F210" s="13" t="s">
        <v>99</v>
      </c>
      <c r="G210" s="88"/>
      <c r="H210" s="88"/>
      <c r="I210" s="88"/>
      <c r="J210" s="88"/>
      <c r="K210" s="88"/>
      <c r="L210" s="88"/>
      <c r="M210" s="45">
        <v>1032</v>
      </c>
      <c r="N210" s="45">
        <v>2059</v>
      </c>
      <c r="O210" s="45"/>
      <c r="P210" s="45"/>
      <c r="Q210" s="45"/>
      <c r="R210" s="45"/>
      <c r="S210" s="45"/>
      <c r="T210" s="45"/>
      <c r="U210" s="45"/>
      <c r="V210" s="45"/>
      <c r="W210" s="138"/>
      <c r="X210" s="138"/>
      <c r="Y210" s="138"/>
      <c r="Z210" s="25">
        <v>0.87229999999999996</v>
      </c>
      <c r="AA210" s="25"/>
      <c r="AB210" s="25"/>
      <c r="AC210" s="25">
        <v>7.4099999999999999E-2</v>
      </c>
      <c r="AD210" s="121"/>
      <c r="AE210" s="121"/>
      <c r="AF210" s="88">
        <v>37</v>
      </c>
      <c r="AG210" s="88">
        <v>60</v>
      </c>
    </row>
    <row r="211" spans="1:33">
      <c r="A211" s="12" t="s">
        <v>135</v>
      </c>
      <c r="B211" s="2" t="s">
        <v>75</v>
      </c>
      <c r="C211" s="13" t="s">
        <v>62</v>
      </c>
      <c r="D211" s="2">
        <v>2014</v>
      </c>
      <c r="E211" s="13">
        <v>2014</v>
      </c>
      <c r="F211" s="13" t="s">
        <v>99</v>
      </c>
      <c r="G211" s="88"/>
      <c r="H211" s="88"/>
      <c r="I211" s="88"/>
      <c r="J211" s="88"/>
      <c r="K211" s="88"/>
      <c r="L211" s="88"/>
      <c r="M211" s="45">
        <v>7590</v>
      </c>
      <c r="N211" s="45">
        <v>14074</v>
      </c>
      <c r="O211" s="45"/>
      <c r="P211" s="45"/>
      <c r="Q211" s="45"/>
      <c r="R211" s="45"/>
      <c r="S211" s="45"/>
      <c r="T211" s="45"/>
      <c r="U211" s="45"/>
      <c r="V211" s="45"/>
      <c r="W211" s="138"/>
      <c r="X211" s="138"/>
      <c r="Y211" s="138"/>
      <c r="Z211" s="25">
        <v>0.99719999999999998</v>
      </c>
      <c r="AA211" s="25"/>
      <c r="AB211" s="25"/>
      <c r="AC211" s="25">
        <v>7.4099999999999999E-2</v>
      </c>
      <c r="AD211" s="121"/>
      <c r="AE211" s="121"/>
      <c r="AF211" s="88">
        <v>663</v>
      </c>
      <c r="AG211" s="88">
        <v>1399</v>
      </c>
    </row>
    <row r="212" spans="1:33">
      <c r="A212" s="12" t="s">
        <v>136</v>
      </c>
      <c r="B212" s="2" t="s">
        <v>75</v>
      </c>
      <c r="C212" s="13" t="s">
        <v>62</v>
      </c>
      <c r="D212" s="2">
        <v>2014</v>
      </c>
      <c r="E212" s="13">
        <v>2014</v>
      </c>
      <c r="F212" s="13" t="s">
        <v>99</v>
      </c>
      <c r="G212" s="88"/>
      <c r="H212" s="88"/>
      <c r="I212" s="88"/>
      <c r="J212" s="88"/>
      <c r="K212" s="88"/>
      <c r="L212" s="88"/>
      <c r="M212" s="45">
        <v>24009</v>
      </c>
      <c r="N212" s="45">
        <v>57288</v>
      </c>
      <c r="O212" s="45"/>
      <c r="P212" s="45"/>
      <c r="Q212" s="45"/>
      <c r="R212" s="45"/>
      <c r="S212" s="45"/>
      <c r="T212" s="45"/>
      <c r="U212" s="45"/>
      <c r="V212" s="45"/>
      <c r="W212" s="138"/>
      <c r="X212" s="138"/>
      <c r="Y212" s="138"/>
      <c r="Z212" s="25">
        <v>0.97199999999999998</v>
      </c>
      <c r="AA212" s="25"/>
      <c r="AB212" s="25"/>
      <c r="AC212" s="25">
        <v>6.0000000000000001E-3</v>
      </c>
      <c r="AD212" s="121"/>
      <c r="AE212" s="121"/>
      <c r="AF212" s="88">
        <v>4106</v>
      </c>
      <c r="AG212" s="88">
        <v>9180</v>
      </c>
    </row>
    <row r="213" spans="1:33">
      <c r="A213" s="12" t="s">
        <v>137</v>
      </c>
      <c r="B213" s="2" t="s">
        <v>75</v>
      </c>
      <c r="C213" s="13" t="s">
        <v>62</v>
      </c>
      <c r="D213" s="2">
        <v>2014</v>
      </c>
      <c r="E213" s="13">
        <v>2014</v>
      </c>
      <c r="F213" s="13" t="s">
        <v>99</v>
      </c>
      <c r="G213" s="88"/>
      <c r="H213" s="88"/>
      <c r="I213" s="88"/>
      <c r="J213" s="88"/>
      <c r="K213" s="88"/>
      <c r="L213" s="88"/>
      <c r="M213" s="45">
        <v>455</v>
      </c>
      <c r="N213" s="45">
        <v>997</v>
      </c>
      <c r="O213" s="45"/>
      <c r="P213" s="45"/>
      <c r="Q213" s="45"/>
      <c r="R213" s="45"/>
      <c r="S213" s="45"/>
      <c r="T213" s="45"/>
      <c r="U213" s="45"/>
      <c r="V213" s="45"/>
      <c r="W213" s="138"/>
      <c r="X213" s="138"/>
      <c r="Y213" s="138"/>
      <c r="Z213" s="25">
        <v>1</v>
      </c>
      <c r="AA213" s="25"/>
      <c r="AB213" s="25"/>
      <c r="AC213" s="25">
        <v>7.4099999999999999E-2</v>
      </c>
      <c r="AD213" s="121"/>
      <c r="AE213" s="121"/>
      <c r="AF213" s="88">
        <v>38</v>
      </c>
      <c r="AG213" s="88">
        <v>76</v>
      </c>
    </row>
    <row r="214" spans="1:33">
      <c r="A214" s="12" t="s">
        <v>138</v>
      </c>
      <c r="B214" s="2" t="s">
        <v>75</v>
      </c>
      <c r="C214" s="13" t="s">
        <v>62</v>
      </c>
      <c r="D214" s="2">
        <v>2014</v>
      </c>
      <c r="E214" s="13">
        <v>2014</v>
      </c>
      <c r="F214" s="13" t="s">
        <v>99</v>
      </c>
      <c r="G214" s="88"/>
      <c r="H214" s="88"/>
      <c r="I214" s="88"/>
      <c r="J214" s="88"/>
      <c r="K214" s="88"/>
      <c r="L214" s="88"/>
      <c r="M214" s="45">
        <v>581</v>
      </c>
      <c r="N214" s="45">
        <v>920</v>
      </c>
      <c r="O214" s="45"/>
      <c r="P214" s="45"/>
      <c r="Q214" s="45"/>
      <c r="R214" s="45"/>
      <c r="S214" s="45"/>
      <c r="T214" s="45"/>
      <c r="U214" s="45"/>
      <c r="V214" s="45"/>
      <c r="W214" s="138"/>
      <c r="X214" s="138"/>
      <c r="Y214" s="138"/>
      <c r="Z214" s="25">
        <v>1</v>
      </c>
      <c r="AA214" s="25"/>
      <c r="AB214" s="25"/>
      <c r="AC214" s="25">
        <v>7.4099999999999999E-2</v>
      </c>
      <c r="AD214" s="121"/>
      <c r="AE214" s="121"/>
      <c r="AF214" s="88">
        <v>83</v>
      </c>
      <c r="AG214" s="88">
        <v>163</v>
      </c>
    </row>
    <row r="215" spans="1:33">
      <c r="A215" s="12" t="s">
        <v>139</v>
      </c>
      <c r="B215" s="2" t="s">
        <v>75</v>
      </c>
      <c r="C215" s="13" t="s">
        <v>62</v>
      </c>
      <c r="D215" s="2">
        <v>2014</v>
      </c>
      <c r="E215" s="13">
        <v>2014</v>
      </c>
      <c r="F215" s="13" t="s">
        <v>99</v>
      </c>
      <c r="G215" s="88"/>
      <c r="H215" s="88"/>
      <c r="I215" s="88"/>
      <c r="J215" s="88"/>
      <c r="K215" s="88"/>
      <c r="L215" s="88"/>
      <c r="M215" s="45">
        <v>23498</v>
      </c>
      <c r="N215" s="45">
        <v>53709</v>
      </c>
      <c r="O215" s="45"/>
      <c r="P215" s="45"/>
      <c r="Q215" s="45"/>
      <c r="R215" s="45"/>
      <c r="S215" s="45"/>
      <c r="T215" s="45"/>
      <c r="U215" s="45"/>
      <c r="V215" s="45"/>
      <c r="W215" s="138"/>
      <c r="X215" s="138"/>
      <c r="Y215" s="138"/>
      <c r="Z215" s="25">
        <v>1</v>
      </c>
      <c r="AA215" s="25"/>
      <c r="AB215" s="25"/>
      <c r="AC215" s="25">
        <v>7.1999999999999995E-2</v>
      </c>
      <c r="AD215" s="121"/>
      <c r="AE215" s="121"/>
      <c r="AF215" s="88">
        <v>8138</v>
      </c>
      <c r="AG215" s="88">
        <v>17411</v>
      </c>
    </row>
    <row r="216" spans="1:33">
      <c r="A216" s="12" t="s">
        <v>140</v>
      </c>
      <c r="B216" s="2" t="s">
        <v>75</v>
      </c>
      <c r="C216" s="13" t="s">
        <v>62</v>
      </c>
      <c r="D216" s="2">
        <v>2014</v>
      </c>
      <c r="E216" s="13">
        <v>2014</v>
      </c>
      <c r="F216" s="13" t="s">
        <v>99</v>
      </c>
      <c r="G216" s="88"/>
      <c r="H216" s="88"/>
      <c r="I216" s="88"/>
      <c r="J216" s="88"/>
      <c r="K216" s="88"/>
      <c r="L216" s="88"/>
      <c r="M216" s="45">
        <v>3561</v>
      </c>
      <c r="N216" s="45">
        <v>7455</v>
      </c>
      <c r="O216" s="45"/>
      <c r="P216" s="45"/>
      <c r="Q216" s="45"/>
      <c r="R216" s="45"/>
      <c r="S216" s="45"/>
      <c r="T216" s="45"/>
      <c r="U216" s="45"/>
      <c r="V216" s="45"/>
      <c r="W216" s="138"/>
      <c r="X216" s="138"/>
      <c r="Y216" s="138"/>
      <c r="Z216" s="25">
        <v>0.97219999999999995</v>
      </c>
      <c r="AA216" s="25"/>
      <c r="AB216" s="25"/>
      <c r="AC216" s="25">
        <v>7.4099999999999999E-2</v>
      </c>
      <c r="AD216" s="121"/>
      <c r="AE216" s="121"/>
      <c r="AF216" s="88">
        <v>876</v>
      </c>
      <c r="AG216" s="88">
        <v>1820</v>
      </c>
    </row>
    <row r="217" spans="1:33">
      <c r="A217" s="12" t="s">
        <v>141</v>
      </c>
      <c r="B217" s="2" t="s">
        <v>75</v>
      </c>
      <c r="C217" s="13" t="s">
        <v>62</v>
      </c>
      <c r="D217" s="2">
        <v>2014</v>
      </c>
      <c r="E217" s="13">
        <v>2014</v>
      </c>
      <c r="F217" s="13" t="s">
        <v>99</v>
      </c>
      <c r="G217" s="88"/>
      <c r="H217" s="88"/>
      <c r="I217" s="88"/>
      <c r="J217" s="88"/>
      <c r="K217" s="88"/>
      <c r="L217" s="88"/>
      <c r="M217" s="45">
        <v>4161</v>
      </c>
      <c r="N217" s="45">
        <v>7813</v>
      </c>
      <c r="O217" s="45"/>
      <c r="P217" s="45"/>
      <c r="Q217" s="45"/>
      <c r="R217" s="45"/>
      <c r="S217" s="45"/>
      <c r="T217" s="45"/>
      <c r="U217" s="45"/>
      <c r="V217" s="45"/>
      <c r="W217" s="138"/>
      <c r="X217" s="138"/>
      <c r="Y217" s="138"/>
      <c r="Z217" s="25">
        <v>0.9758</v>
      </c>
      <c r="AA217" s="25"/>
      <c r="AB217" s="25"/>
      <c r="AC217" s="25">
        <v>7.4099999999999999E-2</v>
      </c>
      <c r="AD217" s="121"/>
      <c r="AE217" s="121"/>
      <c r="AF217" s="88">
        <v>181</v>
      </c>
      <c r="AG217" s="88">
        <v>354</v>
      </c>
    </row>
    <row r="218" spans="1:33">
      <c r="A218" s="12" t="s">
        <v>142</v>
      </c>
      <c r="B218" s="2" t="s">
        <v>74</v>
      </c>
      <c r="C218" s="13" t="s">
        <v>62</v>
      </c>
      <c r="D218" s="2">
        <v>2014</v>
      </c>
      <c r="E218" s="13">
        <v>2014</v>
      </c>
      <c r="F218" s="13" t="s">
        <v>99</v>
      </c>
      <c r="G218" s="88"/>
      <c r="H218" s="88"/>
      <c r="I218" s="88"/>
      <c r="J218" s="88"/>
      <c r="K218" s="88"/>
      <c r="L218" s="88"/>
      <c r="M218" s="45">
        <v>115195</v>
      </c>
      <c r="N218" s="45">
        <v>248563</v>
      </c>
      <c r="O218" s="45"/>
      <c r="P218" s="45"/>
      <c r="Q218" s="45"/>
      <c r="R218" s="45"/>
      <c r="S218" s="45"/>
      <c r="T218" s="45"/>
      <c r="U218" s="45"/>
      <c r="V218" s="45"/>
      <c r="W218" s="138"/>
      <c r="X218" s="138"/>
      <c r="Y218" s="138"/>
      <c r="Z218" s="25">
        <v>0.97689999999999999</v>
      </c>
      <c r="AA218" s="25"/>
      <c r="AB218" s="25"/>
      <c r="AC218" s="25">
        <v>2.8799999999999999E-2</v>
      </c>
      <c r="AD218" s="121"/>
      <c r="AE218" s="121"/>
      <c r="AF218" s="88">
        <v>29865</v>
      </c>
      <c r="AG218" s="88">
        <v>64396</v>
      </c>
    </row>
    <row r="219" spans="1:33">
      <c r="A219" s="12" t="s">
        <v>143</v>
      </c>
      <c r="B219" s="2" t="s">
        <v>74</v>
      </c>
      <c r="C219" s="13" t="s">
        <v>62</v>
      </c>
      <c r="D219" s="2">
        <v>2014</v>
      </c>
      <c r="E219" s="13">
        <v>2014</v>
      </c>
      <c r="F219" s="13" t="s">
        <v>99</v>
      </c>
      <c r="G219" s="88"/>
      <c r="H219" s="88"/>
      <c r="I219" s="88"/>
      <c r="J219" s="88"/>
      <c r="K219" s="88"/>
      <c r="L219" s="88"/>
      <c r="M219" s="45">
        <v>9099</v>
      </c>
      <c r="N219" s="45">
        <v>18437</v>
      </c>
      <c r="O219" s="45"/>
      <c r="P219" s="45"/>
      <c r="Q219" s="45"/>
      <c r="R219" s="45"/>
      <c r="S219" s="45"/>
      <c r="T219" s="45"/>
      <c r="U219" s="45"/>
      <c r="V219" s="45"/>
      <c r="W219" s="138"/>
      <c r="X219" s="138"/>
      <c r="Y219" s="138"/>
      <c r="Z219" s="25">
        <v>0.9879</v>
      </c>
      <c r="AA219" s="25"/>
      <c r="AB219" s="25"/>
      <c r="AC219" s="25">
        <v>7.4099999999999999E-2</v>
      </c>
      <c r="AD219" s="121"/>
      <c r="AE219" s="121"/>
      <c r="AF219" s="88">
        <v>694</v>
      </c>
      <c r="AG219" s="88">
        <v>1376</v>
      </c>
    </row>
    <row r="220" spans="1:33">
      <c r="A220" s="12" t="s">
        <v>144</v>
      </c>
      <c r="B220" s="2" t="s">
        <v>75</v>
      </c>
      <c r="C220" s="13" t="s">
        <v>62</v>
      </c>
      <c r="D220" s="2">
        <v>2014</v>
      </c>
      <c r="E220" s="13">
        <v>2014</v>
      </c>
      <c r="F220" s="13" t="s">
        <v>99</v>
      </c>
      <c r="G220" s="88"/>
      <c r="H220" s="88"/>
      <c r="I220" s="88"/>
      <c r="J220" s="88"/>
      <c r="K220" s="88"/>
      <c r="L220" s="88"/>
      <c r="M220" s="45">
        <v>991</v>
      </c>
      <c r="N220" s="45">
        <v>1951</v>
      </c>
      <c r="O220" s="45"/>
      <c r="P220" s="45"/>
      <c r="Q220" s="45"/>
      <c r="R220" s="45"/>
      <c r="S220" s="45"/>
      <c r="T220" s="45"/>
      <c r="U220" s="45"/>
      <c r="V220" s="45"/>
      <c r="W220" s="138"/>
      <c r="X220" s="138"/>
      <c r="Y220" s="138"/>
      <c r="Z220" s="25">
        <v>1</v>
      </c>
      <c r="AA220" s="25"/>
      <c r="AB220" s="25"/>
      <c r="AC220" s="25">
        <v>7.4099999999999999E-2</v>
      </c>
      <c r="AD220" s="121"/>
      <c r="AE220" s="121"/>
      <c r="AF220" s="88" t="s">
        <v>430</v>
      </c>
      <c r="AG220" s="88" t="s">
        <v>430</v>
      </c>
    </row>
    <row r="221" spans="1:33">
      <c r="A221" s="12" t="s">
        <v>145</v>
      </c>
      <c r="B221" s="2" t="s">
        <v>75</v>
      </c>
      <c r="C221" s="13" t="s">
        <v>62</v>
      </c>
      <c r="D221" s="2">
        <v>2014</v>
      </c>
      <c r="E221" s="13">
        <v>2014</v>
      </c>
      <c r="F221" s="13" t="s">
        <v>99</v>
      </c>
      <c r="G221" s="88"/>
      <c r="H221" s="88"/>
      <c r="I221" s="88"/>
      <c r="J221" s="88"/>
      <c r="K221" s="88"/>
      <c r="L221" s="88"/>
      <c r="M221" s="45">
        <v>121622</v>
      </c>
      <c r="N221" s="45">
        <v>285410</v>
      </c>
      <c r="O221" s="45"/>
      <c r="P221" s="45"/>
      <c r="Q221" s="45"/>
      <c r="R221" s="45"/>
      <c r="S221" s="45"/>
      <c r="T221" s="45"/>
      <c r="U221" s="45"/>
      <c r="V221" s="45"/>
      <c r="W221" s="138"/>
      <c r="X221" s="138"/>
      <c r="Y221" s="138"/>
      <c r="Z221" s="25">
        <v>0.99560000000000004</v>
      </c>
      <c r="AA221" s="25"/>
      <c r="AB221" s="25"/>
      <c r="AC221" s="25">
        <v>3.4299999999999997E-2</v>
      </c>
      <c r="AD221" s="121"/>
      <c r="AE221" s="121"/>
      <c r="AF221" s="88">
        <v>16835</v>
      </c>
      <c r="AG221" s="88">
        <v>36896</v>
      </c>
    </row>
    <row r="222" spans="1:33">
      <c r="A222" s="12" t="s">
        <v>146</v>
      </c>
      <c r="B222" s="2" t="s">
        <v>74</v>
      </c>
      <c r="C222" s="13" t="s">
        <v>62</v>
      </c>
      <c r="D222" s="2">
        <v>2014</v>
      </c>
      <c r="E222" s="13">
        <v>2014</v>
      </c>
      <c r="F222" s="13" t="s">
        <v>99</v>
      </c>
      <c r="G222" s="88"/>
      <c r="H222" s="88"/>
      <c r="I222" s="88"/>
      <c r="J222" s="88"/>
      <c r="K222" s="88"/>
      <c r="L222" s="88"/>
      <c r="M222" s="45">
        <v>99448</v>
      </c>
      <c r="N222" s="45">
        <v>215919</v>
      </c>
      <c r="O222" s="45"/>
      <c r="P222" s="45"/>
      <c r="Q222" s="45"/>
      <c r="R222" s="45"/>
      <c r="S222" s="45"/>
      <c r="T222" s="45"/>
      <c r="U222" s="45"/>
      <c r="V222" s="45"/>
      <c r="W222" s="138"/>
      <c r="X222" s="138"/>
      <c r="Y222" s="138"/>
      <c r="Z222" s="25">
        <v>0.97540000000000004</v>
      </c>
      <c r="AA222" s="25"/>
      <c r="AB222" s="25"/>
      <c r="AC222" s="25">
        <v>3.0000000000000001E-3</v>
      </c>
      <c r="AD222" s="121"/>
      <c r="AE222" s="121"/>
      <c r="AF222" s="88">
        <v>10203</v>
      </c>
      <c r="AG222" s="88">
        <v>19869</v>
      </c>
    </row>
    <row r="223" spans="1:33">
      <c r="A223" s="12" t="s">
        <v>147</v>
      </c>
      <c r="B223" s="2" t="s">
        <v>75</v>
      </c>
      <c r="C223" s="13" t="s">
        <v>62</v>
      </c>
      <c r="D223" s="2">
        <v>2014</v>
      </c>
      <c r="E223" s="13">
        <v>2014</v>
      </c>
      <c r="F223" s="13" t="s">
        <v>99</v>
      </c>
      <c r="G223" s="88"/>
      <c r="H223" s="88"/>
      <c r="I223" s="88"/>
      <c r="J223" s="88"/>
      <c r="K223" s="88"/>
      <c r="L223" s="88"/>
      <c r="M223" s="45">
        <v>2752</v>
      </c>
      <c r="N223" s="45">
        <v>6390</v>
      </c>
      <c r="O223" s="45"/>
      <c r="P223" s="45"/>
      <c r="Q223" s="45"/>
      <c r="R223" s="45"/>
      <c r="S223" s="45"/>
      <c r="T223" s="45"/>
      <c r="U223" s="45"/>
      <c r="V223" s="45"/>
      <c r="W223" s="138"/>
      <c r="X223" s="138"/>
      <c r="Y223" s="138"/>
      <c r="Z223" s="25">
        <v>1</v>
      </c>
      <c r="AA223" s="25"/>
      <c r="AB223" s="25"/>
      <c r="AC223" s="25">
        <v>7.4099999999999999E-2</v>
      </c>
      <c r="AD223" s="121"/>
      <c r="AE223" s="121"/>
      <c r="AF223" s="88">
        <v>474</v>
      </c>
      <c r="AG223" s="88">
        <v>1033</v>
      </c>
    </row>
    <row r="224" spans="1:33">
      <c r="A224" s="12" t="s">
        <v>148</v>
      </c>
      <c r="B224" s="2" t="s">
        <v>75</v>
      </c>
      <c r="C224" s="13" t="s">
        <v>62</v>
      </c>
      <c r="D224" s="2">
        <v>2014</v>
      </c>
      <c r="E224" s="13">
        <v>2014</v>
      </c>
      <c r="F224" s="13" t="s">
        <v>99</v>
      </c>
      <c r="G224" s="88"/>
      <c r="H224" s="88"/>
      <c r="I224" s="88"/>
      <c r="J224" s="88"/>
      <c r="K224" s="88"/>
      <c r="L224" s="88"/>
      <c r="M224" s="45">
        <v>168897</v>
      </c>
      <c r="N224" s="45">
        <v>385964</v>
      </c>
      <c r="O224" s="45"/>
      <c r="P224" s="45"/>
      <c r="Q224" s="45"/>
      <c r="R224" s="45"/>
      <c r="S224" s="45"/>
      <c r="T224" s="45"/>
      <c r="U224" s="45"/>
      <c r="V224" s="45"/>
      <c r="W224" s="138"/>
      <c r="X224" s="138"/>
      <c r="Y224" s="138"/>
      <c r="Z224" s="25">
        <v>0.99929999999999997</v>
      </c>
      <c r="AA224" s="25"/>
      <c r="AB224" s="25"/>
      <c r="AC224" s="25">
        <v>1.0699999999999999E-2</v>
      </c>
      <c r="AD224" s="121"/>
      <c r="AE224" s="121"/>
      <c r="AF224" s="88">
        <v>21102</v>
      </c>
      <c r="AG224" s="88">
        <v>44976</v>
      </c>
    </row>
    <row r="225" spans="1:33">
      <c r="A225" s="12" t="s">
        <v>149</v>
      </c>
      <c r="B225" s="2" t="s">
        <v>74</v>
      </c>
      <c r="C225" s="13" t="s">
        <v>62</v>
      </c>
      <c r="D225" s="2">
        <v>2014</v>
      </c>
      <c r="E225" s="13">
        <v>2014</v>
      </c>
      <c r="F225" s="13" t="s">
        <v>99</v>
      </c>
      <c r="G225" s="88"/>
      <c r="H225" s="88"/>
      <c r="I225" s="88"/>
      <c r="J225" s="88"/>
      <c r="K225" s="88"/>
      <c r="L225" s="88"/>
      <c r="M225" s="45">
        <v>131667</v>
      </c>
      <c r="N225" s="45">
        <v>276963</v>
      </c>
      <c r="O225" s="45"/>
      <c r="P225" s="45"/>
      <c r="Q225" s="45"/>
      <c r="R225" s="45"/>
      <c r="S225" s="45"/>
      <c r="T225" s="45"/>
      <c r="U225" s="45"/>
      <c r="V225" s="45"/>
      <c r="W225" s="138"/>
      <c r="X225" s="138"/>
      <c r="Y225" s="138"/>
      <c r="Z225" s="25">
        <v>0.90200000000000002</v>
      </c>
      <c r="AA225" s="25"/>
      <c r="AB225" s="25"/>
      <c r="AC225" s="25">
        <v>4.7100000000000003E-2</v>
      </c>
      <c r="AD225" s="121"/>
      <c r="AE225" s="121"/>
      <c r="AF225" s="88">
        <v>16512</v>
      </c>
      <c r="AG225" s="88">
        <v>33763</v>
      </c>
    </row>
    <row r="226" spans="1:33">
      <c r="A226" s="12" t="s">
        <v>150</v>
      </c>
      <c r="B226" s="2" t="s">
        <v>74</v>
      </c>
      <c r="C226" s="13" t="s">
        <v>62</v>
      </c>
      <c r="D226" s="2">
        <v>2014</v>
      </c>
      <c r="E226" s="13">
        <v>2014</v>
      </c>
      <c r="F226" s="13" t="s">
        <v>99</v>
      </c>
      <c r="G226" s="88"/>
      <c r="H226" s="88"/>
      <c r="I226" s="88"/>
      <c r="J226" s="88"/>
      <c r="K226" s="88"/>
      <c r="L226" s="88"/>
      <c r="M226" s="45">
        <v>32863</v>
      </c>
      <c r="N226" s="45">
        <v>51155</v>
      </c>
      <c r="O226" s="45"/>
      <c r="P226" s="45"/>
      <c r="Q226" s="45"/>
      <c r="R226" s="45"/>
      <c r="S226" s="45"/>
      <c r="T226" s="45"/>
      <c r="U226" s="45"/>
      <c r="V226" s="45"/>
      <c r="W226" s="138"/>
      <c r="X226" s="138"/>
      <c r="Y226" s="138"/>
      <c r="Z226" s="25">
        <v>0.97089999999999999</v>
      </c>
      <c r="AA226" s="25"/>
      <c r="AB226" s="25"/>
      <c r="AC226" s="25">
        <v>4.4999999999999998E-2</v>
      </c>
      <c r="AD226" s="121"/>
      <c r="AE226" s="121"/>
      <c r="AF226" s="88">
        <v>4245</v>
      </c>
      <c r="AG226" s="88">
        <v>6770</v>
      </c>
    </row>
    <row r="227" spans="1:33">
      <c r="A227" s="12" t="s">
        <v>151</v>
      </c>
      <c r="B227" s="2" t="s">
        <v>75</v>
      </c>
      <c r="C227" s="13" t="s">
        <v>62</v>
      </c>
      <c r="D227" s="2">
        <v>2014</v>
      </c>
      <c r="E227" s="13">
        <v>2014</v>
      </c>
      <c r="F227" s="13" t="s">
        <v>99</v>
      </c>
      <c r="G227" s="88"/>
      <c r="H227" s="88"/>
      <c r="I227" s="88"/>
      <c r="J227" s="88"/>
      <c r="K227" s="88"/>
      <c r="L227" s="88"/>
      <c r="M227" s="45">
        <v>49324</v>
      </c>
      <c r="N227" s="45">
        <v>116685</v>
      </c>
      <c r="O227" s="45"/>
      <c r="P227" s="45"/>
      <c r="Q227" s="45"/>
      <c r="R227" s="45"/>
      <c r="S227" s="45"/>
      <c r="T227" s="45"/>
      <c r="U227" s="45"/>
      <c r="V227" s="45"/>
      <c r="W227" s="138"/>
      <c r="X227" s="138"/>
      <c r="Y227" s="138"/>
      <c r="Z227" s="25">
        <v>0.9829</v>
      </c>
      <c r="AA227" s="25"/>
      <c r="AB227" s="25"/>
      <c r="AC227" s="25">
        <v>5.6500000000000002E-2</v>
      </c>
      <c r="AD227" s="121"/>
      <c r="AE227" s="121"/>
      <c r="AF227" s="88">
        <v>7162</v>
      </c>
      <c r="AG227" s="88">
        <v>15320</v>
      </c>
    </row>
    <row r="228" spans="1:33">
      <c r="A228" s="12" t="s">
        <v>152</v>
      </c>
      <c r="B228" s="2" t="s">
        <v>74</v>
      </c>
      <c r="C228" s="13" t="s">
        <v>62</v>
      </c>
      <c r="D228" s="2">
        <v>2014</v>
      </c>
      <c r="E228" s="13">
        <v>2014</v>
      </c>
      <c r="F228" s="13" t="s">
        <v>99</v>
      </c>
      <c r="G228" s="88"/>
      <c r="H228" s="88"/>
      <c r="I228" s="88"/>
      <c r="J228" s="88"/>
      <c r="K228" s="88"/>
      <c r="L228" s="88"/>
      <c r="M228" s="45">
        <v>9675</v>
      </c>
      <c r="N228" s="45">
        <v>18502</v>
      </c>
      <c r="O228" s="45"/>
      <c r="P228" s="45"/>
      <c r="Q228" s="45"/>
      <c r="R228" s="45"/>
      <c r="S228" s="45"/>
      <c r="T228" s="45"/>
      <c r="U228" s="45"/>
      <c r="V228" s="45"/>
      <c r="W228" s="138"/>
      <c r="X228" s="138"/>
      <c r="Y228" s="138"/>
      <c r="Z228" s="25">
        <v>0.97160000000000002</v>
      </c>
      <c r="AA228" s="25"/>
      <c r="AB228" s="25"/>
      <c r="AC228" s="25">
        <v>7.4099999999999999E-2</v>
      </c>
      <c r="AD228" s="121"/>
      <c r="AE228" s="121"/>
      <c r="AF228" s="88">
        <v>1202</v>
      </c>
      <c r="AG228" s="88">
        <v>2419</v>
      </c>
    </row>
    <row r="229" spans="1:33">
      <c r="A229" s="12" t="s">
        <v>153</v>
      </c>
      <c r="B229" s="2" t="s">
        <v>74</v>
      </c>
      <c r="C229" s="13" t="s">
        <v>62</v>
      </c>
      <c r="D229" s="2">
        <v>2014</v>
      </c>
      <c r="E229" s="13">
        <v>2014</v>
      </c>
      <c r="F229" s="13" t="s">
        <v>99</v>
      </c>
      <c r="G229" s="88"/>
      <c r="H229" s="88"/>
      <c r="I229" s="88"/>
      <c r="J229" s="88"/>
      <c r="K229" s="88"/>
      <c r="L229" s="88"/>
      <c r="M229" s="45">
        <v>15963</v>
      </c>
      <c r="N229" s="45">
        <v>32354</v>
      </c>
      <c r="O229" s="45"/>
      <c r="P229" s="45"/>
      <c r="Q229" s="45"/>
      <c r="R229" s="45"/>
      <c r="S229" s="45"/>
      <c r="T229" s="45"/>
      <c r="U229" s="45"/>
      <c r="V229" s="45"/>
      <c r="W229" s="138"/>
      <c r="X229" s="138"/>
      <c r="Y229" s="138"/>
      <c r="Z229" s="25">
        <v>0.97689999999999999</v>
      </c>
      <c r="AA229" s="25"/>
      <c r="AB229" s="25"/>
      <c r="AC229" s="25">
        <v>7.4099999999999999E-2</v>
      </c>
      <c r="AD229" s="121"/>
      <c r="AE229" s="121"/>
      <c r="AF229" s="88">
        <v>4096</v>
      </c>
      <c r="AG229" s="88">
        <v>7965</v>
      </c>
    </row>
    <row r="230" spans="1:33">
      <c r="A230" s="12" t="s">
        <v>154</v>
      </c>
      <c r="B230" s="2" t="s">
        <v>74</v>
      </c>
      <c r="C230" s="13" t="s">
        <v>62</v>
      </c>
      <c r="D230" s="2">
        <v>2014</v>
      </c>
      <c r="E230" s="13">
        <v>2014</v>
      </c>
      <c r="F230" s="13" t="s">
        <v>99</v>
      </c>
      <c r="G230" s="88"/>
      <c r="H230" s="88"/>
      <c r="I230" s="88"/>
      <c r="J230" s="88"/>
      <c r="K230" s="88"/>
      <c r="L230" s="88"/>
      <c r="M230" s="45">
        <v>16217</v>
      </c>
      <c r="N230" s="45">
        <v>36132</v>
      </c>
      <c r="O230" s="45"/>
      <c r="P230" s="45"/>
      <c r="Q230" s="45"/>
      <c r="R230" s="45"/>
      <c r="S230" s="45"/>
      <c r="T230" s="45"/>
      <c r="U230" s="45"/>
      <c r="V230" s="45"/>
      <c r="W230" s="138"/>
      <c r="X230" s="138"/>
      <c r="Y230" s="138"/>
      <c r="Z230" s="25">
        <v>0.79590000000000005</v>
      </c>
      <c r="AA230" s="25"/>
      <c r="AB230" s="25"/>
      <c r="AC230" s="25">
        <v>7.4099999999999999E-2</v>
      </c>
      <c r="AD230" s="121"/>
      <c r="AE230" s="121"/>
      <c r="AF230" s="88">
        <v>4940</v>
      </c>
      <c r="AG230" s="88">
        <v>10828</v>
      </c>
    </row>
    <row r="231" spans="1:33">
      <c r="A231" s="12" t="s">
        <v>155</v>
      </c>
      <c r="B231" s="2" t="s">
        <v>74</v>
      </c>
      <c r="C231" s="13" t="s">
        <v>62</v>
      </c>
      <c r="D231" s="2">
        <v>2014</v>
      </c>
      <c r="E231" s="13">
        <v>2014</v>
      </c>
      <c r="F231" s="13" t="s">
        <v>99</v>
      </c>
      <c r="G231" s="88"/>
      <c r="H231" s="88"/>
      <c r="I231" s="88"/>
      <c r="J231" s="88"/>
      <c r="K231" s="88"/>
      <c r="L231" s="88"/>
      <c r="M231" s="45">
        <v>54498</v>
      </c>
      <c r="N231" s="45">
        <v>113186</v>
      </c>
      <c r="O231" s="45"/>
      <c r="P231" s="45"/>
      <c r="Q231" s="45"/>
      <c r="R231" s="45"/>
      <c r="S231" s="45"/>
      <c r="T231" s="45"/>
      <c r="U231" s="45"/>
      <c r="V231" s="45"/>
      <c r="W231" s="138"/>
      <c r="X231" s="138"/>
      <c r="Y231" s="138"/>
      <c r="Z231" s="25">
        <v>0.96850000000000003</v>
      </c>
      <c r="AA231" s="25"/>
      <c r="AB231" s="25"/>
      <c r="AC231" s="25">
        <v>2.98E-2</v>
      </c>
      <c r="AD231" s="121"/>
      <c r="AE231" s="121"/>
      <c r="AF231" s="88">
        <v>11274</v>
      </c>
      <c r="AG231" s="88">
        <v>22635</v>
      </c>
    </row>
    <row r="232" spans="1:33">
      <c r="A232" s="12" t="s">
        <v>156</v>
      </c>
      <c r="B232" s="2" t="s">
        <v>74</v>
      </c>
      <c r="C232" s="13" t="s">
        <v>62</v>
      </c>
      <c r="D232" s="2">
        <v>2014</v>
      </c>
      <c r="E232" s="13">
        <v>2014</v>
      </c>
      <c r="F232" s="13" t="s">
        <v>99</v>
      </c>
      <c r="G232" s="88"/>
      <c r="H232" s="88"/>
      <c r="I232" s="88"/>
      <c r="J232" s="88"/>
      <c r="K232" s="88"/>
      <c r="L232" s="88"/>
      <c r="M232" s="45">
        <v>12796</v>
      </c>
      <c r="N232" s="45">
        <v>24910</v>
      </c>
      <c r="O232" s="45"/>
      <c r="P232" s="45"/>
      <c r="Q232" s="45"/>
      <c r="R232" s="45"/>
      <c r="S232" s="45"/>
      <c r="T232" s="45"/>
      <c r="U232" s="45"/>
      <c r="V232" s="45"/>
      <c r="W232" s="138"/>
      <c r="X232" s="138"/>
      <c r="Y232" s="138"/>
      <c r="Z232" s="25">
        <v>0.8075</v>
      </c>
      <c r="AA232" s="25"/>
      <c r="AB232" s="25"/>
      <c r="AC232" s="25">
        <v>7.4099999999999999E-2</v>
      </c>
      <c r="AD232" s="121"/>
      <c r="AE232" s="121"/>
      <c r="AF232" s="88">
        <v>2664</v>
      </c>
      <c r="AG232" s="88">
        <v>5443</v>
      </c>
    </row>
    <row r="233" spans="1:33">
      <c r="A233" s="12" t="s">
        <v>157</v>
      </c>
      <c r="B233" s="2" t="s">
        <v>75</v>
      </c>
      <c r="C233" s="13" t="s">
        <v>62</v>
      </c>
      <c r="D233" s="2">
        <v>2014</v>
      </c>
      <c r="E233" s="13">
        <v>2014</v>
      </c>
      <c r="F233" s="13" t="s">
        <v>99</v>
      </c>
      <c r="G233" s="88"/>
      <c r="H233" s="88"/>
      <c r="I233" s="88"/>
      <c r="J233" s="88"/>
      <c r="K233" s="88"/>
      <c r="L233" s="88"/>
      <c r="M233" s="45">
        <v>12324</v>
      </c>
      <c r="N233" s="45">
        <v>24283</v>
      </c>
      <c r="O233" s="45"/>
      <c r="P233" s="45"/>
      <c r="Q233" s="45"/>
      <c r="R233" s="45"/>
      <c r="S233" s="45"/>
      <c r="T233" s="45"/>
      <c r="U233" s="45"/>
      <c r="V233" s="45"/>
      <c r="W233" s="138"/>
      <c r="X233" s="138"/>
      <c r="Y233" s="138"/>
      <c r="Z233" s="25">
        <v>0.95499999999999996</v>
      </c>
      <c r="AA233" s="25"/>
      <c r="AB233" s="25"/>
      <c r="AC233" s="25">
        <v>7.4099999999999999E-2</v>
      </c>
      <c r="AD233" s="121"/>
      <c r="AE233" s="121"/>
      <c r="AF233" s="88">
        <v>682</v>
      </c>
      <c r="AG233" s="88">
        <v>1131</v>
      </c>
    </row>
    <row r="234" spans="1:33">
      <c r="A234" s="12" t="s">
        <v>158</v>
      </c>
      <c r="B234" s="2" t="s">
        <v>75</v>
      </c>
      <c r="C234" s="13" t="s">
        <v>62</v>
      </c>
      <c r="D234" s="2">
        <v>2014</v>
      </c>
      <c r="E234" s="13">
        <v>2014</v>
      </c>
      <c r="F234" s="13" t="s">
        <v>99</v>
      </c>
      <c r="G234" s="88"/>
      <c r="H234" s="88"/>
      <c r="I234" s="88"/>
      <c r="J234" s="88"/>
      <c r="K234" s="88"/>
      <c r="L234" s="88"/>
      <c r="M234" s="45">
        <v>173</v>
      </c>
      <c r="N234" s="45">
        <v>306</v>
      </c>
      <c r="O234" s="45"/>
      <c r="P234" s="45"/>
      <c r="Q234" s="45"/>
      <c r="R234" s="45"/>
      <c r="S234" s="45"/>
      <c r="T234" s="45"/>
      <c r="U234" s="45"/>
      <c r="V234" s="45"/>
      <c r="W234" s="138"/>
      <c r="X234" s="138"/>
      <c r="Y234" s="138"/>
      <c r="Z234" s="25">
        <v>0.9</v>
      </c>
      <c r="AA234" s="25"/>
      <c r="AB234" s="25"/>
      <c r="AC234" s="25">
        <v>7.4099999999999999E-2</v>
      </c>
      <c r="AD234" s="121"/>
      <c r="AE234" s="121"/>
      <c r="AF234" s="88" t="s">
        <v>430</v>
      </c>
      <c r="AG234" s="88" t="s">
        <v>430</v>
      </c>
    </row>
    <row r="235" spans="1:33">
      <c r="A235" s="12" t="s">
        <v>159</v>
      </c>
      <c r="B235" s="2" t="s">
        <v>75</v>
      </c>
      <c r="C235" s="13" t="s">
        <v>62</v>
      </c>
      <c r="D235" s="2">
        <v>2014</v>
      </c>
      <c r="E235" s="13">
        <v>2014</v>
      </c>
      <c r="F235" s="13" t="s">
        <v>99</v>
      </c>
      <c r="G235" s="88"/>
      <c r="H235" s="88"/>
      <c r="I235" s="88"/>
      <c r="J235" s="88"/>
      <c r="K235" s="88"/>
      <c r="L235" s="88"/>
      <c r="M235" s="45">
        <v>3206</v>
      </c>
      <c r="N235" s="45">
        <v>7024</v>
      </c>
      <c r="O235" s="45"/>
      <c r="P235" s="45"/>
      <c r="Q235" s="45"/>
      <c r="R235" s="45"/>
      <c r="S235" s="45"/>
      <c r="T235" s="45"/>
      <c r="U235" s="45"/>
      <c r="V235" s="45"/>
      <c r="W235" s="138"/>
      <c r="X235" s="138"/>
      <c r="Y235" s="138"/>
      <c r="Z235" s="25">
        <v>1</v>
      </c>
      <c r="AA235" s="25"/>
      <c r="AB235" s="25"/>
      <c r="AC235" s="25">
        <v>7.4099999999999999E-2</v>
      </c>
      <c r="AD235" s="121"/>
      <c r="AE235" s="121"/>
      <c r="AF235" s="88">
        <v>150</v>
      </c>
      <c r="AG235" s="88">
        <v>264</v>
      </c>
    </row>
    <row r="236" spans="1:33">
      <c r="A236" s="12" t="s">
        <v>160</v>
      </c>
      <c r="B236" s="2" t="s">
        <v>74</v>
      </c>
      <c r="C236" s="13" t="s">
        <v>62</v>
      </c>
      <c r="D236" s="2">
        <v>2014</v>
      </c>
      <c r="E236" s="13">
        <v>2014</v>
      </c>
      <c r="F236" s="13" t="s">
        <v>99</v>
      </c>
      <c r="G236" s="88"/>
      <c r="H236" s="88"/>
      <c r="I236" s="88"/>
      <c r="J236" s="88"/>
      <c r="K236" s="88"/>
      <c r="L236" s="88"/>
      <c r="M236" s="45">
        <v>21995</v>
      </c>
      <c r="N236" s="45">
        <v>43407</v>
      </c>
      <c r="O236" s="45"/>
      <c r="P236" s="45"/>
      <c r="Q236" s="45"/>
      <c r="R236" s="45"/>
      <c r="S236" s="45"/>
      <c r="T236" s="45"/>
      <c r="U236" s="45"/>
      <c r="V236" s="45"/>
      <c r="W236" s="138"/>
      <c r="X236" s="138"/>
      <c r="Y236" s="138"/>
      <c r="Z236" s="25">
        <v>0.94540000000000002</v>
      </c>
      <c r="AA236" s="25"/>
      <c r="AB236" s="25"/>
      <c r="AC236" s="25">
        <v>5.0000000000000001E-3</v>
      </c>
      <c r="AD236" s="121"/>
      <c r="AE236" s="121"/>
      <c r="AF236" s="88">
        <v>2504</v>
      </c>
      <c r="AG236" s="88">
        <v>4944</v>
      </c>
    </row>
    <row r="237" spans="1:33">
      <c r="A237" s="12" t="s">
        <v>161</v>
      </c>
      <c r="B237" s="2" t="s">
        <v>74</v>
      </c>
      <c r="C237" s="13" t="s">
        <v>62</v>
      </c>
      <c r="D237" s="2">
        <v>2014</v>
      </c>
      <c r="E237" s="13">
        <v>2014</v>
      </c>
      <c r="F237" s="13" t="s">
        <v>99</v>
      </c>
      <c r="G237" s="88"/>
      <c r="H237" s="88"/>
      <c r="I237" s="88"/>
      <c r="J237" s="88"/>
      <c r="K237" s="88"/>
      <c r="L237" s="88"/>
      <c r="M237" s="45">
        <v>19162</v>
      </c>
      <c r="N237" s="45">
        <v>35221</v>
      </c>
      <c r="O237" s="45"/>
      <c r="P237" s="45"/>
      <c r="Q237" s="45"/>
      <c r="R237" s="45"/>
      <c r="S237" s="45"/>
      <c r="T237" s="45"/>
      <c r="U237" s="45"/>
      <c r="V237" s="45"/>
      <c r="W237" s="138"/>
      <c r="X237" s="138"/>
      <c r="Y237" s="138"/>
      <c r="Z237" s="25">
        <v>0.83819999999999995</v>
      </c>
      <c r="AA237" s="25"/>
      <c r="AB237" s="25"/>
      <c r="AC237" s="25">
        <v>7.4099999999999999E-2</v>
      </c>
      <c r="AD237" s="121"/>
      <c r="AE237" s="121"/>
      <c r="AF237" s="88">
        <v>3502</v>
      </c>
      <c r="AG237" s="88">
        <v>7092</v>
      </c>
    </row>
    <row r="238" spans="1:33">
      <c r="A238" s="12" t="s">
        <v>162</v>
      </c>
      <c r="B238" s="2" t="s">
        <v>75</v>
      </c>
      <c r="C238" s="13" t="s">
        <v>62</v>
      </c>
      <c r="D238" s="2">
        <v>2014</v>
      </c>
      <c r="E238" s="13">
        <v>2014</v>
      </c>
      <c r="F238" s="13" t="s">
        <v>99</v>
      </c>
      <c r="G238" s="88"/>
      <c r="H238" s="88"/>
      <c r="I238" s="88"/>
      <c r="J238" s="88"/>
      <c r="K238" s="88"/>
      <c r="L238" s="88"/>
      <c r="M238" s="45">
        <v>42355</v>
      </c>
      <c r="N238" s="45">
        <v>92163</v>
      </c>
      <c r="O238" s="45"/>
      <c r="P238" s="45"/>
      <c r="Q238" s="45"/>
      <c r="R238" s="45"/>
      <c r="S238" s="45"/>
      <c r="T238" s="45"/>
      <c r="U238" s="45"/>
      <c r="V238" s="45"/>
      <c r="W238" s="138"/>
      <c r="X238" s="138"/>
      <c r="Y238" s="138"/>
      <c r="Z238" s="25">
        <v>0.91490000000000005</v>
      </c>
      <c r="AA238" s="25"/>
      <c r="AB238" s="25"/>
      <c r="AC238" s="25">
        <v>1.5599999999999999E-2</v>
      </c>
      <c r="AD238" s="121"/>
      <c r="AE238" s="121"/>
      <c r="AF238" s="88">
        <v>5564</v>
      </c>
      <c r="AG238" s="88">
        <v>11805</v>
      </c>
    </row>
    <row r="239" spans="1:33">
      <c r="A239" s="12" t="s">
        <v>163</v>
      </c>
      <c r="B239" s="2" t="s">
        <v>75</v>
      </c>
      <c r="C239" s="13" t="s">
        <v>62</v>
      </c>
      <c r="D239" s="2">
        <v>2014</v>
      </c>
      <c r="E239" s="13">
        <v>2014</v>
      </c>
      <c r="F239" s="13" t="s">
        <v>99</v>
      </c>
      <c r="G239" s="88"/>
      <c r="H239" s="88"/>
      <c r="I239" s="88"/>
      <c r="J239" s="88"/>
      <c r="K239" s="88"/>
      <c r="L239" s="88"/>
      <c r="M239" s="45">
        <v>5565</v>
      </c>
      <c r="N239" s="45">
        <v>12986</v>
      </c>
      <c r="O239" s="45"/>
      <c r="P239" s="45"/>
      <c r="Q239" s="45"/>
      <c r="R239" s="45"/>
      <c r="S239" s="45"/>
      <c r="T239" s="45"/>
      <c r="U239" s="45"/>
      <c r="V239" s="45"/>
      <c r="W239" s="138"/>
      <c r="X239" s="138"/>
      <c r="Y239" s="138"/>
      <c r="Z239" s="25">
        <v>0.97199999999999998</v>
      </c>
      <c r="AA239" s="25"/>
      <c r="AB239" s="25"/>
      <c r="AC239" s="25">
        <v>7.4099999999999999E-2</v>
      </c>
      <c r="AD239" s="121"/>
      <c r="AE239" s="121"/>
      <c r="AF239" s="88">
        <v>691</v>
      </c>
      <c r="AG239" s="88">
        <v>1475</v>
      </c>
    </row>
    <row r="240" spans="1:33">
      <c r="A240" s="12" t="s">
        <v>164</v>
      </c>
      <c r="B240" s="2" t="s">
        <v>75</v>
      </c>
      <c r="C240" s="13" t="s">
        <v>62</v>
      </c>
      <c r="D240" s="2">
        <v>2014</v>
      </c>
      <c r="E240" s="13">
        <v>2014</v>
      </c>
      <c r="F240" s="13" t="s">
        <v>99</v>
      </c>
      <c r="G240" s="88"/>
      <c r="H240" s="88"/>
      <c r="I240" s="88"/>
      <c r="J240" s="88"/>
      <c r="K240" s="88"/>
      <c r="L240" s="88"/>
      <c r="M240" s="45">
        <v>4917</v>
      </c>
      <c r="N240" s="45">
        <v>10963</v>
      </c>
      <c r="O240" s="45"/>
      <c r="P240" s="45"/>
      <c r="Q240" s="45"/>
      <c r="R240" s="45"/>
      <c r="S240" s="45"/>
      <c r="T240" s="45"/>
      <c r="U240" s="45"/>
      <c r="V240" s="45"/>
      <c r="W240" s="138"/>
      <c r="X240" s="138"/>
      <c r="Y240" s="138"/>
      <c r="Z240" s="25">
        <v>0.94399999999999995</v>
      </c>
      <c r="AA240" s="25"/>
      <c r="AB240" s="25"/>
      <c r="AC240" s="25">
        <v>7.4099999999999999E-2</v>
      </c>
      <c r="AD240" s="121"/>
      <c r="AE240" s="121"/>
      <c r="AF240" s="88">
        <v>443</v>
      </c>
      <c r="AG240" s="88">
        <v>945</v>
      </c>
    </row>
    <row r="241" spans="1:49">
      <c r="A241" s="12" t="s">
        <v>165</v>
      </c>
      <c r="B241" s="2" t="s">
        <v>75</v>
      </c>
      <c r="C241" s="13" t="s">
        <v>62</v>
      </c>
      <c r="D241" s="2">
        <v>2014</v>
      </c>
      <c r="E241" s="13">
        <v>2014</v>
      </c>
      <c r="F241" s="13" t="s">
        <v>99</v>
      </c>
      <c r="G241" s="88"/>
      <c r="H241" s="88"/>
      <c r="I241" s="88"/>
      <c r="J241" s="88"/>
      <c r="K241" s="88"/>
      <c r="L241" s="88"/>
      <c r="M241" s="45">
        <v>939</v>
      </c>
      <c r="N241" s="45">
        <v>1775</v>
      </c>
      <c r="O241" s="45"/>
      <c r="P241" s="45"/>
      <c r="Q241" s="45"/>
      <c r="R241" s="45"/>
      <c r="S241" s="45"/>
      <c r="T241" s="45"/>
      <c r="U241" s="45"/>
      <c r="V241" s="45"/>
      <c r="W241" s="138"/>
      <c r="X241" s="138"/>
      <c r="Y241" s="138"/>
      <c r="Z241" s="25">
        <v>1</v>
      </c>
      <c r="AA241" s="25"/>
      <c r="AB241" s="25"/>
      <c r="AC241" s="25">
        <v>7.4099999999999999E-2</v>
      </c>
      <c r="AD241" s="121"/>
      <c r="AE241" s="121"/>
      <c r="AF241" s="88">
        <v>39</v>
      </c>
      <c r="AG241" s="88">
        <v>61</v>
      </c>
    </row>
    <row r="242" spans="1:49">
      <c r="A242" s="12" t="s">
        <v>166</v>
      </c>
      <c r="B242" s="2" t="s">
        <v>74</v>
      </c>
      <c r="C242" s="13" t="s">
        <v>62</v>
      </c>
      <c r="D242" s="2">
        <v>2014</v>
      </c>
      <c r="E242" s="13">
        <v>2014</v>
      </c>
      <c r="F242" s="13" t="s">
        <v>99</v>
      </c>
      <c r="G242" s="88"/>
      <c r="H242" s="88"/>
      <c r="I242" s="88"/>
      <c r="J242" s="88"/>
      <c r="K242" s="88"/>
      <c r="L242" s="88"/>
      <c r="M242" s="45">
        <v>50688</v>
      </c>
      <c r="N242" s="45">
        <v>123505</v>
      </c>
      <c r="O242" s="45"/>
      <c r="P242" s="45"/>
      <c r="Q242" s="45"/>
      <c r="R242" s="45"/>
      <c r="S242" s="45"/>
      <c r="T242" s="45"/>
      <c r="U242" s="45"/>
      <c r="V242" s="45"/>
      <c r="W242" s="138"/>
      <c r="X242" s="138"/>
      <c r="Y242" s="138"/>
      <c r="Z242" s="25">
        <v>1</v>
      </c>
      <c r="AA242" s="25"/>
      <c r="AB242" s="25"/>
      <c r="AC242" s="25">
        <v>4.1099999999999998E-2</v>
      </c>
      <c r="AD242" s="121"/>
      <c r="AE242" s="121"/>
      <c r="AF242" s="88">
        <v>8492</v>
      </c>
      <c r="AG242" s="88">
        <v>19456</v>
      </c>
      <c r="AH242" s="1"/>
      <c r="AI242" s="1"/>
      <c r="AJ242" s="1"/>
      <c r="AK242" s="1"/>
      <c r="AL242" s="1"/>
      <c r="AM242" s="1"/>
      <c r="AN242" s="1"/>
      <c r="AO242" s="1"/>
      <c r="AP242" s="1"/>
      <c r="AQ242" s="1"/>
      <c r="AR242" s="1"/>
      <c r="AS242" s="1"/>
      <c r="AT242" s="1"/>
      <c r="AU242" s="1"/>
      <c r="AV242" s="1"/>
      <c r="AW242" s="1"/>
    </row>
    <row r="243" spans="1:49">
      <c r="A243" s="12" t="s">
        <v>167</v>
      </c>
      <c r="B243" s="2" t="s">
        <v>75</v>
      </c>
      <c r="C243" s="13" t="s">
        <v>62</v>
      </c>
      <c r="D243" s="2">
        <v>2014</v>
      </c>
      <c r="E243" s="13">
        <v>2014</v>
      </c>
      <c r="F243" s="13" t="s">
        <v>99</v>
      </c>
      <c r="G243" s="88"/>
      <c r="H243" s="88"/>
      <c r="I243" s="88"/>
      <c r="J243" s="88"/>
      <c r="K243" s="88"/>
      <c r="L243" s="88"/>
      <c r="M243" s="45">
        <v>3036</v>
      </c>
      <c r="N243" s="45">
        <v>5567</v>
      </c>
      <c r="O243" s="45"/>
      <c r="P243" s="45"/>
      <c r="Q243" s="45"/>
      <c r="R243" s="45"/>
      <c r="S243" s="45"/>
      <c r="T243" s="45"/>
      <c r="U243" s="45"/>
      <c r="V243" s="45"/>
      <c r="W243" s="138"/>
      <c r="X243" s="138"/>
      <c r="Y243" s="138"/>
      <c r="Z243" s="25">
        <v>0.93869999999999998</v>
      </c>
      <c r="AA243" s="25"/>
      <c r="AB243" s="25"/>
      <c r="AC243" s="25">
        <v>7.4099999999999999E-2</v>
      </c>
      <c r="AD243" s="121"/>
      <c r="AE243" s="121"/>
      <c r="AF243" s="88">
        <v>121</v>
      </c>
      <c r="AG243" s="88">
        <v>200</v>
      </c>
      <c r="AH243" s="1"/>
      <c r="AI243" s="1"/>
      <c r="AJ243" s="1"/>
      <c r="AK243" s="1"/>
      <c r="AL243" s="1"/>
      <c r="AM243" s="1"/>
      <c r="AN243" s="1"/>
      <c r="AO243" s="1"/>
      <c r="AP243" s="1"/>
      <c r="AQ243" s="1"/>
      <c r="AR243" s="1"/>
      <c r="AS243" s="1"/>
      <c r="AT243" s="1"/>
      <c r="AU243" s="1"/>
      <c r="AV243" s="1"/>
      <c r="AW243" s="1"/>
    </row>
    <row r="244" spans="1:49">
      <c r="A244" s="12" t="s">
        <v>168</v>
      </c>
      <c r="B244" s="2" t="s">
        <v>74</v>
      </c>
      <c r="C244" s="13" t="s">
        <v>62</v>
      </c>
      <c r="D244" s="2">
        <v>2014</v>
      </c>
      <c r="E244" s="13">
        <v>2014</v>
      </c>
      <c r="F244" s="13" t="s">
        <v>99</v>
      </c>
      <c r="G244" s="88"/>
      <c r="H244" s="88"/>
      <c r="I244" s="88"/>
      <c r="J244" s="88"/>
      <c r="K244" s="88"/>
      <c r="L244" s="88"/>
      <c r="M244" s="45">
        <v>34857</v>
      </c>
      <c r="N244" s="45">
        <v>71740</v>
      </c>
      <c r="O244" s="45"/>
      <c r="P244" s="45"/>
      <c r="Q244" s="45"/>
      <c r="R244" s="45"/>
      <c r="S244" s="45"/>
      <c r="T244" s="45"/>
      <c r="U244" s="45"/>
      <c r="V244" s="45"/>
      <c r="W244" s="138"/>
      <c r="X244" s="138"/>
      <c r="Y244" s="138"/>
      <c r="Z244" s="25">
        <v>0.96460000000000001</v>
      </c>
      <c r="AA244" s="25"/>
      <c r="AB244" s="25"/>
      <c r="AC244" s="25">
        <v>2.0400000000000001E-2</v>
      </c>
      <c r="AD244" s="121"/>
      <c r="AE244" s="121"/>
      <c r="AF244" s="88">
        <v>7120</v>
      </c>
      <c r="AG244" s="88">
        <v>15444</v>
      </c>
      <c r="AH244" s="1"/>
      <c r="AI244" s="1"/>
      <c r="AJ244" s="1"/>
      <c r="AK244" s="1"/>
      <c r="AL244" s="1"/>
      <c r="AM244" s="1"/>
      <c r="AN244" s="1"/>
      <c r="AO244" s="1"/>
      <c r="AP244" s="1"/>
      <c r="AQ244" s="1"/>
      <c r="AR244" s="1"/>
      <c r="AS244" s="1"/>
      <c r="AT244" s="1"/>
      <c r="AU244" s="1"/>
      <c r="AV244" s="1"/>
      <c r="AW244" s="1"/>
    </row>
    <row r="245" spans="1:49">
      <c r="A245" s="12" t="s">
        <v>169</v>
      </c>
      <c r="B245" s="2" t="s">
        <v>74</v>
      </c>
      <c r="C245" s="13" t="s">
        <v>62</v>
      </c>
      <c r="D245" s="2">
        <v>2014</v>
      </c>
      <c r="E245" s="13">
        <v>2014</v>
      </c>
      <c r="F245" s="13" t="s">
        <v>99</v>
      </c>
      <c r="G245" s="88"/>
      <c r="H245" s="88"/>
      <c r="I245" s="88"/>
      <c r="J245" s="88"/>
      <c r="K245" s="88"/>
      <c r="L245" s="88"/>
      <c r="M245" s="45">
        <v>8647</v>
      </c>
      <c r="N245" s="45">
        <v>18353</v>
      </c>
      <c r="O245" s="45"/>
      <c r="P245" s="45"/>
      <c r="Q245" s="45"/>
      <c r="R245" s="45"/>
      <c r="S245" s="45"/>
      <c r="T245" s="45"/>
      <c r="U245" s="45"/>
      <c r="V245" s="45"/>
      <c r="W245" s="138"/>
      <c r="X245" s="138"/>
      <c r="Y245" s="138"/>
      <c r="Z245" s="25">
        <v>0.84230000000000005</v>
      </c>
      <c r="AA245" s="25"/>
      <c r="AB245" s="25"/>
      <c r="AC245" s="25">
        <v>7.4099999999999999E-2</v>
      </c>
      <c r="AD245" s="121"/>
      <c r="AE245" s="121"/>
      <c r="AF245" s="88">
        <v>955</v>
      </c>
      <c r="AG245" s="88">
        <v>1872</v>
      </c>
      <c r="AH245" s="1"/>
      <c r="AI245" s="1"/>
      <c r="AJ245" s="1"/>
      <c r="AK245" s="1"/>
      <c r="AL245" s="1"/>
      <c r="AM245" s="1"/>
      <c r="AN245" s="1"/>
      <c r="AO245" s="1"/>
      <c r="AP245" s="1"/>
      <c r="AQ245" s="1"/>
      <c r="AR245" s="1"/>
      <c r="AS245" s="1"/>
      <c r="AT245" s="1"/>
      <c r="AU245" s="1"/>
      <c r="AV245" s="1"/>
      <c r="AW245" s="1"/>
    </row>
    <row r="246" spans="1:49">
      <c r="A246" s="12" t="s">
        <v>170</v>
      </c>
      <c r="B246" s="2" t="s">
        <v>75</v>
      </c>
      <c r="C246" s="13" t="s">
        <v>62</v>
      </c>
      <c r="D246" s="2">
        <v>2014</v>
      </c>
      <c r="E246" s="13">
        <v>2014</v>
      </c>
      <c r="F246" s="13" t="s">
        <v>99</v>
      </c>
      <c r="G246" s="88"/>
      <c r="H246" s="88"/>
      <c r="I246" s="88"/>
      <c r="J246" s="88"/>
      <c r="K246" s="88"/>
      <c r="L246" s="88"/>
      <c r="M246" s="45">
        <v>5935</v>
      </c>
      <c r="N246" s="45">
        <v>13249</v>
      </c>
      <c r="O246" s="45"/>
      <c r="P246" s="45"/>
      <c r="Q246" s="45"/>
      <c r="R246" s="45"/>
      <c r="S246" s="45"/>
      <c r="T246" s="45"/>
      <c r="U246" s="45"/>
      <c r="V246" s="45"/>
      <c r="W246" s="138"/>
      <c r="X246" s="138"/>
      <c r="Y246" s="138"/>
      <c r="Z246" s="25">
        <v>1</v>
      </c>
      <c r="AA246" s="25"/>
      <c r="AB246" s="25"/>
      <c r="AC246" s="25">
        <v>7.4099999999999999E-2</v>
      </c>
      <c r="AD246" s="121"/>
      <c r="AE246" s="121"/>
      <c r="AF246" s="88">
        <v>518</v>
      </c>
      <c r="AG246" s="88">
        <v>1016</v>
      </c>
      <c r="AH246" s="1"/>
      <c r="AI246" s="1"/>
      <c r="AJ246" s="1"/>
      <c r="AK246" s="1"/>
      <c r="AL246" s="1"/>
      <c r="AM246" s="1"/>
      <c r="AN246" s="1"/>
      <c r="AO246" s="1"/>
      <c r="AP246" s="1"/>
      <c r="AQ246" s="1"/>
      <c r="AR246" s="1"/>
      <c r="AS246" s="1"/>
      <c r="AT246" s="1"/>
      <c r="AU246" s="1"/>
      <c r="AV246" s="1"/>
      <c r="AW246" s="1"/>
    </row>
    <row r="247" spans="1:49">
      <c r="A247" s="48" t="s">
        <v>171</v>
      </c>
      <c r="B247" s="2" t="s">
        <v>66</v>
      </c>
      <c r="C247" s="13" t="s">
        <v>63</v>
      </c>
      <c r="D247" s="2">
        <v>2014</v>
      </c>
      <c r="E247" s="13">
        <v>2014</v>
      </c>
      <c r="F247" s="13" t="s">
        <v>99</v>
      </c>
      <c r="G247" s="88">
        <v>310067</v>
      </c>
      <c r="H247" s="88">
        <v>1727268</v>
      </c>
      <c r="I247" s="88">
        <v>1973</v>
      </c>
      <c r="J247" s="88">
        <v>16880</v>
      </c>
      <c r="K247" s="88">
        <v>312040</v>
      </c>
      <c r="L247" s="88">
        <v>1744148</v>
      </c>
      <c r="M247" s="45">
        <v>2056188</v>
      </c>
      <c r="N247" s="45">
        <v>4407877</v>
      </c>
      <c r="O247" s="45">
        <v>781688</v>
      </c>
      <c r="P247" s="45">
        <v>3581186</v>
      </c>
      <c r="Q247" s="45">
        <v>4362874</v>
      </c>
      <c r="R247" s="45">
        <v>6421</v>
      </c>
      <c r="S247" s="45">
        <v>38582</v>
      </c>
      <c r="T247" s="45">
        <v>45003</v>
      </c>
      <c r="U247" s="45">
        <v>788109</v>
      </c>
      <c r="V247" s="45">
        <v>3619768</v>
      </c>
      <c r="W247" s="138">
        <v>621898392.46000004</v>
      </c>
      <c r="X247" s="138">
        <v>5447462.54</v>
      </c>
      <c r="Y247" s="138">
        <v>627345855</v>
      </c>
      <c r="Z247" s="25">
        <v>0.9637</v>
      </c>
      <c r="AA247" s="25"/>
      <c r="AB247" s="25"/>
      <c r="AC247" s="25">
        <v>4.4499999999999998E-2</v>
      </c>
      <c r="AD247" s="121"/>
      <c r="AE247" s="121"/>
      <c r="AF247" s="88">
        <v>340770</v>
      </c>
      <c r="AG247" s="88">
        <v>707963</v>
      </c>
      <c r="AH247" s="2"/>
      <c r="AI247" s="2"/>
      <c r="AJ247" s="2"/>
      <c r="AK247" s="2"/>
      <c r="AL247" s="2"/>
      <c r="AM247" s="2"/>
      <c r="AN247" s="2"/>
      <c r="AO247" s="2"/>
      <c r="AP247" s="2"/>
      <c r="AQ247" s="2"/>
      <c r="AR247" s="2"/>
      <c r="AS247" s="2"/>
      <c r="AT247" s="2"/>
      <c r="AU247" s="2"/>
      <c r="AV247" s="2"/>
      <c r="AW247" s="2"/>
    </row>
    <row r="248" spans="1:49">
      <c r="A248" s="48" t="s">
        <v>172</v>
      </c>
      <c r="B248" s="2" t="s">
        <v>74</v>
      </c>
      <c r="C248" s="13" t="s">
        <v>63</v>
      </c>
      <c r="D248" s="2">
        <v>2014</v>
      </c>
      <c r="E248" s="13">
        <v>2014</v>
      </c>
      <c r="F248" s="13" t="s">
        <v>99</v>
      </c>
      <c r="G248" s="88"/>
      <c r="H248" s="88"/>
      <c r="I248" s="88"/>
      <c r="J248" s="88"/>
      <c r="K248" s="88"/>
      <c r="L248" s="88"/>
      <c r="M248" s="45">
        <v>64582</v>
      </c>
      <c r="N248" s="45">
        <v>127943</v>
      </c>
      <c r="O248" s="45"/>
      <c r="P248" s="45"/>
      <c r="Q248" s="45"/>
      <c r="R248" s="45"/>
      <c r="S248" s="45"/>
      <c r="T248" s="45"/>
      <c r="U248" s="45"/>
      <c r="V248" s="45"/>
      <c r="W248" s="138"/>
      <c r="X248" s="138"/>
      <c r="Y248" s="138"/>
      <c r="Z248" s="25">
        <v>0.86009999999999998</v>
      </c>
      <c r="AA248" s="25"/>
      <c r="AB248" s="25"/>
      <c r="AC248" s="25">
        <v>2.3800000000000002E-2</v>
      </c>
      <c r="AD248" s="121"/>
      <c r="AE248" s="121"/>
      <c r="AF248" s="88">
        <v>9706</v>
      </c>
      <c r="AG248" s="88">
        <v>18390</v>
      </c>
      <c r="AH248" s="1"/>
      <c r="AI248" s="1"/>
      <c r="AJ248" s="1"/>
      <c r="AK248" s="1"/>
      <c r="AL248" s="1"/>
      <c r="AM248" s="1"/>
      <c r="AN248" s="1"/>
      <c r="AO248" s="1"/>
      <c r="AP248" s="1"/>
      <c r="AQ248" s="1"/>
      <c r="AR248" s="1"/>
      <c r="AS248" s="1"/>
      <c r="AT248" s="1"/>
      <c r="AU248" s="1"/>
      <c r="AV248" s="1"/>
      <c r="AW248" s="1"/>
    </row>
    <row r="249" spans="1:49">
      <c r="A249" s="48" t="s">
        <v>173</v>
      </c>
      <c r="B249" s="2" t="s">
        <v>75</v>
      </c>
      <c r="C249" s="13" t="s">
        <v>63</v>
      </c>
      <c r="D249" s="2">
        <v>2014</v>
      </c>
      <c r="E249" s="13">
        <v>2014</v>
      </c>
      <c r="F249" s="13" t="s">
        <v>99</v>
      </c>
      <c r="G249" s="88"/>
      <c r="H249" s="88"/>
      <c r="I249" s="88"/>
      <c r="J249" s="88"/>
      <c r="K249" s="88"/>
      <c r="L249" s="88"/>
      <c r="M249" s="45">
        <v>111</v>
      </c>
      <c r="N249" s="45">
        <v>182</v>
      </c>
      <c r="O249" s="45"/>
      <c r="P249" s="45"/>
      <c r="Q249" s="45"/>
      <c r="R249" s="45"/>
      <c r="S249" s="45"/>
      <c r="T249" s="45"/>
      <c r="U249" s="45"/>
      <c r="V249" s="45"/>
      <c r="W249" s="138"/>
      <c r="X249" s="138"/>
      <c r="Y249" s="138"/>
      <c r="Z249" s="25">
        <v>1</v>
      </c>
      <c r="AA249" s="25"/>
      <c r="AB249" s="25"/>
      <c r="AC249" s="25">
        <v>9.2899999999999996E-2</v>
      </c>
      <c r="AD249" s="121"/>
      <c r="AE249" s="121"/>
      <c r="AF249" s="88">
        <v>0</v>
      </c>
      <c r="AG249" s="88">
        <v>0</v>
      </c>
      <c r="AH249" s="1"/>
      <c r="AI249" s="1"/>
      <c r="AJ249" s="1"/>
      <c r="AK249" s="1"/>
      <c r="AL249" s="1"/>
      <c r="AM249" s="1"/>
      <c r="AN249" s="1"/>
      <c r="AO249" s="1"/>
      <c r="AP249" s="1"/>
      <c r="AQ249" s="1"/>
      <c r="AR249" s="1"/>
      <c r="AS249" s="1"/>
      <c r="AT249" s="1"/>
      <c r="AU249" s="1"/>
      <c r="AV249" s="1"/>
      <c r="AW249" s="1"/>
    </row>
    <row r="250" spans="1:49">
      <c r="A250" s="48" t="s">
        <v>174</v>
      </c>
      <c r="B250" s="2" t="s">
        <v>75</v>
      </c>
      <c r="C250" s="13" t="s">
        <v>63</v>
      </c>
      <c r="D250" s="2">
        <v>2014</v>
      </c>
      <c r="E250" s="13">
        <v>2014</v>
      </c>
      <c r="F250" s="13" t="s">
        <v>99</v>
      </c>
      <c r="G250" s="88"/>
      <c r="H250" s="88"/>
      <c r="I250" s="88"/>
      <c r="J250" s="88"/>
      <c r="K250" s="88"/>
      <c r="L250" s="88"/>
      <c r="M250" s="45">
        <v>1791</v>
      </c>
      <c r="N250" s="45">
        <v>3410</v>
      </c>
      <c r="O250" s="45"/>
      <c r="P250" s="45"/>
      <c r="Q250" s="45"/>
      <c r="R250" s="45"/>
      <c r="S250" s="45"/>
      <c r="T250" s="45"/>
      <c r="U250" s="45"/>
      <c r="V250" s="45"/>
      <c r="W250" s="138"/>
      <c r="X250" s="138"/>
      <c r="Y250" s="138"/>
      <c r="Z250" s="25">
        <v>0.98850000000000005</v>
      </c>
      <c r="AA250" s="25"/>
      <c r="AB250" s="25"/>
      <c r="AC250" s="25">
        <v>9.2899999999999996E-2</v>
      </c>
      <c r="AD250" s="121"/>
      <c r="AE250" s="121"/>
      <c r="AF250" s="88">
        <v>70</v>
      </c>
      <c r="AG250" s="88">
        <v>115</v>
      </c>
      <c r="AH250" s="1"/>
      <c r="AI250" s="1"/>
      <c r="AJ250" s="1"/>
      <c r="AK250" s="1"/>
      <c r="AL250" s="1"/>
      <c r="AM250" s="1"/>
      <c r="AN250" s="1"/>
      <c r="AO250" s="1"/>
      <c r="AP250" s="1"/>
      <c r="AQ250" s="1"/>
      <c r="AR250" s="1"/>
      <c r="AS250" s="1"/>
      <c r="AT250" s="1"/>
      <c r="AU250" s="1"/>
      <c r="AV250" s="1"/>
      <c r="AW250" s="1"/>
    </row>
    <row r="251" spans="1:49">
      <c r="A251" s="48" t="s">
        <v>175</v>
      </c>
      <c r="B251" s="2" t="s">
        <v>75</v>
      </c>
      <c r="C251" s="13" t="s">
        <v>63</v>
      </c>
      <c r="D251" s="2">
        <v>2014</v>
      </c>
      <c r="E251" s="13">
        <v>2014</v>
      </c>
      <c r="F251" s="13" t="s">
        <v>99</v>
      </c>
      <c r="G251" s="88"/>
      <c r="H251" s="88"/>
      <c r="I251" s="88"/>
      <c r="J251" s="88"/>
      <c r="K251" s="88"/>
      <c r="L251" s="88"/>
      <c r="M251" s="45">
        <v>15433</v>
      </c>
      <c r="N251" s="45">
        <v>30845</v>
      </c>
      <c r="O251" s="45"/>
      <c r="P251" s="45"/>
      <c r="Q251" s="45"/>
      <c r="R251" s="45"/>
      <c r="S251" s="45"/>
      <c r="T251" s="45"/>
      <c r="U251" s="45"/>
      <c r="V251" s="45"/>
      <c r="W251" s="138"/>
      <c r="X251" s="138"/>
      <c r="Y251" s="138"/>
      <c r="Z251" s="25">
        <v>0.90610000000000002</v>
      </c>
      <c r="AA251" s="25"/>
      <c r="AB251" s="25"/>
      <c r="AC251" s="25">
        <v>9.2899999999999996E-2</v>
      </c>
      <c r="AD251" s="121"/>
      <c r="AE251" s="121"/>
      <c r="AF251" s="88">
        <v>935</v>
      </c>
      <c r="AG251" s="88">
        <v>1592</v>
      </c>
      <c r="AH251" s="1"/>
      <c r="AI251" s="1"/>
      <c r="AJ251" s="1"/>
      <c r="AK251" s="1"/>
      <c r="AL251" s="1"/>
      <c r="AM251" s="1"/>
      <c r="AN251" s="1"/>
      <c r="AO251" s="1"/>
      <c r="AP251" s="1"/>
      <c r="AQ251" s="1"/>
      <c r="AR251" s="1"/>
      <c r="AS251" s="1"/>
      <c r="AT251" s="1"/>
      <c r="AU251" s="1"/>
      <c r="AV251" s="1"/>
      <c r="AW251" s="1"/>
    </row>
    <row r="252" spans="1:49">
      <c r="A252" s="48" t="s">
        <v>176</v>
      </c>
      <c r="B252" s="2" t="s">
        <v>75</v>
      </c>
      <c r="C252" s="13" t="s">
        <v>63</v>
      </c>
      <c r="D252" s="2">
        <v>2014</v>
      </c>
      <c r="E252" s="13">
        <v>2014</v>
      </c>
      <c r="F252" s="13" t="s">
        <v>99</v>
      </c>
      <c r="G252" s="88"/>
      <c r="H252" s="88"/>
      <c r="I252" s="88"/>
      <c r="J252" s="88"/>
      <c r="K252" s="88"/>
      <c r="L252" s="88"/>
      <c r="M252" s="45">
        <v>2720</v>
      </c>
      <c r="N252" s="45">
        <v>5164</v>
      </c>
      <c r="O252" s="45"/>
      <c r="P252" s="45"/>
      <c r="Q252" s="45"/>
      <c r="R252" s="45"/>
      <c r="S252" s="45"/>
      <c r="T252" s="45"/>
      <c r="U252" s="45"/>
      <c r="V252" s="45"/>
      <c r="W252" s="138"/>
      <c r="X252" s="138"/>
      <c r="Y252" s="138"/>
      <c r="Z252" s="25">
        <v>1</v>
      </c>
      <c r="AA252" s="25"/>
      <c r="AB252" s="25"/>
      <c r="AC252" s="25">
        <v>9.2899999999999996E-2</v>
      </c>
      <c r="AD252" s="121"/>
      <c r="AE252" s="121"/>
      <c r="AF252" s="88">
        <v>99</v>
      </c>
      <c r="AG252" s="88">
        <v>170</v>
      </c>
      <c r="AH252" s="1"/>
      <c r="AI252" s="1"/>
      <c r="AJ252" s="1"/>
      <c r="AK252" s="1"/>
      <c r="AL252" s="1"/>
      <c r="AM252" s="1"/>
      <c r="AN252" s="1"/>
      <c r="AO252" s="1"/>
      <c r="AP252" s="1"/>
      <c r="AQ252" s="1"/>
      <c r="AR252" s="1"/>
      <c r="AS252" s="1"/>
      <c r="AT252" s="1"/>
      <c r="AU252" s="1"/>
      <c r="AV252" s="1"/>
      <c r="AW252" s="1"/>
    </row>
    <row r="253" spans="1:49">
      <c r="A253" s="48" t="s">
        <v>177</v>
      </c>
      <c r="B253" s="2" t="s">
        <v>75</v>
      </c>
      <c r="C253" s="13" t="s">
        <v>63</v>
      </c>
      <c r="D253" s="2">
        <v>2014</v>
      </c>
      <c r="E253" s="13">
        <v>2014</v>
      </c>
      <c r="F253" s="13" t="s">
        <v>99</v>
      </c>
      <c r="G253" s="88"/>
      <c r="H253" s="88"/>
      <c r="I253" s="88"/>
      <c r="J253" s="88"/>
      <c r="K253" s="88"/>
      <c r="L253" s="88"/>
      <c r="M253" s="45">
        <v>756</v>
      </c>
      <c r="N253" s="45">
        <v>1804</v>
      </c>
      <c r="O253" s="45"/>
      <c r="P253" s="45"/>
      <c r="Q253" s="45"/>
      <c r="R253" s="45"/>
      <c r="S253" s="45"/>
      <c r="T253" s="45"/>
      <c r="U253" s="45"/>
      <c r="V253" s="45"/>
      <c r="W253" s="138"/>
      <c r="X253" s="138"/>
      <c r="Y253" s="138"/>
      <c r="Z253" s="25">
        <v>0.65710000000000002</v>
      </c>
      <c r="AA253" s="25"/>
      <c r="AB253" s="25"/>
      <c r="AC253" s="25">
        <v>9.2899999999999996E-2</v>
      </c>
      <c r="AD253" s="121"/>
      <c r="AE253" s="121"/>
      <c r="AF253" s="88">
        <v>166</v>
      </c>
      <c r="AG253" s="88">
        <v>372</v>
      </c>
      <c r="AH253" s="1"/>
      <c r="AI253" s="1"/>
      <c r="AJ253" s="1"/>
      <c r="AK253" s="1"/>
      <c r="AL253" s="1"/>
      <c r="AM253" s="1"/>
      <c r="AN253" s="1"/>
      <c r="AO253" s="1"/>
      <c r="AP253" s="1"/>
      <c r="AQ253" s="1"/>
      <c r="AR253" s="1"/>
      <c r="AS253" s="1"/>
      <c r="AT253" s="1"/>
      <c r="AU253" s="1"/>
      <c r="AV253" s="1"/>
      <c r="AW253" s="1"/>
    </row>
    <row r="254" spans="1:49">
      <c r="A254" s="48" t="s">
        <v>178</v>
      </c>
      <c r="B254" s="2" t="s">
        <v>74</v>
      </c>
      <c r="C254" s="13" t="s">
        <v>63</v>
      </c>
      <c r="D254" s="2">
        <v>2014</v>
      </c>
      <c r="E254" s="13">
        <v>2014</v>
      </c>
      <c r="F254" s="13" t="s">
        <v>99</v>
      </c>
      <c r="G254" s="88"/>
      <c r="H254" s="88"/>
      <c r="I254" s="88"/>
      <c r="J254" s="88"/>
      <c r="K254" s="88"/>
      <c r="L254" s="88"/>
      <c r="M254" s="45">
        <v>35110</v>
      </c>
      <c r="N254" s="45">
        <v>72256</v>
      </c>
      <c r="O254" s="45"/>
      <c r="P254" s="45"/>
      <c r="Q254" s="45"/>
      <c r="R254" s="45"/>
      <c r="S254" s="45"/>
      <c r="T254" s="45"/>
      <c r="U254" s="45"/>
      <c r="V254" s="45"/>
      <c r="W254" s="138"/>
      <c r="X254" s="138"/>
      <c r="Y254" s="138"/>
      <c r="Z254" s="25">
        <v>0.96260000000000001</v>
      </c>
      <c r="AA254" s="25"/>
      <c r="AB254" s="25"/>
      <c r="AC254" s="25">
        <v>3.7400000000000003E-2</v>
      </c>
      <c r="AD254" s="121"/>
      <c r="AE254" s="121"/>
      <c r="AF254" s="88">
        <v>5572</v>
      </c>
      <c r="AG254" s="88">
        <v>10979</v>
      </c>
      <c r="AH254" s="1"/>
      <c r="AI254" s="1"/>
      <c r="AJ254" s="1"/>
      <c r="AK254" s="1"/>
      <c r="AL254" s="1"/>
      <c r="AM254" s="1"/>
      <c r="AN254" s="1"/>
      <c r="AO254" s="1"/>
      <c r="AP254" s="1"/>
      <c r="AQ254" s="1"/>
      <c r="AR254" s="1"/>
      <c r="AS254" s="1"/>
      <c r="AT254" s="1"/>
      <c r="AU254" s="1"/>
      <c r="AV254" s="1"/>
      <c r="AW254" s="1"/>
    </row>
    <row r="255" spans="1:49">
      <c r="A255" s="48" t="s">
        <v>179</v>
      </c>
      <c r="B255" s="2" t="s">
        <v>75</v>
      </c>
      <c r="C255" s="13" t="s">
        <v>63</v>
      </c>
      <c r="D255" s="2">
        <v>2014</v>
      </c>
      <c r="E255" s="13">
        <v>2014</v>
      </c>
      <c r="F255" s="13" t="s">
        <v>99</v>
      </c>
      <c r="G255" s="88"/>
      <c r="H255" s="88"/>
      <c r="I255" s="88"/>
      <c r="J255" s="88"/>
      <c r="K255" s="88"/>
      <c r="L255" s="88"/>
      <c r="M255" s="45">
        <v>2510</v>
      </c>
      <c r="N255" s="45">
        <v>5160</v>
      </c>
      <c r="O255" s="45"/>
      <c r="P255" s="45"/>
      <c r="Q255" s="45"/>
      <c r="R255" s="45"/>
      <c r="S255" s="45"/>
      <c r="T255" s="45"/>
      <c r="U255" s="45"/>
      <c r="V255" s="45"/>
      <c r="W255" s="138"/>
      <c r="X255" s="138"/>
      <c r="Y255" s="138"/>
      <c r="Z255" s="25">
        <v>1</v>
      </c>
      <c r="AA255" s="25"/>
      <c r="AB255" s="25"/>
      <c r="AC255" s="25">
        <v>9.2899999999999996E-2</v>
      </c>
      <c r="AD255" s="121"/>
      <c r="AE255" s="121"/>
      <c r="AF255" s="88">
        <v>146</v>
      </c>
      <c r="AG255" s="88">
        <v>251</v>
      </c>
      <c r="AH255" s="1"/>
      <c r="AI255" s="1"/>
      <c r="AJ255" s="1"/>
      <c r="AK255" s="1"/>
      <c r="AL255" s="1"/>
      <c r="AM255" s="1"/>
      <c r="AN255" s="1"/>
      <c r="AO255" s="1"/>
      <c r="AP255" s="1"/>
      <c r="AQ255" s="1"/>
      <c r="AR255" s="1"/>
      <c r="AS255" s="1"/>
      <c r="AT255" s="1"/>
      <c r="AU255" s="1"/>
      <c r="AV255" s="1"/>
      <c r="AW255" s="1"/>
    </row>
    <row r="256" spans="1:49">
      <c r="A256" s="48" t="s">
        <v>180</v>
      </c>
      <c r="B256" s="2" t="s">
        <v>75</v>
      </c>
      <c r="C256" s="13" t="s">
        <v>63</v>
      </c>
      <c r="D256" s="2">
        <v>2014</v>
      </c>
      <c r="E256" s="13">
        <v>2014</v>
      </c>
      <c r="F256" s="13" t="s">
        <v>99</v>
      </c>
      <c r="G256" s="88"/>
      <c r="H256" s="88"/>
      <c r="I256" s="88"/>
      <c r="J256" s="88"/>
      <c r="K256" s="88"/>
      <c r="L256" s="88"/>
      <c r="M256" s="45">
        <v>6861</v>
      </c>
      <c r="N256" s="45">
        <v>12484</v>
      </c>
      <c r="O256" s="45"/>
      <c r="P256" s="45"/>
      <c r="Q256" s="45"/>
      <c r="R256" s="45"/>
      <c r="S256" s="45"/>
      <c r="T256" s="45"/>
      <c r="U256" s="45"/>
      <c r="V256" s="45"/>
      <c r="W256" s="138"/>
      <c r="X256" s="138"/>
      <c r="Y256" s="138"/>
      <c r="Z256" s="25">
        <v>0.99450000000000005</v>
      </c>
      <c r="AA256" s="25"/>
      <c r="AB256" s="25"/>
      <c r="AC256" s="25">
        <v>9.2899999999999996E-2</v>
      </c>
      <c r="AD256" s="121"/>
      <c r="AE256" s="121"/>
      <c r="AF256" s="88">
        <v>412</v>
      </c>
      <c r="AG256" s="88">
        <v>827</v>
      </c>
      <c r="AH256" s="1"/>
      <c r="AI256" s="1"/>
      <c r="AJ256" s="1"/>
      <c r="AK256" s="1"/>
      <c r="AL256" s="1"/>
      <c r="AM256" s="1"/>
      <c r="AN256" s="1"/>
      <c r="AO256" s="1"/>
      <c r="AP256" s="1"/>
      <c r="AQ256" s="1"/>
      <c r="AR256" s="1"/>
      <c r="AS256" s="1"/>
      <c r="AT256" s="1"/>
      <c r="AU256" s="1"/>
      <c r="AV256" s="1"/>
      <c r="AW256" s="1"/>
    </row>
    <row r="257" spans="1:49">
      <c r="A257" s="12" t="s">
        <v>122</v>
      </c>
      <c r="B257" s="2" t="s">
        <v>74</v>
      </c>
      <c r="C257" s="13" t="s">
        <v>63</v>
      </c>
      <c r="D257" s="2">
        <v>2014</v>
      </c>
      <c r="E257" s="13">
        <v>2014</v>
      </c>
      <c r="F257" s="13" t="s">
        <v>99</v>
      </c>
      <c r="G257" s="88"/>
      <c r="H257" s="88"/>
      <c r="I257" s="88"/>
      <c r="J257" s="88"/>
      <c r="K257" s="88"/>
      <c r="L257" s="88"/>
      <c r="M257" s="45">
        <v>97743</v>
      </c>
      <c r="N257" s="45">
        <v>231554</v>
      </c>
      <c r="O257" s="45"/>
      <c r="P257" s="45"/>
      <c r="Q257" s="45"/>
      <c r="R257" s="45"/>
      <c r="S257" s="45"/>
      <c r="T257" s="45"/>
      <c r="U257" s="45"/>
      <c r="V257" s="45"/>
      <c r="W257" s="138"/>
      <c r="X257" s="138"/>
      <c r="Y257" s="138"/>
      <c r="Z257" s="25">
        <v>0.93500000000000005</v>
      </c>
      <c r="AA257" s="25"/>
      <c r="AB257" s="25"/>
      <c r="AC257" s="25">
        <v>2.64E-2</v>
      </c>
      <c r="AD257" s="121"/>
      <c r="AE257" s="121"/>
      <c r="AF257" s="88">
        <v>14519</v>
      </c>
      <c r="AG257" s="88">
        <v>31474</v>
      </c>
      <c r="AH257" s="1"/>
      <c r="AI257" s="1"/>
      <c r="AJ257" s="1"/>
      <c r="AK257" s="1"/>
      <c r="AL257" s="1"/>
      <c r="AM257" s="1"/>
      <c r="AN257" s="1"/>
      <c r="AO257" s="1"/>
      <c r="AP257" s="1"/>
      <c r="AQ257" s="1"/>
      <c r="AR257" s="1"/>
      <c r="AS257" s="1"/>
      <c r="AT257" s="1"/>
      <c r="AU257" s="1"/>
      <c r="AV257" s="1"/>
      <c r="AW257" s="1"/>
    </row>
    <row r="258" spans="1:49">
      <c r="A258" s="12" t="s">
        <v>123</v>
      </c>
      <c r="B258" s="2" t="s">
        <v>75</v>
      </c>
      <c r="C258" s="13" t="s">
        <v>63</v>
      </c>
      <c r="D258" s="2">
        <v>2014</v>
      </c>
      <c r="E258" s="13">
        <v>2014</v>
      </c>
      <c r="F258" s="13" t="s">
        <v>99</v>
      </c>
      <c r="G258" s="88"/>
      <c r="H258" s="88"/>
      <c r="I258" s="88"/>
      <c r="J258" s="88"/>
      <c r="K258" s="88"/>
      <c r="L258" s="88"/>
      <c r="M258" s="45">
        <v>1512</v>
      </c>
      <c r="N258" s="45">
        <v>3701</v>
      </c>
      <c r="O258" s="45"/>
      <c r="P258" s="45"/>
      <c r="Q258" s="45"/>
      <c r="R258" s="45"/>
      <c r="S258" s="45"/>
      <c r="T258" s="45"/>
      <c r="U258" s="45"/>
      <c r="V258" s="45"/>
      <c r="W258" s="138"/>
      <c r="X258" s="138"/>
      <c r="Y258" s="138"/>
      <c r="Z258" s="25">
        <v>1</v>
      </c>
      <c r="AA258" s="25"/>
      <c r="AB258" s="25"/>
      <c r="AC258" s="25">
        <v>9.2899999999999996E-2</v>
      </c>
      <c r="AD258" s="121"/>
      <c r="AE258" s="121"/>
      <c r="AF258" s="88">
        <v>221</v>
      </c>
      <c r="AG258" s="88">
        <v>478</v>
      </c>
    </row>
    <row r="259" spans="1:49">
      <c r="A259" s="12" t="s">
        <v>124</v>
      </c>
      <c r="B259" s="2" t="s">
        <v>75</v>
      </c>
      <c r="C259" s="13" t="s">
        <v>63</v>
      </c>
      <c r="D259" s="2">
        <v>2014</v>
      </c>
      <c r="E259" s="13">
        <v>2014</v>
      </c>
      <c r="F259" s="13" t="s">
        <v>99</v>
      </c>
      <c r="G259" s="88"/>
      <c r="H259" s="88"/>
      <c r="I259" s="88"/>
      <c r="J259" s="88"/>
      <c r="K259" s="88"/>
      <c r="L259" s="88"/>
      <c r="M259" s="45">
        <v>10091</v>
      </c>
      <c r="N259" s="45">
        <v>18432</v>
      </c>
      <c r="O259" s="45"/>
      <c r="P259" s="45"/>
      <c r="Q259" s="45"/>
      <c r="R259" s="45"/>
      <c r="S259" s="45"/>
      <c r="T259" s="45"/>
      <c r="U259" s="45"/>
      <c r="V259" s="45"/>
      <c r="W259" s="138"/>
      <c r="X259" s="138"/>
      <c r="Y259" s="138"/>
      <c r="Z259" s="25">
        <v>0.99180000000000001</v>
      </c>
      <c r="AA259" s="25"/>
      <c r="AB259" s="25"/>
      <c r="AC259" s="25">
        <v>9.2899999999999996E-2</v>
      </c>
      <c r="AD259" s="121"/>
      <c r="AE259" s="121"/>
      <c r="AF259" s="88">
        <v>691</v>
      </c>
      <c r="AG259" s="88">
        <v>1257</v>
      </c>
    </row>
    <row r="260" spans="1:49">
      <c r="A260" s="12" t="s">
        <v>125</v>
      </c>
      <c r="B260" s="2" t="s">
        <v>75</v>
      </c>
      <c r="C260" s="13" t="s">
        <v>63</v>
      </c>
      <c r="D260" s="2">
        <v>2014</v>
      </c>
      <c r="E260" s="13">
        <v>2014</v>
      </c>
      <c r="F260" s="13" t="s">
        <v>99</v>
      </c>
      <c r="G260" s="88"/>
      <c r="H260" s="88"/>
      <c r="I260" s="88"/>
      <c r="J260" s="88"/>
      <c r="K260" s="88"/>
      <c r="L260" s="88"/>
      <c r="M260" s="45">
        <v>15400</v>
      </c>
      <c r="N260" s="45">
        <v>38776</v>
      </c>
      <c r="O260" s="45"/>
      <c r="P260" s="45"/>
      <c r="Q260" s="45"/>
      <c r="R260" s="45"/>
      <c r="S260" s="45"/>
      <c r="T260" s="45"/>
      <c r="U260" s="45"/>
      <c r="V260" s="45"/>
      <c r="W260" s="138"/>
      <c r="X260" s="138"/>
      <c r="Y260" s="138"/>
      <c r="Z260" s="25">
        <v>0.92330000000000001</v>
      </c>
      <c r="AA260" s="25"/>
      <c r="AB260" s="25"/>
      <c r="AC260" s="25">
        <v>9.2899999999999996E-2</v>
      </c>
      <c r="AD260" s="121"/>
      <c r="AE260" s="121"/>
      <c r="AF260" s="88">
        <v>1068</v>
      </c>
      <c r="AG260" s="88">
        <v>2172</v>
      </c>
    </row>
    <row r="261" spans="1:49">
      <c r="A261" s="12" t="s">
        <v>126</v>
      </c>
      <c r="B261" s="2" t="s">
        <v>75</v>
      </c>
      <c r="C261" s="13" t="s">
        <v>63</v>
      </c>
      <c r="D261" s="2">
        <v>2014</v>
      </c>
      <c r="E261" s="13">
        <v>2014</v>
      </c>
      <c r="F261" s="13" t="s">
        <v>99</v>
      </c>
      <c r="G261" s="88"/>
      <c r="H261" s="88"/>
      <c r="I261" s="88"/>
      <c r="J261" s="88"/>
      <c r="K261" s="88"/>
      <c r="L261" s="88"/>
      <c r="M261" s="45">
        <v>1085</v>
      </c>
      <c r="N261" s="45">
        <v>2185</v>
      </c>
      <c r="O261" s="45"/>
      <c r="P261" s="45"/>
      <c r="Q261" s="45"/>
      <c r="R261" s="45"/>
      <c r="S261" s="45"/>
      <c r="T261" s="45"/>
      <c r="U261" s="45"/>
      <c r="V261" s="45"/>
      <c r="W261" s="138"/>
      <c r="X261" s="138"/>
      <c r="Y261" s="138"/>
      <c r="Z261" s="25">
        <v>0.97829999999999995</v>
      </c>
      <c r="AA261" s="25"/>
      <c r="AB261" s="25"/>
      <c r="AC261" s="25">
        <v>9.2899999999999996E-2</v>
      </c>
      <c r="AD261" s="121"/>
      <c r="AE261" s="121"/>
      <c r="AF261" s="88">
        <v>109</v>
      </c>
      <c r="AG261" s="88">
        <v>227</v>
      </c>
    </row>
    <row r="262" spans="1:49">
      <c r="A262" s="12" t="s">
        <v>127</v>
      </c>
      <c r="B262" s="2" t="s">
        <v>75</v>
      </c>
      <c r="C262" s="13" t="s">
        <v>63</v>
      </c>
      <c r="D262" s="2">
        <v>2014</v>
      </c>
      <c r="E262" s="13">
        <v>2014</v>
      </c>
      <c r="F262" s="13" t="s">
        <v>99</v>
      </c>
      <c r="G262" s="88"/>
      <c r="H262" s="88"/>
      <c r="I262" s="88"/>
      <c r="J262" s="88"/>
      <c r="K262" s="88"/>
      <c r="L262" s="88"/>
      <c r="M262" s="45">
        <v>61527</v>
      </c>
      <c r="N262" s="45">
        <v>148181</v>
      </c>
      <c r="O262" s="45"/>
      <c r="P262" s="45"/>
      <c r="Q262" s="45"/>
      <c r="R262" s="45"/>
      <c r="S262" s="45"/>
      <c r="T262" s="45"/>
      <c r="U262" s="45"/>
      <c r="V262" s="45"/>
      <c r="W262" s="138"/>
      <c r="X262" s="138"/>
      <c r="Y262" s="138"/>
      <c r="Z262" s="25">
        <v>0.995</v>
      </c>
      <c r="AA262" s="25"/>
      <c r="AB262" s="25"/>
      <c r="AC262" s="25">
        <v>2.35E-2</v>
      </c>
      <c r="AD262" s="121"/>
      <c r="AE262" s="121"/>
      <c r="AF262" s="88">
        <v>10472</v>
      </c>
      <c r="AG262" s="88">
        <v>23490</v>
      </c>
    </row>
    <row r="263" spans="1:49">
      <c r="A263" s="12" t="s">
        <v>128</v>
      </c>
      <c r="B263" s="2" t="s">
        <v>75</v>
      </c>
      <c r="C263" s="13" t="s">
        <v>63</v>
      </c>
      <c r="D263" s="2">
        <v>2014</v>
      </c>
      <c r="E263" s="13">
        <v>2014</v>
      </c>
      <c r="F263" s="13" t="s">
        <v>99</v>
      </c>
      <c r="G263" s="88"/>
      <c r="H263" s="88"/>
      <c r="I263" s="88"/>
      <c r="J263" s="88"/>
      <c r="K263" s="88"/>
      <c r="L263" s="88"/>
      <c r="M263" s="45">
        <v>10266</v>
      </c>
      <c r="N263" s="45">
        <v>24283</v>
      </c>
      <c r="O263" s="45"/>
      <c r="P263" s="45"/>
      <c r="Q263" s="45"/>
      <c r="R263" s="45"/>
      <c r="S263" s="45"/>
      <c r="T263" s="45"/>
      <c r="U263" s="45"/>
      <c r="V263" s="45"/>
      <c r="W263" s="138"/>
      <c r="X263" s="138"/>
      <c r="Y263" s="138"/>
      <c r="Z263" s="25">
        <v>0.99099999999999999</v>
      </c>
      <c r="AA263" s="25"/>
      <c r="AB263" s="25"/>
      <c r="AC263" s="25">
        <v>9.2899999999999996E-2</v>
      </c>
      <c r="AD263" s="121"/>
      <c r="AE263" s="121"/>
      <c r="AF263" s="88">
        <v>1391</v>
      </c>
      <c r="AG263" s="88">
        <v>3081</v>
      </c>
    </row>
    <row r="264" spans="1:49">
      <c r="A264" s="12" t="s">
        <v>129</v>
      </c>
      <c r="B264" s="2" t="s">
        <v>75</v>
      </c>
      <c r="C264" s="13" t="s">
        <v>63</v>
      </c>
      <c r="D264" s="2">
        <v>2014</v>
      </c>
      <c r="E264" s="13">
        <v>2014</v>
      </c>
      <c r="F264" s="13" t="s">
        <v>99</v>
      </c>
      <c r="G264" s="88"/>
      <c r="H264" s="88"/>
      <c r="I264" s="88"/>
      <c r="J264" s="88"/>
      <c r="K264" s="88"/>
      <c r="L264" s="88"/>
      <c r="M264" s="45">
        <v>5411</v>
      </c>
      <c r="N264" s="45">
        <v>10808</v>
      </c>
      <c r="O264" s="45"/>
      <c r="P264" s="45"/>
      <c r="Q264" s="45"/>
      <c r="R264" s="45"/>
      <c r="S264" s="45"/>
      <c r="T264" s="45"/>
      <c r="U264" s="45"/>
      <c r="V264" s="45"/>
      <c r="W264" s="138"/>
      <c r="X264" s="138"/>
      <c r="Y264" s="138"/>
      <c r="Z264" s="25">
        <v>0.88929999999999998</v>
      </c>
      <c r="AA264" s="25"/>
      <c r="AB264" s="25"/>
      <c r="AC264" s="25">
        <v>9.2899999999999996E-2</v>
      </c>
      <c r="AD264" s="121"/>
      <c r="AE264" s="121"/>
      <c r="AF264" s="88">
        <v>357</v>
      </c>
      <c r="AG264" s="88">
        <v>685</v>
      </c>
    </row>
    <row r="265" spans="1:49">
      <c r="A265" s="12" t="s">
        <v>130</v>
      </c>
      <c r="B265" s="2" t="s">
        <v>75</v>
      </c>
      <c r="C265" s="13" t="s">
        <v>63</v>
      </c>
      <c r="D265" s="2">
        <v>2014</v>
      </c>
      <c r="E265" s="13">
        <v>2014</v>
      </c>
      <c r="F265" s="13" t="s">
        <v>99</v>
      </c>
      <c r="G265" s="88"/>
      <c r="H265" s="88"/>
      <c r="I265" s="88"/>
      <c r="J265" s="88"/>
      <c r="K265" s="88"/>
      <c r="L265" s="88"/>
      <c r="M265" s="45">
        <v>1573</v>
      </c>
      <c r="N265" s="45">
        <v>3242</v>
      </c>
      <c r="O265" s="45"/>
      <c r="P265" s="45"/>
      <c r="Q265" s="45"/>
      <c r="R265" s="45"/>
      <c r="S265" s="45"/>
      <c r="T265" s="45"/>
      <c r="U265" s="45"/>
      <c r="V265" s="45"/>
      <c r="W265" s="138"/>
      <c r="X265" s="138"/>
      <c r="Y265" s="138"/>
      <c r="Z265" s="25">
        <v>0.98409999999999997</v>
      </c>
      <c r="AA265" s="25"/>
      <c r="AB265" s="25"/>
      <c r="AC265" s="25">
        <v>9.2899999999999996E-2</v>
      </c>
      <c r="AD265" s="121"/>
      <c r="AE265" s="121"/>
      <c r="AF265" s="88">
        <v>102</v>
      </c>
      <c r="AG265" s="88">
        <v>164</v>
      </c>
    </row>
    <row r="266" spans="1:49">
      <c r="A266" s="12" t="s">
        <v>131</v>
      </c>
      <c r="B266" s="2" t="s">
        <v>76</v>
      </c>
      <c r="C266" s="13" t="s">
        <v>63</v>
      </c>
      <c r="D266" s="2">
        <v>2014</v>
      </c>
      <c r="E266" s="13">
        <v>2014</v>
      </c>
      <c r="F266" s="13" t="s">
        <v>99</v>
      </c>
      <c r="G266" s="88"/>
      <c r="H266" s="88"/>
      <c r="I266" s="88"/>
      <c r="J266" s="88"/>
      <c r="K266" s="88"/>
      <c r="L266" s="88"/>
      <c r="M266" s="45">
        <v>575276</v>
      </c>
      <c r="N266" s="45">
        <v>1177608</v>
      </c>
      <c r="O266" s="45"/>
      <c r="P266" s="45"/>
      <c r="Q266" s="45"/>
      <c r="R266" s="45"/>
      <c r="S266" s="45"/>
      <c r="T266" s="45"/>
      <c r="U266" s="45"/>
      <c r="V266" s="45"/>
      <c r="W266" s="138"/>
      <c r="X266" s="138"/>
      <c r="Y266" s="138"/>
      <c r="Z266" s="25">
        <v>0.96930000000000005</v>
      </c>
      <c r="AA266" s="25"/>
      <c r="AB266" s="25"/>
      <c r="AC266" s="25">
        <v>2.9600000000000001E-2</v>
      </c>
      <c r="AD266" s="121"/>
      <c r="AE266" s="121"/>
      <c r="AF266" s="88">
        <v>115295</v>
      </c>
      <c r="AG266" s="88">
        <v>235057</v>
      </c>
    </row>
    <row r="267" spans="1:49">
      <c r="A267" s="12" t="s">
        <v>132</v>
      </c>
      <c r="B267" s="2" t="s">
        <v>75</v>
      </c>
      <c r="C267" s="13" t="s">
        <v>63</v>
      </c>
      <c r="D267" s="2">
        <v>2014</v>
      </c>
      <c r="E267" s="13">
        <v>2014</v>
      </c>
      <c r="F267" s="13" t="s">
        <v>99</v>
      </c>
      <c r="G267" s="88"/>
      <c r="H267" s="88"/>
      <c r="I267" s="88"/>
      <c r="J267" s="88"/>
      <c r="K267" s="88"/>
      <c r="L267" s="88"/>
      <c r="M267" s="45">
        <v>11672</v>
      </c>
      <c r="N267" s="45">
        <v>29291</v>
      </c>
      <c r="O267" s="45"/>
      <c r="P267" s="45"/>
      <c r="Q267" s="45"/>
      <c r="R267" s="45"/>
      <c r="S267" s="45"/>
      <c r="T267" s="45"/>
      <c r="U267" s="45"/>
      <c r="V267" s="45"/>
      <c r="W267" s="138"/>
      <c r="X267" s="138"/>
      <c r="Y267" s="138"/>
      <c r="Z267" s="25">
        <v>0.98460000000000003</v>
      </c>
      <c r="AA267" s="25"/>
      <c r="AB267" s="25"/>
      <c r="AC267" s="25">
        <v>9.2899999999999996E-2</v>
      </c>
      <c r="AD267" s="121"/>
      <c r="AE267" s="121"/>
      <c r="AF267" s="88">
        <v>2879</v>
      </c>
      <c r="AG267" s="88">
        <v>6623</v>
      </c>
    </row>
    <row r="268" spans="1:49">
      <c r="A268" s="12" t="s">
        <v>133</v>
      </c>
      <c r="B268" s="2" t="s">
        <v>75</v>
      </c>
      <c r="C268" s="13" t="s">
        <v>63</v>
      </c>
      <c r="D268" s="2">
        <v>2014</v>
      </c>
      <c r="E268" s="13">
        <v>2014</v>
      </c>
      <c r="F268" s="13" t="s">
        <v>99</v>
      </c>
      <c r="G268" s="88"/>
      <c r="H268" s="88"/>
      <c r="I268" s="88"/>
      <c r="J268" s="88"/>
      <c r="K268" s="88"/>
      <c r="L268" s="88"/>
      <c r="M268" s="45">
        <v>6200</v>
      </c>
      <c r="N268" s="45">
        <v>10357</v>
      </c>
      <c r="O268" s="45"/>
      <c r="P268" s="45"/>
      <c r="Q268" s="45"/>
      <c r="R268" s="45"/>
      <c r="S268" s="45"/>
      <c r="T268" s="45"/>
      <c r="U268" s="45"/>
      <c r="V268" s="45"/>
      <c r="W268" s="138"/>
      <c r="X268" s="138"/>
      <c r="Y268" s="138"/>
      <c r="Z268" s="25">
        <v>0.94899999999999995</v>
      </c>
      <c r="AA268" s="25"/>
      <c r="AB268" s="25"/>
      <c r="AC268" s="25">
        <v>9.2899999999999996E-2</v>
      </c>
      <c r="AD268" s="121"/>
      <c r="AE268" s="121"/>
      <c r="AF268" s="88">
        <v>1319</v>
      </c>
      <c r="AG268" s="88">
        <v>2358</v>
      </c>
    </row>
    <row r="269" spans="1:49">
      <c r="A269" s="12" t="s">
        <v>134</v>
      </c>
      <c r="B269" s="2" t="s">
        <v>75</v>
      </c>
      <c r="C269" s="13" t="s">
        <v>63</v>
      </c>
      <c r="D269" s="2">
        <v>2014</v>
      </c>
      <c r="E269" s="13">
        <v>2014</v>
      </c>
      <c r="F269" s="13" t="s">
        <v>99</v>
      </c>
      <c r="G269" s="88"/>
      <c r="H269" s="88"/>
      <c r="I269" s="88"/>
      <c r="J269" s="88"/>
      <c r="K269" s="88"/>
      <c r="L269" s="88"/>
      <c r="M269" s="45">
        <v>1012</v>
      </c>
      <c r="N269" s="45">
        <v>2009</v>
      </c>
      <c r="O269" s="45"/>
      <c r="P269" s="45"/>
      <c r="Q269" s="45"/>
      <c r="R269" s="45"/>
      <c r="S269" s="45"/>
      <c r="T269" s="45"/>
      <c r="U269" s="45"/>
      <c r="V269" s="45"/>
      <c r="W269" s="138"/>
      <c r="X269" s="138"/>
      <c r="Y269" s="138"/>
      <c r="Z269" s="25">
        <v>0.84619999999999995</v>
      </c>
      <c r="AA269" s="25"/>
      <c r="AB269" s="25"/>
      <c r="AC269" s="25">
        <v>9.2899999999999996E-2</v>
      </c>
      <c r="AD269" s="121"/>
      <c r="AE269" s="121"/>
      <c r="AF269" s="88" t="s">
        <v>430</v>
      </c>
      <c r="AG269" s="88" t="s">
        <v>430</v>
      </c>
    </row>
    <row r="270" spans="1:49">
      <c r="A270" s="12" t="s">
        <v>135</v>
      </c>
      <c r="B270" s="2" t="s">
        <v>75</v>
      </c>
      <c r="C270" s="13" t="s">
        <v>63</v>
      </c>
      <c r="D270" s="2">
        <v>2014</v>
      </c>
      <c r="E270" s="13">
        <v>2014</v>
      </c>
      <c r="F270" s="13" t="s">
        <v>99</v>
      </c>
      <c r="G270" s="88"/>
      <c r="H270" s="88"/>
      <c r="I270" s="88"/>
      <c r="J270" s="88"/>
      <c r="K270" s="88"/>
      <c r="L270" s="88"/>
      <c r="M270" s="45">
        <v>7682</v>
      </c>
      <c r="N270" s="45">
        <v>14213</v>
      </c>
      <c r="O270" s="45"/>
      <c r="P270" s="45"/>
      <c r="Q270" s="45"/>
      <c r="R270" s="45"/>
      <c r="S270" s="45"/>
      <c r="T270" s="45"/>
      <c r="U270" s="45"/>
      <c r="V270" s="45"/>
      <c r="W270" s="138"/>
      <c r="X270" s="138"/>
      <c r="Y270" s="138"/>
      <c r="Z270" s="25">
        <v>0.98</v>
      </c>
      <c r="AA270" s="25"/>
      <c r="AB270" s="25"/>
      <c r="AC270" s="25">
        <v>9.2899999999999996E-2</v>
      </c>
      <c r="AD270" s="121"/>
      <c r="AE270" s="121"/>
      <c r="AF270" s="88">
        <v>669</v>
      </c>
      <c r="AG270" s="88">
        <v>1415</v>
      </c>
    </row>
    <row r="271" spans="1:49">
      <c r="A271" s="12" t="s">
        <v>136</v>
      </c>
      <c r="B271" s="2" t="s">
        <v>75</v>
      </c>
      <c r="C271" s="13" t="s">
        <v>63</v>
      </c>
      <c r="D271" s="2">
        <v>2014</v>
      </c>
      <c r="E271" s="13">
        <v>2014</v>
      </c>
      <c r="F271" s="13" t="s">
        <v>99</v>
      </c>
      <c r="G271" s="88"/>
      <c r="H271" s="88"/>
      <c r="I271" s="88"/>
      <c r="J271" s="88"/>
      <c r="K271" s="88"/>
      <c r="L271" s="88"/>
      <c r="M271" s="45">
        <v>24222</v>
      </c>
      <c r="N271" s="45">
        <v>57589</v>
      </c>
      <c r="O271" s="45"/>
      <c r="P271" s="45"/>
      <c r="Q271" s="45"/>
      <c r="R271" s="45"/>
      <c r="S271" s="45"/>
      <c r="T271" s="45"/>
      <c r="U271" s="45"/>
      <c r="V271" s="45"/>
      <c r="W271" s="138"/>
      <c r="X271" s="138"/>
      <c r="Y271" s="138"/>
      <c r="Z271" s="25">
        <v>0.96260000000000001</v>
      </c>
      <c r="AA271" s="25"/>
      <c r="AB271" s="25"/>
      <c r="AC271" s="25">
        <v>1.14E-2</v>
      </c>
      <c r="AD271" s="121"/>
      <c r="AE271" s="121"/>
      <c r="AF271" s="88">
        <v>4083</v>
      </c>
      <c r="AG271" s="88">
        <v>9140</v>
      </c>
    </row>
    <row r="272" spans="1:49">
      <c r="A272" s="12" t="s">
        <v>137</v>
      </c>
      <c r="B272" s="2" t="s">
        <v>75</v>
      </c>
      <c r="C272" s="13" t="s">
        <v>63</v>
      </c>
      <c r="D272" s="2">
        <v>2014</v>
      </c>
      <c r="E272" s="13">
        <v>2014</v>
      </c>
      <c r="F272" s="13" t="s">
        <v>99</v>
      </c>
      <c r="G272" s="88"/>
      <c r="H272" s="88"/>
      <c r="I272" s="88"/>
      <c r="J272" s="88"/>
      <c r="K272" s="88"/>
      <c r="L272" s="88"/>
      <c r="M272" s="45">
        <v>461</v>
      </c>
      <c r="N272" s="45">
        <v>997</v>
      </c>
      <c r="O272" s="45"/>
      <c r="P272" s="45"/>
      <c r="Q272" s="45"/>
      <c r="R272" s="45"/>
      <c r="S272" s="45"/>
      <c r="T272" s="45"/>
      <c r="U272" s="45"/>
      <c r="V272" s="45"/>
      <c r="W272" s="138"/>
      <c r="X272" s="138"/>
      <c r="Y272" s="138"/>
      <c r="Z272" s="25">
        <v>1</v>
      </c>
      <c r="AA272" s="25"/>
      <c r="AB272" s="25"/>
      <c r="AC272" s="25">
        <v>9.2899999999999996E-2</v>
      </c>
      <c r="AD272" s="121"/>
      <c r="AE272" s="121"/>
      <c r="AF272" s="88">
        <v>40</v>
      </c>
      <c r="AG272" s="88">
        <v>80</v>
      </c>
    </row>
    <row r="273" spans="1:33">
      <c r="A273" s="12" t="s">
        <v>138</v>
      </c>
      <c r="B273" s="2" t="s">
        <v>75</v>
      </c>
      <c r="C273" s="13" t="s">
        <v>63</v>
      </c>
      <c r="D273" s="2">
        <v>2014</v>
      </c>
      <c r="E273" s="13">
        <v>2014</v>
      </c>
      <c r="F273" s="13" t="s">
        <v>99</v>
      </c>
      <c r="G273" s="88"/>
      <c r="H273" s="88"/>
      <c r="I273" s="88"/>
      <c r="J273" s="88"/>
      <c r="K273" s="88"/>
      <c r="L273" s="88"/>
      <c r="M273" s="45">
        <v>604</v>
      </c>
      <c r="N273" s="45">
        <v>954</v>
      </c>
      <c r="O273" s="45"/>
      <c r="P273" s="45"/>
      <c r="Q273" s="45"/>
      <c r="R273" s="45"/>
      <c r="S273" s="45"/>
      <c r="T273" s="45"/>
      <c r="U273" s="45"/>
      <c r="V273" s="45"/>
      <c r="W273" s="138"/>
      <c r="X273" s="138"/>
      <c r="Y273" s="138"/>
      <c r="Z273" s="25">
        <v>0.97140000000000004</v>
      </c>
      <c r="AA273" s="25"/>
      <c r="AB273" s="25"/>
      <c r="AC273" s="25">
        <v>9.2899999999999996E-2</v>
      </c>
      <c r="AD273" s="121"/>
      <c r="AE273" s="121"/>
      <c r="AF273" s="88">
        <v>81</v>
      </c>
      <c r="AG273" s="88">
        <v>158</v>
      </c>
    </row>
    <row r="274" spans="1:33">
      <c r="A274" s="12" t="s">
        <v>139</v>
      </c>
      <c r="B274" s="2" t="s">
        <v>75</v>
      </c>
      <c r="C274" s="13" t="s">
        <v>63</v>
      </c>
      <c r="D274" s="2">
        <v>2014</v>
      </c>
      <c r="E274" s="13">
        <v>2014</v>
      </c>
      <c r="F274" s="13" t="s">
        <v>99</v>
      </c>
      <c r="G274" s="88"/>
      <c r="H274" s="88"/>
      <c r="I274" s="88"/>
      <c r="J274" s="88"/>
      <c r="K274" s="88"/>
      <c r="L274" s="88"/>
      <c r="M274" s="45">
        <v>23292</v>
      </c>
      <c r="N274" s="45">
        <v>53044</v>
      </c>
      <c r="O274" s="45"/>
      <c r="P274" s="45"/>
      <c r="Q274" s="45"/>
      <c r="R274" s="45"/>
      <c r="S274" s="45"/>
      <c r="T274" s="45"/>
      <c r="U274" s="45"/>
      <c r="V274" s="45"/>
      <c r="W274" s="138"/>
      <c r="X274" s="138"/>
      <c r="Y274" s="138"/>
      <c r="Z274" s="25">
        <v>1</v>
      </c>
      <c r="AA274" s="25"/>
      <c r="AB274" s="25"/>
      <c r="AC274" s="25">
        <v>7.1499999999999994E-2</v>
      </c>
      <c r="AD274" s="121"/>
      <c r="AE274" s="121"/>
      <c r="AF274" s="88">
        <v>7910</v>
      </c>
      <c r="AG274" s="88">
        <v>16986</v>
      </c>
    </row>
    <row r="275" spans="1:33">
      <c r="A275" s="12" t="s">
        <v>140</v>
      </c>
      <c r="B275" s="2" t="s">
        <v>75</v>
      </c>
      <c r="C275" s="13" t="s">
        <v>63</v>
      </c>
      <c r="D275" s="2">
        <v>2014</v>
      </c>
      <c r="E275" s="13">
        <v>2014</v>
      </c>
      <c r="F275" s="13" t="s">
        <v>99</v>
      </c>
      <c r="G275" s="88"/>
      <c r="H275" s="88"/>
      <c r="I275" s="88"/>
      <c r="J275" s="88"/>
      <c r="K275" s="88"/>
      <c r="L275" s="88"/>
      <c r="M275" s="45">
        <v>3566</v>
      </c>
      <c r="N275" s="45">
        <v>7461</v>
      </c>
      <c r="O275" s="45"/>
      <c r="P275" s="45"/>
      <c r="Q275" s="45"/>
      <c r="R275" s="45"/>
      <c r="S275" s="45"/>
      <c r="T275" s="45"/>
      <c r="U275" s="45"/>
      <c r="V275" s="45"/>
      <c r="W275" s="138"/>
      <c r="X275" s="138"/>
      <c r="Y275" s="138"/>
      <c r="Z275" s="25">
        <v>0.95950000000000002</v>
      </c>
      <c r="AA275" s="25"/>
      <c r="AB275" s="25"/>
      <c r="AC275" s="25">
        <v>9.2899999999999996E-2</v>
      </c>
      <c r="AD275" s="121"/>
      <c r="AE275" s="121"/>
      <c r="AF275" s="88">
        <v>849</v>
      </c>
      <c r="AG275" s="88">
        <v>1768</v>
      </c>
    </row>
    <row r="276" spans="1:33">
      <c r="A276" s="12" t="s">
        <v>141</v>
      </c>
      <c r="B276" s="2" t="s">
        <v>75</v>
      </c>
      <c r="C276" s="13" t="s">
        <v>63</v>
      </c>
      <c r="D276" s="2">
        <v>2014</v>
      </c>
      <c r="E276" s="13">
        <v>2014</v>
      </c>
      <c r="F276" s="13" t="s">
        <v>99</v>
      </c>
      <c r="G276" s="88"/>
      <c r="H276" s="88"/>
      <c r="I276" s="88"/>
      <c r="J276" s="88"/>
      <c r="K276" s="88"/>
      <c r="L276" s="88"/>
      <c r="M276" s="45">
        <v>4263</v>
      </c>
      <c r="N276" s="45">
        <v>7919</v>
      </c>
      <c r="O276" s="45"/>
      <c r="P276" s="45"/>
      <c r="Q276" s="45"/>
      <c r="R276" s="45"/>
      <c r="S276" s="45"/>
      <c r="T276" s="45"/>
      <c r="U276" s="45"/>
      <c r="V276" s="45"/>
      <c r="W276" s="138"/>
      <c r="X276" s="138"/>
      <c r="Y276" s="138"/>
      <c r="Z276" s="25">
        <v>0.996</v>
      </c>
      <c r="AA276" s="25"/>
      <c r="AB276" s="25"/>
      <c r="AC276" s="25">
        <v>9.2899999999999996E-2</v>
      </c>
      <c r="AD276" s="121"/>
      <c r="AE276" s="121"/>
      <c r="AF276" s="88">
        <v>180</v>
      </c>
      <c r="AG276" s="88">
        <v>340</v>
      </c>
    </row>
    <row r="277" spans="1:33">
      <c r="A277" s="12" t="s">
        <v>142</v>
      </c>
      <c r="B277" s="2" t="s">
        <v>74</v>
      </c>
      <c r="C277" s="13" t="s">
        <v>63</v>
      </c>
      <c r="D277" s="2">
        <v>2014</v>
      </c>
      <c r="E277" s="13">
        <v>2014</v>
      </c>
      <c r="F277" s="13" t="s">
        <v>99</v>
      </c>
      <c r="G277" s="88"/>
      <c r="H277" s="88"/>
      <c r="I277" s="88"/>
      <c r="J277" s="88"/>
      <c r="K277" s="88"/>
      <c r="L277" s="88"/>
      <c r="M277" s="45">
        <v>116215</v>
      </c>
      <c r="N277" s="45">
        <v>249938</v>
      </c>
      <c r="O277" s="45"/>
      <c r="P277" s="45"/>
      <c r="Q277" s="45"/>
      <c r="R277" s="45"/>
      <c r="S277" s="45"/>
      <c r="T277" s="45"/>
      <c r="U277" s="45"/>
      <c r="V277" s="45"/>
      <c r="W277" s="138"/>
      <c r="X277" s="138"/>
      <c r="Y277" s="138"/>
      <c r="Z277" s="25">
        <v>0.97070000000000001</v>
      </c>
      <c r="AA277" s="25"/>
      <c r="AB277" s="25"/>
      <c r="AC277" s="25">
        <v>3.1199999999999999E-2</v>
      </c>
      <c r="AD277" s="121"/>
      <c r="AE277" s="121"/>
      <c r="AF277" s="88">
        <v>29733</v>
      </c>
      <c r="AG277" s="88">
        <v>64047</v>
      </c>
    </row>
    <row r="278" spans="1:33">
      <c r="A278" s="12" t="s">
        <v>143</v>
      </c>
      <c r="B278" s="2" t="s">
        <v>74</v>
      </c>
      <c r="C278" s="13" t="s">
        <v>63</v>
      </c>
      <c r="D278" s="2">
        <v>2014</v>
      </c>
      <c r="E278" s="13">
        <v>2014</v>
      </c>
      <c r="F278" s="13" t="s">
        <v>99</v>
      </c>
      <c r="G278" s="88"/>
      <c r="H278" s="88"/>
      <c r="I278" s="88"/>
      <c r="J278" s="88"/>
      <c r="K278" s="88"/>
      <c r="L278" s="88"/>
      <c r="M278" s="45">
        <v>9222</v>
      </c>
      <c r="N278" s="45">
        <v>18488</v>
      </c>
      <c r="O278" s="45"/>
      <c r="P278" s="45"/>
      <c r="Q278" s="45"/>
      <c r="R278" s="45"/>
      <c r="S278" s="45"/>
      <c r="T278" s="45"/>
      <c r="U278" s="45"/>
      <c r="V278" s="45"/>
      <c r="W278" s="138"/>
      <c r="X278" s="138"/>
      <c r="Y278" s="138"/>
      <c r="Z278" s="25">
        <v>0.99739999999999995</v>
      </c>
      <c r="AA278" s="25"/>
      <c r="AB278" s="25"/>
      <c r="AC278" s="25">
        <v>9.2899999999999996E-2</v>
      </c>
      <c r="AD278" s="121"/>
      <c r="AE278" s="121"/>
      <c r="AF278" s="88">
        <v>701</v>
      </c>
      <c r="AG278" s="88">
        <v>1390</v>
      </c>
    </row>
    <row r="279" spans="1:33">
      <c r="A279" s="12" t="s">
        <v>144</v>
      </c>
      <c r="B279" s="2" t="s">
        <v>75</v>
      </c>
      <c r="C279" s="13" t="s">
        <v>63</v>
      </c>
      <c r="D279" s="2">
        <v>2014</v>
      </c>
      <c r="E279" s="13">
        <v>2014</v>
      </c>
      <c r="F279" s="13" t="s">
        <v>99</v>
      </c>
      <c r="G279" s="88"/>
      <c r="H279" s="88"/>
      <c r="I279" s="88"/>
      <c r="J279" s="88"/>
      <c r="K279" s="88"/>
      <c r="L279" s="88"/>
      <c r="M279" s="45">
        <v>986</v>
      </c>
      <c r="N279" s="45">
        <v>1940</v>
      </c>
      <c r="O279" s="45"/>
      <c r="P279" s="45"/>
      <c r="Q279" s="45"/>
      <c r="R279" s="45"/>
      <c r="S279" s="45"/>
      <c r="T279" s="45"/>
      <c r="U279" s="45"/>
      <c r="V279" s="45"/>
      <c r="W279" s="138"/>
      <c r="X279" s="138"/>
      <c r="Y279" s="138"/>
      <c r="Z279" s="25">
        <v>1</v>
      </c>
      <c r="AA279" s="25"/>
      <c r="AB279" s="25"/>
      <c r="AC279" s="25">
        <v>9.2899999999999996E-2</v>
      </c>
      <c r="AD279" s="121"/>
      <c r="AE279" s="121"/>
      <c r="AF279" s="88">
        <v>40</v>
      </c>
      <c r="AG279" s="88">
        <v>63</v>
      </c>
    </row>
    <row r="280" spans="1:33">
      <c r="A280" s="12" t="s">
        <v>145</v>
      </c>
      <c r="B280" s="2" t="s">
        <v>75</v>
      </c>
      <c r="C280" s="13" t="s">
        <v>63</v>
      </c>
      <c r="D280" s="2">
        <v>2014</v>
      </c>
      <c r="E280" s="13">
        <v>2014</v>
      </c>
      <c r="F280" s="13" t="s">
        <v>99</v>
      </c>
      <c r="G280" s="88"/>
      <c r="H280" s="88"/>
      <c r="I280" s="88"/>
      <c r="J280" s="88"/>
      <c r="K280" s="88"/>
      <c r="L280" s="88"/>
      <c r="M280" s="45">
        <v>122521</v>
      </c>
      <c r="N280" s="45">
        <v>286785</v>
      </c>
      <c r="O280" s="45"/>
      <c r="P280" s="45"/>
      <c r="Q280" s="45"/>
      <c r="R280" s="45"/>
      <c r="S280" s="45"/>
      <c r="T280" s="45"/>
      <c r="U280" s="45"/>
      <c r="V280" s="45"/>
      <c r="W280" s="138"/>
      <c r="X280" s="138"/>
      <c r="Y280" s="138"/>
      <c r="Z280" s="25">
        <v>0.99670000000000003</v>
      </c>
      <c r="AA280" s="25"/>
      <c r="AB280" s="25"/>
      <c r="AC280" s="25">
        <v>3.3700000000000001E-2</v>
      </c>
      <c r="AD280" s="121"/>
      <c r="AE280" s="121"/>
      <c r="AF280" s="88">
        <v>16924</v>
      </c>
      <c r="AG280" s="88">
        <v>37089</v>
      </c>
    </row>
    <row r="281" spans="1:33">
      <c r="A281" s="12" t="s">
        <v>146</v>
      </c>
      <c r="B281" s="2" t="s">
        <v>74</v>
      </c>
      <c r="C281" s="13" t="s">
        <v>63</v>
      </c>
      <c r="D281" s="2">
        <v>2014</v>
      </c>
      <c r="E281" s="13">
        <v>2014</v>
      </c>
      <c r="F281" s="13" t="s">
        <v>99</v>
      </c>
      <c r="G281" s="88"/>
      <c r="H281" s="88"/>
      <c r="I281" s="88"/>
      <c r="J281" s="88"/>
      <c r="K281" s="88"/>
      <c r="L281" s="88"/>
      <c r="M281" s="45">
        <v>100205</v>
      </c>
      <c r="N281" s="45">
        <v>217170</v>
      </c>
      <c r="O281" s="45"/>
      <c r="P281" s="45"/>
      <c r="Q281" s="45"/>
      <c r="R281" s="45"/>
      <c r="S281" s="45"/>
      <c r="T281" s="45"/>
      <c r="U281" s="45"/>
      <c r="V281" s="45"/>
      <c r="W281" s="138"/>
      <c r="X281" s="138"/>
      <c r="Y281" s="138"/>
      <c r="Z281" s="25">
        <v>0.98260000000000003</v>
      </c>
      <c r="AA281" s="25"/>
      <c r="AB281" s="25"/>
      <c r="AC281" s="25">
        <v>2.5000000000000001E-3</v>
      </c>
      <c r="AD281" s="121"/>
      <c r="AE281" s="121"/>
      <c r="AF281" s="88">
        <v>10183</v>
      </c>
      <c r="AG281" s="88">
        <v>19864</v>
      </c>
    </row>
    <row r="282" spans="1:33">
      <c r="A282" s="12" t="s">
        <v>147</v>
      </c>
      <c r="B282" s="2" t="s">
        <v>75</v>
      </c>
      <c r="C282" s="13" t="s">
        <v>63</v>
      </c>
      <c r="D282" s="2">
        <v>2014</v>
      </c>
      <c r="E282" s="13">
        <v>2014</v>
      </c>
      <c r="F282" s="13" t="s">
        <v>99</v>
      </c>
      <c r="G282" s="88"/>
      <c r="H282" s="88"/>
      <c r="I282" s="88"/>
      <c r="J282" s="88"/>
      <c r="K282" s="88"/>
      <c r="L282" s="88"/>
      <c r="M282" s="45">
        <v>2739</v>
      </c>
      <c r="N282" s="45">
        <v>6346</v>
      </c>
      <c r="O282" s="45"/>
      <c r="P282" s="45"/>
      <c r="Q282" s="45"/>
      <c r="R282" s="45"/>
      <c r="S282" s="45"/>
      <c r="T282" s="45"/>
      <c r="U282" s="45"/>
      <c r="V282" s="45"/>
      <c r="W282" s="138"/>
      <c r="X282" s="138"/>
      <c r="Y282" s="138"/>
      <c r="Z282" s="25">
        <v>1</v>
      </c>
      <c r="AA282" s="25"/>
      <c r="AB282" s="25"/>
      <c r="AC282" s="25">
        <v>9.2899999999999996E-2</v>
      </c>
      <c r="AD282" s="121"/>
      <c r="AE282" s="121"/>
      <c r="AF282" s="88">
        <v>476</v>
      </c>
      <c r="AG282" s="88">
        <v>1041</v>
      </c>
    </row>
    <row r="283" spans="1:33">
      <c r="A283" s="12" t="s">
        <v>148</v>
      </c>
      <c r="B283" s="2" t="s">
        <v>75</v>
      </c>
      <c r="C283" s="13" t="s">
        <v>63</v>
      </c>
      <c r="D283" s="2">
        <v>2014</v>
      </c>
      <c r="E283" s="13">
        <v>2014</v>
      </c>
      <c r="F283" s="13" t="s">
        <v>99</v>
      </c>
      <c r="G283" s="88"/>
      <c r="H283" s="88"/>
      <c r="I283" s="88"/>
      <c r="J283" s="88"/>
      <c r="K283" s="88"/>
      <c r="L283" s="88"/>
      <c r="M283" s="45">
        <v>170331</v>
      </c>
      <c r="N283" s="45">
        <v>388362</v>
      </c>
      <c r="O283" s="45"/>
      <c r="P283" s="45"/>
      <c r="Q283" s="45"/>
      <c r="R283" s="45"/>
      <c r="S283" s="45"/>
      <c r="T283" s="45"/>
      <c r="U283" s="45"/>
      <c r="V283" s="45"/>
      <c r="W283" s="138"/>
      <c r="X283" s="138"/>
      <c r="Y283" s="138"/>
      <c r="Z283" s="25">
        <v>0.99950000000000006</v>
      </c>
      <c r="AA283" s="25"/>
      <c r="AB283" s="25"/>
      <c r="AC283" s="25">
        <v>1.29E-2</v>
      </c>
      <c r="AD283" s="121"/>
      <c r="AE283" s="121"/>
      <c r="AF283" s="88">
        <v>21149</v>
      </c>
      <c r="AG283" s="88">
        <v>45114</v>
      </c>
    </row>
    <row r="284" spans="1:33">
      <c r="A284" s="12" t="s">
        <v>149</v>
      </c>
      <c r="B284" s="2" t="s">
        <v>74</v>
      </c>
      <c r="C284" s="13" t="s">
        <v>63</v>
      </c>
      <c r="D284" s="2">
        <v>2014</v>
      </c>
      <c r="E284" s="13">
        <v>2014</v>
      </c>
      <c r="F284" s="13" t="s">
        <v>99</v>
      </c>
      <c r="G284" s="88"/>
      <c r="H284" s="88"/>
      <c r="I284" s="88"/>
      <c r="J284" s="88"/>
      <c r="K284" s="88"/>
      <c r="L284" s="88"/>
      <c r="M284" s="45">
        <v>132917</v>
      </c>
      <c r="N284" s="45">
        <v>279176</v>
      </c>
      <c r="O284" s="45"/>
      <c r="P284" s="45"/>
      <c r="Q284" s="45"/>
      <c r="R284" s="45"/>
      <c r="S284" s="45"/>
      <c r="T284" s="45"/>
      <c r="U284" s="45"/>
      <c r="V284" s="45"/>
      <c r="W284" s="138"/>
      <c r="X284" s="138"/>
      <c r="Y284" s="138"/>
      <c r="Z284" s="25">
        <v>0.92910000000000004</v>
      </c>
      <c r="AA284" s="25"/>
      <c r="AB284" s="25"/>
      <c r="AC284" s="25">
        <v>4.7699999999999999E-2</v>
      </c>
      <c r="AD284" s="121"/>
      <c r="AE284" s="121"/>
      <c r="AF284" s="88">
        <v>16506</v>
      </c>
      <c r="AG284" s="88">
        <v>33775</v>
      </c>
    </row>
    <row r="285" spans="1:33">
      <c r="A285" s="12" t="s">
        <v>150</v>
      </c>
      <c r="B285" s="2" t="s">
        <v>74</v>
      </c>
      <c r="C285" s="13" t="s">
        <v>63</v>
      </c>
      <c r="D285" s="2">
        <v>2014</v>
      </c>
      <c r="E285" s="13">
        <v>2014</v>
      </c>
      <c r="F285" s="13" t="s">
        <v>99</v>
      </c>
      <c r="G285" s="88"/>
      <c r="H285" s="88"/>
      <c r="I285" s="88"/>
      <c r="J285" s="88"/>
      <c r="K285" s="88"/>
      <c r="L285" s="88"/>
      <c r="M285" s="45">
        <v>32935</v>
      </c>
      <c r="N285" s="45">
        <v>51319</v>
      </c>
      <c r="O285" s="45"/>
      <c r="P285" s="45"/>
      <c r="Q285" s="45"/>
      <c r="R285" s="45"/>
      <c r="S285" s="45"/>
      <c r="T285" s="45"/>
      <c r="U285" s="45"/>
      <c r="V285" s="45"/>
      <c r="W285" s="138"/>
      <c r="X285" s="138"/>
      <c r="Y285" s="138"/>
      <c r="Z285" s="25">
        <v>0.96689999999999998</v>
      </c>
      <c r="AA285" s="25"/>
      <c r="AB285" s="25"/>
      <c r="AC285" s="25">
        <v>4.0099999999999997E-2</v>
      </c>
      <c r="AD285" s="121"/>
      <c r="AE285" s="121"/>
      <c r="AF285" s="88">
        <v>4238</v>
      </c>
      <c r="AG285" s="88">
        <v>6728</v>
      </c>
    </row>
    <row r="286" spans="1:33">
      <c r="A286" s="12" t="s">
        <v>151</v>
      </c>
      <c r="B286" s="2" t="s">
        <v>75</v>
      </c>
      <c r="C286" s="13" t="s">
        <v>63</v>
      </c>
      <c r="D286" s="2">
        <v>2014</v>
      </c>
      <c r="E286" s="13">
        <v>2014</v>
      </c>
      <c r="F286" s="13" t="s">
        <v>99</v>
      </c>
      <c r="G286" s="88"/>
      <c r="H286" s="88"/>
      <c r="I286" s="88"/>
      <c r="J286" s="88"/>
      <c r="K286" s="88"/>
      <c r="L286" s="88"/>
      <c r="M286" s="45">
        <v>49870</v>
      </c>
      <c r="N286" s="45">
        <v>117636</v>
      </c>
      <c r="O286" s="45"/>
      <c r="P286" s="45"/>
      <c r="Q286" s="45"/>
      <c r="R286" s="45"/>
      <c r="S286" s="45"/>
      <c r="T286" s="45"/>
      <c r="U286" s="45"/>
      <c r="V286" s="45"/>
      <c r="W286" s="138"/>
      <c r="X286" s="138"/>
      <c r="Y286" s="138"/>
      <c r="Z286" s="25">
        <v>0.9738</v>
      </c>
      <c r="AA286" s="25"/>
      <c r="AB286" s="25"/>
      <c r="AC286" s="25">
        <v>5.4399999999999997E-2</v>
      </c>
      <c r="AD286" s="121"/>
      <c r="AE286" s="121"/>
      <c r="AF286" s="88">
        <v>7181</v>
      </c>
      <c r="AG286" s="88">
        <v>15349</v>
      </c>
    </row>
    <row r="287" spans="1:33">
      <c r="A287" s="12" t="s">
        <v>152</v>
      </c>
      <c r="B287" s="2" t="s">
        <v>74</v>
      </c>
      <c r="C287" s="13" t="s">
        <v>63</v>
      </c>
      <c r="D287" s="2">
        <v>2014</v>
      </c>
      <c r="E287" s="13">
        <v>2014</v>
      </c>
      <c r="F287" s="13" t="s">
        <v>99</v>
      </c>
      <c r="G287" s="88"/>
      <c r="H287" s="88"/>
      <c r="I287" s="88"/>
      <c r="J287" s="88"/>
      <c r="K287" s="88"/>
      <c r="L287" s="88"/>
      <c r="M287" s="45">
        <v>9760</v>
      </c>
      <c r="N287" s="45">
        <v>18566</v>
      </c>
      <c r="O287" s="45"/>
      <c r="P287" s="45"/>
      <c r="Q287" s="45"/>
      <c r="R287" s="45"/>
      <c r="S287" s="45"/>
      <c r="T287" s="45"/>
      <c r="U287" s="45"/>
      <c r="V287" s="45"/>
      <c r="W287" s="138"/>
      <c r="X287" s="138"/>
      <c r="Y287" s="138"/>
      <c r="Z287" s="25">
        <v>0.97370000000000001</v>
      </c>
      <c r="AA287" s="25"/>
      <c r="AB287" s="25"/>
      <c r="AC287" s="25">
        <v>9.2899999999999996E-2</v>
      </c>
      <c r="AD287" s="121"/>
      <c r="AE287" s="121"/>
      <c r="AF287" s="88">
        <v>1182</v>
      </c>
      <c r="AG287" s="88">
        <v>2396</v>
      </c>
    </row>
    <row r="288" spans="1:33">
      <c r="A288" s="12" t="s">
        <v>153</v>
      </c>
      <c r="B288" s="2" t="s">
        <v>74</v>
      </c>
      <c r="C288" s="13" t="s">
        <v>63</v>
      </c>
      <c r="D288" s="2">
        <v>2014</v>
      </c>
      <c r="E288" s="13">
        <v>2014</v>
      </c>
      <c r="F288" s="13" t="s">
        <v>99</v>
      </c>
      <c r="G288" s="88"/>
      <c r="H288" s="88"/>
      <c r="I288" s="88"/>
      <c r="J288" s="88"/>
      <c r="K288" s="88"/>
      <c r="L288" s="88"/>
      <c r="M288" s="45">
        <v>16081</v>
      </c>
      <c r="N288" s="45">
        <v>32485</v>
      </c>
      <c r="O288" s="45"/>
      <c r="P288" s="45"/>
      <c r="Q288" s="45"/>
      <c r="R288" s="45"/>
      <c r="S288" s="45"/>
      <c r="T288" s="45"/>
      <c r="U288" s="45"/>
      <c r="V288" s="45"/>
      <c r="W288" s="138"/>
      <c r="X288" s="138"/>
      <c r="Y288" s="138"/>
      <c r="Z288" s="25">
        <v>0.96950000000000003</v>
      </c>
      <c r="AA288" s="25"/>
      <c r="AB288" s="25"/>
      <c r="AC288" s="25">
        <v>9.2899999999999996E-2</v>
      </c>
      <c r="AD288" s="121"/>
      <c r="AE288" s="121"/>
      <c r="AF288" s="88">
        <v>4067</v>
      </c>
      <c r="AG288" s="88">
        <v>7917</v>
      </c>
    </row>
    <row r="289" spans="1:33">
      <c r="A289" s="12" t="s">
        <v>154</v>
      </c>
      <c r="B289" s="2" t="s">
        <v>74</v>
      </c>
      <c r="C289" s="13" t="s">
        <v>63</v>
      </c>
      <c r="D289" s="2">
        <v>2014</v>
      </c>
      <c r="E289" s="13">
        <v>2014</v>
      </c>
      <c r="F289" s="13" t="s">
        <v>99</v>
      </c>
      <c r="G289" s="88"/>
      <c r="H289" s="88"/>
      <c r="I289" s="88"/>
      <c r="J289" s="88"/>
      <c r="K289" s="88"/>
      <c r="L289" s="88"/>
      <c r="M289" s="45">
        <v>16240</v>
      </c>
      <c r="N289" s="45">
        <v>35963</v>
      </c>
      <c r="O289" s="45"/>
      <c r="P289" s="45"/>
      <c r="Q289" s="45"/>
      <c r="R289" s="45"/>
      <c r="S289" s="45"/>
      <c r="T289" s="45"/>
      <c r="U289" s="45"/>
      <c r="V289" s="45"/>
      <c r="W289" s="138"/>
      <c r="X289" s="138"/>
      <c r="Y289" s="138"/>
      <c r="Z289" s="25">
        <v>0.78010000000000002</v>
      </c>
      <c r="AA289" s="25"/>
      <c r="AB289" s="25"/>
      <c r="AC289" s="25">
        <v>9.2899999999999996E-2</v>
      </c>
      <c r="AD289" s="121"/>
      <c r="AE289" s="121"/>
      <c r="AF289" s="88">
        <v>4741</v>
      </c>
      <c r="AG289" s="88">
        <v>10417</v>
      </c>
    </row>
    <row r="290" spans="1:33">
      <c r="A290" s="12" t="s">
        <v>155</v>
      </c>
      <c r="B290" s="2" t="s">
        <v>74</v>
      </c>
      <c r="C290" s="13" t="s">
        <v>63</v>
      </c>
      <c r="D290" s="2">
        <v>2014</v>
      </c>
      <c r="E290" s="13">
        <v>2014</v>
      </c>
      <c r="F290" s="13" t="s">
        <v>99</v>
      </c>
      <c r="G290" s="88"/>
      <c r="H290" s="88"/>
      <c r="I290" s="88"/>
      <c r="J290" s="88"/>
      <c r="K290" s="88"/>
      <c r="L290" s="88"/>
      <c r="M290" s="45">
        <v>54995</v>
      </c>
      <c r="N290" s="45">
        <v>113989</v>
      </c>
      <c r="O290" s="45"/>
      <c r="P290" s="45"/>
      <c r="Q290" s="45"/>
      <c r="R290" s="45"/>
      <c r="S290" s="45"/>
      <c r="T290" s="45"/>
      <c r="U290" s="45"/>
      <c r="V290" s="45"/>
      <c r="W290" s="138"/>
      <c r="X290" s="138"/>
      <c r="Y290" s="138"/>
      <c r="Z290" s="25">
        <v>0.97689999999999999</v>
      </c>
      <c r="AA290" s="25"/>
      <c r="AB290" s="25"/>
      <c r="AC290" s="25">
        <v>2.6200000000000001E-2</v>
      </c>
      <c r="AD290" s="121"/>
      <c r="AE290" s="121"/>
      <c r="AF290" s="88">
        <v>11179</v>
      </c>
      <c r="AG290" s="88">
        <v>22484</v>
      </c>
    </row>
    <row r="291" spans="1:33">
      <c r="A291" s="12" t="s">
        <v>156</v>
      </c>
      <c r="B291" s="2" t="s">
        <v>74</v>
      </c>
      <c r="C291" s="13" t="s">
        <v>63</v>
      </c>
      <c r="D291" s="2">
        <v>2014</v>
      </c>
      <c r="E291" s="13">
        <v>2014</v>
      </c>
      <c r="F291" s="13" t="s">
        <v>99</v>
      </c>
      <c r="G291" s="88"/>
      <c r="H291" s="88"/>
      <c r="I291" s="88"/>
      <c r="J291" s="88"/>
      <c r="K291" s="88"/>
      <c r="L291" s="88"/>
      <c r="M291" s="45">
        <v>12812</v>
      </c>
      <c r="N291" s="45">
        <v>24802</v>
      </c>
      <c r="O291" s="45"/>
      <c r="P291" s="45"/>
      <c r="Q291" s="45"/>
      <c r="R291" s="45"/>
      <c r="S291" s="45"/>
      <c r="T291" s="45"/>
      <c r="U291" s="45"/>
      <c r="V291" s="45"/>
      <c r="W291" s="138"/>
      <c r="X291" s="138"/>
      <c r="Y291" s="138"/>
      <c r="Z291" s="25">
        <v>0.81950000000000001</v>
      </c>
      <c r="AA291" s="25"/>
      <c r="AB291" s="25"/>
      <c r="AC291" s="25">
        <v>9.2899999999999996E-2</v>
      </c>
      <c r="AD291" s="121"/>
      <c r="AE291" s="121"/>
      <c r="AF291" s="88">
        <v>2575</v>
      </c>
      <c r="AG291" s="88">
        <v>5277</v>
      </c>
    </row>
    <row r="292" spans="1:33">
      <c r="A292" s="12" t="s">
        <v>157</v>
      </c>
      <c r="B292" s="2" t="s">
        <v>75</v>
      </c>
      <c r="C292" s="13" t="s">
        <v>63</v>
      </c>
      <c r="D292" s="2">
        <v>2014</v>
      </c>
      <c r="E292" s="13">
        <v>2014</v>
      </c>
      <c r="F292" s="13" t="s">
        <v>99</v>
      </c>
      <c r="G292" s="88"/>
      <c r="H292" s="88"/>
      <c r="I292" s="88"/>
      <c r="J292" s="88"/>
      <c r="K292" s="88"/>
      <c r="L292" s="88"/>
      <c r="M292" s="45">
        <v>12581</v>
      </c>
      <c r="N292" s="45">
        <v>24625</v>
      </c>
      <c r="O292" s="45"/>
      <c r="P292" s="45"/>
      <c r="Q292" s="45"/>
      <c r="R292" s="45"/>
      <c r="S292" s="45"/>
      <c r="T292" s="45"/>
      <c r="U292" s="45"/>
      <c r="V292" s="45"/>
      <c r="W292" s="138"/>
      <c r="X292" s="138"/>
      <c r="Y292" s="138"/>
      <c r="Z292" s="25">
        <v>0.9516</v>
      </c>
      <c r="AA292" s="25"/>
      <c r="AB292" s="25"/>
      <c r="AC292" s="25">
        <v>9.2899999999999996E-2</v>
      </c>
      <c r="AD292" s="121"/>
      <c r="AE292" s="121"/>
      <c r="AF292" s="88">
        <v>688</v>
      </c>
      <c r="AG292" s="88">
        <v>1156</v>
      </c>
    </row>
    <row r="293" spans="1:33">
      <c r="A293" s="12" t="s">
        <v>158</v>
      </c>
      <c r="B293" s="2" t="s">
        <v>75</v>
      </c>
      <c r="C293" s="13" t="s">
        <v>63</v>
      </c>
      <c r="D293" s="2">
        <v>2014</v>
      </c>
      <c r="E293" s="13">
        <v>2014</v>
      </c>
      <c r="F293" s="13" t="s">
        <v>99</v>
      </c>
      <c r="G293" s="88"/>
      <c r="H293" s="88"/>
      <c r="I293" s="88"/>
      <c r="J293" s="88"/>
      <c r="K293" s="88"/>
      <c r="L293" s="88"/>
      <c r="M293" s="45">
        <v>176</v>
      </c>
      <c r="N293" s="45">
        <v>312</v>
      </c>
      <c r="O293" s="45"/>
      <c r="P293" s="45"/>
      <c r="Q293" s="45"/>
      <c r="R293" s="45"/>
      <c r="S293" s="45"/>
      <c r="T293" s="45"/>
      <c r="U293" s="45"/>
      <c r="V293" s="45"/>
      <c r="W293" s="138"/>
      <c r="X293" s="138"/>
      <c r="Y293" s="138"/>
      <c r="Z293" s="25">
        <v>1</v>
      </c>
      <c r="AA293" s="25"/>
      <c r="AB293" s="25"/>
      <c r="AC293" s="25">
        <v>9.2899999999999996E-2</v>
      </c>
      <c r="AD293" s="121"/>
      <c r="AE293" s="121"/>
      <c r="AF293" s="88" t="s">
        <v>430</v>
      </c>
      <c r="AG293" s="88" t="s">
        <v>430</v>
      </c>
    </row>
    <row r="294" spans="1:33">
      <c r="A294" s="12" t="s">
        <v>159</v>
      </c>
      <c r="B294" s="2" t="s">
        <v>75</v>
      </c>
      <c r="C294" s="13" t="s">
        <v>63</v>
      </c>
      <c r="D294" s="2">
        <v>2014</v>
      </c>
      <c r="E294" s="13">
        <v>2014</v>
      </c>
      <c r="F294" s="13" t="s">
        <v>99</v>
      </c>
      <c r="G294" s="88"/>
      <c r="H294" s="88"/>
      <c r="I294" s="88"/>
      <c r="J294" s="88"/>
      <c r="K294" s="88"/>
      <c r="L294" s="88"/>
      <c r="M294" s="45">
        <v>3210</v>
      </c>
      <c r="N294" s="45">
        <v>7030</v>
      </c>
      <c r="O294" s="45"/>
      <c r="P294" s="45"/>
      <c r="Q294" s="45"/>
      <c r="R294" s="45"/>
      <c r="S294" s="45"/>
      <c r="T294" s="45"/>
      <c r="U294" s="45"/>
      <c r="V294" s="45"/>
      <c r="W294" s="138"/>
      <c r="X294" s="138"/>
      <c r="Y294" s="138"/>
      <c r="Z294" s="25">
        <v>1</v>
      </c>
      <c r="AA294" s="25"/>
      <c r="AB294" s="25"/>
      <c r="AC294" s="25">
        <v>9.2899999999999996E-2</v>
      </c>
      <c r="AD294" s="121"/>
      <c r="AE294" s="121"/>
      <c r="AF294" s="88">
        <v>157</v>
      </c>
      <c r="AG294" s="88">
        <v>274</v>
      </c>
    </row>
    <row r="295" spans="1:33">
      <c r="A295" s="12" t="s">
        <v>160</v>
      </c>
      <c r="B295" s="2" t="s">
        <v>74</v>
      </c>
      <c r="C295" s="13" t="s">
        <v>63</v>
      </c>
      <c r="D295" s="2">
        <v>2014</v>
      </c>
      <c r="E295" s="13">
        <v>2014</v>
      </c>
      <c r="F295" s="13" t="s">
        <v>99</v>
      </c>
      <c r="G295" s="88"/>
      <c r="H295" s="88"/>
      <c r="I295" s="88"/>
      <c r="J295" s="88"/>
      <c r="K295" s="88"/>
      <c r="L295" s="88"/>
      <c r="M295" s="45">
        <v>22200</v>
      </c>
      <c r="N295" s="45">
        <v>43723</v>
      </c>
      <c r="O295" s="45"/>
      <c r="P295" s="45"/>
      <c r="Q295" s="45"/>
      <c r="R295" s="45"/>
      <c r="S295" s="45"/>
      <c r="T295" s="45"/>
      <c r="U295" s="45"/>
      <c r="V295" s="45"/>
      <c r="W295" s="138"/>
      <c r="X295" s="138"/>
      <c r="Y295" s="138"/>
      <c r="Z295" s="25">
        <v>0.93220000000000003</v>
      </c>
      <c r="AA295" s="25"/>
      <c r="AB295" s="25"/>
      <c r="AC295" s="25">
        <v>4.4000000000000003E-3</v>
      </c>
      <c r="AD295" s="121"/>
      <c r="AE295" s="121"/>
      <c r="AF295" s="88">
        <v>2450</v>
      </c>
      <c r="AG295" s="88">
        <v>4860</v>
      </c>
    </row>
    <row r="296" spans="1:33">
      <c r="A296" s="12" t="s">
        <v>161</v>
      </c>
      <c r="B296" s="2" t="s">
        <v>74</v>
      </c>
      <c r="C296" s="13" t="s">
        <v>63</v>
      </c>
      <c r="D296" s="2">
        <v>2014</v>
      </c>
      <c r="E296" s="13">
        <v>2014</v>
      </c>
      <c r="F296" s="13" t="s">
        <v>99</v>
      </c>
      <c r="G296" s="88"/>
      <c r="H296" s="88"/>
      <c r="I296" s="88"/>
      <c r="J296" s="88"/>
      <c r="K296" s="88"/>
      <c r="L296" s="88"/>
      <c r="M296" s="45">
        <v>19362</v>
      </c>
      <c r="N296" s="45">
        <v>35457</v>
      </c>
      <c r="O296" s="45"/>
      <c r="P296" s="45"/>
      <c r="Q296" s="45"/>
      <c r="R296" s="45"/>
      <c r="S296" s="45"/>
      <c r="T296" s="45"/>
      <c r="U296" s="45"/>
      <c r="V296" s="45"/>
      <c r="W296" s="138"/>
      <c r="X296" s="138"/>
      <c r="Y296" s="138"/>
      <c r="Z296" s="25">
        <v>0.83720000000000006</v>
      </c>
      <c r="AA296" s="25"/>
      <c r="AB296" s="25"/>
      <c r="AC296" s="25">
        <v>9.2899999999999996E-2</v>
      </c>
      <c r="AD296" s="121"/>
      <c r="AE296" s="121"/>
      <c r="AF296" s="88">
        <v>3463</v>
      </c>
      <c r="AG296" s="88">
        <v>7042</v>
      </c>
    </row>
    <row r="297" spans="1:33">
      <c r="A297" s="12" t="s">
        <v>162</v>
      </c>
      <c r="B297" s="2" t="s">
        <v>75</v>
      </c>
      <c r="C297" s="13" t="s">
        <v>63</v>
      </c>
      <c r="D297" s="2">
        <v>2014</v>
      </c>
      <c r="E297" s="13">
        <v>2014</v>
      </c>
      <c r="F297" s="13" t="s">
        <v>99</v>
      </c>
      <c r="G297" s="88"/>
      <c r="H297" s="88"/>
      <c r="I297" s="88"/>
      <c r="J297" s="88"/>
      <c r="K297" s="88"/>
      <c r="L297" s="88"/>
      <c r="M297" s="45">
        <v>42537</v>
      </c>
      <c r="N297" s="45">
        <v>92466</v>
      </c>
      <c r="O297" s="45"/>
      <c r="P297" s="45"/>
      <c r="Q297" s="45"/>
      <c r="R297" s="45"/>
      <c r="S297" s="45"/>
      <c r="T297" s="45"/>
      <c r="U297" s="45"/>
      <c r="V297" s="45"/>
      <c r="W297" s="138"/>
      <c r="X297" s="138"/>
      <c r="Y297" s="138"/>
      <c r="Z297" s="25">
        <v>0.9325</v>
      </c>
      <c r="AA297" s="25"/>
      <c r="AB297" s="25"/>
      <c r="AC297" s="25">
        <v>1.34E-2</v>
      </c>
      <c r="AD297" s="121"/>
      <c r="AE297" s="121"/>
      <c r="AF297" s="88">
        <v>5569</v>
      </c>
      <c r="AG297" s="88">
        <v>11866</v>
      </c>
    </row>
    <row r="298" spans="1:33">
      <c r="A298" s="12" t="s">
        <v>163</v>
      </c>
      <c r="B298" s="2" t="s">
        <v>75</v>
      </c>
      <c r="C298" s="13" t="s">
        <v>63</v>
      </c>
      <c r="D298" s="2">
        <v>2014</v>
      </c>
      <c r="E298" s="13">
        <v>2014</v>
      </c>
      <c r="F298" s="13" t="s">
        <v>99</v>
      </c>
      <c r="G298" s="88"/>
      <c r="H298" s="88"/>
      <c r="I298" s="88"/>
      <c r="J298" s="88"/>
      <c r="K298" s="88"/>
      <c r="L298" s="88"/>
      <c r="M298" s="45">
        <v>5665</v>
      </c>
      <c r="N298" s="45">
        <v>13201</v>
      </c>
      <c r="O298" s="45"/>
      <c r="P298" s="45"/>
      <c r="Q298" s="45"/>
      <c r="R298" s="45"/>
      <c r="S298" s="45"/>
      <c r="T298" s="45"/>
      <c r="U298" s="45"/>
      <c r="V298" s="45"/>
      <c r="W298" s="138"/>
      <c r="X298" s="138"/>
      <c r="Y298" s="138"/>
      <c r="Z298" s="25">
        <v>0.97489999999999999</v>
      </c>
      <c r="AA298" s="25"/>
      <c r="AB298" s="25"/>
      <c r="AC298" s="25">
        <v>9.2899999999999996E-2</v>
      </c>
      <c r="AD298" s="121"/>
      <c r="AE298" s="121"/>
      <c r="AF298" s="88">
        <v>693</v>
      </c>
      <c r="AG298" s="88">
        <v>1471</v>
      </c>
    </row>
    <row r="299" spans="1:33">
      <c r="A299" s="12" t="s">
        <v>164</v>
      </c>
      <c r="B299" s="2" t="s">
        <v>75</v>
      </c>
      <c r="C299" s="13" t="s">
        <v>63</v>
      </c>
      <c r="D299" s="2">
        <v>2014</v>
      </c>
      <c r="E299" s="13">
        <v>2014</v>
      </c>
      <c r="F299" s="13" t="s">
        <v>99</v>
      </c>
      <c r="G299" s="88"/>
      <c r="H299" s="88"/>
      <c r="I299" s="88"/>
      <c r="J299" s="88"/>
      <c r="K299" s="88"/>
      <c r="L299" s="88"/>
      <c r="M299" s="45">
        <v>4971</v>
      </c>
      <c r="N299" s="45">
        <v>11045</v>
      </c>
      <c r="O299" s="45"/>
      <c r="P299" s="45"/>
      <c r="Q299" s="45"/>
      <c r="R299" s="45"/>
      <c r="S299" s="45"/>
      <c r="T299" s="45"/>
      <c r="U299" s="45"/>
      <c r="V299" s="45"/>
      <c r="W299" s="138"/>
      <c r="X299" s="138"/>
      <c r="Y299" s="138"/>
      <c r="Z299" s="25">
        <v>0.96970000000000001</v>
      </c>
      <c r="AA299" s="25"/>
      <c r="AB299" s="25"/>
      <c r="AC299" s="25">
        <v>9.2899999999999996E-2</v>
      </c>
      <c r="AD299" s="121"/>
      <c r="AE299" s="121"/>
      <c r="AF299" s="88">
        <v>447</v>
      </c>
      <c r="AG299" s="88">
        <v>947</v>
      </c>
    </row>
    <row r="300" spans="1:33">
      <c r="A300" s="12" t="s">
        <v>165</v>
      </c>
      <c r="B300" s="2" t="s">
        <v>75</v>
      </c>
      <c r="C300" s="13" t="s">
        <v>63</v>
      </c>
      <c r="D300" s="2">
        <v>2014</v>
      </c>
      <c r="E300" s="13">
        <v>2014</v>
      </c>
      <c r="F300" s="13" t="s">
        <v>99</v>
      </c>
      <c r="G300" s="88"/>
      <c r="H300" s="88"/>
      <c r="I300" s="88"/>
      <c r="J300" s="88"/>
      <c r="K300" s="88"/>
      <c r="L300" s="88"/>
      <c r="M300" s="45">
        <v>959</v>
      </c>
      <c r="N300" s="45">
        <v>1790</v>
      </c>
      <c r="O300" s="45"/>
      <c r="P300" s="45"/>
      <c r="Q300" s="45"/>
      <c r="R300" s="45"/>
      <c r="S300" s="45"/>
      <c r="T300" s="45"/>
      <c r="U300" s="45"/>
      <c r="V300" s="45"/>
      <c r="W300" s="138"/>
      <c r="X300" s="138"/>
      <c r="Y300" s="138"/>
      <c r="Z300" s="25">
        <v>1</v>
      </c>
      <c r="AA300" s="25"/>
      <c r="AB300" s="25"/>
      <c r="AC300" s="25">
        <v>9.2899999999999996E-2</v>
      </c>
      <c r="AD300" s="121"/>
      <c r="AE300" s="121"/>
      <c r="AF300" s="88">
        <v>42</v>
      </c>
      <c r="AG300" s="88">
        <v>66</v>
      </c>
    </row>
    <row r="301" spans="1:33">
      <c r="A301" s="12" t="s">
        <v>166</v>
      </c>
      <c r="B301" s="2" t="s">
        <v>74</v>
      </c>
      <c r="C301" s="13" t="s">
        <v>63</v>
      </c>
      <c r="D301" s="2">
        <v>2014</v>
      </c>
      <c r="E301" s="13">
        <v>2014</v>
      </c>
      <c r="F301" s="13" t="s">
        <v>99</v>
      </c>
      <c r="G301" s="88"/>
      <c r="H301" s="88"/>
      <c r="I301" s="88"/>
      <c r="J301" s="88"/>
      <c r="K301" s="88"/>
      <c r="L301" s="88"/>
      <c r="M301" s="45">
        <v>51092</v>
      </c>
      <c r="N301" s="45">
        <v>123978</v>
      </c>
      <c r="O301" s="45"/>
      <c r="P301" s="45"/>
      <c r="Q301" s="45"/>
      <c r="R301" s="45"/>
      <c r="S301" s="45"/>
      <c r="T301" s="45"/>
      <c r="U301" s="45"/>
      <c r="V301" s="45"/>
      <c r="W301" s="138"/>
      <c r="X301" s="138"/>
      <c r="Y301" s="138"/>
      <c r="Z301" s="25">
        <v>1</v>
      </c>
      <c r="AA301" s="25"/>
      <c r="AB301" s="25"/>
      <c r="AC301" s="25">
        <v>4.6100000000000002E-2</v>
      </c>
      <c r="AD301" s="121"/>
      <c r="AE301" s="121"/>
      <c r="AF301" s="88">
        <v>8394</v>
      </c>
      <c r="AG301" s="88">
        <v>19267</v>
      </c>
    </row>
    <row r="302" spans="1:33">
      <c r="A302" s="12" t="s">
        <v>167</v>
      </c>
      <c r="B302" s="2" t="s">
        <v>75</v>
      </c>
      <c r="C302" s="13" t="s">
        <v>63</v>
      </c>
      <c r="D302" s="2">
        <v>2014</v>
      </c>
      <c r="E302" s="13">
        <v>2014</v>
      </c>
      <c r="F302" s="13" t="s">
        <v>99</v>
      </c>
      <c r="G302" s="88"/>
      <c r="H302" s="88"/>
      <c r="I302" s="88"/>
      <c r="J302" s="88"/>
      <c r="K302" s="88"/>
      <c r="L302" s="88"/>
      <c r="M302" s="45">
        <v>3050</v>
      </c>
      <c r="N302" s="45">
        <v>5600</v>
      </c>
      <c r="O302" s="45"/>
      <c r="P302" s="45"/>
      <c r="Q302" s="45"/>
      <c r="R302" s="45"/>
      <c r="S302" s="45"/>
      <c r="T302" s="45"/>
      <c r="U302" s="45"/>
      <c r="V302" s="45"/>
      <c r="W302" s="138"/>
      <c r="X302" s="138"/>
      <c r="Y302" s="138"/>
      <c r="Z302" s="25">
        <v>0.97760000000000002</v>
      </c>
      <c r="AA302" s="25"/>
      <c r="AB302" s="25"/>
      <c r="AC302" s="25">
        <v>9.2899999999999996E-2</v>
      </c>
      <c r="AD302" s="121"/>
      <c r="AE302" s="121"/>
      <c r="AF302" s="88">
        <v>127</v>
      </c>
      <c r="AG302" s="88">
        <v>202</v>
      </c>
    </row>
    <row r="303" spans="1:33">
      <c r="A303" s="12" t="s">
        <v>168</v>
      </c>
      <c r="B303" s="2" t="s">
        <v>74</v>
      </c>
      <c r="C303" s="13" t="s">
        <v>63</v>
      </c>
      <c r="D303" s="2">
        <v>2014</v>
      </c>
      <c r="E303" s="13">
        <v>2014</v>
      </c>
      <c r="F303" s="13" t="s">
        <v>99</v>
      </c>
      <c r="G303" s="88"/>
      <c r="H303" s="88"/>
      <c r="I303" s="88"/>
      <c r="J303" s="88"/>
      <c r="K303" s="88"/>
      <c r="L303" s="88"/>
      <c r="M303" s="45">
        <v>35016</v>
      </c>
      <c r="N303" s="45">
        <v>71846</v>
      </c>
      <c r="O303" s="45"/>
      <c r="P303" s="45"/>
      <c r="Q303" s="45"/>
      <c r="R303" s="45"/>
      <c r="S303" s="45"/>
      <c r="T303" s="45"/>
      <c r="U303" s="45"/>
      <c r="V303" s="45"/>
      <c r="W303" s="138"/>
      <c r="X303" s="138"/>
      <c r="Y303" s="138"/>
      <c r="Z303" s="25">
        <v>0.97450000000000003</v>
      </c>
      <c r="AA303" s="25"/>
      <c r="AB303" s="25"/>
      <c r="AC303" s="25">
        <v>1.9199999999999998E-2</v>
      </c>
      <c r="AD303" s="121"/>
      <c r="AE303" s="121"/>
      <c r="AF303" s="88">
        <v>7010</v>
      </c>
      <c r="AG303" s="88">
        <v>15246</v>
      </c>
    </row>
    <row r="304" spans="1:33">
      <c r="A304" s="12" t="s">
        <v>169</v>
      </c>
      <c r="B304" s="2" t="s">
        <v>74</v>
      </c>
      <c r="C304" s="13" t="s">
        <v>63</v>
      </c>
      <c r="D304" s="2">
        <v>2014</v>
      </c>
      <c r="E304" s="13">
        <v>2014</v>
      </c>
      <c r="F304" s="13" t="s">
        <v>99</v>
      </c>
      <c r="G304" s="88"/>
      <c r="H304" s="88"/>
      <c r="I304" s="88"/>
      <c r="J304" s="88"/>
      <c r="K304" s="88"/>
      <c r="L304" s="88"/>
      <c r="M304" s="45">
        <v>8816</v>
      </c>
      <c r="N304" s="45">
        <v>18624</v>
      </c>
      <c r="O304" s="45"/>
      <c r="P304" s="45"/>
      <c r="Q304" s="45"/>
      <c r="R304" s="45"/>
      <c r="S304" s="45"/>
      <c r="T304" s="45"/>
      <c r="U304" s="45"/>
      <c r="V304" s="45"/>
      <c r="W304" s="138"/>
      <c r="X304" s="138"/>
      <c r="Y304" s="138"/>
      <c r="Z304" s="25">
        <v>0.8</v>
      </c>
      <c r="AA304" s="25"/>
      <c r="AB304" s="25"/>
      <c r="AC304" s="25">
        <v>9.2899999999999996E-2</v>
      </c>
      <c r="AD304" s="121"/>
      <c r="AE304" s="121"/>
      <c r="AF304" s="88">
        <v>944</v>
      </c>
      <c r="AG304" s="88">
        <v>1865</v>
      </c>
    </row>
    <row r="305" spans="1:49">
      <c r="A305" s="12" t="s">
        <v>170</v>
      </c>
      <c r="B305" s="2" t="s">
        <v>75</v>
      </c>
      <c r="C305" s="13" t="s">
        <v>63</v>
      </c>
      <c r="D305" s="2">
        <v>2014</v>
      </c>
      <c r="E305" s="13">
        <v>2014</v>
      </c>
      <c r="F305" s="13" t="s">
        <v>99</v>
      </c>
      <c r="G305" s="88"/>
      <c r="H305" s="88"/>
      <c r="I305" s="88"/>
      <c r="J305" s="88"/>
      <c r="K305" s="88"/>
      <c r="L305" s="88"/>
      <c r="M305" s="45">
        <v>5992</v>
      </c>
      <c r="N305" s="45">
        <v>13363</v>
      </c>
      <c r="O305" s="45"/>
      <c r="P305" s="45"/>
      <c r="Q305" s="45"/>
      <c r="R305" s="45"/>
      <c r="S305" s="45"/>
      <c r="T305" s="45"/>
      <c r="U305" s="45"/>
      <c r="V305" s="45"/>
      <c r="W305" s="138"/>
      <c r="X305" s="138"/>
      <c r="Y305" s="138"/>
      <c r="Z305" s="25">
        <v>1</v>
      </c>
      <c r="AA305" s="25"/>
      <c r="AB305" s="25"/>
      <c r="AC305" s="25">
        <v>9.2899999999999996E-2</v>
      </c>
      <c r="AD305" s="121"/>
      <c r="AE305" s="121"/>
      <c r="AF305" s="88">
        <v>528</v>
      </c>
      <c r="AG305" s="88">
        <v>1034</v>
      </c>
    </row>
    <row r="306" spans="1:49">
      <c r="A306" s="48" t="s">
        <v>171</v>
      </c>
      <c r="B306" s="2" t="s">
        <v>66</v>
      </c>
      <c r="C306" s="13" t="s">
        <v>184</v>
      </c>
      <c r="D306" s="2">
        <v>2014</v>
      </c>
      <c r="E306" s="13">
        <v>2014</v>
      </c>
      <c r="F306" s="13" t="s">
        <v>99</v>
      </c>
      <c r="G306" s="88">
        <v>308258</v>
      </c>
      <c r="H306" s="88">
        <v>1739716</v>
      </c>
      <c r="I306" s="88">
        <v>1963</v>
      </c>
      <c r="J306" s="88">
        <v>17090</v>
      </c>
      <c r="K306" s="88">
        <v>310221</v>
      </c>
      <c r="L306" s="88">
        <v>1756806</v>
      </c>
      <c r="M306" s="45">
        <v>2067027</v>
      </c>
      <c r="N306" s="45">
        <v>4465777</v>
      </c>
      <c r="O306" s="45">
        <v>776382</v>
      </c>
      <c r="P306" s="45">
        <v>3642736</v>
      </c>
      <c r="Q306" s="45">
        <v>4419118</v>
      </c>
      <c r="R306" s="45">
        <v>6396</v>
      </c>
      <c r="S306" s="45">
        <v>40263</v>
      </c>
      <c r="T306" s="45">
        <v>46659</v>
      </c>
      <c r="U306" s="45">
        <v>782778</v>
      </c>
      <c r="V306" s="45">
        <v>3682999</v>
      </c>
      <c r="W306" s="138">
        <v>621512877.14999998</v>
      </c>
      <c r="X306" s="138">
        <v>5486126</v>
      </c>
      <c r="Y306" s="138">
        <v>626999003.14999998</v>
      </c>
      <c r="Z306" s="25">
        <v>0.96870000000000001</v>
      </c>
      <c r="AA306" s="25"/>
      <c r="AB306" s="25"/>
      <c r="AC306" s="25">
        <v>4.8599999999999997E-2</v>
      </c>
      <c r="AD306" s="121"/>
      <c r="AE306" s="121"/>
      <c r="AF306" s="88">
        <v>339503</v>
      </c>
      <c r="AG306" s="88">
        <v>704793</v>
      </c>
      <c r="AH306" s="2"/>
      <c r="AI306" s="2"/>
      <c r="AJ306" s="2"/>
      <c r="AK306" s="2"/>
      <c r="AL306" s="2"/>
      <c r="AM306" s="2"/>
      <c r="AN306" s="2"/>
      <c r="AO306" s="2"/>
      <c r="AP306" s="2"/>
      <c r="AQ306" s="2"/>
      <c r="AR306" s="2"/>
      <c r="AS306" s="2"/>
      <c r="AT306" s="2"/>
      <c r="AU306" s="2"/>
      <c r="AV306" s="2"/>
      <c r="AW306" s="2"/>
    </row>
    <row r="307" spans="1:49">
      <c r="A307" s="48" t="s">
        <v>172</v>
      </c>
      <c r="B307" s="2" t="s">
        <v>74</v>
      </c>
      <c r="C307" s="13" t="s">
        <v>184</v>
      </c>
      <c r="D307" s="2">
        <v>2014</v>
      </c>
      <c r="E307" s="13">
        <v>2014</v>
      </c>
      <c r="F307" s="13" t="s">
        <v>99</v>
      </c>
      <c r="G307" s="88"/>
      <c r="H307" s="88"/>
      <c r="I307" s="88"/>
      <c r="J307" s="88"/>
      <c r="K307" s="88"/>
      <c r="L307" s="88"/>
      <c r="M307" s="45">
        <v>64635</v>
      </c>
      <c r="N307" s="45">
        <v>127203</v>
      </c>
      <c r="O307" s="45"/>
      <c r="P307" s="45"/>
      <c r="Q307" s="45"/>
      <c r="R307" s="45"/>
      <c r="S307" s="45"/>
      <c r="T307" s="45"/>
      <c r="U307" s="45"/>
      <c r="V307" s="45"/>
      <c r="W307" s="138"/>
      <c r="X307" s="138"/>
      <c r="Y307" s="138"/>
      <c r="Z307" s="25">
        <v>0.88300000000000001</v>
      </c>
      <c r="AA307" s="25"/>
      <c r="AB307" s="25"/>
      <c r="AC307" s="25">
        <v>3.09E-2</v>
      </c>
      <c r="AD307" s="121"/>
      <c r="AE307" s="121"/>
      <c r="AF307" s="88">
        <v>9661</v>
      </c>
      <c r="AG307" s="88">
        <v>18301</v>
      </c>
      <c r="AH307" s="1"/>
      <c r="AI307" s="1"/>
      <c r="AJ307" s="1"/>
      <c r="AK307" s="1"/>
      <c r="AL307" s="1"/>
      <c r="AM307" s="1"/>
      <c r="AN307" s="1"/>
      <c r="AO307" s="1"/>
      <c r="AP307" s="1"/>
      <c r="AQ307" s="1"/>
      <c r="AR307" s="1"/>
      <c r="AS307" s="1"/>
      <c r="AT307" s="1"/>
      <c r="AU307" s="1"/>
      <c r="AV307" s="1"/>
      <c r="AW307" s="1"/>
    </row>
    <row r="308" spans="1:49">
      <c r="A308" s="48" t="s">
        <v>173</v>
      </c>
      <c r="B308" s="2" t="s">
        <v>75</v>
      </c>
      <c r="C308" s="13" t="s">
        <v>184</v>
      </c>
      <c r="D308" s="2">
        <v>2014</v>
      </c>
      <c r="E308" s="13">
        <v>2014</v>
      </c>
      <c r="F308" s="13" t="s">
        <v>99</v>
      </c>
      <c r="G308" s="88"/>
      <c r="H308" s="88"/>
      <c r="I308" s="88"/>
      <c r="J308" s="88"/>
      <c r="K308" s="88"/>
      <c r="L308" s="88"/>
      <c r="M308" s="45">
        <v>117</v>
      </c>
      <c r="N308" s="45">
        <v>195</v>
      </c>
      <c r="O308" s="45"/>
      <c r="P308" s="45"/>
      <c r="Q308" s="45"/>
      <c r="R308" s="45"/>
      <c r="S308" s="45"/>
      <c r="T308" s="45"/>
      <c r="U308" s="45"/>
      <c r="V308" s="45"/>
      <c r="W308" s="138"/>
      <c r="X308" s="138"/>
      <c r="Y308" s="138"/>
      <c r="Z308" s="25">
        <v>1</v>
      </c>
      <c r="AA308" s="25"/>
      <c r="AB308" s="25"/>
      <c r="AC308" s="25">
        <v>8.6400000000000005E-2</v>
      </c>
      <c r="AD308" s="121"/>
      <c r="AE308" s="121"/>
      <c r="AF308" s="88">
        <v>0</v>
      </c>
      <c r="AG308" s="88">
        <v>0</v>
      </c>
      <c r="AH308" s="1"/>
      <c r="AI308" s="1"/>
      <c r="AJ308" s="1"/>
      <c r="AK308" s="1"/>
      <c r="AL308" s="1"/>
      <c r="AM308" s="1"/>
      <c r="AN308" s="1"/>
      <c r="AO308" s="1"/>
      <c r="AP308" s="1"/>
      <c r="AQ308" s="1"/>
      <c r="AR308" s="1"/>
      <c r="AS308" s="1"/>
      <c r="AT308" s="1"/>
      <c r="AU308" s="1"/>
      <c r="AV308" s="1"/>
      <c r="AW308" s="1"/>
    </row>
    <row r="309" spans="1:49">
      <c r="A309" s="48" t="s">
        <v>174</v>
      </c>
      <c r="B309" s="2" t="s">
        <v>75</v>
      </c>
      <c r="C309" s="13" t="s">
        <v>184</v>
      </c>
      <c r="D309" s="2">
        <v>2014</v>
      </c>
      <c r="E309" s="13">
        <v>2014</v>
      </c>
      <c r="F309" s="13" t="s">
        <v>99</v>
      </c>
      <c r="G309" s="88"/>
      <c r="H309" s="88"/>
      <c r="I309" s="88"/>
      <c r="J309" s="88"/>
      <c r="K309" s="88"/>
      <c r="L309" s="88"/>
      <c r="M309" s="45">
        <v>1790</v>
      </c>
      <c r="N309" s="45">
        <v>3402</v>
      </c>
      <c r="O309" s="45"/>
      <c r="P309" s="45"/>
      <c r="Q309" s="45"/>
      <c r="R309" s="45"/>
      <c r="S309" s="45"/>
      <c r="T309" s="45"/>
      <c r="U309" s="45"/>
      <c r="V309" s="45"/>
      <c r="W309" s="138"/>
      <c r="X309" s="138"/>
      <c r="Y309" s="138"/>
      <c r="Z309" s="25">
        <v>0.97889999999999999</v>
      </c>
      <c r="AA309" s="25"/>
      <c r="AB309" s="25"/>
      <c r="AC309" s="25">
        <v>8.6400000000000005E-2</v>
      </c>
      <c r="AD309" s="121"/>
      <c r="AE309" s="121"/>
      <c r="AF309" s="88">
        <v>67</v>
      </c>
      <c r="AG309" s="88">
        <v>113</v>
      </c>
      <c r="AH309" s="1"/>
      <c r="AI309" s="1"/>
      <c r="AJ309" s="1"/>
      <c r="AK309" s="1"/>
      <c r="AL309" s="1"/>
      <c r="AM309" s="1"/>
      <c r="AN309" s="1"/>
      <c r="AO309" s="1"/>
      <c r="AP309" s="1"/>
      <c r="AQ309" s="1"/>
      <c r="AR309" s="1"/>
      <c r="AS309" s="1"/>
      <c r="AT309" s="1"/>
      <c r="AU309" s="1"/>
      <c r="AV309" s="1"/>
      <c r="AW309" s="1"/>
    </row>
    <row r="310" spans="1:49">
      <c r="A310" s="48" t="s">
        <v>175</v>
      </c>
      <c r="B310" s="2" t="s">
        <v>75</v>
      </c>
      <c r="C310" s="13" t="s">
        <v>184</v>
      </c>
      <c r="D310" s="2">
        <v>2014</v>
      </c>
      <c r="E310" s="13">
        <v>2014</v>
      </c>
      <c r="F310" s="13" t="s">
        <v>99</v>
      </c>
      <c r="G310" s="88"/>
      <c r="H310" s="88"/>
      <c r="I310" s="88"/>
      <c r="J310" s="88"/>
      <c r="K310" s="88"/>
      <c r="L310" s="88"/>
      <c r="M310" s="45">
        <v>15592</v>
      </c>
      <c r="N310" s="45">
        <v>31078</v>
      </c>
      <c r="O310" s="45"/>
      <c r="P310" s="45"/>
      <c r="Q310" s="45"/>
      <c r="R310" s="45"/>
      <c r="S310" s="45"/>
      <c r="T310" s="45"/>
      <c r="U310" s="45"/>
      <c r="V310" s="45"/>
      <c r="W310" s="138"/>
      <c r="X310" s="138"/>
      <c r="Y310" s="138"/>
      <c r="Z310" s="25">
        <v>0.92149999999999999</v>
      </c>
      <c r="AA310" s="25"/>
      <c r="AB310" s="25"/>
      <c r="AC310" s="25">
        <v>8.6400000000000005E-2</v>
      </c>
      <c r="AD310" s="121"/>
      <c r="AE310" s="121"/>
      <c r="AF310" s="88">
        <v>940</v>
      </c>
      <c r="AG310" s="88">
        <v>1601</v>
      </c>
      <c r="AH310" s="1"/>
      <c r="AI310" s="1"/>
      <c r="AJ310" s="1"/>
      <c r="AK310" s="1"/>
      <c r="AL310" s="1"/>
      <c r="AM310" s="1"/>
      <c r="AN310" s="1"/>
      <c r="AO310" s="1"/>
      <c r="AP310" s="1"/>
      <c r="AQ310" s="1"/>
      <c r="AR310" s="1"/>
      <c r="AS310" s="1"/>
      <c r="AT310" s="1"/>
      <c r="AU310" s="1"/>
      <c r="AV310" s="1"/>
      <c r="AW310" s="1"/>
    </row>
    <row r="311" spans="1:49">
      <c r="A311" s="48" t="s">
        <v>176</v>
      </c>
      <c r="B311" s="2" t="s">
        <v>75</v>
      </c>
      <c r="C311" s="13" t="s">
        <v>184</v>
      </c>
      <c r="D311" s="2">
        <v>2014</v>
      </c>
      <c r="E311" s="13">
        <v>2014</v>
      </c>
      <c r="F311" s="13" t="s">
        <v>99</v>
      </c>
      <c r="G311" s="88"/>
      <c r="H311" s="88"/>
      <c r="I311" s="88"/>
      <c r="J311" s="88"/>
      <c r="K311" s="88"/>
      <c r="L311" s="88"/>
      <c r="M311" s="45">
        <v>2713</v>
      </c>
      <c r="N311" s="45">
        <v>5139</v>
      </c>
      <c r="O311" s="45"/>
      <c r="P311" s="45"/>
      <c r="Q311" s="45"/>
      <c r="R311" s="45"/>
      <c r="S311" s="45"/>
      <c r="T311" s="45"/>
      <c r="U311" s="45"/>
      <c r="V311" s="45"/>
      <c r="W311" s="138"/>
      <c r="X311" s="138"/>
      <c r="Y311" s="138"/>
      <c r="Z311" s="25">
        <v>0.99150000000000005</v>
      </c>
      <c r="AA311" s="25"/>
      <c r="AB311" s="25"/>
      <c r="AC311" s="25">
        <v>8.6400000000000005E-2</v>
      </c>
      <c r="AD311" s="121"/>
      <c r="AE311" s="121"/>
      <c r="AF311" s="88">
        <v>98</v>
      </c>
      <c r="AG311" s="88">
        <v>170</v>
      </c>
      <c r="AH311" s="1"/>
      <c r="AI311" s="1"/>
      <c r="AJ311" s="1"/>
      <c r="AK311" s="1"/>
      <c r="AL311" s="1"/>
      <c r="AM311" s="1"/>
      <c r="AN311" s="1"/>
      <c r="AO311" s="1"/>
      <c r="AP311" s="1"/>
      <c r="AQ311" s="1"/>
      <c r="AR311" s="1"/>
      <c r="AS311" s="1"/>
      <c r="AT311" s="1"/>
      <c r="AU311" s="1"/>
      <c r="AV311" s="1"/>
      <c r="AW311" s="1"/>
    </row>
    <row r="312" spans="1:49">
      <c r="A312" s="48" t="s">
        <v>177</v>
      </c>
      <c r="B312" s="2" t="s">
        <v>75</v>
      </c>
      <c r="C312" s="13" t="s">
        <v>184</v>
      </c>
      <c r="D312" s="2">
        <v>2014</v>
      </c>
      <c r="E312" s="13">
        <v>2014</v>
      </c>
      <c r="F312" s="13" t="s">
        <v>99</v>
      </c>
      <c r="G312" s="88"/>
      <c r="H312" s="88"/>
      <c r="I312" s="88"/>
      <c r="J312" s="88"/>
      <c r="K312" s="88"/>
      <c r="L312" s="88"/>
      <c r="M312" s="45">
        <v>744</v>
      </c>
      <c r="N312" s="45">
        <v>1771</v>
      </c>
      <c r="O312" s="45"/>
      <c r="P312" s="45"/>
      <c r="Q312" s="45"/>
      <c r="R312" s="45"/>
      <c r="S312" s="45"/>
      <c r="T312" s="45"/>
      <c r="U312" s="45"/>
      <c r="V312" s="45"/>
      <c r="W312" s="138"/>
      <c r="X312" s="138"/>
      <c r="Y312" s="138"/>
      <c r="Z312" s="25">
        <v>0.90239999999999998</v>
      </c>
      <c r="AA312" s="25"/>
      <c r="AB312" s="25"/>
      <c r="AC312" s="25">
        <v>8.6400000000000005E-2</v>
      </c>
      <c r="AD312" s="121"/>
      <c r="AE312" s="121"/>
      <c r="AF312" s="88">
        <v>156</v>
      </c>
      <c r="AG312" s="88">
        <v>349</v>
      </c>
      <c r="AH312" s="1"/>
      <c r="AI312" s="1"/>
      <c r="AJ312" s="1"/>
      <c r="AK312" s="1"/>
      <c r="AL312" s="1"/>
      <c r="AM312" s="1"/>
      <c r="AN312" s="1"/>
      <c r="AO312" s="1"/>
      <c r="AP312" s="1"/>
      <c r="AQ312" s="1"/>
      <c r="AR312" s="1"/>
      <c r="AS312" s="1"/>
      <c r="AT312" s="1"/>
      <c r="AU312" s="1"/>
      <c r="AV312" s="1"/>
      <c r="AW312" s="1"/>
    </row>
    <row r="313" spans="1:49">
      <c r="A313" s="48" t="s">
        <v>178</v>
      </c>
      <c r="B313" s="2" t="s">
        <v>74</v>
      </c>
      <c r="C313" s="13" t="s">
        <v>184</v>
      </c>
      <c r="D313" s="2">
        <v>2014</v>
      </c>
      <c r="E313" s="13">
        <v>2014</v>
      </c>
      <c r="F313" s="13" t="s">
        <v>99</v>
      </c>
      <c r="G313" s="88"/>
      <c r="H313" s="88"/>
      <c r="I313" s="88"/>
      <c r="J313" s="88"/>
      <c r="K313" s="88"/>
      <c r="L313" s="88"/>
      <c r="M313" s="45">
        <v>35271</v>
      </c>
      <c r="N313" s="45">
        <v>76135</v>
      </c>
      <c r="O313" s="45"/>
      <c r="P313" s="45"/>
      <c r="Q313" s="45"/>
      <c r="R313" s="45"/>
      <c r="S313" s="45"/>
      <c r="T313" s="45"/>
      <c r="U313" s="45"/>
      <c r="V313" s="45"/>
      <c r="W313" s="138"/>
      <c r="X313" s="138"/>
      <c r="Y313" s="138"/>
      <c r="Z313" s="25">
        <v>0.9647</v>
      </c>
      <c r="AA313" s="25"/>
      <c r="AB313" s="25"/>
      <c r="AC313" s="25">
        <v>4.07E-2</v>
      </c>
      <c r="AD313" s="121"/>
      <c r="AE313" s="121"/>
      <c r="AF313" s="88">
        <v>5565</v>
      </c>
      <c r="AG313" s="88">
        <v>10974</v>
      </c>
      <c r="AH313" s="1"/>
      <c r="AI313" s="1"/>
      <c r="AJ313" s="1"/>
      <c r="AK313" s="1"/>
      <c r="AL313" s="1"/>
      <c r="AM313" s="1"/>
      <c r="AN313" s="1"/>
      <c r="AO313" s="1"/>
      <c r="AP313" s="1"/>
      <c r="AQ313" s="1"/>
      <c r="AR313" s="1"/>
      <c r="AS313" s="1"/>
      <c r="AT313" s="1"/>
      <c r="AU313" s="1"/>
      <c r="AV313" s="1"/>
      <c r="AW313" s="1"/>
    </row>
    <row r="314" spans="1:49">
      <c r="A314" s="48" t="s">
        <v>179</v>
      </c>
      <c r="B314" s="2" t="s">
        <v>75</v>
      </c>
      <c r="C314" s="13" t="s">
        <v>184</v>
      </c>
      <c r="D314" s="2">
        <v>2014</v>
      </c>
      <c r="E314" s="13">
        <v>2014</v>
      </c>
      <c r="F314" s="13" t="s">
        <v>99</v>
      </c>
      <c r="G314" s="88"/>
      <c r="H314" s="88"/>
      <c r="I314" s="88"/>
      <c r="J314" s="88"/>
      <c r="K314" s="88"/>
      <c r="L314" s="88"/>
      <c r="M314" s="45">
        <v>2535</v>
      </c>
      <c r="N314" s="45">
        <v>5196</v>
      </c>
      <c r="O314" s="45"/>
      <c r="P314" s="45"/>
      <c r="Q314" s="45"/>
      <c r="R314" s="45"/>
      <c r="S314" s="45"/>
      <c r="T314" s="45"/>
      <c r="U314" s="45"/>
      <c r="V314" s="45"/>
      <c r="W314" s="138"/>
      <c r="X314" s="138"/>
      <c r="Y314" s="138"/>
      <c r="Z314" s="25">
        <v>1</v>
      </c>
      <c r="AA314" s="25"/>
      <c r="AB314" s="25"/>
      <c r="AC314" s="25">
        <v>8.6400000000000005E-2</v>
      </c>
      <c r="AD314" s="121"/>
      <c r="AE314" s="121"/>
      <c r="AF314" s="88">
        <v>145</v>
      </c>
      <c r="AG314" s="88">
        <v>245</v>
      </c>
      <c r="AH314" s="1"/>
      <c r="AI314" s="1"/>
      <c r="AJ314" s="1"/>
      <c r="AK314" s="1"/>
      <c r="AL314" s="1"/>
      <c r="AM314" s="1"/>
      <c r="AN314" s="1"/>
      <c r="AO314" s="1"/>
      <c r="AP314" s="1"/>
      <c r="AQ314" s="1"/>
      <c r="AR314" s="1"/>
      <c r="AS314" s="1"/>
      <c r="AT314" s="1"/>
      <c r="AU314" s="1"/>
      <c r="AV314" s="1"/>
      <c r="AW314" s="1"/>
    </row>
    <row r="315" spans="1:49">
      <c r="A315" s="48" t="s">
        <v>180</v>
      </c>
      <c r="B315" s="2" t="s">
        <v>75</v>
      </c>
      <c r="C315" s="13" t="s">
        <v>184</v>
      </c>
      <c r="D315" s="2">
        <v>2014</v>
      </c>
      <c r="E315" s="13">
        <v>2014</v>
      </c>
      <c r="F315" s="13" t="s">
        <v>99</v>
      </c>
      <c r="G315" s="88"/>
      <c r="H315" s="88"/>
      <c r="I315" s="88"/>
      <c r="J315" s="88"/>
      <c r="K315" s="88"/>
      <c r="L315" s="88"/>
      <c r="M315" s="45">
        <v>6895</v>
      </c>
      <c r="N315" s="45">
        <v>12516</v>
      </c>
      <c r="O315" s="45"/>
      <c r="P315" s="45"/>
      <c r="Q315" s="45"/>
      <c r="R315" s="45"/>
      <c r="S315" s="45"/>
      <c r="T315" s="45"/>
      <c r="U315" s="45"/>
      <c r="V315" s="45"/>
      <c r="W315" s="138"/>
      <c r="X315" s="138"/>
      <c r="Y315" s="138"/>
      <c r="Z315" s="25">
        <v>0.98150000000000004</v>
      </c>
      <c r="AA315" s="25"/>
      <c r="AB315" s="25"/>
      <c r="AC315" s="25">
        <v>8.6400000000000005E-2</v>
      </c>
      <c r="AD315" s="121"/>
      <c r="AE315" s="121"/>
      <c r="AF315" s="88">
        <v>419</v>
      </c>
      <c r="AG315" s="88">
        <v>829</v>
      </c>
      <c r="AH315" s="1"/>
      <c r="AI315" s="1"/>
      <c r="AJ315" s="1"/>
      <c r="AK315" s="1"/>
      <c r="AL315" s="1"/>
      <c r="AM315" s="1"/>
      <c r="AN315" s="1"/>
      <c r="AO315" s="1"/>
      <c r="AP315" s="1"/>
      <c r="AQ315" s="1"/>
      <c r="AR315" s="1"/>
      <c r="AS315" s="1"/>
      <c r="AT315" s="1"/>
      <c r="AU315" s="1"/>
      <c r="AV315" s="1"/>
      <c r="AW315" s="1"/>
    </row>
    <row r="316" spans="1:49">
      <c r="A316" s="12" t="s">
        <v>122</v>
      </c>
      <c r="B316" s="2" t="s">
        <v>74</v>
      </c>
      <c r="C316" s="13" t="s">
        <v>184</v>
      </c>
      <c r="D316" s="2">
        <v>2014</v>
      </c>
      <c r="E316" s="13">
        <v>2014</v>
      </c>
      <c r="F316" s="13" t="s">
        <v>99</v>
      </c>
      <c r="G316" s="88"/>
      <c r="H316" s="88"/>
      <c r="I316" s="88"/>
      <c r="J316" s="88"/>
      <c r="K316" s="88"/>
      <c r="L316" s="88"/>
      <c r="M316" s="45">
        <v>98161</v>
      </c>
      <c r="N316" s="45">
        <v>230299</v>
      </c>
      <c r="O316" s="45"/>
      <c r="P316" s="45"/>
      <c r="Q316" s="45"/>
      <c r="R316" s="45"/>
      <c r="S316" s="45"/>
      <c r="T316" s="45"/>
      <c r="U316" s="45"/>
      <c r="V316" s="45"/>
      <c r="W316" s="138"/>
      <c r="X316" s="138"/>
      <c r="Y316" s="138"/>
      <c r="Z316" s="25">
        <v>0.96040000000000003</v>
      </c>
      <c r="AA316" s="25"/>
      <c r="AB316" s="25"/>
      <c r="AC316" s="25">
        <v>2.64E-2</v>
      </c>
      <c r="AD316" s="121"/>
      <c r="AE316" s="121"/>
      <c r="AF316" s="88">
        <v>14391</v>
      </c>
      <c r="AG316" s="88">
        <v>31262</v>
      </c>
      <c r="AH316" s="1"/>
      <c r="AI316" s="1"/>
      <c r="AJ316" s="1"/>
      <c r="AK316" s="1"/>
      <c r="AL316" s="1"/>
      <c r="AM316" s="1"/>
      <c r="AN316" s="1"/>
      <c r="AO316" s="1"/>
      <c r="AP316" s="1"/>
      <c r="AQ316" s="1"/>
      <c r="AR316" s="1"/>
      <c r="AS316" s="1"/>
      <c r="AT316" s="1"/>
      <c r="AU316" s="1"/>
      <c r="AV316" s="1"/>
      <c r="AW316" s="1"/>
    </row>
    <row r="317" spans="1:49">
      <c r="A317" s="12" t="s">
        <v>123</v>
      </c>
      <c r="B317" s="2" t="s">
        <v>75</v>
      </c>
      <c r="C317" s="13" t="s">
        <v>184</v>
      </c>
      <c r="D317" s="2">
        <v>2014</v>
      </c>
      <c r="E317" s="13">
        <v>2014</v>
      </c>
      <c r="F317" s="13" t="s">
        <v>99</v>
      </c>
      <c r="G317" s="88"/>
      <c r="H317" s="88"/>
      <c r="I317" s="88"/>
      <c r="J317" s="88"/>
      <c r="K317" s="88"/>
      <c r="L317" s="88"/>
      <c r="M317" s="45">
        <v>1516</v>
      </c>
      <c r="N317" s="45">
        <v>3715</v>
      </c>
      <c r="O317" s="45"/>
      <c r="P317" s="45"/>
      <c r="Q317" s="45"/>
      <c r="R317" s="45"/>
      <c r="S317" s="45"/>
      <c r="T317" s="45"/>
      <c r="U317" s="45"/>
      <c r="V317" s="45"/>
      <c r="W317" s="138"/>
      <c r="X317" s="138"/>
      <c r="Y317" s="138"/>
      <c r="Z317" s="25">
        <v>1</v>
      </c>
      <c r="AA317" s="25"/>
      <c r="AB317" s="25"/>
      <c r="AC317" s="25">
        <v>8.6400000000000005E-2</v>
      </c>
      <c r="AD317" s="121"/>
      <c r="AE317" s="121"/>
      <c r="AF317" s="88">
        <v>225</v>
      </c>
      <c r="AG317" s="88">
        <v>488</v>
      </c>
      <c r="AH317" s="1"/>
      <c r="AI317" s="1"/>
      <c r="AJ317" s="1"/>
      <c r="AK317" s="1"/>
      <c r="AL317" s="1"/>
      <c r="AM317" s="1"/>
      <c r="AN317" s="1"/>
      <c r="AO317" s="1"/>
      <c r="AP317" s="1"/>
      <c r="AQ317" s="1"/>
      <c r="AR317" s="1"/>
      <c r="AS317" s="1"/>
      <c r="AT317" s="1"/>
      <c r="AU317" s="1"/>
      <c r="AV317" s="1"/>
      <c r="AW317" s="1"/>
    </row>
    <row r="318" spans="1:49">
      <c r="A318" s="12" t="s">
        <v>124</v>
      </c>
      <c r="B318" s="2" t="s">
        <v>75</v>
      </c>
      <c r="C318" s="13" t="s">
        <v>184</v>
      </c>
      <c r="D318" s="2">
        <v>2014</v>
      </c>
      <c r="E318" s="13">
        <v>2014</v>
      </c>
      <c r="F318" s="13" t="s">
        <v>99</v>
      </c>
      <c r="G318" s="88"/>
      <c r="H318" s="88"/>
      <c r="I318" s="88"/>
      <c r="J318" s="88"/>
      <c r="K318" s="88"/>
      <c r="L318" s="88"/>
      <c r="M318" s="45">
        <v>10320</v>
      </c>
      <c r="N318" s="45">
        <v>18766</v>
      </c>
      <c r="O318" s="45"/>
      <c r="P318" s="45"/>
      <c r="Q318" s="45"/>
      <c r="R318" s="45"/>
      <c r="S318" s="45"/>
      <c r="T318" s="45"/>
      <c r="U318" s="45"/>
      <c r="V318" s="45"/>
      <c r="W318" s="138"/>
      <c r="X318" s="138"/>
      <c r="Y318" s="138"/>
      <c r="Z318" s="25">
        <v>0.9929</v>
      </c>
      <c r="AA318" s="25"/>
      <c r="AB318" s="25"/>
      <c r="AC318" s="25">
        <v>8.6400000000000005E-2</v>
      </c>
      <c r="AD318" s="121"/>
      <c r="AE318" s="121"/>
      <c r="AF318" s="88">
        <v>701</v>
      </c>
      <c r="AG318" s="88">
        <v>1284</v>
      </c>
      <c r="AH318" s="1"/>
      <c r="AI318" s="1"/>
      <c r="AJ318" s="1"/>
      <c r="AK318" s="1"/>
      <c r="AL318" s="1"/>
      <c r="AM318" s="1"/>
      <c r="AN318" s="1"/>
      <c r="AO318" s="1"/>
      <c r="AP318" s="1"/>
      <c r="AQ318" s="1"/>
      <c r="AR318" s="1"/>
      <c r="AS318" s="1"/>
      <c r="AT318" s="1"/>
      <c r="AU318" s="1"/>
      <c r="AV318" s="1"/>
      <c r="AW318" s="1"/>
    </row>
    <row r="319" spans="1:49">
      <c r="A319" s="12" t="s">
        <v>125</v>
      </c>
      <c r="B319" s="2" t="s">
        <v>75</v>
      </c>
      <c r="C319" s="13" t="s">
        <v>184</v>
      </c>
      <c r="D319" s="2">
        <v>2014</v>
      </c>
      <c r="E319" s="13">
        <v>2014</v>
      </c>
      <c r="F319" s="13" t="s">
        <v>99</v>
      </c>
      <c r="G319" s="88"/>
      <c r="H319" s="88"/>
      <c r="I319" s="88"/>
      <c r="J319" s="88"/>
      <c r="K319" s="88"/>
      <c r="L319" s="88"/>
      <c r="M319" s="45">
        <v>15667</v>
      </c>
      <c r="N319" s="45">
        <v>39609</v>
      </c>
      <c r="O319" s="45"/>
      <c r="P319" s="45"/>
      <c r="Q319" s="45"/>
      <c r="R319" s="45"/>
      <c r="S319" s="45"/>
      <c r="T319" s="45"/>
      <c r="U319" s="45"/>
      <c r="V319" s="45"/>
      <c r="W319" s="138"/>
      <c r="X319" s="138"/>
      <c r="Y319" s="138"/>
      <c r="Z319" s="25">
        <v>0.92979999999999996</v>
      </c>
      <c r="AA319" s="25"/>
      <c r="AB319" s="25"/>
      <c r="AC319" s="25">
        <v>8.6400000000000005E-2</v>
      </c>
      <c r="AD319" s="121"/>
      <c r="AE319" s="121"/>
      <c r="AF319" s="88">
        <v>1088</v>
      </c>
      <c r="AG319" s="88">
        <v>2224</v>
      </c>
      <c r="AH319" s="1"/>
      <c r="AI319" s="1"/>
      <c r="AJ319" s="1"/>
      <c r="AK319" s="1"/>
      <c r="AL319" s="1"/>
      <c r="AM319" s="1"/>
      <c r="AN319" s="1"/>
      <c r="AO319" s="1"/>
      <c r="AP319" s="1"/>
      <c r="AQ319" s="1"/>
      <c r="AR319" s="1"/>
      <c r="AS319" s="1"/>
      <c r="AT319" s="1"/>
      <c r="AU319" s="1"/>
      <c r="AV319" s="1"/>
      <c r="AW319" s="1"/>
    </row>
    <row r="320" spans="1:49">
      <c r="A320" s="12" t="s">
        <v>126</v>
      </c>
      <c r="B320" s="2" t="s">
        <v>75</v>
      </c>
      <c r="C320" s="13" t="s">
        <v>184</v>
      </c>
      <c r="D320" s="2">
        <v>2014</v>
      </c>
      <c r="E320" s="13">
        <v>2014</v>
      </c>
      <c r="F320" s="13" t="s">
        <v>99</v>
      </c>
      <c r="G320" s="88"/>
      <c r="H320" s="88"/>
      <c r="I320" s="88"/>
      <c r="J320" s="88"/>
      <c r="K320" s="88"/>
      <c r="L320" s="88"/>
      <c r="M320" s="45">
        <v>1073</v>
      </c>
      <c r="N320" s="45">
        <v>2131</v>
      </c>
      <c r="O320" s="45"/>
      <c r="P320" s="45"/>
      <c r="Q320" s="45"/>
      <c r="R320" s="45"/>
      <c r="S320" s="45"/>
      <c r="T320" s="45"/>
      <c r="U320" s="45"/>
      <c r="V320" s="45"/>
      <c r="W320" s="138"/>
      <c r="X320" s="138"/>
      <c r="Y320" s="138"/>
      <c r="Z320" s="25">
        <v>1</v>
      </c>
      <c r="AA320" s="25"/>
      <c r="AB320" s="25"/>
      <c r="AC320" s="25">
        <v>8.6400000000000005E-2</v>
      </c>
      <c r="AD320" s="121"/>
      <c r="AE320" s="121"/>
      <c r="AF320" s="88">
        <v>107</v>
      </c>
      <c r="AG320" s="88">
        <v>220</v>
      </c>
      <c r="AH320" s="1"/>
      <c r="AI320" s="1"/>
      <c r="AJ320" s="1"/>
      <c r="AK320" s="1"/>
      <c r="AL320" s="1"/>
      <c r="AM320" s="1"/>
      <c r="AN320" s="1"/>
      <c r="AO320" s="1"/>
      <c r="AP320" s="1"/>
      <c r="AQ320" s="1"/>
      <c r="AR320" s="1"/>
      <c r="AS320" s="1"/>
      <c r="AT320" s="1"/>
      <c r="AU320" s="1"/>
      <c r="AV320" s="1"/>
      <c r="AW320" s="1"/>
    </row>
    <row r="321" spans="1:49">
      <c r="A321" s="12" t="s">
        <v>127</v>
      </c>
      <c r="B321" s="2" t="s">
        <v>75</v>
      </c>
      <c r="C321" s="13" t="s">
        <v>184</v>
      </c>
      <c r="D321" s="2">
        <v>2014</v>
      </c>
      <c r="E321" s="13">
        <v>2014</v>
      </c>
      <c r="F321" s="13" t="s">
        <v>99</v>
      </c>
      <c r="G321" s="88"/>
      <c r="H321" s="88"/>
      <c r="I321" s="88"/>
      <c r="J321" s="88"/>
      <c r="K321" s="88"/>
      <c r="L321" s="88"/>
      <c r="M321" s="45">
        <v>61625</v>
      </c>
      <c r="N321" s="45">
        <v>147925</v>
      </c>
      <c r="O321" s="45"/>
      <c r="P321" s="45"/>
      <c r="Q321" s="45"/>
      <c r="R321" s="45"/>
      <c r="S321" s="45"/>
      <c r="T321" s="45"/>
      <c r="U321" s="45"/>
      <c r="V321" s="45"/>
      <c r="W321" s="138"/>
      <c r="X321" s="138"/>
      <c r="Y321" s="138"/>
      <c r="Z321" s="25">
        <v>0.99370000000000003</v>
      </c>
      <c r="AA321" s="25"/>
      <c r="AB321" s="25"/>
      <c r="AC321" s="25">
        <v>2.2200000000000001E-2</v>
      </c>
      <c r="AD321" s="121"/>
      <c r="AE321" s="121"/>
      <c r="AF321" s="88">
        <v>10480</v>
      </c>
      <c r="AG321" s="88">
        <v>23542</v>
      </c>
      <c r="AH321" s="1"/>
      <c r="AI321" s="1"/>
      <c r="AJ321" s="1"/>
      <c r="AK321" s="1"/>
      <c r="AL321" s="1"/>
      <c r="AM321" s="1"/>
      <c r="AN321" s="1"/>
      <c r="AO321" s="1"/>
      <c r="AP321" s="1"/>
      <c r="AQ321" s="1"/>
      <c r="AR321" s="1"/>
      <c r="AS321" s="1"/>
      <c r="AT321" s="1"/>
      <c r="AU321" s="1"/>
      <c r="AV321" s="1"/>
      <c r="AW321" s="1"/>
    </row>
    <row r="322" spans="1:49">
      <c r="A322" s="12" t="s">
        <v>128</v>
      </c>
      <c r="B322" s="2" t="s">
        <v>75</v>
      </c>
      <c r="C322" s="13" t="s">
        <v>184</v>
      </c>
      <c r="D322" s="2">
        <v>2014</v>
      </c>
      <c r="E322" s="13">
        <v>2014</v>
      </c>
      <c r="F322" s="13" t="s">
        <v>99</v>
      </c>
      <c r="G322" s="88"/>
      <c r="H322" s="88"/>
      <c r="I322" s="88"/>
      <c r="J322" s="88"/>
      <c r="K322" s="88"/>
      <c r="L322" s="88"/>
      <c r="M322" s="45">
        <v>10215</v>
      </c>
      <c r="N322" s="45">
        <v>24118</v>
      </c>
      <c r="O322" s="45"/>
      <c r="P322" s="45"/>
      <c r="Q322" s="45"/>
      <c r="R322" s="45"/>
      <c r="S322" s="45"/>
      <c r="T322" s="45"/>
      <c r="U322" s="45"/>
      <c r="V322" s="45"/>
      <c r="W322" s="138"/>
      <c r="X322" s="138"/>
      <c r="Y322" s="138"/>
      <c r="Z322" s="25">
        <v>0.98719999999999997</v>
      </c>
      <c r="AA322" s="25"/>
      <c r="AB322" s="25"/>
      <c r="AC322" s="25">
        <v>8.6400000000000005E-2</v>
      </c>
      <c r="AD322" s="121"/>
      <c r="AE322" s="121"/>
      <c r="AF322" s="88">
        <v>1366</v>
      </c>
      <c r="AG322" s="88">
        <v>3014</v>
      </c>
    </row>
    <row r="323" spans="1:49">
      <c r="A323" s="12" t="s">
        <v>129</v>
      </c>
      <c r="B323" s="2" t="s">
        <v>75</v>
      </c>
      <c r="C323" s="13" t="s">
        <v>184</v>
      </c>
      <c r="D323" s="2">
        <v>2014</v>
      </c>
      <c r="E323" s="13">
        <v>2014</v>
      </c>
      <c r="F323" s="13" t="s">
        <v>99</v>
      </c>
      <c r="G323" s="88"/>
      <c r="H323" s="88"/>
      <c r="I323" s="88"/>
      <c r="J323" s="88"/>
      <c r="K323" s="88"/>
      <c r="L323" s="88"/>
      <c r="M323" s="45">
        <v>5457</v>
      </c>
      <c r="N323" s="45">
        <v>10958</v>
      </c>
      <c r="O323" s="45"/>
      <c r="P323" s="45"/>
      <c r="Q323" s="45"/>
      <c r="R323" s="45"/>
      <c r="S323" s="45"/>
      <c r="T323" s="45"/>
      <c r="U323" s="45"/>
      <c r="V323" s="45"/>
      <c r="W323" s="138"/>
      <c r="X323" s="138"/>
      <c r="Y323" s="138"/>
      <c r="Z323" s="25">
        <v>0.83919999999999995</v>
      </c>
      <c r="AA323" s="25"/>
      <c r="AB323" s="25"/>
      <c r="AC323" s="25">
        <v>8.6400000000000005E-2</v>
      </c>
      <c r="AD323" s="121"/>
      <c r="AE323" s="121"/>
      <c r="AF323" s="88">
        <v>358</v>
      </c>
      <c r="AG323" s="88">
        <v>686</v>
      </c>
    </row>
    <row r="324" spans="1:49">
      <c r="A324" s="12" t="s">
        <v>130</v>
      </c>
      <c r="B324" s="2" t="s">
        <v>75</v>
      </c>
      <c r="C324" s="13" t="s">
        <v>184</v>
      </c>
      <c r="D324" s="2">
        <v>2014</v>
      </c>
      <c r="E324" s="13">
        <v>2014</v>
      </c>
      <c r="F324" s="13" t="s">
        <v>99</v>
      </c>
      <c r="G324" s="88"/>
      <c r="H324" s="88"/>
      <c r="I324" s="88"/>
      <c r="J324" s="88"/>
      <c r="K324" s="88"/>
      <c r="L324" s="88"/>
      <c r="M324" s="45">
        <v>1559</v>
      </c>
      <c r="N324" s="45">
        <v>3226</v>
      </c>
      <c r="O324" s="45"/>
      <c r="P324" s="45"/>
      <c r="Q324" s="45"/>
      <c r="R324" s="45"/>
      <c r="S324" s="45"/>
      <c r="T324" s="45"/>
      <c r="U324" s="45"/>
      <c r="V324" s="45"/>
      <c r="W324" s="138"/>
      <c r="X324" s="138"/>
      <c r="Y324" s="138"/>
      <c r="Z324" s="25">
        <v>0.85140000000000005</v>
      </c>
      <c r="AA324" s="25"/>
      <c r="AB324" s="25"/>
      <c r="AC324" s="25">
        <v>8.6400000000000005E-2</v>
      </c>
      <c r="AD324" s="121"/>
      <c r="AE324" s="121"/>
      <c r="AF324" s="88">
        <v>102</v>
      </c>
      <c r="AG324" s="88">
        <v>172</v>
      </c>
    </row>
    <row r="325" spans="1:49">
      <c r="A325" s="12" t="s">
        <v>131</v>
      </c>
      <c r="B325" s="2" t="s">
        <v>76</v>
      </c>
      <c r="C325" s="13" t="s">
        <v>184</v>
      </c>
      <c r="D325" s="2">
        <v>2014</v>
      </c>
      <c r="E325" s="13">
        <v>2014</v>
      </c>
      <c r="F325" s="13" t="s">
        <v>99</v>
      </c>
      <c r="G325" s="88"/>
      <c r="H325" s="88"/>
      <c r="I325" s="88"/>
      <c r="J325" s="88"/>
      <c r="K325" s="88"/>
      <c r="L325" s="88"/>
      <c r="M325" s="45">
        <v>579436</v>
      </c>
      <c r="N325" s="45">
        <v>1183724</v>
      </c>
      <c r="O325" s="45"/>
      <c r="P325" s="45"/>
      <c r="Q325" s="45"/>
      <c r="R325" s="45"/>
      <c r="S325" s="45"/>
      <c r="T325" s="45"/>
      <c r="U325" s="45"/>
      <c r="V325" s="45"/>
      <c r="W325" s="138"/>
      <c r="X325" s="138"/>
      <c r="Y325" s="138"/>
      <c r="Z325" s="25">
        <v>0.97209999999999996</v>
      </c>
      <c r="AA325" s="25"/>
      <c r="AB325" s="25"/>
      <c r="AC325" s="25">
        <v>4.9099999999999998E-2</v>
      </c>
      <c r="AD325" s="121"/>
      <c r="AE325" s="121"/>
      <c r="AF325" s="88">
        <v>115695</v>
      </c>
      <c r="AG325" s="88">
        <v>235500</v>
      </c>
    </row>
    <row r="326" spans="1:49">
      <c r="A326" s="12" t="s">
        <v>132</v>
      </c>
      <c r="B326" s="2" t="s">
        <v>75</v>
      </c>
      <c r="C326" s="13" t="s">
        <v>184</v>
      </c>
      <c r="D326" s="2">
        <v>2014</v>
      </c>
      <c r="E326" s="13">
        <v>2014</v>
      </c>
      <c r="F326" s="13" t="s">
        <v>99</v>
      </c>
      <c r="G326" s="88"/>
      <c r="H326" s="88"/>
      <c r="I326" s="88"/>
      <c r="J326" s="88"/>
      <c r="K326" s="88"/>
      <c r="L326" s="88"/>
      <c r="M326" s="45">
        <v>11624</v>
      </c>
      <c r="N326" s="45">
        <v>29170</v>
      </c>
      <c r="O326" s="45"/>
      <c r="P326" s="45"/>
      <c r="Q326" s="45"/>
      <c r="R326" s="45"/>
      <c r="S326" s="45"/>
      <c r="T326" s="45"/>
      <c r="U326" s="45"/>
      <c r="V326" s="45"/>
      <c r="W326" s="138"/>
      <c r="X326" s="138"/>
      <c r="Y326" s="138"/>
      <c r="Z326" s="25">
        <v>0.99750000000000005</v>
      </c>
      <c r="AA326" s="25"/>
      <c r="AB326" s="25"/>
      <c r="AC326" s="25">
        <v>8.6400000000000005E-2</v>
      </c>
      <c r="AD326" s="121"/>
      <c r="AE326" s="121"/>
      <c r="AF326" s="88">
        <v>2865</v>
      </c>
      <c r="AG326" s="88">
        <v>6613</v>
      </c>
    </row>
    <row r="327" spans="1:49">
      <c r="A327" s="12" t="s">
        <v>133</v>
      </c>
      <c r="B327" s="2" t="s">
        <v>75</v>
      </c>
      <c r="C327" s="13" t="s">
        <v>184</v>
      </c>
      <c r="D327" s="2">
        <v>2014</v>
      </c>
      <c r="E327" s="13">
        <v>2014</v>
      </c>
      <c r="F327" s="13" t="s">
        <v>99</v>
      </c>
      <c r="G327" s="88"/>
      <c r="H327" s="88"/>
      <c r="I327" s="88"/>
      <c r="J327" s="88"/>
      <c r="K327" s="88"/>
      <c r="L327" s="88"/>
      <c r="M327" s="45">
        <v>6180</v>
      </c>
      <c r="N327" s="45">
        <v>10286</v>
      </c>
      <c r="O327" s="45"/>
      <c r="P327" s="45"/>
      <c r="Q327" s="45"/>
      <c r="R327" s="45"/>
      <c r="S327" s="45"/>
      <c r="T327" s="45"/>
      <c r="U327" s="45"/>
      <c r="V327" s="45"/>
      <c r="W327" s="138"/>
      <c r="X327" s="138"/>
      <c r="Y327" s="138"/>
      <c r="Z327" s="25">
        <v>0.9839</v>
      </c>
      <c r="AA327" s="25"/>
      <c r="AB327" s="25"/>
      <c r="AC327" s="25">
        <v>8.6400000000000005E-2</v>
      </c>
      <c r="AD327" s="121"/>
      <c r="AE327" s="121"/>
      <c r="AF327" s="88">
        <v>1317</v>
      </c>
      <c r="AG327" s="88">
        <v>2341</v>
      </c>
    </row>
    <row r="328" spans="1:49">
      <c r="A328" s="12" t="s">
        <v>134</v>
      </c>
      <c r="B328" s="2" t="s">
        <v>75</v>
      </c>
      <c r="C328" s="13" t="s">
        <v>184</v>
      </c>
      <c r="D328" s="2">
        <v>2014</v>
      </c>
      <c r="E328" s="13">
        <v>2014</v>
      </c>
      <c r="F328" s="13" t="s">
        <v>99</v>
      </c>
      <c r="G328" s="88"/>
      <c r="H328" s="88"/>
      <c r="I328" s="88"/>
      <c r="J328" s="88"/>
      <c r="K328" s="88"/>
      <c r="L328" s="88"/>
      <c r="M328" s="45">
        <v>1025</v>
      </c>
      <c r="N328" s="45">
        <v>2027</v>
      </c>
      <c r="O328" s="45"/>
      <c r="P328" s="45"/>
      <c r="Q328" s="45"/>
      <c r="R328" s="45"/>
      <c r="S328" s="45"/>
      <c r="T328" s="45"/>
      <c r="U328" s="45"/>
      <c r="V328" s="45"/>
      <c r="W328" s="138"/>
      <c r="X328" s="138"/>
      <c r="Y328" s="138"/>
      <c r="Z328" s="25">
        <v>0.81130000000000002</v>
      </c>
      <c r="AA328" s="25"/>
      <c r="AB328" s="25"/>
      <c r="AC328" s="25">
        <v>8.6400000000000005E-2</v>
      </c>
      <c r="AD328" s="121"/>
      <c r="AE328" s="121"/>
      <c r="AF328" s="88" t="s">
        <v>430</v>
      </c>
      <c r="AG328" s="88" t="s">
        <v>430</v>
      </c>
    </row>
    <row r="329" spans="1:49">
      <c r="A329" s="12" t="s">
        <v>135</v>
      </c>
      <c r="B329" s="2" t="s">
        <v>75</v>
      </c>
      <c r="C329" s="13" t="s">
        <v>184</v>
      </c>
      <c r="D329" s="2">
        <v>2014</v>
      </c>
      <c r="E329" s="13">
        <v>2014</v>
      </c>
      <c r="F329" s="13" t="s">
        <v>99</v>
      </c>
      <c r="G329" s="88"/>
      <c r="H329" s="88"/>
      <c r="I329" s="88"/>
      <c r="J329" s="88"/>
      <c r="K329" s="88"/>
      <c r="L329" s="88"/>
      <c r="M329" s="45">
        <v>7647</v>
      </c>
      <c r="N329" s="45">
        <v>14185</v>
      </c>
      <c r="O329" s="45"/>
      <c r="P329" s="45"/>
      <c r="Q329" s="45"/>
      <c r="R329" s="45"/>
      <c r="S329" s="45"/>
      <c r="T329" s="45"/>
      <c r="U329" s="45"/>
      <c r="V329" s="45"/>
      <c r="W329" s="138"/>
      <c r="X329" s="138"/>
      <c r="Y329" s="138"/>
      <c r="Z329" s="25">
        <v>0.99399999999999999</v>
      </c>
      <c r="AA329" s="25"/>
      <c r="AB329" s="25"/>
      <c r="AC329" s="25">
        <v>8.6400000000000005E-2</v>
      </c>
      <c r="AD329" s="121"/>
      <c r="AE329" s="121"/>
      <c r="AF329" s="88">
        <v>656</v>
      </c>
      <c r="AG329" s="88">
        <v>1394</v>
      </c>
    </row>
    <row r="330" spans="1:49">
      <c r="A330" s="12" t="s">
        <v>136</v>
      </c>
      <c r="B330" s="2" t="s">
        <v>75</v>
      </c>
      <c r="C330" s="13" t="s">
        <v>184</v>
      </c>
      <c r="D330" s="2">
        <v>2014</v>
      </c>
      <c r="E330" s="13">
        <v>2014</v>
      </c>
      <c r="F330" s="13" t="s">
        <v>99</v>
      </c>
      <c r="G330" s="88"/>
      <c r="H330" s="88"/>
      <c r="I330" s="88"/>
      <c r="J330" s="88"/>
      <c r="K330" s="88"/>
      <c r="L330" s="88"/>
      <c r="M330" s="45">
        <v>24286</v>
      </c>
      <c r="N330" s="45">
        <v>57592</v>
      </c>
      <c r="O330" s="45"/>
      <c r="P330" s="45"/>
      <c r="Q330" s="45"/>
      <c r="R330" s="45"/>
      <c r="S330" s="45"/>
      <c r="T330" s="45"/>
      <c r="U330" s="45"/>
      <c r="V330" s="45"/>
      <c r="W330" s="138"/>
      <c r="X330" s="138"/>
      <c r="Y330" s="138"/>
      <c r="Z330" s="25">
        <v>0.97989999999999999</v>
      </c>
      <c r="AA330" s="25"/>
      <c r="AB330" s="25"/>
      <c r="AC330" s="25">
        <v>1.21E-2</v>
      </c>
      <c r="AD330" s="121"/>
      <c r="AE330" s="121"/>
      <c r="AF330" s="88">
        <v>4062</v>
      </c>
      <c r="AG330" s="88">
        <v>9100</v>
      </c>
    </row>
    <row r="331" spans="1:49">
      <c r="A331" s="12" t="s">
        <v>137</v>
      </c>
      <c r="B331" s="2" t="s">
        <v>75</v>
      </c>
      <c r="C331" s="13" t="s">
        <v>184</v>
      </c>
      <c r="D331" s="2">
        <v>2014</v>
      </c>
      <c r="E331" s="13">
        <v>2014</v>
      </c>
      <c r="F331" s="13" t="s">
        <v>99</v>
      </c>
      <c r="G331" s="88"/>
      <c r="H331" s="88"/>
      <c r="I331" s="88"/>
      <c r="J331" s="88"/>
      <c r="K331" s="88"/>
      <c r="L331" s="88"/>
      <c r="M331" s="45">
        <v>465</v>
      </c>
      <c r="N331" s="45">
        <v>996</v>
      </c>
      <c r="O331" s="45"/>
      <c r="P331" s="45"/>
      <c r="Q331" s="45"/>
      <c r="R331" s="45"/>
      <c r="S331" s="45"/>
      <c r="T331" s="45"/>
      <c r="U331" s="45"/>
      <c r="V331" s="45"/>
      <c r="W331" s="138"/>
      <c r="X331" s="138"/>
      <c r="Y331" s="138"/>
      <c r="Z331" s="25">
        <v>0.92310000000000003</v>
      </c>
      <c r="AA331" s="25"/>
      <c r="AB331" s="25"/>
      <c r="AC331" s="25">
        <v>8.6400000000000005E-2</v>
      </c>
      <c r="AD331" s="121"/>
      <c r="AE331" s="121"/>
      <c r="AF331" s="88">
        <v>37</v>
      </c>
      <c r="AG331" s="88">
        <v>74</v>
      </c>
    </row>
    <row r="332" spans="1:49">
      <c r="A332" s="12" t="s">
        <v>138</v>
      </c>
      <c r="B332" s="2" t="s">
        <v>75</v>
      </c>
      <c r="C332" s="13" t="s">
        <v>184</v>
      </c>
      <c r="D332" s="2">
        <v>2014</v>
      </c>
      <c r="E332" s="13">
        <v>2014</v>
      </c>
      <c r="F332" s="13" t="s">
        <v>99</v>
      </c>
      <c r="G332" s="88"/>
      <c r="H332" s="88"/>
      <c r="I332" s="88"/>
      <c r="J332" s="88"/>
      <c r="K332" s="88"/>
      <c r="L332" s="88"/>
      <c r="M332" s="45">
        <v>555</v>
      </c>
      <c r="N332" s="45">
        <v>898</v>
      </c>
      <c r="O332" s="45"/>
      <c r="P332" s="45"/>
      <c r="Q332" s="45"/>
      <c r="R332" s="45"/>
      <c r="S332" s="45"/>
      <c r="T332" s="45"/>
      <c r="U332" s="45"/>
      <c r="V332" s="45"/>
      <c r="W332" s="138"/>
      <c r="X332" s="138"/>
      <c r="Y332" s="138"/>
      <c r="Z332" s="25">
        <v>0.9778</v>
      </c>
      <c r="AA332" s="25"/>
      <c r="AB332" s="25"/>
      <c r="AC332" s="25">
        <v>8.6400000000000005E-2</v>
      </c>
      <c r="AD332" s="121"/>
      <c r="AE332" s="121"/>
      <c r="AF332" s="88">
        <v>76</v>
      </c>
      <c r="AG332" s="88">
        <v>149</v>
      </c>
    </row>
    <row r="333" spans="1:49">
      <c r="A333" s="12" t="s">
        <v>139</v>
      </c>
      <c r="B333" s="2" t="s">
        <v>75</v>
      </c>
      <c r="C333" s="13" t="s">
        <v>184</v>
      </c>
      <c r="D333" s="2">
        <v>2014</v>
      </c>
      <c r="E333" s="13">
        <v>2014</v>
      </c>
      <c r="F333" s="13" t="s">
        <v>99</v>
      </c>
      <c r="G333" s="88"/>
      <c r="H333" s="88"/>
      <c r="I333" s="88"/>
      <c r="J333" s="88"/>
      <c r="K333" s="88"/>
      <c r="L333" s="88"/>
      <c r="M333" s="45">
        <v>22309</v>
      </c>
      <c r="N333" s="45">
        <v>50580</v>
      </c>
      <c r="O333" s="45"/>
      <c r="P333" s="45"/>
      <c r="Q333" s="45"/>
      <c r="R333" s="45"/>
      <c r="S333" s="45"/>
      <c r="T333" s="45"/>
      <c r="U333" s="45"/>
      <c r="V333" s="45"/>
      <c r="W333" s="138"/>
      <c r="X333" s="138"/>
      <c r="Y333" s="138"/>
      <c r="Z333" s="25">
        <v>1</v>
      </c>
      <c r="AA333" s="25"/>
      <c r="AB333" s="25"/>
      <c r="AC333" s="25">
        <v>7.9399999999999998E-2</v>
      </c>
      <c r="AD333" s="121"/>
      <c r="AE333" s="121"/>
      <c r="AF333" s="88">
        <v>7256</v>
      </c>
      <c r="AG333" s="88">
        <v>15661</v>
      </c>
    </row>
    <row r="334" spans="1:49">
      <c r="A334" s="12" t="s">
        <v>140</v>
      </c>
      <c r="B334" s="2" t="s">
        <v>75</v>
      </c>
      <c r="C334" s="13" t="s">
        <v>184</v>
      </c>
      <c r="D334" s="2">
        <v>2014</v>
      </c>
      <c r="E334" s="13">
        <v>2014</v>
      </c>
      <c r="F334" s="13" t="s">
        <v>99</v>
      </c>
      <c r="G334" s="88"/>
      <c r="H334" s="88"/>
      <c r="I334" s="88"/>
      <c r="J334" s="88"/>
      <c r="K334" s="88"/>
      <c r="L334" s="88"/>
      <c r="M334" s="45">
        <v>3530</v>
      </c>
      <c r="N334" s="45">
        <v>7375</v>
      </c>
      <c r="O334" s="45"/>
      <c r="P334" s="45"/>
      <c r="Q334" s="45"/>
      <c r="R334" s="45"/>
      <c r="S334" s="45"/>
      <c r="T334" s="45"/>
      <c r="U334" s="45"/>
      <c r="V334" s="45"/>
      <c r="W334" s="138"/>
      <c r="X334" s="138"/>
      <c r="Y334" s="138"/>
      <c r="Z334" s="25">
        <v>0.98040000000000005</v>
      </c>
      <c r="AA334" s="25"/>
      <c r="AB334" s="25"/>
      <c r="AC334" s="25">
        <v>8.6400000000000005E-2</v>
      </c>
      <c r="AD334" s="121"/>
      <c r="AE334" s="121"/>
      <c r="AF334" s="88">
        <v>834</v>
      </c>
      <c r="AG334" s="88">
        <v>1728</v>
      </c>
    </row>
    <row r="335" spans="1:49">
      <c r="A335" s="12" t="s">
        <v>141</v>
      </c>
      <c r="B335" s="2" t="s">
        <v>75</v>
      </c>
      <c r="C335" s="13" t="s">
        <v>184</v>
      </c>
      <c r="D335" s="2">
        <v>2014</v>
      </c>
      <c r="E335" s="13">
        <v>2014</v>
      </c>
      <c r="F335" s="13" t="s">
        <v>99</v>
      </c>
      <c r="G335" s="88"/>
      <c r="H335" s="88"/>
      <c r="I335" s="88"/>
      <c r="J335" s="88"/>
      <c r="K335" s="88"/>
      <c r="L335" s="88"/>
      <c r="M335" s="45">
        <v>4278</v>
      </c>
      <c r="N335" s="45">
        <v>7915</v>
      </c>
      <c r="O335" s="45"/>
      <c r="P335" s="45"/>
      <c r="Q335" s="45"/>
      <c r="R335" s="45"/>
      <c r="S335" s="45"/>
      <c r="T335" s="45"/>
      <c r="U335" s="45"/>
      <c r="V335" s="45"/>
      <c r="W335" s="138"/>
      <c r="X335" s="138"/>
      <c r="Y335" s="138"/>
      <c r="Z335" s="25">
        <v>0.99570000000000003</v>
      </c>
      <c r="AA335" s="25"/>
      <c r="AB335" s="25"/>
      <c r="AC335" s="25">
        <v>8.6400000000000005E-2</v>
      </c>
      <c r="AD335" s="121"/>
      <c r="AE335" s="121"/>
      <c r="AF335" s="88">
        <v>178</v>
      </c>
      <c r="AG335" s="88">
        <v>339</v>
      </c>
    </row>
    <row r="336" spans="1:49">
      <c r="A336" s="12" t="s">
        <v>142</v>
      </c>
      <c r="B336" s="2" t="s">
        <v>74</v>
      </c>
      <c r="C336" s="13" t="s">
        <v>184</v>
      </c>
      <c r="D336" s="2">
        <v>2014</v>
      </c>
      <c r="E336" s="13">
        <v>2014</v>
      </c>
      <c r="F336" s="13" t="s">
        <v>99</v>
      </c>
      <c r="G336" s="88"/>
      <c r="H336" s="88"/>
      <c r="I336" s="88"/>
      <c r="J336" s="88"/>
      <c r="K336" s="88"/>
      <c r="L336" s="88"/>
      <c r="M336" s="45">
        <v>117085</v>
      </c>
      <c r="N336" s="45">
        <v>271022</v>
      </c>
      <c r="O336" s="45"/>
      <c r="P336" s="45"/>
      <c r="Q336" s="45"/>
      <c r="R336" s="45"/>
      <c r="S336" s="45"/>
      <c r="T336" s="45"/>
      <c r="U336" s="45"/>
      <c r="V336" s="45"/>
      <c r="W336" s="138"/>
      <c r="X336" s="138"/>
      <c r="Y336" s="138"/>
      <c r="Z336" s="25">
        <v>0.97019999999999995</v>
      </c>
      <c r="AA336" s="25"/>
      <c r="AB336" s="25"/>
      <c r="AC336" s="25">
        <v>3.2000000000000001E-2</v>
      </c>
      <c r="AD336" s="121"/>
      <c r="AE336" s="121"/>
      <c r="AF336" s="88">
        <v>29709</v>
      </c>
      <c r="AG336" s="88">
        <v>63920</v>
      </c>
    </row>
    <row r="337" spans="1:33">
      <c r="A337" s="12" t="s">
        <v>143</v>
      </c>
      <c r="B337" s="2" t="s">
        <v>74</v>
      </c>
      <c r="C337" s="13" t="s">
        <v>184</v>
      </c>
      <c r="D337" s="2">
        <v>2014</v>
      </c>
      <c r="E337" s="13">
        <v>2014</v>
      </c>
      <c r="F337" s="13" t="s">
        <v>99</v>
      </c>
      <c r="G337" s="88"/>
      <c r="H337" s="88"/>
      <c r="I337" s="88"/>
      <c r="J337" s="88"/>
      <c r="K337" s="88"/>
      <c r="L337" s="88"/>
      <c r="M337" s="45">
        <v>9277</v>
      </c>
      <c r="N337" s="45">
        <v>18543</v>
      </c>
      <c r="O337" s="45"/>
      <c r="P337" s="45"/>
      <c r="Q337" s="45"/>
      <c r="R337" s="45"/>
      <c r="S337" s="45"/>
      <c r="T337" s="45"/>
      <c r="U337" s="45"/>
      <c r="V337" s="45"/>
      <c r="W337" s="138"/>
      <c r="X337" s="138"/>
      <c r="Y337" s="138"/>
      <c r="Z337" s="25">
        <v>0.99180000000000001</v>
      </c>
      <c r="AA337" s="25"/>
      <c r="AB337" s="25"/>
      <c r="AC337" s="25">
        <v>8.6400000000000005E-2</v>
      </c>
      <c r="AD337" s="121"/>
      <c r="AE337" s="121"/>
      <c r="AF337" s="88">
        <v>692</v>
      </c>
      <c r="AG337" s="88">
        <v>1374</v>
      </c>
    </row>
    <row r="338" spans="1:33">
      <c r="A338" s="12" t="s">
        <v>144</v>
      </c>
      <c r="B338" s="2" t="s">
        <v>75</v>
      </c>
      <c r="C338" s="13" t="s">
        <v>184</v>
      </c>
      <c r="D338" s="2">
        <v>2014</v>
      </c>
      <c r="E338" s="13">
        <v>2014</v>
      </c>
      <c r="F338" s="13" t="s">
        <v>99</v>
      </c>
      <c r="G338" s="88"/>
      <c r="H338" s="88"/>
      <c r="I338" s="88"/>
      <c r="J338" s="88"/>
      <c r="K338" s="88"/>
      <c r="L338" s="88"/>
      <c r="M338" s="45">
        <v>970</v>
      </c>
      <c r="N338" s="45">
        <v>1890</v>
      </c>
      <c r="O338" s="45"/>
      <c r="P338" s="45"/>
      <c r="Q338" s="45"/>
      <c r="R338" s="45"/>
      <c r="S338" s="45"/>
      <c r="T338" s="45"/>
      <c r="U338" s="45"/>
      <c r="V338" s="45"/>
      <c r="W338" s="138"/>
      <c r="X338" s="138"/>
      <c r="Y338" s="138"/>
      <c r="Z338" s="25">
        <v>0.97499999999999998</v>
      </c>
      <c r="AA338" s="25"/>
      <c r="AB338" s="25"/>
      <c r="AC338" s="25">
        <v>8.6400000000000005E-2</v>
      </c>
      <c r="AD338" s="121"/>
      <c r="AE338" s="121"/>
      <c r="AF338" s="88">
        <v>39</v>
      </c>
      <c r="AG338" s="88">
        <v>61</v>
      </c>
    </row>
    <row r="339" spans="1:33">
      <c r="A339" s="12" t="s">
        <v>145</v>
      </c>
      <c r="B339" s="2" t="s">
        <v>75</v>
      </c>
      <c r="C339" s="13" t="s">
        <v>184</v>
      </c>
      <c r="D339" s="2">
        <v>2014</v>
      </c>
      <c r="E339" s="13">
        <v>2014</v>
      </c>
      <c r="F339" s="13" t="s">
        <v>99</v>
      </c>
      <c r="G339" s="88"/>
      <c r="H339" s="88"/>
      <c r="I339" s="88"/>
      <c r="J339" s="88"/>
      <c r="K339" s="88"/>
      <c r="L339" s="88"/>
      <c r="M339" s="45">
        <v>123420</v>
      </c>
      <c r="N339" s="45">
        <v>288117</v>
      </c>
      <c r="O339" s="45"/>
      <c r="P339" s="45"/>
      <c r="Q339" s="45"/>
      <c r="R339" s="45"/>
      <c r="S339" s="45"/>
      <c r="T339" s="45"/>
      <c r="U339" s="45"/>
      <c r="V339" s="45"/>
      <c r="W339" s="138"/>
      <c r="X339" s="138"/>
      <c r="Y339" s="138"/>
      <c r="Z339" s="25">
        <v>0.99570000000000003</v>
      </c>
      <c r="AA339" s="25"/>
      <c r="AB339" s="25"/>
      <c r="AC339" s="25">
        <v>3.49E-2</v>
      </c>
      <c r="AD339" s="121"/>
      <c r="AE339" s="121"/>
      <c r="AF339" s="88">
        <v>16990</v>
      </c>
      <c r="AG339" s="88">
        <v>37191</v>
      </c>
    </row>
    <row r="340" spans="1:33">
      <c r="A340" s="12" t="s">
        <v>146</v>
      </c>
      <c r="B340" s="2" t="s">
        <v>74</v>
      </c>
      <c r="C340" s="13" t="s">
        <v>184</v>
      </c>
      <c r="D340" s="2">
        <v>2014</v>
      </c>
      <c r="E340" s="13">
        <v>2014</v>
      </c>
      <c r="F340" s="13" t="s">
        <v>99</v>
      </c>
      <c r="G340" s="88"/>
      <c r="H340" s="88"/>
      <c r="I340" s="88"/>
      <c r="J340" s="88"/>
      <c r="K340" s="88"/>
      <c r="L340" s="88"/>
      <c r="M340" s="45">
        <v>101074</v>
      </c>
      <c r="N340" s="45">
        <v>217298</v>
      </c>
      <c r="O340" s="45"/>
      <c r="P340" s="45"/>
      <c r="Q340" s="45"/>
      <c r="R340" s="45"/>
      <c r="S340" s="45"/>
      <c r="T340" s="45"/>
      <c r="U340" s="45"/>
      <c r="V340" s="45"/>
      <c r="W340" s="138"/>
      <c r="X340" s="138"/>
      <c r="Y340" s="138"/>
      <c r="Z340" s="25">
        <v>0.98519999999999996</v>
      </c>
      <c r="AA340" s="25"/>
      <c r="AB340" s="25"/>
      <c r="AC340" s="25">
        <v>3.0000000000000001E-3</v>
      </c>
      <c r="AD340" s="121"/>
      <c r="AE340" s="121"/>
      <c r="AF340" s="88">
        <v>10174</v>
      </c>
      <c r="AG340" s="88">
        <v>19807</v>
      </c>
    </row>
    <row r="341" spans="1:33">
      <c r="A341" s="12" t="s">
        <v>147</v>
      </c>
      <c r="B341" s="2" t="s">
        <v>75</v>
      </c>
      <c r="C341" s="13" t="s">
        <v>184</v>
      </c>
      <c r="D341" s="2">
        <v>2014</v>
      </c>
      <c r="E341" s="13">
        <v>2014</v>
      </c>
      <c r="F341" s="13" t="s">
        <v>99</v>
      </c>
      <c r="G341" s="88"/>
      <c r="H341" s="88"/>
      <c r="I341" s="88"/>
      <c r="J341" s="88"/>
      <c r="K341" s="88"/>
      <c r="L341" s="88"/>
      <c r="M341" s="45">
        <v>2707</v>
      </c>
      <c r="N341" s="45">
        <v>6237</v>
      </c>
      <c r="O341" s="45"/>
      <c r="P341" s="45"/>
      <c r="Q341" s="45"/>
      <c r="R341" s="45"/>
      <c r="S341" s="45"/>
      <c r="T341" s="45"/>
      <c r="U341" s="45"/>
      <c r="V341" s="45"/>
      <c r="W341" s="138"/>
      <c r="X341" s="138"/>
      <c r="Y341" s="138"/>
      <c r="Z341" s="25">
        <v>1</v>
      </c>
      <c r="AA341" s="25"/>
      <c r="AB341" s="25"/>
      <c r="AC341" s="25">
        <v>8.6400000000000005E-2</v>
      </c>
      <c r="AD341" s="121"/>
      <c r="AE341" s="121"/>
      <c r="AF341" s="88">
        <v>475</v>
      </c>
      <c r="AG341" s="88">
        <v>1037</v>
      </c>
    </row>
    <row r="342" spans="1:33">
      <c r="A342" s="12" t="s">
        <v>148</v>
      </c>
      <c r="B342" s="2" t="s">
        <v>75</v>
      </c>
      <c r="C342" s="13" t="s">
        <v>184</v>
      </c>
      <c r="D342" s="2">
        <v>2014</v>
      </c>
      <c r="E342" s="13">
        <v>2014</v>
      </c>
      <c r="F342" s="13" t="s">
        <v>99</v>
      </c>
      <c r="G342" s="88"/>
      <c r="H342" s="88"/>
      <c r="I342" s="88"/>
      <c r="J342" s="88"/>
      <c r="K342" s="88"/>
      <c r="L342" s="88"/>
      <c r="M342" s="45">
        <v>171326</v>
      </c>
      <c r="N342" s="45">
        <v>389933</v>
      </c>
      <c r="O342" s="45"/>
      <c r="P342" s="45"/>
      <c r="Q342" s="45"/>
      <c r="R342" s="45"/>
      <c r="S342" s="45"/>
      <c r="T342" s="45"/>
      <c r="U342" s="45"/>
      <c r="V342" s="45"/>
      <c r="W342" s="138"/>
      <c r="X342" s="138"/>
      <c r="Y342" s="138"/>
      <c r="Z342" s="25">
        <v>0.99950000000000006</v>
      </c>
      <c r="AA342" s="25"/>
      <c r="AB342" s="25"/>
      <c r="AC342" s="25">
        <v>1.72E-2</v>
      </c>
      <c r="AD342" s="121"/>
      <c r="AE342" s="121"/>
      <c r="AF342" s="88">
        <v>21159</v>
      </c>
      <c r="AG342" s="88">
        <v>45042</v>
      </c>
    </row>
    <row r="343" spans="1:33">
      <c r="A343" s="12" t="s">
        <v>149</v>
      </c>
      <c r="B343" s="2" t="s">
        <v>74</v>
      </c>
      <c r="C343" s="13" t="s">
        <v>184</v>
      </c>
      <c r="D343" s="2">
        <v>2014</v>
      </c>
      <c r="E343" s="13">
        <v>2014</v>
      </c>
      <c r="F343" s="13" t="s">
        <v>99</v>
      </c>
      <c r="G343" s="88"/>
      <c r="H343" s="88"/>
      <c r="I343" s="88"/>
      <c r="J343" s="88"/>
      <c r="K343" s="88"/>
      <c r="L343" s="88"/>
      <c r="M343" s="45">
        <v>134592</v>
      </c>
      <c r="N343" s="45">
        <v>301343</v>
      </c>
      <c r="O343" s="45"/>
      <c r="P343" s="45"/>
      <c r="Q343" s="45"/>
      <c r="R343" s="45"/>
      <c r="S343" s="45"/>
      <c r="T343" s="45"/>
      <c r="U343" s="45"/>
      <c r="V343" s="45"/>
      <c r="W343" s="138"/>
      <c r="X343" s="138"/>
      <c r="Y343" s="138"/>
      <c r="Z343" s="25">
        <v>0.9264</v>
      </c>
      <c r="AA343" s="25"/>
      <c r="AB343" s="25"/>
      <c r="AC343" s="25">
        <v>4.36E-2</v>
      </c>
      <c r="AD343" s="121"/>
      <c r="AE343" s="121"/>
      <c r="AF343" s="88">
        <v>16586</v>
      </c>
      <c r="AG343" s="88">
        <v>33920</v>
      </c>
    </row>
    <row r="344" spans="1:33">
      <c r="A344" s="12" t="s">
        <v>150</v>
      </c>
      <c r="B344" s="2" t="s">
        <v>74</v>
      </c>
      <c r="C344" s="13" t="s">
        <v>184</v>
      </c>
      <c r="D344" s="2">
        <v>2014</v>
      </c>
      <c r="E344" s="13">
        <v>2014</v>
      </c>
      <c r="F344" s="13" t="s">
        <v>99</v>
      </c>
      <c r="G344" s="88"/>
      <c r="H344" s="88"/>
      <c r="I344" s="88"/>
      <c r="J344" s="88"/>
      <c r="K344" s="88"/>
      <c r="L344" s="88"/>
      <c r="M344" s="45">
        <v>33145</v>
      </c>
      <c r="N344" s="45">
        <v>54198</v>
      </c>
      <c r="O344" s="45"/>
      <c r="P344" s="45"/>
      <c r="Q344" s="45"/>
      <c r="R344" s="45"/>
      <c r="S344" s="45"/>
      <c r="T344" s="45"/>
      <c r="U344" s="45"/>
      <c r="V344" s="45"/>
      <c r="W344" s="138"/>
      <c r="X344" s="138"/>
      <c r="Y344" s="138"/>
      <c r="Z344" s="25">
        <v>0.96209999999999996</v>
      </c>
      <c r="AA344" s="25"/>
      <c r="AB344" s="25"/>
      <c r="AC344" s="25">
        <v>4.9099999999999998E-2</v>
      </c>
      <c r="AD344" s="121"/>
      <c r="AE344" s="121"/>
      <c r="AF344" s="88">
        <v>4199</v>
      </c>
      <c r="AG344" s="88">
        <v>6700</v>
      </c>
    </row>
    <row r="345" spans="1:33">
      <c r="A345" s="12" t="s">
        <v>151</v>
      </c>
      <c r="B345" s="2" t="s">
        <v>75</v>
      </c>
      <c r="C345" s="13" t="s">
        <v>184</v>
      </c>
      <c r="D345" s="2">
        <v>2014</v>
      </c>
      <c r="E345" s="13">
        <v>2014</v>
      </c>
      <c r="F345" s="13" t="s">
        <v>99</v>
      </c>
      <c r="G345" s="88"/>
      <c r="H345" s="88"/>
      <c r="I345" s="88"/>
      <c r="J345" s="88"/>
      <c r="K345" s="88"/>
      <c r="L345" s="88"/>
      <c r="M345" s="45">
        <v>50043</v>
      </c>
      <c r="N345" s="45">
        <v>117661</v>
      </c>
      <c r="O345" s="45"/>
      <c r="P345" s="45"/>
      <c r="Q345" s="45"/>
      <c r="R345" s="45"/>
      <c r="S345" s="45"/>
      <c r="T345" s="45"/>
      <c r="U345" s="45"/>
      <c r="V345" s="45"/>
      <c r="W345" s="138"/>
      <c r="X345" s="138"/>
      <c r="Y345" s="138"/>
      <c r="Z345" s="25">
        <v>0.98540000000000005</v>
      </c>
      <c r="AA345" s="25"/>
      <c r="AB345" s="25"/>
      <c r="AC345" s="25">
        <v>5.3800000000000001E-2</v>
      </c>
      <c r="AD345" s="121"/>
      <c r="AE345" s="121"/>
      <c r="AF345" s="88">
        <v>7177</v>
      </c>
      <c r="AG345" s="88">
        <v>15299</v>
      </c>
    </row>
    <row r="346" spans="1:33">
      <c r="A346" s="12" t="s">
        <v>152</v>
      </c>
      <c r="B346" s="2" t="s">
        <v>74</v>
      </c>
      <c r="C346" s="13" t="s">
        <v>184</v>
      </c>
      <c r="D346" s="2">
        <v>2014</v>
      </c>
      <c r="E346" s="13">
        <v>2014</v>
      </c>
      <c r="F346" s="13" t="s">
        <v>99</v>
      </c>
      <c r="G346" s="88"/>
      <c r="H346" s="88"/>
      <c r="I346" s="88"/>
      <c r="J346" s="88"/>
      <c r="K346" s="88"/>
      <c r="L346" s="88"/>
      <c r="M346" s="45">
        <v>9717</v>
      </c>
      <c r="N346" s="45">
        <v>18262</v>
      </c>
      <c r="O346" s="45"/>
      <c r="P346" s="45"/>
      <c r="Q346" s="45"/>
      <c r="R346" s="45"/>
      <c r="S346" s="45"/>
      <c r="T346" s="45"/>
      <c r="U346" s="45"/>
      <c r="V346" s="45"/>
      <c r="W346" s="138"/>
      <c r="X346" s="138"/>
      <c r="Y346" s="138"/>
      <c r="Z346" s="25">
        <v>0.96679999999999999</v>
      </c>
      <c r="AA346" s="25"/>
      <c r="AB346" s="25"/>
      <c r="AC346" s="25">
        <v>8.6400000000000005E-2</v>
      </c>
      <c r="AD346" s="121"/>
      <c r="AE346" s="121"/>
      <c r="AF346" s="88">
        <v>1175</v>
      </c>
      <c r="AG346" s="88">
        <v>2361</v>
      </c>
    </row>
    <row r="347" spans="1:33">
      <c r="A347" s="12" t="s">
        <v>153</v>
      </c>
      <c r="B347" s="2" t="s">
        <v>74</v>
      </c>
      <c r="C347" s="13" t="s">
        <v>184</v>
      </c>
      <c r="D347" s="2">
        <v>2014</v>
      </c>
      <c r="E347" s="13">
        <v>2014</v>
      </c>
      <c r="F347" s="13" t="s">
        <v>99</v>
      </c>
      <c r="G347" s="88"/>
      <c r="H347" s="88"/>
      <c r="I347" s="88"/>
      <c r="J347" s="88"/>
      <c r="K347" s="88"/>
      <c r="L347" s="88"/>
      <c r="M347" s="45">
        <v>16169</v>
      </c>
      <c r="N347" s="45">
        <v>32596</v>
      </c>
      <c r="O347" s="45"/>
      <c r="P347" s="45"/>
      <c r="Q347" s="45"/>
      <c r="R347" s="45"/>
      <c r="S347" s="45"/>
      <c r="T347" s="45"/>
      <c r="U347" s="45"/>
      <c r="V347" s="45"/>
      <c r="W347" s="138"/>
      <c r="X347" s="138"/>
      <c r="Y347" s="138"/>
      <c r="Z347" s="25">
        <v>0.97399999999999998</v>
      </c>
      <c r="AA347" s="25"/>
      <c r="AB347" s="25"/>
      <c r="AC347" s="25">
        <v>8.6400000000000005E-2</v>
      </c>
      <c r="AD347" s="121"/>
      <c r="AE347" s="121"/>
      <c r="AF347" s="88">
        <v>4065</v>
      </c>
      <c r="AG347" s="88">
        <v>7909</v>
      </c>
    </row>
    <row r="348" spans="1:33">
      <c r="A348" s="12" t="s">
        <v>154</v>
      </c>
      <c r="B348" s="2" t="s">
        <v>74</v>
      </c>
      <c r="C348" s="13" t="s">
        <v>184</v>
      </c>
      <c r="D348" s="2">
        <v>2014</v>
      </c>
      <c r="E348" s="13">
        <v>2014</v>
      </c>
      <c r="F348" s="13" t="s">
        <v>99</v>
      </c>
      <c r="G348" s="88"/>
      <c r="H348" s="88"/>
      <c r="I348" s="88"/>
      <c r="J348" s="88"/>
      <c r="K348" s="88"/>
      <c r="L348" s="88"/>
      <c r="M348" s="45">
        <v>16003</v>
      </c>
      <c r="N348" s="45">
        <v>35176</v>
      </c>
      <c r="O348" s="45"/>
      <c r="P348" s="45"/>
      <c r="Q348" s="45"/>
      <c r="R348" s="45"/>
      <c r="S348" s="45"/>
      <c r="T348" s="45"/>
      <c r="U348" s="45"/>
      <c r="V348" s="45"/>
      <c r="W348" s="138"/>
      <c r="X348" s="138"/>
      <c r="Y348" s="138"/>
      <c r="Z348" s="25">
        <v>0.91459999999999997</v>
      </c>
      <c r="AA348" s="25"/>
      <c r="AB348" s="25"/>
      <c r="AC348" s="25">
        <v>8.6400000000000005E-2</v>
      </c>
      <c r="AD348" s="121"/>
      <c r="AE348" s="121"/>
      <c r="AF348" s="88">
        <v>4331</v>
      </c>
      <c r="AG348" s="88">
        <v>9585</v>
      </c>
    </row>
    <row r="349" spans="1:33">
      <c r="A349" s="12" t="s">
        <v>155</v>
      </c>
      <c r="B349" s="2" t="s">
        <v>74</v>
      </c>
      <c r="C349" s="13" t="s">
        <v>184</v>
      </c>
      <c r="D349" s="2">
        <v>2014</v>
      </c>
      <c r="E349" s="13">
        <v>2014</v>
      </c>
      <c r="F349" s="13" t="s">
        <v>99</v>
      </c>
      <c r="G349" s="88"/>
      <c r="H349" s="88"/>
      <c r="I349" s="88"/>
      <c r="J349" s="88"/>
      <c r="K349" s="88"/>
      <c r="L349" s="88"/>
      <c r="M349" s="45">
        <v>55270</v>
      </c>
      <c r="N349" s="45">
        <v>113657</v>
      </c>
      <c r="O349" s="45"/>
      <c r="P349" s="45"/>
      <c r="Q349" s="45"/>
      <c r="R349" s="45"/>
      <c r="S349" s="45"/>
      <c r="T349" s="45"/>
      <c r="U349" s="45"/>
      <c r="V349" s="45"/>
      <c r="W349" s="138"/>
      <c r="X349" s="138"/>
      <c r="Y349" s="138"/>
      <c r="Z349" s="25">
        <v>0.97650000000000003</v>
      </c>
      <c r="AA349" s="25"/>
      <c r="AB349" s="25"/>
      <c r="AC349" s="25">
        <v>2.7300000000000001E-2</v>
      </c>
      <c r="AD349" s="121"/>
      <c r="AE349" s="121"/>
      <c r="AF349" s="88">
        <v>11113</v>
      </c>
      <c r="AG349" s="88">
        <v>22369</v>
      </c>
    </row>
    <row r="350" spans="1:33">
      <c r="A350" s="12" t="s">
        <v>156</v>
      </c>
      <c r="B350" s="2" t="s">
        <v>74</v>
      </c>
      <c r="C350" s="13" t="s">
        <v>184</v>
      </c>
      <c r="D350" s="2">
        <v>2014</v>
      </c>
      <c r="E350" s="13">
        <v>2014</v>
      </c>
      <c r="F350" s="13" t="s">
        <v>99</v>
      </c>
      <c r="G350" s="88"/>
      <c r="H350" s="88"/>
      <c r="I350" s="88"/>
      <c r="J350" s="88"/>
      <c r="K350" s="88"/>
      <c r="L350" s="88"/>
      <c r="M350" s="45">
        <v>12630</v>
      </c>
      <c r="N350" s="45">
        <v>24295</v>
      </c>
      <c r="O350" s="45"/>
      <c r="P350" s="45"/>
      <c r="Q350" s="45"/>
      <c r="R350" s="45"/>
      <c r="S350" s="45"/>
      <c r="T350" s="45"/>
      <c r="U350" s="45"/>
      <c r="V350" s="45"/>
      <c r="W350" s="138"/>
      <c r="X350" s="138"/>
      <c r="Y350" s="138"/>
      <c r="Z350" s="25">
        <v>0.84789999999999999</v>
      </c>
      <c r="AA350" s="25"/>
      <c r="AB350" s="25"/>
      <c r="AC350" s="25">
        <v>8.6400000000000005E-2</v>
      </c>
      <c r="AD350" s="121"/>
      <c r="AE350" s="121"/>
      <c r="AF350" s="88">
        <v>2460</v>
      </c>
      <c r="AG350" s="88">
        <v>5023</v>
      </c>
    </row>
    <row r="351" spans="1:33">
      <c r="A351" s="12" t="s">
        <v>157</v>
      </c>
      <c r="B351" s="2" t="s">
        <v>75</v>
      </c>
      <c r="C351" s="13" t="s">
        <v>184</v>
      </c>
      <c r="D351" s="2">
        <v>2014</v>
      </c>
      <c r="E351" s="13">
        <v>2014</v>
      </c>
      <c r="F351" s="13" t="s">
        <v>99</v>
      </c>
      <c r="G351" s="88"/>
      <c r="H351" s="88"/>
      <c r="I351" s="88"/>
      <c r="J351" s="88"/>
      <c r="K351" s="88"/>
      <c r="L351" s="88"/>
      <c r="M351" s="45">
        <v>12696</v>
      </c>
      <c r="N351" s="45">
        <v>24720</v>
      </c>
      <c r="O351" s="45"/>
      <c r="P351" s="45"/>
      <c r="Q351" s="45"/>
      <c r="R351" s="45"/>
      <c r="S351" s="45"/>
      <c r="T351" s="45"/>
      <c r="U351" s="45"/>
      <c r="V351" s="45"/>
      <c r="W351" s="138"/>
      <c r="X351" s="138"/>
      <c r="Y351" s="138"/>
      <c r="Z351" s="25">
        <v>0.98640000000000005</v>
      </c>
      <c r="AA351" s="25"/>
      <c r="AB351" s="25"/>
      <c r="AC351" s="25">
        <v>8.6400000000000005E-2</v>
      </c>
      <c r="AD351" s="121"/>
      <c r="AE351" s="121"/>
      <c r="AF351" s="88">
        <v>680</v>
      </c>
      <c r="AG351" s="88">
        <v>1137</v>
      </c>
    </row>
    <row r="352" spans="1:33">
      <c r="A352" s="12" t="s">
        <v>158</v>
      </c>
      <c r="B352" s="2" t="s">
        <v>75</v>
      </c>
      <c r="C352" s="13" t="s">
        <v>184</v>
      </c>
      <c r="D352" s="2">
        <v>2014</v>
      </c>
      <c r="E352" s="13">
        <v>2014</v>
      </c>
      <c r="F352" s="13" t="s">
        <v>99</v>
      </c>
      <c r="G352" s="88"/>
      <c r="H352" s="88"/>
      <c r="I352" s="88"/>
      <c r="J352" s="88"/>
      <c r="K352" s="88"/>
      <c r="L352" s="88"/>
      <c r="M352" s="45">
        <v>171</v>
      </c>
      <c r="N352" s="45">
        <v>305</v>
      </c>
      <c r="O352" s="45"/>
      <c r="P352" s="45"/>
      <c r="Q352" s="45"/>
      <c r="R352" s="45"/>
      <c r="S352" s="45"/>
      <c r="T352" s="45"/>
      <c r="U352" s="45"/>
      <c r="V352" s="45"/>
      <c r="W352" s="138"/>
      <c r="X352" s="138"/>
      <c r="Y352" s="138"/>
      <c r="Z352" s="25">
        <v>1</v>
      </c>
      <c r="AA352" s="25"/>
      <c r="AB352" s="25"/>
      <c r="AC352" s="25">
        <v>8.6400000000000005E-2</v>
      </c>
      <c r="AD352" s="121"/>
      <c r="AE352" s="121"/>
      <c r="AF352" s="88" t="s">
        <v>430</v>
      </c>
      <c r="AG352" s="88" t="s">
        <v>430</v>
      </c>
    </row>
    <row r="353" spans="1:49">
      <c r="A353" s="12" t="s">
        <v>159</v>
      </c>
      <c r="B353" s="2" t="s">
        <v>75</v>
      </c>
      <c r="C353" s="13" t="s">
        <v>184</v>
      </c>
      <c r="D353" s="2">
        <v>2014</v>
      </c>
      <c r="E353" s="13">
        <v>2014</v>
      </c>
      <c r="F353" s="13" t="s">
        <v>99</v>
      </c>
      <c r="G353" s="88"/>
      <c r="H353" s="88"/>
      <c r="I353" s="88"/>
      <c r="J353" s="88"/>
      <c r="K353" s="88"/>
      <c r="L353" s="88"/>
      <c r="M353" s="45">
        <v>3218</v>
      </c>
      <c r="N353" s="45">
        <v>6993</v>
      </c>
      <c r="O353" s="45"/>
      <c r="P353" s="45"/>
      <c r="Q353" s="45"/>
      <c r="R353" s="45"/>
      <c r="S353" s="45"/>
      <c r="T353" s="45"/>
      <c r="U353" s="45"/>
      <c r="V353" s="45"/>
      <c r="W353" s="138"/>
      <c r="X353" s="138"/>
      <c r="Y353" s="138"/>
      <c r="Z353" s="25">
        <v>1</v>
      </c>
      <c r="AA353" s="25"/>
      <c r="AB353" s="25"/>
      <c r="AC353" s="25">
        <v>8.6400000000000005E-2</v>
      </c>
      <c r="AD353" s="121"/>
      <c r="AE353" s="121"/>
      <c r="AF353" s="88">
        <v>156</v>
      </c>
      <c r="AG353" s="88">
        <v>265</v>
      </c>
    </row>
    <row r="354" spans="1:49">
      <c r="A354" s="12" t="s">
        <v>160</v>
      </c>
      <c r="B354" s="2" t="s">
        <v>74</v>
      </c>
      <c r="C354" s="13" t="s">
        <v>184</v>
      </c>
      <c r="D354" s="2">
        <v>2014</v>
      </c>
      <c r="E354" s="13">
        <v>2014</v>
      </c>
      <c r="F354" s="13" t="s">
        <v>99</v>
      </c>
      <c r="G354" s="88"/>
      <c r="H354" s="88"/>
      <c r="I354" s="88"/>
      <c r="J354" s="88"/>
      <c r="K354" s="88"/>
      <c r="L354" s="88"/>
      <c r="M354" s="45">
        <v>22321</v>
      </c>
      <c r="N354" s="45">
        <v>43621</v>
      </c>
      <c r="O354" s="45"/>
      <c r="P354" s="45"/>
      <c r="Q354" s="45"/>
      <c r="R354" s="45"/>
      <c r="S354" s="45"/>
      <c r="T354" s="45"/>
      <c r="U354" s="45"/>
      <c r="V354" s="45"/>
      <c r="W354" s="138"/>
      <c r="X354" s="138"/>
      <c r="Y354" s="138"/>
      <c r="Z354" s="25">
        <v>0.93659999999999999</v>
      </c>
      <c r="AA354" s="25"/>
      <c r="AB354" s="25"/>
      <c r="AC354" s="25">
        <v>9.7000000000000003E-3</v>
      </c>
      <c r="AD354" s="121"/>
      <c r="AE354" s="121"/>
      <c r="AF354" s="88">
        <v>2426</v>
      </c>
      <c r="AG354" s="88">
        <v>4809</v>
      </c>
      <c r="AH354" s="1"/>
      <c r="AI354" s="1"/>
      <c r="AJ354" s="1"/>
      <c r="AK354" s="1"/>
      <c r="AL354" s="1"/>
      <c r="AM354" s="1"/>
      <c r="AN354" s="1"/>
      <c r="AO354" s="1"/>
      <c r="AP354" s="1"/>
      <c r="AQ354" s="1"/>
      <c r="AR354" s="1"/>
      <c r="AS354" s="1"/>
      <c r="AT354" s="1"/>
      <c r="AU354" s="1"/>
      <c r="AV354" s="1"/>
      <c r="AW354" s="1"/>
    </row>
    <row r="355" spans="1:49">
      <c r="A355" s="12" t="s">
        <v>161</v>
      </c>
      <c r="B355" s="2" t="s">
        <v>74</v>
      </c>
      <c r="C355" s="13" t="s">
        <v>184</v>
      </c>
      <c r="D355" s="2">
        <v>2014</v>
      </c>
      <c r="E355" s="13">
        <v>2014</v>
      </c>
      <c r="F355" s="13" t="s">
        <v>99</v>
      </c>
      <c r="G355" s="88"/>
      <c r="H355" s="88"/>
      <c r="I355" s="88"/>
      <c r="J355" s="88"/>
      <c r="K355" s="88"/>
      <c r="L355" s="88"/>
      <c r="M355" s="45">
        <v>19312</v>
      </c>
      <c r="N355" s="45">
        <v>35290</v>
      </c>
      <c r="O355" s="45"/>
      <c r="P355" s="45"/>
      <c r="Q355" s="45"/>
      <c r="R355" s="45"/>
      <c r="S355" s="45"/>
      <c r="T355" s="45"/>
      <c r="U355" s="45"/>
      <c r="V355" s="45"/>
      <c r="W355" s="138"/>
      <c r="X355" s="138"/>
      <c r="Y355" s="138"/>
      <c r="Z355" s="25">
        <v>0.84130000000000005</v>
      </c>
      <c r="AA355" s="25"/>
      <c r="AB355" s="25"/>
      <c r="AC355" s="25">
        <v>8.6400000000000005E-2</v>
      </c>
      <c r="AD355" s="121"/>
      <c r="AE355" s="121"/>
      <c r="AF355" s="88">
        <v>3457</v>
      </c>
      <c r="AG355" s="88">
        <v>7023</v>
      </c>
      <c r="AH355" s="1"/>
      <c r="AI355" s="1"/>
      <c r="AJ355" s="1"/>
      <c r="AK355" s="1"/>
      <c r="AL355" s="1"/>
      <c r="AM355" s="1"/>
      <c r="AN355" s="1"/>
      <c r="AO355" s="1"/>
      <c r="AP355" s="1"/>
      <c r="AQ355" s="1"/>
      <c r="AR355" s="1"/>
      <c r="AS355" s="1"/>
      <c r="AT355" s="1"/>
      <c r="AU355" s="1"/>
      <c r="AV355" s="1"/>
      <c r="AW355" s="1"/>
    </row>
    <row r="356" spans="1:49">
      <c r="A356" s="12" t="s">
        <v>162</v>
      </c>
      <c r="B356" s="2" t="s">
        <v>75</v>
      </c>
      <c r="C356" s="13" t="s">
        <v>184</v>
      </c>
      <c r="D356" s="2">
        <v>2014</v>
      </c>
      <c r="E356" s="13">
        <v>2014</v>
      </c>
      <c r="F356" s="13" t="s">
        <v>99</v>
      </c>
      <c r="G356" s="88"/>
      <c r="H356" s="88"/>
      <c r="I356" s="88"/>
      <c r="J356" s="88"/>
      <c r="K356" s="88"/>
      <c r="L356" s="88"/>
      <c r="M356" s="45">
        <v>42838</v>
      </c>
      <c r="N356" s="45">
        <v>92837</v>
      </c>
      <c r="O356" s="45"/>
      <c r="P356" s="45"/>
      <c r="Q356" s="45"/>
      <c r="R356" s="45"/>
      <c r="S356" s="45"/>
      <c r="T356" s="45"/>
      <c r="U356" s="45"/>
      <c r="V356" s="45"/>
      <c r="W356" s="138"/>
      <c r="X356" s="138"/>
      <c r="Y356" s="138"/>
      <c r="Z356" s="25">
        <v>0.93600000000000005</v>
      </c>
      <c r="AA356" s="25"/>
      <c r="AB356" s="25"/>
      <c r="AC356" s="25">
        <v>1.66E-2</v>
      </c>
      <c r="AD356" s="121"/>
      <c r="AE356" s="121"/>
      <c r="AF356" s="88">
        <v>5568</v>
      </c>
      <c r="AG356" s="88">
        <v>11813</v>
      </c>
      <c r="AH356" s="1"/>
      <c r="AI356" s="1"/>
      <c r="AJ356" s="1"/>
      <c r="AK356" s="1"/>
      <c r="AL356" s="1"/>
      <c r="AM356" s="1"/>
      <c r="AN356" s="1"/>
      <c r="AO356" s="1"/>
      <c r="AP356" s="1"/>
      <c r="AQ356" s="1"/>
      <c r="AR356" s="1"/>
      <c r="AS356" s="1"/>
      <c r="AT356" s="1"/>
      <c r="AU356" s="1"/>
      <c r="AV356" s="1"/>
      <c r="AW356" s="1"/>
    </row>
    <row r="357" spans="1:49">
      <c r="A357" s="12" t="s">
        <v>163</v>
      </c>
      <c r="B357" s="2" t="s">
        <v>75</v>
      </c>
      <c r="C357" s="13" t="s">
        <v>184</v>
      </c>
      <c r="D357" s="2">
        <v>2014</v>
      </c>
      <c r="E357" s="13">
        <v>2014</v>
      </c>
      <c r="F357" s="13" t="s">
        <v>99</v>
      </c>
      <c r="G357" s="88"/>
      <c r="H357" s="88"/>
      <c r="I357" s="88"/>
      <c r="J357" s="88"/>
      <c r="K357" s="88"/>
      <c r="L357" s="88"/>
      <c r="M357" s="45">
        <v>5660</v>
      </c>
      <c r="N357" s="45">
        <v>13173</v>
      </c>
      <c r="O357" s="45"/>
      <c r="P357" s="45"/>
      <c r="Q357" s="45"/>
      <c r="R357" s="45"/>
      <c r="S357" s="45"/>
      <c r="T357" s="45"/>
      <c r="U357" s="45"/>
      <c r="V357" s="45"/>
      <c r="W357" s="138"/>
      <c r="X357" s="138"/>
      <c r="Y357" s="138"/>
      <c r="Z357" s="25">
        <v>0.98799999999999999</v>
      </c>
      <c r="AA357" s="25"/>
      <c r="AB357" s="25"/>
      <c r="AC357" s="25">
        <v>8.6400000000000005E-2</v>
      </c>
      <c r="AD357" s="121"/>
      <c r="AE357" s="121"/>
      <c r="AF357" s="88">
        <v>685</v>
      </c>
      <c r="AG357" s="88">
        <v>1469</v>
      </c>
      <c r="AH357" s="1"/>
      <c r="AI357" s="1"/>
      <c r="AJ357" s="1"/>
      <c r="AK357" s="1"/>
      <c r="AL357" s="1"/>
      <c r="AM357" s="1"/>
      <c r="AN357" s="1"/>
      <c r="AO357" s="1"/>
      <c r="AP357" s="1"/>
      <c r="AQ357" s="1"/>
      <c r="AR357" s="1"/>
      <c r="AS357" s="1"/>
      <c r="AT357" s="1"/>
      <c r="AU357" s="1"/>
      <c r="AV357" s="1"/>
      <c r="AW357" s="1"/>
    </row>
    <row r="358" spans="1:49">
      <c r="A358" s="12" t="s">
        <v>164</v>
      </c>
      <c r="B358" s="2" t="s">
        <v>75</v>
      </c>
      <c r="C358" s="13" t="s">
        <v>184</v>
      </c>
      <c r="D358" s="2">
        <v>2014</v>
      </c>
      <c r="E358" s="13">
        <v>2014</v>
      </c>
      <c r="F358" s="13" t="s">
        <v>99</v>
      </c>
      <c r="G358" s="88"/>
      <c r="H358" s="88"/>
      <c r="I358" s="88"/>
      <c r="J358" s="88"/>
      <c r="K358" s="88"/>
      <c r="L358" s="88"/>
      <c r="M358" s="45">
        <v>4996</v>
      </c>
      <c r="N358" s="45">
        <v>11142</v>
      </c>
      <c r="O358" s="45"/>
      <c r="P358" s="45"/>
      <c r="Q358" s="45"/>
      <c r="R358" s="45"/>
      <c r="S358" s="45"/>
      <c r="T358" s="45"/>
      <c r="U358" s="45"/>
      <c r="V358" s="45"/>
      <c r="W358" s="138"/>
      <c r="X358" s="138"/>
      <c r="Y358" s="138"/>
      <c r="Z358" s="25">
        <v>0.98229999999999995</v>
      </c>
      <c r="AA358" s="25"/>
      <c r="AB358" s="25"/>
      <c r="AC358" s="25">
        <v>8.6400000000000005E-2</v>
      </c>
      <c r="AD358" s="121"/>
      <c r="AE358" s="121"/>
      <c r="AF358" s="88">
        <v>446</v>
      </c>
      <c r="AG358" s="88">
        <v>939</v>
      </c>
      <c r="AH358" s="1"/>
      <c r="AI358" s="1"/>
      <c r="AJ358" s="1"/>
      <c r="AK358" s="1"/>
      <c r="AL358" s="1"/>
      <c r="AM358" s="1"/>
      <c r="AN358" s="1"/>
      <c r="AO358" s="1"/>
      <c r="AP358" s="1"/>
      <c r="AQ358" s="1"/>
      <c r="AR358" s="1"/>
      <c r="AS358" s="1"/>
      <c r="AT358" s="1"/>
      <c r="AU358" s="1"/>
      <c r="AV358" s="1"/>
      <c r="AW358" s="1"/>
    </row>
    <row r="359" spans="1:49">
      <c r="A359" s="12" t="s">
        <v>165</v>
      </c>
      <c r="B359" s="2" t="s">
        <v>75</v>
      </c>
      <c r="C359" s="13" t="s">
        <v>184</v>
      </c>
      <c r="D359" s="2">
        <v>2014</v>
      </c>
      <c r="E359" s="13">
        <v>2014</v>
      </c>
      <c r="F359" s="13" t="s">
        <v>99</v>
      </c>
      <c r="G359" s="88"/>
      <c r="H359" s="88"/>
      <c r="I359" s="88"/>
      <c r="J359" s="88"/>
      <c r="K359" s="88"/>
      <c r="L359" s="88"/>
      <c r="M359" s="45">
        <v>969</v>
      </c>
      <c r="N359" s="45">
        <v>1790</v>
      </c>
      <c r="O359" s="45"/>
      <c r="P359" s="45"/>
      <c r="Q359" s="45"/>
      <c r="R359" s="45"/>
      <c r="S359" s="45"/>
      <c r="T359" s="45"/>
      <c r="U359" s="45"/>
      <c r="V359" s="45"/>
      <c r="W359" s="138"/>
      <c r="X359" s="138"/>
      <c r="Y359" s="138"/>
      <c r="Z359" s="25">
        <v>0.98250000000000004</v>
      </c>
      <c r="AA359" s="25"/>
      <c r="AB359" s="25"/>
      <c r="AC359" s="25">
        <v>8.6400000000000005E-2</v>
      </c>
      <c r="AD359" s="121"/>
      <c r="AE359" s="121"/>
      <c r="AF359" s="88">
        <v>41</v>
      </c>
      <c r="AG359" s="88">
        <v>60</v>
      </c>
      <c r="AH359" s="1"/>
      <c r="AI359" s="1"/>
      <c r="AJ359" s="1"/>
      <c r="AK359" s="1"/>
      <c r="AL359" s="1"/>
      <c r="AM359" s="1"/>
      <c r="AN359" s="1"/>
      <c r="AO359" s="1"/>
      <c r="AP359" s="1"/>
      <c r="AQ359" s="1"/>
      <c r="AR359" s="1"/>
      <c r="AS359" s="1"/>
      <c r="AT359" s="1"/>
      <c r="AU359" s="1"/>
      <c r="AV359" s="1"/>
      <c r="AW359" s="1"/>
    </row>
    <row r="360" spans="1:49">
      <c r="A360" s="12" t="s">
        <v>166</v>
      </c>
      <c r="B360" s="2" t="s">
        <v>74</v>
      </c>
      <c r="C360" s="13" t="s">
        <v>184</v>
      </c>
      <c r="D360" s="2">
        <v>2014</v>
      </c>
      <c r="E360" s="13">
        <v>2014</v>
      </c>
      <c r="F360" s="13" t="s">
        <v>99</v>
      </c>
      <c r="G360" s="88"/>
      <c r="H360" s="88"/>
      <c r="I360" s="88"/>
      <c r="J360" s="88"/>
      <c r="K360" s="88"/>
      <c r="L360" s="88"/>
      <c r="M360" s="45">
        <v>51229</v>
      </c>
      <c r="N360" s="45">
        <v>123111</v>
      </c>
      <c r="O360" s="45"/>
      <c r="P360" s="45"/>
      <c r="Q360" s="45"/>
      <c r="R360" s="45"/>
      <c r="S360" s="45"/>
      <c r="T360" s="45"/>
      <c r="U360" s="45"/>
      <c r="V360" s="45"/>
      <c r="W360" s="138"/>
      <c r="X360" s="138"/>
      <c r="Y360" s="138"/>
      <c r="Z360" s="25">
        <v>0.99539999999999995</v>
      </c>
      <c r="AA360" s="25"/>
      <c r="AB360" s="25"/>
      <c r="AC360" s="25">
        <v>4.65E-2</v>
      </c>
      <c r="AD360" s="121"/>
      <c r="AE360" s="121"/>
      <c r="AF360" s="88">
        <v>8344</v>
      </c>
      <c r="AG360" s="88">
        <v>19120</v>
      </c>
      <c r="AH360" s="1"/>
      <c r="AI360" s="1"/>
      <c r="AJ360" s="1"/>
      <c r="AK360" s="1"/>
      <c r="AL360" s="1"/>
      <c r="AM360" s="1"/>
      <c r="AN360" s="1"/>
      <c r="AO360" s="1"/>
      <c r="AP360" s="1"/>
      <c r="AQ360" s="1"/>
      <c r="AR360" s="1"/>
      <c r="AS360" s="1"/>
      <c r="AT360" s="1"/>
      <c r="AU360" s="1"/>
      <c r="AV360" s="1"/>
      <c r="AW360" s="1"/>
    </row>
    <row r="361" spans="1:49">
      <c r="A361" s="12" t="s">
        <v>167</v>
      </c>
      <c r="B361" s="2" t="s">
        <v>75</v>
      </c>
      <c r="C361" s="13" t="s">
        <v>184</v>
      </c>
      <c r="D361" s="2">
        <v>2014</v>
      </c>
      <c r="E361" s="13">
        <v>2014</v>
      </c>
      <c r="F361" s="13" t="s">
        <v>99</v>
      </c>
      <c r="G361" s="88"/>
      <c r="H361" s="88"/>
      <c r="I361" s="88"/>
      <c r="J361" s="88"/>
      <c r="K361" s="88"/>
      <c r="L361" s="88"/>
      <c r="M361" s="45">
        <v>3042</v>
      </c>
      <c r="N361" s="45">
        <v>5591</v>
      </c>
      <c r="O361" s="45"/>
      <c r="P361" s="45"/>
      <c r="Q361" s="45"/>
      <c r="R361" s="45"/>
      <c r="S361" s="45"/>
      <c r="T361" s="45"/>
      <c r="U361" s="45"/>
      <c r="V361" s="45"/>
      <c r="W361" s="138"/>
      <c r="X361" s="138"/>
      <c r="Y361" s="138"/>
      <c r="Z361" s="25">
        <v>0.92410000000000003</v>
      </c>
      <c r="AA361" s="25"/>
      <c r="AB361" s="25"/>
      <c r="AC361" s="25">
        <v>8.6400000000000005E-2</v>
      </c>
      <c r="AD361" s="121"/>
      <c r="AE361" s="121"/>
      <c r="AF361" s="88">
        <v>129</v>
      </c>
      <c r="AG361" s="88">
        <v>200</v>
      </c>
      <c r="AH361" s="1"/>
      <c r="AI361" s="1"/>
      <c r="AJ361" s="1"/>
      <c r="AK361" s="1"/>
      <c r="AL361" s="1"/>
      <c r="AM361" s="1"/>
      <c r="AN361" s="1"/>
      <c r="AO361" s="1"/>
      <c r="AP361" s="1"/>
      <c r="AQ361" s="1"/>
      <c r="AR361" s="1"/>
      <c r="AS361" s="1"/>
      <c r="AT361" s="1"/>
      <c r="AU361" s="1"/>
      <c r="AV361" s="1"/>
      <c r="AW361" s="1"/>
    </row>
    <row r="362" spans="1:49">
      <c r="A362" s="12" t="s">
        <v>168</v>
      </c>
      <c r="B362" s="2" t="s">
        <v>74</v>
      </c>
      <c r="C362" s="13" t="s">
        <v>184</v>
      </c>
      <c r="D362" s="2">
        <v>2014</v>
      </c>
      <c r="E362" s="13">
        <v>2014</v>
      </c>
      <c r="F362" s="13" t="s">
        <v>99</v>
      </c>
      <c r="G362" s="88"/>
      <c r="H362" s="88"/>
      <c r="I362" s="88"/>
      <c r="J362" s="88"/>
      <c r="K362" s="88"/>
      <c r="L362" s="88"/>
      <c r="M362" s="45">
        <v>35085</v>
      </c>
      <c r="N362" s="45">
        <v>76985</v>
      </c>
      <c r="O362" s="45"/>
      <c r="P362" s="45"/>
      <c r="Q362" s="45"/>
      <c r="R362" s="45"/>
      <c r="S362" s="45"/>
      <c r="T362" s="45"/>
      <c r="U362" s="45"/>
      <c r="V362" s="45"/>
      <c r="W362" s="138"/>
      <c r="X362" s="138"/>
      <c r="Y362" s="138"/>
      <c r="Z362" s="25">
        <v>0.97570000000000001</v>
      </c>
      <c r="AA362" s="25"/>
      <c r="AB362" s="25"/>
      <c r="AC362" s="25">
        <v>3.2099999999999997E-2</v>
      </c>
      <c r="AD362" s="121"/>
      <c r="AE362" s="121"/>
      <c r="AF362" s="88">
        <v>6864</v>
      </c>
      <c r="AG362" s="88">
        <v>15002</v>
      </c>
      <c r="AH362" s="1"/>
      <c r="AI362" s="1"/>
      <c r="AJ362" s="1"/>
      <c r="AK362" s="1"/>
      <c r="AL362" s="1"/>
      <c r="AM362" s="1"/>
      <c r="AN362" s="1"/>
      <c r="AO362" s="1"/>
      <c r="AP362" s="1"/>
      <c r="AQ362" s="1"/>
      <c r="AR362" s="1"/>
      <c r="AS362" s="1"/>
      <c r="AT362" s="1"/>
      <c r="AU362" s="1"/>
      <c r="AV362" s="1"/>
      <c r="AW362" s="1"/>
    </row>
    <row r="363" spans="1:49">
      <c r="A363" s="12" t="s">
        <v>169</v>
      </c>
      <c r="B363" s="2" t="s">
        <v>74</v>
      </c>
      <c r="C363" s="13" t="s">
        <v>184</v>
      </c>
      <c r="D363" s="2">
        <v>2014</v>
      </c>
      <c r="E363" s="13">
        <v>2014</v>
      </c>
      <c r="F363" s="13" t="s">
        <v>99</v>
      </c>
      <c r="G363" s="88"/>
      <c r="H363" s="88"/>
      <c r="I363" s="88"/>
      <c r="J363" s="88"/>
      <c r="K363" s="88"/>
      <c r="L363" s="88"/>
      <c r="M363" s="45">
        <v>8848</v>
      </c>
      <c r="N363" s="45">
        <v>18487</v>
      </c>
      <c r="O363" s="45"/>
      <c r="P363" s="45"/>
      <c r="Q363" s="45"/>
      <c r="R363" s="45"/>
      <c r="S363" s="45"/>
      <c r="T363" s="45"/>
      <c r="U363" s="45"/>
      <c r="V363" s="45"/>
      <c r="W363" s="138"/>
      <c r="X363" s="138"/>
      <c r="Y363" s="138"/>
      <c r="Z363" s="25">
        <v>0.88929999999999998</v>
      </c>
      <c r="AA363" s="25"/>
      <c r="AB363" s="25"/>
      <c r="AC363" s="25">
        <v>8.6400000000000005E-2</v>
      </c>
      <c r="AD363" s="121"/>
      <c r="AE363" s="121"/>
      <c r="AF363" s="88">
        <v>955</v>
      </c>
      <c r="AG363" s="88">
        <v>1888</v>
      </c>
      <c r="AH363" s="1"/>
      <c r="AI363" s="1"/>
      <c r="AJ363" s="1"/>
      <c r="AK363" s="1"/>
      <c r="AL363" s="1"/>
      <c r="AM363" s="1"/>
      <c r="AN363" s="1"/>
      <c r="AO363" s="1"/>
      <c r="AP363" s="1"/>
      <c r="AQ363" s="1"/>
      <c r="AR363" s="1"/>
      <c r="AS363" s="1"/>
      <c r="AT363" s="1"/>
      <c r="AU363" s="1"/>
      <c r="AV363" s="1"/>
      <c r="AW363" s="1"/>
    </row>
    <row r="364" spans="1:49">
      <c r="A364" s="12" t="s">
        <v>170</v>
      </c>
      <c r="B364" s="2" t="s">
        <v>75</v>
      </c>
      <c r="C364" s="13" t="s">
        <v>184</v>
      </c>
      <c r="D364" s="2">
        <v>2014</v>
      </c>
      <c r="E364" s="13">
        <v>2014</v>
      </c>
      <c r="F364" s="13" t="s">
        <v>99</v>
      </c>
      <c r="G364" s="88"/>
      <c r="H364" s="88"/>
      <c r="I364" s="88"/>
      <c r="J364" s="88"/>
      <c r="K364" s="88"/>
      <c r="L364" s="88"/>
      <c r="M364" s="45">
        <v>5994</v>
      </c>
      <c r="N364" s="45">
        <v>13374</v>
      </c>
      <c r="O364" s="45"/>
      <c r="P364" s="45"/>
      <c r="Q364" s="45"/>
      <c r="R364" s="45"/>
      <c r="S364" s="45"/>
      <c r="T364" s="45"/>
      <c r="U364" s="45"/>
      <c r="V364" s="45"/>
      <c r="W364" s="138"/>
      <c r="X364" s="138"/>
      <c r="Y364" s="138"/>
      <c r="Z364" s="25">
        <v>1</v>
      </c>
      <c r="AA364" s="25"/>
      <c r="AB364" s="25"/>
      <c r="AC364" s="25">
        <v>8.6400000000000005E-2</v>
      </c>
      <c r="AD364" s="121"/>
      <c r="AE364" s="121"/>
      <c r="AF364" s="88">
        <v>526</v>
      </c>
      <c r="AG364" s="88">
        <v>1038</v>
      </c>
      <c r="AH364" s="1"/>
      <c r="AI364" s="1"/>
      <c r="AJ364" s="1"/>
      <c r="AK364" s="1"/>
      <c r="AL364" s="1"/>
      <c r="AM364" s="1"/>
      <c r="AN364" s="1"/>
      <c r="AO364" s="1"/>
      <c r="AP364" s="1"/>
      <c r="AQ364" s="1"/>
      <c r="AR364" s="1"/>
      <c r="AS364" s="1"/>
      <c r="AT364" s="1"/>
      <c r="AU364" s="1"/>
      <c r="AV364" s="1"/>
      <c r="AW364" s="1"/>
    </row>
    <row r="365" spans="1:49">
      <c r="A365" s="48" t="s">
        <v>171</v>
      </c>
      <c r="B365" s="2" t="s">
        <v>66</v>
      </c>
      <c r="C365" s="13" t="s">
        <v>64</v>
      </c>
      <c r="D365" s="2">
        <v>2014</v>
      </c>
      <c r="E365" s="13">
        <v>2014</v>
      </c>
      <c r="F365" s="13" t="s">
        <v>100</v>
      </c>
      <c r="G365" s="88">
        <v>305663</v>
      </c>
      <c r="H365" s="88">
        <v>1746001</v>
      </c>
      <c r="I365" s="88">
        <v>1947</v>
      </c>
      <c r="J365" s="88">
        <v>17193</v>
      </c>
      <c r="K365" s="88">
        <v>307610</v>
      </c>
      <c r="L365" s="88">
        <v>1763194</v>
      </c>
      <c r="M365" s="45">
        <v>2070804</v>
      </c>
      <c r="N365" s="45">
        <v>4476030</v>
      </c>
      <c r="O365" s="45">
        <v>769605</v>
      </c>
      <c r="P365" s="45">
        <v>3660027</v>
      </c>
      <c r="Q365" s="45">
        <v>4429632</v>
      </c>
      <c r="R365" s="45">
        <v>6314</v>
      </c>
      <c r="S365" s="45">
        <v>40084</v>
      </c>
      <c r="T365" s="45">
        <v>46398</v>
      </c>
      <c r="U365" s="45">
        <v>775919</v>
      </c>
      <c r="V365" s="45">
        <v>3700111</v>
      </c>
      <c r="W365" s="138">
        <v>621850378</v>
      </c>
      <c r="X365" s="138">
        <v>5821672</v>
      </c>
      <c r="Y365" s="138">
        <v>627672050</v>
      </c>
      <c r="Z365" s="25">
        <v>0.97030000000000005</v>
      </c>
      <c r="AA365" s="25"/>
      <c r="AB365" s="25"/>
      <c r="AC365" s="25">
        <v>4.8899999999999999E-2</v>
      </c>
      <c r="AD365" s="121"/>
      <c r="AE365" s="121"/>
      <c r="AF365" s="88">
        <v>338333</v>
      </c>
      <c r="AG365" s="88">
        <v>703087</v>
      </c>
      <c r="AH365" s="2"/>
      <c r="AI365" s="2"/>
      <c r="AJ365" s="2"/>
      <c r="AK365" s="2"/>
      <c r="AL365" s="2"/>
      <c r="AM365" s="2"/>
      <c r="AN365" s="2"/>
      <c r="AO365" s="2"/>
      <c r="AP365" s="2"/>
      <c r="AQ365" s="2"/>
      <c r="AR365" s="2"/>
      <c r="AS365" s="2"/>
      <c r="AT365" s="2"/>
      <c r="AU365" s="2"/>
      <c r="AV365" s="2"/>
      <c r="AW365" s="2"/>
    </row>
    <row r="366" spans="1:49">
      <c r="A366" s="48" t="s">
        <v>172</v>
      </c>
      <c r="B366" s="2" t="s">
        <v>74</v>
      </c>
      <c r="C366" s="13" t="s">
        <v>64</v>
      </c>
      <c r="D366" s="2">
        <v>2014</v>
      </c>
      <c r="E366" s="13">
        <v>2014</v>
      </c>
      <c r="F366" s="13" t="s">
        <v>100</v>
      </c>
      <c r="G366" s="88"/>
      <c r="H366" s="88"/>
      <c r="I366" s="88"/>
      <c r="J366" s="88"/>
      <c r="K366" s="88"/>
      <c r="L366" s="88"/>
      <c r="M366" s="45">
        <v>64020</v>
      </c>
      <c r="N366" s="45">
        <v>125434</v>
      </c>
      <c r="O366" s="45"/>
      <c r="P366" s="45"/>
      <c r="Q366" s="45"/>
      <c r="R366" s="45"/>
      <c r="S366" s="45"/>
      <c r="T366" s="45"/>
      <c r="U366" s="45"/>
      <c r="V366" s="45"/>
      <c r="W366" s="138"/>
      <c r="X366" s="138"/>
      <c r="Y366" s="138"/>
      <c r="Z366" s="25">
        <v>0.88429999999999997</v>
      </c>
      <c r="AA366" s="25"/>
      <c r="AB366" s="25"/>
      <c r="AC366" s="25">
        <v>3.1099999999999999E-2</v>
      </c>
      <c r="AD366" s="121"/>
      <c r="AE366" s="121"/>
      <c r="AF366" s="88">
        <v>9582</v>
      </c>
      <c r="AG366" s="88">
        <v>18220</v>
      </c>
      <c r="AH366" s="1"/>
      <c r="AI366" s="1"/>
      <c r="AJ366" s="1"/>
      <c r="AK366" s="1"/>
      <c r="AL366" s="1"/>
      <c r="AM366" s="1"/>
      <c r="AN366" s="1"/>
      <c r="AO366" s="1"/>
      <c r="AP366" s="1"/>
      <c r="AQ366" s="1"/>
      <c r="AR366" s="1"/>
      <c r="AS366" s="1"/>
      <c r="AT366" s="1"/>
      <c r="AU366" s="1"/>
      <c r="AV366" s="1"/>
      <c r="AW366" s="1"/>
    </row>
    <row r="367" spans="1:49">
      <c r="A367" s="48" t="s">
        <v>173</v>
      </c>
      <c r="B367" s="2" t="s">
        <v>75</v>
      </c>
      <c r="C367" s="13" t="s">
        <v>64</v>
      </c>
      <c r="D367" s="2">
        <v>2014</v>
      </c>
      <c r="E367" s="13">
        <v>2014</v>
      </c>
      <c r="F367" s="13" t="s">
        <v>100</v>
      </c>
      <c r="G367" s="88"/>
      <c r="H367" s="88"/>
      <c r="I367" s="88"/>
      <c r="J367" s="88"/>
      <c r="K367" s="88"/>
      <c r="L367" s="88"/>
      <c r="M367" s="45">
        <v>114</v>
      </c>
      <c r="N367" s="45">
        <v>194</v>
      </c>
      <c r="O367" s="45"/>
      <c r="P367" s="45"/>
      <c r="Q367" s="45"/>
      <c r="R367" s="45"/>
      <c r="S367" s="45"/>
      <c r="T367" s="45"/>
      <c r="U367" s="45"/>
      <c r="V367" s="45"/>
      <c r="W367" s="138"/>
      <c r="X367" s="138"/>
      <c r="Y367" s="138"/>
      <c r="Z367" s="25">
        <v>1</v>
      </c>
      <c r="AA367" s="25"/>
      <c r="AB367" s="25"/>
      <c r="AC367" s="25">
        <v>8.3199999999999996E-2</v>
      </c>
      <c r="AD367" s="121"/>
      <c r="AE367" s="121"/>
      <c r="AF367" s="88">
        <v>0</v>
      </c>
      <c r="AG367" s="88">
        <v>0</v>
      </c>
      <c r="AH367" s="1"/>
      <c r="AI367" s="1"/>
      <c r="AJ367" s="1"/>
      <c r="AK367" s="1"/>
      <c r="AL367" s="1"/>
      <c r="AM367" s="1"/>
      <c r="AN367" s="1"/>
      <c r="AO367" s="1"/>
      <c r="AP367" s="1"/>
      <c r="AQ367" s="1"/>
      <c r="AR367" s="1"/>
      <c r="AS367" s="1"/>
      <c r="AT367" s="1"/>
      <c r="AU367" s="1"/>
      <c r="AV367" s="1"/>
      <c r="AW367" s="1"/>
    </row>
    <row r="368" spans="1:49">
      <c r="A368" s="48" t="s">
        <v>174</v>
      </c>
      <c r="B368" s="2" t="s">
        <v>75</v>
      </c>
      <c r="C368" s="13" t="s">
        <v>64</v>
      </c>
      <c r="D368" s="2">
        <v>2014</v>
      </c>
      <c r="E368" s="13">
        <v>2014</v>
      </c>
      <c r="F368" s="13" t="s">
        <v>100</v>
      </c>
      <c r="G368" s="88"/>
      <c r="H368" s="88"/>
      <c r="I368" s="88"/>
      <c r="J368" s="88"/>
      <c r="K368" s="88"/>
      <c r="L368" s="88"/>
      <c r="M368" s="45">
        <v>1770</v>
      </c>
      <c r="N368" s="45">
        <v>3373</v>
      </c>
      <c r="O368" s="45"/>
      <c r="P368" s="45"/>
      <c r="Q368" s="45"/>
      <c r="R368" s="45"/>
      <c r="S368" s="45"/>
      <c r="T368" s="45"/>
      <c r="U368" s="45"/>
      <c r="V368" s="45"/>
      <c r="W368" s="138"/>
      <c r="X368" s="138"/>
      <c r="Y368" s="138"/>
      <c r="Z368" s="25">
        <v>1</v>
      </c>
      <c r="AA368" s="25"/>
      <c r="AB368" s="25"/>
      <c r="AC368" s="25">
        <v>8.3199999999999996E-2</v>
      </c>
      <c r="AD368" s="121"/>
      <c r="AE368" s="121"/>
      <c r="AF368" s="88">
        <v>60</v>
      </c>
      <c r="AG368" s="88">
        <v>103</v>
      </c>
      <c r="AH368" s="1"/>
      <c r="AI368" s="1"/>
      <c r="AJ368" s="1"/>
      <c r="AK368" s="1"/>
      <c r="AL368" s="1"/>
      <c r="AM368" s="1"/>
      <c r="AN368" s="1"/>
      <c r="AO368" s="1"/>
      <c r="AP368" s="1"/>
      <c r="AQ368" s="1"/>
      <c r="AR368" s="1"/>
      <c r="AS368" s="1"/>
      <c r="AT368" s="1"/>
      <c r="AU368" s="1"/>
      <c r="AV368" s="1"/>
      <c r="AW368" s="1"/>
    </row>
    <row r="369" spans="1:49">
      <c r="A369" s="48" t="s">
        <v>175</v>
      </c>
      <c r="B369" s="2" t="s">
        <v>75</v>
      </c>
      <c r="C369" s="13" t="s">
        <v>64</v>
      </c>
      <c r="D369" s="2">
        <v>2014</v>
      </c>
      <c r="E369" s="13">
        <v>2014</v>
      </c>
      <c r="F369" s="13" t="s">
        <v>100</v>
      </c>
      <c r="G369" s="88"/>
      <c r="H369" s="88"/>
      <c r="I369" s="88"/>
      <c r="J369" s="88"/>
      <c r="K369" s="88"/>
      <c r="L369" s="88"/>
      <c r="M369" s="45">
        <v>15571</v>
      </c>
      <c r="N369" s="45">
        <v>31036</v>
      </c>
      <c r="O369" s="45"/>
      <c r="P369" s="45"/>
      <c r="Q369" s="45"/>
      <c r="R369" s="45"/>
      <c r="S369" s="45"/>
      <c r="T369" s="45"/>
      <c r="U369" s="45"/>
      <c r="V369" s="45"/>
      <c r="W369" s="138"/>
      <c r="X369" s="138"/>
      <c r="Y369" s="138"/>
      <c r="Z369" s="25">
        <v>0.93730000000000002</v>
      </c>
      <c r="AA369" s="25"/>
      <c r="AB369" s="25"/>
      <c r="AC369" s="25">
        <v>8.3199999999999996E-2</v>
      </c>
      <c r="AD369" s="121"/>
      <c r="AE369" s="121"/>
      <c r="AF369" s="88">
        <v>957</v>
      </c>
      <c r="AG369" s="88">
        <v>1627</v>
      </c>
      <c r="AH369" s="1"/>
      <c r="AI369" s="1"/>
      <c r="AJ369" s="1"/>
      <c r="AK369" s="1"/>
      <c r="AL369" s="1"/>
      <c r="AM369" s="1"/>
      <c r="AN369" s="1"/>
      <c r="AO369" s="1"/>
      <c r="AP369" s="1"/>
      <c r="AQ369" s="1"/>
      <c r="AR369" s="1"/>
      <c r="AS369" s="1"/>
      <c r="AT369" s="1"/>
      <c r="AU369" s="1"/>
      <c r="AV369" s="1"/>
      <c r="AW369" s="1"/>
    </row>
    <row r="370" spans="1:49">
      <c r="A370" s="48" t="s">
        <v>176</v>
      </c>
      <c r="B370" s="2" t="s">
        <v>75</v>
      </c>
      <c r="C370" s="13" t="s">
        <v>64</v>
      </c>
      <c r="D370" s="2">
        <v>2014</v>
      </c>
      <c r="E370" s="13">
        <v>2014</v>
      </c>
      <c r="F370" s="13" t="s">
        <v>100</v>
      </c>
      <c r="G370" s="88"/>
      <c r="H370" s="88"/>
      <c r="I370" s="88"/>
      <c r="J370" s="88"/>
      <c r="K370" s="88"/>
      <c r="L370" s="88"/>
      <c r="M370" s="45">
        <v>2768</v>
      </c>
      <c r="N370" s="45">
        <v>5231</v>
      </c>
      <c r="O370" s="45"/>
      <c r="P370" s="45"/>
      <c r="Q370" s="45"/>
      <c r="R370" s="45"/>
      <c r="S370" s="45"/>
      <c r="T370" s="45"/>
      <c r="U370" s="45"/>
      <c r="V370" s="45"/>
      <c r="W370" s="138"/>
      <c r="X370" s="138"/>
      <c r="Y370" s="138"/>
      <c r="Z370" s="25">
        <v>1</v>
      </c>
      <c r="AA370" s="25"/>
      <c r="AB370" s="25"/>
      <c r="AC370" s="25">
        <v>8.3199999999999996E-2</v>
      </c>
      <c r="AD370" s="121"/>
      <c r="AE370" s="121"/>
      <c r="AF370" s="88">
        <v>98</v>
      </c>
      <c r="AG370" s="88">
        <v>170</v>
      </c>
    </row>
    <row r="371" spans="1:49">
      <c r="A371" s="48" t="s">
        <v>177</v>
      </c>
      <c r="B371" s="2" t="s">
        <v>75</v>
      </c>
      <c r="C371" s="13" t="s">
        <v>64</v>
      </c>
      <c r="D371" s="2">
        <v>2014</v>
      </c>
      <c r="E371" s="13">
        <v>2014</v>
      </c>
      <c r="F371" s="13" t="s">
        <v>100</v>
      </c>
      <c r="G371" s="88"/>
      <c r="H371" s="88"/>
      <c r="I371" s="88"/>
      <c r="J371" s="88"/>
      <c r="K371" s="88"/>
      <c r="L371" s="88"/>
      <c r="M371" s="45">
        <v>725</v>
      </c>
      <c r="N371" s="45">
        <v>1722</v>
      </c>
      <c r="O371" s="45"/>
      <c r="P371" s="45"/>
      <c r="Q371" s="45"/>
      <c r="R371" s="45"/>
      <c r="S371" s="45"/>
      <c r="T371" s="45"/>
      <c r="U371" s="45"/>
      <c r="V371" s="45"/>
      <c r="W371" s="138"/>
      <c r="X371" s="138"/>
      <c r="Y371" s="138"/>
      <c r="Z371" s="25">
        <v>0.81820000000000004</v>
      </c>
      <c r="AA371" s="25"/>
      <c r="AB371" s="25"/>
      <c r="AC371" s="25">
        <v>8.3199999999999996E-2</v>
      </c>
      <c r="AD371" s="121"/>
      <c r="AE371" s="121"/>
      <c r="AF371" s="88">
        <v>148</v>
      </c>
      <c r="AG371" s="88">
        <v>336</v>
      </c>
    </row>
    <row r="372" spans="1:49">
      <c r="A372" s="48" t="s">
        <v>178</v>
      </c>
      <c r="B372" s="2" t="s">
        <v>74</v>
      </c>
      <c r="C372" s="13" t="s">
        <v>64</v>
      </c>
      <c r="D372" s="2">
        <v>2014</v>
      </c>
      <c r="E372" s="13">
        <v>2014</v>
      </c>
      <c r="F372" s="13" t="s">
        <v>100</v>
      </c>
      <c r="G372" s="88"/>
      <c r="H372" s="88"/>
      <c r="I372" s="88"/>
      <c r="J372" s="88"/>
      <c r="K372" s="88"/>
      <c r="L372" s="88"/>
      <c r="M372" s="45">
        <v>35280</v>
      </c>
      <c r="N372" s="45">
        <v>76061</v>
      </c>
      <c r="O372" s="45"/>
      <c r="P372" s="45"/>
      <c r="Q372" s="45"/>
      <c r="R372" s="45"/>
      <c r="S372" s="45"/>
      <c r="T372" s="45"/>
      <c r="U372" s="45"/>
      <c r="V372" s="45"/>
      <c r="W372" s="138"/>
      <c r="X372" s="138"/>
      <c r="Y372" s="138"/>
      <c r="Z372" s="25">
        <v>0.93459999999999999</v>
      </c>
      <c r="AA372" s="25"/>
      <c r="AB372" s="25"/>
      <c r="AC372" s="25">
        <v>3.8699999999999998E-2</v>
      </c>
      <c r="AD372" s="121"/>
      <c r="AE372" s="121"/>
      <c r="AF372" s="88">
        <v>5533</v>
      </c>
      <c r="AG372" s="88">
        <v>10956</v>
      </c>
    </row>
    <row r="373" spans="1:49">
      <c r="A373" s="48" t="s">
        <v>179</v>
      </c>
      <c r="B373" s="2" t="s">
        <v>75</v>
      </c>
      <c r="C373" s="13" t="s">
        <v>64</v>
      </c>
      <c r="D373" s="2">
        <v>2014</v>
      </c>
      <c r="E373" s="13">
        <v>2014</v>
      </c>
      <c r="F373" s="13" t="s">
        <v>100</v>
      </c>
      <c r="G373" s="88"/>
      <c r="H373" s="88"/>
      <c r="I373" s="88"/>
      <c r="J373" s="88"/>
      <c r="K373" s="88"/>
      <c r="L373" s="88"/>
      <c r="M373" s="45">
        <v>2545</v>
      </c>
      <c r="N373" s="45">
        <v>5227</v>
      </c>
      <c r="O373" s="45"/>
      <c r="P373" s="45"/>
      <c r="Q373" s="45"/>
      <c r="R373" s="45"/>
      <c r="S373" s="45"/>
      <c r="T373" s="45"/>
      <c r="U373" s="45"/>
      <c r="V373" s="45"/>
      <c r="W373" s="138"/>
      <c r="X373" s="138"/>
      <c r="Y373" s="138"/>
      <c r="Z373" s="25">
        <v>0.99099999999999999</v>
      </c>
      <c r="AA373" s="25"/>
      <c r="AB373" s="25"/>
      <c r="AC373" s="25">
        <v>8.3199999999999996E-2</v>
      </c>
      <c r="AD373" s="121"/>
      <c r="AE373" s="121"/>
      <c r="AF373" s="88">
        <v>148</v>
      </c>
      <c r="AG373" s="88">
        <v>249</v>
      </c>
    </row>
    <row r="374" spans="1:49">
      <c r="A374" s="48" t="s">
        <v>180</v>
      </c>
      <c r="B374" s="2" t="s">
        <v>75</v>
      </c>
      <c r="C374" s="13" t="s">
        <v>64</v>
      </c>
      <c r="D374" s="2">
        <v>2014</v>
      </c>
      <c r="E374" s="13">
        <v>2014</v>
      </c>
      <c r="F374" s="13" t="s">
        <v>100</v>
      </c>
      <c r="G374" s="88"/>
      <c r="H374" s="88"/>
      <c r="I374" s="88"/>
      <c r="J374" s="88"/>
      <c r="K374" s="88"/>
      <c r="L374" s="88"/>
      <c r="M374" s="45">
        <v>6871</v>
      </c>
      <c r="N374" s="45">
        <v>12479</v>
      </c>
      <c r="O374" s="45"/>
      <c r="P374" s="45"/>
      <c r="Q374" s="45"/>
      <c r="R374" s="45"/>
      <c r="S374" s="45"/>
      <c r="T374" s="45"/>
      <c r="U374" s="45"/>
      <c r="V374" s="45"/>
      <c r="W374" s="138"/>
      <c r="X374" s="138"/>
      <c r="Y374" s="138"/>
      <c r="Z374" s="25">
        <v>0.99509999999999998</v>
      </c>
      <c r="AA374" s="25"/>
      <c r="AB374" s="25"/>
      <c r="AC374" s="25">
        <v>8.3199999999999996E-2</v>
      </c>
      <c r="AD374" s="121"/>
      <c r="AE374" s="121"/>
      <c r="AF374" s="88">
        <v>424</v>
      </c>
      <c r="AG374" s="88">
        <v>838</v>
      </c>
    </row>
    <row r="375" spans="1:49">
      <c r="A375" s="12" t="s">
        <v>122</v>
      </c>
      <c r="B375" s="2" t="s">
        <v>74</v>
      </c>
      <c r="C375" s="13" t="s">
        <v>64</v>
      </c>
      <c r="D375" s="2">
        <v>2014</v>
      </c>
      <c r="E375" s="13">
        <v>2014</v>
      </c>
      <c r="F375" s="13" t="s">
        <v>100</v>
      </c>
      <c r="G375" s="88"/>
      <c r="H375" s="88"/>
      <c r="I375" s="88"/>
      <c r="J375" s="88"/>
      <c r="K375" s="88"/>
      <c r="L375" s="88"/>
      <c r="M375" s="45">
        <v>94285</v>
      </c>
      <c r="N375" s="45">
        <v>224430</v>
      </c>
      <c r="O375" s="45"/>
      <c r="P375" s="45"/>
      <c r="Q375" s="45"/>
      <c r="R375" s="45"/>
      <c r="S375" s="45"/>
      <c r="T375" s="45"/>
      <c r="U375" s="45"/>
      <c r="V375" s="45"/>
      <c r="W375" s="138"/>
      <c r="X375" s="138"/>
      <c r="Y375" s="138"/>
      <c r="Z375" s="25">
        <v>0.94799999999999995</v>
      </c>
      <c r="AA375" s="25"/>
      <c r="AB375" s="25"/>
      <c r="AC375" s="25">
        <v>2.69E-2</v>
      </c>
      <c r="AD375" s="121"/>
      <c r="AE375" s="121"/>
      <c r="AF375" s="88">
        <v>14280</v>
      </c>
      <c r="AG375" s="88">
        <v>31138</v>
      </c>
    </row>
    <row r="376" spans="1:49">
      <c r="A376" s="12" t="s">
        <v>123</v>
      </c>
      <c r="B376" s="2" t="s">
        <v>75</v>
      </c>
      <c r="C376" s="13" t="s">
        <v>64</v>
      </c>
      <c r="D376" s="2">
        <v>2014</v>
      </c>
      <c r="E376" s="13">
        <v>2014</v>
      </c>
      <c r="F376" s="13" t="s">
        <v>100</v>
      </c>
      <c r="G376" s="88"/>
      <c r="H376" s="88"/>
      <c r="I376" s="88"/>
      <c r="J376" s="88"/>
      <c r="K376" s="88"/>
      <c r="L376" s="88"/>
      <c r="M376" s="45">
        <v>1514</v>
      </c>
      <c r="N376" s="45">
        <v>3697</v>
      </c>
      <c r="O376" s="45"/>
      <c r="P376" s="45"/>
      <c r="Q376" s="45"/>
      <c r="R376" s="45"/>
      <c r="S376" s="45"/>
      <c r="T376" s="45"/>
      <c r="U376" s="45"/>
      <c r="V376" s="45"/>
      <c r="W376" s="138"/>
      <c r="X376" s="138"/>
      <c r="Y376" s="138"/>
      <c r="Z376" s="25">
        <v>1</v>
      </c>
      <c r="AA376" s="25"/>
      <c r="AB376" s="25"/>
      <c r="AC376" s="25">
        <v>8.3199999999999996E-2</v>
      </c>
      <c r="AD376" s="121"/>
      <c r="AE376" s="121"/>
      <c r="AF376" s="88">
        <v>226</v>
      </c>
      <c r="AG376" s="88">
        <v>492</v>
      </c>
    </row>
    <row r="377" spans="1:49">
      <c r="A377" s="12" t="s">
        <v>124</v>
      </c>
      <c r="B377" s="2" t="s">
        <v>75</v>
      </c>
      <c r="C377" s="13" t="s">
        <v>64</v>
      </c>
      <c r="D377" s="2">
        <v>2014</v>
      </c>
      <c r="E377" s="13">
        <v>2014</v>
      </c>
      <c r="F377" s="13" t="s">
        <v>100</v>
      </c>
      <c r="G377" s="88"/>
      <c r="H377" s="88"/>
      <c r="I377" s="88"/>
      <c r="J377" s="88"/>
      <c r="K377" s="88"/>
      <c r="L377" s="88"/>
      <c r="M377" s="45">
        <v>10547</v>
      </c>
      <c r="N377" s="45">
        <v>19098</v>
      </c>
      <c r="O377" s="45"/>
      <c r="P377" s="45"/>
      <c r="Q377" s="45"/>
      <c r="R377" s="45"/>
      <c r="S377" s="45"/>
      <c r="T377" s="45"/>
      <c r="U377" s="45"/>
      <c r="V377" s="45"/>
      <c r="W377" s="138"/>
      <c r="X377" s="138"/>
      <c r="Y377" s="138"/>
      <c r="Z377" s="25">
        <v>0.99339999999999995</v>
      </c>
      <c r="AA377" s="25"/>
      <c r="AB377" s="25"/>
      <c r="AC377" s="25">
        <v>8.3199999999999996E-2</v>
      </c>
      <c r="AD377" s="121"/>
      <c r="AE377" s="121"/>
      <c r="AF377" s="88">
        <v>707</v>
      </c>
      <c r="AG377" s="88">
        <v>1293</v>
      </c>
    </row>
    <row r="378" spans="1:49">
      <c r="A378" s="12" t="s">
        <v>125</v>
      </c>
      <c r="B378" s="2" t="s">
        <v>75</v>
      </c>
      <c r="C378" s="13" t="s">
        <v>64</v>
      </c>
      <c r="D378" s="2">
        <v>2014</v>
      </c>
      <c r="E378" s="13">
        <v>2014</v>
      </c>
      <c r="F378" s="13" t="s">
        <v>100</v>
      </c>
      <c r="G378" s="88"/>
      <c r="H378" s="88"/>
      <c r="I378" s="88"/>
      <c r="J378" s="88"/>
      <c r="K378" s="88"/>
      <c r="L378" s="88"/>
      <c r="M378" s="45">
        <v>15936</v>
      </c>
      <c r="N378" s="45">
        <v>40394</v>
      </c>
      <c r="O378" s="45"/>
      <c r="P378" s="45"/>
      <c r="Q378" s="45"/>
      <c r="R378" s="45"/>
      <c r="S378" s="45"/>
      <c r="T378" s="45"/>
      <c r="U378" s="45"/>
      <c r="V378" s="45"/>
      <c r="W378" s="138"/>
      <c r="X378" s="138"/>
      <c r="Y378" s="138"/>
      <c r="Z378" s="25">
        <v>0.91479999999999995</v>
      </c>
      <c r="AA378" s="25"/>
      <c r="AB378" s="25"/>
      <c r="AC378" s="25">
        <v>8.3199999999999996E-2</v>
      </c>
      <c r="AD378" s="121"/>
      <c r="AE378" s="121"/>
      <c r="AF378" s="88">
        <v>1087</v>
      </c>
      <c r="AG378" s="88">
        <v>2225</v>
      </c>
    </row>
    <row r="379" spans="1:49">
      <c r="A379" s="12" t="s">
        <v>126</v>
      </c>
      <c r="B379" s="2" t="s">
        <v>75</v>
      </c>
      <c r="C379" s="13" t="s">
        <v>64</v>
      </c>
      <c r="D379" s="2">
        <v>2014</v>
      </c>
      <c r="E379" s="13">
        <v>2014</v>
      </c>
      <c r="F379" s="13" t="s">
        <v>100</v>
      </c>
      <c r="G379" s="88"/>
      <c r="H379" s="88"/>
      <c r="I379" s="88"/>
      <c r="J379" s="88"/>
      <c r="K379" s="88"/>
      <c r="L379" s="88"/>
      <c r="M379" s="45">
        <v>1068</v>
      </c>
      <c r="N379" s="45">
        <v>2149</v>
      </c>
      <c r="O379" s="45"/>
      <c r="P379" s="45"/>
      <c r="Q379" s="45"/>
      <c r="R379" s="45"/>
      <c r="S379" s="45"/>
      <c r="T379" s="45"/>
      <c r="U379" s="45"/>
      <c r="V379" s="45"/>
      <c r="W379" s="138"/>
      <c r="X379" s="138"/>
      <c r="Y379" s="138"/>
      <c r="Z379" s="25">
        <v>0.9839</v>
      </c>
      <c r="AA379" s="25"/>
      <c r="AB379" s="25"/>
      <c r="AC379" s="25">
        <v>8.3199999999999996E-2</v>
      </c>
      <c r="AD379" s="121"/>
      <c r="AE379" s="121"/>
      <c r="AF379" s="88">
        <v>105</v>
      </c>
      <c r="AG379" s="88">
        <v>214</v>
      </c>
    </row>
    <row r="380" spans="1:49">
      <c r="A380" s="12" t="s">
        <v>127</v>
      </c>
      <c r="B380" s="2" t="s">
        <v>75</v>
      </c>
      <c r="C380" s="13" t="s">
        <v>64</v>
      </c>
      <c r="D380" s="2">
        <v>2014</v>
      </c>
      <c r="E380" s="13">
        <v>2014</v>
      </c>
      <c r="F380" s="13" t="s">
        <v>100</v>
      </c>
      <c r="G380" s="88"/>
      <c r="H380" s="88"/>
      <c r="I380" s="88"/>
      <c r="J380" s="88"/>
      <c r="K380" s="88"/>
      <c r="L380" s="88"/>
      <c r="M380" s="45">
        <v>61918</v>
      </c>
      <c r="N380" s="45">
        <v>148150</v>
      </c>
      <c r="O380" s="45"/>
      <c r="P380" s="45"/>
      <c r="Q380" s="45"/>
      <c r="R380" s="45"/>
      <c r="S380" s="45"/>
      <c r="T380" s="45"/>
      <c r="U380" s="45"/>
      <c r="V380" s="45"/>
      <c r="W380" s="138"/>
      <c r="X380" s="138"/>
      <c r="Y380" s="138"/>
      <c r="Z380" s="25">
        <v>0.99450000000000005</v>
      </c>
      <c r="AA380" s="25"/>
      <c r="AB380" s="25"/>
      <c r="AC380" s="25">
        <v>2.0199999999999999E-2</v>
      </c>
      <c r="AD380" s="121"/>
      <c r="AE380" s="121"/>
      <c r="AF380" s="88">
        <v>10420</v>
      </c>
      <c r="AG380" s="88">
        <v>23455</v>
      </c>
    </row>
    <row r="381" spans="1:49">
      <c r="A381" s="12" t="s">
        <v>128</v>
      </c>
      <c r="B381" s="2" t="s">
        <v>75</v>
      </c>
      <c r="C381" s="13" t="s">
        <v>64</v>
      </c>
      <c r="D381" s="2">
        <v>2014</v>
      </c>
      <c r="E381" s="13">
        <v>2014</v>
      </c>
      <c r="F381" s="13" t="s">
        <v>100</v>
      </c>
      <c r="G381" s="88"/>
      <c r="H381" s="88"/>
      <c r="I381" s="88"/>
      <c r="J381" s="88"/>
      <c r="K381" s="88"/>
      <c r="L381" s="88"/>
      <c r="M381" s="45">
        <v>10210</v>
      </c>
      <c r="N381" s="45">
        <v>24002</v>
      </c>
      <c r="O381" s="45"/>
      <c r="P381" s="45"/>
      <c r="Q381" s="45"/>
      <c r="R381" s="45"/>
      <c r="S381" s="45"/>
      <c r="T381" s="45"/>
      <c r="U381" s="45"/>
      <c r="V381" s="45"/>
      <c r="W381" s="138"/>
      <c r="X381" s="138"/>
      <c r="Y381" s="138"/>
      <c r="Z381" s="25">
        <v>0.99399999999999999</v>
      </c>
      <c r="AA381" s="25"/>
      <c r="AB381" s="25"/>
      <c r="AC381" s="25">
        <v>8.3199999999999996E-2</v>
      </c>
      <c r="AD381" s="121"/>
      <c r="AE381" s="121"/>
      <c r="AF381" s="88">
        <v>1345</v>
      </c>
      <c r="AG381" s="88">
        <v>2977</v>
      </c>
    </row>
    <row r="382" spans="1:49">
      <c r="A382" s="12" t="s">
        <v>129</v>
      </c>
      <c r="B382" s="2" t="s">
        <v>75</v>
      </c>
      <c r="C382" s="13" t="s">
        <v>64</v>
      </c>
      <c r="D382" s="2">
        <v>2014</v>
      </c>
      <c r="E382" s="13">
        <v>2014</v>
      </c>
      <c r="F382" s="13" t="s">
        <v>100</v>
      </c>
      <c r="G382" s="88"/>
      <c r="H382" s="88"/>
      <c r="I382" s="88"/>
      <c r="J382" s="88"/>
      <c r="K382" s="88"/>
      <c r="L382" s="88"/>
      <c r="M382" s="45">
        <v>5525</v>
      </c>
      <c r="N382" s="45">
        <v>11036</v>
      </c>
      <c r="O382" s="45"/>
      <c r="P382" s="45"/>
      <c r="Q382" s="45"/>
      <c r="R382" s="45"/>
      <c r="S382" s="45"/>
      <c r="T382" s="45"/>
      <c r="U382" s="45"/>
      <c r="V382" s="45"/>
      <c r="W382" s="138"/>
      <c r="X382" s="138"/>
      <c r="Y382" s="138"/>
      <c r="Z382" s="25">
        <v>0.88260000000000005</v>
      </c>
      <c r="AA382" s="25"/>
      <c r="AB382" s="25"/>
      <c r="AC382" s="25">
        <v>8.3199999999999996E-2</v>
      </c>
      <c r="AD382" s="121"/>
      <c r="AE382" s="121"/>
      <c r="AF382" s="88">
        <v>372</v>
      </c>
      <c r="AG382" s="88">
        <v>710</v>
      </c>
    </row>
    <row r="383" spans="1:49">
      <c r="A383" s="12" t="s">
        <v>130</v>
      </c>
      <c r="B383" s="2" t="s">
        <v>75</v>
      </c>
      <c r="C383" s="13" t="s">
        <v>64</v>
      </c>
      <c r="D383" s="2">
        <v>2014</v>
      </c>
      <c r="E383" s="13">
        <v>2014</v>
      </c>
      <c r="F383" s="13" t="s">
        <v>100</v>
      </c>
      <c r="G383" s="88"/>
      <c r="H383" s="88"/>
      <c r="I383" s="88"/>
      <c r="J383" s="88"/>
      <c r="K383" s="88"/>
      <c r="L383" s="88"/>
      <c r="M383" s="45">
        <v>1536</v>
      </c>
      <c r="N383" s="45">
        <v>3168</v>
      </c>
      <c r="O383" s="45"/>
      <c r="P383" s="45"/>
      <c r="Q383" s="45"/>
      <c r="R383" s="45"/>
      <c r="S383" s="45"/>
      <c r="T383" s="45"/>
      <c r="U383" s="45"/>
      <c r="V383" s="45"/>
      <c r="W383" s="138"/>
      <c r="X383" s="138"/>
      <c r="Y383" s="138"/>
      <c r="Z383" s="25">
        <v>0.93830000000000002</v>
      </c>
      <c r="AA383" s="25"/>
      <c r="AB383" s="25"/>
      <c r="AC383" s="25">
        <v>8.3199999999999996E-2</v>
      </c>
      <c r="AD383" s="121"/>
      <c r="AE383" s="121"/>
      <c r="AF383" s="88">
        <v>112</v>
      </c>
      <c r="AG383" s="88">
        <v>192</v>
      </c>
    </row>
    <row r="384" spans="1:49">
      <c r="A384" s="12" t="s">
        <v>131</v>
      </c>
      <c r="B384" s="2" t="s">
        <v>76</v>
      </c>
      <c r="C384" s="13" t="s">
        <v>64</v>
      </c>
      <c r="D384" s="2">
        <v>2014</v>
      </c>
      <c r="E384" s="13">
        <v>2014</v>
      </c>
      <c r="F384" s="13" t="s">
        <v>100</v>
      </c>
      <c r="G384" s="88"/>
      <c r="H384" s="88"/>
      <c r="I384" s="88"/>
      <c r="J384" s="88"/>
      <c r="K384" s="88"/>
      <c r="L384" s="88"/>
      <c r="M384" s="45">
        <v>585696</v>
      </c>
      <c r="N384" s="45">
        <v>1193453</v>
      </c>
      <c r="O384" s="45"/>
      <c r="P384" s="45"/>
      <c r="Q384" s="45"/>
      <c r="R384" s="45"/>
      <c r="S384" s="45"/>
      <c r="T384" s="45"/>
      <c r="U384" s="45"/>
      <c r="V384" s="45"/>
      <c r="W384" s="138"/>
      <c r="X384" s="138"/>
      <c r="Y384" s="138"/>
      <c r="Z384" s="25">
        <v>0.97240000000000004</v>
      </c>
      <c r="AA384" s="25"/>
      <c r="AB384" s="25"/>
      <c r="AC384" s="25">
        <v>4.4600000000000001E-2</v>
      </c>
      <c r="AD384" s="121"/>
      <c r="AE384" s="121"/>
      <c r="AF384" s="88">
        <v>116184</v>
      </c>
      <c r="AG384" s="88">
        <v>236570</v>
      </c>
    </row>
    <row r="385" spans="1:33">
      <c r="A385" s="12" t="s">
        <v>132</v>
      </c>
      <c r="B385" s="2" t="s">
        <v>75</v>
      </c>
      <c r="C385" s="13" t="s">
        <v>64</v>
      </c>
      <c r="D385" s="2">
        <v>2014</v>
      </c>
      <c r="E385" s="13">
        <v>2014</v>
      </c>
      <c r="F385" s="13" t="s">
        <v>100</v>
      </c>
      <c r="G385" s="88"/>
      <c r="H385" s="88"/>
      <c r="I385" s="88"/>
      <c r="J385" s="88"/>
      <c r="K385" s="88"/>
      <c r="L385" s="88"/>
      <c r="M385" s="45">
        <v>11507</v>
      </c>
      <c r="N385" s="45">
        <v>28885</v>
      </c>
      <c r="O385" s="45"/>
      <c r="P385" s="45"/>
      <c r="Q385" s="45"/>
      <c r="R385" s="45"/>
      <c r="S385" s="45"/>
      <c r="T385" s="45"/>
      <c r="U385" s="45"/>
      <c r="V385" s="45"/>
      <c r="W385" s="138"/>
      <c r="X385" s="138"/>
      <c r="Y385" s="138"/>
      <c r="Z385" s="25">
        <v>0.99560000000000004</v>
      </c>
      <c r="AA385" s="25"/>
      <c r="AB385" s="25"/>
      <c r="AC385" s="25">
        <v>8.3199999999999996E-2</v>
      </c>
      <c r="AD385" s="121"/>
      <c r="AE385" s="121"/>
      <c r="AF385" s="88">
        <v>2787</v>
      </c>
      <c r="AG385" s="88">
        <v>6455</v>
      </c>
    </row>
    <row r="386" spans="1:33">
      <c r="A386" s="12" t="s">
        <v>133</v>
      </c>
      <c r="B386" s="2" t="s">
        <v>75</v>
      </c>
      <c r="C386" s="13" t="s">
        <v>64</v>
      </c>
      <c r="D386" s="2">
        <v>2014</v>
      </c>
      <c r="E386" s="13">
        <v>2014</v>
      </c>
      <c r="F386" s="13" t="s">
        <v>100</v>
      </c>
      <c r="G386" s="88"/>
      <c r="H386" s="88"/>
      <c r="I386" s="88"/>
      <c r="J386" s="88"/>
      <c r="K386" s="88"/>
      <c r="L386" s="88"/>
      <c r="M386" s="45">
        <v>6216</v>
      </c>
      <c r="N386" s="45">
        <v>10397</v>
      </c>
      <c r="O386" s="45"/>
      <c r="P386" s="45"/>
      <c r="Q386" s="45"/>
      <c r="R386" s="45"/>
      <c r="S386" s="45"/>
      <c r="T386" s="45"/>
      <c r="U386" s="45"/>
      <c r="V386" s="45"/>
      <c r="W386" s="138"/>
      <c r="X386" s="138"/>
      <c r="Y386" s="138"/>
      <c r="Z386" s="25">
        <v>0.9778</v>
      </c>
      <c r="AA386" s="25"/>
      <c r="AB386" s="25"/>
      <c r="AC386" s="25">
        <v>8.3199999999999996E-2</v>
      </c>
      <c r="AD386" s="121"/>
      <c r="AE386" s="121"/>
      <c r="AF386" s="88">
        <v>1323</v>
      </c>
      <c r="AG386" s="88">
        <v>2358</v>
      </c>
    </row>
    <row r="387" spans="1:33">
      <c r="A387" s="12" t="s">
        <v>134</v>
      </c>
      <c r="B387" s="2" t="s">
        <v>75</v>
      </c>
      <c r="C387" s="13" t="s">
        <v>64</v>
      </c>
      <c r="D387" s="2">
        <v>2014</v>
      </c>
      <c r="E387" s="13">
        <v>2014</v>
      </c>
      <c r="F387" s="13" t="s">
        <v>100</v>
      </c>
      <c r="G387" s="88"/>
      <c r="H387" s="88"/>
      <c r="I387" s="88"/>
      <c r="J387" s="88"/>
      <c r="K387" s="88"/>
      <c r="L387" s="88"/>
      <c r="M387" s="45">
        <v>1005</v>
      </c>
      <c r="N387" s="45">
        <v>1974</v>
      </c>
      <c r="O387" s="45"/>
      <c r="P387" s="45"/>
      <c r="Q387" s="45"/>
      <c r="R387" s="45"/>
      <c r="S387" s="45"/>
      <c r="T387" s="45"/>
      <c r="U387" s="45"/>
      <c r="V387" s="45"/>
      <c r="W387" s="138"/>
      <c r="X387" s="138"/>
      <c r="Y387" s="138"/>
      <c r="Z387" s="25">
        <v>0.8649</v>
      </c>
      <c r="AA387" s="25"/>
      <c r="AB387" s="25"/>
      <c r="AC387" s="25">
        <v>8.3199999999999996E-2</v>
      </c>
      <c r="AD387" s="121"/>
      <c r="AE387" s="121"/>
      <c r="AF387" s="88" t="s">
        <v>430</v>
      </c>
      <c r="AG387" s="88" t="s">
        <v>430</v>
      </c>
    </row>
    <row r="388" spans="1:33">
      <c r="A388" s="12" t="s">
        <v>135</v>
      </c>
      <c r="B388" s="2" t="s">
        <v>75</v>
      </c>
      <c r="C388" s="13" t="s">
        <v>64</v>
      </c>
      <c r="D388" s="2">
        <v>2014</v>
      </c>
      <c r="E388" s="13">
        <v>2014</v>
      </c>
      <c r="F388" s="13" t="s">
        <v>100</v>
      </c>
      <c r="G388" s="88"/>
      <c r="H388" s="88"/>
      <c r="I388" s="88"/>
      <c r="J388" s="88"/>
      <c r="K388" s="88"/>
      <c r="L388" s="88"/>
      <c r="M388" s="45">
        <v>7569</v>
      </c>
      <c r="N388" s="45">
        <v>14007</v>
      </c>
      <c r="O388" s="45"/>
      <c r="P388" s="45"/>
      <c r="Q388" s="45"/>
      <c r="R388" s="45"/>
      <c r="S388" s="45"/>
      <c r="T388" s="45"/>
      <c r="U388" s="45"/>
      <c r="V388" s="45"/>
      <c r="W388" s="138"/>
      <c r="X388" s="138"/>
      <c r="Y388" s="138"/>
      <c r="Z388" s="25">
        <v>0.99460000000000004</v>
      </c>
      <c r="AA388" s="25"/>
      <c r="AB388" s="25"/>
      <c r="AC388" s="25">
        <v>8.3199999999999996E-2</v>
      </c>
      <c r="AD388" s="121"/>
      <c r="AE388" s="121"/>
      <c r="AF388" s="88">
        <v>651</v>
      </c>
      <c r="AG388" s="88">
        <v>1361</v>
      </c>
    </row>
    <row r="389" spans="1:33">
      <c r="A389" s="12" t="s">
        <v>136</v>
      </c>
      <c r="B389" s="2" t="s">
        <v>75</v>
      </c>
      <c r="C389" s="13" t="s">
        <v>64</v>
      </c>
      <c r="D389" s="2">
        <v>2014</v>
      </c>
      <c r="E389" s="13">
        <v>2014</v>
      </c>
      <c r="F389" s="13" t="s">
        <v>100</v>
      </c>
      <c r="G389" s="88"/>
      <c r="H389" s="88"/>
      <c r="I389" s="88"/>
      <c r="J389" s="88"/>
      <c r="K389" s="88"/>
      <c r="L389" s="88"/>
      <c r="M389" s="45">
        <v>24370</v>
      </c>
      <c r="N389" s="45">
        <v>57733</v>
      </c>
      <c r="O389" s="45"/>
      <c r="P389" s="45"/>
      <c r="Q389" s="45"/>
      <c r="R389" s="45"/>
      <c r="S389" s="45"/>
      <c r="T389" s="45"/>
      <c r="U389" s="45"/>
      <c r="V389" s="45"/>
      <c r="W389" s="138"/>
      <c r="X389" s="138"/>
      <c r="Y389" s="138"/>
      <c r="Z389" s="25">
        <v>0.98280000000000001</v>
      </c>
      <c r="AA389" s="25"/>
      <c r="AB389" s="25"/>
      <c r="AC389" s="25">
        <v>1.14E-2</v>
      </c>
      <c r="AD389" s="121"/>
      <c r="AE389" s="121"/>
      <c r="AF389" s="88">
        <v>4026</v>
      </c>
      <c r="AG389" s="88">
        <v>9035</v>
      </c>
    </row>
    <row r="390" spans="1:33">
      <c r="A390" s="12" t="s">
        <v>137</v>
      </c>
      <c r="B390" s="2" t="s">
        <v>75</v>
      </c>
      <c r="C390" s="13" t="s">
        <v>64</v>
      </c>
      <c r="D390" s="2">
        <v>2014</v>
      </c>
      <c r="E390" s="13">
        <v>2014</v>
      </c>
      <c r="F390" s="13" t="s">
        <v>100</v>
      </c>
      <c r="G390" s="88"/>
      <c r="H390" s="88"/>
      <c r="I390" s="88"/>
      <c r="J390" s="88"/>
      <c r="K390" s="88"/>
      <c r="L390" s="88"/>
      <c r="M390" s="45">
        <v>467</v>
      </c>
      <c r="N390" s="45">
        <v>1001</v>
      </c>
      <c r="O390" s="45"/>
      <c r="P390" s="45"/>
      <c r="Q390" s="45"/>
      <c r="R390" s="45"/>
      <c r="S390" s="45"/>
      <c r="T390" s="45"/>
      <c r="U390" s="45"/>
      <c r="V390" s="45"/>
      <c r="W390" s="138"/>
      <c r="X390" s="138"/>
      <c r="Y390" s="138"/>
      <c r="Z390" s="25">
        <v>1</v>
      </c>
      <c r="AA390" s="25"/>
      <c r="AB390" s="25"/>
      <c r="AC390" s="25">
        <v>8.3199999999999996E-2</v>
      </c>
      <c r="AD390" s="121"/>
      <c r="AE390" s="121"/>
      <c r="AF390" s="88">
        <v>36</v>
      </c>
      <c r="AG390" s="88">
        <v>74</v>
      </c>
    </row>
    <row r="391" spans="1:33">
      <c r="A391" s="12" t="s">
        <v>138</v>
      </c>
      <c r="B391" s="2" t="s">
        <v>75</v>
      </c>
      <c r="C391" s="13" t="s">
        <v>64</v>
      </c>
      <c r="D391" s="2">
        <v>2014</v>
      </c>
      <c r="E391" s="13">
        <v>2014</v>
      </c>
      <c r="F391" s="13" t="s">
        <v>100</v>
      </c>
      <c r="G391" s="88"/>
      <c r="H391" s="88"/>
      <c r="I391" s="88"/>
      <c r="J391" s="88"/>
      <c r="K391" s="88"/>
      <c r="L391" s="88"/>
      <c r="M391" s="45">
        <v>522</v>
      </c>
      <c r="N391" s="45">
        <v>855</v>
      </c>
      <c r="O391" s="45"/>
      <c r="P391" s="45"/>
      <c r="Q391" s="45"/>
      <c r="R391" s="45"/>
      <c r="S391" s="45"/>
      <c r="T391" s="45"/>
      <c r="U391" s="45"/>
      <c r="V391" s="45"/>
      <c r="W391" s="138"/>
      <c r="X391" s="138"/>
      <c r="Y391" s="138"/>
      <c r="Z391" s="25">
        <v>0.90629999999999999</v>
      </c>
      <c r="AA391" s="25"/>
      <c r="AB391" s="25"/>
      <c r="AC391" s="25">
        <v>8.3199999999999996E-2</v>
      </c>
      <c r="AD391" s="121"/>
      <c r="AE391" s="121"/>
      <c r="AF391" s="88">
        <v>73</v>
      </c>
      <c r="AG391" s="88">
        <v>149</v>
      </c>
    </row>
    <row r="392" spans="1:33">
      <c r="A392" s="12" t="s">
        <v>139</v>
      </c>
      <c r="B392" s="2" t="s">
        <v>75</v>
      </c>
      <c r="C392" s="13" t="s">
        <v>64</v>
      </c>
      <c r="D392" s="2">
        <v>2014</v>
      </c>
      <c r="E392" s="13">
        <v>2014</v>
      </c>
      <c r="F392" s="13" t="s">
        <v>100</v>
      </c>
      <c r="G392" s="88"/>
      <c r="H392" s="88"/>
      <c r="I392" s="88"/>
      <c r="J392" s="88"/>
      <c r="K392" s="88"/>
      <c r="L392" s="88"/>
      <c r="M392" s="45">
        <v>21758</v>
      </c>
      <c r="N392" s="45">
        <v>49132</v>
      </c>
      <c r="O392" s="45"/>
      <c r="P392" s="45"/>
      <c r="Q392" s="45"/>
      <c r="R392" s="45"/>
      <c r="S392" s="45"/>
      <c r="T392" s="45"/>
      <c r="U392" s="45"/>
      <c r="V392" s="45"/>
      <c r="W392" s="138"/>
      <c r="X392" s="138"/>
      <c r="Y392" s="138"/>
      <c r="Z392" s="25">
        <v>1</v>
      </c>
      <c r="AA392" s="25"/>
      <c r="AB392" s="25"/>
      <c r="AC392" s="25">
        <v>7.8899999999999998E-2</v>
      </c>
      <c r="AD392" s="121"/>
      <c r="AE392" s="121"/>
      <c r="AF392" s="88">
        <v>6866</v>
      </c>
      <c r="AG392" s="88">
        <v>14881</v>
      </c>
    </row>
    <row r="393" spans="1:33">
      <c r="A393" s="12" t="s">
        <v>140</v>
      </c>
      <c r="B393" s="2" t="s">
        <v>75</v>
      </c>
      <c r="C393" s="13" t="s">
        <v>64</v>
      </c>
      <c r="D393" s="2">
        <v>2014</v>
      </c>
      <c r="E393" s="13">
        <v>2014</v>
      </c>
      <c r="F393" s="13" t="s">
        <v>100</v>
      </c>
      <c r="G393" s="88"/>
      <c r="H393" s="88"/>
      <c r="I393" s="88"/>
      <c r="J393" s="88"/>
      <c r="K393" s="88"/>
      <c r="L393" s="88"/>
      <c r="M393" s="45">
        <v>3525</v>
      </c>
      <c r="N393" s="45">
        <v>7324</v>
      </c>
      <c r="O393" s="45"/>
      <c r="P393" s="45"/>
      <c r="Q393" s="45"/>
      <c r="R393" s="45"/>
      <c r="S393" s="45"/>
      <c r="T393" s="45"/>
      <c r="U393" s="45"/>
      <c r="V393" s="45"/>
      <c r="W393" s="138"/>
      <c r="X393" s="138"/>
      <c r="Y393" s="138"/>
      <c r="Z393" s="25">
        <v>0.98309999999999997</v>
      </c>
      <c r="AA393" s="25"/>
      <c r="AB393" s="25"/>
      <c r="AC393" s="25">
        <v>8.3199999999999996E-2</v>
      </c>
      <c r="AD393" s="121"/>
      <c r="AE393" s="121"/>
      <c r="AF393" s="88">
        <v>823</v>
      </c>
      <c r="AG393" s="88">
        <v>1689</v>
      </c>
    </row>
    <row r="394" spans="1:33">
      <c r="A394" s="12" t="s">
        <v>141</v>
      </c>
      <c r="B394" s="2" t="s">
        <v>75</v>
      </c>
      <c r="C394" s="13" t="s">
        <v>64</v>
      </c>
      <c r="D394" s="2">
        <v>2014</v>
      </c>
      <c r="E394" s="13">
        <v>2014</v>
      </c>
      <c r="F394" s="13" t="s">
        <v>100</v>
      </c>
      <c r="G394" s="88"/>
      <c r="H394" s="88"/>
      <c r="I394" s="88"/>
      <c r="J394" s="88"/>
      <c r="K394" s="88"/>
      <c r="L394" s="88"/>
      <c r="M394" s="45">
        <v>4222</v>
      </c>
      <c r="N394" s="45">
        <v>7804</v>
      </c>
      <c r="O394" s="45"/>
      <c r="P394" s="45"/>
      <c r="Q394" s="45"/>
      <c r="R394" s="45"/>
      <c r="S394" s="45"/>
      <c r="T394" s="45"/>
      <c r="U394" s="45"/>
      <c r="V394" s="45"/>
      <c r="W394" s="138"/>
      <c r="X394" s="138"/>
      <c r="Y394" s="138"/>
      <c r="Z394" s="25">
        <v>0.99</v>
      </c>
      <c r="AA394" s="25"/>
      <c r="AB394" s="25"/>
      <c r="AC394" s="25">
        <v>8.3199999999999996E-2</v>
      </c>
      <c r="AD394" s="121"/>
      <c r="AE394" s="121"/>
      <c r="AF394" s="88">
        <v>180</v>
      </c>
      <c r="AG394" s="88">
        <v>334</v>
      </c>
    </row>
    <row r="395" spans="1:33">
      <c r="A395" s="12" t="s">
        <v>142</v>
      </c>
      <c r="B395" s="2" t="s">
        <v>74</v>
      </c>
      <c r="C395" s="13" t="s">
        <v>64</v>
      </c>
      <c r="D395" s="2">
        <v>2014</v>
      </c>
      <c r="E395" s="13">
        <v>2014</v>
      </c>
      <c r="F395" s="13" t="s">
        <v>100</v>
      </c>
      <c r="G395" s="88"/>
      <c r="H395" s="88"/>
      <c r="I395" s="88"/>
      <c r="J395" s="88"/>
      <c r="K395" s="88"/>
      <c r="L395" s="88"/>
      <c r="M395" s="45">
        <v>117235</v>
      </c>
      <c r="N395" s="45">
        <v>270245</v>
      </c>
      <c r="O395" s="45"/>
      <c r="P395" s="45"/>
      <c r="Q395" s="45"/>
      <c r="R395" s="45"/>
      <c r="S395" s="45"/>
      <c r="T395" s="45"/>
      <c r="U395" s="45"/>
      <c r="V395" s="45"/>
      <c r="W395" s="138"/>
      <c r="X395" s="138"/>
      <c r="Y395" s="138"/>
      <c r="Z395" s="25">
        <v>0.98160000000000003</v>
      </c>
      <c r="AA395" s="25"/>
      <c r="AB395" s="25"/>
      <c r="AC395" s="25">
        <v>3.3099999999999997E-2</v>
      </c>
      <c r="AD395" s="121"/>
      <c r="AE395" s="121"/>
      <c r="AF395" s="88">
        <v>29602</v>
      </c>
      <c r="AG395" s="88">
        <v>63805</v>
      </c>
    </row>
    <row r="396" spans="1:33">
      <c r="A396" s="12" t="s">
        <v>143</v>
      </c>
      <c r="B396" s="2" t="s">
        <v>74</v>
      </c>
      <c r="C396" s="13" t="s">
        <v>64</v>
      </c>
      <c r="D396" s="2">
        <v>2014</v>
      </c>
      <c r="E396" s="13">
        <v>2014</v>
      </c>
      <c r="F396" s="13" t="s">
        <v>100</v>
      </c>
      <c r="G396" s="88"/>
      <c r="H396" s="88"/>
      <c r="I396" s="88"/>
      <c r="J396" s="88"/>
      <c r="K396" s="88"/>
      <c r="L396" s="88"/>
      <c r="M396" s="45">
        <v>9206</v>
      </c>
      <c r="N396" s="45">
        <v>18455</v>
      </c>
      <c r="O396" s="45"/>
      <c r="P396" s="45"/>
      <c r="Q396" s="45"/>
      <c r="R396" s="45"/>
      <c r="S396" s="45"/>
      <c r="T396" s="45"/>
      <c r="U396" s="45"/>
      <c r="V396" s="45"/>
      <c r="W396" s="138"/>
      <c r="X396" s="138"/>
      <c r="Y396" s="138"/>
      <c r="Z396" s="25">
        <v>0.98080000000000001</v>
      </c>
      <c r="AA396" s="25"/>
      <c r="AB396" s="25"/>
      <c r="AC396" s="25">
        <v>8.3199999999999996E-2</v>
      </c>
      <c r="AD396" s="121"/>
      <c r="AE396" s="121"/>
      <c r="AF396" s="88">
        <v>683</v>
      </c>
      <c r="AG396" s="88">
        <v>1349</v>
      </c>
    </row>
    <row r="397" spans="1:33">
      <c r="A397" s="12" t="s">
        <v>144</v>
      </c>
      <c r="B397" s="2" t="s">
        <v>75</v>
      </c>
      <c r="C397" s="13" t="s">
        <v>64</v>
      </c>
      <c r="D397" s="2">
        <v>2014</v>
      </c>
      <c r="E397" s="13">
        <v>2014</v>
      </c>
      <c r="F397" s="13" t="s">
        <v>100</v>
      </c>
      <c r="G397" s="88"/>
      <c r="H397" s="88"/>
      <c r="I397" s="88"/>
      <c r="J397" s="88"/>
      <c r="K397" s="88"/>
      <c r="L397" s="88"/>
      <c r="M397" s="45">
        <v>956</v>
      </c>
      <c r="N397" s="45">
        <v>1793</v>
      </c>
      <c r="O397" s="45"/>
      <c r="P397" s="45"/>
      <c r="Q397" s="45"/>
      <c r="R397" s="45"/>
      <c r="S397" s="45"/>
      <c r="T397" s="45"/>
      <c r="U397" s="45"/>
      <c r="V397" s="45"/>
      <c r="W397" s="138"/>
      <c r="X397" s="138"/>
      <c r="Y397" s="138"/>
      <c r="Z397" s="25">
        <v>1</v>
      </c>
      <c r="AA397" s="25"/>
      <c r="AB397" s="25"/>
      <c r="AC397" s="25">
        <v>8.3199999999999996E-2</v>
      </c>
      <c r="AD397" s="121"/>
      <c r="AE397" s="121"/>
      <c r="AF397" s="88">
        <v>40</v>
      </c>
      <c r="AG397" s="88">
        <v>62</v>
      </c>
    </row>
    <row r="398" spans="1:33">
      <c r="A398" s="12" t="s">
        <v>145</v>
      </c>
      <c r="B398" s="2" t="s">
        <v>75</v>
      </c>
      <c r="C398" s="13" t="s">
        <v>64</v>
      </c>
      <c r="D398" s="2">
        <v>2014</v>
      </c>
      <c r="E398" s="13">
        <v>2014</v>
      </c>
      <c r="F398" s="13" t="s">
        <v>100</v>
      </c>
      <c r="G398" s="88"/>
      <c r="H398" s="88"/>
      <c r="I398" s="88"/>
      <c r="J398" s="88"/>
      <c r="K398" s="88"/>
      <c r="L398" s="88"/>
      <c r="M398" s="45">
        <v>124316</v>
      </c>
      <c r="N398" s="45">
        <v>289618</v>
      </c>
      <c r="O398" s="45"/>
      <c r="P398" s="45"/>
      <c r="Q398" s="45"/>
      <c r="R398" s="45"/>
      <c r="S398" s="45"/>
      <c r="T398" s="45"/>
      <c r="U398" s="45"/>
      <c r="V398" s="45"/>
      <c r="W398" s="138"/>
      <c r="X398" s="138"/>
      <c r="Y398" s="138"/>
      <c r="Z398" s="25">
        <v>0.99680000000000002</v>
      </c>
      <c r="AA398" s="25"/>
      <c r="AB398" s="25"/>
      <c r="AC398" s="25">
        <v>3.5099999999999999E-2</v>
      </c>
      <c r="AD398" s="121"/>
      <c r="AE398" s="121"/>
      <c r="AF398" s="88">
        <v>17100</v>
      </c>
      <c r="AG398" s="88">
        <v>37421</v>
      </c>
    </row>
    <row r="399" spans="1:33">
      <c r="A399" s="12" t="s">
        <v>146</v>
      </c>
      <c r="B399" s="2" t="s">
        <v>74</v>
      </c>
      <c r="C399" s="13" t="s">
        <v>64</v>
      </c>
      <c r="D399" s="2">
        <v>2014</v>
      </c>
      <c r="E399" s="13">
        <v>2014</v>
      </c>
      <c r="F399" s="13" t="s">
        <v>100</v>
      </c>
      <c r="G399" s="88"/>
      <c r="H399" s="88"/>
      <c r="I399" s="88"/>
      <c r="J399" s="88"/>
      <c r="K399" s="88"/>
      <c r="L399" s="88"/>
      <c r="M399" s="45">
        <v>101502</v>
      </c>
      <c r="N399" s="45">
        <v>217077</v>
      </c>
      <c r="O399" s="45"/>
      <c r="P399" s="45"/>
      <c r="Q399" s="45"/>
      <c r="R399" s="45"/>
      <c r="S399" s="45"/>
      <c r="T399" s="45"/>
      <c r="U399" s="45"/>
      <c r="V399" s="45"/>
      <c r="W399" s="138"/>
      <c r="X399" s="138"/>
      <c r="Y399" s="138"/>
      <c r="Z399" s="25">
        <v>0.98939999999999995</v>
      </c>
      <c r="AA399" s="25"/>
      <c r="AB399" s="25"/>
      <c r="AC399" s="25">
        <v>2.7000000000000001E-3</v>
      </c>
      <c r="AD399" s="121"/>
      <c r="AE399" s="121"/>
      <c r="AF399" s="88">
        <v>9985</v>
      </c>
      <c r="AG399" s="88">
        <v>19475</v>
      </c>
    </row>
    <row r="400" spans="1:33">
      <c r="A400" s="12" t="s">
        <v>147</v>
      </c>
      <c r="B400" s="2" t="s">
        <v>75</v>
      </c>
      <c r="C400" s="13" t="s">
        <v>64</v>
      </c>
      <c r="D400" s="2">
        <v>2014</v>
      </c>
      <c r="E400" s="13">
        <v>2014</v>
      </c>
      <c r="F400" s="13" t="s">
        <v>100</v>
      </c>
      <c r="G400" s="88"/>
      <c r="H400" s="88"/>
      <c r="I400" s="88"/>
      <c r="J400" s="88"/>
      <c r="K400" s="88"/>
      <c r="L400" s="88"/>
      <c r="M400" s="45">
        <v>2710</v>
      </c>
      <c r="N400" s="45">
        <v>6169</v>
      </c>
      <c r="O400" s="45"/>
      <c r="P400" s="45"/>
      <c r="Q400" s="45"/>
      <c r="R400" s="45"/>
      <c r="S400" s="45"/>
      <c r="T400" s="45"/>
      <c r="U400" s="45"/>
      <c r="V400" s="45"/>
      <c r="W400" s="138"/>
      <c r="X400" s="138"/>
      <c r="Y400" s="138"/>
      <c r="Z400" s="25">
        <v>1</v>
      </c>
      <c r="AA400" s="25"/>
      <c r="AB400" s="25"/>
      <c r="AC400" s="25">
        <v>8.3199999999999996E-2</v>
      </c>
      <c r="AD400" s="121"/>
      <c r="AE400" s="121"/>
      <c r="AF400" s="88">
        <v>452</v>
      </c>
      <c r="AG400" s="88">
        <v>992</v>
      </c>
    </row>
    <row r="401" spans="1:33">
      <c r="A401" s="12" t="s">
        <v>148</v>
      </c>
      <c r="B401" s="2" t="s">
        <v>75</v>
      </c>
      <c r="C401" s="13" t="s">
        <v>64</v>
      </c>
      <c r="D401" s="2">
        <v>2014</v>
      </c>
      <c r="E401" s="13">
        <v>2014</v>
      </c>
      <c r="F401" s="13" t="s">
        <v>100</v>
      </c>
      <c r="G401" s="88"/>
      <c r="H401" s="88"/>
      <c r="I401" s="88"/>
      <c r="J401" s="88"/>
      <c r="K401" s="88"/>
      <c r="L401" s="88"/>
      <c r="M401" s="45">
        <v>172721</v>
      </c>
      <c r="N401" s="45">
        <v>392265</v>
      </c>
      <c r="O401" s="45"/>
      <c r="P401" s="45"/>
      <c r="Q401" s="45"/>
      <c r="R401" s="45"/>
      <c r="S401" s="45"/>
      <c r="T401" s="45"/>
      <c r="U401" s="45"/>
      <c r="V401" s="45"/>
      <c r="W401" s="138"/>
      <c r="X401" s="138"/>
      <c r="Y401" s="138"/>
      <c r="Z401" s="25">
        <v>0.99980000000000002</v>
      </c>
      <c r="AA401" s="25"/>
      <c r="AB401" s="25"/>
      <c r="AC401" s="25">
        <v>1.66E-2</v>
      </c>
      <c r="AD401" s="121"/>
      <c r="AE401" s="121"/>
      <c r="AF401" s="88">
        <v>21237</v>
      </c>
      <c r="AG401" s="88">
        <v>45168</v>
      </c>
    </row>
    <row r="402" spans="1:33">
      <c r="A402" s="12" t="s">
        <v>149</v>
      </c>
      <c r="B402" s="2" t="s">
        <v>74</v>
      </c>
      <c r="C402" s="13" t="s">
        <v>64</v>
      </c>
      <c r="D402" s="2">
        <v>2014</v>
      </c>
      <c r="E402" s="13">
        <v>2014</v>
      </c>
      <c r="F402" s="13" t="s">
        <v>100</v>
      </c>
      <c r="G402" s="88"/>
      <c r="H402" s="88"/>
      <c r="I402" s="88"/>
      <c r="J402" s="88"/>
      <c r="K402" s="88"/>
      <c r="L402" s="88"/>
      <c r="M402" s="45">
        <v>134694</v>
      </c>
      <c r="N402" s="45">
        <v>300896</v>
      </c>
      <c r="O402" s="45"/>
      <c r="P402" s="45"/>
      <c r="Q402" s="45"/>
      <c r="R402" s="45"/>
      <c r="S402" s="45"/>
      <c r="T402" s="45"/>
      <c r="U402" s="45"/>
      <c r="V402" s="45"/>
      <c r="W402" s="138"/>
      <c r="X402" s="138"/>
      <c r="Y402" s="138"/>
      <c r="Z402" s="25">
        <v>0.93530000000000002</v>
      </c>
      <c r="AA402" s="25"/>
      <c r="AB402" s="25"/>
      <c r="AC402" s="25">
        <v>4.36E-2</v>
      </c>
      <c r="AD402" s="121"/>
      <c r="AE402" s="121"/>
      <c r="AF402" s="88">
        <v>16577</v>
      </c>
      <c r="AG402" s="88">
        <v>33965</v>
      </c>
    </row>
    <row r="403" spans="1:33">
      <c r="A403" s="12" t="s">
        <v>150</v>
      </c>
      <c r="B403" s="2" t="s">
        <v>74</v>
      </c>
      <c r="C403" s="13" t="s">
        <v>64</v>
      </c>
      <c r="D403" s="2">
        <v>2014</v>
      </c>
      <c r="E403" s="13">
        <v>2014</v>
      </c>
      <c r="F403" s="13" t="s">
        <v>100</v>
      </c>
      <c r="G403" s="88"/>
      <c r="H403" s="88"/>
      <c r="I403" s="88"/>
      <c r="J403" s="88"/>
      <c r="K403" s="88"/>
      <c r="L403" s="88"/>
      <c r="M403" s="45">
        <v>32961</v>
      </c>
      <c r="N403" s="45">
        <v>53900</v>
      </c>
      <c r="O403" s="45"/>
      <c r="P403" s="45"/>
      <c r="Q403" s="45"/>
      <c r="R403" s="45"/>
      <c r="S403" s="45"/>
      <c r="T403" s="45"/>
      <c r="U403" s="45"/>
      <c r="V403" s="45"/>
      <c r="W403" s="138"/>
      <c r="X403" s="138"/>
      <c r="Y403" s="138"/>
      <c r="Z403" s="25">
        <v>0.97719999999999996</v>
      </c>
      <c r="AA403" s="25"/>
      <c r="AB403" s="25"/>
      <c r="AC403" s="25">
        <v>6.7100000000000007E-2</v>
      </c>
      <c r="AD403" s="121"/>
      <c r="AE403" s="121"/>
      <c r="AF403" s="88">
        <v>4160</v>
      </c>
      <c r="AG403" s="88">
        <v>6661</v>
      </c>
    </row>
    <row r="404" spans="1:33">
      <c r="A404" s="12" t="s">
        <v>151</v>
      </c>
      <c r="B404" s="2" t="s">
        <v>75</v>
      </c>
      <c r="C404" s="13" t="s">
        <v>64</v>
      </c>
      <c r="D404" s="2">
        <v>2014</v>
      </c>
      <c r="E404" s="13">
        <v>2014</v>
      </c>
      <c r="F404" s="13" t="s">
        <v>100</v>
      </c>
      <c r="G404" s="88"/>
      <c r="H404" s="88"/>
      <c r="I404" s="88"/>
      <c r="J404" s="88"/>
      <c r="K404" s="88"/>
      <c r="L404" s="88"/>
      <c r="M404" s="45">
        <v>50358</v>
      </c>
      <c r="N404" s="45">
        <v>118029</v>
      </c>
      <c r="O404" s="45"/>
      <c r="P404" s="45"/>
      <c r="Q404" s="45"/>
      <c r="R404" s="45"/>
      <c r="S404" s="45"/>
      <c r="T404" s="45"/>
      <c r="U404" s="45"/>
      <c r="V404" s="45"/>
      <c r="W404" s="138"/>
      <c r="X404" s="138"/>
      <c r="Y404" s="138"/>
      <c r="Z404" s="25">
        <v>0.97960000000000003</v>
      </c>
      <c r="AA404" s="25"/>
      <c r="AB404" s="25"/>
      <c r="AC404" s="25">
        <v>4.6300000000000001E-2</v>
      </c>
      <c r="AD404" s="121"/>
      <c r="AE404" s="121"/>
      <c r="AF404" s="88">
        <v>7207</v>
      </c>
      <c r="AG404" s="88">
        <v>15327</v>
      </c>
    </row>
    <row r="405" spans="1:33">
      <c r="A405" s="12" t="s">
        <v>152</v>
      </c>
      <c r="B405" s="2" t="s">
        <v>74</v>
      </c>
      <c r="C405" s="13" t="s">
        <v>64</v>
      </c>
      <c r="D405" s="2">
        <v>2014</v>
      </c>
      <c r="E405" s="13">
        <v>2014</v>
      </c>
      <c r="F405" s="13" t="s">
        <v>100</v>
      </c>
      <c r="G405" s="88"/>
      <c r="H405" s="88"/>
      <c r="I405" s="88"/>
      <c r="J405" s="88"/>
      <c r="K405" s="88"/>
      <c r="L405" s="88"/>
      <c r="M405" s="45">
        <v>9573</v>
      </c>
      <c r="N405" s="45">
        <v>17983</v>
      </c>
      <c r="O405" s="45"/>
      <c r="P405" s="45"/>
      <c r="Q405" s="45"/>
      <c r="R405" s="45"/>
      <c r="S405" s="45"/>
      <c r="T405" s="45"/>
      <c r="U405" s="45"/>
      <c r="V405" s="45"/>
      <c r="W405" s="138"/>
      <c r="X405" s="138"/>
      <c r="Y405" s="138"/>
      <c r="Z405" s="25">
        <v>0.97370000000000001</v>
      </c>
      <c r="AA405" s="25"/>
      <c r="AB405" s="25"/>
      <c r="AC405" s="25">
        <v>8.3199999999999996E-2</v>
      </c>
      <c r="AD405" s="121"/>
      <c r="AE405" s="121"/>
      <c r="AF405" s="88">
        <v>1146</v>
      </c>
      <c r="AG405" s="88">
        <v>2324</v>
      </c>
    </row>
    <row r="406" spans="1:33">
      <c r="A406" s="12" t="s">
        <v>153</v>
      </c>
      <c r="B406" s="2" t="s">
        <v>74</v>
      </c>
      <c r="C406" s="13" t="s">
        <v>64</v>
      </c>
      <c r="D406" s="2">
        <v>2014</v>
      </c>
      <c r="E406" s="13">
        <v>2014</v>
      </c>
      <c r="F406" s="13" t="s">
        <v>100</v>
      </c>
      <c r="G406" s="88"/>
      <c r="H406" s="88"/>
      <c r="I406" s="88"/>
      <c r="J406" s="88"/>
      <c r="K406" s="88"/>
      <c r="L406" s="88"/>
      <c r="M406" s="45">
        <v>16060</v>
      </c>
      <c r="N406" s="45">
        <v>32208</v>
      </c>
      <c r="O406" s="45"/>
      <c r="P406" s="45"/>
      <c r="Q406" s="45"/>
      <c r="R406" s="45"/>
      <c r="S406" s="45"/>
      <c r="T406" s="45"/>
      <c r="U406" s="45"/>
      <c r="V406" s="45"/>
      <c r="W406" s="138"/>
      <c r="X406" s="138"/>
      <c r="Y406" s="138"/>
      <c r="Z406" s="25">
        <v>0.97270000000000001</v>
      </c>
      <c r="AA406" s="25"/>
      <c r="AB406" s="25"/>
      <c r="AC406" s="25">
        <v>8.3199999999999996E-2</v>
      </c>
      <c r="AD406" s="121"/>
      <c r="AE406" s="121"/>
      <c r="AF406" s="88">
        <v>4023</v>
      </c>
      <c r="AG406" s="88">
        <v>7817</v>
      </c>
    </row>
    <row r="407" spans="1:33">
      <c r="A407" s="12" t="s">
        <v>154</v>
      </c>
      <c r="B407" s="2" t="s">
        <v>74</v>
      </c>
      <c r="C407" s="13" t="s">
        <v>64</v>
      </c>
      <c r="D407" s="2">
        <v>2014</v>
      </c>
      <c r="E407" s="13">
        <v>2014</v>
      </c>
      <c r="F407" s="13" t="s">
        <v>100</v>
      </c>
      <c r="G407" s="88"/>
      <c r="H407" s="88"/>
      <c r="I407" s="88"/>
      <c r="J407" s="88"/>
      <c r="K407" s="88"/>
      <c r="L407" s="88"/>
      <c r="M407" s="45">
        <v>15674</v>
      </c>
      <c r="N407" s="45">
        <v>34497</v>
      </c>
      <c r="O407" s="45"/>
      <c r="P407" s="45"/>
      <c r="Q407" s="45"/>
      <c r="R407" s="45"/>
      <c r="S407" s="45"/>
      <c r="T407" s="45"/>
      <c r="U407" s="45"/>
      <c r="V407" s="45"/>
      <c r="W407" s="138"/>
      <c r="X407" s="138"/>
      <c r="Y407" s="138"/>
      <c r="Z407" s="25">
        <v>0.87470000000000003</v>
      </c>
      <c r="AA407" s="25"/>
      <c r="AB407" s="25"/>
      <c r="AC407" s="25">
        <v>8.3199999999999996E-2</v>
      </c>
      <c r="AD407" s="121"/>
      <c r="AE407" s="121"/>
      <c r="AF407" s="88">
        <v>4157</v>
      </c>
      <c r="AG407" s="88">
        <v>9228</v>
      </c>
    </row>
    <row r="408" spans="1:33">
      <c r="A408" s="12" t="s">
        <v>155</v>
      </c>
      <c r="B408" s="2" t="s">
        <v>74</v>
      </c>
      <c r="C408" s="13" t="s">
        <v>64</v>
      </c>
      <c r="D408" s="2">
        <v>2014</v>
      </c>
      <c r="E408" s="13">
        <v>2014</v>
      </c>
      <c r="F408" s="13" t="s">
        <v>100</v>
      </c>
      <c r="G408" s="88"/>
      <c r="H408" s="88"/>
      <c r="I408" s="88"/>
      <c r="J408" s="88"/>
      <c r="K408" s="88"/>
      <c r="L408" s="88"/>
      <c r="M408" s="45">
        <v>55307</v>
      </c>
      <c r="N408" s="45">
        <v>113439</v>
      </c>
      <c r="O408" s="45"/>
      <c r="P408" s="45"/>
      <c r="Q408" s="45"/>
      <c r="R408" s="45"/>
      <c r="S408" s="45"/>
      <c r="T408" s="45"/>
      <c r="U408" s="45"/>
      <c r="V408" s="45"/>
      <c r="W408" s="138"/>
      <c r="X408" s="138"/>
      <c r="Y408" s="138"/>
      <c r="Z408" s="25">
        <v>0.97219999999999995</v>
      </c>
      <c r="AA408" s="25"/>
      <c r="AB408" s="25"/>
      <c r="AC408" s="25">
        <v>2.76E-2</v>
      </c>
      <c r="AD408" s="121"/>
      <c r="AE408" s="121"/>
      <c r="AF408" s="88">
        <v>11028</v>
      </c>
      <c r="AG408" s="88">
        <v>22211</v>
      </c>
    </row>
    <row r="409" spans="1:33">
      <c r="A409" s="12" t="s">
        <v>156</v>
      </c>
      <c r="B409" s="2" t="s">
        <v>74</v>
      </c>
      <c r="C409" s="13" t="s">
        <v>64</v>
      </c>
      <c r="D409" s="2">
        <v>2014</v>
      </c>
      <c r="E409" s="13">
        <v>2014</v>
      </c>
      <c r="F409" s="13" t="s">
        <v>100</v>
      </c>
      <c r="G409" s="88"/>
      <c r="H409" s="88"/>
      <c r="I409" s="88"/>
      <c r="J409" s="88"/>
      <c r="K409" s="88"/>
      <c r="L409" s="88"/>
      <c r="M409" s="45">
        <v>12402</v>
      </c>
      <c r="N409" s="45">
        <v>23719</v>
      </c>
      <c r="O409" s="45"/>
      <c r="P409" s="45"/>
      <c r="Q409" s="45"/>
      <c r="R409" s="45"/>
      <c r="S409" s="45"/>
      <c r="T409" s="45"/>
      <c r="U409" s="45"/>
      <c r="V409" s="45"/>
      <c r="W409" s="138"/>
      <c r="X409" s="138"/>
      <c r="Y409" s="138"/>
      <c r="Z409" s="25">
        <v>0.87239999999999995</v>
      </c>
      <c r="AA409" s="25"/>
      <c r="AB409" s="25"/>
      <c r="AC409" s="25">
        <v>8.3199999999999996E-2</v>
      </c>
      <c r="AD409" s="121"/>
      <c r="AE409" s="121"/>
      <c r="AF409" s="88">
        <v>2328</v>
      </c>
      <c r="AG409" s="88">
        <v>4776</v>
      </c>
    </row>
    <row r="410" spans="1:33">
      <c r="A410" s="12" t="s">
        <v>157</v>
      </c>
      <c r="B410" s="2" t="s">
        <v>75</v>
      </c>
      <c r="C410" s="13" t="s">
        <v>64</v>
      </c>
      <c r="D410" s="2">
        <v>2014</v>
      </c>
      <c r="E410" s="13">
        <v>2014</v>
      </c>
      <c r="F410" s="13" t="s">
        <v>100</v>
      </c>
      <c r="G410" s="88"/>
      <c r="H410" s="88"/>
      <c r="I410" s="88"/>
      <c r="J410" s="88"/>
      <c r="K410" s="88"/>
      <c r="L410" s="88"/>
      <c r="M410" s="45">
        <v>12720</v>
      </c>
      <c r="N410" s="45">
        <v>24671</v>
      </c>
      <c r="O410" s="45"/>
      <c r="P410" s="45"/>
      <c r="Q410" s="45"/>
      <c r="R410" s="45"/>
      <c r="S410" s="45"/>
      <c r="T410" s="45"/>
      <c r="U410" s="45"/>
      <c r="V410" s="45"/>
      <c r="W410" s="138"/>
      <c r="X410" s="138"/>
      <c r="Y410" s="138"/>
      <c r="Z410" s="25">
        <v>0.97199999999999998</v>
      </c>
      <c r="AA410" s="25"/>
      <c r="AB410" s="25"/>
      <c r="AC410" s="25">
        <v>8.3199999999999996E-2</v>
      </c>
      <c r="AD410" s="121"/>
      <c r="AE410" s="121"/>
      <c r="AF410" s="88">
        <v>681</v>
      </c>
      <c r="AG410" s="88">
        <v>1124</v>
      </c>
    </row>
    <row r="411" spans="1:33">
      <c r="A411" s="12" t="s">
        <v>158</v>
      </c>
      <c r="B411" s="2" t="s">
        <v>75</v>
      </c>
      <c r="C411" s="13" t="s">
        <v>64</v>
      </c>
      <c r="D411" s="2">
        <v>2014</v>
      </c>
      <c r="E411" s="13">
        <v>2014</v>
      </c>
      <c r="F411" s="13" t="s">
        <v>100</v>
      </c>
      <c r="G411" s="88"/>
      <c r="H411" s="88"/>
      <c r="I411" s="88"/>
      <c r="J411" s="88"/>
      <c r="K411" s="88"/>
      <c r="L411" s="88"/>
      <c r="M411" s="45">
        <v>163</v>
      </c>
      <c r="N411" s="45">
        <v>294</v>
      </c>
      <c r="O411" s="45"/>
      <c r="P411" s="45"/>
      <c r="Q411" s="45"/>
      <c r="R411" s="45"/>
      <c r="S411" s="45"/>
      <c r="T411" s="45"/>
      <c r="U411" s="45"/>
      <c r="V411" s="45"/>
      <c r="W411" s="138"/>
      <c r="X411" s="138"/>
      <c r="Y411" s="138"/>
      <c r="Z411" s="25">
        <v>1</v>
      </c>
      <c r="AA411" s="25"/>
      <c r="AB411" s="25"/>
      <c r="AC411" s="25">
        <v>8.3199999999999996E-2</v>
      </c>
      <c r="AD411" s="121"/>
      <c r="AE411" s="121"/>
      <c r="AF411" s="88" t="s">
        <v>430</v>
      </c>
      <c r="AG411" s="88" t="s">
        <v>430</v>
      </c>
    </row>
    <row r="412" spans="1:33">
      <c r="A412" s="12" t="s">
        <v>159</v>
      </c>
      <c r="B412" s="2" t="s">
        <v>75</v>
      </c>
      <c r="C412" s="13" t="s">
        <v>64</v>
      </c>
      <c r="D412" s="2">
        <v>2014</v>
      </c>
      <c r="E412" s="13">
        <v>2014</v>
      </c>
      <c r="F412" s="13" t="s">
        <v>100</v>
      </c>
      <c r="G412" s="88"/>
      <c r="H412" s="88"/>
      <c r="I412" s="88"/>
      <c r="J412" s="88"/>
      <c r="K412" s="88"/>
      <c r="L412" s="88"/>
      <c r="M412" s="45">
        <v>3184</v>
      </c>
      <c r="N412" s="45">
        <v>6907</v>
      </c>
      <c r="O412" s="45"/>
      <c r="P412" s="45"/>
      <c r="Q412" s="45"/>
      <c r="R412" s="45"/>
      <c r="S412" s="45"/>
      <c r="T412" s="45"/>
      <c r="U412" s="45"/>
      <c r="V412" s="45"/>
      <c r="W412" s="138"/>
      <c r="X412" s="138"/>
      <c r="Y412" s="138"/>
      <c r="Z412" s="25">
        <v>1</v>
      </c>
      <c r="AA412" s="25"/>
      <c r="AB412" s="25"/>
      <c r="AC412" s="25">
        <v>8.3199999999999996E-2</v>
      </c>
      <c r="AD412" s="121"/>
      <c r="AE412" s="121"/>
      <c r="AF412" s="88">
        <v>164</v>
      </c>
      <c r="AG412" s="88">
        <v>286</v>
      </c>
    </row>
    <row r="413" spans="1:33">
      <c r="A413" s="12" t="s">
        <v>160</v>
      </c>
      <c r="B413" s="2" t="s">
        <v>74</v>
      </c>
      <c r="C413" s="13" t="s">
        <v>64</v>
      </c>
      <c r="D413" s="2">
        <v>2014</v>
      </c>
      <c r="E413" s="13">
        <v>2014</v>
      </c>
      <c r="F413" s="13" t="s">
        <v>100</v>
      </c>
      <c r="G413" s="88"/>
      <c r="H413" s="88"/>
      <c r="I413" s="88"/>
      <c r="J413" s="88"/>
      <c r="K413" s="88"/>
      <c r="L413" s="88"/>
      <c r="M413" s="45">
        <v>22292</v>
      </c>
      <c r="N413" s="45">
        <v>43531</v>
      </c>
      <c r="O413" s="45"/>
      <c r="P413" s="45"/>
      <c r="Q413" s="45"/>
      <c r="R413" s="45"/>
      <c r="S413" s="45"/>
      <c r="T413" s="45"/>
      <c r="U413" s="45"/>
      <c r="V413" s="45"/>
      <c r="W413" s="138"/>
      <c r="X413" s="138"/>
      <c r="Y413" s="138"/>
      <c r="Z413" s="25">
        <v>0.9405</v>
      </c>
      <c r="AA413" s="25"/>
      <c r="AB413" s="25"/>
      <c r="AC413" s="25">
        <v>1.0699999999999999E-2</v>
      </c>
      <c r="AD413" s="121"/>
      <c r="AE413" s="121"/>
      <c r="AF413" s="88">
        <v>2401</v>
      </c>
      <c r="AG413" s="88">
        <v>4781</v>
      </c>
    </row>
    <row r="414" spans="1:33">
      <c r="A414" s="12" t="s">
        <v>161</v>
      </c>
      <c r="B414" s="2" t="s">
        <v>74</v>
      </c>
      <c r="C414" s="13" t="s">
        <v>64</v>
      </c>
      <c r="D414" s="2">
        <v>2014</v>
      </c>
      <c r="E414" s="13">
        <v>2014</v>
      </c>
      <c r="F414" s="13" t="s">
        <v>100</v>
      </c>
      <c r="G414" s="88"/>
      <c r="H414" s="88"/>
      <c r="I414" s="88"/>
      <c r="J414" s="88"/>
      <c r="K414" s="88"/>
      <c r="L414" s="88"/>
      <c r="M414" s="45">
        <v>19304</v>
      </c>
      <c r="N414" s="45">
        <v>34951</v>
      </c>
      <c r="O414" s="45"/>
      <c r="P414" s="45"/>
      <c r="Q414" s="45"/>
      <c r="R414" s="45"/>
      <c r="S414" s="45"/>
      <c r="T414" s="45"/>
      <c r="U414" s="45"/>
      <c r="V414" s="45"/>
      <c r="W414" s="138"/>
      <c r="X414" s="138"/>
      <c r="Y414" s="138"/>
      <c r="Z414" s="25">
        <v>0.89690000000000003</v>
      </c>
      <c r="AA414" s="25"/>
      <c r="AB414" s="25"/>
      <c r="AC414" s="25">
        <v>8.3199999999999996E-2</v>
      </c>
      <c r="AD414" s="121"/>
      <c r="AE414" s="121"/>
      <c r="AF414" s="88">
        <v>3384</v>
      </c>
      <c r="AG414" s="88">
        <v>6875</v>
      </c>
    </row>
    <row r="415" spans="1:33">
      <c r="A415" s="12" t="s">
        <v>162</v>
      </c>
      <c r="B415" s="2" t="s">
        <v>75</v>
      </c>
      <c r="C415" s="13" t="s">
        <v>64</v>
      </c>
      <c r="D415" s="2">
        <v>2014</v>
      </c>
      <c r="E415" s="13">
        <v>2014</v>
      </c>
      <c r="F415" s="13" t="s">
        <v>100</v>
      </c>
      <c r="G415" s="88"/>
      <c r="H415" s="88"/>
      <c r="I415" s="88"/>
      <c r="J415" s="88"/>
      <c r="K415" s="88"/>
      <c r="L415" s="88"/>
      <c r="M415" s="45">
        <v>42873</v>
      </c>
      <c r="N415" s="45">
        <v>92778</v>
      </c>
      <c r="O415" s="45"/>
      <c r="P415" s="45"/>
      <c r="Q415" s="45"/>
      <c r="R415" s="45"/>
      <c r="S415" s="45"/>
      <c r="T415" s="45"/>
      <c r="U415" s="45"/>
      <c r="V415" s="45"/>
      <c r="W415" s="138"/>
      <c r="X415" s="138"/>
      <c r="Y415" s="138"/>
      <c r="Z415" s="25">
        <v>0.96489999999999998</v>
      </c>
      <c r="AA415" s="25"/>
      <c r="AB415" s="25"/>
      <c r="AC415" s="25">
        <v>1.78E-2</v>
      </c>
      <c r="AD415" s="121"/>
      <c r="AE415" s="121"/>
      <c r="AF415" s="88">
        <v>5596</v>
      </c>
      <c r="AG415" s="88">
        <v>11863</v>
      </c>
    </row>
    <row r="416" spans="1:33">
      <c r="A416" s="12" t="s">
        <v>163</v>
      </c>
      <c r="B416" s="2" t="s">
        <v>75</v>
      </c>
      <c r="C416" s="13" t="s">
        <v>64</v>
      </c>
      <c r="D416" s="2">
        <v>2014</v>
      </c>
      <c r="E416" s="13">
        <v>2014</v>
      </c>
      <c r="F416" s="13" t="s">
        <v>100</v>
      </c>
      <c r="G416" s="88"/>
      <c r="H416" s="88"/>
      <c r="I416" s="88"/>
      <c r="J416" s="88"/>
      <c r="K416" s="88"/>
      <c r="L416" s="88"/>
      <c r="M416" s="45">
        <v>5623</v>
      </c>
      <c r="N416" s="45">
        <v>13083</v>
      </c>
      <c r="O416" s="45"/>
      <c r="P416" s="45"/>
      <c r="Q416" s="45"/>
      <c r="R416" s="45"/>
      <c r="S416" s="45"/>
      <c r="T416" s="45"/>
      <c r="U416" s="45"/>
      <c r="V416" s="45"/>
      <c r="W416" s="138"/>
      <c r="X416" s="138"/>
      <c r="Y416" s="138"/>
      <c r="Z416" s="25">
        <v>0.9889</v>
      </c>
      <c r="AA416" s="25"/>
      <c r="AB416" s="25"/>
      <c r="AC416" s="25">
        <v>8.3199999999999996E-2</v>
      </c>
      <c r="AD416" s="121"/>
      <c r="AE416" s="121"/>
      <c r="AF416" s="88">
        <v>673</v>
      </c>
      <c r="AG416" s="88">
        <v>1452</v>
      </c>
    </row>
    <row r="417" spans="1:49">
      <c r="A417" s="12" t="s">
        <v>164</v>
      </c>
      <c r="B417" s="2" t="s">
        <v>75</v>
      </c>
      <c r="C417" s="13" t="s">
        <v>64</v>
      </c>
      <c r="D417" s="2">
        <v>2014</v>
      </c>
      <c r="E417" s="13">
        <v>2014</v>
      </c>
      <c r="F417" s="13" t="s">
        <v>100</v>
      </c>
      <c r="G417" s="88"/>
      <c r="H417" s="88"/>
      <c r="I417" s="88"/>
      <c r="J417" s="88"/>
      <c r="K417" s="88"/>
      <c r="L417" s="88"/>
      <c r="M417" s="45">
        <v>5009</v>
      </c>
      <c r="N417" s="45">
        <v>11155</v>
      </c>
      <c r="O417" s="45"/>
      <c r="P417" s="45"/>
      <c r="Q417" s="45"/>
      <c r="R417" s="45"/>
      <c r="S417" s="45"/>
      <c r="T417" s="45"/>
      <c r="U417" s="45"/>
      <c r="V417" s="45"/>
      <c r="W417" s="138"/>
      <c r="X417" s="138"/>
      <c r="Y417" s="138"/>
      <c r="Z417" s="25">
        <v>0.93610000000000004</v>
      </c>
      <c r="AA417" s="25"/>
      <c r="AB417" s="25"/>
      <c r="AC417" s="25">
        <v>8.3199999999999996E-2</v>
      </c>
      <c r="AD417" s="121"/>
      <c r="AE417" s="121"/>
      <c r="AF417" s="88">
        <v>458</v>
      </c>
      <c r="AG417" s="88">
        <v>944</v>
      </c>
    </row>
    <row r="418" spans="1:49">
      <c r="A418" s="12" t="s">
        <v>165</v>
      </c>
      <c r="B418" s="2" t="s">
        <v>75</v>
      </c>
      <c r="C418" s="13" t="s">
        <v>64</v>
      </c>
      <c r="D418" s="2">
        <v>2014</v>
      </c>
      <c r="E418" s="13">
        <v>2014</v>
      </c>
      <c r="F418" s="13" t="s">
        <v>100</v>
      </c>
      <c r="G418" s="88"/>
      <c r="H418" s="88"/>
      <c r="I418" s="88"/>
      <c r="J418" s="88"/>
      <c r="K418" s="88"/>
      <c r="L418" s="88"/>
      <c r="M418" s="45">
        <v>1001</v>
      </c>
      <c r="N418" s="45">
        <v>1838</v>
      </c>
      <c r="O418" s="45"/>
      <c r="P418" s="45"/>
      <c r="Q418" s="45"/>
      <c r="R418" s="45"/>
      <c r="S418" s="45"/>
      <c r="T418" s="45"/>
      <c r="U418" s="45"/>
      <c r="V418" s="45"/>
      <c r="W418" s="138"/>
      <c r="X418" s="138"/>
      <c r="Y418" s="138"/>
      <c r="Z418" s="25">
        <v>1</v>
      </c>
      <c r="AA418" s="25"/>
      <c r="AB418" s="25"/>
      <c r="AC418" s="25">
        <v>8.3199999999999996E-2</v>
      </c>
      <c r="AD418" s="121"/>
      <c r="AE418" s="121"/>
      <c r="AF418" s="88">
        <v>42</v>
      </c>
      <c r="AG418" s="88">
        <v>62</v>
      </c>
      <c r="AH418" s="1"/>
      <c r="AI418" s="1"/>
      <c r="AJ418" s="1"/>
      <c r="AK418" s="1"/>
      <c r="AL418" s="1"/>
      <c r="AM418" s="1"/>
      <c r="AN418" s="1"/>
      <c r="AO418" s="1"/>
      <c r="AP418" s="1"/>
      <c r="AQ418" s="1"/>
      <c r="AR418" s="1"/>
      <c r="AS418" s="1"/>
      <c r="AT418" s="1"/>
      <c r="AU418" s="1"/>
      <c r="AV418" s="1"/>
      <c r="AW418" s="1"/>
    </row>
    <row r="419" spans="1:49">
      <c r="A419" s="12" t="s">
        <v>166</v>
      </c>
      <c r="B419" s="2" t="s">
        <v>74</v>
      </c>
      <c r="C419" s="13" t="s">
        <v>64</v>
      </c>
      <c r="D419" s="2">
        <v>2014</v>
      </c>
      <c r="E419" s="13">
        <v>2014</v>
      </c>
      <c r="F419" s="13" t="s">
        <v>100</v>
      </c>
      <c r="G419" s="88"/>
      <c r="H419" s="88"/>
      <c r="I419" s="88"/>
      <c r="J419" s="88"/>
      <c r="K419" s="88"/>
      <c r="L419" s="88"/>
      <c r="M419" s="45">
        <v>50975</v>
      </c>
      <c r="N419" s="45">
        <v>132774</v>
      </c>
      <c r="O419" s="45"/>
      <c r="P419" s="45"/>
      <c r="Q419" s="45"/>
      <c r="R419" s="45"/>
      <c r="S419" s="45"/>
      <c r="T419" s="45"/>
      <c r="U419" s="45"/>
      <c r="V419" s="45"/>
      <c r="W419" s="138"/>
      <c r="X419" s="138"/>
      <c r="Y419" s="138"/>
      <c r="Z419" s="25">
        <v>0.99109999999999998</v>
      </c>
      <c r="AA419" s="25"/>
      <c r="AB419" s="25"/>
      <c r="AC419" s="25">
        <v>4.3400000000000001E-2</v>
      </c>
      <c r="AD419" s="121"/>
      <c r="AE419" s="121"/>
      <c r="AF419" s="88">
        <v>8238</v>
      </c>
      <c r="AG419" s="88">
        <v>18957</v>
      </c>
      <c r="AH419" s="1"/>
      <c r="AI419" s="1"/>
      <c r="AJ419" s="1"/>
      <c r="AK419" s="1"/>
      <c r="AL419" s="1"/>
      <c r="AM419" s="1"/>
      <c r="AN419" s="1"/>
      <c r="AO419" s="1"/>
      <c r="AP419" s="1"/>
      <c r="AQ419" s="1"/>
      <c r="AR419" s="1"/>
      <c r="AS419" s="1"/>
      <c r="AT419" s="1"/>
      <c r="AU419" s="1"/>
      <c r="AV419" s="1"/>
      <c r="AW419" s="1"/>
    </row>
    <row r="420" spans="1:49">
      <c r="A420" s="12" t="s">
        <v>167</v>
      </c>
      <c r="B420" s="2" t="s">
        <v>75</v>
      </c>
      <c r="C420" s="13" t="s">
        <v>64</v>
      </c>
      <c r="D420" s="2">
        <v>2014</v>
      </c>
      <c r="E420" s="13">
        <v>2014</v>
      </c>
      <c r="F420" s="13" t="s">
        <v>100</v>
      </c>
      <c r="G420" s="88"/>
      <c r="H420" s="88"/>
      <c r="I420" s="88"/>
      <c r="J420" s="88"/>
      <c r="K420" s="88"/>
      <c r="L420" s="88"/>
      <c r="M420" s="45">
        <v>3010</v>
      </c>
      <c r="N420" s="45">
        <v>5556</v>
      </c>
      <c r="O420" s="45"/>
      <c r="P420" s="45"/>
      <c r="Q420" s="45"/>
      <c r="R420" s="45"/>
      <c r="S420" s="45"/>
      <c r="T420" s="45"/>
      <c r="U420" s="45"/>
      <c r="V420" s="45"/>
      <c r="W420" s="138"/>
      <c r="X420" s="138"/>
      <c r="Y420" s="138"/>
      <c r="Z420" s="25">
        <v>0.95420000000000005</v>
      </c>
      <c r="AA420" s="25"/>
      <c r="AB420" s="25"/>
      <c r="AC420" s="25">
        <v>8.3199999999999996E-2</v>
      </c>
      <c r="AD420" s="121"/>
      <c r="AE420" s="121"/>
      <c r="AF420" s="88">
        <v>126</v>
      </c>
      <c r="AG420" s="88">
        <v>196</v>
      </c>
      <c r="AH420" s="1"/>
      <c r="AI420" s="1"/>
      <c r="AJ420" s="1"/>
      <c r="AK420" s="1"/>
      <c r="AL420" s="1"/>
      <c r="AM420" s="1"/>
      <c r="AN420" s="1"/>
      <c r="AO420" s="1"/>
      <c r="AP420" s="1"/>
      <c r="AQ420" s="1"/>
      <c r="AR420" s="1"/>
      <c r="AS420" s="1"/>
      <c r="AT420" s="1"/>
      <c r="AU420" s="1"/>
      <c r="AV420" s="1"/>
      <c r="AW420" s="1"/>
    </row>
    <row r="421" spans="1:49">
      <c r="A421" s="12" t="s">
        <v>168</v>
      </c>
      <c r="B421" s="2" t="s">
        <v>74</v>
      </c>
      <c r="C421" s="13" t="s">
        <v>64</v>
      </c>
      <c r="D421" s="2">
        <v>2014</v>
      </c>
      <c r="E421" s="13">
        <v>2014</v>
      </c>
      <c r="F421" s="13" t="s">
        <v>100</v>
      </c>
      <c r="G421" s="88"/>
      <c r="H421" s="88"/>
      <c r="I421" s="88"/>
      <c r="J421" s="88"/>
      <c r="K421" s="88"/>
      <c r="L421" s="88"/>
      <c r="M421" s="45">
        <v>35024</v>
      </c>
      <c r="N421" s="45">
        <v>77031</v>
      </c>
      <c r="O421" s="45"/>
      <c r="P421" s="45"/>
      <c r="Q421" s="45"/>
      <c r="R421" s="45"/>
      <c r="S421" s="45"/>
      <c r="T421" s="45"/>
      <c r="U421" s="45"/>
      <c r="V421" s="45"/>
      <c r="W421" s="138"/>
      <c r="X421" s="138"/>
      <c r="Y421" s="138"/>
      <c r="Z421" s="25">
        <v>0.97660000000000002</v>
      </c>
      <c r="AA421" s="25"/>
      <c r="AB421" s="25"/>
      <c r="AC421" s="25">
        <v>3.2099999999999997E-2</v>
      </c>
      <c r="AD421" s="121"/>
      <c r="AE421" s="121"/>
      <c r="AF421" s="88">
        <v>6790</v>
      </c>
      <c r="AG421" s="88">
        <v>14914</v>
      </c>
      <c r="AH421" s="1"/>
      <c r="AI421" s="1"/>
      <c r="AJ421" s="1"/>
      <c r="AK421" s="1"/>
      <c r="AL421" s="1"/>
      <c r="AM421" s="1"/>
      <c r="AN421" s="1"/>
      <c r="AO421" s="1"/>
      <c r="AP421" s="1"/>
      <c r="AQ421" s="1"/>
      <c r="AR421" s="1"/>
      <c r="AS421" s="1"/>
      <c r="AT421" s="1"/>
      <c r="AU421" s="1"/>
      <c r="AV421" s="1"/>
      <c r="AW421" s="1"/>
    </row>
    <row r="422" spans="1:49">
      <c r="A422" s="12" t="s">
        <v>169</v>
      </c>
      <c r="B422" s="2" t="s">
        <v>74</v>
      </c>
      <c r="C422" s="13" t="s">
        <v>64</v>
      </c>
      <c r="D422" s="2">
        <v>2014</v>
      </c>
      <c r="E422" s="13">
        <v>2014</v>
      </c>
      <c r="F422" s="13" t="s">
        <v>100</v>
      </c>
      <c r="G422" s="88"/>
      <c r="H422" s="88"/>
      <c r="I422" s="88"/>
      <c r="J422" s="88"/>
      <c r="K422" s="88"/>
      <c r="L422" s="88"/>
      <c r="M422" s="45">
        <v>8865</v>
      </c>
      <c r="N422" s="45">
        <v>18273</v>
      </c>
      <c r="O422" s="45"/>
      <c r="P422" s="45"/>
      <c r="Q422" s="45"/>
      <c r="R422" s="45"/>
      <c r="S422" s="45"/>
      <c r="T422" s="45"/>
      <c r="U422" s="45"/>
      <c r="V422" s="45"/>
      <c r="W422" s="138"/>
      <c r="X422" s="138"/>
      <c r="Y422" s="138"/>
      <c r="Z422" s="25">
        <v>0.81589999999999996</v>
      </c>
      <c r="AA422" s="25"/>
      <c r="AB422" s="25"/>
      <c r="AC422" s="25">
        <v>8.3199999999999996E-2</v>
      </c>
      <c r="AD422" s="121"/>
      <c r="AE422" s="121"/>
      <c r="AF422" s="88">
        <v>925</v>
      </c>
      <c r="AG422" s="88">
        <v>1826</v>
      </c>
      <c r="AH422" s="1"/>
      <c r="AI422" s="1"/>
      <c r="AJ422" s="1"/>
      <c r="AK422" s="1"/>
      <c r="AL422" s="1"/>
      <c r="AM422" s="1"/>
      <c r="AN422" s="1"/>
      <c r="AO422" s="1"/>
      <c r="AP422" s="1"/>
      <c r="AQ422" s="1"/>
      <c r="AR422" s="1"/>
      <c r="AS422" s="1"/>
      <c r="AT422" s="1"/>
      <c r="AU422" s="1"/>
      <c r="AV422" s="1"/>
      <c r="AW422" s="1"/>
    </row>
    <row r="423" spans="1:49">
      <c r="A423" s="12" t="s">
        <v>170</v>
      </c>
      <c r="B423" s="2" t="s">
        <v>75</v>
      </c>
      <c r="C423" s="13" t="s">
        <v>64</v>
      </c>
      <c r="D423" s="2">
        <v>2014</v>
      </c>
      <c r="E423" s="13">
        <v>2014</v>
      </c>
      <c r="F423" s="13" t="s">
        <v>100</v>
      </c>
      <c r="G423" s="88"/>
      <c r="H423" s="88"/>
      <c r="I423" s="88"/>
      <c r="J423" s="88"/>
      <c r="K423" s="88"/>
      <c r="L423" s="88"/>
      <c r="M423" s="45">
        <v>6026</v>
      </c>
      <c r="N423" s="45">
        <v>13449</v>
      </c>
      <c r="O423" s="45"/>
      <c r="P423" s="45"/>
      <c r="Q423" s="45"/>
      <c r="R423" s="45"/>
      <c r="S423" s="45"/>
      <c r="T423" s="45"/>
      <c r="U423" s="45"/>
      <c r="V423" s="45"/>
      <c r="W423" s="138"/>
      <c r="X423" s="138"/>
      <c r="Y423" s="138"/>
      <c r="Z423" s="25">
        <v>1</v>
      </c>
      <c r="AA423" s="25"/>
      <c r="AB423" s="25"/>
      <c r="AC423" s="25">
        <v>8.3199999999999996E-2</v>
      </c>
      <c r="AD423" s="121"/>
      <c r="AE423" s="121"/>
      <c r="AF423" s="88">
        <v>541</v>
      </c>
      <c r="AG423" s="88">
        <v>1064</v>
      </c>
      <c r="AH423" s="1"/>
      <c r="AI423" s="1"/>
      <c r="AJ423" s="1"/>
      <c r="AK423" s="1"/>
      <c r="AL423" s="1"/>
      <c r="AM423" s="1"/>
      <c r="AN423" s="1"/>
      <c r="AO423" s="1"/>
      <c r="AP423" s="1"/>
      <c r="AQ423" s="1"/>
      <c r="AR423" s="1"/>
      <c r="AS423" s="1"/>
      <c r="AT423" s="1"/>
      <c r="AU423" s="1"/>
      <c r="AV423" s="1"/>
      <c r="AW423" s="1"/>
    </row>
    <row r="424" spans="1:49">
      <c r="A424" s="48" t="s">
        <v>171</v>
      </c>
      <c r="B424" s="2" t="s">
        <v>66</v>
      </c>
      <c r="C424" s="13" t="s">
        <v>185</v>
      </c>
      <c r="D424" s="2">
        <v>2014</v>
      </c>
      <c r="E424" s="13">
        <v>2014</v>
      </c>
      <c r="F424" s="13" t="s">
        <v>100</v>
      </c>
      <c r="G424" s="88">
        <v>306262</v>
      </c>
      <c r="H424" s="88">
        <v>1761516</v>
      </c>
      <c r="I424" s="88">
        <v>1965</v>
      </c>
      <c r="J424" s="88">
        <v>17320</v>
      </c>
      <c r="K424" s="88">
        <v>308227</v>
      </c>
      <c r="L424" s="88">
        <v>1778836</v>
      </c>
      <c r="M424" s="45">
        <v>2087063</v>
      </c>
      <c r="N424" s="45">
        <v>4485400</v>
      </c>
      <c r="O424" s="45">
        <v>770589</v>
      </c>
      <c r="P424" s="45">
        <v>3668501</v>
      </c>
      <c r="Q424" s="45">
        <v>4439090</v>
      </c>
      <c r="R424" s="45">
        <v>6397</v>
      </c>
      <c r="S424" s="45">
        <v>39913</v>
      </c>
      <c r="T424" s="45">
        <v>46310</v>
      </c>
      <c r="U424" s="45">
        <v>776986</v>
      </c>
      <c r="V424" s="45">
        <v>3708414</v>
      </c>
      <c r="W424" s="138">
        <v>622598621.13999999</v>
      </c>
      <c r="X424" s="138">
        <v>5846552.9800000004</v>
      </c>
      <c r="Y424" s="138">
        <v>628445174.12</v>
      </c>
      <c r="Z424" s="25">
        <v>0.96960000000000002</v>
      </c>
      <c r="AA424" s="25"/>
      <c r="AB424" s="25"/>
      <c r="AC424" s="25">
        <v>4.8800000000000003E-2</v>
      </c>
      <c r="AD424" s="121"/>
      <c r="AE424" s="121"/>
      <c r="AF424" s="88">
        <v>338653</v>
      </c>
      <c r="AG424" s="88">
        <v>703447</v>
      </c>
      <c r="AH424" s="2"/>
      <c r="AI424" s="2"/>
      <c r="AJ424" s="2"/>
      <c r="AK424" s="2"/>
      <c r="AL424" s="2"/>
      <c r="AM424" s="2"/>
      <c r="AN424" s="2"/>
      <c r="AO424" s="2"/>
      <c r="AP424" s="2"/>
      <c r="AQ424" s="2"/>
      <c r="AR424" s="2"/>
      <c r="AS424" s="2"/>
      <c r="AT424" s="2"/>
      <c r="AU424" s="2"/>
      <c r="AV424" s="2"/>
      <c r="AW424" s="2"/>
    </row>
    <row r="425" spans="1:49">
      <c r="A425" s="48" t="s">
        <v>172</v>
      </c>
      <c r="B425" s="2" t="s">
        <v>74</v>
      </c>
      <c r="C425" s="13" t="s">
        <v>185</v>
      </c>
      <c r="D425" s="2">
        <v>2014</v>
      </c>
      <c r="E425" s="13">
        <v>2014</v>
      </c>
      <c r="F425" s="13" t="s">
        <v>100</v>
      </c>
      <c r="G425" s="88"/>
      <c r="H425" s="88"/>
      <c r="I425" s="88"/>
      <c r="J425" s="88"/>
      <c r="K425" s="88"/>
      <c r="L425" s="88"/>
      <c r="M425" s="45">
        <v>63835</v>
      </c>
      <c r="N425" s="45">
        <v>126032</v>
      </c>
      <c r="O425" s="45"/>
      <c r="P425" s="45"/>
      <c r="Q425" s="45"/>
      <c r="R425" s="45"/>
      <c r="S425" s="45"/>
      <c r="T425" s="45"/>
      <c r="U425" s="45"/>
      <c r="V425" s="45"/>
      <c r="W425" s="138"/>
      <c r="X425" s="138"/>
      <c r="Y425" s="138"/>
      <c r="Z425" s="25">
        <v>0.87390000000000001</v>
      </c>
      <c r="AA425" s="25"/>
      <c r="AB425" s="25"/>
      <c r="AC425" s="25">
        <v>3.5700000000000003E-2</v>
      </c>
      <c r="AD425" s="121"/>
      <c r="AE425" s="121"/>
      <c r="AF425" s="88">
        <v>9603</v>
      </c>
      <c r="AG425" s="88">
        <v>18238</v>
      </c>
      <c r="AH425" s="1"/>
      <c r="AI425" s="1"/>
      <c r="AJ425" s="1"/>
      <c r="AK425" s="1"/>
      <c r="AL425" s="1"/>
      <c r="AM425" s="1"/>
      <c r="AN425" s="1"/>
      <c r="AO425" s="1"/>
      <c r="AP425" s="1"/>
      <c r="AQ425" s="1"/>
      <c r="AR425" s="1"/>
      <c r="AS425" s="1"/>
      <c r="AT425" s="1"/>
      <c r="AU425" s="1"/>
      <c r="AV425" s="1"/>
      <c r="AW425" s="1"/>
    </row>
    <row r="426" spans="1:49">
      <c r="A426" s="48" t="s">
        <v>173</v>
      </c>
      <c r="B426" s="2" t="s">
        <v>75</v>
      </c>
      <c r="C426" s="13" t="s">
        <v>185</v>
      </c>
      <c r="D426" s="2">
        <v>2014</v>
      </c>
      <c r="E426" s="13">
        <v>2014</v>
      </c>
      <c r="F426" s="13" t="s">
        <v>100</v>
      </c>
      <c r="G426" s="88"/>
      <c r="H426" s="88"/>
      <c r="I426" s="88"/>
      <c r="J426" s="88"/>
      <c r="K426" s="88"/>
      <c r="L426" s="88"/>
      <c r="M426" s="45">
        <v>111</v>
      </c>
      <c r="N426" s="45">
        <v>187</v>
      </c>
      <c r="O426" s="45"/>
      <c r="P426" s="45"/>
      <c r="Q426" s="45"/>
      <c r="R426" s="45"/>
      <c r="S426" s="45"/>
      <c r="T426" s="45"/>
      <c r="U426" s="45"/>
      <c r="V426" s="45"/>
      <c r="W426" s="138"/>
      <c r="X426" s="138"/>
      <c r="Y426" s="138"/>
      <c r="Z426" s="25">
        <v>1</v>
      </c>
      <c r="AA426" s="25"/>
      <c r="AB426" s="25"/>
      <c r="AC426" s="25">
        <v>7.4700000000000003E-2</v>
      </c>
      <c r="AD426" s="121"/>
      <c r="AE426" s="121"/>
      <c r="AF426" s="88">
        <v>0</v>
      </c>
      <c r="AG426" s="88">
        <v>0</v>
      </c>
      <c r="AH426" s="1"/>
      <c r="AI426" s="1"/>
      <c r="AJ426" s="1"/>
      <c r="AK426" s="1"/>
      <c r="AL426" s="1"/>
      <c r="AM426" s="1"/>
      <c r="AN426" s="1"/>
      <c r="AO426" s="1"/>
      <c r="AP426" s="1"/>
      <c r="AQ426" s="1"/>
      <c r="AR426" s="1"/>
      <c r="AS426" s="1"/>
      <c r="AT426" s="1"/>
      <c r="AU426" s="1"/>
      <c r="AV426" s="1"/>
      <c r="AW426" s="1"/>
    </row>
    <row r="427" spans="1:49">
      <c r="A427" s="48" t="s">
        <v>174</v>
      </c>
      <c r="B427" s="2" t="s">
        <v>75</v>
      </c>
      <c r="C427" s="13" t="s">
        <v>185</v>
      </c>
      <c r="D427" s="2">
        <v>2014</v>
      </c>
      <c r="E427" s="13">
        <v>2014</v>
      </c>
      <c r="F427" s="13" t="s">
        <v>100</v>
      </c>
      <c r="G427" s="88"/>
      <c r="H427" s="88"/>
      <c r="I427" s="88"/>
      <c r="J427" s="88"/>
      <c r="K427" s="88"/>
      <c r="L427" s="88"/>
      <c r="M427" s="45">
        <v>1760</v>
      </c>
      <c r="N427" s="45">
        <v>3360</v>
      </c>
      <c r="O427" s="45"/>
      <c r="P427" s="45"/>
      <c r="Q427" s="45"/>
      <c r="R427" s="45"/>
      <c r="S427" s="45"/>
      <c r="T427" s="45"/>
      <c r="U427" s="45"/>
      <c r="V427" s="45"/>
      <c r="W427" s="138"/>
      <c r="X427" s="138"/>
      <c r="Y427" s="138"/>
      <c r="Z427" s="25">
        <v>0.9859</v>
      </c>
      <c r="AA427" s="25"/>
      <c r="AB427" s="25"/>
      <c r="AC427" s="25">
        <v>7.4700000000000003E-2</v>
      </c>
      <c r="AD427" s="121"/>
      <c r="AE427" s="121"/>
      <c r="AF427" s="88">
        <v>57</v>
      </c>
      <c r="AG427" s="88">
        <v>99</v>
      </c>
      <c r="AH427" s="1"/>
      <c r="AI427" s="1"/>
      <c r="AJ427" s="1"/>
      <c r="AK427" s="1"/>
      <c r="AL427" s="1"/>
      <c r="AM427" s="1"/>
      <c r="AN427" s="1"/>
      <c r="AO427" s="1"/>
      <c r="AP427" s="1"/>
      <c r="AQ427" s="1"/>
      <c r="AR427" s="1"/>
      <c r="AS427" s="1"/>
      <c r="AT427" s="1"/>
      <c r="AU427" s="1"/>
      <c r="AV427" s="1"/>
      <c r="AW427" s="1"/>
    </row>
    <row r="428" spans="1:49">
      <c r="A428" s="48" t="s">
        <v>175</v>
      </c>
      <c r="B428" s="2" t="s">
        <v>75</v>
      </c>
      <c r="C428" s="13" t="s">
        <v>185</v>
      </c>
      <c r="D428" s="2">
        <v>2014</v>
      </c>
      <c r="E428" s="13">
        <v>2014</v>
      </c>
      <c r="F428" s="13" t="s">
        <v>100</v>
      </c>
      <c r="G428" s="88"/>
      <c r="H428" s="88"/>
      <c r="I428" s="88"/>
      <c r="J428" s="88"/>
      <c r="K428" s="88"/>
      <c r="L428" s="88"/>
      <c r="M428" s="45">
        <v>15694</v>
      </c>
      <c r="N428" s="45">
        <v>31161</v>
      </c>
      <c r="O428" s="45"/>
      <c r="P428" s="45"/>
      <c r="Q428" s="45"/>
      <c r="R428" s="45"/>
      <c r="S428" s="45"/>
      <c r="T428" s="45"/>
      <c r="U428" s="45"/>
      <c r="V428" s="45"/>
      <c r="W428" s="138"/>
      <c r="X428" s="138"/>
      <c r="Y428" s="138"/>
      <c r="Z428" s="25">
        <v>0.94420000000000004</v>
      </c>
      <c r="AA428" s="25"/>
      <c r="AB428" s="25"/>
      <c r="AC428" s="25">
        <v>7.4700000000000003E-2</v>
      </c>
      <c r="AD428" s="121"/>
      <c r="AE428" s="121"/>
      <c r="AF428" s="88">
        <v>966</v>
      </c>
      <c r="AG428" s="88">
        <v>1651</v>
      </c>
      <c r="AH428" s="1"/>
      <c r="AI428" s="1"/>
      <c r="AJ428" s="1"/>
      <c r="AK428" s="1"/>
      <c r="AL428" s="1"/>
      <c r="AM428" s="1"/>
      <c r="AN428" s="1"/>
      <c r="AO428" s="1"/>
      <c r="AP428" s="1"/>
      <c r="AQ428" s="1"/>
      <c r="AR428" s="1"/>
      <c r="AS428" s="1"/>
      <c r="AT428" s="1"/>
      <c r="AU428" s="1"/>
      <c r="AV428" s="1"/>
      <c r="AW428" s="1"/>
    </row>
    <row r="429" spans="1:49">
      <c r="A429" s="48" t="s">
        <v>176</v>
      </c>
      <c r="B429" s="2" t="s">
        <v>75</v>
      </c>
      <c r="C429" s="13" t="s">
        <v>185</v>
      </c>
      <c r="D429" s="2">
        <v>2014</v>
      </c>
      <c r="E429" s="13">
        <v>2014</v>
      </c>
      <c r="F429" s="13" t="s">
        <v>100</v>
      </c>
      <c r="G429" s="88"/>
      <c r="H429" s="88"/>
      <c r="I429" s="88"/>
      <c r="J429" s="88"/>
      <c r="K429" s="88"/>
      <c r="L429" s="88"/>
      <c r="M429" s="45">
        <v>2802</v>
      </c>
      <c r="N429" s="45">
        <v>5277</v>
      </c>
      <c r="O429" s="45"/>
      <c r="P429" s="45"/>
      <c r="Q429" s="45"/>
      <c r="R429" s="45"/>
      <c r="S429" s="45"/>
      <c r="T429" s="45"/>
      <c r="U429" s="45"/>
      <c r="V429" s="45"/>
      <c r="W429" s="138"/>
      <c r="X429" s="138"/>
      <c r="Y429" s="138"/>
      <c r="Z429" s="25">
        <v>1</v>
      </c>
      <c r="AA429" s="25"/>
      <c r="AB429" s="25"/>
      <c r="AC429" s="25">
        <v>7.4700000000000003E-2</v>
      </c>
      <c r="AD429" s="121"/>
      <c r="AE429" s="121"/>
      <c r="AF429" s="88">
        <v>93</v>
      </c>
      <c r="AG429" s="88">
        <v>158</v>
      </c>
      <c r="AH429" s="1"/>
      <c r="AI429" s="1"/>
      <c r="AJ429" s="1"/>
      <c r="AK429" s="1"/>
      <c r="AL429" s="1"/>
      <c r="AM429" s="1"/>
      <c r="AN429" s="1"/>
      <c r="AO429" s="1"/>
      <c r="AP429" s="1"/>
      <c r="AQ429" s="1"/>
      <c r="AR429" s="1"/>
      <c r="AS429" s="1"/>
      <c r="AT429" s="1"/>
      <c r="AU429" s="1"/>
      <c r="AV429" s="1"/>
      <c r="AW429" s="1"/>
    </row>
    <row r="430" spans="1:49">
      <c r="A430" s="48" t="s">
        <v>177</v>
      </c>
      <c r="B430" s="2" t="s">
        <v>75</v>
      </c>
      <c r="C430" s="13" t="s">
        <v>185</v>
      </c>
      <c r="D430" s="2">
        <v>2014</v>
      </c>
      <c r="E430" s="13">
        <v>2014</v>
      </c>
      <c r="F430" s="13" t="s">
        <v>100</v>
      </c>
      <c r="G430" s="88"/>
      <c r="H430" s="88"/>
      <c r="I430" s="88"/>
      <c r="J430" s="88"/>
      <c r="K430" s="88"/>
      <c r="L430" s="88"/>
      <c r="M430" s="45">
        <v>709</v>
      </c>
      <c r="N430" s="45">
        <v>1665</v>
      </c>
      <c r="O430" s="45"/>
      <c r="P430" s="45"/>
      <c r="Q430" s="45"/>
      <c r="R430" s="45"/>
      <c r="S430" s="45"/>
      <c r="T430" s="45"/>
      <c r="U430" s="45"/>
      <c r="V430" s="45"/>
      <c r="W430" s="138"/>
      <c r="X430" s="138"/>
      <c r="Y430" s="138"/>
      <c r="Z430" s="25">
        <v>0.8</v>
      </c>
      <c r="AA430" s="25"/>
      <c r="AB430" s="25"/>
      <c r="AC430" s="25">
        <v>7.4700000000000003E-2</v>
      </c>
      <c r="AD430" s="121"/>
      <c r="AE430" s="121"/>
      <c r="AF430" s="88">
        <v>146</v>
      </c>
      <c r="AG430" s="88">
        <v>338</v>
      </c>
      <c r="AH430" s="1"/>
      <c r="AI430" s="1"/>
      <c r="AJ430" s="1"/>
      <c r="AK430" s="1"/>
      <c r="AL430" s="1"/>
      <c r="AM430" s="1"/>
      <c r="AN430" s="1"/>
      <c r="AO430" s="1"/>
      <c r="AP430" s="1"/>
      <c r="AQ430" s="1"/>
      <c r="AR430" s="1"/>
      <c r="AS430" s="1"/>
      <c r="AT430" s="1"/>
      <c r="AU430" s="1"/>
      <c r="AV430" s="1"/>
      <c r="AW430" s="1"/>
    </row>
    <row r="431" spans="1:49">
      <c r="A431" s="48" t="s">
        <v>178</v>
      </c>
      <c r="B431" s="2" t="s">
        <v>74</v>
      </c>
      <c r="C431" s="13" t="s">
        <v>185</v>
      </c>
      <c r="D431" s="2">
        <v>2014</v>
      </c>
      <c r="E431" s="13">
        <v>2014</v>
      </c>
      <c r="F431" s="13" t="s">
        <v>100</v>
      </c>
      <c r="G431" s="88"/>
      <c r="H431" s="88"/>
      <c r="I431" s="88"/>
      <c r="J431" s="88"/>
      <c r="K431" s="88"/>
      <c r="L431" s="88"/>
      <c r="M431" s="45">
        <v>35409</v>
      </c>
      <c r="N431" s="45">
        <v>76960</v>
      </c>
      <c r="O431" s="45"/>
      <c r="P431" s="45"/>
      <c r="Q431" s="45"/>
      <c r="R431" s="45"/>
      <c r="S431" s="45"/>
      <c r="T431" s="45"/>
      <c r="U431" s="45"/>
      <c r="V431" s="45"/>
      <c r="W431" s="138"/>
      <c r="X431" s="138"/>
      <c r="Y431" s="138"/>
      <c r="Z431" s="25">
        <v>0.95279999999999998</v>
      </c>
      <c r="AA431" s="25"/>
      <c r="AB431" s="25"/>
      <c r="AC431" s="25">
        <v>3.6999999999999998E-2</v>
      </c>
      <c r="AD431" s="121"/>
      <c r="AE431" s="121"/>
      <c r="AF431" s="88">
        <v>5545</v>
      </c>
      <c r="AG431" s="88">
        <v>10988</v>
      </c>
      <c r="AH431" s="1"/>
      <c r="AI431" s="1"/>
      <c r="AJ431" s="1"/>
      <c r="AK431" s="1"/>
      <c r="AL431" s="1"/>
      <c r="AM431" s="1"/>
      <c r="AN431" s="1"/>
      <c r="AO431" s="1"/>
      <c r="AP431" s="1"/>
      <c r="AQ431" s="1"/>
      <c r="AR431" s="1"/>
      <c r="AS431" s="1"/>
      <c r="AT431" s="1"/>
      <c r="AU431" s="1"/>
      <c r="AV431" s="1"/>
      <c r="AW431" s="1"/>
    </row>
    <row r="432" spans="1:49">
      <c r="A432" s="48" t="s">
        <v>179</v>
      </c>
      <c r="B432" s="2" t="s">
        <v>75</v>
      </c>
      <c r="C432" s="13" t="s">
        <v>185</v>
      </c>
      <c r="D432" s="2">
        <v>2014</v>
      </c>
      <c r="E432" s="13">
        <v>2014</v>
      </c>
      <c r="F432" s="13" t="s">
        <v>100</v>
      </c>
      <c r="G432" s="88"/>
      <c r="H432" s="88"/>
      <c r="I432" s="88"/>
      <c r="J432" s="88"/>
      <c r="K432" s="88"/>
      <c r="L432" s="88"/>
      <c r="M432" s="45">
        <v>2541</v>
      </c>
      <c r="N432" s="45">
        <v>5229</v>
      </c>
      <c r="O432" s="45"/>
      <c r="P432" s="45"/>
      <c r="Q432" s="45"/>
      <c r="R432" s="45"/>
      <c r="S432" s="45"/>
      <c r="T432" s="45"/>
      <c r="U432" s="45"/>
      <c r="V432" s="45"/>
      <c r="W432" s="138"/>
      <c r="X432" s="138"/>
      <c r="Y432" s="138"/>
      <c r="Z432" s="25">
        <v>1</v>
      </c>
      <c r="AA432" s="25"/>
      <c r="AB432" s="25"/>
      <c r="AC432" s="25">
        <v>7.4700000000000003E-2</v>
      </c>
      <c r="AD432" s="121"/>
      <c r="AE432" s="121"/>
      <c r="AF432" s="88">
        <v>148</v>
      </c>
      <c r="AG432" s="88">
        <v>250</v>
      </c>
      <c r="AH432" s="1"/>
      <c r="AI432" s="1"/>
      <c r="AJ432" s="1"/>
      <c r="AK432" s="1"/>
      <c r="AL432" s="1"/>
      <c r="AM432" s="1"/>
      <c r="AN432" s="1"/>
      <c r="AO432" s="1"/>
      <c r="AP432" s="1"/>
      <c r="AQ432" s="1"/>
      <c r="AR432" s="1"/>
      <c r="AS432" s="1"/>
      <c r="AT432" s="1"/>
      <c r="AU432" s="1"/>
      <c r="AV432" s="1"/>
      <c r="AW432" s="1"/>
    </row>
    <row r="433" spans="1:49">
      <c r="A433" s="48" t="s">
        <v>180</v>
      </c>
      <c r="B433" s="2" t="s">
        <v>75</v>
      </c>
      <c r="C433" s="13" t="s">
        <v>185</v>
      </c>
      <c r="D433" s="2">
        <v>2014</v>
      </c>
      <c r="E433" s="13">
        <v>2014</v>
      </c>
      <c r="F433" s="13" t="s">
        <v>100</v>
      </c>
      <c r="G433" s="88"/>
      <c r="H433" s="88"/>
      <c r="I433" s="88"/>
      <c r="J433" s="88"/>
      <c r="K433" s="88"/>
      <c r="L433" s="88"/>
      <c r="M433" s="45">
        <v>6852</v>
      </c>
      <c r="N433" s="45">
        <v>12440</v>
      </c>
      <c r="O433" s="45"/>
      <c r="P433" s="45"/>
      <c r="Q433" s="45"/>
      <c r="R433" s="45"/>
      <c r="S433" s="45"/>
      <c r="T433" s="45"/>
      <c r="U433" s="45"/>
      <c r="V433" s="45"/>
      <c r="W433" s="138"/>
      <c r="X433" s="138"/>
      <c r="Y433" s="138"/>
      <c r="Z433" s="25">
        <v>1</v>
      </c>
      <c r="AA433" s="25"/>
      <c r="AB433" s="25"/>
      <c r="AC433" s="25">
        <v>7.4700000000000003E-2</v>
      </c>
      <c r="AD433" s="121"/>
      <c r="AE433" s="121"/>
      <c r="AF433" s="88">
        <v>424</v>
      </c>
      <c r="AG433" s="88">
        <v>851</v>
      </c>
      <c r="AH433" s="1"/>
      <c r="AI433" s="1"/>
      <c r="AJ433" s="1"/>
      <c r="AK433" s="1"/>
      <c r="AL433" s="1"/>
      <c r="AM433" s="1"/>
      <c r="AN433" s="1"/>
      <c r="AO433" s="1"/>
      <c r="AP433" s="1"/>
      <c r="AQ433" s="1"/>
      <c r="AR433" s="1"/>
      <c r="AS433" s="1"/>
      <c r="AT433" s="1"/>
      <c r="AU433" s="1"/>
      <c r="AV433" s="1"/>
      <c r="AW433" s="1"/>
    </row>
    <row r="434" spans="1:49">
      <c r="A434" s="12" t="s">
        <v>122</v>
      </c>
      <c r="B434" s="2" t="s">
        <v>74</v>
      </c>
      <c r="C434" s="13" t="s">
        <v>185</v>
      </c>
      <c r="D434" s="2">
        <v>2014</v>
      </c>
      <c r="E434" s="13">
        <v>2014</v>
      </c>
      <c r="F434" s="13" t="s">
        <v>100</v>
      </c>
      <c r="G434" s="88"/>
      <c r="H434" s="88"/>
      <c r="I434" s="88"/>
      <c r="J434" s="88"/>
      <c r="K434" s="88"/>
      <c r="L434" s="88"/>
      <c r="M434" s="45">
        <v>94482</v>
      </c>
      <c r="N434" s="45">
        <v>224317</v>
      </c>
      <c r="O434" s="45"/>
      <c r="P434" s="45"/>
      <c r="Q434" s="45"/>
      <c r="R434" s="45"/>
      <c r="S434" s="45"/>
      <c r="T434" s="45"/>
      <c r="U434" s="45"/>
      <c r="V434" s="45"/>
      <c r="W434" s="138"/>
      <c r="X434" s="138"/>
      <c r="Y434" s="138"/>
      <c r="Z434" s="25">
        <v>0.92179999999999995</v>
      </c>
      <c r="AA434" s="25"/>
      <c r="AB434" s="25"/>
      <c r="AC434" s="25">
        <v>2.3300000000000001E-2</v>
      </c>
      <c r="AD434" s="121"/>
      <c r="AE434" s="121"/>
      <c r="AF434" s="88">
        <v>14225</v>
      </c>
      <c r="AG434" s="88">
        <v>31049</v>
      </c>
    </row>
    <row r="435" spans="1:49">
      <c r="A435" s="12" t="s">
        <v>123</v>
      </c>
      <c r="B435" s="2" t="s">
        <v>75</v>
      </c>
      <c r="C435" s="13" t="s">
        <v>185</v>
      </c>
      <c r="D435" s="2">
        <v>2014</v>
      </c>
      <c r="E435" s="13">
        <v>2014</v>
      </c>
      <c r="F435" s="13" t="s">
        <v>100</v>
      </c>
      <c r="G435" s="88"/>
      <c r="H435" s="88"/>
      <c r="I435" s="88"/>
      <c r="J435" s="88"/>
      <c r="K435" s="88"/>
      <c r="L435" s="88"/>
      <c r="M435" s="45">
        <v>1495</v>
      </c>
      <c r="N435" s="45">
        <v>3636</v>
      </c>
      <c r="O435" s="45"/>
      <c r="P435" s="45"/>
      <c r="Q435" s="45"/>
      <c r="R435" s="45"/>
      <c r="S435" s="45"/>
      <c r="T435" s="45"/>
      <c r="U435" s="45"/>
      <c r="V435" s="45"/>
      <c r="W435" s="138"/>
      <c r="X435" s="138"/>
      <c r="Y435" s="138"/>
      <c r="Z435" s="25">
        <v>1</v>
      </c>
      <c r="AA435" s="25"/>
      <c r="AB435" s="25"/>
      <c r="AC435" s="25">
        <v>7.4700000000000003E-2</v>
      </c>
      <c r="AD435" s="121"/>
      <c r="AE435" s="121"/>
      <c r="AF435" s="88">
        <v>227</v>
      </c>
      <c r="AG435" s="88">
        <v>494</v>
      </c>
    </row>
    <row r="436" spans="1:49">
      <c r="A436" s="12" t="s">
        <v>124</v>
      </c>
      <c r="B436" s="2" t="s">
        <v>75</v>
      </c>
      <c r="C436" s="13" t="s">
        <v>185</v>
      </c>
      <c r="D436" s="2">
        <v>2014</v>
      </c>
      <c r="E436" s="13">
        <v>2014</v>
      </c>
      <c r="F436" s="13" t="s">
        <v>100</v>
      </c>
      <c r="G436" s="88"/>
      <c r="H436" s="88"/>
      <c r="I436" s="88"/>
      <c r="J436" s="88"/>
      <c r="K436" s="88"/>
      <c r="L436" s="88"/>
      <c r="M436" s="45">
        <v>10698</v>
      </c>
      <c r="N436" s="45">
        <v>19231</v>
      </c>
      <c r="O436" s="45"/>
      <c r="P436" s="45"/>
      <c r="Q436" s="45"/>
      <c r="R436" s="45"/>
      <c r="S436" s="45"/>
      <c r="T436" s="45"/>
      <c r="U436" s="45"/>
      <c r="V436" s="45"/>
      <c r="W436" s="138"/>
      <c r="X436" s="138"/>
      <c r="Y436" s="138"/>
      <c r="Z436" s="25">
        <v>0.9909</v>
      </c>
      <c r="AA436" s="25"/>
      <c r="AB436" s="25"/>
      <c r="AC436" s="25">
        <v>7.4700000000000003E-2</v>
      </c>
      <c r="AD436" s="121"/>
      <c r="AE436" s="121"/>
      <c r="AF436" s="88">
        <v>726</v>
      </c>
      <c r="AG436" s="88">
        <v>1325</v>
      </c>
    </row>
    <row r="437" spans="1:49">
      <c r="A437" s="12" t="s">
        <v>125</v>
      </c>
      <c r="B437" s="2" t="s">
        <v>75</v>
      </c>
      <c r="C437" s="13" t="s">
        <v>185</v>
      </c>
      <c r="D437" s="2">
        <v>2014</v>
      </c>
      <c r="E437" s="13">
        <v>2014</v>
      </c>
      <c r="F437" s="13" t="s">
        <v>100</v>
      </c>
      <c r="G437" s="88"/>
      <c r="H437" s="88"/>
      <c r="I437" s="88"/>
      <c r="J437" s="88"/>
      <c r="K437" s="88"/>
      <c r="L437" s="88"/>
      <c r="M437" s="45">
        <v>16119</v>
      </c>
      <c r="N437" s="45">
        <v>40874</v>
      </c>
      <c r="O437" s="45"/>
      <c r="P437" s="45"/>
      <c r="Q437" s="45"/>
      <c r="R437" s="45"/>
      <c r="S437" s="45"/>
      <c r="T437" s="45"/>
      <c r="U437" s="45"/>
      <c r="V437" s="45"/>
      <c r="W437" s="138"/>
      <c r="X437" s="138"/>
      <c r="Y437" s="138"/>
      <c r="Z437" s="25">
        <v>0.94299999999999995</v>
      </c>
      <c r="AA437" s="25"/>
      <c r="AB437" s="25"/>
      <c r="AC437" s="25">
        <v>7.4700000000000003E-2</v>
      </c>
      <c r="AD437" s="121"/>
      <c r="AE437" s="121"/>
      <c r="AF437" s="88">
        <v>1094</v>
      </c>
      <c r="AG437" s="88">
        <v>2237</v>
      </c>
    </row>
    <row r="438" spans="1:49">
      <c r="A438" s="12" t="s">
        <v>126</v>
      </c>
      <c r="B438" s="2" t="s">
        <v>75</v>
      </c>
      <c r="C438" s="13" t="s">
        <v>185</v>
      </c>
      <c r="D438" s="2">
        <v>2014</v>
      </c>
      <c r="E438" s="13">
        <v>2014</v>
      </c>
      <c r="F438" s="13" t="s">
        <v>100</v>
      </c>
      <c r="G438" s="88"/>
      <c r="H438" s="88"/>
      <c r="I438" s="88"/>
      <c r="J438" s="88"/>
      <c r="K438" s="88"/>
      <c r="L438" s="88"/>
      <c r="M438" s="45">
        <v>1061</v>
      </c>
      <c r="N438" s="45">
        <v>2135</v>
      </c>
      <c r="O438" s="45"/>
      <c r="P438" s="45"/>
      <c r="Q438" s="45"/>
      <c r="R438" s="45"/>
      <c r="S438" s="45"/>
      <c r="T438" s="45"/>
      <c r="U438" s="45"/>
      <c r="V438" s="45"/>
      <c r="W438" s="138"/>
      <c r="X438" s="138"/>
      <c r="Y438" s="138"/>
      <c r="Z438" s="25">
        <v>0.98180000000000001</v>
      </c>
      <c r="AA438" s="25"/>
      <c r="AB438" s="25"/>
      <c r="AC438" s="25">
        <v>7.4700000000000003E-2</v>
      </c>
      <c r="AD438" s="121"/>
      <c r="AE438" s="121"/>
      <c r="AF438" s="88">
        <v>108</v>
      </c>
      <c r="AG438" s="88">
        <v>226</v>
      </c>
    </row>
    <row r="439" spans="1:49">
      <c r="A439" s="12" t="s">
        <v>127</v>
      </c>
      <c r="B439" s="2" t="s">
        <v>75</v>
      </c>
      <c r="C439" s="13" t="s">
        <v>185</v>
      </c>
      <c r="D439" s="2">
        <v>2014</v>
      </c>
      <c r="E439" s="13">
        <v>2014</v>
      </c>
      <c r="F439" s="13" t="s">
        <v>100</v>
      </c>
      <c r="G439" s="88"/>
      <c r="H439" s="88"/>
      <c r="I439" s="88"/>
      <c r="J439" s="88"/>
      <c r="K439" s="88"/>
      <c r="L439" s="88"/>
      <c r="M439" s="45">
        <v>62018</v>
      </c>
      <c r="N439" s="45">
        <v>148300</v>
      </c>
      <c r="O439" s="45"/>
      <c r="P439" s="45"/>
      <c r="Q439" s="45"/>
      <c r="R439" s="45"/>
      <c r="S439" s="45"/>
      <c r="T439" s="45"/>
      <c r="U439" s="45"/>
      <c r="V439" s="45"/>
      <c r="W439" s="138"/>
      <c r="X439" s="138"/>
      <c r="Y439" s="138"/>
      <c r="Z439" s="25">
        <v>0.99650000000000005</v>
      </c>
      <c r="AA439" s="25"/>
      <c r="AB439" s="25"/>
      <c r="AC439" s="25">
        <v>1.67E-2</v>
      </c>
      <c r="AD439" s="121"/>
      <c r="AE439" s="121"/>
      <c r="AF439" s="88">
        <v>10384</v>
      </c>
      <c r="AG439" s="88">
        <v>23376</v>
      </c>
    </row>
    <row r="440" spans="1:49">
      <c r="A440" s="12" t="s">
        <v>128</v>
      </c>
      <c r="B440" s="2" t="s">
        <v>75</v>
      </c>
      <c r="C440" s="13" t="s">
        <v>185</v>
      </c>
      <c r="D440" s="2">
        <v>2014</v>
      </c>
      <c r="E440" s="13">
        <v>2014</v>
      </c>
      <c r="F440" s="13" t="s">
        <v>100</v>
      </c>
      <c r="G440" s="88"/>
      <c r="H440" s="88"/>
      <c r="I440" s="88"/>
      <c r="J440" s="88"/>
      <c r="K440" s="88"/>
      <c r="L440" s="88"/>
      <c r="M440" s="45">
        <v>10206</v>
      </c>
      <c r="N440" s="45">
        <v>23991</v>
      </c>
      <c r="O440" s="45"/>
      <c r="P440" s="45"/>
      <c r="Q440" s="45"/>
      <c r="R440" s="45"/>
      <c r="S440" s="45"/>
      <c r="T440" s="45"/>
      <c r="U440" s="45"/>
      <c r="V440" s="45"/>
      <c r="W440" s="138"/>
      <c r="X440" s="138"/>
      <c r="Y440" s="138"/>
      <c r="Z440" s="25">
        <v>1</v>
      </c>
      <c r="AA440" s="25"/>
      <c r="AB440" s="25"/>
      <c r="AC440" s="25">
        <v>7.4700000000000003E-2</v>
      </c>
      <c r="AD440" s="121"/>
      <c r="AE440" s="121"/>
      <c r="AF440" s="88">
        <v>1345</v>
      </c>
      <c r="AG440" s="88">
        <v>2969</v>
      </c>
    </row>
    <row r="441" spans="1:49">
      <c r="A441" s="12" t="s">
        <v>129</v>
      </c>
      <c r="B441" s="2" t="s">
        <v>75</v>
      </c>
      <c r="C441" s="13" t="s">
        <v>185</v>
      </c>
      <c r="D441" s="2">
        <v>2014</v>
      </c>
      <c r="E441" s="13">
        <v>2014</v>
      </c>
      <c r="F441" s="13" t="s">
        <v>100</v>
      </c>
      <c r="G441" s="88"/>
      <c r="H441" s="88"/>
      <c r="I441" s="88"/>
      <c r="J441" s="88"/>
      <c r="K441" s="88"/>
      <c r="L441" s="88"/>
      <c r="M441" s="45">
        <v>5596</v>
      </c>
      <c r="N441" s="45">
        <v>11152</v>
      </c>
      <c r="O441" s="45"/>
      <c r="P441" s="45"/>
      <c r="Q441" s="45"/>
      <c r="R441" s="45"/>
      <c r="S441" s="45"/>
      <c r="T441" s="45"/>
      <c r="U441" s="45"/>
      <c r="V441" s="45"/>
      <c r="W441" s="138"/>
      <c r="X441" s="138"/>
      <c r="Y441" s="138"/>
      <c r="Z441" s="25">
        <v>0.94930000000000003</v>
      </c>
      <c r="AA441" s="25"/>
      <c r="AB441" s="25"/>
      <c r="AC441" s="25">
        <v>7.4700000000000003E-2</v>
      </c>
      <c r="AD441" s="121"/>
      <c r="AE441" s="121"/>
      <c r="AF441" s="88">
        <v>385</v>
      </c>
      <c r="AG441" s="88">
        <v>744</v>
      </c>
    </row>
    <row r="442" spans="1:49">
      <c r="A442" s="12" t="s">
        <v>130</v>
      </c>
      <c r="B442" s="2" t="s">
        <v>75</v>
      </c>
      <c r="C442" s="13" t="s">
        <v>185</v>
      </c>
      <c r="D442" s="2">
        <v>2014</v>
      </c>
      <c r="E442" s="13">
        <v>2014</v>
      </c>
      <c r="F442" s="13" t="s">
        <v>100</v>
      </c>
      <c r="G442" s="88"/>
      <c r="H442" s="88"/>
      <c r="I442" s="88"/>
      <c r="J442" s="88"/>
      <c r="K442" s="88"/>
      <c r="L442" s="88"/>
      <c r="M442" s="45">
        <v>1543</v>
      </c>
      <c r="N442" s="45">
        <v>3179</v>
      </c>
      <c r="O442" s="45"/>
      <c r="P442" s="45"/>
      <c r="Q442" s="45"/>
      <c r="R442" s="45"/>
      <c r="S442" s="45"/>
      <c r="T442" s="45"/>
      <c r="U442" s="45"/>
      <c r="V442" s="45"/>
      <c r="W442" s="138"/>
      <c r="X442" s="138"/>
      <c r="Y442" s="138"/>
      <c r="Z442" s="25">
        <v>0.86899999999999999</v>
      </c>
      <c r="AA442" s="25"/>
      <c r="AB442" s="25"/>
      <c r="AC442" s="25">
        <v>7.4700000000000003E-2</v>
      </c>
      <c r="AD442" s="121"/>
      <c r="AE442" s="121"/>
      <c r="AF442" s="88">
        <v>115</v>
      </c>
      <c r="AG442" s="88">
        <v>196</v>
      </c>
    </row>
    <row r="443" spans="1:49">
      <c r="A443" s="12" t="s">
        <v>131</v>
      </c>
      <c r="B443" s="2" t="s">
        <v>76</v>
      </c>
      <c r="C443" s="13" t="s">
        <v>185</v>
      </c>
      <c r="D443" s="2">
        <v>2014</v>
      </c>
      <c r="E443" s="13">
        <v>2014</v>
      </c>
      <c r="F443" s="13" t="s">
        <v>100</v>
      </c>
      <c r="G443" s="88"/>
      <c r="H443" s="88"/>
      <c r="I443" s="88"/>
      <c r="J443" s="88"/>
      <c r="K443" s="88"/>
      <c r="L443" s="88"/>
      <c r="M443" s="45">
        <v>594539</v>
      </c>
      <c r="N443" s="45">
        <v>1206481</v>
      </c>
      <c r="O443" s="45"/>
      <c r="P443" s="45"/>
      <c r="Q443" s="45"/>
      <c r="R443" s="45"/>
      <c r="S443" s="45"/>
      <c r="T443" s="45"/>
      <c r="U443" s="45"/>
      <c r="V443" s="45"/>
      <c r="W443" s="138"/>
      <c r="X443" s="138"/>
      <c r="Y443" s="138"/>
      <c r="Z443" s="25">
        <v>0.96709999999999996</v>
      </c>
      <c r="AA443" s="25"/>
      <c r="AB443" s="25"/>
      <c r="AC443" s="25">
        <v>4.7600000000000003E-2</v>
      </c>
      <c r="AD443" s="121"/>
      <c r="AE443" s="121"/>
      <c r="AF443" s="88">
        <v>116378</v>
      </c>
      <c r="AG443" s="88">
        <v>236749</v>
      </c>
    </row>
    <row r="444" spans="1:49">
      <c r="A444" s="12" t="s">
        <v>132</v>
      </c>
      <c r="B444" s="2" t="s">
        <v>75</v>
      </c>
      <c r="C444" s="13" t="s">
        <v>185</v>
      </c>
      <c r="D444" s="2">
        <v>2014</v>
      </c>
      <c r="E444" s="13">
        <v>2014</v>
      </c>
      <c r="F444" s="13" t="s">
        <v>100</v>
      </c>
      <c r="G444" s="88"/>
      <c r="H444" s="88"/>
      <c r="I444" s="88"/>
      <c r="J444" s="88"/>
      <c r="K444" s="88"/>
      <c r="L444" s="88"/>
      <c r="M444" s="45">
        <v>11563</v>
      </c>
      <c r="N444" s="45">
        <v>28930</v>
      </c>
      <c r="O444" s="45"/>
      <c r="P444" s="45"/>
      <c r="Q444" s="45"/>
      <c r="R444" s="45"/>
      <c r="S444" s="45"/>
      <c r="T444" s="45"/>
      <c r="U444" s="45"/>
      <c r="V444" s="45"/>
      <c r="W444" s="138"/>
      <c r="X444" s="138"/>
      <c r="Y444" s="138"/>
      <c r="Z444" s="25">
        <v>0.98340000000000005</v>
      </c>
      <c r="AA444" s="25"/>
      <c r="AB444" s="25"/>
      <c r="AC444" s="25">
        <v>7.4700000000000003E-2</v>
      </c>
      <c r="AD444" s="121"/>
      <c r="AE444" s="121"/>
      <c r="AF444" s="88">
        <v>2815</v>
      </c>
      <c r="AG444" s="88">
        <v>6503</v>
      </c>
    </row>
    <row r="445" spans="1:49">
      <c r="A445" s="12" t="s">
        <v>133</v>
      </c>
      <c r="B445" s="2" t="s">
        <v>75</v>
      </c>
      <c r="C445" s="13" t="s">
        <v>185</v>
      </c>
      <c r="D445" s="2">
        <v>2014</v>
      </c>
      <c r="E445" s="13">
        <v>2014</v>
      </c>
      <c r="F445" s="13" t="s">
        <v>100</v>
      </c>
      <c r="G445" s="88"/>
      <c r="H445" s="88"/>
      <c r="I445" s="88"/>
      <c r="J445" s="88"/>
      <c r="K445" s="88"/>
      <c r="L445" s="88"/>
      <c r="M445" s="45">
        <v>6237</v>
      </c>
      <c r="N445" s="45">
        <v>10393</v>
      </c>
      <c r="O445" s="45"/>
      <c r="P445" s="45"/>
      <c r="Q445" s="45"/>
      <c r="R445" s="45"/>
      <c r="S445" s="45"/>
      <c r="T445" s="45"/>
      <c r="U445" s="45"/>
      <c r="V445" s="45"/>
      <c r="W445" s="138"/>
      <c r="X445" s="138"/>
      <c r="Y445" s="138"/>
      <c r="Z445" s="25">
        <v>0.97060000000000002</v>
      </c>
      <c r="AA445" s="25"/>
      <c r="AB445" s="25"/>
      <c r="AC445" s="25">
        <v>7.4700000000000003E-2</v>
      </c>
      <c r="AD445" s="121"/>
      <c r="AE445" s="121"/>
      <c r="AF445" s="88">
        <v>1307</v>
      </c>
      <c r="AG445" s="88">
        <v>2318</v>
      </c>
    </row>
    <row r="446" spans="1:49">
      <c r="A446" s="12" t="s">
        <v>134</v>
      </c>
      <c r="B446" s="2" t="s">
        <v>75</v>
      </c>
      <c r="C446" s="13" t="s">
        <v>185</v>
      </c>
      <c r="D446" s="2">
        <v>2014</v>
      </c>
      <c r="E446" s="13">
        <v>2014</v>
      </c>
      <c r="F446" s="13" t="s">
        <v>100</v>
      </c>
      <c r="G446" s="88"/>
      <c r="H446" s="88"/>
      <c r="I446" s="88"/>
      <c r="J446" s="88"/>
      <c r="K446" s="88"/>
      <c r="L446" s="88"/>
      <c r="M446" s="45">
        <v>1012</v>
      </c>
      <c r="N446" s="45">
        <v>1980</v>
      </c>
      <c r="O446" s="45"/>
      <c r="P446" s="45"/>
      <c r="Q446" s="45"/>
      <c r="R446" s="45"/>
      <c r="S446" s="45"/>
      <c r="T446" s="45"/>
      <c r="U446" s="45"/>
      <c r="V446" s="45"/>
      <c r="W446" s="138"/>
      <c r="X446" s="138"/>
      <c r="Y446" s="138"/>
      <c r="Z446" s="25">
        <v>0.83330000000000004</v>
      </c>
      <c r="AA446" s="25"/>
      <c r="AB446" s="25"/>
      <c r="AC446" s="25">
        <v>7.4700000000000003E-2</v>
      </c>
      <c r="AD446" s="121"/>
      <c r="AE446" s="121"/>
      <c r="AF446" s="88" t="s">
        <v>430</v>
      </c>
      <c r="AG446" s="88" t="s">
        <v>430</v>
      </c>
    </row>
    <row r="447" spans="1:49">
      <c r="A447" s="12" t="s">
        <v>135</v>
      </c>
      <c r="B447" s="2" t="s">
        <v>75</v>
      </c>
      <c r="C447" s="13" t="s">
        <v>185</v>
      </c>
      <c r="D447" s="2">
        <v>2014</v>
      </c>
      <c r="E447" s="13">
        <v>2014</v>
      </c>
      <c r="F447" s="13" t="s">
        <v>100</v>
      </c>
      <c r="G447" s="88"/>
      <c r="H447" s="88"/>
      <c r="I447" s="88"/>
      <c r="J447" s="88"/>
      <c r="K447" s="88"/>
      <c r="L447" s="88"/>
      <c r="M447" s="45">
        <v>7459</v>
      </c>
      <c r="N447" s="45">
        <v>13838</v>
      </c>
      <c r="O447" s="45"/>
      <c r="P447" s="45"/>
      <c r="Q447" s="45"/>
      <c r="R447" s="45"/>
      <c r="S447" s="45"/>
      <c r="T447" s="45"/>
      <c r="U447" s="45"/>
      <c r="V447" s="45"/>
      <c r="W447" s="138"/>
      <c r="X447" s="138"/>
      <c r="Y447" s="138"/>
      <c r="Z447" s="25">
        <v>0.98799999999999999</v>
      </c>
      <c r="AA447" s="25"/>
      <c r="AB447" s="25"/>
      <c r="AC447" s="25">
        <v>7.4700000000000003E-2</v>
      </c>
      <c r="AD447" s="121"/>
      <c r="AE447" s="121"/>
      <c r="AF447" s="88">
        <v>631</v>
      </c>
      <c r="AG447" s="88">
        <v>1314</v>
      </c>
    </row>
    <row r="448" spans="1:49">
      <c r="A448" s="12" t="s">
        <v>136</v>
      </c>
      <c r="B448" s="2" t="s">
        <v>75</v>
      </c>
      <c r="C448" s="13" t="s">
        <v>185</v>
      </c>
      <c r="D448" s="2">
        <v>2014</v>
      </c>
      <c r="E448" s="13">
        <v>2014</v>
      </c>
      <c r="F448" s="13" t="s">
        <v>100</v>
      </c>
      <c r="G448" s="88"/>
      <c r="H448" s="88"/>
      <c r="I448" s="88"/>
      <c r="J448" s="88"/>
      <c r="K448" s="88"/>
      <c r="L448" s="88"/>
      <c r="M448" s="45">
        <v>24398</v>
      </c>
      <c r="N448" s="45">
        <v>57747</v>
      </c>
      <c r="O448" s="45"/>
      <c r="P448" s="45"/>
      <c r="Q448" s="45"/>
      <c r="R448" s="45"/>
      <c r="S448" s="45"/>
      <c r="T448" s="45"/>
      <c r="U448" s="45"/>
      <c r="V448" s="45"/>
      <c r="W448" s="138"/>
      <c r="X448" s="138"/>
      <c r="Y448" s="138"/>
      <c r="Z448" s="25">
        <v>0.98799999999999999</v>
      </c>
      <c r="AA448" s="25"/>
      <c r="AB448" s="25"/>
      <c r="AC448" s="25">
        <v>1.2500000000000001E-2</v>
      </c>
      <c r="AD448" s="121"/>
      <c r="AE448" s="121"/>
      <c r="AF448" s="88">
        <v>4021</v>
      </c>
      <c r="AG448" s="88">
        <v>9043</v>
      </c>
    </row>
    <row r="449" spans="1:33">
      <c r="A449" s="12" t="s">
        <v>137</v>
      </c>
      <c r="B449" s="2" t="s">
        <v>75</v>
      </c>
      <c r="C449" s="13" t="s">
        <v>185</v>
      </c>
      <c r="D449" s="2">
        <v>2014</v>
      </c>
      <c r="E449" s="13">
        <v>2014</v>
      </c>
      <c r="F449" s="13" t="s">
        <v>100</v>
      </c>
      <c r="G449" s="88"/>
      <c r="H449" s="88"/>
      <c r="I449" s="88"/>
      <c r="J449" s="88"/>
      <c r="K449" s="88"/>
      <c r="L449" s="88"/>
      <c r="M449" s="45">
        <v>482</v>
      </c>
      <c r="N449" s="45">
        <v>1047</v>
      </c>
      <c r="O449" s="45"/>
      <c r="P449" s="45"/>
      <c r="Q449" s="45"/>
      <c r="R449" s="45"/>
      <c r="S449" s="45"/>
      <c r="T449" s="45"/>
      <c r="U449" s="45"/>
      <c r="V449" s="45"/>
      <c r="W449" s="138"/>
      <c r="X449" s="138"/>
      <c r="Y449" s="138"/>
      <c r="Z449" s="25">
        <v>0.96430000000000005</v>
      </c>
      <c r="AA449" s="25"/>
      <c r="AB449" s="25"/>
      <c r="AC449" s="25">
        <v>7.4700000000000003E-2</v>
      </c>
      <c r="AD449" s="121"/>
      <c r="AE449" s="121"/>
      <c r="AF449" s="88">
        <v>34</v>
      </c>
      <c r="AG449" s="88">
        <v>68</v>
      </c>
    </row>
    <row r="450" spans="1:33">
      <c r="A450" s="12" t="s">
        <v>138</v>
      </c>
      <c r="B450" s="2" t="s">
        <v>75</v>
      </c>
      <c r="C450" s="13" t="s">
        <v>185</v>
      </c>
      <c r="D450" s="2">
        <v>2014</v>
      </c>
      <c r="E450" s="13">
        <v>2014</v>
      </c>
      <c r="F450" s="13" t="s">
        <v>100</v>
      </c>
      <c r="G450" s="88"/>
      <c r="H450" s="88"/>
      <c r="I450" s="88"/>
      <c r="J450" s="88"/>
      <c r="K450" s="88"/>
      <c r="L450" s="88"/>
      <c r="M450" s="45">
        <v>471</v>
      </c>
      <c r="N450" s="45">
        <v>794</v>
      </c>
      <c r="O450" s="45"/>
      <c r="P450" s="45"/>
      <c r="Q450" s="45"/>
      <c r="R450" s="45"/>
      <c r="S450" s="45"/>
      <c r="T450" s="45"/>
      <c r="U450" s="45"/>
      <c r="V450" s="45"/>
      <c r="W450" s="138"/>
      <c r="X450" s="138"/>
      <c r="Y450" s="138"/>
      <c r="Z450" s="25">
        <v>0.95830000000000004</v>
      </c>
      <c r="AA450" s="25"/>
      <c r="AB450" s="25"/>
      <c r="AC450" s="25">
        <v>7.4700000000000003E-2</v>
      </c>
      <c r="AD450" s="121"/>
      <c r="AE450" s="121"/>
      <c r="AF450" s="88">
        <v>70</v>
      </c>
      <c r="AG450" s="88">
        <v>146</v>
      </c>
    </row>
    <row r="451" spans="1:33">
      <c r="A451" s="12" t="s">
        <v>139</v>
      </c>
      <c r="B451" s="2" t="s">
        <v>75</v>
      </c>
      <c r="C451" s="13" t="s">
        <v>185</v>
      </c>
      <c r="D451" s="2">
        <v>2014</v>
      </c>
      <c r="E451" s="13">
        <v>2014</v>
      </c>
      <c r="F451" s="13" t="s">
        <v>100</v>
      </c>
      <c r="G451" s="88"/>
      <c r="H451" s="88"/>
      <c r="I451" s="88"/>
      <c r="J451" s="88"/>
      <c r="K451" s="88"/>
      <c r="L451" s="88"/>
      <c r="M451" s="45">
        <v>21227</v>
      </c>
      <c r="N451" s="45">
        <v>47761</v>
      </c>
      <c r="O451" s="45"/>
      <c r="P451" s="45"/>
      <c r="Q451" s="45"/>
      <c r="R451" s="45"/>
      <c r="S451" s="45"/>
      <c r="T451" s="45"/>
      <c r="U451" s="45"/>
      <c r="V451" s="45"/>
      <c r="W451" s="138"/>
      <c r="X451" s="138"/>
      <c r="Y451" s="138"/>
      <c r="Z451" s="25">
        <v>1</v>
      </c>
      <c r="AA451" s="25"/>
      <c r="AB451" s="25"/>
      <c r="AC451" s="25">
        <v>8.0600000000000005E-2</v>
      </c>
      <c r="AD451" s="121"/>
      <c r="AE451" s="121"/>
      <c r="AF451" s="88">
        <v>6638</v>
      </c>
      <c r="AG451" s="88">
        <v>14415</v>
      </c>
    </row>
    <row r="452" spans="1:33">
      <c r="A452" s="12" t="s">
        <v>140</v>
      </c>
      <c r="B452" s="2" t="s">
        <v>75</v>
      </c>
      <c r="C452" s="13" t="s">
        <v>185</v>
      </c>
      <c r="D452" s="2">
        <v>2014</v>
      </c>
      <c r="E452" s="13">
        <v>2014</v>
      </c>
      <c r="F452" s="13" t="s">
        <v>100</v>
      </c>
      <c r="G452" s="88"/>
      <c r="H452" s="88"/>
      <c r="I452" s="88"/>
      <c r="J452" s="88"/>
      <c r="K452" s="88"/>
      <c r="L452" s="88"/>
      <c r="M452" s="45">
        <v>3498</v>
      </c>
      <c r="N452" s="45">
        <v>7286</v>
      </c>
      <c r="O452" s="45"/>
      <c r="P452" s="45"/>
      <c r="Q452" s="45"/>
      <c r="R452" s="45"/>
      <c r="S452" s="45"/>
      <c r="T452" s="45"/>
      <c r="U452" s="45"/>
      <c r="V452" s="45"/>
      <c r="W452" s="138"/>
      <c r="X452" s="138"/>
      <c r="Y452" s="138"/>
      <c r="Z452" s="25">
        <v>0.97009999999999996</v>
      </c>
      <c r="AA452" s="25"/>
      <c r="AB452" s="25"/>
      <c r="AC452" s="25">
        <v>7.4700000000000003E-2</v>
      </c>
      <c r="AD452" s="121"/>
      <c r="AE452" s="121"/>
      <c r="AF452" s="88">
        <v>816</v>
      </c>
      <c r="AG452" s="88">
        <v>1673</v>
      </c>
    </row>
    <row r="453" spans="1:33">
      <c r="A453" s="12" t="s">
        <v>141</v>
      </c>
      <c r="B453" s="2" t="s">
        <v>75</v>
      </c>
      <c r="C453" s="13" t="s">
        <v>185</v>
      </c>
      <c r="D453" s="2">
        <v>2014</v>
      </c>
      <c r="E453" s="13">
        <v>2014</v>
      </c>
      <c r="F453" s="13" t="s">
        <v>100</v>
      </c>
      <c r="G453" s="88"/>
      <c r="H453" s="88"/>
      <c r="I453" s="88"/>
      <c r="J453" s="88"/>
      <c r="K453" s="88"/>
      <c r="L453" s="88"/>
      <c r="M453" s="45">
        <v>4184</v>
      </c>
      <c r="N453" s="45">
        <v>7692</v>
      </c>
      <c r="O453" s="45"/>
      <c r="P453" s="45"/>
      <c r="Q453" s="45"/>
      <c r="R453" s="45"/>
      <c r="S453" s="45"/>
      <c r="T453" s="45"/>
      <c r="U453" s="45"/>
      <c r="V453" s="45"/>
      <c r="W453" s="138"/>
      <c r="X453" s="138"/>
      <c r="Y453" s="138"/>
      <c r="Z453" s="25">
        <v>0.98470000000000002</v>
      </c>
      <c r="AA453" s="25"/>
      <c r="AB453" s="25"/>
      <c r="AC453" s="25">
        <v>7.4700000000000003E-2</v>
      </c>
      <c r="AD453" s="121"/>
      <c r="AE453" s="121"/>
      <c r="AF453" s="88">
        <v>180</v>
      </c>
      <c r="AG453" s="88">
        <v>331</v>
      </c>
    </row>
    <row r="454" spans="1:33">
      <c r="A454" s="12" t="s">
        <v>142</v>
      </c>
      <c r="B454" s="2" t="s">
        <v>74</v>
      </c>
      <c r="C454" s="13" t="s">
        <v>185</v>
      </c>
      <c r="D454" s="2">
        <v>2014</v>
      </c>
      <c r="E454" s="13">
        <v>2014</v>
      </c>
      <c r="F454" s="13" t="s">
        <v>100</v>
      </c>
      <c r="G454" s="88"/>
      <c r="H454" s="88"/>
      <c r="I454" s="88"/>
      <c r="J454" s="88"/>
      <c r="K454" s="88"/>
      <c r="L454" s="88"/>
      <c r="M454" s="45">
        <v>117473</v>
      </c>
      <c r="N454" s="45">
        <v>271367</v>
      </c>
      <c r="O454" s="45"/>
      <c r="P454" s="45"/>
      <c r="Q454" s="45"/>
      <c r="R454" s="45"/>
      <c r="S454" s="45"/>
      <c r="T454" s="45"/>
      <c r="U454" s="45"/>
      <c r="V454" s="45"/>
      <c r="W454" s="138"/>
      <c r="X454" s="138"/>
      <c r="Y454" s="138"/>
      <c r="Z454" s="25">
        <v>0.98340000000000005</v>
      </c>
      <c r="AA454" s="25"/>
      <c r="AB454" s="25"/>
      <c r="AC454" s="25">
        <v>3.3300000000000003E-2</v>
      </c>
      <c r="AD454" s="121"/>
      <c r="AE454" s="121"/>
      <c r="AF454" s="88">
        <v>29561</v>
      </c>
      <c r="AG454" s="88">
        <v>63710</v>
      </c>
    </row>
    <row r="455" spans="1:33">
      <c r="A455" s="12" t="s">
        <v>143</v>
      </c>
      <c r="B455" s="2" t="s">
        <v>74</v>
      </c>
      <c r="C455" s="13" t="s">
        <v>185</v>
      </c>
      <c r="D455" s="2">
        <v>2014</v>
      </c>
      <c r="E455" s="13">
        <v>2014</v>
      </c>
      <c r="F455" s="13" t="s">
        <v>100</v>
      </c>
      <c r="G455" s="88"/>
      <c r="H455" s="88"/>
      <c r="I455" s="88"/>
      <c r="J455" s="88"/>
      <c r="K455" s="88"/>
      <c r="L455" s="88"/>
      <c r="M455" s="45">
        <v>9361</v>
      </c>
      <c r="N455" s="45">
        <v>18581</v>
      </c>
      <c r="O455" s="45"/>
      <c r="P455" s="45"/>
      <c r="Q455" s="45"/>
      <c r="R455" s="45"/>
      <c r="S455" s="45"/>
      <c r="T455" s="45"/>
      <c r="U455" s="45"/>
      <c r="V455" s="45"/>
      <c r="W455" s="138"/>
      <c r="X455" s="138"/>
      <c r="Y455" s="138"/>
      <c r="Z455" s="25">
        <v>0.99450000000000005</v>
      </c>
      <c r="AA455" s="25"/>
      <c r="AB455" s="25"/>
      <c r="AC455" s="25">
        <v>7.4700000000000003E-2</v>
      </c>
      <c r="AD455" s="121"/>
      <c r="AE455" s="121"/>
      <c r="AF455" s="88">
        <v>686</v>
      </c>
      <c r="AG455" s="88">
        <v>1370</v>
      </c>
    </row>
    <row r="456" spans="1:33">
      <c r="A456" s="12" t="s">
        <v>144</v>
      </c>
      <c r="B456" s="2" t="s">
        <v>75</v>
      </c>
      <c r="C456" s="13" t="s">
        <v>185</v>
      </c>
      <c r="D456" s="2">
        <v>2014</v>
      </c>
      <c r="E456" s="13">
        <v>2014</v>
      </c>
      <c r="F456" s="13" t="s">
        <v>100</v>
      </c>
      <c r="G456" s="88"/>
      <c r="H456" s="88"/>
      <c r="I456" s="88"/>
      <c r="J456" s="88"/>
      <c r="K456" s="88"/>
      <c r="L456" s="88"/>
      <c r="M456" s="45">
        <v>962</v>
      </c>
      <c r="N456" s="45">
        <v>1884</v>
      </c>
      <c r="O456" s="45"/>
      <c r="P456" s="45"/>
      <c r="Q456" s="45"/>
      <c r="R456" s="45"/>
      <c r="S456" s="45"/>
      <c r="T456" s="45"/>
      <c r="U456" s="45"/>
      <c r="V456" s="45"/>
      <c r="W456" s="138"/>
      <c r="X456" s="138"/>
      <c r="Y456" s="138"/>
      <c r="Z456" s="25">
        <v>0.98550000000000004</v>
      </c>
      <c r="AA456" s="25"/>
      <c r="AB456" s="25"/>
      <c r="AC456" s="25">
        <v>7.4700000000000003E-2</v>
      </c>
      <c r="AD456" s="121"/>
      <c r="AE456" s="121"/>
      <c r="AF456" s="88">
        <v>42</v>
      </c>
      <c r="AG456" s="88">
        <v>67</v>
      </c>
    </row>
    <row r="457" spans="1:33">
      <c r="A457" s="12" t="s">
        <v>145</v>
      </c>
      <c r="B457" s="2" t="s">
        <v>75</v>
      </c>
      <c r="C457" s="13" t="s">
        <v>185</v>
      </c>
      <c r="D457" s="2">
        <v>2014</v>
      </c>
      <c r="E457" s="13">
        <v>2014</v>
      </c>
      <c r="F457" s="13" t="s">
        <v>100</v>
      </c>
      <c r="G457" s="88"/>
      <c r="H457" s="88"/>
      <c r="I457" s="88"/>
      <c r="J457" s="88"/>
      <c r="K457" s="88"/>
      <c r="L457" s="88"/>
      <c r="M457" s="45">
        <v>125528</v>
      </c>
      <c r="N457" s="45">
        <v>292114</v>
      </c>
      <c r="O457" s="45"/>
      <c r="P457" s="45"/>
      <c r="Q457" s="45"/>
      <c r="R457" s="45"/>
      <c r="S457" s="45"/>
      <c r="T457" s="45"/>
      <c r="U457" s="45"/>
      <c r="V457" s="45"/>
      <c r="W457" s="138"/>
      <c r="X457" s="138"/>
      <c r="Y457" s="138"/>
      <c r="Z457" s="25">
        <v>0.995</v>
      </c>
      <c r="AA457" s="25"/>
      <c r="AB457" s="25"/>
      <c r="AC457" s="25">
        <v>3.7999999999999999E-2</v>
      </c>
      <c r="AD457" s="121"/>
      <c r="AE457" s="121"/>
      <c r="AF457" s="88">
        <v>17175</v>
      </c>
      <c r="AG457" s="88">
        <v>37562</v>
      </c>
    </row>
    <row r="458" spans="1:33">
      <c r="A458" s="12" t="s">
        <v>146</v>
      </c>
      <c r="B458" s="2" t="s">
        <v>74</v>
      </c>
      <c r="C458" s="13" t="s">
        <v>185</v>
      </c>
      <c r="D458" s="2">
        <v>2014</v>
      </c>
      <c r="E458" s="13">
        <v>2014</v>
      </c>
      <c r="F458" s="13" t="s">
        <v>100</v>
      </c>
      <c r="G458" s="88"/>
      <c r="H458" s="88"/>
      <c r="I458" s="88"/>
      <c r="J458" s="88"/>
      <c r="K458" s="88"/>
      <c r="L458" s="88"/>
      <c r="M458" s="45">
        <v>102650</v>
      </c>
      <c r="N458" s="45">
        <v>219596</v>
      </c>
      <c r="O458" s="45"/>
      <c r="P458" s="45"/>
      <c r="Q458" s="45"/>
      <c r="R458" s="45"/>
      <c r="S458" s="45"/>
      <c r="T458" s="45"/>
      <c r="U458" s="45"/>
      <c r="V458" s="45"/>
      <c r="W458" s="138"/>
      <c r="X458" s="138"/>
      <c r="Y458" s="138"/>
      <c r="Z458" s="25">
        <v>0.99009999999999998</v>
      </c>
      <c r="AA458" s="25"/>
      <c r="AB458" s="25"/>
      <c r="AC458" s="25">
        <v>2.3E-3</v>
      </c>
      <c r="AD458" s="121"/>
      <c r="AE458" s="121"/>
      <c r="AF458" s="88">
        <v>10025</v>
      </c>
      <c r="AG458" s="88">
        <v>19574</v>
      </c>
    </row>
    <row r="459" spans="1:33">
      <c r="A459" s="12" t="s">
        <v>147</v>
      </c>
      <c r="B459" s="2" t="s">
        <v>75</v>
      </c>
      <c r="C459" s="13" t="s">
        <v>185</v>
      </c>
      <c r="D459" s="2">
        <v>2014</v>
      </c>
      <c r="E459" s="13">
        <v>2014</v>
      </c>
      <c r="F459" s="13" t="s">
        <v>100</v>
      </c>
      <c r="G459" s="88"/>
      <c r="H459" s="88"/>
      <c r="I459" s="88"/>
      <c r="J459" s="88"/>
      <c r="K459" s="88"/>
      <c r="L459" s="88"/>
      <c r="M459" s="45">
        <v>2718</v>
      </c>
      <c r="N459" s="45">
        <v>6172</v>
      </c>
      <c r="O459" s="45"/>
      <c r="P459" s="45"/>
      <c r="Q459" s="45"/>
      <c r="R459" s="45"/>
      <c r="S459" s="45"/>
      <c r="T459" s="45"/>
      <c r="U459" s="45"/>
      <c r="V459" s="45"/>
      <c r="W459" s="138"/>
      <c r="X459" s="138"/>
      <c r="Y459" s="138"/>
      <c r="Z459" s="25">
        <v>1</v>
      </c>
      <c r="AA459" s="25"/>
      <c r="AB459" s="25"/>
      <c r="AC459" s="25">
        <v>7.4700000000000003E-2</v>
      </c>
      <c r="AD459" s="121"/>
      <c r="AE459" s="121"/>
      <c r="AF459" s="88">
        <v>447</v>
      </c>
      <c r="AG459" s="88">
        <v>975</v>
      </c>
    </row>
    <row r="460" spans="1:33">
      <c r="A460" s="12" t="s">
        <v>148</v>
      </c>
      <c r="B460" s="2" t="s">
        <v>75</v>
      </c>
      <c r="C460" s="13" t="s">
        <v>185</v>
      </c>
      <c r="D460" s="2">
        <v>2014</v>
      </c>
      <c r="E460" s="13">
        <v>2014</v>
      </c>
      <c r="F460" s="13" t="s">
        <v>100</v>
      </c>
      <c r="G460" s="88"/>
      <c r="H460" s="88"/>
      <c r="I460" s="88"/>
      <c r="J460" s="88"/>
      <c r="K460" s="88"/>
      <c r="L460" s="88"/>
      <c r="M460" s="45">
        <v>174601</v>
      </c>
      <c r="N460" s="45">
        <v>396223</v>
      </c>
      <c r="O460" s="45"/>
      <c r="P460" s="45"/>
      <c r="Q460" s="45"/>
      <c r="R460" s="45"/>
      <c r="S460" s="45"/>
      <c r="T460" s="45"/>
      <c r="U460" s="45"/>
      <c r="V460" s="45"/>
      <c r="W460" s="138"/>
      <c r="X460" s="138"/>
      <c r="Y460" s="138"/>
      <c r="Z460" s="25">
        <v>0.99990000000000001</v>
      </c>
      <c r="AA460" s="25"/>
      <c r="AB460" s="25"/>
      <c r="AC460" s="25">
        <v>1.66E-2</v>
      </c>
      <c r="AD460" s="121"/>
      <c r="AE460" s="121"/>
      <c r="AF460" s="88">
        <v>21336</v>
      </c>
      <c r="AG460" s="88">
        <v>45344</v>
      </c>
    </row>
    <row r="461" spans="1:33">
      <c r="A461" s="12" t="s">
        <v>149</v>
      </c>
      <c r="B461" s="2" t="s">
        <v>74</v>
      </c>
      <c r="C461" s="13" t="s">
        <v>185</v>
      </c>
      <c r="D461" s="2">
        <v>2014</v>
      </c>
      <c r="E461" s="13">
        <v>2014</v>
      </c>
      <c r="F461" s="13" t="s">
        <v>100</v>
      </c>
      <c r="G461" s="88"/>
      <c r="H461" s="88"/>
      <c r="I461" s="88"/>
      <c r="J461" s="88"/>
      <c r="K461" s="88"/>
      <c r="L461" s="88"/>
      <c r="M461" s="45">
        <v>135615</v>
      </c>
      <c r="N461" s="45">
        <v>281485</v>
      </c>
      <c r="O461" s="45"/>
      <c r="P461" s="45"/>
      <c r="Q461" s="45"/>
      <c r="R461" s="45"/>
      <c r="S461" s="45"/>
      <c r="T461" s="45"/>
      <c r="U461" s="45"/>
      <c r="V461" s="45"/>
      <c r="W461" s="138"/>
      <c r="X461" s="138"/>
      <c r="Y461" s="138"/>
      <c r="Z461" s="25">
        <v>0.93759999999999999</v>
      </c>
      <c r="AA461" s="25"/>
      <c r="AB461" s="25"/>
      <c r="AC461" s="25">
        <v>4.0899999999999999E-2</v>
      </c>
      <c r="AD461" s="121"/>
      <c r="AE461" s="121"/>
      <c r="AF461" s="88">
        <v>16715</v>
      </c>
      <c r="AG461" s="88">
        <v>34247</v>
      </c>
    </row>
    <row r="462" spans="1:33">
      <c r="A462" s="12" t="s">
        <v>150</v>
      </c>
      <c r="B462" s="2" t="s">
        <v>74</v>
      </c>
      <c r="C462" s="13" t="s">
        <v>185</v>
      </c>
      <c r="D462" s="2">
        <v>2014</v>
      </c>
      <c r="E462" s="13">
        <v>2014</v>
      </c>
      <c r="F462" s="13" t="s">
        <v>100</v>
      </c>
      <c r="G462" s="88"/>
      <c r="H462" s="88"/>
      <c r="I462" s="88"/>
      <c r="J462" s="88"/>
      <c r="K462" s="88"/>
      <c r="L462" s="88"/>
      <c r="M462" s="45">
        <v>33160</v>
      </c>
      <c r="N462" s="45">
        <v>54386</v>
      </c>
      <c r="O462" s="45"/>
      <c r="P462" s="45"/>
      <c r="Q462" s="45"/>
      <c r="R462" s="45"/>
      <c r="S462" s="45"/>
      <c r="T462" s="45"/>
      <c r="U462" s="45"/>
      <c r="V462" s="45"/>
      <c r="W462" s="138"/>
      <c r="X462" s="138"/>
      <c r="Y462" s="138"/>
      <c r="Z462" s="25">
        <v>0.96660000000000001</v>
      </c>
      <c r="AA462" s="25"/>
      <c r="AB462" s="25"/>
      <c r="AC462" s="25">
        <v>7.1800000000000003E-2</v>
      </c>
      <c r="AD462" s="121"/>
      <c r="AE462" s="121"/>
      <c r="AF462" s="88">
        <v>4206</v>
      </c>
      <c r="AG462" s="88">
        <v>6712</v>
      </c>
    </row>
    <row r="463" spans="1:33">
      <c r="A463" s="12" t="s">
        <v>151</v>
      </c>
      <c r="B463" s="2" t="s">
        <v>75</v>
      </c>
      <c r="C463" s="13" t="s">
        <v>185</v>
      </c>
      <c r="D463" s="2">
        <v>2014</v>
      </c>
      <c r="E463" s="13">
        <v>2014</v>
      </c>
      <c r="F463" s="13" t="s">
        <v>100</v>
      </c>
      <c r="G463" s="88"/>
      <c r="H463" s="88"/>
      <c r="I463" s="88"/>
      <c r="J463" s="88"/>
      <c r="K463" s="88"/>
      <c r="L463" s="88"/>
      <c r="M463" s="45">
        <v>50489</v>
      </c>
      <c r="N463" s="45">
        <v>118282</v>
      </c>
      <c r="O463" s="45"/>
      <c r="P463" s="45"/>
      <c r="Q463" s="45"/>
      <c r="R463" s="45"/>
      <c r="S463" s="45"/>
      <c r="T463" s="45"/>
      <c r="U463" s="45"/>
      <c r="V463" s="45"/>
      <c r="W463" s="138"/>
      <c r="X463" s="138"/>
      <c r="Y463" s="138"/>
      <c r="Z463" s="25">
        <v>0.97709999999999997</v>
      </c>
      <c r="AA463" s="25"/>
      <c r="AB463" s="25"/>
      <c r="AC463" s="25">
        <v>4.4400000000000002E-2</v>
      </c>
      <c r="AD463" s="121"/>
      <c r="AE463" s="121"/>
      <c r="AF463" s="88">
        <v>7216</v>
      </c>
      <c r="AG463" s="88">
        <v>15294</v>
      </c>
    </row>
    <row r="464" spans="1:33">
      <c r="A464" s="12" t="s">
        <v>152</v>
      </c>
      <c r="B464" s="2" t="s">
        <v>74</v>
      </c>
      <c r="C464" s="13" t="s">
        <v>185</v>
      </c>
      <c r="D464" s="2">
        <v>2014</v>
      </c>
      <c r="E464" s="13">
        <v>2014</v>
      </c>
      <c r="F464" s="13" t="s">
        <v>100</v>
      </c>
      <c r="G464" s="88"/>
      <c r="H464" s="88"/>
      <c r="I464" s="88"/>
      <c r="J464" s="88"/>
      <c r="K464" s="88"/>
      <c r="L464" s="88"/>
      <c r="M464" s="45">
        <v>9498</v>
      </c>
      <c r="N464" s="45">
        <v>17891</v>
      </c>
      <c r="O464" s="45"/>
      <c r="P464" s="45"/>
      <c r="Q464" s="45"/>
      <c r="R464" s="45"/>
      <c r="S464" s="45"/>
      <c r="T464" s="45"/>
      <c r="U464" s="45"/>
      <c r="V464" s="45"/>
      <c r="W464" s="138"/>
      <c r="X464" s="138"/>
      <c r="Y464" s="138"/>
      <c r="Z464" s="25">
        <v>0.96250000000000002</v>
      </c>
      <c r="AA464" s="25"/>
      <c r="AB464" s="25"/>
      <c r="AC464" s="25">
        <v>7.4700000000000003E-2</v>
      </c>
      <c r="AD464" s="121"/>
      <c r="AE464" s="121"/>
      <c r="AF464" s="88">
        <v>1150</v>
      </c>
      <c r="AG464" s="88">
        <v>2312</v>
      </c>
    </row>
    <row r="465" spans="1:33">
      <c r="A465" s="12" t="s">
        <v>153</v>
      </c>
      <c r="B465" s="2" t="s">
        <v>74</v>
      </c>
      <c r="C465" s="13" t="s">
        <v>185</v>
      </c>
      <c r="D465" s="2">
        <v>2014</v>
      </c>
      <c r="E465" s="13">
        <v>2014</v>
      </c>
      <c r="F465" s="13" t="s">
        <v>100</v>
      </c>
      <c r="G465" s="88"/>
      <c r="H465" s="88"/>
      <c r="I465" s="88"/>
      <c r="J465" s="88"/>
      <c r="K465" s="88"/>
      <c r="L465" s="88"/>
      <c r="M465" s="45">
        <v>16013</v>
      </c>
      <c r="N465" s="45">
        <v>32069</v>
      </c>
      <c r="O465" s="45"/>
      <c r="P465" s="45"/>
      <c r="Q465" s="45"/>
      <c r="R465" s="45"/>
      <c r="S465" s="45"/>
      <c r="T465" s="45"/>
      <c r="U465" s="45"/>
      <c r="V465" s="45"/>
      <c r="W465" s="138"/>
      <c r="X465" s="138"/>
      <c r="Y465" s="138"/>
      <c r="Z465" s="25">
        <v>0.97470000000000001</v>
      </c>
      <c r="AA465" s="25"/>
      <c r="AB465" s="25"/>
      <c r="AC465" s="25">
        <v>7.4700000000000003E-2</v>
      </c>
      <c r="AD465" s="121"/>
      <c r="AE465" s="121"/>
      <c r="AF465" s="88">
        <v>4053</v>
      </c>
      <c r="AG465" s="88">
        <v>7862</v>
      </c>
    </row>
    <row r="466" spans="1:33">
      <c r="A466" s="12" t="s">
        <v>154</v>
      </c>
      <c r="B466" s="2" t="s">
        <v>74</v>
      </c>
      <c r="C466" s="13" t="s">
        <v>185</v>
      </c>
      <c r="D466" s="2">
        <v>2014</v>
      </c>
      <c r="E466" s="13">
        <v>2014</v>
      </c>
      <c r="F466" s="13" t="s">
        <v>100</v>
      </c>
      <c r="G466" s="88"/>
      <c r="H466" s="88"/>
      <c r="I466" s="88"/>
      <c r="J466" s="88"/>
      <c r="K466" s="88"/>
      <c r="L466" s="88"/>
      <c r="M466" s="45">
        <v>15866</v>
      </c>
      <c r="N466" s="45">
        <v>34880</v>
      </c>
      <c r="O466" s="45"/>
      <c r="P466" s="45"/>
      <c r="Q466" s="45"/>
      <c r="R466" s="45"/>
      <c r="S466" s="45"/>
      <c r="T466" s="45"/>
      <c r="U466" s="45"/>
      <c r="V466" s="45"/>
      <c r="W466" s="138"/>
      <c r="X466" s="138"/>
      <c r="Y466" s="138"/>
      <c r="Z466" s="25">
        <v>0.9264</v>
      </c>
      <c r="AA466" s="25"/>
      <c r="AB466" s="25"/>
      <c r="AC466" s="25">
        <v>7.4700000000000003E-2</v>
      </c>
      <c r="AD466" s="121"/>
      <c r="AE466" s="121"/>
      <c r="AF466" s="88">
        <v>4124</v>
      </c>
      <c r="AG466" s="88">
        <v>9158</v>
      </c>
    </row>
    <row r="467" spans="1:33">
      <c r="A467" s="12" t="s">
        <v>155</v>
      </c>
      <c r="B467" s="2" t="s">
        <v>74</v>
      </c>
      <c r="C467" s="13" t="s">
        <v>185</v>
      </c>
      <c r="D467" s="2">
        <v>2014</v>
      </c>
      <c r="E467" s="13">
        <v>2014</v>
      </c>
      <c r="F467" s="13" t="s">
        <v>100</v>
      </c>
      <c r="G467" s="88"/>
      <c r="H467" s="88"/>
      <c r="I467" s="88"/>
      <c r="J467" s="88"/>
      <c r="K467" s="88"/>
      <c r="L467" s="88"/>
      <c r="M467" s="45">
        <v>55790</v>
      </c>
      <c r="N467" s="45">
        <v>114549</v>
      </c>
      <c r="O467" s="45"/>
      <c r="P467" s="45"/>
      <c r="Q467" s="45"/>
      <c r="R467" s="45"/>
      <c r="S467" s="45"/>
      <c r="T467" s="45"/>
      <c r="U467" s="45"/>
      <c r="V467" s="45"/>
      <c r="W467" s="138"/>
      <c r="X467" s="138"/>
      <c r="Y467" s="138"/>
      <c r="Z467" s="25">
        <v>0.98060000000000003</v>
      </c>
      <c r="AA467" s="25"/>
      <c r="AB467" s="25"/>
      <c r="AC467" s="25">
        <v>2.64E-2</v>
      </c>
      <c r="AD467" s="121"/>
      <c r="AE467" s="121"/>
      <c r="AF467" s="88">
        <v>11043</v>
      </c>
      <c r="AG467" s="88">
        <v>22272</v>
      </c>
    </row>
    <row r="468" spans="1:33">
      <c r="A468" s="12" t="s">
        <v>156</v>
      </c>
      <c r="B468" s="2" t="s">
        <v>74</v>
      </c>
      <c r="C468" s="13" t="s">
        <v>185</v>
      </c>
      <c r="D468" s="2">
        <v>2014</v>
      </c>
      <c r="E468" s="13">
        <v>2014</v>
      </c>
      <c r="F468" s="13" t="s">
        <v>100</v>
      </c>
      <c r="G468" s="88"/>
      <c r="H468" s="88"/>
      <c r="I468" s="88"/>
      <c r="J468" s="88"/>
      <c r="K468" s="88"/>
      <c r="L468" s="88"/>
      <c r="M468" s="45">
        <v>12218</v>
      </c>
      <c r="N468" s="45">
        <v>23245</v>
      </c>
      <c r="O468" s="45"/>
      <c r="P468" s="45"/>
      <c r="Q468" s="45"/>
      <c r="R468" s="45"/>
      <c r="S468" s="45"/>
      <c r="T468" s="45"/>
      <c r="U468" s="45"/>
      <c r="V468" s="45"/>
      <c r="W468" s="138"/>
      <c r="X468" s="138"/>
      <c r="Y468" s="138"/>
      <c r="Z468" s="25">
        <v>0.8931</v>
      </c>
      <c r="AA468" s="25"/>
      <c r="AB468" s="25"/>
      <c r="AC468" s="25">
        <v>7.4700000000000003E-2</v>
      </c>
      <c r="AD468" s="121"/>
      <c r="AE468" s="121"/>
      <c r="AF468" s="88">
        <v>2312</v>
      </c>
      <c r="AG468" s="88">
        <v>4732</v>
      </c>
    </row>
    <row r="469" spans="1:33">
      <c r="A469" s="12" t="s">
        <v>157</v>
      </c>
      <c r="B469" s="2" t="s">
        <v>75</v>
      </c>
      <c r="C469" s="13" t="s">
        <v>185</v>
      </c>
      <c r="D469" s="2">
        <v>2014</v>
      </c>
      <c r="E469" s="13">
        <v>2014</v>
      </c>
      <c r="F469" s="13" t="s">
        <v>100</v>
      </c>
      <c r="G469" s="88"/>
      <c r="H469" s="88"/>
      <c r="I469" s="88"/>
      <c r="J469" s="88"/>
      <c r="K469" s="88"/>
      <c r="L469" s="88"/>
      <c r="M469" s="45">
        <v>12864</v>
      </c>
      <c r="N469" s="45">
        <v>24920</v>
      </c>
      <c r="O469" s="45"/>
      <c r="P469" s="45"/>
      <c r="Q469" s="45"/>
      <c r="R469" s="45"/>
      <c r="S469" s="45"/>
      <c r="T469" s="45"/>
      <c r="U469" s="45"/>
      <c r="V469" s="45"/>
      <c r="W469" s="138"/>
      <c r="X469" s="138"/>
      <c r="Y469" s="138"/>
      <c r="Z469" s="25">
        <v>0.9698</v>
      </c>
      <c r="AA469" s="25"/>
      <c r="AB469" s="25"/>
      <c r="AC469" s="25">
        <v>7.4700000000000003E-2</v>
      </c>
      <c r="AD469" s="121"/>
      <c r="AE469" s="121"/>
      <c r="AF469" s="88">
        <v>681</v>
      </c>
      <c r="AG469" s="88">
        <v>1120</v>
      </c>
    </row>
    <row r="470" spans="1:33">
      <c r="A470" s="12" t="s">
        <v>158</v>
      </c>
      <c r="B470" s="2" t="s">
        <v>75</v>
      </c>
      <c r="C470" s="13" t="s">
        <v>185</v>
      </c>
      <c r="D470" s="2">
        <v>2014</v>
      </c>
      <c r="E470" s="13">
        <v>2014</v>
      </c>
      <c r="F470" s="13" t="s">
        <v>100</v>
      </c>
      <c r="G470" s="88"/>
      <c r="H470" s="88"/>
      <c r="I470" s="88"/>
      <c r="J470" s="88"/>
      <c r="K470" s="88"/>
      <c r="L470" s="88"/>
      <c r="M470" s="45">
        <v>164</v>
      </c>
      <c r="N470" s="45">
        <v>292</v>
      </c>
      <c r="O470" s="45"/>
      <c r="P470" s="45"/>
      <c r="Q470" s="45"/>
      <c r="R470" s="45"/>
      <c r="S470" s="45"/>
      <c r="T470" s="45"/>
      <c r="U470" s="45"/>
      <c r="V470" s="45"/>
      <c r="W470" s="138"/>
      <c r="X470" s="138"/>
      <c r="Y470" s="138"/>
      <c r="Z470" s="25">
        <v>1</v>
      </c>
      <c r="AA470" s="25"/>
      <c r="AB470" s="25"/>
      <c r="AC470" s="25">
        <v>7.4700000000000003E-2</v>
      </c>
      <c r="AD470" s="121"/>
      <c r="AE470" s="121"/>
      <c r="AF470" s="88" t="s">
        <v>430</v>
      </c>
      <c r="AG470" s="88" t="s">
        <v>430</v>
      </c>
    </row>
    <row r="471" spans="1:33">
      <c r="A471" s="12" t="s">
        <v>159</v>
      </c>
      <c r="B471" s="2" t="s">
        <v>75</v>
      </c>
      <c r="C471" s="13" t="s">
        <v>185</v>
      </c>
      <c r="D471" s="2">
        <v>2014</v>
      </c>
      <c r="E471" s="13">
        <v>2014</v>
      </c>
      <c r="F471" s="13" t="s">
        <v>100</v>
      </c>
      <c r="G471" s="88"/>
      <c r="H471" s="88"/>
      <c r="I471" s="88"/>
      <c r="J471" s="88"/>
      <c r="K471" s="88"/>
      <c r="L471" s="88"/>
      <c r="M471" s="45">
        <v>3189</v>
      </c>
      <c r="N471" s="45">
        <v>6885</v>
      </c>
      <c r="O471" s="45"/>
      <c r="P471" s="45"/>
      <c r="Q471" s="45"/>
      <c r="R471" s="45"/>
      <c r="S471" s="45"/>
      <c r="T471" s="45"/>
      <c r="U471" s="45"/>
      <c r="V471" s="45"/>
      <c r="W471" s="138"/>
      <c r="X471" s="138"/>
      <c r="Y471" s="138"/>
      <c r="Z471" s="25">
        <v>1</v>
      </c>
      <c r="AA471" s="25"/>
      <c r="AB471" s="25"/>
      <c r="AC471" s="25">
        <v>7.4700000000000003E-2</v>
      </c>
      <c r="AD471" s="121"/>
      <c r="AE471" s="121"/>
      <c r="AF471" s="88">
        <v>170</v>
      </c>
      <c r="AG471" s="88">
        <v>291</v>
      </c>
    </row>
    <row r="472" spans="1:33">
      <c r="A472" s="12" t="s">
        <v>160</v>
      </c>
      <c r="B472" s="2" t="s">
        <v>74</v>
      </c>
      <c r="C472" s="13" t="s">
        <v>185</v>
      </c>
      <c r="D472" s="2">
        <v>2014</v>
      </c>
      <c r="E472" s="13">
        <v>2014</v>
      </c>
      <c r="F472" s="13" t="s">
        <v>100</v>
      </c>
      <c r="G472" s="88"/>
      <c r="H472" s="88"/>
      <c r="I472" s="88"/>
      <c r="J472" s="88"/>
      <c r="K472" s="88"/>
      <c r="L472" s="88"/>
      <c r="M472" s="45">
        <v>22498</v>
      </c>
      <c r="N472" s="45">
        <v>44005</v>
      </c>
      <c r="O472" s="45"/>
      <c r="P472" s="45"/>
      <c r="Q472" s="45"/>
      <c r="R472" s="45"/>
      <c r="S472" s="45"/>
      <c r="T472" s="45"/>
      <c r="U472" s="45"/>
      <c r="V472" s="45"/>
      <c r="W472" s="138"/>
      <c r="X472" s="138"/>
      <c r="Y472" s="138"/>
      <c r="Z472" s="25">
        <v>0.92869999999999997</v>
      </c>
      <c r="AA472" s="25"/>
      <c r="AB472" s="25"/>
      <c r="AC472" s="25">
        <v>1.1599999999999999E-2</v>
      </c>
      <c r="AD472" s="121"/>
      <c r="AE472" s="121"/>
      <c r="AF472" s="88">
        <v>2430</v>
      </c>
      <c r="AG472" s="88">
        <v>4822</v>
      </c>
    </row>
    <row r="473" spans="1:33">
      <c r="A473" s="12" t="s">
        <v>161</v>
      </c>
      <c r="B473" s="2" t="s">
        <v>74</v>
      </c>
      <c r="C473" s="13" t="s">
        <v>185</v>
      </c>
      <c r="D473" s="2">
        <v>2014</v>
      </c>
      <c r="E473" s="13">
        <v>2014</v>
      </c>
      <c r="F473" s="13" t="s">
        <v>100</v>
      </c>
      <c r="G473" s="88"/>
      <c r="H473" s="88"/>
      <c r="I473" s="88"/>
      <c r="J473" s="88"/>
      <c r="K473" s="88"/>
      <c r="L473" s="88"/>
      <c r="M473" s="45">
        <v>19452</v>
      </c>
      <c r="N473" s="45">
        <v>35367</v>
      </c>
      <c r="O473" s="45"/>
      <c r="P473" s="45"/>
      <c r="Q473" s="45"/>
      <c r="R473" s="45"/>
      <c r="S473" s="45"/>
      <c r="T473" s="45"/>
      <c r="U473" s="45"/>
      <c r="V473" s="45"/>
      <c r="W473" s="138"/>
      <c r="X473" s="138"/>
      <c r="Y473" s="138"/>
      <c r="Z473" s="25">
        <v>0.92800000000000005</v>
      </c>
      <c r="AA473" s="25"/>
      <c r="AB473" s="25"/>
      <c r="AC473" s="25">
        <v>7.4700000000000003E-2</v>
      </c>
      <c r="AD473" s="121"/>
      <c r="AE473" s="121"/>
      <c r="AF473" s="88">
        <v>3387</v>
      </c>
      <c r="AG473" s="88">
        <v>6874</v>
      </c>
    </row>
    <row r="474" spans="1:33">
      <c r="A474" s="12" t="s">
        <v>162</v>
      </c>
      <c r="B474" s="2" t="s">
        <v>75</v>
      </c>
      <c r="C474" s="13" t="s">
        <v>185</v>
      </c>
      <c r="D474" s="2">
        <v>2014</v>
      </c>
      <c r="E474" s="13">
        <v>2014</v>
      </c>
      <c r="F474" s="13" t="s">
        <v>100</v>
      </c>
      <c r="G474" s="88"/>
      <c r="H474" s="88"/>
      <c r="I474" s="88"/>
      <c r="J474" s="88"/>
      <c r="K474" s="88"/>
      <c r="L474" s="88"/>
      <c r="M474" s="45">
        <v>42886</v>
      </c>
      <c r="N474" s="45">
        <v>92707</v>
      </c>
      <c r="O474" s="45"/>
      <c r="P474" s="45"/>
      <c r="Q474" s="45"/>
      <c r="R474" s="45"/>
      <c r="S474" s="45"/>
      <c r="T474" s="45"/>
      <c r="U474" s="45"/>
      <c r="V474" s="45"/>
      <c r="W474" s="138"/>
      <c r="X474" s="138"/>
      <c r="Y474" s="138"/>
      <c r="Z474" s="25">
        <v>0.9768</v>
      </c>
      <c r="AA474" s="25"/>
      <c r="AB474" s="25"/>
      <c r="AC474" s="25">
        <v>1.5800000000000002E-2</v>
      </c>
      <c r="AD474" s="121"/>
      <c r="AE474" s="121"/>
      <c r="AF474" s="88">
        <v>5549</v>
      </c>
      <c r="AG474" s="88">
        <v>11786</v>
      </c>
    </row>
    <row r="475" spans="1:33">
      <c r="A475" s="12" t="s">
        <v>163</v>
      </c>
      <c r="B475" s="2" t="s">
        <v>75</v>
      </c>
      <c r="C475" s="13" t="s">
        <v>185</v>
      </c>
      <c r="D475" s="2">
        <v>2014</v>
      </c>
      <c r="E475" s="13">
        <v>2014</v>
      </c>
      <c r="F475" s="13" t="s">
        <v>100</v>
      </c>
      <c r="G475" s="88"/>
      <c r="H475" s="88"/>
      <c r="I475" s="88"/>
      <c r="J475" s="88"/>
      <c r="K475" s="88"/>
      <c r="L475" s="88"/>
      <c r="M475" s="45">
        <v>5653</v>
      </c>
      <c r="N475" s="45">
        <v>13099</v>
      </c>
      <c r="O475" s="45"/>
      <c r="P475" s="45"/>
      <c r="Q475" s="45"/>
      <c r="R475" s="45"/>
      <c r="S475" s="45"/>
      <c r="T475" s="45"/>
      <c r="U475" s="45"/>
      <c r="V475" s="45"/>
      <c r="W475" s="138"/>
      <c r="X475" s="138"/>
      <c r="Y475" s="138"/>
      <c r="Z475" s="25">
        <v>0.98580000000000001</v>
      </c>
      <c r="AA475" s="25"/>
      <c r="AB475" s="25"/>
      <c r="AC475" s="25">
        <v>7.4700000000000003E-2</v>
      </c>
      <c r="AD475" s="121"/>
      <c r="AE475" s="121"/>
      <c r="AF475" s="88">
        <v>670</v>
      </c>
      <c r="AG475" s="88">
        <v>1439</v>
      </c>
    </row>
    <row r="476" spans="1:33">
      <c r="A476" s="12" t="s">
        <v>164</v>
      </c>
      <c r="B476" s="2" t="s">
        <v>75</v>
      </c>
      <c r="C476" s="13" t="s">
        <v>185</v>
      </c>
      <c r="D476" s="2">
        <v>2014</v>
      </c>
      <c r="E476" s="13">
        <v>2014</v>
      </c>
      <c r="F476" s="13" t="s">
        <v>100</v>
      </c>
      <c r="G476" s="88"/>
      <c r="H476" s="88"/>
      <c r="I476" s="88"/>
      <c r="J476" s="88"/>
      <c r="K476" s="88"/>
      <c r="L476" s="88"/>
      <c r="M476" s="45">
        <v>4975</v>
      </c>
      <c r="N476" s="45">
        <v>11022</v>
      </c>
      <c r="O476" s="45"/>
      <c r="P476" s="45"/>
      <c r="Q476" s="45"/>
      <c r="R476" s="45"/>
      <c r="S476" s="45"/>
      <c r="T476" s="45"/>
      <c r="U476" s="45"/>
      <c r="V476" s="45"/>
      <c r="W476" s="138"/>
      <c r="X476" s="138"/>
      <c r="Y476" s="138"/>
      <c r="Z476" s="25">
        <v>0.96879999999999999</v>
      </c>
      <c r="AA476" s="25"/>
      <c r="AB476" s="25"/>
      <c r="AC476" s="25">
        <v>7.4700000000000003E-2</v>
      </c>
      <c r="AD476" s="121"/>
      <c r="AE476" s="121"/>
      <c r="AF476" s="88">
        <v>456</v>
      </c>
      <c r="AG476" s="88">
        <v>935</v>
      </c>
    </row>
    <row r="477" spans="1:33">
      <c r="A477" s="12" t="s">
        <v>165</v>
      </c>
      <c r="B477" s="2" t="s">
        <v>75</v>
      </c>
      <c r="C477" s="13" t="s">
        <v>185</v>
      </c>
      <c r="D477" s="2">
        <v>2014</v>
      </c>
      <c r="E477" s="13">
        <v>2014</v>
      </c>
      <c r="F477" s="13" t="s">
        <v>100</v>
      </c>
      <c r="G477" s="88"/>
      <c r="H477" s="88"/>
      <c r="I477" s="88"/>
      <c r="J477" s="88"/>
      <c r="K477" s="88"/>
      <c r="L477" s="88"/>
      <c r="M477" s="45">
        <v>1015</v>
      </c>
      <c r="N477" s="45">
        <v>1854</v>
      </c>
      <c r="O477" s="45"/>
      <c r="P477" s="45"/>
      <c r="Q477" s="45"/>
      <c r="R477" s="45"/>
      <c r="S477" s="45"/>
      <c r="T477" s="45"/>
      <c r="U477" s="45"/>
      <c r="V477" s="45"/>
      <c r="W477" s="138"/>
      <c r="X477" s="138"/>
      <c r="Y477" s="138"/>
      <c r="Z477" s="25">
        <v>0.98360000000000003</v>
      </c>
      <c r="AA477" s="25"/>
      <c r="AB477" s="25"/>
      <c r="AC477" s="25">
        <v>7.4700000000000003E-2</v>
      </c>
      <c r="AD477" s="121"/>
      <c r="AE477" s="121"/>
      <c r="AF477" s="88">
        <v>42</v>
      </c>
      <c r="AG477" s="88">
        <v>62</v>
      </c>
    </row>
    <row r="478" spans="1:33">
      <c r="A478" s="12" t="s">
        <v>166</v>
      </c>
      <c r="B478" s="2" t="s">
        <v>74</v>
      </c>
      <c r="C478" s="13" t="s">
        <v>185</v>
      </c>
      <c r="D478" s="2">
        <v>2014</v>
      </c>
      <c r="E478" s="13">
        <v>2014</v>
      </c>
      <c r="F478" s="13" t="s">
        <v>100</v>
      </c>
      <c r="G478" s="88"/>
      <c r="H478" s="88"/>
      <c r="I478" s="88"/>
      <c r="J478" s="88"/>
      <c r="K478" s="88"/>
      <c r="L478" s="88"/>
      <c r="M478" s="45">
        <v>51122</v>
      </c>
      <c r="N478" s="45">
        <v>134191</v>
      </c>
      <c r="O478" s="45"/>
      <c r="P478" s="45"/>
      <c r="Q478" s="45"/>
      <c r="R478" s="45"/>
      <c r="S478" s="45"/>
      <c r="T478" s="45"/>
      <c r="U478" s="45"/>
      <c r="V478" s="45"/>
      <c r="W478" s="138"/>
      <c r="X478" s="138"/>
      <c r="Y478" s="138"/>
      <c r="Z478" s="25">
        <v>0.98860000000000003</v>
      </c>
      <c r="AA478" s="25"/>
      <c r="AB478" s="25"/>
      <c r="AC478" s="25">
        <v>3.95E-2</v>
      </c>
      <c r="AD478" s="121"/>
      <c r="AE478" s="121"/>
      <c r="AF478" s="88">
        <v>8265</v>
      </c>
      <c r="AG478" s="88">
        <v>19015</v>
      </c>
    </row>
    <row r="479" spans="1:33">
      <c r="A479" s="12" t="s">
        <v>167</v>
      </c>
      <c r="B479" s="2" t="s">
        <v>75</v>
      </c>
      <c r="C479" s="13" t="s">
        <v>185</v>
      </c>
      <c r="D479" s="2">
        <v>2014</v>
      </c>
      <c r="E479" s="13">
        <v>2014</v>
      </c>
      <c r="F479" s="13" t="s">
        <v>100</v>
      </c>
      <c r="G479" s="88"/>
      <c r="H479" s="88"/>
      <c r="I479" s="88"/>
      <c r="J479" s="88"/>
      <c r="K479" s="88"/>
      <c r="L479" s="88"/>
      <c r="M479" s="45">
        <v>3006</v>
      </c>
      <c r="N479" s="45">
        <v>5537</v>
      </c>
      <c r="O479" s="45"/>
      <c r="P479" s="45"/>
      <c r="Q479" s="45"/>
      <c r="R479" s="45"/>
      <c r="S479" s="45"/>
      <c r="T479" s="45"/>
      <c r="U479" s="45"/>
      <c r="V479" s="45"/>
      <c r="W479" s="138"/>
      <c r="X479" s="138"/>
      <c r="Y479" s="138"/>
      <c r="Z479" s="25">
        <v>0.93100000000000005</v>
      </c>
      <c r="AA479" s="25"/>
      <c r="AB479" s="25"/>
      <c r="AC479" s="25">
        <v>7.4700000000000003E-2</v>
      </c>
      <c r="AD479" s="121"/>
      <c r="AE479" s="121"/>
      <c r="AF479" s="88">
        <v>128</v>
      </c>
      <c r="AG479" s="88">
        <v>199</v>
      </c>
    </row>
    <row r="480" spans="1:33">
      <c r="A480" s="12" t="s">
        <v>168</v>
      </c>
      <c r="B480" s="2" t="s">
        <v>74</v>
      </c>
      <c r="C480" s="13" t="s">
        <v>185</v>
      </c>
      <c r="D480" s="2">
        <v>2014</v>
      </c>
      <c r="E480" s="13">
        <v>2014</v>
      </c>
      <c r="F480" s="13" t="s">
        <v>100</v>
      </c>
      <c r="G480" s="88"/>
      <c r="H480" s="88"/>
      <c r="I480" s="88"/>
      <c r="J480" s="88"/>
      <c r="K480" s="88"/>
      <c r="L480" s="88"/>
      <c r="M480" s="45">
        <v>35266</v>
      </c>
      <c r="N480" s="45">
        <v>77613</v>
      </c>
      <c r="O480" s="45"/>
      <c r="P480" s="45"/>
      <c r="Q480" s="45"/>
      <c r="R480" s="45"/>
      <c r="S480" s="45"/>
      <c r="T480" s="45"/>
      <c r="U480" s="45"/>
      <c r="V480" s="45"/>
      <c r="W480" s="138"/>
      <c r="X480" s="138"/>
      <c r="Y480" s="138"/>
      <c r="Z480" s="25">
        <v>0.98050000000000004</v>
      </c>
      <c r="AA480" s="25"/>
      <c r="AB480" s="25"/>
      <c r="AC480" s="25">
        <v>3.2300000000000002E-2</v>
      </c>
      <c r="AD480" s="121"/>
      <c r="AE480" s="121"/>
      <c r="AF480" s="88">
        <v>6779</v>
      </c>
      <c r="AG480" s="88">
        <v>14988</v>
      </c>
    </row>
    <row r="481" spans="1:49">
      <c r="A481" s="12" t="s">
        <v>169</v>
      </c>
      <c r="B481" s="2" t="s">
        <v>74</v>
      </c>
      <c r="C481" s="13" t="s">
        <v>185</v>
      </c>
      <c r="D481" s="2">
        <v>2014</v>
      </c>
      <c r="E481" s="13">
        <v>2014</v>
      </c>
      <c r="F481" s="13" t="s">
        <v>100</v>
      </c>
      <c r="G481" s="88"/>
      <c r="H481" s="88"/>
      <c r="I481" s="88"/>
      <c r="J481" s="88"/>
      <c r="K481" s="88"/>
      <c r="L481" s="88"/>
      <c r="M481" s="45">
        <v>8985</v>
      </c>
      <c r="N481" s="45">
        <v>18635</v>
      </c>
      <c r="O481" s="45"/>
      <c r="P481" s="45"/>
      <c r="Q481" s="45"/>
      <c r="R481" s="45"/>
      <c r="S481" s="45"/>
      <c r="T481" s="45"/>
      <c r="U481" s="45"/>
      <c r="V481" s="45"/>
      <c r="W481" s="138"/>
      <c r="X481" s="138"/>
      <c r="Y481" s="138"/>
      <c r="Z481" s="25">
        <v>0.90820000000000001</v>
      </c>
      <c r="AA481" s="25"/>
      <c r="AB481" s="25"/>
      <c r="AC481" s="25">
        <v>7.4700000000000003E-2</v>
      </c>
      <c r="AD481" s="121"/>
      <c r="AE481" s="121"/>
      <c r="AF481" s="88">
        <v>943</v>
      </c>
      <c r="AG481" s="88">
        <v>1853</v>
      </c>
    </row>
    <row r="482" spans="1:49">
      <c r="A482" s="12" t="s">
        <v>170</v>
      </c>
      <c r="B482" s="2" t="s">
        <v>75</v>
      </c>
      <c r="C482" s="13" t="s">
        <v>185</v>
      </c>
      <c r="D482" s="2">
        <v>2014</v>
      </c>
      <c r="E482" s="13">
        <v>2014</v>
      </c>
      <c r="F482" s="13" t="s">
        <v>100</v>
      </c>
      <c r="G482" s="88"/>
      <c r="H482" s="88"/>
      <c r="I482" s="88"/>
      <c r="J482" s="88"/>
      <c r="K482" s="88"/>
      <c r="L482" s="88"/>
      <c r="M482" s="45">
        <v>6045</v>
      </c>
      <c r="N482" s="45">
        <v>13474</v>
      </c>
      <c r="O482" s="45"/>
      <c r="P482" s="45"/>
      <c r="Q482" s="45"/>
      <c r="R482" s="45"/>
      <c r="S482" s="45"/>
      <c r="T482" s="45"/>
      <c r="U482" s="45"/>
      <c r="V482" s="45"/>
      <c r="W482" s="138"/>
      <c r="X482" s="138"/>
      <c r="Y482" s="138"/>
      <c r="Z482" s="25">
        <v>1</v>
      </c>
      <c r="AA482" s="25"/>
      <c r="AB482" s="25"/>
      <c r="AC482" s="25">
        <v>7.4700000000000003E-2</v>
      </c>
      <c r="AD482" s="121"/>
      <c r="AE482" s="121"/>
      <c r="AF482" s="88">
        <v>544</v>
      </c>
      <c r="AG482" s="88">
        <v>1062</v>
      </c>
      <c r="AH482" s="1"/>
      <c r="AI482" s="1"/>
      <c r="AJ482" s="1"/>
      <c r="AK482" s="1"/>
      <c r="AL482" s="1"/>
      <c r="AM482" s="1"/>
      <c r="AN482" s="1"/>
      <c r="AO482" s="1"/>
      <c r="AP482" s="1"/>
      <c r="AQ482" s="1"/>
      <c r="AR482" s="1"/>
      <c r="AS482" s="1"/>
      <c r="AT482" s="1"/>
      <c r="AU482" s="1"/>
      <c r="AV482" s="1"/>
      <c r="AW482" s="1"/>
    </row>
    <row r="483" spans="1:49">
      <c r="A483" s="48" t="s">
        <v>171</v>
      </c>
      <c r="B483" s="2" t="s">
        <v>66</v>
      </c>
      <c r="C483" s="13" t="s">
        <v>186</v>
      </c>
      <c r="D483" s="2">
        <v>2014</v>
      </c>
      <c r="E483" s="13">
        <v>2014</v>
      </c>
      <c r="F483" s="13" t="s">
        <v>100</v>
      </c>
      <c r="G483" s="88">
        <v>307591</v>
      </c>
      <c r="H483" s="88">
        <v>1759067</v>
      </c>
      <c r="I483" s="88">
        <v>2019</v>
      </c>
      <c r="J483" s="88">
        <v>17267</v>
      </c>
      <c r="K483" s="88">
        <v>309610</v>
      </c>
      <c r="L483" s="88">
        <v>1776334</v>
      </c>
      <c r="M483" s="45">
        <v>2085944</v>
      </c>
      <c r="N483" s="45">
        <v>4475930</v>
      </c>
      <c r="O483" s="45">
        <v>772697</v>
      </c>
      <c r="P483" s="45">
        <v>3656984</v>
      </c>
      <c r="Q483" s="45">
        <v>4429681</v>
      </c>
      <c r="R483" s="45">
        <v>6524</v>
      </c>
      <c r="S483" s="45">
        <v>39725</v>
      </c>
      <c r="T483" s="45">
        <v>46249</v>
      </c>
      <c r="U483" s="45">
        <v>779221</v>
      </c>
      <c r="V483" s="45">
        <v>3696709</v>
      </c>
      <c r="W483" s="138">
        <v>618247548.96000004</v>
      </c>
      <c r="X483" s="138">
        <v>5831688.3600000003</v>
      </c>
      <c r="Y483" s="138">
        <v>624079237.31999993</v>
      </c>
      <c r="Z483" s="25">
        <v>0.96640000000000004</v>
      </c>
      <c r="AA483" s="25"/>
      <c r="AB483" s="25"/>
      <c r="AC483" s="25">
        <v>5.11E-2</v>
      </c>
      <c r="AD483" s="121"/>
      <c r="AE483" s="121"/>
      <c r="AF483" s="88">
        <v>337583</v>
      </c>
      <c r="AG483" s="88">
        <v>701374</v>
      </c>
      <c r="AH483" s="2"/>
      <c r="AI483" s="2"/>
      <c r="AJ483" s="2"/>
      <c r="AK483" s="2"/>
      <c r="AL483" s="2"/>
      <c r="AM483" s="2"/>
      <c r="AN483" s="2"/>
      <c r="AO483" s="2"/>
      <c r="AP483" s="2"/>
      <c r="AQ483" s="2"/>
      <c r="AR483" s="2"/>
      <c r="AS483" s="2"/>
      <c r="AT483" s="2"/>
      <c r="AU483" s="2"/>
      <c r="AV483" s="2"/>
      <c r="AW483" s="2"/>
    </row>
    <row r="484" spans="1:49">
      <c r="A484" s="48" t="s">
        <v>172</v>
      </c>
      <c r="B484" s="2" t="s">
        <v>74</v>
      </c>
      <c r="C484" s="13" t="s">
        <v>186</v>
      </c>
      <c r="D484" s="2">
        <v>2014</v>
      </c>
      <c r="E484" s="13">
        <v>2014</v>
      </c>
      <c r="F484" s="13" t="s">
        <v>100</v>
      </c>
      <c r="G484" s="88"/>
      <c r="H484" s="88"/>
      <c r="I484" s="88"/>
      <c r="J484" s="88"/>
      <c r="K484" s="88"/>
      <c r="L484" s="88"/>
      <c r="M484" s="45">
        <v>63346</v>
      </c>
      <c r="N484" s="45">
        <v>124584</v>
      </c>
      <c r="O484" s="45"/>
      <c r="P484" s="45"/>
      <c r="Q484" s="45"/>
      <c r="R484" s="45"/>
      <c r="S484" s="45"/>
      <c r="T484" s="45"/>
      <c r="U484" s="45"/>
      <c r="V484" s="45"/>
      <c r="W484" s="138"/>
      <c r="X484" s="138"/>
      <c r="Y484" s="138"/>
      <c r="Z484" s="25">
        <v>0.87350000000000005</v>
      </c>
      <c r="AA484" s="25"/>
      <c r="AB484" s="25"/>
      <c r="AC484" s="25">
        <v>4.0099999999999997E-2</v>
      </c>
      <c r="AD484" s="121"/>
      <c r="AE484" s="121"/>
      <c r="AF484" s="88">
        <v>9484</v>
      </c>
      <c r="AG484" s="88">
        <v>17988</v>
      </c>
      <c r="AH484" s="1"/>
      <c r="AI484" s="1"/>
      <c r="AJ484" s="1"/>
      <c r="AK484" s="1"/>
      <c r="AL484" s="1"/>
      <c r="AM484" s="1"/>
      <c r="AN484" s="1"/>
      <c r="AO484" s="1"/>
      <c r="AP484" s="1"/>
      <c r="AQ484" s="1"/>
      <c r="AR484" s="1"/>
      <c r="AS484" s="1"/>
      <c r="AT484" s="1"/>
      <c r="AU484" s="1"/>
      <c r="AV484" s="1"/>
      <c r="AW484" s="1"/>
    </row>
    <row r="485" spans="1:49">
      <c r="A485" s="48" t="s">
        <v>173</v>
      </c>
      <c r="B485" s="2" t="s">
        <v>75</v>
      </c>
      <c r="C485" s="13" t="s">
        <v>186</v>
      </c>
      <c r="D485" s="2">
        <v>2014</v>
      </c>
      <c r="E485" s="13">
        <v>2014</v>
      </c>
      <c r="F485" s="13" t="s">
        <v>100</v>
      </c>
      <c r="G485" s="88"/>
      <c r="H485" s="88"/>
      <c r="I485" s="88"/>
      <c r="J485" s="88"/>
      <c r="K485" s="88"/>
      <c r="L485" s="88"/>
      <c r="M485" s="45">
        <v>114</v>
      </c>
      <c r="N485" s="45">
        <v>187</v>
      </c>
      <c r="O485" s="45"/>
      <c r="P485" s="45"/>
      <c r="Q485" s="45"/>
      <c r="R485" s="45"/>
      <c r="S485" s="45"/>
      <c r="T485" s="45"/>
      <c r="U485" s="45"/>
      <c r="V485" s="45"/>
      <c r="W485" s="138"/>
      <c r="X485" s="138"/>
      <c r="Y485" s="138"/>
      <c r="Z485" s="25">
        <v>1</v>
      </c>
      <c r="AA485" s="25"/>
      <c r="AB485" s="25"/>
      <c r="AC485" s="25">
        <v>7.85E-2</v>
      </c>
      <c r="AD485" s="121"/>
      <c r="AE485" s="121"/>
      <c r="AF485" s="88" t="s">
        <v>430</v>
      </c>
      <c r="AG485" s="88" t="s">
        <v>430</v>
      </c>
      <c r="AH485" s="1"/>
      <c r="AI485" s="1"/>
      <c r="AJ485" s="1"/>
      <c r="AK485" s="1"/>
      <c r="AL485" s="1"/>
      <c r="AM485" s="1"/>
      <c r="AN485" s="1"/>
      <c r="AO485" s="1"/>
      <c r="AP485" s="1"/>
      <c r="AQ485" s="1"/>
      <c r="AR485" s="1"/>
      <c r="AS485" s="1"/>
      <c r="AT485" s="1"/>
      <c r="AU485" s="1"/>
      <c r="AV485" s="1"/>
      <c r="AW485" s="1"/>
    </row>
    <row r="486" spans="1:49">
      <c r="A486" s="48" t="s">
        <v>174</v>
      </c>
      <c r="B486" s="2" t="s">
        <v>75</v>
      </c>
      <c r="C486" s="13" t="s">
        <v>186</v>
      </c>
      <c r="D486" s="2">
        <v>2014</v>
      </c>
      <c r="E486" s="13">
        <v>2014</v>
      </c>
      <c r="F486" s="13" t="s">
        <v>100</v>
      </c>
      <c r="G486" s="88"/>
      <c r="H486" s="88"/>
      <c r="I486" s="88"/>
      <c r="J486" s="88"/>
      <c r="K486" s="88"/>
      <c r="L486" s="88"/>
      <c r="M486" s="45">
        <v>1740</v>
      </c>
      <c r="N486" s="45">
        <v>3334</v>
      </c>
      <c r="O486" s="45"/>
      <c r="P486" s="45"/>
      <c r="Q486" s="45"/>
      <c r="R486" s="45"/>
      <c r="S486" s="45"/>
      <c r="T486" s="45"/>
      <c r="U486" s="45"/>
      <c r="V486" s="45"/>
      <c r="W486" s="138"/>
      <c r="X486" s="138"/>
      <c r="Y486" s="138"/>
      <c r="Z486" s="25">
        <v>0.94569999999999999</v>
      </c>
      <c r="AA486" s="25"/>
      <c r="AB486" s="25"/>
      <c r="AC486" s="25">
        <v>7.85E-2</v>
      </c>
      <c r="AD486" s="121"/>
      <c r="AE486" s="121"/>
      <c r="AF486" s="88">
        <v>58</v>
      </c>
      <c r="AG486" s="88">
        <v>101</v>
      </c>
      <c r="AH486" s="1"/>
      <c r="AI486" s="1"/>
      <c r="AJ486" s="1"/>
      <c r="AK486" s="1"/>
      <c r="AL486" s="1"/>
      <c r="AM486" s="1"/>
      <c r="AN486" s="1"/>
      <c r="AO486" s="1"/>
      <c r="AP486" s="1"/>
      <c r="AQ486" s="1"/>
      <c r="AR486" s="1"/>
      <c r="AS486" s="1"/>
      <c r="AT486" s="1"/>
      <c r="AU486" s="1"/>
      <c r="AV486" s="1"/>
      <c r="AW486" s="1"/>
    </row>
    <row r="487" spans="1:49">
      <c r="A487" s="48" t="s">
        <v>175</v>
      </c>
      <c r="B487" s="2" t="s">
        <v>75</v>
      </c>
      <c r="C487" s="13" t="s">
        <v>186</v>
      </c>
      <c r="D487" s="2">
        <v>2014</v>
      </c>
      <c r="E487" s="13">
        <v>2014</v>
      </c>
      <c r="F487" s="13" t="s">
        <v>100</v>
      </c>
      <c r="G487" s="88"/>
      <c r="H487" s="88"/>
      <c r="I487" s="88"/>
      <c r="J487" s="88"/>
      <c r="K487" s="88"/>
      <c r="L487" s="88"/>
      <c r="M487" s="45">
        <v>15732</v>
      </c>
      <c r="N487" s="45">
        <v>31145</v>
      </c>
      <c r="O487" s="45"/>
      <c r="P487" s="45"/>
      <c r="Q487" s="45"/>
      <c r="R487" s="45"/>
      <c r="S487" s="45"/>
      <c r="T487" s="45"/>
      <c r="U487" s="45"/>
      <c r="V487" s="45"/>
      <c r="W487" s="138"/>
      <c r="X487" s="138"/>
      <c r="Y487" s="138"/>
      <c r="Z487" s="25">
        <v>0.89949999999999997</v>
      </c>
      <c r="AA487" s="25"/>
      <c r="AB487" s="25"/>
      <c r="AC487" s="25">
        <v>7.85E-2</v>
      </c>
      <c r="AD487" s="121"/>
      <c r="AE487" s="121"/>
      <c r="AF487" s="88">
        <v>950</v>
      </c>
      <c r="AG487" s="88">
        <v>1607</v>
      </c>
      <c r="AH487" s="1"/>
      <c r="AI487" s="1"/>
      <c r="AJ487" s="1"/>
      <c r="AK487" s="1"/>
      <c r="AL487" s="1"/>
      <c r="AM487" s="1"/>
      <c r="AN487" s="1"/>
      <c r="AO487" s="1"/>
      <c r="AP487" s="1"/>
      <c r="AQ487" s="1"/>
      <c r="AR487" s="1"/>
      <c r="AS487" s="1"/>
      <c r="AT487" s="1"/>
      <c r="AU487" s="1"/>
      <c r="AV487" s="1"/>
      <c r="AW487" s="1"/>
    </row>
    <row r="488" spans="1:49">
      <c r="A488" s="48" t="s">
        <v>176</v>
      </c>
      <c r="B488" s="2" t="s">
        <v>75</v>
      </c>
      <c r="C488" s="13" t="s">
        <v>186</v>
      </c>
      <c r="D488" s="2">
        <v>2014</v>
      </c>
      <c r="E488" s="13">
        <v>2014</v>
      </c>
      <c r="F488" s="13" t="s">
        <v>100</v>
      </c>
      <c r="G488" s="88"/>
      <c r="H488" s="88"/>
      <c r="I488" s="88"/>
      <c r="J488" s="88"/>
      <c r="K488" s="88"/>
      <c r="L488" s="88"/>
      <c r="M488" s="45">
        <v>2844</v>
      </c>
      <c r="N488" s="45">
        <v>5349</v>
      </c>
      <c r="O488" s="45"/>
      <c r="P488" s="45"/>
      <c r="Q488" s="45"/>
      <c r="R488" s="45"/>
      <c r="S488" s="45"/>
      <c r="T488" s="45"/>
      <c r="U488" s="45"/>
      <c r="V488" s="45"/>
      <c r="W488" s="138"/>
      <c r="X488" s="138"/>
      <c r="Y488" s="138"/>
      <c r="Z488" s="25">
        <v>0.99239999999999995</v>
      </c>
      <c r="AA488" s="25"/>
      <c r="AB488" s="25"/>
      <c r="AC488" s="25">
        <v>7.85E-2</v>
      </c>
      <c r="AD488" s="121"/>
      <c r="AE488" s="121"/>
      <c r="AF488" s="88">
        <v>95</v>
      </c>
      <c r="AG488" s="88">
        <v>164</v>
      </c>
      <c r="AH488" s="1"/>
      <c r="AI488" s="1"/>
      <c r="AJ488" s="1"/>
      <c r="AK488" s="1"/>
      <c r="AL488" s="1"/>
      <c r="AM488" s="1"/>
      <c r="AN488" s="1"/>
      <c r="AO488" s="1"/>
      <c r="AP488" s="1"/>
      <c r="AQ488" s="1"/>
      <c r="AR488" s="1"/>
      <c r="AS488" s="1"/>
      <c r="AT488" s="1"/>
      <c r="AU488" s="1"/>
      <c r="AV488" s="1"/>
      <c r="AW488" s="1"/>
    </row>
    <row r="489" spans="1:49">
      <c r="A489" s="48" t="s">
        <v>177</v>
      </c>
      <c r="B489" s="2" t="s">
        <v>75</v>
      </c>
      <c r="C489" s="13" t="s">
        <v>186</v>
      </c>
      <c r="D489" s="2">
        <v>2014</v>
      </c>
      <c r="E489" s="13">
        <v>2014</v>
      </c>
      <c r="F489" s="13" t="s">
        <v>100</v>
      </c>
      <c r="G489" s="88"/>
      <c r="H489" s="88"/>
      <c r="I489" s="88"/>
      <c r="J489" s="88"/>
      <c r="K489" s="88"/>
      <c r="L489" s="88"/>
      <c r="M489" s="45">
        <v>694</v>
      </c>
      <c r="N489" s="45">
        <v>1645</v>
      </c>
      <c r="O489" s="45"/>
      <c r="P489" s="45"/>
      <c r="Q489" s="45"/>
      <c r="R489" s="45"/>
      <c r="S489" s="45"/>
      <c r="T489" s="45"/>
      <c r="U489" s="45"/>
      <c r="V489" s="45"/>
      <c r="W489" s="138"/>
      <c r="X489" s="138"/>
      <c r="Y489" s="138"/>
      <c r="Z489" s="25">
        <v>0.625</v>
      </c>
      <c r="AA489" s="25"/>
      <c r="AB489" s="25"/>
      <c r="AC489" s="25">
        <v>7.85E-2</v>
      </c>
      <c r="AD489" s="121"/>
      <c r="AE489" s="121"/>
      <c r="AF489" s="88">
        <v>137</v>
      </c>
      <c r="AG489" s="88">
        <v>318</v>
      </c>
      <c r="AH489" s="1"/>
      <c r="AI489" s="1"/>
      <c r="AJ489" s="1"/>
      <c r="AK489" s="1"/>
      <c r="AL489" s="1"/>
      <c r="AM489" s="1"/>
      <c r="AN489" s="1"/>
      <c r="AO489" s="1"/>
      <c r="AP489" s="1"/>
      <c r="AQ489" s="1"/>
      <c r="AR489" s="1"/>
      <c r="AS489" s="1"/>
      <c r="AT489" s="1"/>
      <c r="AU489" s="1"/>
      <c r="AV489" s="1"/>
      <c r="AW489" s="1"/>
    </row>
    <row r="490" spans="1:49">
      <c r="A490" s="48" t="s">
        <v>178</v>
      </c>
      <c r="B490" s="2" t="s">
        <v>74</v>
      </c>
      <c r="C490" s="13" t="s">
        <v>186</v>
      </c>
      <c r="D490" s="2">
        <v>2014</v>
      </c>
      <c r="E490" s="13">
        <v>2014</v>
      </c>
      <c r="F490" s="13" t="s">
        <v>100</v>
      </c>
      <c r="G490" s="88"/>
      <c r="H490" s="88"/>
      <c r="I490" s="88"/>
      <c r="J490" s="88"/>
      <c r="K490" s="88"/>
      <c r="L490" s="88"/>
      <c r="M490" s="45">
        <v>35470</v>
      </c>
      <c r="N490" s="45">
        <v>76636</v>
      </c>
      <c r="O490" s="45"/>
      <c r="P490" s="45"/>
      <c r="Q490" s="45"/>
      <c r="R490" s="45"/>
      <c r="S490" s="45"/>
      <c r="T490" s="45"/>
      <c r="U490" s="45"/>
      <c r="V490" s="45"/>
      <c r="W490" s="138"/>
      <c r="X490" s="138"/>
      <c r="Y490" s="138"/>
      <c r="Z490" s="25">
        <v>0.91710000000000003</v>
      </c>
      <c r="AA490" s="25"/>
      <c r="AB490" s="25"/>
      <c r="AC490" s="25">
        <v>3.8199999999999998E-2</v>
      </c>
      <c r="AD490" s="121"/>
      <c r="AE490" s="121"/>
      <c r="AF490" s="88">
        <v>5524</v>
      </c>
      <c r="AG490" s="88">
        <v>10975</v>
      </c>
      <c r="AH490" s="1"/>
      <c r="AI490" s="1"/>
      <c r="AJ490" s="1"/>
      <c r="AK490" s="1"/>
      <c r="AL490" s="1"/>
      <c r="AM490" s="1"/>
      <c r="AN490" s="1"/>
      <c r="AO490" s="1"/>
      <c r="AP490" s="1"/>
      <c r="AQ490" s="1"/>
      <c r="AR490" s="1"/>
      <c r="AS490" s="1"/>
      <c r="AT490" s="1"/>
      <c r="AU490" s="1"/>
      <c r="AV490" s="1"/>
      <c r="AW490" s="1"/>
    </row>
    <row r="491" spans="1:49">
      <c r="A491" s="48" t="s">
        <v>179</v>
      </c>
      <c r="B491" s="2" t="s">
        <v>75</v>
      </c>
      <c r="C491" s="13" t="s">
        <v>186</v>
      </c>
      <c r="D491" s="2">
        <v>2014</v>
      </c>
      <c r="E491" s="13">
        <v>2014</v>
      </c>
      <c r="F491" s="13" t="s">
        <v>100</v>
      </c>
      <c r="G491" s="88"/>
      <c r="H491" s="88"/>
      <c r="I491" s="88"/>
      <c r="J491" s="88"/>
      <c r="K491" s="88"/>
      <c r="L491" s="88"/>
      <c r="M491" s="45">
        <v>2532</v>
      </c>
      <c r="N491" s="45">
        <v>5224</v>
      </c>
      <c r="O491" s="45"/>
      <c r="P491" s="45"/>
      <c r="Q491" s="45"/>
      <c r="R491" s="45"/>
      <c r="S491" s="45"/>
      <c r="T491" s="45"/>
      <c r="U491" s="45"/>
      <c r="V491" s="45"/>
      <c r="W491" s="138"/>
      <c r="X491" s="138"/>
      <c r="Y491" s="138"/>
      <c r="Z491" s="25">
        <v>1</v>
      </c>
      <c r="AA491" s="25"/>
      <c r="AB491" s="25"/>
      <c r="AC491" s="25">
        <v>7.85E-2</v>
      </c>
      <c r="AD491" s="121"/>
      <c r="AE491" s="121"/>
      <c r="AF491" s="88">
        <v>157</v>
      </c>
      <c r="AG491" s="88">
        <v>261</v>
      </c>
      <c r="AH491" s="1"/>
      <c r="AI491" s="1"/>
      <c r="AJ491" s="1"/>
      <c r="AK491" s="1"/>
      <c r="AL491" s="1"/>
      <c r="AM491" s="1"/>
      <c r="AN491" s="1"/>
      <c r="AO491" s="1"/>
      <c r="AP491" s="1"/>
      <c r="AQ491" s="1"/>
      <c r="AR491" s="1"/>
      <c r="AS491" s="1"/>
      <c r="AT491" s="1"/>
      <c r="AU491" s="1"/>
      <c r="AV491" s="1"/>
      <c r="AW491" s="1"/>
    </row>
    <row r="492" spans="1:49">
      <c r="A492" s="48" t="s">
        <v>180</v>
      </c>
      <c r="B492" s="2" t="s">
        <v>75</v>
      </c>
      <c r="C492" s="13" t="s">
        <v>186</v>
      </c>
      <c r="D492" s="2">
        <v>2014</v>
      </c>
      <c r="E492" s="13">
        <v>2014</v>
      </c>
      <c r="F492" s="13" t="s">
        <v>100</v>
      </c>
      <c r="G492" s="88"/>
      <c r="H492" s="88"/>
      <c r="I492" s="88"/>
      <c r="J492" s="88"/>
      <c r="K492" s="88"/>
      <c r="L492" s="88"/>
      <c r="M492" s="45">
        <v>6895</v>
      </c>
      <c r="N492" s="45">
        <v>12486</v>
      </c>
      <c r="O492" s="45"/>
      <c r="P492" s="45"/>
      <c r="Q492" s="45"/>
      <c r="R492" s="45"/>
      <c r="S492" s="45"/>
      <c r="T492" s="45"/>
      <c r="U492" s="45"/>
      <c r="V492" s="45"/>
      <c r="W492" s="138"/>
      <c r="X492" s="138"/>
      <c r="Y492" s="138"/>
      <c r="Z492" s="25">
        <v>1</v>
      </c>
      <c r="AA492" s="25"/>
      <c r="AB492" s="25"/>
      <c r="AC492" s="25">
        <v>7.85E-2</v>
      </c>
      <c r="AD492" s="121"/>
      <c r="AE492" s="121"/>
      <c r="AF492" s="88">
        <v>427</v>
      </c>
      <c r="AG492" s="88">
        <v>853</v>
      </c>
      <c r="AH492" s="1"/>
      <c r="AI492" s="1"/>
      <c r="AJ492" s="1"/>
      <c r="AK492" s="1"/>
      <c r="AL492" s="1"/>
      <c r="AM492" s="1"/>
      <c r="AN492" s="1"/>
      <c r="AO492" s="1"/>
      <c r="AP492" s="1"/>
      <c r="AQ492" s="1"/>
      <c r="AR492" s="1"/>
      <c r="AS492" s="1"/>
      <c r="AT492" s="1"/>
      <c r="AU492" s="1"/>
      <c r="AV492" s="1"/>
      <c r="AW492" s="1"/>
    </row>
    <row r="493" spans="1:49">
      <c r="A493" s="12" t="s">
        <v>122</v>
      </c>
      <c r="B493" s="2" t="s">
        <v>74</v>
      </c>
      <c r="C493" s="13" t="s">
        <v>186</v>
      </c>
      <c r="D493" s="2">
        <v>2014</v>
      </c>
      <c r="E493" s="13">
        <v>2014</v>
      </c>
      <c r="F493" s="13" t="s">
        <v>100</v>
      </c>
      <c r="G493" s="88"/>
      <c r="H493" s="88"/>
      <c r="I493" s="88"/>
      <c r="J493" s="88"/>
      <c r="K493" s="88"/>
      <c r="L493" s="88"/>
      <c r="M493" s="45">
        <v>94350</v>
      </c>
      <c r="N493" s="45">
        <v>223815</v>
      </c>
      <c r="O493" s="45"/>
      <c r="P493" s="45"/>
      <c r="Q493" s="45"/>
      <c r="R493" s="45"/>
      <c r="S493" s="45"/>
      <c r="T493" s="45"/>
      <c r="U493" s="45"/>
      <c r="V493" s="45"/>
      <c r="W493" s="138"/>
      <c r="X493" s="138"/>
      <c r="Y493" s="138"/>
      <c r="Z493" s="25">
        <v>0.96289999999999998</v>
      </c>
      <c r="AA493" s="25"/>
      <c r="AB493" s="25"/>
      <c r="AC493" s="25">
        <v>2.12E-2</v>
      </c>
      <c r="AD493" s="121"/>
      <c r="AE493" s="121"/>
      <c r="AF493" s="88">
        <v>14217</v>
      </c>
      <c r="AG493" s="88">
        <v>31061</v>
      </c>
      <c r="AH493" s="1"/>
      <c r="AI493" s="1"/>
      <c r="AJ493" s="1"/>
      <c r="AK493" s="1"/>
      <c r="AL493" s="1"/>
      <c r="AM493" s="1"/>
      <c r="AN493" s="1"/>
      <c r="AO493" s="1"/>
      <c r="AP493" s="1"/>
      <c r="AQ493" s="1"/>
      <c r="AR493" s="1"/>
      <c r="AS493" s="1"/>
      <c r="AT493" s="1"/>
      <c r="AU493" s="1"/>
      <c r="AV493" s="1"/>
      <c r="AW493" s="1"/>
    </row>
    <row r="494" spans="1:49">
      <c r="A494" s="12" t="s">
        <v>123</v>
      </c>
      <c r="B494" s="2" t="s">
        <v>75</v>
      </c>
      <c r="C494" s="13" t="s">
        <v>186</v>
      </c>
      <c r="D494" s="2">
        <v>2014</v>
      </c>
      <c r="E494" s="13">
        <v>2014</v>
      </c>
      <c r="F494" s="13" t="s">
        <v>100</v>
      </c>
      <c r="G494" s="88"/>
      <c r="H494" s="88"/>
      <c r="I494" s="88"/>
      <c r="J494" s="88"/>
      <c r="K494" s="88"/>
      <c r="L494" s="88"/>
      <c r="M494" s="45">
        <v>1495</v>
      </c>
      <c r="N494" s="45">
        <v>3628</v>
      </c>
      <c r="O494" s="45"/>
      <c r="P494" s="45"/>
      <c r="Q494" s="45"/>
      <c r="R494" s="45"/>
      <c r="S494" s="45"/>
      <c r="T494" s="45"/>
      <c r="U494" s="45"/>
      <c r="V494" s="45"/>
      <c r="W494" s="138"/>
      <c r="X494" s="138"/>
      <c r="Y494" s="138"/>
      <c r="Z494" s="25">
        <v>1</v>
      </c>
      <c r="AA494" s="25"/>
      <c r="AB494" s="25"/>
      <c r="AC494" s="25">
        <v>7.85E-2</v>
      </c>
      <c r="AD494" s="121"/>
      <c r="AE494" s="121"/>
      <c r="AF494" s="88">
        <v>226</v>
      </c>
      <c r="AG494" s="88">
        <v>492</v>
      </c>
      <c r="AH494" s="1"/>
      <c r="AI494" s="1"/>
      <c r="AJ494" s="1"/>
      <c r="AK494" s="1"/>
      <c r="AL494" s="1"/>
      <c r="AM494" s="1"/>
      <c r="AN494" s="1"/>
      <c r="AO494" s="1"/>
      <c r="AP494" s="1"/>
      <c r="AQ494" s="1"/>
      <c r="AR494" s="1"/>
      <c r="AS494" s="1"/>
      <c r="AT494" s="1"/>
      <c r="AU494" s="1"/>
      <c r="AV494" s="1"/>
      <c r="AW494" s="1"/>
    </row>
    <row r="495" spans="1:49">
      <c r="A495" s="12" t="s">
        <v>124</v>
      </c>
      <c r="B495" s="2" t="s">
        <v>75</v>
      </c>
      <c r="C495" s="13" t="s">
        <v>186</v>
      </c>
      <c r="D495" s="2">
        <v>2014</v>
      </c>
      <c r="E495" s="13">
        <v>2014</v>
      </c>
      <c r="F495" s="13" t="s">
        <v>100</v>
      </c>
      <c r="G495" s="88"/>
      <c r="H495" s="88"/>
      <c r="I495" s="88"/>
      <c r="J495" s="88"/>
      <c r="K495" s="88"/>
      <c r="L495" s="88"/>
      <c r="M495" s="45">
        <v>10835</v>
      </c>
      <c r="N495" s="45">
        <v>19410</v>
      </c>
      <c r="O495" s="45"/>
      <c r="P495" s="45"/>
      <c r="Q495" s="45"/>
      <c r="R495" s="45"/>
      <c r="S495" s="45"/>
      <c r="T495" s="45"/>
      <c r="U495" s="45"/>
      <c r="V495" s="45"/>
      <c r="W495" s="138"/>
      <c r="X495" s="138"/>
      <c r="Y495" s="138"/>
      <c r="Z495" s="25">
        <v>0.99490000000000001</v>
      </c>
      <c r="AA495" s="25"/>
      <c r="AB495" s="25"/>
      <c r="AC495" s="25">
        <v>7.85E-2</v>
      </c>
      <c r="AD495" s="121"/>
      <c r="AE495" s="121"/>
      <c r="AF495" s="88">
        <v>731</v>
      </c>
      <c r="AG495" s="88">
        <v>1342</v>
      </c>
      <c r="AH495" s="1"/>
      <c r="AI495" s="1"/>
      <c r="AJ495" s="1"/>
      <c r="AK495" s="1"/>
      <c r="AL495" s="1"/>
      <c r="AM495" s="1"/>
      <c r="AN495" s="1"/>
      <c r="AO495" s="1"/>
      <c r="AP495" s="1"/>
      <c r="AQ495" s="1"/>
      <c r="AR495" s="1"/>
      <c r="AS495" s="1"/>
      <c r="AT495" s="1"/>
      <c r="AU495" s="1"/>
      <c r="AV495" s="1"/>
      <c r="AW495" s="1"/>
    </row>
    <row r="496" spans="1:49">
      <c r="A496" s="12" t="s">
        <v>125</v>
      </c>
      <c r="B496" s="2" t="s">
        <v>75</v>
      </c>
      <c r="C496" s="13" t="s">
        <v>186</v>
      </c>
      <c r="D496" s="2">
        <v>2014</v>
      </c>
      <c r="E496" s="13">
        <v>2014</v>
      </c>
      <c r="F496" s="13" t="s">
        <v>100</v>
      </c>
      <c r="G496" s="88"/>
      <c r="H496" s="88"/>
      <c r="I496" s="88"/>
      <c r="J496" s="88"/>
      <c r="K496" s="88"/>
      <c r="L496" s="88"/>
      <c r="M496" s="45">
        <v>16319</v>
      </c>
      <c r="N496" s="45">
        <v>41364</v>
      </c>
      <c r="O496" s="45"/>
      <c r="P496" s="45"/>
      <c r="Q496" s="45"/>
      <c r="R496" s="45"/>
      <c r="S496" s="45"/>
      <c r="T496" s="45"/>
      <c r="U496" s="45"/>
      <c r="V496" s="45"/>
      <c r="W496" s="138"/>
      <c r="X496" s="138"/>
      <c r="Y496" s="138"/>
      <c r="Z496" s="25">
        <v>0.93520000000000003</v>
      </c>
      <c r="AA496" s="25"/>
      <c r="AB496" s="25"/>
      <c r="AC496" s="25">
        <v>7.85E-2</v>
      </c>
      <c r="AD496" s="121"/>
      <c r="AE496" s="121"/>
      <c r="AF496" s="88">
        <v>1088</v>
      </c>
      <c r="AG496" s="88">
        <v>2218</v>
      </c>
      <c r="AH496" s="1"/>
      <c r="AI496" s="1"/>
      <c r="AJ496" s="1"/>
      <c r="AK496" s="1"/>
      <c r="AL496" s="1"/>
      <c r="AM496" s="1"/>
      <c r="AN496" s="1"/>
      <c r="AO496" s="1"/>
      <c r="AP496" s="1"/>
      <c r="AQ496" s="1"/>
      <c r="AR496" s="1"/>
      <c r="AS496" s="1"/>
      <c r="AT496" s="1"/>
      <c r="AU496" s="1"/>
      <c r="AV496" s="1"/>
      <c r="AW496" s="1"/>
    </row>
    <row r="497" spans="1:49">
      <c r="A497" s="12" t="s">
        <v>126</v>
      </c>
      <c r="B497" s="2" t="s">
        <v>75</v>
      </c>
      <c r="C497" s="13" t="s">
        <v>186</v>
      </c>
      <c r="D497" s="2">
        <v>2014</v>
      </c>
      <c r="E497" s="13">
        <v>2014</v>
      </c>
      <c r="F497" s="13" t="s">
        <v>100</v>
      </c>
      <c r="G497" s="88"/>
      <c r="H497" s="88"/>
      <c r="I497" s="88"/>
      <c r="J497" s="88"/>
      <c r="K497" s="88"/>
      <c r="L497" s="88"/>
      <c r="M497" s="45">
        <v>1052</v>
      </c>
      <c r="N497" s="45">
        <v>2126</v>
      </c>
      <c r="O497" s="45"/>
      <c r="P497" s="45"/>
      <c r="Q497" s="45"/>
      <c r="R497" s="45"/>
      <c r="S497" s="45"/>
      <c r="T497" s="45"/>
      <c r="U497" s="45"/>
      <c r="V497" s="45"/>
      <c r="W497" s="138"/>
      <c r="X497" s="138"/>
      <c r="Y497" s="138"/>
      <c r="Z497" s="25">
        <v>1</v>
      </c>
      <c r="AA497" s="25"/>
      <c r="AB497" s="25"/>
      <c r="AC497" s="25">
        <v>7.85E-2</v>
      </c>
      <c r="AD497" s="121"/>
      <c r="AE497" s="121"/>
      <c r="AF497" s="88">
        <v>105</v>
      </c>
      <c r="AG497" s="88">
        <v>216</v>
      </c>
      <c r="AH497" s="1"/>
      <c r="AI497" s="1"/>
      <c r="AJ497" s="1"/>
      <c r="AK497" s="1"/>
      <c r="AL497" s="1"/>
      <c r="AM497" s="1"/>
      <c r="AN497" s="1"/>
      <c r="AO497" s="1"/>
      <c r="AP497" s="1"/>
      <c r="AQ497" s="1"/>
      <c r="AR497" s="1"/>
      <c r="AS497" s="1"/>
      <c r="AT497" s="1"/>
      <c r="AU497" s="1"/>
      <c r="AV497" s="1"/>
      <c r="AW497" s="1"/>
    </row>
    <row r="498" spans="1:49">
      <c r="A498" s="12" t="s">
        <v>127</v>
      </c>
      <c r="B498" s="2" t="s">
        <v>75</v>
      </c>
      <c r="C498" s="13" t="s">
        <v>186</v>
      </c>
      <c r="D498" s="2">
        <v>2014</v>
      </c>
      <c r="E498" s="13">
        <v>2014</v>
      </c>
      <c r="F498" s="13" t="s">
        <v>100</v>
      </c>
      <c r="G498" s="88"/>
      <c r="H498" s="88"/>
      <c r="I498" s="88"/>
      <c r="J498" s="88"/>
      <c r="K498" s="88"/>
      <c r="L498" s="88"/>
      <c r="M498" s="45">
        <v>62190</v>
      </c>
      <c r="N498" s="45">
        <v>148216</v>
      </c>
      <c r="O498" s="45"/>
      <c r="P498" s="45"/>
      <c r="Q498" s="45"/>
      <c r="R498" s="45"/>
      <c r="S498" s="45"/>
      <c r="T498" s="45"/>
      <c r="U498" s="45"/>
      <c r="V498" s="45"/>
      <c r="W498" s="138"/>
      <c r="X498" s="138"/>
      <c r="Y498" s="138"/>
      <c r="Z498" s="25">
        <v>0.99080000000000001</v>
      </c>
      <c r="AA498" s="25"/>
      <c r="AB498" s="25"/>
      <c r="AC498" s="25">
        <v>1.6199999999999999E-2</v>
      </c>
      <c r="AD498" s="121"/>
      <c r="AE498" s="121"/>
      <c r="AF498" s="88">
        <v>10404</v>
      </c>
      <c r="AG498" s="88">
        <v>23411</v>
      </c>
    </row>
    <row r="499" spans="1:49">
      <c r="A499" s="12" t="s">
        <v>128</v>
      </c>
      <c r="B499" s="2" t="s">
        <v>75</v>
      </c>
      <c r="C499" s="13" t="s">
        <v>186</v>
      </c>
      <c r="D499" s="2">
        <v>2014</v>
      </c>
      <c r="E499" s="13">
        <v>2014</v>
      </c>
      <c r="F499" s="13" t="s">
        <v>100</v>
      </c>
      <c r="G499" s="88"/>
      <c r="H499" s="88"/>
      <c r="I499" s="88"/>
      <c r="J499" s="88"/>
      <c r="K499" s="88"/>
      <c r="L499" s="88"/>
      <c r="M499" s="45">
        <v>10155</v>
      </c>
      <c r="N499" s="45">
        <v>23767</v>
      </c>
      <c r="O499" s="45"/>
      <c r="P499" s="45"/>
      <c r="Q499" s="45"/>
      <c r="R499" s="45"/>
      <c r="S499" s="45"/>
      <c r="T499" s="45"/>
      <c r="U499" s="45"/>
      <c r="V499" s="45"/>
      <c r="W499" s="138"/>
      <c r="X499" s="138"/>
      <c r="Y499" s="138"/>
      <c r="Z499" s="25">
        <v>1</v>
      </c>
      <c r="AA499" s="25"/>
      <c r="AB499" s="25"/>
      <c r="AC499" s="25">
        <v>7.85E-2</v>
      </c>
      <c r="AD499" s="121"/>
      <c r="AE499" s="121"/>
      <c r="AF499" s="88">
        <v>1332</v>
      </c>
      <c r="AG499" s="88">
        <v>2939</v>
      </c>
    </row>
    <row r="500" spans="1:49">
      <c r="A500" s="12" t="s">
        <v>129</v>
      </c>
      <c r="B500" s="2" t="s">
        <v>75</v>
      </c>
      <c r="C500" s="13" t="s">
        <v>186</v>
      </c>
      <c r="D500" s="2">
        <v>2014</v>
      </c>
      <c r="E500" s="13">
        <v>2014</v>
      </c>
      <c r="F500" s="13" t="s">
        <v>100</v>
      </c>
      <c r="G500" s="88"/>
      <c r="H500" s="88"/>
      <c r="I500" s="88"/>
      <c r="J500" s="88"/>
      <c r="K500" s="88"/>
      <c r="L500" s="88"/>
      <c r="M500" s="45">
        <v>5641</v>
      </c>
      <c r="N500" s="45">
        <v>11212</v>
      </c>
      <c r="O500" s="45"/>
      <c r="P500" s="45"/>
      <c r="Q500" s="45"/>
      <c r="R500" s="45"/>
      <c r="S500" s="45"/>
      <c r="T500" s="45"/>
      <c r="U500" s="45"/>
      <c r="V500" s="45"/>
      <c r="W500" s="138"/>
      <c r="X500" s="138"/>
      <c r="Y500" s="138"/>
      <c r="Z500" s="25">
        <v>0.94979999999999998</v>
      </c>
      <c r="AA500" s="25"/>
      <c r="AB500" s="25"/>
      <c r="AC500" s="25">
        <v>7.85E-2</v>
      </c>
      <c r="AD500" s="121"/>
      <c r="AE500" s="121"/>
      <c r="AF500" s="88">
        <v>377</v>
      </c>
      <c r="AG500" s="88">
        <v>741</v>
      </c>
    </row>
    <row r="501" spans="1:49">
      <c r="A501" s="12" t="s">
        <v>130</v>
      </c>
      <c r="B501" s="2" t="s">
        <v>75</v>
      </c>
      <c r="C501" s="13" t="s">
        <v>186</v>
      </c>
      <c r="D501" s="2">
        <v>2014</v>
      </c>
      <c r="E501" s="13">
        <v>2014</v>
      </c>
      <c r="F501" s="13" t="s">
        <v>100</v>
      </c>
      <c r="G501" s="88"/>
      <c r="H501" s="88"/>
      <c r="I501" s="88"/>
      <c r="J501" s="88"/>
      <c r="K501" s="88"/>
      <c r="L501" s="88"/>
      <c r="M501" s="45">
        <v>1551</v>
      </c>
      <c r="N501" s="45">
        <v>3195</v>
      </c>
      <c r="O501" s="45"/>
      <c r="P501" s="45"/>
      <c r="Q501" s="45"/>
      <c r="R501" s="45"/>
      <c r="S501" s="45"/>
      <c r="T501" s="45"/>
      <c r="U501" s="45"/>
      <c r="V501" s="45"/>
      <c r="W501" s="138"/>
      <c r="X501" s="138"/>
      <c r="Y501" s="138"/>
      <c r="Z501" s="25">
        <v>0.8125</v>
      </c>
      <c r="AA501" s="25"/>
      <c r="AB501" s="25"/>
      <c r="AC501" s="25">
        <v>7.85E-2</v>
      </c>
      <c r="AD501" s="121"/>
      <c r="AE501" s="121"/>
      <c r="AF501" s="88">
        <v>114</v>
      </c>
      <c r="AG501" s="88">
        <v>195</v>
      </c>
    </row>
    <row r="502" spans="1:49">
      <c r="A502" s="12" t="s">
        <v>131</v>
      </c>
      <c r="B502" s="2" t="s">
        <v>76</v>
      </c>
      <c r="C502" s="13" t="s">
        <v>186</v>
      </c>
      <c r="D502" s="2">
        <v>2014</v>
      </c>
      <c r="E502" s="13">
        <v>2014</v>
      </c>
      <c r="F502" s="13" t="s">
        <v>100</v>
      </c>
      <c r="G502" s="88"/>
      <c r="H502" s="88"/>
      <c r="I502" s="88"/>
      <c r="J502" s="88"/>
      <c r="K502" s="88"/>
      <c r="L502" s="88"/>
      <c r="M502" s="45">
        <v>588401</v>
      </c>
      <c r="N502" s="45">
        <v>1195488</v>
      </c>
      <c r="O502" s="45"/>
      <c r="P502" s="45"/>
      <c r="Q502" s="45"/>
      <c r="R502" s="45"/>
      <c r="S502" s="45"/>
      <c r="T502" s="45"/>
      <c r="U502" s="45"/>
      <c r="V502" s="45"/>
      <c r="W502" s="138"/>
      <c r="X502" s="138"/>
      <c r="Y502" s="138"/>
      <c r="Z502" s="25">
        <v>0.97140000000000004</v>
      </c>
      <c r="AA502" s="25"/>
      <c r="AB502" s="25"/>
      <c r="AC502" s="25">
        <v>4.7100000000000003E-2</v>
      </c>
      <c r="AD502" s="121"/>
      <c r="AE502" s="121"/>
      <c r="AF502" s="88">
        <v>115593</v>
      </c>
      <c r="AG502" s="88">
        <v>235145</v>
      </c>
    </row>
    <row r="503" spans="1:49">
      <c r="A503" s="12" t="s">
        <v>132</v>
      </c>
      <c r="B503" s="2" t="s">
        <v>75</v>
      </c>
      <c r="C503" s="13" t="s">
        <v>186</v>
      </c>
      <c r="D503" s="2">
        <v>2014</v>
      </c>
      <c r="E503" s="13">
        <v>2014</v>
      </c>
      <c r="F503" s="13" t="s">
        <v>100</v>
      </c>
      <c r="G503" s="88"/>
      <c r="H503" s="88"/>
      <c r="I503" s="88"/>
      <c r="J503" s="88"/>
      <c r="K503" s="88"/>
      <c r="L503" s="88"/>
      <c r="M503" s="45">
        <v>11555</v>
      </c>
      <c r="N503" s="45">
        <v>28818</v>
      </c>
      <c r="O503" s="45"/>
      <c r="P503" s="45"/>
      <c r="Q503" s="45"/>
      <c r="R503" s="45"/>
      <c r="S503" s="45"/>
      <c r="T503" s="45"/>
      <c r="U503" s="45"/>
      <c r="V503" s="45"/>
      <c r="W503" s="138"/>
      <c r="X503" s="138"/>
      <c r="Y503" s="138"/>
      <c r="Z503" s="25">
        <v>0.98719999999999997</v>
      </c>
      <c r="AA503" s="25"/>
      <c r="AB503" s="25"/>
      <c r="AC503" s="25">
        <v>7.85E-2</v>
      </c>
      <c r="AD503" s="121"/>
      <c r="AE503" s="121"/>
      <c r="AF503" s="88">
        <v>2802</v>
      </c>
      <c r="AG503" s="88">
        <v>6460</v>
      </c>
    </row>
    <row r="504" spans="1:49">
      <c r="A504" s="12" t="s">
        <v>133</v>
      </c>
      <c r="B504" s="2" t="s">
        <v>75</v>
      </c>
      <c r="C504" s="13" t="s">
        <v>186</v>
      </c>
      <c r="D504" s="2">
        <v>2014</v>
      </c>
      <c r="E504" s="13">
        <v>2014</v>
      </c>
      <c r="F504" s="13" t="s">
        <v>100</v>
      </c>
      <c r="G504" s="88"/>
      <c r="H504" s="88"/>
      <c r="I504" s="88"/>
      <c r="J504" s="88"/>
      <c r="K504" s="88"/>
      <c r="L504" s="88"/>
      <c r="M504" s="45">
        <v>6255</v>
      </c>
      <c r="N504" s="45">
        <v>10417</v>
      </c>
      <c r="O504" s="45"/>
      <c r="P504" s="45"/>
      <c r="Q504" s="45"/>
      <c r="R504" s="45"/>
      <c r="S504" s="45"/>
      <c r="T504" s="45"/>
      <c r="U504" s="45"/>
      <c r="V504" s="45"/>
      <c r="W504" s="138"/>
      <c r="X504" s="138"/>
      <c r="Y504" s="138"/>
      <c r="Z504" s="25">
        <v>0.98329999999999995</v>
      </c>
      <c r="AA504" s="25"/>
      <c r="AB504" s="25"/>
      <c r="AC504" s="25">
        <v>7.85E-2</v>
      </c>
      <c r="AD504" s="121"/>
      <c r="AE504" s="121"/>
      <c r="AF504" s="88">
        <v>1311</v>
      </c>
      <c r="AG504" s="88">
        <v>2341</v>
      </c>
    </row>
    <row r="505" spans="1:49">
      <c r="A505" s="12" t="s">
        <v>134</v>
      </c>
      <c r="B505" s="2" t="s">
        <v>75</v>
      </c>
      <c r="C505" s="13" t="s">
        <v>186</v>
      </c>
      <c r="D505" s="2">
        <v>2014</v>
      </c>
      <c r="E505" s="13">
        <v>2014</v>
      </c>
      <c r="F505" s="13" t="s">
        <v>100</v>
      </c>
      <c r="G505" s="88"/>
      <c r="H505" s="88"/>
      <c r="I505" s="88"/>
      <c r="J505" s="88"/>
      <c r="K505" s="88"/>
      <c r="L505" s="88"/>
      <c r="M505" s="45">
        <v>1025</v>
      </c>
      <c r="N505" s="45">
        <v>1988</v>
      </c>
      <c r="O505" s="45"/>
      <c r="P505" s="45"/>
      <c r="Q505" s="45"/>
      <c r="R505" s="45"/>
      <c r="S505" s="45"/>
      <c r="T505" s="45"/>
      <c r="U505" s="45"/>
      <c r="V505" s="45"/>
      <c r="W505" s="138"/>
      <c r="X505" s="138"/>
      <c r="Y505" s="138"/>
      <c r="Z505" s="25">
        <v>0.88239999999999996</v>
      </c>
      <c r="AA505" s="25"/>
      <c r="AB505" s="25"/>
      <c r="AC505" s="25">
        <v>7.85E-2</v>
      </c>
      <c r="AD505" s="121"/>
      <c r="AE505" s="121"/>
      <c r="AF505" s="88">
        <v>34</v>
      </c>
      <c r="AG505" s="88">
        <v>55</v>
      </c>
    </row>
    <row r="506" spans="1:49">
      <c r="A506" s="12" t="s">
        <v>135</v>
      </c>
      <c r="B506" s="2" t="s">
        <v>75</v>
      </c>
      <c r="C506" s="13" t="s">
        <v>186</v>
      </c>
      <c r="D506" s="2">
        <v>2014</v>
      </c>
      <c r="E506" s="13">
        <v>2014</v>
      </c>
      <c r="F506" s="13" t="s">
        <v>100</v>
      </c>
      <c r="G506" s="88"/>
      <c r="H506" s="88"/>
      <c r="I506" s="88"/>
      <c r="J506" s="88"/>
      <c r="K506" s="88"/>
      <c r="L506" s="88"/>
      <c r="M506" s="45">
        <v>7483</v>
      </c>
      <c r="N506" s="45">
        <v>13870</v>
      </c>
      <c r="O506" s="45"/>
      <c r="P506" s="45"/>
      <c r="Q506" s="45"/>
      <c r="R506" s="45"/>
      <c r="S506" s="45"/>
      <c r="T506" s="45"/>
      <c r="U506" s="45"/>
      <c r="V506" s="45"/>
      <c r="W506" s="138"/>
      <c r="X506" s="138"/>
      <c r="Y506" s="138"/>
      <c r="Z506" s="25">
        <v>0.99019999999999997</v>
      </c>
      <c r="AA506" s="25"/>
      <c r="AB506" s="25"/>
      <c r="AC506" s="25">
        <v>7.85E-2</v>
      </c>
      <c r="AD506" s="121"/>
      <c r="AE506" s="121"/>
      <c r="AF506" s="88">
        <v>626</v>
      </c>
      <c r="AG506" s="88">
        <v>1304</v>
      </c>
    </row>
    <row r="507" spans="1:49">
      <c r="A507" s="12" t="s">
        <v>136</v>
      </c>
      <c r="B507" s="2" t="s">
        <v>75</v>
      </c>
      <c r="C507" s="13" t="s">
        <v>186</v>
      </c>
      <c r="D507" s="2">
        <v>2014</v>
      </c>
      <c r="E507" s="13">
        <v>2014</v>
      </c>
      <c r="F507" s="13" t="s">
        <v>100</v>
      </c>
      <c r="G507" s="88"/>
      <c r="H507" s="88"/>
      <c r="I507" s="88"/>
      <c r="J507" s="88"/>
      <c r="K507" s="88"/>
      <c r="L507" s="88"/>
      <c r="M507" s="45">
        <v>24352</v>
      </c>
      <c r="N507" s="45">
        <v>57532</v>
      </c>
      <c r="O507" s="45"/>
      <c r="P507" s="45"/>
      <c r="Q507" s="45"/>
      <c r="R507" s="45"/>
      <c r="S507" s="45"/>
      <c r="T507" s="45"/>
      <c r="U507" s="45"/>
      <c r="V507" s="45"/>
      <c r="W507" s="138"/>
      <c r="X507" s="138"/>
      <c r="Y507" s="138"/>
      <c r="Z507" s="25">
        <v>0.99439999999999995</v>
      </c>
      <c r="AA507" s="25"/>
      <c r="AB507" s="25"/>
      <c r="AC507" s="25">
        <v>1.12E-2</v>
      </c>
      <c r="AD507" s="121"/>
      <c r="AE507" s="121"/>
      <c r="AF507" s="88">
        <v>4030</v>
      </c>
      <c r="AG507" s="88">
        <v>9063</v>
      </c>
    </row>
    <row r="508" spans="1:49">
      <c r="A508" s="12" t="s">
        <v>137</v>
      </c>
      <c r="B508" s="2" t="s">
        <v>75</v>
      </c>
      <c r="C508" s="13" t="s">
        <v>186</v>
      </c>
      <c r="D508" s="2">
        <v>2014</v>
      </c>
      <c r="E508" s="13">
        <v>2014</v>
      </c>
      <c r="F508" s="13" t="s">
        <v>100</v>
      </c>
      <c r="G508" s="88"/>
      <c r="H508" s="88"/>
      <c r="I508" s="88"/>
      <c r="J508" s="88"/>
      <c r="K508" s="88"/>
      <c r="L508" s="88"/>
      <c r="M508" s="45">
        <v>479</v>
      </c>
      <c r="N508" s="45">
        <v>1027</v>
      </c>
      <c r="O508" s="45"/>
      <c r="P508" s="45"/>
      <c r="Q508" s="45"/>
      <c r="R508" s="45"/>
      <c r="S508" s="45"/>
      <c r="T508" s="45"/>
      <c r="U508" s="45"/>
      <c r="V508" s="45"/>
      <c r="W508" s="138"/>
      <c r="X508" s="138"/>
      <c r="Y508" s="138"/>
      <c r="Z508" s="25">
        <v>1</v>
      </c>
      <c r="AA508" s="25"/>
      <c r="AB508" s="25"/>
      <c r="AC508" s="25">
        <v>7.85E-2</v>
      </c>
      <c r="AD508" s="121"/>
      <c r="AE508" s="121"/>
      <c r="AF508" s="88">
        <v>39</v>
      </c>
      <c r="AG508" s="88">
        <v>80</v>
      </c>
    </row>
    <row r="509" spans="1:49">
      <c r="A509" s="12" t="s">
        <v>138</v>
      </c>
      <c r="B509" s="2" t="s">
        <v>75</v>
      </c>
      <c r="C509" s="13" t="s">
        <v>186</v>
      </c>
      <c r="D509" s="2">
        <v>2014</v>
      </c>
      <c r="E509" s="13">
        <v>2014</v>
      </c>
      <c r="F509" s="13" t="s">
        <v>100</v>
      </c>
      <c r="G509" s="88"/>
      <c r="H509" s="88"/>
      <c r="I509" s="88"/>
      <c r="J509" s="88"/>
      <c r="K509" s="88"/>
      <c r="L509" s="88"/>
      <c r="M509" s="45">
        <v>456</v>
      </c>
      <c r="N509" s="45">
        <v>768</v>
      </c>
      <c r="O509" s="45"/>
      <c r="P509" s="45"/>
      <c r="Q509" s="45"/>
      <c r="R509" s="45"/>
      <c r="S509" s="45"/>
      <c r="T509" s="45"/>
      <c r="U509" s="45"/>
      <c r="V509" s="45"/>
      <c r="W509" s="138"/>
      <c r="X509" s="138"/>
      <c r="Y509" s="138"/>
      <c r="Z509" s="25">
        <v>0.95450000000000002</v>
      </c>
      <c r="AA509" s="25"/>
      <c r="AB509" s="25"/>
      <c r="AC509" s="25">
        <v>7.85E-2</v>
      </c>
      <c r="AD509" s="121"/>
      <c r="AE509" s="121"/>
      <c r="AF509" s="88">
        <v>64</v>
      </c>
      <c r="AG509" s="88">
        <v>138</v>
      </c>
    </row>
    <row r="510" spans="1:49">
      <c r="A510" s="12" t="s">
        <v>139</v>
      </c>
      <c r="B510" s="2" t="s">
        <v>75</v>
      </c>
      <c r="C510" s="13" t="s">
        <v>186</v>
      </c>
      <c r="D510" s="2">
        <v>2014</v>
      </c>
      <c r="E510" s="13">
        <v>2014</v>
      </c>
      <c r="F510" s="13" t="s">
        <v>100</v>
      </c>
      <c r="G510" s="88"/>
      <c r="H510" s="88"/>
      <c r="I510" s="88"/>
      <c r="J510" s="88"/>
      <c r="K510" s="88"/>
      <c r="L510" s="88"/>
      <c r="M510" s="45">
        <v>20834</v>
      </c>
      <c r="N510" s="45">
        <v>46724</v>
      </c>
      <c r="O510" s="45"/>
      <c r="P510" s="45"/>
      <c r="Q510" s="45"/>
      <c r="R510" s="45"/>
      <c r="S510" s="45"/>
      <c r="T510" s="45"/>
      <c r="U510" s="45"/>
      <c r="V510" s="45"/>
      <c r="W510" s="138"/>
      <c r="X510" s="138"/>
      <c r="Y510" s="138"/>
      <c r="Z510" s="25">
        <v>0.99890000000000001</v>
      </c>
      <c r="AA510" s="25"/>
      <c r="AB510" s="25"/>
      <c r="AC510" s="25">
        <v>7.5300000000000006E-2</v>
      </c>
      <c r="AD510" s="121"/>
      <c r="AE510" s="121"/>
      <c r="AF510" s="88">
        <v>6510</v>
      </c>
      <c r="AG510" s="88">
        <v>14139</v>
      </c>
    </row>
    <row r="511" spans="1:49">
      <c r="A511" s="12" t="s">
        <v>140</v>
      </c>
      <c r="B511" s="2" t="s">
        <v>75</v>
      </c>
      <c r="C511" s="13" t="s">
        <v>186</v>
      </c>
      <c r="D511" s="2">
        <v>2014</v>
      </c>
      <c r="E511" s="13">
        <v>2014</v>
      </c>
      <c r="F511" s="13" t="s">
        <v>100</v>
      </c>
      <c r="G511" s="88"/>
      <c r="H511" s="88"/>
      <c r="I511" s="88"/>
      <c r="J511" s="88"/>
      <c r="K511" s="88"/>
      <c r="L511" s="88"/>
      <c r="M511" s="45">
        <v>3461</v>
      </c>
      <c r="N511" s="45">
        <v>7145</v>
      </c>
      <c r="O511" s="45"/>
      <c r="P511" s="45"/>
      <c r="Q511" s="45"/>
      <c r="R511" s="45"/>
      <c r="S511" s="45"/>
      <c r="T511" s="45"/>
      <c r="U511" s="45"/>
      <c r="V511" s="45"/>
      <c r="W511" s="138"/>
      <c r="X511" s="138"/>
      <c r="Y511" s="138"/>
      <c r="Z511" s="25">
        <v>0.88970000000000005</v>
      </c>
      <c r="AA511" s="25"/>
      <c r="AB511" s="25"/>
      <c r="AC511" s="25">
        <v>7.85E-2</v>
      </c>
      <c r="AD511" s="121"/>
      <c r="AE511" s="121"/>
      <c r="AF511" s="88">
        <v>810</v>
      </c>
      <c r="AG511" s="88">
        <v>1651</v>
      </c>
    </row>
    <row r="512" spans="1:49">
      <c r="A512" s="12" t="s">
        <v>141</v>
      </c>
      <c r="B512" s="2" t="s">
        <v>75</v>
      </c>
      <c r="C512" s="13" t="s">
        <v>186</v>
      </c>
      <c r="D512" s="2">
        <v>2014</v>
      </c>
      <c r="E512" s="13">
        <v>2014</v>
      </c>
      <c r="F512" s="13" t="s">
        <v>100</v>
      </c>
      <c r="G512" s="88"/>
      <c r="H512" s="88"/>
      <c r="I512" s="88"/>
      <c r="J512" s="88"/>
      <c r="K512" s="88"/>
      <c r="L512" s="88"/>
      <c r="M512" s="45">
        <v>4190</v>
      </c>
      <c r="N512" s="45">
        <v>7698</v>
      </c>
      <c r="O512" s="45"/>
      <c r="P512" s="45"/>
      <c r="Q512" s="45"/>
      <c r="R512" s="45"/>
      <c r="S512" s="45"/>
      <c r="T512" s="45"/>
      <c r="U512" s="45"/>
      <c r="V512" s="45"/>
      <c r="W512" s="138"/>
      <c r="X512" s="138"/>
      <c r="Y512" s="138"/>
      <c r="Z512" s="25">
        <v>0.98709999999999998</v>
      </c>
      <c r="AA512" s="25"/>
      <c r="AB512" s="25"/>
      <c r="AC512" s="25">
        <v>7.85E-2</v>
      </c>
      <c r="AD512" s="121"/>
      <c r="AE512" s="121"/>
      <c r="AF512" s="88">
        <v>180</v>
      </c>
      <c r="AG512" s="88">
        <v>321</v>
      </c>
    </row>
    <row r="513" spans="1:33">
      <c r="A513" s="12" t="s">
        <v>142</v>
      </c>
      <c r="B513" s="2" t="s">
        <v>74</v>
      </c>
      <c r="C513" s="13" t="s">
        <v>186</v>
      </c>
      <c r="D513" s="2">
        <v>2014</v>
      </c>
      <c r="E513" s="13">
        <v>2014</v>
      </c>
      <c r="F513" s="13" t="s">
        <v>100</v>
      </c>
      <c r="G513" s="88"/>
      <c r="H513" s="88"/>
      <c r="I513" s="88"/>
      <c r="J513" s="88"/>
      <c r="K513" s="88"/>
      <c r="L513" s="88"/>
      <c r="M513" s="45">
        <v>117886</v>
      </c>
      <c r="N513" s="45">
        <v>271789</v>
      </c>
      <c r="O513" s="45"/>
      <c r="P513" s="45"/>
      <c r="Q513" s="45"/>
      <c r="R513" s="45"/>
      <c r="S513" s="45"/>
      <c r="T513" s="45"/>
      <c r="U513" s="45"/>
      <c r="V513" s="45"/>
      <c r="W513" s="138"/>
      <c r="X513" s="138"/>
      <c r="Y513" s="138"/>
      <c r="Z513" s="25">
        <v>0.98080000000000001</v>
      </c>
      <c r="AA513" s="25"/>
      <c r="AB513" s="25"/>
      <c r="AC513" s="25">
        <v>3.5400000000000001E-2</v>
      </c>
      <c r="AD513" s="121"/>
      <c r="AE513" s="121"/>
      <c r="AF513" s="88">
        <v>29607</v>
      </c>
      <c r="AG513" s="88">
        <v>63827</v>
      </c>
    </row>
    <row r="514" spans="1:33">
      <c r="A514" s="12" t="s">
        <v>143</v>
      </c>
      <c r="B514" s="2" t="s">
        <v>74</v>
      </c>
      <c r="C514" s="13" t="s">
        <v>186</v>
      </c>
      <c r="D514" s="2">
        <v>2014</v>
      </c>
      <c r="E514" s="13">
        <v>2014</v>
      </c>
      <c r="F514" s="13" t="s">
        <v>100</v>
      </c>
      <c r="G514" s="88"/>
      <c r="H514" s="88"/>
      <c r="I514" s="88"/>
      <c r="J514" s="88"/>
      <c r="K514" s="88"/>
      <c r="L514" s="88"/>
      <c r="M514" s="45">
        <v>9366</v>
      </c>
      <c r="N514" s="45">
        <v>18662</v>
      </c>
      <c r="O514" s="45"/>
      <c r="P514" s="45"/>
      <c r="Q514" s="45"/>
      <c r="R514" s="45"/>
      <c r="S514" s="45"/>
      <c r="T514" s="45"/>
      <c r="U514" s="45"/>
      <c r="V514" s="45"/>
      <c r="W514" s="138"/>
      <c r="X514" s="138"/>
      <c r="Y514" s="138"/>
      <c r="Z514" s="25">
        <v>0.98560000000000003</v>
      </c>
      <c r="AA514" s="25"/>
      <c r="AB514" s="25"/>
      <c r="AC514" s="25">
        <v>7.85E-2</v>
      </c>
      <c r="AD514" s="121"/>
      <c r="AE514" s="121"/>
      <c r="AF514" s="88">
        <v>703</v>
      </c>
      <c r="AG514" s="88">
        <v>1408</v>
      </c>
    </row>
    <row r="515" spans="1:33">
      <c r="A515" s="12" t="s">
        <v>144</v>
      </c>
      <c r="B515" s="2" t="s">
        <v>75</v>
      </c>
      <c r="C515" s="13" t="s">
        <v>186</v>
      </c>
      <c r="D515" s="2">
        <v>2014</v>
      </c>
      <c r="E515" s="13">
        <v>2014</v>
      </c>
      <c r="F515" s="13" t="s">
        <v>100</v>
      </c>
      <c r="G515" s="88"/>
      <c r="H515" s="88"/>
      <c r="I515" s="88"/>
      <c r="J515" s="88"/>
      <c r="K515" s="88"/>
      <c r="L515" s="88"/>
      <c r="M515" s="45">
        <v>985</v>
      </c>
      <c r="N515" s="45">
        <v>1917</v>
      </c>
      <c r="O515" s="45"/>
      <c r="P515" s="45"/>
      <c r="Q515" s="45"/>
      <c r="R515" s="45"/>
      <c r="S515" s="45"/>
      <c r="T515" s="45"/>
      <c r="U515" s="45"/>
      <c r="V515" s="45"/>
      <c r="W515" s="138"/>
      <c r="X515" s="138"/>
      <c r="Y515" s="138"/>
      <c r="Z515" s="25">
        <v>0.98750000000000004</v>
      </c>
      <c r="AA515" s="25"/>
      <c r="AB515" s="25"/>
      <c r="AC515" s="25">
        <v>7.85E-2</v>
      </c>
      <c r="AD515" s="121"/>
      <c r="AE515" s="121"/>
      <c r="AF515" s="88">
        <v>42</v>
      </c>
      <c r="AG515" s="88">
        <v>67</v>
      </c>
    </row>
    <row r="516" spans="1:33">
      <c r="A516" s="12" t="s">
        <v>145</v>
      </c>
      <c r="B516" s="2" t="s">
        <v>75</v>
      </c>
      <c r="C516" s="13" t="s">
        <v>186</v>
      </c>
      <c r="D516" s="2">
        <v>2014</v>
      </c>
      <c r="E516" s="13">
        <v>2014</v>
      </c>
      <c r="F516" s="13" t="s">
        <v>100</v>
      </c>
      <c r="G516" s="88"/>
      <c r="H516" s="88"/>
      <c r="I516" s="88"/>
      <c r="J516" s="88"/>
      <c r="K516" s="88"/>
      <c r="L516" s="88"/>
      <c r="M516" s="45">
        <v>126948</v>
      </c>
      <c r="N516" s="45">
        <v>294878</v>
      </c>
      <c r="O516" s="45"/>
      <c r="P516" s="45"/>
      <c r="Q516" s="45"/>
      <c r="R516" s="45"/>
      <c r="S516" s="45"/>
      <c r="T516" s="45"/>
      <c r="U516" s="45"/>
      <c r="V516" s="45"/>
      <c r="W516" s="138"/>
      <c r="X516" s="138"/>
      <c r="Y516" s="138"/>
      <c r="Z516" s="25">
        <v>0.99509999999999998</v>
      </c>
      <c r="AA516" s="25"/>
      <c r="AB516" s="25"/>
      <c r="AC516" s="25">
        <v>3.73E-2</v>
      </c>
      <c r="AD516" s="121"/>
      <c r="AE516" s="121"/>
      <c r="AF516" s="88">
        <v>17224</v>
      </c>
      <c r="AG516" s="88">
        <v>37716</v>
      </c>
    </row>
    <row r="517" spans="1:33">
      <c r="A517" s="12" t="s">
        <v>146</v>
      </c>
      <c r="B517" s="2" t="s">
        <v>74</v>
      </c>
      <c r="C517" s="13" t="s">
        <v>186</v>
      </c>
      <c r="D517" s="2">
        <v>2014</v>
      </c>
      <c r="E517" s="13">
        <v>2014</v>
      </c>
      <c r="F517" s="13" t="s">
        <v>100</v>
      </c>
      <c r="G517" s="88"/>
      <c r="H517" s="88"/>
      <c r="I517" s="88"/>
      <c r="J517" s="88"/>
      <c r="K517" s="88"/>
      <c r="L517" s="88"/>
      <c r="M517" s="45">
        <v>103388</v>
      </c>
      <c r="N517" s="45">
        <v>219662</v>
      </c>
      <c r="O517" s="45"/>
      <c r="P517" s="45"/>
      <c r="Q517" s="45"/>
      <c r="R517" s="45"/>
      <c r="S517" s="45"/>
      <c r="T517" s="45"/>
      <c r="U517" s="45"/>
      <c r="V517" s="45"/>
      <c r="W517" s="138"/>
      <c r="X517" s="138"/>
      <c r="Y517" s="138"/>
      <c r="Z517" s="25">
        <v>0.98880000000000001</v>
      </c>
      <c r="AA517" s="25"/>
      <c r="AB517" s="25"/>
      <c r="AC517" s="25">
        <v>2.0999999999999999E-3</v>
      </c>
      <c r="AD517" s="121"/>
      <c r="AE517" s="121"/>
      <c r="AF517" s="88">
        <v>10045</v>
      </c>
      <c r="AG517" s="88">
        <v>19619</v>
      </c>
    </row>
    <row r="518" spans="1:33">
      <c r="A518" s="12" t="s">
        <v>147</v>
      </c>
      <c r="B518" s="2" t="s">
        <v>75</v>
      </c>
      <c r="C518" s="13" t="s">
        <v>186</v>
      </c>
      <c r="D518" s="2">
        <v>2014</v>
      </c>
      <c r="E518" s="13">
        <v>2014</v>
      </c>
      <c r="F518" s="13" t="s">
        <v>100</v>
      </c>
      <c r="G518" s="88"/>
      <c r="H518" s="88"/>
      <c r="I518" s="88"/>
      <c r="J518" s="88"/>
      <c r="K518" s="88"/>
      <c r="L518" s="88"/>
      <c r="M518" s="45">
        <v>2707</v>
      </c>
      <c r="N518" s="45">
        <v>6079</v>
      </c>
      <c r="O518" s="45"/>
      <c r="P518" s="45"/>
      <c r="Q518" s="45"/>
      <c r="R518" s="45"/>
      <c r="S518" s="45"/>
      <c r="T518" s="45"/>
      <c r="U518" s="45"/>
      <c r="V518" s="45"/>
      <c r="W518" s="138"/>
      <c r="X518" s="138"/>
      <c r="Y518" s="138"/>
      <c r="Z518" s="25">
        <v>0.99070000000000003</v>
      </c>
      <c r="AA518" s="25"/>
      <c r="AB518" s="25"/>
      <c r="AC518" s="25">
        <v>7.85E-2</v>
      </c>
      <c r="AD518" s="121"/>
      <c r="AE518" s="121"/>
      <c r="AF518" s="88">
        <v>428</v>
      </c>
      <c r="AG518" s="88">
        <v>934</v>
      </c>
    </row>
    <row r="519" spans="1:33">
      <c r="A519" s="12" t="s">
        <v>148</v>
      </c>
      <c r="B519" s="2" t="s">
        <v>75</v>
      </c>
      <c r="C519" s="13" t="s">
        <v>186</v>
      </c>
      <c r="D519" s="2">
        <v>2014</v>
      </c>
      <c r="E519" s="13">
        <v>2014</v>
      </c>
      <c r="F519" s="13" t="s">
        <v>100</v>
      </c>
      <c r="G519" s="88"/>
      <c r="H519" s="88"/>
      <c r="I519" s="88"/>
      <c r="J519" s="88"/>
      <c r="K519" s="88"/>
      <c r="L519" s="88"/>
      <c r="M519" s="45">
        <v>176313</v>
      </c>
      <c r="N519" s="45">
        <v>398993</v>
      </c>
      <c r="O519" s="45"/>
      <c r="P519" s="45"/>
      <c r="Q519" s="45"/>
      <c r="R519" s="45"/>
      <c r="S519" s="45"/>
      <c r="T519" s="45"/>
      <c r="U519" s="45"/>
      <c r="V519" s="45"/>
      <c r="W519" s="138"/>
      <c r="X519" s="138"/>
      <c r="Y519" s="138"/>
      <c r="Z519" s="25">
        <v>0.99990000000000001</v>
      </c>
      <c r="AA519" s="25"/>
      <c r="AB519" s="25"/>
      <c r="AC519" s="25">
        <v>2.8000000000000001E-2</v>
      </c>
      <c r="AD519" s="121"/>
      <c r="AE519" s="121"/>
      <c r="AF519" s="88">
        <v>21370</v>
      </c>
      <c r="AG519" s="88">
        <v>45377</v>
      </c>
    </row>
    <row r="520" spans="1:33">
      <c r="A520" s="12" t="s">
        <v>149</v>
      </c>
      <c r="B520" s="2" t="s">
        <v>74</v>
      </c>
      <c r="C520" s="13" t="s">
        <v>186</v>
      </c>
      <c r="D520" s="2">
        <v>2014</v>
      </c>
      <c r="E520" s="13">
        <v>2014</v>
      </c>
      <c r="F520" s="13" t="s">
        <v>100</v>
      </c>
      <c r="G520" s="88"/>
      <c r="H520" s="88"/>
      <c r="I520" s="88"/>
      <c r="J520" s="88"/>
      <c r="K520" s="88"/>
      <c r="L520" s="88"/>
      <c r="M520" s="45">
        <v>136833</v>
      </c>
      <c r="N520" s="45">
        <v>282917</v>
      </c>
      <c r="O520" s="45"/>
      <c r="P520" s="45"/>
      <c r="Q520" s="45"/>
      <c r="R520" s="45"/>
      <c r="S520" s="45"/>
      <c r="T520" s="45"/>
      <c r="U520" s="45"/>
      <c r="V520" s="45"/>
      <c r="W520" s="138"/>
      <c r="X520" s="138"/>
      <c r="Y520" s="138"/>
      <c r="Z520" s="25">
        <v>0.88109999999999999</v>
      </c>
      <c r="AA520" s="25"/>
      <c r="AB520" s="25"/>
      <c r="AC520" s="25">
        <v>3.8800000000000001E-2</v>
      </c>
      <c r="AD520" s="121"/>
      <c r="AE520" s="121"/>
      <c r="AF520" s="88">
        <v>16727</v>
      </c>
      <c r="AG520" s="88">
        <v>34301</v>
      </c>
    </row>
    <row r="521" spans="1:33">
      <c r="A521" s="12" t="s">
        <v>150</v>
      </c>
      <c r="B521" s="2" t="s">
        <v>74</v>
      </c>
      <c r="C521" s="13" t="s">
        <v>186</v>
      </c>
      <c r="D521" s="2">
        <v>2014</v>
      </c>
      <c r="E521" s="13">
        <v>2014</v>
      </c>
      <c r="F521" s="13" t="s">
        <v>100</v>
      </c>
      <c r="G521" s="88"/>
      <c r="H521" s="88"/>
      <c r="I521" s="88"/>
      <c r="J521" s="88"/>
      <c r="K521" s="88"/>
      <c r="L521" s="88"/>
      <c r="M521" s="45">
        <v>33024</v>
      </c>
      <c r="N521" s="45">
        <v>53990</v>
      </c>
      <c r="O521" s="45"/>
      <c r="P521" s="45"/>
      <c r="Q521" s="45"/>
      <c r="R521" s="45"/>
      <c r="S521" s="45"/>
      <c r="T521" s="45"/>
      <c r="U521" s="45"/>
      <c r="V521" s="45"/>
      <c r="W521" s="138"/>
      <c r="X521" s="138"/>
      <c r="Y521" s="138"/>
      <c r="Z521" s="25">
        <v>0.97160000000000002</v>
      </c>
      <c r="AA521" s="25"/>
      <c r="AB521" s="25"/>
      <c r="AC521" s="25">
        <v>7.2300000000000003E-2</v>
      </c>
      <c r="AD521" s="121"/>
      <c r="AE521" s="121"/>
      <c r="AF521" s="88">
        <v>4140</v>
      </c>
      <c r="AG521" s="88">
        <v>6607</v>
      </c>
    </row>
    <row r="522" spans="1:33">
      <c r="A522" s="12" t="s">
        <v>151</v>
      </c>
      <c r="B522" s="2" t="s">
        <v>75</v>
      </c>
      <c r="C522" s="13" t="s">
        <v>186</v>
      </c>
      <c r="D522" s="2">
        <v>2014</v>
      </c>
      <c r="E522" s="13">
        <v>2014</v>
      </c>
      <c r="F522" s="13" t="s">
        <v>100</v>
      </c>
      <c r="G522" s="88"/>
      <c r="H522" s="88"/>
      <c r="I522" s="88"/>
      <c r="J522" s="88"/>
      <c r="K522" s="88"/>
      <c r="L522" s="88"/>
      <c r="M522" s="45">
        <v>50913</v>
      </c>
      <c r="N522" s="45">
        <v>118832</v>
      </c>
      <c r="O522" s="45"/>
      <c r="P522" s="45"/>
      <c r="Q522" s="45"/>
      <c r="R522" s="45"/>
      <c r="S522" s="45"/>
      <c r="T522" s="45"/>
      <c r="U522" s="45"/>
      <c r="V522" s="45"/>
      <c r="W522" s="138"/>
      <c r="X522" s="138"/>
      <c r="Y522" s="138"/>
      <c r="Z522" s="25">
        <v>0.97470000000000001</v>
      </c>
      <c r="AA522" s="25"/>
      <c r="AB522" s="25"/>
      <c r="AC522" s="25">
        <v>4.5699999999999998E-2</v>
      </c>
      <c r="AD522" s="121"/>
      <c r="AE522" s="121"/>
      <c r="AF522" s="88">
        <v>7227</v>
      </c>
      <c r="AG522" s="88">
        <v>15315</v>
      </c>
    </row>
    <row r="523" spans="1:33">
      <c r="A523" s="12" t="s">
        <v>152</v>
      </c>
      <c r="B523" s="2" t="s">
        <v>74</v>
      </c>
      <c r="C523" s="13" t="s">
        <v>186</v>
      </c>
      <c r="D523" s="2">
        <v>2014</v>
      </c>
      <c r="E523" s="13">
        <v>2014</v>
      </c>
      <c r="F523" s="13" t="s">
        <v>100</v>
      </c>
      <c r="G523" s="88"/>
      <c r="H523" s="88"/>
      <c r="I523" s="88"/>
      <c r="J523" s="88"/>
      <c r="K523" s="88"/>
      <c r="L523" s="88"/>
      <c r="M523" s="45">
        <v>9505</v>
      </c>
      <c r="N523" s="45">
        <v>17784</v>
      </c>
      <c r="O523" s="45"/>
      <c r="P523" s="45"/>
      <c r="Q523" s="45"/>
      <c r="R523" s="45"/>
      <c r="S523" s="45"/>
      <c r="T523" s="45"/>
      <c r="U523" s="45"/>
      <c r="V523" s="45"/>
      <c r="W523" s="138"/>
      <c r="X523" s="138"/>
      <c r="Y523" s="138"/>
      <c r="Z523" s="25">
        <v>0.97389999999999999</v>
      </c>
      <c r="AA523" s="25"/>
      <c r="AB523" s="25"/>
      <c r="AC523" s="25">
        <v>7.85E-2</v>
      </c>
      <c r="AD523" s="121"/>
      <c r="AE523" s="121"/>
      <c r="AF523" s="88">
        <v>1135</v>
      </c>
      <c r="AG523" s="88">
        <v>2278</v>
      </c>
    </row>
    <row r="524" spans="1:33">
      <c r="A524" s="12" t="s">
        <v>153</v>
      </c>
      <c r="B524" s="2" t="s">
        <v>74</v>
      </c>
      <c r="C524" s="13" t="s">
        <v>186</v>
      </c>
      <c r="D524" s="2">
        <v>2014</v>
      </c>
      <c r="E524" s="13">
        <v>2014</v>
      </c>
      <c r="F524" s="13" t="s">
        <v>100</v>
      </c>
      <c r="G524" s="88"/>
      <c r="H524" s="88"/>
      <c r="I524" s="88"/>
      <c r="J524" s="88"/>
      <c r="K524" s="88"/>
      <c r="L524" s="88"/>
      <c r="M524" s="45">
        <v>16082</v>
      </c>
      <c r="N524" s="45">
        <v>32077</v>
      </c>
      <c r="O524" s="45"/>
      <c r="P524" s="45"/>
      <c r="Q524" s="45"/>
      <c r="R524" s="45"/>
      <c r="S524" s="45"/>
      <c r="T524" s="45"/>
      <c r="U524" s="45"/>
      <c r="V524" s="45"/>
      <c r="W524" s="138"/>
      <c r="X524" s="138"/>
      <c r="Y524" s="138"/>
      <c r="Z524" s="25">
        <v>0.96389999999999998</v>
      </c>
      <c r="AA524" s="25"/>
      <c r="AB524" s="25"/>
      <c r="AC524" s="25">
        <v>7.85E-2</v>
      </c>
      <c r="AD524" s="121"/>
      <c r="AE524" s="121"/>
      <c r="AF524" s="88">
        <v>4006</v>
      </c>
      <c r="AG524" s="88">
        <v>7797</v>
      </c>
    </row>
    <row r="525" spans="1:33">
      <c r="A525" s="12" t="s">
        <v>154</v>
      </c>
      <c r="B525" s="2" t="s">
        <v>74</v>
      </c>
      <c r="C525" s="13" t="s">
        <v>186</v>
      </c>
      <c r="D525" s="2">
        <v>2014</v>
      </c>
      <c r="E525" s="13">
        <v>2014</v>
      </c>
      <c r="F525" s="13" t="s">
        <v>100</v>
      </c>
      <c r="G525" s="88"/>
      <c r="H525" s="88"/>
      <c r="I525" s="88"/>
      <c r="J525" s="88"/>
      <c r="K525" s="88"/>
      <c r="L525" s="88"/>
      <c r="M525" s="45">
        <v>15844</v>
      </c>
      <c r="N525" s="45">
        <v>34777</v>
      </c>
      <c r="O525" s="45"/>
      <c r="P525" s="45"/>
      <c r="Q525" s="45"/>
      <c r="R525" s="45"/>
      <c r="S525" s="45"/>
      <c r="T525" s="45"/>
      <c r="U525" s="45"/>
      <c r="V525" s="45"/>
      <c r="W525" s="138"/>
      <c r="X525" s="138"/>
      <c r="Y525" s="138"/>
      <c r="Z525" s="25">
        <v>0.92490000000000006</v>
      </c>
      <c r="AA525" s="25"/>
      <c r="AB525" s="25"/>
      <c r="AC525" s="25">
        <v>7.85E-2</v>
      </c>
      <c r="AD525" s="121"/>
      <c r="AE525" s="121"/>
      <c r="AF525" s="88">
        <v>4094</v>
      </c>
      <c r="AG525" s="88">
        <v>9105</v>
      </c>
    </row>
    <row r="526" spans="1:33">
      <c r="A526" s="12" t="s">
        <v>155</v>
      </c>
      <c r="B526" s="2" t="s">
        <v>74</v>
      </c>
      <c r="C526" s="13" t="s">
        <v>186</v>
      </c>
      <c r="D526" s="2">
        <v>2014</v>
      </c>
      <c r="E526" s="13">
        <v>2014</v>
      </c>
      <c r="F526" s="13" t="s">
        <v>100</v>
      </c>
      <c r="G526" s="88"/>
      <c r="H526" s="88"/>
      <c r="I526" s="88"/>
      <c r="J526" s="88"/>
      <c r="K526" s="88"/>
      <c r="L526" s="88"/>
      <c r="M526" s="45">
        <v>55623</v>
      </c>
      <c r="N526" s="45">
        <v>114046</v>
      </c>
      <c r="O526" s="45"/>
      <c r="P526" s="45"/>
      <c r="Q526" s="45"/>
      <c r="R526" s="45"/>
      <c r="S526" s="45"/>
      <c r="T526" s="45"/>
      <c r="U526" s="45"/>
      <c r="V526" s="45"/>
      <c r="W526" s="138"/>
      <c r="X526" s="138"/>
      <c r="Y526" s="138"/>
      <c r="Z526" s="25">
        <v>0.97940000000000005</v>
      </c>
      <c r="AA526" s="25"/>
      <c r="AB526" s="25"/>
      <c r="AC526" s="25">
        <v>2.8400000000000002E-2</v>
      </c>
      <c r="AD526" s="121"/>
      <c r="AE526" s="121"/>
      <c r="AF526" s="88">
        <v>11062</v>
      </c>
      <c r="AG526" s="88">
        <v>22273</v>
      </c>
    </row>
    <row r="527" spans="1:33">
      <c r="A527" s="12" t="s">
        <v>156</v>
      </c>
      <c r="B527" s="2" t="s">
        <v>74</v>
      </c>
      <c r="C527" s="13" t="s">
        <v>186</v>
      </c>
      <c r="D527" s="2">
        <v>2014</v>
      </c>
      <c r="E527" s="13">
        <v>2014</v>
      </c>
      <c r="F527" s="13" t="s">
        <v>100</v>
      </c>
      <c r="G527" s="88"/>
      <c r="H527" s="88"/>
      <c r="I527" s="88"/>
      <c r="J527" s="88"/>
      <c r="K527" s="88"/>
      <c r="L527" s="88"/>
      <c r="M527" s="45">
        <v>12178</v>
      </c>
      <c r="N527" s="45">
        <v>23189</v>
      </c>
      <c r="O527" s="45"/>
      <c r="P527" s="45"/>
      <c r="Q527" s="45"/>
      <c r="R527" s="45"/>
      <c r="S527" s="45"/>
      <c r="T527" s="45"/>
      <c r="U527" s="45"/>
      <c r="V527" s="45"/>
      <c r="W527" s="138"/>
      <c r="X527" s="138"/>
      <c r="Y527" s="138"/>
      <c r="Z527" s="25">
        <v>0.88549999999999995</v>
      </c>
      <c r="AA527" s="25"/>
      <c r="AB527" s="25"/>
      <c r="AC527" s="25">
        <v>7.85E-2</v>
      </c>
      <c r="AD527" s="121"/>
      <c r="AE527" s="121"/>
      <c r="AF527" s="88">
        <v>2267</v>
      </c>
      <c r="AG527" s="88">
        <v>4638</v>
      </c>
    </row>
    <row r="528" spans="1:33">
      <c r="A528" s="12" t="s">
        <v>157</v>
      </c>
      <c r="B528" s="2" t="s">
        <v>75</v>
      </c>
      <c r="C528" s="13" t="s">
        <v>186</v>
      </c>
      <c r="D528" s="2">
        <v>2014</v>
      </c>
      <c r="E528" s="13">
        <v>2014</v>
      </c>
      <c r="F528" s="13" t="s">
        <v>100</v>
      </c>
      <c r="G528" s="88"/>
      <c r="H528" s="88"/>
      <c r="I528" s="88"/>
      <c r="J528" s="88"/>
      <c r="K528" s="88"/>
      <c r="L528" s="88"/>
      <c r="M528" s="45">
        <v>12815</v>
      </c>
      <c r="N528" s="45">
        <v>24800</v>
      </c>
      <c r="O528" s="45"/>
      <c r="P528" s="45"/>
      <c r="Q528" s="45"/>
      <c r="R528" s="45"/>
      <c r="S528" s="45"/>
      <c r="T528" s="45"/>
      <c r="U528" s="45"/>
      <c r="V528" s="45"/>
      <c r="W528" s="138"/>
      <c r="X528" s="138"/>
      <c r="Y528" s="138"/>
      <c r="Z528" s="25">
        <v>0.96109999999999995</v>
      </c>
      <c r="AA528" s="25"/>
      <c r="AB528" s="25"/>
      <c r="AC528" s="25">
        <v>7.85E-2</v>
      </c>
      <c r="AD528" s="121"/>
      <c r="AE528" s="121"/>
      <c r="AF528" s="88">
        <v>683</v>
      </c>
      <c r="AG528" s="88">
        <v>1118</v>
      </c>
    </row>
    <row r="529" spans="1:49">
      <c r="A529" s="12" t="s">
        <v>158</v>
      </c>
      <c r="B529" s="2" t="s">
        <v>75</v>
      </c>
      <c r="C529" s="13" t="s">
        <v>186</v>
      </c>
      <c r="D529" s="2">
        <v>2014</v>
      </c>
      <c r="E529" s="13">
        <v>2014</v>
      </c>
      <c r="F529" s="13" t="s">
        <v>100</v>
      </c>
      <c r="G529" s="88"/>
      <c r="H529" s="88"/>
      <c r="I529" s="88"/>
      <c r="J529" s="88"/>
      <c r="K529" s="88"/>
      <c r="L529" s="88"/>
      <c r="M529" s="45">
        <v>157</v>
      </c>
      <c r="N529" s="45">
        <v>281</v>
      </c>
      <c r="O529" s="45"/>
      <c r="P529" s="45"/>
      <c r="Q529" s="45"/>
      <c r="R529" s="45"/>
      <c r="S529" s="45"/>
      <c r="T529" s="45"/>
      <c r="U529" s="45"/>
      <c r="V529" s="45"/>
      <c r="W529" s="138"/>
      <c r="X529" s="138"/>
      <c r="Y529" s="138"/>
      <c r="Z529" s="25">
        <v>1</v>
      </c>
      <c r="AA529" s="25"/>
      <c r="AB529" s="25"/>
      <c r="AC529" s="25">
        <v>7.85E-2</v>
      </c>
      <c r="AD529" s="121"/>
      <c r="AE529" s="121"/>
      <c r="AF529" s="88" t="s">
        <v>430</v>
      </c>
      <c r="AG529" s="88" t="s">
        <v>430</v>
      </c>
    </row>
    <row r="530" spans="1:49">
      <c r="A530" s="12" t="s">
        <v>159</v>
      </c>
      <c r="B530" s="2" t="s">
        <v>75</v>
      </c>
      <c r="C530" s="13" t="s">
        <v>186</v>
      </c>
      <c r="D530" s="2">
        <v>2014</v>
      </c>
      <c r="E530" s="13">
        <v>2014</v>
      </c>
      <c r="F530" s="13" t="s">
        <v>100</v>
      </c>
      <c r="G530" s="88"/>
      <c r="H530" s="88"/>
      <c r="I530" s="88"/>
      <c r="J530" s="88"/>
      <c r="K530" s="88"/>
      <c r="L530" s="88"/>
      <c r="M530" s="45">
        <v>3201</v>
      </c>
      <c r="N530" s="45">
        <v>6926</v>
      </c>
      <c r="O530" s="45"/>
      <c r="P530" s="45"/>
      <c r="Q530" s="45"/>
      <c r="R530" s="45"/>
      <c r="S530" s="45"/>
      <c r="T530" s="45"/>
      <c r="U530" s="45"/>
      <c r="V530" s="45"/>
      <c r="W530" s="138"/>
      <c r="X530" s="138"/>
      <c r="Y530" s="138"/>
      <c r="Z530" s="25">
        <v>1</v>
      </c>
      <c r="AA530" s="25"/>
      <c r="AB530" s="25"/>
      <c r="AC530" s="25">
        <v>7.85E-2</v>
      </c>
      <c r="AD530" s="121"/>
      <c r="AE530" s="121"/>
      <c r="AF530" s="88">
        <v>165</v>
      </c>
      <c r="AG530" s="88">
        <v>280</v>
      </c>
      <c r="AH530" s="1"/>
      <c r="AI530" s="1"/>
      <c r="AJ530" s="1"/>
      <c r="AK530" s="1"/>
      <c r="AL530" s="1"/>
      <c r="AM530" s="1"/>
      <c r="AN530" s="1"/>
      <c r="AO530" s="1"/>
      <c r="AP530" s="1"/>
      <c r="AQ530" s="1"/>
      <c r="AR530" s="1"/>
      <c r="AS530" s="1"/>
      <c r="AT530" s="1"/>
      <c r="AU530" s="1"/>
      <c r="AV530" s="1"/>
      <c r="AW530" s="1"/>
    </row>
    <row r="531" spans="1:49">
      <c r="A531" s="12" t="s">
        <v>160</v>
      </c>
      <c r="B531" s="2" t="s">
        <v>74</v>
      </c>
      <c r="C531" s="13" t="s">
        <v>186</v>
      </c>
      <c r="D531" s="2">
        <v>2014</v>
      </c>
      <c r="E531" s="13">
        <v>2014</v>
      </c>
      <c r="F531" s="13" t="s">
        <v>100</v>
      </c>
      <c r="G531" s="88"/>
      <c r="H531" s="88"/>
      <c r="I531" s="88"/>
      <c r="J531" s="88"/>
      <c r="K531" s="88"/>
      <c r="L531" s="88"/>
      <c r="M531" s="45">
        <v>22309</v>
      </c>
      <c r="N531" s="45">
        <v>43464</v>
      </c>
      <c r="O531" s="45"/>
      <c r="P531" s="45"/>
      <c r="Q531" s="45"/>
      <c r="R531" s="45"/>
      <c r="S531" s="45"/>
      <c r="T531" s="45"/>
      <c r="U531" s="45"/>
      <c r="V531" s="45"/>
      <c r="W531" s="138"/>
      <c r="X531" s="138"/>
      <c r="Y531" s="138"/>
      <c r="Z531" s="25">
        <v>0.92830000000000001</v>
      </c>
      <c r="AA531" s="25"/>
      <c r="AB531" s="25"/>
      <c r="AC531" s="25">
        <v>1.2200000000000001E-2</v>
      </c>
      <c r="AD531" s="121"/>
      <c r="AE531" s="121"/>
      <c r="AF531" s="88">
        <v>2435</v>
      </c>
      <c r="AG531" s="88">
        <v>4811</v>
      </c>
      <c r="AH531" s="1"/>
      <c r="AI531" s="1"/>
      <c r="AJ531" s="1"/>
      <c r="AK531" s="1"/>
      <c r="AL531" s="1"/>
      <c r="AM531" s="1"/>
      <c r="AN531" s="1"/>
      <c r="AO531" s="1"/>
      <c r="AP531" s="1"/>
      <c r="AQ531" s="1"/>
      <c r="AR531" s="1"/>
      <c r="AS531" s="1"/>
      <c r="AT531" s="1"/>
      <c r="AU531" s="1"/>
      <c r="AV531" s="1"/>
      <c r="AW531" s="1"/>
    </row>
    <row r="532" spans="1:49">
      <c r="A532" s="12" t="s">
        <v>161</v>
      </c>
      <c r="B532" s="2" t="s">
        <v>74</v>
      </c>
      <c r="C532" s="13" t="s">
        <v>186</v>
      </c>
      <c r="D532" s="2">
        <v>2014</v>
      </c>
      <c r="E532" s="13">
        <v>2014</v>
      </c>
      <c r="F532" s="13" t="s">
        <v>100</v>
      </c>
      <c r="G532" s="88"/>
      <c r="H532" s="88"/>
      <c r="I532" s="88"/>
      <c r="J532" s="88"/>
      <c r="K532" s="88"/>
      <c r="L532" s="88"/>
      <c r="M532" s="45">
        <v>19486</v>
      </c>
      <c r="N532" s="45">
        <v>35283</v>
      </c>
      <c r="O532" s="45"/>
      <c r="P532" s="45"/>
      <c r="Q532" s="45"/>
      <c r="R532" s="45"/>
      <c r="S532" s="45"/>
      <c r="T532" s="45"/>
      <c r="U532" s="45"/>
      <c r="V532" s="45"/>
      <c r="W532" s="138"/>
      <c r="X532" s="138"/>
      <c r="Y532" s="138"/>
      <c r="Z532" s="25">
        <v>0.95699999999999996</v>
      </c>
      <c r="AA532" s="25"/>
      <c r="AB532" s="25"/>
      <c r="AC532" s="25">
        <v>7.85E-2</v>
      </c>
      <c r="AD532" s="121"/>
      <c r="AE532" s="121"/>
      <c r="AF532" s="88">
        <v>3384</v>
      </c>
      <c r="AG532" s="88">
        <v>6874</v>
      </c>
      <c r="AH532" s="1"/>
      <c r="AI532" s="1"/>
      <c r="AJ532" s="1"/>
      <c r="AK532" s="1"/>
      <c r="AL532" s="1"/>
      <c r="AM532" s="1"/>
      <c r="AN532" s="1"/>
      <c r="AO532" s="1"/>
      <c r="AP532" s="1"/>
      <c r="AQ532" s="1"/>
      <c r="AR532" s="1"/>
      <c r="AS532" s="1"/>
      <c r="AT532" s="1"/>
      <c r="AU532" s="1"/>
      <c r="AV532" s="1"/>
      <c r="AW532" s="1"/>
    </row>
    <row r="533" spans="1:49">
      <c r="A533" s="12" t="s">
        <v>162</v>
      </c>
      <c r="B533" s="2" t="s">
        <v>75</v>
      </c>
      <c r="C533" s="13" t="s">
        <v>186</v>
      </c>
      <c r="D533" s="2">
        <v>2014</v>
      </c>
      <c r="E533" s="13">
        <v>2014</v>
      </c>
      <c r="F533" s="13" t="s">
        <v>100</v>
      </c>
      <c r="G533" s="88"/>
      <c r="H533" s="88"/>
      <c r="I533" s="88"/>
      <c r="J533" s="88"/>
      <c r="K533" s="88"/>
      <c r="L533" s="88"/>
      <c r="M533" s="45">
        <v>42836</v>
      </c>
      <c r="N533" s="45">
        <v>92354</v>
      </c>
      <c r="O533" s="45"/>
      <c r="P533" s="45"/>
      <c r="Q533" s="45"/>
      <c r="R533" s="45"/>
      <c r="S533" s="45"/>
      <c r="T533" s="45"/>
      <c r="U533" s="45"/>
      <c r="V533" s="45"/>
      <c r="W533" s="138"/>
      <c r="X533" s="138"/>
      <c r="Y533" s="138"/>
      <c r="Z533" s="25">
        <v>0.98219999999999996</v>
      </c>
      <c r="AA533" s="25"/>
      <c r="AB533" s="25"/>
      <c r="AC533" s="25">
        <v>1.35E-2</v>
      </c>
      <c r="AD533" s="121"/>
      <c r="AE533" s="121"/>
      <c r="AF533" s="88">
        <v>5553</v>
      </c>
      <c r="AG533" s="88">
        <v>11759</v>
      </c>
      <c r="AH533" s="1"/>
      <c r="AI533" s="1"/>
      <c r="AJ533" s="1"/>
      <c r="AK533" s="1"/>
      <c r="AL533" s="1"/>
      <c r="AM533" s="1"/>
      <c r="AN533" s="1"/>
      <c r="AO533" s="1"/>
      <c r="AP533" s="1"/>
      <c r="AQ533" s="1"/>
      <c r="AR533" s="1"/>
      <c r="AS533" s="1"/>
      <c r="AT533" s="1"/>
      <c r="AU533" s="1"/>
      <c r="AV533" s="1"/>
      <c r="AW533" s="1"/>
    </row>
    <row r="534" spans="1:49">
      <c r="A534" s="12" t="s">
        <v>163</v>
      </c>
      <c r="B534" s="2" t="s">
        <v>75</v>
      </c>
      <c r="C534" s="13" t="s">
        <v>186</v>
      </c>
      <c r="D534" s="2">
        <v>2014</v>
      </c>
      <c r="E534" s="13">
        <v>2014</v>
      </c>
      <c r="F534" s="13" t="s">
        <v>100</v>
      </c>
      <c r="G534" s="88"/>
      <c r="H534" s="88"/>
      <c r="I534" s="88"/>
      <c r="J534" s="88"/>
      <c r="K534" s="88"/>
      <c r="L534" s="88"/>
      <c r="M534" s="45">
        <v>5597</v>
      </c>
      <c r="N534" s="45">
        <v>12953</v>
      </c>
      <c r="O534" s="45"/>
      <c r="P534" s="45"/>
      <c r="Q534" s="45"/>
      <c r="R534" s="45"/>
      <c r="S534" s="45"/>
      <c r="T534" s="45"/>
      <c r="U534" s="45"/>
      <c r="V534" s="45"/>
      <c r="W534" s="138"/>
      <c r="X534" s="138"/>
      <c r="Y534" s="138"/>
      <c r="Z534" s="25">
        <v>0.97899999999999998</v>
      </c>
      <c r="AA534" s="25"/>
      <c r="AB534" s="25"/>
      <c r="AC534" s="25">
        <v>7.85E-2</v>
      </c>
      <c r="AD534" s="121"/>
      <c r="AE534" s="121"/>
      <c r="AF534" s="88">
        <v>678</v>
      </c>
      <c r="AG534" s="88">
        <v>1451</v>
      </c>
      <c r="AH534" s="1"/>
      <c r="AI534" s="1"/>
      <c r="AJ534" s="1"/>
      <c r="AK534" s="1"/>
      <c r="AL534" s="1"/>
      <c r="AM534" s="1"/>
      <c r="AN534" s="1"/>
      <c r="AO534" s="1"/>
      <c r="AP534" s="1"/>
      <c r="AQ534" s="1"/>
      <c r="AR534" s="1"/>
      <c r="AS534" s="1"/>
      <c r="AT534" s="1"/>
      <c r="AU534" s="1"/>
      <c r="AV534" s="1"/>
      <c r="AW534" s="1"/>
    </row>
    <row r="535" spans="1:49">
      <c r="A535" s="12" t="s">
        <v>164</v>
      </c>
      <c r="B535" s="2" t="s">
        <v>75</v>
      </c>
      <c r="C535" s="13" t="s">
        <v>186</v>
      </c>
      <c r="D535" s="2">
        <v>2014</v>
      </c>
      <c r="E535" s="13">
        <v>2014</v>
      </c>
      <c r="F535" s="13" t="s">
        <v>100</v>
      </c>
      <c r="G535" s="88"/>
      <c r="H535" s="88"/>
      <c r="I535" s="88"/>
      <c r="J535" s="88"/>
      <c r="K535" s="88"/>
      <c r="L535" s="88"/>
      <c r="M535" s="45">
        <v>4898</v>
      </c>
      <c r="N535" s="45">
        <v>10820</v>
      </c>
      <c r="O535" s="45"/>
      <c r="P535" s="45"/>
      <c r="Q535" s="45"/>
      <c r="R535" s="45"/>
      <c r="S535" s="45"/>
      <c r="T535" s="45"/>
      <c r="U535" s="45"/>
      <c r="V535" s="45"/>
      <c r="W535" s="138"/>
      <c r="X535" s="138"/>
      <c r="Y535" s="138"/>
      <c r="Z535" s="25">
        <v>0.96860000000000002</v>
      </c>
      <c r="AA535" s="25"/>
      <c r="AB535" s="25"/>
      <c r="AC535" s="25">
        <v>7.85E-2</v>
      </c>
      <c r="AD535" s="121"/>
      <c r="AE535" s="121"/>
      <c r="AF535" s="88">
        <v>443</v>
      </c>
      <c r="AG535" s="88">
        <v>896</v>
      </c>
      <c r="AH535" s="1"/>
      <c r="AI535" s="1"/>
      <c r="AJ535" s="1"/>
      <c r="AK535" s="1"/>
      <c r="AL535" s="1"/>
      <c r="AM535" s="1"/>
      <c r="AN535" s="1"/>
      <c r="AO535" s="1"/>
      <c r="AP535" s="1"/>
      <c r="AQ535" s="1"/>
      <c r="AR535" s="1"/>
      <c r="AS535" s="1"/>
      <c r="AT535" s="1"/>
      <c r="AU535" s="1"/>
      <c r="AV535" s="1"/>
      <c r="AW535" s="1"/>
    </row>
    <row r="536" spans="1:49">
      <c r="A536" s="12" t="s">
        <v>165</v>
      </c>
      <c r="B536" s="2" t="s">
        <v>75</v>
      </c>
      <c r="C536" s="13" t="s">
        <v>186</v>
      </c>
      <c r="D536" s="2">
        <v>2014</v>
      </c>
      <c r="E536" s="13">
        <v>2014</v>
      </c>
      <c r="F536" s="13" t="s">
        <v>100</v>
      </c>
      <c r="G536" s="88"/>
      <c r="H536" s="88"/>
      <c r="I536" s="88"/>
      <c r="J536" s="88"/>
      <c r="K536" s="88"/>
      <c r="L536" s="88"/>
      <c r="M536" s="45">
        <v>1006</v>
      </c>
      <c r="N536" s="45">
        <v>1827</v>
      </c>
      <c r="O536" s="45"/>
      <c r="P536" s="45"/>
      <c r="Q536" s="45"/>
      <c r="R536" s="45"/>
      <c r="S536" s="45"/>
      <c r="T536" s="45"/>
      <c r="U536" s="45"/>
      <c r="V536" s="45"/>
      <c r="W536" s="138"/>
      <c r="X536" s="138"/>
      <c r="Y536" s="138"/>
      <c r="Z536" s="25">
        <v>0.96150000000000002</v>
      </c>
      <c r="AA536" s="25"/>
      <c r="AB536" s="25"/>
      <c r="AC536" s="25">
        <v>7.85E-2</v>
      </c>
      <c r="AD536" s="121"/>
      <c r="AE536" s="121"/>
      <c r="AF536" s="88">
        <v>43</v>
      </c>
      <c r="AG536" s="88">
        <v>62</v>
      </c>
      <c r="AH536" s="1"/>
      <c r="AI536" s="1"/>
      <c r="AJ536" s="1"/>
      <c r="AK536" s="1"/>
      <c r="AL536" s="1"/>
      <c r="AM536" s="1"/>
      <c r="AN536" s="1"/>
      <c r="AO536" s="1"/>
      <c r="AP536" s="1"/>
      <c r="AQ536" s="1"/>
      <c r="AR536" s="1"/>
      <c r="AS536" s="1"/>
      <c r="AT536" s="1"/>
      <c r="AU536" s="1"/>
      <c r="AV536" s="1"/>
      <c r="AW536" s="1"/>
    </row>
    <row r="537" spans="1:49">
      <c r="A537" s="12" t="s">
        <v>166</v>
      </c>
      <c r="B537" s="2" t="s">
        <v>74</v>
      </c>
      <c r="C537" s="13" t="s">
        <v>186</v>
      </c>
      <c r="D537" s="2">
        <v>2014</v>
      </c>
      <c r="E537" s="13">
        <v>2014</v>
      </c>
      <c r="F537" s="13" t="s">
        <v>100</v>
      </c>
      <c r="G537" s="88"/>
      <c r="H537" s="88"/>
      <c r="I537" s="88"/>
      <c r="J537" s="88"/>
      <c r="K537" s="88"/>
      <c r="L537" s="88"/>
      <c r="M537" s="45">
        <v>51030</v>
      </c>
      <c r="N537" s="45">
        <v>133282</v>
      </c>
      <c r="O537" s="45"/>
      <c r="P537" s="45"/>
      <c r="Q537" s="45"/>
      <c r="R537" s="45"/>
      <c r="S537" s="45"/>
      <c r="T537" s="45"/>
      <c r="U537" s="45"/>
      <c r="V537" s="45"/>
      <c r="W537" s="138"/>
      <c r="X537" s="138"/>
      <c r="Y537" s="138"/>
      <c r="Z537" s="25">
        <v>0.9849</v>
      </c>
      <c r="AA537" s="25"/>
      <c r="AB537" s="25"/>
      <c r="AC537" s="25">
        <v>4.1099999999999998E-2</v>
      </c>
      <c r="AD537" s="121"/>
      <c r="AE537" s="121"/>
      <c r="AF537" s="88">
        <v>8232</v>
      </c>
      <c r="AG537" s="88">
        <v>18943</v>
      </c>
      <c r="AH537" s="1"/>
      <c r="AI537" s="1"/>
      <c r="AJ537" s="1"/>
      <c r="AK537" s="1"/>
      <c r="AL537" s="1"/>
      <c r="AM537" s="1"/>
      <c r="AN537" s="1"/>
      <c r="AO537" s="1"/>
      <c r="AP537" s="1"/>
      <c r="AQ537" s="1"/>
      <c r="AR537" s="1"/>
      <c r="AS537" s="1"/>
      <c r="AT537" s="1"/>
      <c r="AU537" s="1"/>
      <c r="AV537" s="1"/>
      <c r="AW537" s="1"/>
    </row>
    <row r="538" spans="1:49">
      <c r="A538" s="12" t="s">
        <v>167</v>
      </c>
      <c r="B538" s="2" t="s">
        <v>75</v>
      </c>
      <c r="C538" s="13" t="s">
        <v>186</v>
      </c>
      <c r="D538" s="2">
        <v>2014</v>
      </c>
      <c r="E538" s="13">
        <v>2014</v>
      </c>
      <c r="F538" s="13" t="s">
        <v>100</v>
      </c>
      <c r="G538" s="88"/>
      <c r="H538" s="88"/>
      <c r="I538" s="88"/>
      <c r="J538" s="88"/>
      <c r="K538" s="88"/>
      <c r="L538" s="88"/>
      <c r="M538" s="45">
        <v>3003</v>
      </c>
      <c r="N538" s="45">
        <v>5536</v>
      </c>
      <c r="O538" s="45"/>
      <c r="P538" s="45"/>
      <c r="Q538" s="45"/>
      <c r="R538" s="45"/>
      <c r="S538" s="45"/>
      <c r="T538" s="45"/>
      <c r="U538" s="45"/>
      <c r="V538" s="45"/>
      <c r="W538" s="138"/>
      <c r="X538" s="138"/>
      <c r="Y538" s="138"/>
      <c r="Z538" s="25">
        <v>0.92620000000000002</v>
      </c>
      <c r="AA538" s="25"/>
      <c r="AB538" s="25"/>
      <c r="AC538" s="25">
        <v>7.85E-2</v>
      </c>
      <c r="AD538" s="121"/>
      <c r="AE538" s="121"/>
      <c r="AF538" s="88">
        <v>123</v>
      </c>
      <c r="AG538" s="88">
        <v>192</v>
      </c>
      <c r="AH538" s="1"/>
      <c r="AI538" s="1"/>
      <c r="AJ538" s="1"/>
      <c r="AK538" s="1"/>
      <c r="AL538" s="1"/>
      <c r="AM538" s="1"/>
      <c r="AN538" s="1"/>
      <c r="AO538" s="1"/>
      <c r="AP538" s="1"/>
      <c r="AQ538" s="1"/>
      <c r="AR538" s="1"/>
      <c r="AS538" s="1"/>
      <c r="AT538" s="1"/>
      <c r="AU538" s="1"/>
      <c r="AV538" s="1"/>
      <c r="AW538" s="1"/>
    </row>
    <row r="539" spans="1:49">
      <c r="A539" s="12" t="s">
        <v>168</v>
      </c>
      <c r="B539" s="2" t="s">
        <v>74</v>
      </c>
      <c r="C539" s="13" t="s">
        <v>186</v>
      </c>
      <c r="D539" s="2">
        <v>2014</v>
      </c>
      <c r="E539" s="13">
        <v>2014</v>
      </c>
      <c r="F539" s="13" t="s">
        <v>100</v>
      </c>
      <c r="G539" s="88"/>
      <c r="H539" s="88"/>
      <c r="I539" s="88"/>
      <c r="J539" s="88"/>
      <c r="K539" s="88"/>
      <c r="L539" s="88"/>
      <c r="M539" s="45">
        <v>35437</v>
      </c>
      <c r="N539" s="45">
        <v>77875</v>
      </c>
      <c r="O539" s="45"/>
      <c r="P539" s="45"/>
      <c r="Q539" s="45"/>
      <c r="R539" s="45"/>
      <c r="S539" s="45"/>
      <c r="T539" s="45"/>
      <c r="U539" s="45"/>
      <c r="V539" s="45"/>
      <c r="W539" s="138"/>
      <c r="X539" s="138"/>
      <c r="Y539" s="138"/>
      <c r="Z539" s="25">
        <v>0.97440000000000004</v>
      </c>
      <c r="AA539" s="25"/>
      <c r="AB539" s="25"/>
      <c r="AC539" s="25">
        <v>3.6799999999999999E-2</v>
      </c>
      <c r="AD539" s="121"/>
      <c r="AE539" s="121"/>
      <c r="AF539" s="88">
        <v>6865</v>
      </c>
      <c r="AG539" s="88">
        <v>15217</v>
      </c>
      <c r="AH539" s="1"/>
      <c r="AI539" s="1"/>
      <c r="AJ539" s="1"/>
      <c r="AK539" s="1"/>
      <c r="AL539" s="1"/>
      <c r="AM539" s="1"/>
      <c r="AN539" s="1"/>
      <c r="AO539" s="1"/>
      <c r="AP539" s="1"/>
      <c r="AQ539" s="1"/>
      <c r="AR539" s="1"/>
      <c r="AS539" s="1"/>
      <c r="AT539" s="1"/>
      <c r="AU539" s="1"/>
      <c r="AV539" s="1"/>
      <c r="AW539" s="1"/>
    </row>
    <row r="540" spans="1:49">
      <c r="A540" s="12" t="s">
        <v>169</v>
      </c>
      <c r="B540" s="2" t="s">
        <v>74</v>
      </c>
      <c r="C540" s="13" t="s">
        <v>186</v>
      </c>
      <c r="D540" s="2">
        <v>2014</v>
      </c>
      <c r="E540" s="13">
        <v>2014</v>
      </c>
      <c r="F540" s="13" t="s">
        <v>100</v>
      </c>
      <c r="G540" s="88"/>
      <c r="H540" s="88"/>
      <c r="I540" s="88"/>
      <c r="J540" s="88"/>
      <c r="K540" s="88"/>
      <c r="L540" s="88"/>
      <c r="M540" s="45">
        <v>9116</v>
      </c>
      <c r="N540" s="45">
        <v>18709</v>
      </c>
      <c r="O540" s="45"/>
      <c r="P540" s="45"/>
      <c r="Q540" s="45"/>
      <c r="R540" s="45"/>
      <c r="S540" s="45"/>
      <c r="T540" s="45"/>
      <c r="U540" s="45"/>
      <c r="V540" s="45"/>
      <c r="W540" s="138"/>
      <c r="X540" s="138"/>
      <c r="Y540" s="138"/>
      <c r="Z540" s="25">
        <v>0.83050000000000002</v>
      </c>
      <c r="AA540" s="25"/>
      <c r="AB540" s="25"/>
      <c r="AC540" s="25">
        <v>7.85E-2</v>
      </c>
      <c r="AD540" s="121"/>
      <c r="AE540" s="121"/>
      <c r="AF540" s="88">
        <v>932</v>
      </c>
      <c r="AG540" s="88">
        <v>1850</v>
      </c>
      <c r="AH540" s="1"/>
      <c r="AI540" s="1"/>
      <c r="AJ540" s="1"/>
      <c r="AK540" s="1"/>
      <c r="AL540" s="1"/>
      <c r="AM540" s="1"/>
      <c r="AN540" s="1"/>
      <c r="AO540" s="1"/>
      <c r="AP540" s="1"/>
      <c r="AQ540" s="1"/>
      <c r="AR540" s="1"/>
      <c r="AS540" s="1"/>
      <c r="AT540" s="1"/>
      <c r="AU540" s="1"/>
      <c r="AV540" s="1"/>
      <c r="AW540" s="1"/>
    </row>
    <row r="541" spans="1:49">
      <c r="A541" s="12" t="s">
        <v>170</v>
      </c>
      <c r="B541" s="2" t="s">
        <v>75</v>
      </c>
      <c r="C541" s="13" t="s">
        <v>186</v>
      </c>
      <c r="D541" s="2">
        <v>2014</v>
      </c>
      <c r="E541" s="13">
        <v>2014</v>
      </c>
      <c r="F541" s="13" t="s">
        <v>100</v>
      </c>
      <c r="G541" s="88"/>
      <c r="H541" s="88"/>
      <c r="I541" s="88"/>
      <c r="J541" s="88"/>
      <c r="K541" s="88"/>
      <c r="L541" s="88"/>
      <c r="M541" s="45">
        <v>6012</v>
      </c>
      <c r="N541" s="45">
        <v>13430</v>
      </c>
      <c r="O541" s="45"/>
      <c r="P541" s="45"/>
      <c r="Q541" s="45"/>
      <c r="R541" s="45"/>
      <c r="S541" s="45"/>
      <c r="T541" s="45"/>
      <c r="U541" s="45"/>
      <c r="V541" s="45"/>
      <c r="W541" s="138"/>
      <c r="X541" s="138"/>
      <c r="Y541" s="138"/>
      <c r="Z541" s="25">
        <v>1</v>
      </c>
      <c r="AA541" s="25"/>
      <c r="AB541" s="25"/>
      <c r="AC541" s="25">
        <v>7.85E-2</v>
      </c>
      <c r="AD541" s="121"/>
      <c r="AE541" s="121"/>
      <c r="AF541" s="88">
        <v>542</v>
      </c>
      <c r="AG541" s="88">
        <v>1073</v>
      </c>
      <c r="AH541" s="1"/>
      <c r="AI541" s="1"/>
      <c r="AJ541" s="1"/>
      <c r="AK541" s="1"/>
      <c r="AL541" s="1"/>
      <c r="AM541" s="1"/>
      <c r="AN541" s="1"/>
      <c r="AO541" s="1"/>
      <c r="AP541" s="1"/>
      <c r="AQ541" s="1"/>
      <c r="AR541" s="1"/>
      <c r="AS541" s="1"/>
      <c r="AT541" s="1"/>
      <c r="AU541" s="1"/>
      <c r="AV541" s="1"/>
      <c r="AW541" s="1"/>
    </row>
    <row r="542" spans="1:49">
      <c r="A542" s="48" t="s">
        <v>171</v>
      </c>
      <c r="B542" s="2" t="s">
        <v>66</v>
      </c>
      <c r="C542" s="13" t="s">
        <v>65</v>
      </c>
      <c r="D542" s="2">
        <v>2014</v>
      </c>
      <c r="E542" s="13">
        <v>2015</v>
      </c>
      <c r="F542" s="13" t="s">
        <v>100</v>
      </c>
      <c r="G542" s="88">
        <v>310002</v>
      </c>
      <c r="H542" s="88">
        <v>1760009</v>
      </c>
      <c r="I542" s="88">
        <v>2079</v>
      </c>
      <c r="J542" s="88">
        <v>16950</v>
      </c>
      <c r="K542" s="88">
        <v>312081</v>
      </c>
      <c r="L542" s="88">
        <v>1776959</v>
      </c>
      <c r="M542" s="45">
        <v>2089040</v>
      </c>
      <c r="N542" s="45">
        <v>4477428</v>
      </c>
      <c r="O542" s="45">
        <v>777708</v>
      </c>
      <c r="P542" s="45">
        <v>3653958</v>
      </c>
      <c r="Q542" s="45">
        <v>4431666</v>
      </c>
      <c r="R542" s="45">
        <v>6651</v>
      </c>
      <c r="S542" s="45">
        <v>39111</v>
      </c>
      <c r="T542" s="45">
        <v>45762</v>
      </c>
      <c r="U542" s="45">
        <v>784359</v>
      </c>
      <c r="V542" s="45">
        <v>3693069</v>
      </c>
      <c r="W542" s="138">
        <v>638391969.75999999</v>
      </c>
      <c r="X542" s="138">
        <v>5931453</v>
      </c>
      <c r="Y542" s="138">
        <v>644323422.75999999</v>
      </c>
      <c r="Z542" s="25">
        <v>0.96740000000000004</v>
      </c>
      <c r="AA542" s="25"/>
      <c r="AB542" s="25"/>
      <c r="AC542" s="25">
        <v>0.1166</v>
      </c>
      <c r="AD542" s="121"/>
      <c r="AE542" s="121"/>
      <c r="AF542" s="88">
        <v>337644</v>
      </c>
      <c r="AG542" s="88">
        <v>701778</v>
      </c>
      <c r="AH542" s="2"/>
      <c r="AI542" s="2"/>
      <c r="AJ542" s="2"/>
      <c r="AK542" s="2"/>
      <c r="AL542" s="2"/>
      <c r="AM542" s="2"/>
      <c r="AN542" s="2"/>
      <c r="AO542" s="2"/>
      <c r="AP542" s="2"/>
      <c r="AQ542" s="2"/>
      <c r="AR542" s="2"/>
      <c r="AS542" s="2"/>
      <c r="AT542" s="2"/>
      <c r="AU542" s="2"/>
      <c r="AV542" s="2"/>
      <c r="AW542" s="2"/>
    </row>
    <row r="543" spans="1:49">
      <c r="A543" s="48" t="s">
        <v>172</v>
      </c>
      <c r="B543" s="2" t="s">
        <v>74</v>
      </c>
      <c r="C543" s="13" t="s">
        <v>65</v>
      </c>
      <c r="D543" s="2">
        <v>2014</v>
      </c>
      <c r="E543" s="13">
        <v>2015</v>
      </c>
      <c r="F543" s="13" t="s">
        <v>100</v>
      </c>
      <c r="G543" s="88"/>
      <c r="H543" s="88"/>
      <c r="I543" s="88"/>
      <c r="J543" s="88"/>
      <c r="K543" s="88"/>
      <c r="L543" s="88"/>
      <c r="M543" s="45">
        <v>63146</v>
      </c>
      <c r="N543" s="45">
        <v>123955</v>
      </c>
      <c r="O543" s="45"/>
      <c r="P543" s="45"/>
      <c r="Q543" s="45"/>
      <c r="R543" s="45"/>
      <c r="S543" s="45"/>
      <c r="T543" s="45"/>
      <c r="U543" s="45"/>
      <c r="V543" s="45"/>
      <c r="W543" s="138"/>
      <c r="X543" s="138"/>
      <c r="Y543" s="138"/>
      <c r="Z543" s="25">
        <v>0.86370000000000002</v>
      </c>
      <c r="AA543" s="25"/>
      <c r="AB543" s="25"/>
      <c r="AC543" s="25">
        <v>2.7199999999999998E-2</v>
      </c>
      <c r="AD543" s="121"/>
      <c r="AE543" s="121"/>
      <c r="AF543" s="88">
        <v>9473</v>
      </c>
      <c r="AG543" s="88">
        <v>17957</v>
      </c>
      <c r="AH543" s="1"/>
      <c r="AI543" s="1"/>
      <c r="AJ543" s="1"/>
      <c r="AK543" s="1"/>
      <c r="AL543" s="1"/>
      <c r="AM543" s="1"/>
      <c r="AN543" s="1"/>
      <c r="AO543" s="1"/>
      <c r="AP543" s="1"/>
      <c r="AQ543" s="1"/>
      <c r="AR543" s="1"/>
      <c r="AS543" s="1"/>
      <c r="AT543" s="1"/>
      <c r="AU543" s="1"/>
      <c r="AV543" s="1"/>
      <c r="AW543" s="1"/>
    </row>
    <row r="544" spans="1:49">
      <c r="A544" s="48" t="s">
        <v>173</v>
      </c>
      <c r="B544" s="2" t="s">
        <v>75</v>
      </c>
      <c r="C544" s="13" t="s">
        <v>65</v>
      </c>
      <c r="D544" s="2">
        <v>2014</v>
      </c>
      <c r="E544" s="13">
        <v>2015</v>
      </c>
      <c r="F544" s="13" t="s">
        <v>100</v>
      </c>
      <c r="G544" s="88"/>
      <c r="H544" s="88"/>
      <c r="I544" s="88"/>
      <c r="J544" s="88"/>
      <c r="K544" s="88"/>
      <c r="L544" s="88"/>
      <c r="M544" s="45">
        <v>114</v>
      </c>
      <c r="N544" s="45">
        <v>185</v>
      </c>
      <c r="O544" s="45"/>
      <c r="P544" s="45"/>
      <c r="Q544" s="45"/>
      <c r="R544" s="45"/>
      <c r="S544" s="45"/>
      <c r="T544" s="45"/>
      <c r="U544" s="45"/>
      <c r="V544" s="45"/>
      <c r="W544" s="138"/>
      <c r="X544" s="138"/>
      <c r="Y544" s="138"/>
      <c r="Z544" s="25">
        <v>1</v>
      </c>
      <c r="AA544" s="25"/>
      <c r="AB544" s="25"/>
      <c r="AC544" s="25">
        <v>0</v>
      </c>
      <c r="AD544" s="121"/>
      <c r="AE544" s="121"/>
      <c r="AF544" s="88" t="s">
        <v>430</v>
      </c>
      <c r="AG544" s="88" t="s">
        <v>430</v>
      </c>
      <c r="AH544" s="1"/>
      <c r="AI544" s="1"/>
      <c r="AJ544" s="1"/>
      <c r="AK544" s="1"/>
      <c r="AL544" s="1"/>
      <c r="AM544" s="1"/>
      <c r="AN544" s="1"/>
      <c r="AO544" s="1"/>
      <c r="AP544" s="1"/>
      <c r="AQ544" s="1"/>
      <c r="AR544" s="1"/>
      <c r="AS544" s="1"/>
      <c r="AT544" s="1"/>
      <c r="AU544" s="1"/>
      <c r="AV544" s="1"/>
      <c r="AW544" s="1"/>
    </row>
    <row r="545" spans="1:49">
      <c r="A545" s="48" t="s">
        <v>174</v>
      </c>
      <c r="B545" s="2" t="s">
        <v>75</v>
      </c>
      <c r="C545" s="13" t="s">
        <v>65</v>
      </c>
      <c r="D545" s="2">
        <v>2014</v>
      </c>
      <c r="E545" s="13">
        <v>2015</v>
      </c>
      <c r="F545" s="13" t="s">
        <v>100</v>
      </c>
      <c r="G545" s="88"/>
      <c r="H545" s="88"/>
      <c r="I545" s="88"/>
      <c r="J545" s="88"/>
      <c r="K545" s="88"/>
      <c r="L545" s="88"/>
      <c r="M545" s="45">
        <v>1727</v>
      </c>
      <c r="N545" s="45">
        <v>3308</v>
      </c>
      <c r="O545" s="45"/>
      <c r="P545" s="45"/>
      <c r="Q545" s="45"/>
      <c r="R545" s="45"/>
      <c r="S545" s="45"/>
      <c r="T545" s="45"/>
      <c r="U545" s="45"/>
      <c r="V545" s="45"/>
      <c r="W545" s="138"/>
      <c r="X545" s="138"/>
      <c r="Y545" s="138"/>
      <c r="Z545" s="25">
        <v>0.95650000000000002</v>
      </c>
      <c r="AA545" s="25"/>
      <c r="AB545" s="25"/>
      <c r="AC545" s="25">
        <v>0</v>
      </c>
      <c r="AD545" s="121"/>
      <c r="AE545" s="121"/>
      <c r="AF545" s="88">
        <v>59</v>
      </c>
      <c r="AG545" s="88">
        <v>103</v>
      </c>
      <c r="AH545" s="1"/>
      <c r="AI545" s="1"/>
      <c r="AJ545" s="1"/>
      <c r="AK545" s="1"/>
      <c r="AL545" s="1"/>
      <c r="AM545" s="1"/>
      <c r="AN545" s="1"/>
      <c r="AO545" s="1"/>
      <c r="AP545" s="1"/>
      <c r="AQ545" s="1"/>
      <c r="AR545" s="1"/>
      <c r="AS545" s="1"/>
      <c r="AT545" s="1"/>
      <c r="AU545" s="1"/>
      <c r="AV545" s="1"/>
      <c r="AW545" s="1"/>
    </row>
    <row r="546" spans="1:49">
      <c r="A546" s="48" t="s">
        <v>175</v>
      </c>
      <c r="B546" s="2" t="s">
        <v>75</v>
      </c>
      <c r="C546" s="13" t="s">
        <v>65</v>
      </c>
      <c r="D546" s="2">
        <v>2014</v>
      </c>
      <c r="E546" s="13">
        <v>2015</v>
      </c>
      <c r="F546" s="13" t="s">
        <v>100</v>
      </c>
      <c r="G546" s="88"/>
      <c r="H546" s="88"/>
      <c r="I546" s="88"/>
      <c r="J546" s="88"/>
      <c r="K546" s="88"/>
      <c r="L546" s="88"/>
      <c r="M546" s="45">
        <v>15879</v>
      </c>
      <c r="N546" s="45">
        <v>31231</v>
      </c>
      <c r="O546" s="45"/>
      <c r="P546" s="45"/>
      <c r="Q546" s="45"/>
      <c r="R546" s="45"/>
      <c r="S546" s="45"/>
      <c r="T546" s="45"/>
      <c r="U546" s="45"/>
      <c r="V546" s="45"/>
      <c r="W546" s="138"/>
      <c r="X546" s="138"/>
      <c r="Y546" s="138"/>
      <c r="Z546" s="25">
        <v>0.94240000000000002</v>
      </c>
      <c r="AA546" s="25"/>
      <c r="AB546" s="25"/>
      <c r="AC546" s="25">
        <v>0</v>
      </c>
      <c r="AD546" s="121"/>
      <c r="AE546" s="121"/>
      <c r="AF546" s="88">
        <v>991</v>
      </c>
      <c r="AG546" s="88">
        <v>1670</v>
      </c>
    </row>
    <row r="547" spans="1:49">
      <c r="A547" s="48" t="s">
        <v>176</v>
      </c>
      <c r="B547" s="2" t="s">
        <v>75</v>
      </c>
      <c r="C547" s="13" t="s">
        <v>65</v>
      </c>
      <c r="D547" s="2">
        <v>2014</v>
      </c>
      <c r="E547" s="13">
        <v>2015</v>
      </c>
      <c r="F547" s="13" t="s">
        <v>100</v>
      </c>
      <c r="G547" s="88"/>
      <c r="H547" s="88"/>
      <c r="I547" s="88"/>
      <c r="J547" s="88"/>
      <c r="K547" s="88"/>
      <c r="L547" s="88"/>
      <c r="M547" s="45">
        <v>2867</v>
      </c>
      <c r="N547" s="45">
        <v>5378</v>
      </c>
      <c r="O547" s="45"/>
      <c r="P547" s="45"/>
      <c r="Q547" s="45"/>
      <c r="R547" s="45"/>
      <c r="S547" s="45"/>
      <c r="T547" s="45"/>
      <c r="U547" s="45"/>
      <c r="V547" s="45"/>
      <c r="W547" s="138"/>
      <c r="X547" s="138"/>
      <c r="Y547" s="138"/>
      <c r="Z547" s="25">
        <v>1</v>
      </c>
      <c r="AA547" s="25"/>
      <c r="AB547" s="25"/>
      <c r="AC547" s="25">
        <v>0</v>
      </c>
      <c r="AD547" s="121"/>
      <c r="AE547" s="121"/>
      <c r="AF547" s="88">
        <v>96</v>
      </c>
      <c r="AG547" s="88">
        <v>167</v>
      </c>
    </row>
    <row r="548" spans="1:49">
      <c r="A548" s="48" t="s">
        <v>177</v>
      </c>
      <c r="B548" s="2" t="s">
        <v>75</v>
      </c>
      <c r="C548" s="13" t="s">
        <v>65</v>
      </c>
      <c r="D548" s="2">
        <v>2014</v>
      </c>
      <c r="E548" s="13">
        <v>2015</v>
      </c>
      <c r="F548" s="13" t="s">
        <v>100</v>
      </c>
      <c r="G548" s="88"/>
      <c r="H548" s="88"/>
      <c r="I548" s="88"/>
      <c r="J548" s="88"/>
      <c r="K548" s="88"/>
      <c r="L548" s="88"/>
      <c r="M548" s="45">
        <v>666</v>
      </c>
      <c r="N548" s="45">
        <v>1540</v>
      </c>
      <c r="O548" s="45"/>
      <c r="P548" s="45"/>
      <c r="Q548" s="45"/>
      <c r="R548" s="45"/>
      <c r="S548" s="45"/>
      <c r="T548" s="45"/>
      <c r="U548" s="45"/>
      <c r="V548" s="45"/>
      <c r="W548" s="138"/>
      <c r="X548" s="138"/>
      <c r="Y548" s="138"/>
      <c r="Z548" s="25">
        <v>0.60870000000000002</v>
      </c>
      <c r="AA548" s="25"/>
      <c r="AB548" s="25"/>
      <c r="AC548" s="25">
        <v>0</v>
      </c>
      <c r="AD548" s="121"/>
      <c r="AE548" s="121"/>
      <c r="AF548" s="88">
        <v>143</v>
      </c>
      <c r="AG548" s="88">
        <v>332</v>
      </c>
    </row>
    <row r="549" spans="1:49">
      <c r="A549" s="48" t="s">
        <v>178</v>
      </c>
      <c r="B549" s="2" t="s">
        <v>74</v>
      </c>
      <c r="C549" s="13" t="s">
        <v>65</v>
      </c>
      <c r="D549" s="2">
        <v>2014</v>
      </c>
      <c r="E549" s="13">
        <v>2015</v>
      </c>
      <c r="F549" s="13" t="s">
        <v>100</v>
      </c>
      <c r="G549" s="88"/>
      <c r="H549" s="88"/>
      <c r="I549" s="88"/>
      <c r="J549" s="88"/>
      <c r="K549" s="88"/>
      <c r="L549" s="88"/>
      <c r="M549" s="45">
        <v>35825</v>
      </c>
      <c r="N549" s="45">
        <v>77345</v>
      </c>
      <c r="O549" s="45"/>
      <c r="P549" s="45"/>
      <c r="Q549" s="45"/>
      <c r="R549" s="45"/>
      <c r="S549" s="45"/>
      <c r="T549" s="45"/>
      <c r="U549" s="45"/>
      <c r="V549" s="45"/>
      <c r="W549" s="138"/>
      <c r="X549" s="138"/>
      <c r="Y549" s="138"/>
      <c r="Z549" s="25">
        <v>0.92530000000000001</v>
      </c>
      <c r="AA549" s="25"/>
      <c r="AB549" s="25"/>
      <c r="AC549" s="25">
        <v>5.79E-2</v>
      </c>
      <c r="AD549" s="121"/>
      <c r="AE549" s="121"/>
      <c r="AF549" s="88">
        <v>5579</v>
      </c>
      <c r="AG549" s="88">
        <v>11085</v>
      </c>
    </row>
    <row r="550" spans="1:49">
      <c r="A550" s="48" t="s">
        <v>179</v>
      </c>
      <c r="B550" s="2" t="s">
        <v>75</v>
      </c>
      <c r="C550" s="13" t="s">
        <v>65</v>
      </c>
      <c r="D550" s="2">
        <v>2014</v>
      </c>
      <c r="E550" s="13">
        <v>2015</v>
      </c>
      <c r="F550" s="13" t="s">
        <v>100</v>
      </c>
      <c r="G550" s="88"/>
      <c r="H550" s="88"/>
      <c r="I550" s="88"/>
      <c r="J550" s="88"/>
      <c r="K550" s="88"/>
      <c r="L550" s="88"/>
      <c r="M550" s="45">
        <v>2516</v>
      </c>
      <c r="N550" s="45">
        <v>5167</v>
      </c>
      <c r="O550" s="45"/>
      <c r="P550" s="45"/>
      <c r="Q550" s="45"/>
      <c r="R550" s="45"/>
      <c r="S550" s="45"/>
      <c r="T550" s="45"/>
      <c r="U550" s="45"/>
      <c r="V550" s="45"/>
      <c r="W550" s="138"/>
      <c r="X550" s="138"/>
      <c r="Y550" s="138"/>
      <c r="Z550" s="25">
        <v>1</v>
      </c>
      <c r="AA550" s="25"/>
      <c r="AB550" s="25"/>
      <c r="AC550" s="25">
        <v>0</v>
      </c>
      <c r="AD550" s="121"/>
      <c r="AE550" s="121"/>
      <c r="AF550" s="88">
        <v>148</v>
      </c>
      <c r="AG550" s="88">
        <v>254</v>
      </c>
    </row>
    <row r="551" spans="1:49">
      <c r="A551" s="48" t="s">
        <v>180</v>
      </c>
      <c r="B551" s="2" t="s">
        <v>75</v>
      </c>
      <c r="C551" s="13" t="s">
        <v>65</v>
      </c>
      <c r="D551" s="2">
        <v>2014</v>
      </c>
      <c r="E551" s="13">
        <v>2015</v>
      </c>
      <c r="F551" s="13" t="s">
        <v>100</v>
      </c>
      <c r="G551" s="88"/>
      <c r="H551" s="88"/>
      <c r="I551" s="88"/>
      <c r="J551" s="88"/>
      <c r="K551" s="88"/>
      <c r="L551" s="88"/>
      <c r="M551" s="45">
        <v>6932</v>
      </c>
      <c r="N551" s="45">
        <v>12578</v>
      </c>
      <c r="O551" s="45"/>
      <c r="P551" s="45"/>
      <c r="Q551" s="45"/>
      <c r="R551" s="45"/>
      <c r="S551" s="45"/>
      <c r="T551" s="45"/>
      <c r="U551" s="45"/>
      <c r="V551" s="45"/>
      <c r="W551" s="138"/>
      <c r="X551" s="138"/>
      <c r="Y551" s="138"/>
      <c r="Z551" s="25">
        <v>1</v>
      </c>
      <c r="AA551" s="25"/>
      <c r="AB551" s="25"/>
      <c r="AC551" s="25">
        <v>0</v>
      </c>
      <c r="AD551" s="121"/>
      <c r="AE551" s="121"/>
      <c r="AF551" s="88">
        <v>432</v>
      </c>
      <c r="AG551" s="88">
        <v>859</v>
      </c>
    </row>
    <row r="552" spans="1:49">
      <c r="A552" s="12" t="s">
        <v>122</v>
      </c>
      <c r="B552" s="2" t="s">
        <v>74</v>
      </c>
      <c r="C552" s="13" t="s">
        <v>65</v>
      </c>
      <c r="D552" s="2">
        <v>2014</v>
      </c>
      <c r="E552" s="13">
        <v>2015</v>
      </c>
      <c r="F552" s="13" t="s">
        <v>100</v>
      </c>
      <c r="G552" s="88"/>
      <c r="H552" s="88"/>
      <c r="I552" s="88"/>
      <c r="J552" s="88"/>
      <c r="K552" s="88"/>
      <c r="L552" s="88"/>
      <c r="M552" s="45">
        <v>94483</v>
      </c>
      <c r="N552" s="45">
        <v>223686</v>
      </c>
      <c r="O552" s="45"/>
      <c r="P552" s="45"/>
      <c r="Q552" s="45"/>
      <c r="R552" s="45"/>
      <c r="S552" s="45"/>
      <c r="T552" s="45"/>
      <c r="U552" s="45"/>
      <c r="V552" s="45"/>
      <c r="W552" s="138"/>
      <c r="X552" s="138"/>
      <c r="Y552" s="138"/>
      <c r="Z552" s="25">
        <v>0.95709999999999995</v>
      </c>
      <c r="AA552" s="25"/>
      <c r="AB552" s="25"/>
      <c r="AC552" s="25">
        <v>2.23E-2</v>
      </c>
      <c r="AD552" s="121"/>
      <c r="AE552" s="121"/>
      <c r="AF552" s="88">
        <v>14289</v>
      </c>
      <c r="AG552" s="88">
        <v>31202</v>
      </c>
    </row>
    <row r="553" spans="1:49">
      <c r="A553" s="12" t="s">
        <v>123</v>
      </c>
      <c r="B553" s="2" t="s">
        <v>75</v>
      </c>
      <c r="C553" s="13" t="s">
        <v>65</v>
      </c>
      <c r="D553" s="2">
        <v>2014</v>
      </c>
      <c r="E553" s="13">
        <v>2015</v>
      </c>
      <c r="F553" s="13" t="s">
        <v>100</v>
      </c>
      <c r="G553" s="88"/>
      <c r="H553" s="88"/>
      <c r="I553" s="88"/>
      <c r="J553" s="88"/>
      <c r="K553" s="88"/>
      <c r="L553" s="88"/>
      <c r="M553" s="45">
        <v>1485</v>
      </c>
      <c r="N553" s="45">
        <v>3565</v>
      </c>
      <c r="O553" s="45"/>
      <c r="P553" s="45"/>
      <c r="Q553" s="45"/>
      <c r="R553" s="45"/>
      <c r="S553" s="45"/>
      <c r="T553" s="45"/>
      <c r="U553" s="45"/>
      <c r="V553" s="45"/>
      <c r="W553" s="138"/>
      <c r="X553" s="138"/>
      <c r="Y553" s="138"/>
      <c r="Z553" s="25">
        <v>1</v>
      </c>
      <c r="AA553" s="25"/>
      <c r="AB553" s="25"/>
      <c r="AC553" s="25">
        <v>0</v>
      </c>
      <c r="AD553" s="121"/>
      <c r="AE553" s="121"/>
      <c r="AF553" s="88">
        <v>224</v>
      </c>
      <c r="AG553" s="88">
        <v>490</v>
      </c>
    </row>
    <row r="554" spans="1:49">
      <c r="A554" s="12" t="s">
        <v>124</v>
      </c>
      <c r="B554" s="2" t="s">
        <v>75</v>
      </c>
      <c r="C554" s="13" t="s">
        <v>65</v>
      </c>
      <c r="D554" s="2">
        <v>2014</v>
      </c>
      <c r="E554" s="13">
        <v>2015</v>
      </c>
      <c r="F554" s="13" t="s">
        <v>100</v>
      </c>
      <c r="G554" s="88"/>
      <c r="H554" s="88"/>
      <c r="I554" s="88"/>
      <c r="J554" s="88"/>
      <c r="K554" s="88"/>
      <c r="L554" s="88"/>
      <c r="M554" s="45">
        <v>11119</v>
      </c>
      <c r="N554" s="45">
        <v>19813</v>
      </c>
      <c r="O554" s="45"/>
      <c r="P554" s="45"/>
      <c r="Q554" s="45"/>
      <c r="R554" s="45"/>
      <c r="S554" s="45"/>
      <c r="T554" s="45"/>
      <c r="U554" s="45"/>
      <c r="V554" s="45"/>
      <c r="W554" s="138"/>
      <c r="X554" s="138"/>
      <c r="Y554" s="138"/>
      <c r="Z554" s="25">
        <v>0.99399999999999999</v>
      </c>
      <c r="AA554" s="25"/>
      <c r="AB554" s="25"/>
      <c r="AC554" s="25">
        <v>0</v>
      </c>
      <c r="AD554" s="121"/>
      <c r="AE554" s="121"/>
      <c r="AF554" s="88">
        <v>713</v>
      </c>
      <c r="AG554" s="88">
        <v>1323</v>
      </c>
    </row>
    <row r="555" spans="1:49">
      <c r="A555" s="12" t="s">
        <v>125</v>
      </c>
      <c r="B555" s="2" t="s">
        <v>75</v>
      </c>
      <c r="C555" s="13" t="s">
        <v>65</v>
      </c>
      <c r="D555" s="2">
        <v>2014</v>
      </c>
      <c r="E555" s="13">
        <v>2015</v>
      </c>
      <c r="F555" s="13" t="s">
        <v>100</v>
      </c>
      <c r="G555" s="88"/>
      <c r="H555" s="88"/>
      <c r="I555" s="88"/>
      <c r="J555" s="88"/>
      <c r="K555" s="88"/>
      <c r="L555" s="88"/>
      <c r="M555" s="45">
        <v>16657</v>
      </c>
      <c r="N555" s="45">
        <v>42202</v>
      </c>
      <c r="O555" s="45"/>
      <c r="P555" s="45"/>
      <c r="Q555" s="45"/>
      <c r="R555" s="45"/>
      <c r="S555" s="45"/>
      <c r="T555" s="45"/>
      <c r="U555" s="45"/>
      <c r="V555" s="45"/>
      <c r="W555" s="138"/>
      <c r="X555" s="138"/>
      <c r="Y555" s="138"/>
      <c r="Z555" s="25">
        <v>0.91510000000000002</v>
      </c>
      <c r="AA555" s="25"/>
      <c r="AB555" s="25"/>
      <c r="AC555" s="25">
        <v>0</v>
      </c>
      <c r="AD555" s="121"/>
      <c r="AE555" s="121"/>
      <c r="AF555" s="88">
        <v>1073</v>
      </c>
      <c r="AG555" s="88">
        <v>2172</v>
      </c>
    </row>
    <row r="556" spans="1:49">
      <c r="A556" s="12" t="s">
        <v>126</v>
      </c>
      <c r="B556" s="2" t="s">
        <v>75</v>
      </c>
      <c r="C556" s="13" t="s">
        <v>65</v>
      </c>
      <c r="D556" s="2">
        <v>2014</v>
      </c>
      <c r="E556" s="13">
        <v>2015</v>
      </c>
      <c r="F556" s="13" t="s">
        <v>100</v>
      </c>
      <c r="G556" s="88"/>
      <c r="H556" s="88"/>
      <c r="I556" s="88"/>
      <c r="J556" s="88"/>
      <c r="K556" s="88"/>
      <c r="L556" s="88"/>
      <c r="M556" s="45">
        <v>1043</v>
      </c>
      <c r="N556" s="45">
        <v>2093</v>
      </c>
      <c r="O556" s="45"/>
      <c r="P556" s="45"/>
      <c r="Q556" s="45"/>
      <c r="R556" s="45"/>
      <c r="S556" s="45"/>
      <c r="T556" s="45"/>
      <c r="U556" s="45"/>
      <c r="V556" s="45"/>
      <c r="W556" s="138"/>
      <c r="X556" s="138"/>
      <c r="Y556" s="138"/>
      <c r="Z556" s="25">
        <v>1</v>
      </c>
      <c r="AA556" s="25"/>
      <c r="AB556" s="25"/>
      <c r="AC556" s="25">
        <v>0</v>
      </c>
      <c r="AD556" s="121"/>
      <c r="AE556" s="121"/>
      <c r="AF556" s="88">
        <v>101</v>
      </c>
      <c r="AG556" s="88">
        <v>213</v>
      </c>
    </row>
    <row r="557" spans="1:49">
      <c r="A557" s="12" t="s">
        <v>127</v>
      </c>
      <c r="B557" s="2" t="s">
        <v>75</v>
      </c>
      <c r="C557" s="13" t="s">
        <v>65</v>
      </c>
      <c r="D557" s="2">
        <v>2014</v>
      </c>
      <c r="E557" s="13">
        <v>2015</v>
      </c>
      <c r="F557" s="13" t="s">
        <v>100</v>
      </c>
      <c r="G557" s="88"/>
      <c r="H557" s="88"/>
      <c r="I557" s="88"/>
      <c r="J557" s="88"/>
      <c r="K557" s="88"/>
      <c r="L557" s="88"/>
      <c r="M557" s="45">
        <v>62059</v>
      </c>
      <c r="N557" s="45">
        <v>147285</v>
      </c>
      <c r="O557" s="45"/>
      <c r="P557" s="45"/>
      <c r="Q557" s="45"/>
      <c r="R557" s="45"/>
      <c r="S557" s="45"/>
      <c r="T557" s="45"/>
      <c r="U557" s="45"/>
      <c r="V557" s="45"/>
      <c r="W557" s="138"/>
      <c r="X557" s="138"/>
      <c r="Y557" s="138"/>
      <c r="Z557" s="25">
        <v>0.99509999999999998</v>
      </c>
      <c r="AA557" s="25"/>
      <c r="AB557" s="25"/>
      <c r="AC557" s="25">
        <v>4.7600000000000003E-2</v>
      </c>
      <c r="AD557" s="121"/>
      <c r="AE557" s="121"/>
      <c r="AF557" s="88">
        <v>10367</v>
      </c>
      <c r="AG557" s="88">
        <v>23339</v>
      </c>
    </row>
    <row r="558" spans="1:49">
      <c r="A558" s="12" t="s">
        <v>128</v>
      </c>
      <c r="B558" s="2" t="s">
        <v>75</v>
      </c>
      <c r="C558" s="13" t="s">
        <v>65</v>
      </c>
      <c r="D558" s="2">
        <v>2014</v>
      </c>
      <c r="E558" s="13">
        <v>2015</v>
      </c>
      <c r="F558" s="13" t="s">
        <v>100</v>
      </c>
      <c r="G558" s="88"/>
      <c r="H558" s="88"/>
      <c r="I558" s="88"/>
      <c r="J558" s="88"/>
      <c r="K558" s="88"/>
      <c r="L558" s="88"/>
      <c r="M558" s="45">
        <v>10066</v>
      </c>
      <c r="N558" s="45">
        <v>23550</v>
      </c>
      <c r="O558" s="45"/>
      <c r="P558" s="45"/>
      <c r="Q558" s="45"/>
      <c r="R558" s="45"/>
      <c r="S558" s="45"/>
      <c r="T558" s="45"/>
      <c r="U558" s="45"/>
      <c r="V558" s="45"/>
      <c r="W558" s="138"/>
      <c r="X558" s="138"/>
      <c r="Y558" s="138"/>
      <c r="Z558" s="25">
        <v>0.99819999999999998</v>
      </c>
      <c r="AA558" s="25"/>
      <c r="AB558" s="25"/>
      <c r="AC558" s="25">
        <v>0</v>
      </c>
      <c r="AD558" s="121"/>
      <c r="AE558" s="121"/>
      <c r="AF558" s="88">
        <v>1361</v>
      </c>
      <c r="AG558" s="88">
        <v>3013</v>
      </c>
    </row>
    <row r="559" spans="1:49">
      <c r="A559" s="12" t="s">
        <v>129</v>
      </c>
      <c r="B559" s="2" t="s">
        <v>75</v>
      </c>
      <c r="C559" s="13" t="s">
        <v>65</v>
      </c>
      <c r="D559" s="2">
        <v>2014</v>
      </c>
      <c r="E559" s="13">
        <v>2015</v>
      </c>
      <c r="F559" s="13" t="s">
        <v>100</v>
      </c>
      <c r="G559" s="88"/>
      <c r="H559" s="88"/>
      <c r="I559" s="88"/>
      <c r="J559" s="88"/>
      <c r="K559" s="88"/>
      <c r="L559" s="88"/>
      <c r="M559" s="45">
        <v>5693</v>
      </c>
      <c r="N559" s="45">
        <v>11283</v>
      </c>
      <c r="O559" s="45"/>
      <c r="P559" s="45"/>
      <c r="Q559" s="45"/>
      <c r="R559" s="45"/>
      <c r="S559" s="45"/>
      <c r="T559" s="45"/>
      <c r="U559" s="45"/>
      <c r="V559" s="45"/>
      <c r="W559" s="138"/>
      <c r="X559" s="138"/>
      <c r="Y559" s="138"/>
      <c r="Z559" s="25">
        <v>0.95140000000000002</v>
      </c>
      <c r="AA559" s="25"/>
      <c r="AB559" s="25"/>
      <c r="AC559" s="25">
        <v>0</v>
      </c>
      <c r="AD559" s="121"/>
      <c r="AE559" s="121"/>
      <c r="AF559" s="88">
        <v>384</v>
      </c>
      <c r="AG559" s="88">
        <v>748</v>
      </c>
    </row>
    <row r="560" spans="1:49">
      <c r="A560" s="12" t="s">
        <v>130</v>
      </c>
      <c r="B560" s="2" t="s">
        <v>75</v>
      </c>
      <c r="C560" s="13" t="s">
        <v>65</v>
      </c>
      <c r="D560" s="2">
        <v>2014</v>
      </c>
      <c r="E560" s="13">
        <v>2015</v>
      </c>
      <c r="F560" s="13" t="s">
        <v>100</v>
      </c>
      <c r="G560" s="88"/>
      <c r="H560" s="88"/>
      <c r="I560" s="88"/>
      <c r="J560" s="88"/>
      <c r="K560" s="88"/>
      <c r="L560" s="88"/>
      <c r="M560" s="45">
        <v>1574</v>
      </c>
      <c r="N560" s="45">
        <v>3216</v>
      </c>
      <c r="O560" s="45"/>
      <c r="P560" s="45"/>
      <c r="Q560" s="45"/>
      <c r="R560" s="45"/>
      <c r="S560" s="45"/>
      <c r="T560" s="45"/>
      <c r="U560" s="45"/>
      <c r="V560" s="45"/>
      <c r="W560" s="138"/>
      <c r="X560" s="138"/>
      <c r="Y560" s="138"/>
      <c r="Z560" s="25">
        <v>0.83160000000000001</v>
      </c>
      <c r="AA560" s="25"/>
      <c r="AB560" s="25"/>
      <c r="AC560" s="25">
        <v>0</v>
      </c>
      <c r="AD560" s="121"/>
      <c r="AE560" s="121"/>
      <c r="AF560" s="88">
        <v>101</v>
      </c>
      <c r="AG560" s="88">
        <v>182</v>
      </c>
    </row>
    <row r="561" spans="1:33">
      <c r="A561" s="12" t="s">
        <v>131</v>
      </c>
      <c r="B561" s="2" t="s">
        <v>76</v>
      </c>
      <c r="C561" s="13" t="s">
        <v>65</v>
      </c>
      <c r="D561" s="2">
        <v>2014</v>
      </c>
      <c r="E561" s="13">
        <v>2015</v>
      </c>
      <c r="F561" s="13" t="s">
        <v>100</v>
      </c>
      <c r="G561" s="88"/>
      <c r="H561" s="88"/>
      <c r="I561" s="88"/>
      <c r="J561" s="88"/>
      <c r="K561" s="88"/>
      <c r="L561" s="88"/>
      <c r="M561" s="45">
        <v>585664</v>
      </c>
      <c r="N561" s="45">
        <v>1190842</v>
      </c>
      <c r="O561" s="45"/>
      <c r="P561" s="45"/>
      <c r="Q561" s="45"/>
      <c r="R561" s="45"/>
      <c r="S561" s="45"/>
      <c r="T561" s="45"/>
      <c r="U561" s="45"/>
      <c r="V561" s="45"/>
      <c r="W561" s="138"/>
      <c r="X561" s="138"/>
      <c r="Y561" s="138"/>
      <c r="Z561" s="25">
        <v>0.96479999999999999</v>
      </c>
      <c r="AA561" s="25"/>
      <c r="AB561" s="25"/>
      <c r="AC561" s="25">
        <v>0.12770000000000001</v>
      </c>
      <c r="AD561" s="121"/>
      <c r="AE561" s="121"/>
      <c r="AF561" s="88">
        <v>115284</v>
      </c>
      <c r="AG561" s="88">
        <v>234663</v>
      </c>
    </row>
    <row r="562" spans="1:33">
      <c r="A562" s="12" t="s">
        <v>132</v>
      </c>
      <c r="B562" s="2" t="s">
        <v>75</v>
      </c>
      <c r="C562" s="13" t="s">
        <v>65</v>
      </c>
      <c r="D562" s="2">
        <v>2014</v>
      </c>
      <c r="E562" s="13">
        <v>2015</v>
      </c>
      <c r="F562" s="13" t="s">
        <v>100</v>
      </c>
      <c r="G562" s="88"/>
      <c r="H562" s="88"/>
      <c r="I562" s="88"/>
      <c r="J562" s="88"/>
      <c r="K562" s="88"/>
      <c r="L562" s="88"/>
      <c r="M562" s="45">
        <v>11515</v>
      </c>
      <c r="N562" s="45">
        <v>28701</v>
      </c>
      <c r="O562" s="45"/>
      <c r="P562" s="45"/>
      <c r="Q562" s="45"/>
      <c r="R562" s="45"/>
      <c r="S562" s="45"/>
      <c r="T562" s="45"/>
      <c r="U562" s="45"/>
      <c r="V562" s="45"/>
      <c r="W562" s="138"/>
      <c r="X562" s="138"/>
      <c r="Y562" s="138"/>
      <c r="Z562" s="25">
        <v>0.99809999999999999</v>
      </c>
      <c r="AA562" s="25"/>
      <c r="AB562" s="25"/>
      <c r="AC562" s="25">
        <v>0</v>
      </c>
      <c r="AD562" s="121"/>
      <c r="AE562" s="121"/>
      <c r="AF562" s="88">
        <v>2833</v>
      </c>
      <c r="AG562" s="88">
        <v>6569</v>
      </c>
    </row>
    <row r="563" spans="1:33">
      <c r="A563" s="12" t="s">
        <v>133</v>
      </c>
      <c r="B563" s="2" t="s">
        <v>75</v>
      </c>
      <c r="C563" s="13" t="s">
        <v>65</v>
      </c>
      <c r="D563" s="2">
        <v>2014</v>
      </c>
      <c r="E563" s="13">
        <v>2015</v>
      </c>
      <c r="F563" s="13" t="s">
        <v>100</v>
      </c>
      <c r="G563" s="88"/>
      <c r="H563" s="88"/>
      <c r="I563" s="88"/>
      <c r="J563" s="88"/>
      <c r="K563" s="88"/>
      <c r="L563" s="88"/>
      <c r="M563" s="45">
        <v>6311</v>
      </c>
      <c r="N563" s="45">
        <v>10475</v>
      </c>
      <c r="O563" s="45"/>
      <c r="P563" s="45"/>
      <c r="Q563" s="45"/>
      <c r="R563" s="45"/>
      <c r="S563" s="45"/>
      <c r="T563" s="45"/>
      <c r="U563" s="45"/>
      <c r="V563" s="45"/>
      <c r="W563" s="138"/>
      <c r="X563" s="138"/>
      <c r="Y563" s="138"/>
      <c r="Z563" s="25">
        <v>0.96930000000000005</v>
      </c>
      <c r="AA563" s="25"/>
      <c r="AB563" s="25"/>
      <c r="AC563" s="25">
        <v>0</v>
      </c>
      <c r="AD563" s="121"/>
      <c r="AE563" s="121"/>
      <c r="AF563" s="88">
        <v>1320</v>
      </c>
      <c r="AG563" s="88">
        <v>2379</v>
      </c>
    </row>
    <row r="564" spans="1:33">
      <c r="A564" s="12" t="s">
        <v>134</v>
      </c>
      <c r="B564" s="2" t="s">
        <v>75</v>
      </c>
      <c r="C564" s="13" t="s">
        <v>65</v>
      </c>
      <c r="D564" s="2">
        <v>2014</v>
      </c>
      <c r="E564" s="13">
        <v>2015</v>
      </c>
      <c r="F564" s="13" t="s">
        <v>100</v>
      </c>
      <c r="G564" s="88"/>
      <c r="H564" s="88"/>
      <c r="I564" s="88"/>
      <c r="J564" s="88"/>
      <c r="K564" s="88"/>
      <c r="L564" s="88"/>
      <c r="M564" s="45">
        <v>1017</v>
      </c>
      <c r="N564" s="45">
        <v>1972</v>
      </c>
      <c r="O564" s="45"/>
      <c r="P564" s="45"/>
      <c r="Q564" s="45"/>
      <c r="R564" s="45"/>
      <c r="S564" s="45"/>
      <c r="T564" s="45"/>
      <c r="U564" s="45"/>
      <c r="V564" s="45"/>
      <c r="W564" s="138"/>
      <c r="X564" s="138"/>
      <c r="Y564" s="138"/>
      <c r="Z564" s="25">
        <v>0.80430000000000001</v>
      </c>
      <c r="AA564" s="25"/>
      <c r="AB564" s="25"/>
      <c r="AC564" s="25">
        <v>0</v>
      </c>
      <c r="AD564" s="121"/>
      <c r="AE564" s="121"/>
      <c r="AF564" s="88">
        <v>34</v>
      </c>
      <c r="AG564" s="88">
        <v>54</v>
      </c>
    </row>
    <row r="565" spans="1:33">
      <c r="A565" s="12" t="s">
        <v>135</v>
      </c>
      <c r="B565" s="2" t="s">
        <v>75</v>
      </c>
      <c r="C565" s="13" t="s">
        <v>65</v>
      </c>
      <c r="D565" s="2">
        <v>2014</v>
      </c>
      <c r="E565" s="13">
        <v>2015</v>
      </c>
      <c r="F565" s="13" t="s">
        <v>100</v>
      </c>
      <c r="G565" s="88"/>
      <c r="H565" s="88"/>
      <c r="I565" s="88"/>
      <c r="J565" s="88"/>
      <c r="K565" s="88"/>
      <c r="L565" s="88"/>
      <c r="M565" s="45">
        <v>7329</v>
      </c>
      <c r="N565" s="45">
        <v>13591</v>
      </c>
      <c r="O565" s="45"/>
      <c r="P565" s="45"/>
      <c r="Q565" s="45"/>
      <c r="R565" s="45"/>
      <c r="S565" s="45"/>
      <c r="T565" s="45"/>
      <c r="U565" s="45"/>
      <c r="V565" s="45"/>
      <c r="W565" s="138"/>
      <c r="X565" s="138"/>
      <c r="Y565" s="138"/>
      <c r="Z565" s="25">
        <v>0.98080000000000001</v>
      </c>
      <c r="AA565" s="25"/>
      <c r="AB565" s="25"/>
      <c r="AC565" s="25">
        <v>0</v>
      </c>
      <c r="AD565" s="121"/>
      <c r="AE565" s="121"/>
      <c r="AF565" s="88">
        <v>625</v>
      </c>
      <c r="AG565" s="88">
        <v>1304</v>
      </c>
    </row>
    <row r="566" spans="1:33">
      <c r="A566" s="12" t="s">
        <v>136</v>
      </c>
      <c r="B566" s="2" t="s">
        <v>75</v>
      </c>
      <c r="C566" s="13" t="s">
        <v>65</v>
      </c>
      <c r="D566" s="2">
        <v>2014</v>
      </c>
      <c r="E566" s="13">
        <v>2015</v>
      </c>
      <c r="F566" s="13" t="s">
        <v>100</v>
      </c>
      <c r="G566" s="88"/>
      <c r="H566" s="88"/>
      <c r="I566" s="88"/>
      <c r="J566" s="88"/>
      <c r="K566" s="88"/>
      <c r="L566" s="88"/>
      <c r="M566" s="45">
        <v>24235</v>
      </c>
      <c r="N566" s="45">
        <v>57128</v>
      </c>
      <c r="O566" s="45"/>
      <c r="P566" s="45"/>
      <c r="Q566" s="45"/>
      <c r="R566" s="45"/>
      <c r="S566" s="45"/>
      <c r="T566" s="45"/>
      <c r="U566" s="45"/>
      <c r="V566" s="45"/>
      <c r="W566" s="138"/>
      <c r="X566" s="138"/>
      <c r="Y566" s="138"/>
      <c r="Z566" s="25">
        <v>0.98899999999999999</v>
      </c>
      <c r="AA566" s="25"/>
      <c r="AB566" s="25"/>
      <c r="AC566" s="25">
        <v>5.5999999999999999E-3</v>
      </c>
      <c r="AD566" s="121"/>
      <c r="AE566" s="121"/>
      <c r="AF566" s="88">
        <v>4004</v>
      </c>
      <c r="AG566" s="88">
        <v>8997</v>
      </c>
    </row>
    <row r="567" spans="1:33">
      <c r="A567" s="12" t="s">
        <v>137</v>
      </c>
      <c r="B567" s="2" t="s">
        <v>75</v>
      </c>
      <c r="C567" s="13" t="s">
        <v>65</v>
      </c>
      <c r="D567" s="2">
        <v>2014</v>
      </c>
      <c r="E567" s="13">
        <v>2015</v>
      </c>
      <c r="F567" s="13" t="s">
        <v>100</v>
      </c>
      <c r="G567" s="88"/>
      <c r="H567" s="88"/>
      <c r="I567" s="88"/>
      <c r="J567" s="88"/>
      <c r="K567" s="88"/>
      <c r="L567" s="88"/>
      <c r="M567" s="45">
        <v>481</v>
      </c>
      <c r="N567" s="45">
        <v>1033</v>
      </c>
      <c r="O567" s="45"/>
      <c r="P567" s="45"/>
      <c r="Q567" s="45"/>
      <c r="R567" s="45"/>
      <c r="S567" s="45"/>
      <c r="T567" s="45"/>
      <c r="U567" s="45"/>
      <c r="V567" s="45"/>
      <c r="W567" s="138"/>
      <c r="X567" s="138"/>
      <c r="Y567" s="138"/>
      <c r="Z567" s="25">
        <v>1</v>
      </c>
      <c r="AA567" s="25"/>
      <c r="AB567" s="25"/>
      <c r="AC567" s="25">
        <v>0</v>
      </c>
      <c r="AD567" s="121"/>
      <c r="AE567" s="121"/>
      <c r="AF567" s="88">
        <v>39</v>
      </c>
      <c r="AG567" s="88">
        <v>75</v>
      </c>
    </row>
    <row r="568" spans="1:33">
      <c r="A568" s="12" t="s">
        <v>138</v>
      </c>
      <c r="B568" s="2" t="s">
        <v>75</v>
      </c>
      <c r="C568" s="13" t="s">
        <v>65</v>
      </c>
      <c r="D568" s="2">
        <v>2014</v>
      </c>
      <c r="E568" s="13">
        <v>2015</v>
      </c>
      <c r="F568" s="13" t="s">
        <v>100</v>
      </c>
      <c r="G568" s="88"/>
      <c r="H568" s="88"/>
      <c r="I568" s="88"/>
      <c r="J568" s="88"/>
      <c r="K568" s="88"/>
      <c r="L568" s="88"/>
      <c r="M568" s="45">
        <v>457</v>
      </c>
      <c r="N568" s="45">
        <v>778</v>
      </c>
      <c r="O568" s="45"/>
      <c r="P568" s="45"/>
      <c r="Q568" s="45"/>
      <c r="R568" s="45"/>
      <c r="S568" s="45"/>
      <c r="T568" s="45"/>
      <c r="U568" s="45"/>
      <c r="V568" s="45"/>
      <c r="W568" s="138"/>
      <c r="X568" s="138"/>
      <c r="Y568" s="138"/>
      <c r="Z568" s="25">
        <v>1</v>
      </c>
      <c r="AA568" s="25"/>
      <c r="AB568" s="25"/>
      <c r="AC568" s="25">
        <v>0</v>
      </c>
      <c r="AD568" s="121"/>
      <c r="AE568" s="121"/>
      <c r="AF568" s="88">
        <v>65</v>
      </c>
      <c r="AG568" s="88">
        <v>135</v>
      </c>
    </row>
    <row r="569" spans="1:33">
      <c r="A569" s="12" t="s">
        <v>139</v>
      </c>
      <c r="B569" s="2" t="s">
        <v>75</v>
      </c>
      <c r="C569" s="13" t="s">
        <v>65</v>
      </c>
      <c r="D569" s="2">
        <v>2014</v>
      </c>
      <c r="E569" s="13">
        <v>2015</v>
      </c>
      <c r="F569" s="13" t="s">
        <v>100</v>
      </c>
      <c r="G569" s="88"/>
      <c r="H569" s="88"/>
      <c r="I569" s="88"/>
      <c r="J569" s="88"/>
      <c r="K569" s="88"/>
      <c r="L569" s="88"/>
      <c r="M569" s="45">
        <v>20520</v>
      </c>
      <c r="N569" s="45">
        <v>45843</v>
      </c>
      <c r="O569" s="45"/>
      <c r="P569" s="45"/>
      <c r="Q569" s="45"/>
      <c r="R569" s="45"/>
      <c r="S569" s="45"/>
      <c r="T569" s="45"/>
      <c r="U569" s="45"/>
      <c r="V569" s="45"/>
      <c r="W569" s="138"/>
      <c r="X569" s="138"/>
      <c r="Y569" s="138"/>
      <c r="Z569" s="25">
        <v>1</v>
      </c>
      <c r="AA569" s="25"/>
      <c r="AB569" s="25"/>
      <c r="AC569" s="25">
        <v>3.0599999999999999E-2</v>
      </c>
      <c r="AD569" s="121"/>
      <c r="AE569" s="121"/>
      <c r="AF569" s="88">
        <v>6457</v>
      </c>
      <c r="AG569" s="88">
        <v>14021</v>
      </c>
    </row>
    <row r="570" spans="1:33">
      <c r="A570" s="12" t="s">
        <v>140</v>
      </c>
      <c r="B570" s="2" t="s">
        <v>75</v>
      </c>
      <c r="C570" s="13" t="s">
        <v>65</v>
      </c>
      <c r="D570" s="2">
        <v>2014</v>
      </c>
      <c r="E570" s="13">
        <v>2015</v>
      </c>
      <c r="F570" s="13" t="s">
        <v>100</v>
      </c>
      <c r="G570" s="88"/>
      <c r="H570" s="88"/>
      <c r="I570" s="88"/>
      <c r="J570" s="88"/>
      <c r="K570" s="88"/>
      <c r="L570" s="88"/>
      <c r="M570" s="45">
        <v>3444</v>
      </c>
      <c r="N570" s="45">
        <v>7124</v>
      </c>
      <c r="O570" s="45"/>
      <c r="P570" s="45"/>
      <c r="Q570" s="45"/>
      <c r="R570" s="45"/>
      <c r="S570" s="45"/>
      <c r="T570" s="45"/>
      <c r="U570" s="45"/>
      <c r="V570" s="45"/>
      <c r="W570" s="138"/>
      <c r="X570" s="138"/>
      <c r="Y570" s="138"/>
      <c r="Z570" s="25">
        <v>0.88170000000000004</v>
      </c>
      <c r="AA570" s="25"/>
      <c r="AB570" s="25"/>
      <c r="AC570" s="25">
        <v>0</v>
      </c>
      <c r="AD570" s="121"/>
      <c r="AE570" s="121"/>
      <c r="AF570" s="88">
        <v>812</v>
      </c>
      <c r="AG570" s="88">
        <v>1661</v>
      </c>
    </row>
    <row r="571" spans="1:33">
      <c r="A571" s="12" t="s">
        <v>141</v>
      </c>
      <c r="B571" s="2" t="s">
        <v>75</v>
      </c>
      <c r="C571" s="13" t="s">
        <v>65</v>
      </c>
      <c r="D571" s="2">
        <v>2014</v>
      </c>
      <c r="E571" s="13">
        <v>2015</v>
      </c>
      <c r="F571" s="13" t="s">
        <v>100</v>
      </c>
      <c r="G571" s="88"/>
      <c r="H571" s="88"/>
      <c r="I571" s="88"/>
      <c r="J571" s="88"/>
      <c r="K571" s="88"/>
      <c r="L571" s="88"/>
      <c r="M571" s="45">
        <v>4203</v>
      </c>
      <c r="N571" s="45">
        <v>7687</v>
      </c>
      <c r="O571" s="45"/>
      <c r="P571" s="45"/>
      <c r="Q571" s="45"/>
      <c r="R571" s="45"/>
      <c r="S571" s="45"/>
      <c r="T571" s="45"/>
      <c r="U571" s="45"/>
      <c r="V571" s="45"/>
      <c r="W571" s="138"/>
      <c r="X571" s="138"/>
      <c r="Y571" s="138"/>
      <c r="Z571" s="25">
        <v>1</v>
      </c>
      <c r="AA571" s="25"/>
      <c r="AB571" s="25"/>
      <c r="AC571" s="25">
        <v>0</v>
      </c>
      <c r="AD571" s="121"/>
      <c r="AE571" s="121"/>
      <c r="AF571" s="88">
        <v>179</v>
      </c>
      <c r="AG571" s="88">
        <v>317</v>
      </c>
    </row>
    <row r="572" spans="1:33">
      <c r="A572" s="12" t="s">
        <v>142</v>
      </c>
      <c r="B572" s="2" t="s">
        <v>74</v>
      </c>
      <c r="C572" s="13" t="s">
        <v>65</v>
      </c>
      <c r="D572" s="2">
        <v>2014</v>
      </c>
      <c r="E572" s="13">
        <v>2015</v>
      </c>
      <c r="F572" s="13" t="s">
        <v>100</v>
      </c>
      <c r="G572" s="88"/>
      <c r="H572" s="88"/>
      <c r="I572" s="88"/>
      <c r="J572" s="88"/>
      <c r="K572" s="88"/>
      <c r="L572" s="88"/>
      <c r="M572" s="45">
        <v>118925</v>
      </c>
      <c r="N572" s="45">
        <v>273208</v>
      </c>
      <c r="O572" s="45"/>
      <c r="P572" s="45"/>
      <c r="Q572" s="45"/>
      <c r="R572" s="45"/>
      <c r="S572" s="45"/>
      <c r="T572" s="45"/>
      <c r="U572" s="45"/>
      <c r="V572" s="45"/>
      <c r="W572" s="138"/>
      <c r="X572" s="138"/>
      <c r="Y572" s="138"/>
      <c r="Z572" s="25">
        <v>0.98499999999999999</v>
      </c>
      <c r="AA572" s="25"/>
      <c r="AB572" s="25"/>
      <c r="AC572" s="25">
        <v>9.1999999999999998E-3</v>
      </c>
      <c r="AD572" s="121"/>
      <c r="AE572" s="121"/>
      <c r="AF572" s="88">
        <v>29589</v>
      </c>
      <c r="AG572" s="88">
        <v>63741</v>
      </c>
    </row>
    <row r="573" spans="1:33">
      <c r="A573" s="12" t="s">
        <v>143</v>
      </c>
      <c r="B573" s="2" t="s">
        <v>74</v>
      </c>
      <c r="C573" s="13" t="s">
        <v>65</v>
      </c>
      <c r="D573" s="2">
        <v>2014</v>
      </c>
      <c r="E573" s="13">
        <v>2015</v>
      </c>
      <c r="F573" s="13" t="s">
        <v>100</v>
      </c>
      <c r="G573" s="88"/>
      <c r="H573" s="88"/>
      <c r="I573" s="88"/>
      <c r="J573" s="88"/>
      <c r="K573" s="88"/>
      <c r="L573" s="88"/>
      <c r="M573" s="45">
        <v>9374</v>
      </c>
      <c r="N573" s="45">
        <v>18731</v>
      </c>
      <c r="O573" s="45"/>
      <c r="P573" s="45"/>
      <c r="Q573" s="45"/>
      <c r="R573" s="45"/>
      <c r="S573" s="45"/>
      <c r="T573" s="45"/>
      <c r="U573" s="45"/>
      <c r="V573" s="45"/>
      <c r="W573" s="138"/>
      <c r="X573" s="138"/>
      <c r="Y573" s="138"/>
      <c r="Z573" s="25">
        <v>0.99260000000000004</v>
      </c>
      <c r="AA573" s="25"/>
      <c r="AB573" s="25"/>
      <c r="AC573" s="25">
        <v>0</v>
      </c>
      <c r="AD573" s="121"/>
      <c r="AE573" s="121"/>
      <c r="AF573" s="88">
        <v>701</v>
      </c>
      <c r="AG573" s="88">
        <v>1403</v>
      </c>
    </row>
    <row r="574" spans="1:33">
      <c r="A574" s="12" t="s">
        <v>144</v>
      </c>
      <c r="B574" s="2" t="s">
        <v>75</v>
      </c>
      <c r="C574" s="13" t="s">
        <v>65</v>
      </c>
      <c r="D574" s="2">
        <v>2014</v>
      </c>
      <c r="E574" s="13">
        <v>2015</v>
      </c>
      <c r="F574" s="13" t="s">
        <v>100</v>
      </c>
      <c r="G574" s="88"/>
      <c r="H574" s="88"/>
      <c r="I574" s="88"/>
      <c r="J574" s="88"/>
      <c r="K574" s="88"/>
      <c r="L574" s="88"/>
      <c r="M574" s="45">
        <v>969</v>
      </c>
      <c r="N574" s="45">
        <v>1888</v>
      </c>
      <c r="O574" s="45"/>
      <c r="P574" s="45"/>
      <c r="Q574" s="45"/>
      <c r="R574" s="45"/>
      <c r="S574" s="45"/>
      <c r="T574" s="45"/>
      <c r="U574" s="45"/>
      <c r="V574" s="45"/>
      <c r="W574" s="138"/>
      <c r="X574" s="138"/>
      <c r="Y574" s="138"/>
      <c r="Z574" s="25">
        <v>0.96360000000000001</v>
      </c>
      <c r="AA574" s="25"/>
      <c r="AB574" s="25"/>
      <c r="AC574" s="25">
        <v>0</v>
      </c>
      <c r="AD574" s="121"/>
      <c r="AE574" s="121"/>
      <c r="AF574" s="88">
        <v>44</v>
      </c>
      <c r="AG574" s="88">
        <v>74</v>
      </c>
    </row>
    <row r="575" spans="1:33">
      <c r="A575" s="12" t="s">
        <v>145</v>
      </c>
      <c r="B575" s="2" t="s">
        <v>75</v>
      </c>
      <c r="C575" s="13" t="s">
        <v>65</v>
      </c>
      <c r="D575" s="2">
        <v>2014</v>
      </c>
      <c r="E575" s="13">
        <v>2015</v>
      </c>
      <c r="F575" s="13" t="s">
        <v>100</v>
      </c>
      <c r="G575" s="88"/>
      <c r="H575" s="88"/>
      <c r="I575" s="88"/>
      <c r="J575" s="88"/>
      <c r="K575" s="88"/>
      <c r="L575" s="88"/>
      <c r="M575" s="45">
        <v>127594</v>
      </c>
      <c r="N575" s="45">
        <v>296194</v>
      </c>
      <c r="O575" s="45"/>
      <c r="P575" s="45"/>
      <c r="Q575" s="45"/>
      <c r="R575" s="45"/>
      <c r="S575" s="45"/>
      <c r="T575" s="45"/>
      <c r="U575" s="45"/>
      <c r="V575" s="45"/>
      <c r="W575" s="138"/>
      <c r="X575" s="138"/>
      <c r="Y575" s="138"/>
      <c r="Z575" s="25">
        <v>0.99409999999999998</v>
      </c>
      <c r="AA575" s="25"/>
      <c r="AB575" s="25"/>
      <c r="AC575" s="25">
        <v>1.4999999999999999E-2</v>
      </c>
      <c r="AD575" s="121"/>
      <c r="AE575" s="121"/>
      <c r="AF575" s="88">
        <v>17234</v>
      </c>
      <c r="AG575" s="88">
        <v>37763</v>
      </c>
    </row>
    <row r="576" spans="1:33">
      <c r="A576" s="12" t="s">
        <v>146</v>
      </c>
      <c r="B576" s="2" t="s">
        <v>74</v>
      </c>
      <c r="C576" s="13" t="s">
        <v>65</v>
      </c>
      <c r="D576" s="2">
        <v>2014</v>
      </c>
      <c r="E576" s="13">
        <v>2015</v>
      </c>
      <c r="F576" s="13" t="s">
        <v>100</v>
      </c>
      <c r="G576" s="88"/>
      <c r="H576" s="88"/>
      <c r="I576" s="88"/>
      <c r="J576" s="88"/>
      <c r="K576" s="88"/>
      <c r="L576" s="88"/>
      <c r="M576" s="45">
        <v>103843</v>
      </c>
      <c r="N576" s="45">
        <v>220147</v>
      </c>
      <c r="O576" s="45"/>
      <c r="P576" s="45"/>
      <c r="Q576" s="45"/>
      <c r="R576" s="45"/>
      <c r="S576" s="45"/>
      <c r="T576" s="45"/>
      <c r="U576" s="45"/>
      <c r="V576" s="45"/>
      <c r="W576" s="138"/>
      <c r="X576" s="138"/>
      <c r="Y576" s="138"/>
      <c r="Z576" s="25">
        <v>0.98619999999999997</v>
      </c>
      <c r="AA576" s="25"/>
      <c r="AB576" s="25"/>
      <c r="AC576" s="25">
        <v>0</v>
      </c>
      <c r="AD576" s="121"/>
      <c r="AE576" s="121"/>
      <c r="AF576" s="88">
        <v>10034</v>
      </c>
      <c r="AG576" s="88">
        <v>19608</v>
      </c>
    </row>
    <row r="577" spans="1:33">
      <c r="A577" s="12" t="s">
        <v>147</v>
      </c>
      <c r="B577" s="2" t="s">
        <v>75</v>
      </c>
      <c r="C577" s="13" t="s">
        <v>65</v>
      </c>
      <c r="D577" s="2">
        <v>2014</v>
      </c>
      <c r="E577" s="13">
        <v>2015</v>
      </c>
      <c r="F577" s="13" t="s">
        <v>100</v>
      </c>
      <c r="G577" s="88"/>
      <c r="H577" s="88"/>
      <c r="I577" s="88"/>
      <c r="J577" s="88"/>
      <c r="K577" s="88"/>
      <c r="L577" s="88"/>
      <c r="M577" s="45">
        <v>2658</v>
      </c>
      <c r="N577" s="45">
        <v>5905</v>
      </c>
      <c r="O577" s="45"/>
      <c r="P577" s="45"/>
      <c r="Q577" s="45"/>
      <c r="R577" s="45"/>
      <c r="S577" s="45"/>
      <c r="T577" s="45"/>
      <c r="U577" s="45"/>
      <c r="V577" s="45"/>
      <c r="W577" s="138"/>
      <c r="X577" s="138"/>
      <c r="Y577" s="138"/>
      <c r="Z577" s="25">
        <v>0.9</v>
      </c>
      <c r="AA577" s="25"/>
      <c r="AB577" s="25"/>
      <c r="AC577" s="25">
        <v>0</v>
      </c>
      <c r="AD577" s="121"/>
      <c r="AE577" s="121"/>
      <c r="AF577" s="88">
        <v>422</v>
      </c>
      <c r="AG577" s="88">
        <v>940</v>
      </c>
    </row>
    <row r="578" spans="1:33">
      <c r="A578" s="12" t="s">
        <v>148</v>
      </c>
      <c r="B578" s="2" t="s">
        <v>75</v>
      </c>
      <c r="C578" s="13" t="s">
        <v>65</v>
      </c>
      <c r="D578" s="2">
        <v>2014</v>
      </c>
      <c r="E578" s="13">
        <v>2015</v>
      </c>
      <c r="F578" s="13" t="s">
        <v>100</v>
      </c>
      <c r="G578" s="88"/>
      <c r="H578" s="88"/>
      <c r="I578" s="88"/>
      <c r="J578" s="88"/>
      <c r="K578" s="88"/>
      <c r="L578" s="88"/>
      <c r="M578" s="45">
        <v>176843</v>
      </c>
      <c r="N578" s="45">
        <v>399898</v>
      </c>
      <c r="O578" s="45"/>
      <c r="P578" s="45"/>
      <c r="Q578" s="45"/>
      <c r="R578" s="45"/>
      <c r="S578" s="45"/>
      <c r="T578" s="45"/>
      <c r="U578" s="45"/>
      <c r="V578" s="45"/>
      <c r="W578" s="138"/>
      <c r="X578" s="138"/>
      <c r="Y578" s="138"/>
      <c r="Z578" s="25">
        <v>0.99990000000000001</v>
      </c>
      <c r="AA578" s="25"/>
      <c r="AB578" s="25"/>
      <c r="AC578" s="25">
        <v>3.7600000000000001E-2</v>
      </c>
      <c r="AD578" s="121"/>
      <c r="AE578" s="121"/>
      <c r="AF578" s="88">
        <v>21377</v>
      </c>
      <c r="AG578" s="88">
        <v>45473</v>
      </c>
    </row>
    <row r="579" spans="1:33">
      <c r="A579" s="12" t="s">
        <v>149</v>
      </c>
      <c r="B579" s="2" t="s">
        <v>74</v>
      </c>
      <c r="C579" s="13" t="s">
        <v>65</v>
      </c>
      <c r="D579" s="2">
        <v>2014</v>
      </c>
      <c r="E579" s="13">
        <v>2015</v>
      </c>
      <c r="F579" s="13" t="s">
        <v>100</v>
      </c>
      <c r="G579" s="88"/>
      <c r="H579" s="88"/>
      <c r="I579" s="88"/>
      <c r="J579" s="88"/>
      <c r="K579" s="88"/>
      <c r="L579" s="88"/>
      <c r="M579" s="45">
        <v>138327</v>
      </c>
      <c r="N579" s="45">
        <v>285499</v>
      </c>
      <c r="O579" s="45"/>
      <c r="P579" s="45"/>
      <c r="Q579" s="45"/>
      <c r="R579" s="45"/>
      <c r="S579" s="45"/>
      <c r="T579" s="45"/>
      <c r="U579" s="45"/>
      <c r="V579" s="45"/>
      <c r="W579" s="138"/>
      <c r="X579" s="138"/>
      <c r="Y579" s="138"/>
      <c r="Z579" s="25">
        <v>0.93369999999999997</v>
      </c>
      <c r="AA579" s="25"/>
      <c r="AB579" s="25"/>
      <c r="AC579" s="25">
        <v>1.11E-2</v>
      </c>
      <c r="AD579" s="121"/>
      <c r="AE579" s="121"/>
      <c r="AF579" s="88">
        <v>16840</v>
      </c>
      <c r="AG579" s="88">
        <v>34492</v>
      </c>
    </row>
    <row r="580" spans="1:33">
      <c r="A580" s="12" t="s">
        <v>150</v>
      </c>
      <c r="B580" s="2" t="s">
        <v>74</v>
      </c>
      <c r="C580" s="13" t="s">
        <v>65</v>
      </c>
      <c r="D580" s="2">
        <v>2014</v>
      </c>
      <c r="E580" s="13">
        <v>2015</v>
      </c>
      <c r="F580" s="13" t="s">
        <v>100</v>
      </c>
      <c r="G580" s="88"/>
      <c r="H580" s="88"/>
      <c r="I580" s="88"/>
      <c r="J580" s="88"/>
      <c r="K580" s="88"/>
      <c r="L580" s="88"/>
      <c r="M580" s="45">
        <v>33173</v>
      </c>
      <c r="N580" s="45">
        <v>54246</v>
      </c>
      <c r="O580" s="45"/>
      <c r="P580" s="45"/>
      <c r="Q580" s="45"/>
      <c r="R580" s="45"/>
      <c r="S580" s="45"/>
      <c r="T580" s="45"/>
      <c r="U580" s="45"/>
      <c r="V580" s="45"/>
      <c r="W580" s="138"/>
      <c r="X580" s="138"/>
      <c r="Y580" s="138"/>
      <c r="Z580" s="25">
        <v>0.97319999999999995</v>
      </c>
      <c r="AA580" s="25"/>
      <c r="AB580" s="25"/>
      <c r="AC580" s="25">
        <v>9.1200000000000003E-2</v>
      </c>
      <c r="AD580" s="121"/>
      <c r="AE580" s="121"/>
      <c r="AF580" s="88">
        <v>4137</v>
      </c>
      <c r="AG580" s="88">
        <v>6583</v>
      </c>
    </row>
    <row r="581" spans="1:33">
      <c r="A581" s="12" t="s">
        <v>151</v>
      </c>
      <c r="B581" s="2" t="s">
        <v>75</v>
      </c>
      <c r="C581" s="13" t="s">
        <v>65</v>
      </c>
      <c r="D581" s="2">
        <v>2014</v>
      </c>
      <c r="E581" s="13">
        <v>2015</v>
      </c>
      <c r="F581" s="13" t="s">
        <v>100</v>
      </c>
      <c r="G581" s="88"/>
      <c r="H581" s="88"/>
      <c r="I581" s="88"/>
      <c r="J581" s="88"/>
      <c r="K581" s="88"/>
      <c r="L581" s="88"/>
      <c r="M581" s="45">
        <v>51189</v>
      </c>
      <c r="N581" s="45">
        <v>119161</v>
      </c>
      <c r="O581" s="45"/>
      <c r="P581" s="45"/>
      <c r="Q581" s="45"/>
      <c r="R581" s="45"/>
      <c r="S581" s="45"/>
      <c r="T581" s="45"/>
      <c r="U581" s="45"/>
      <c r="V581" s="45"/>
      <c r="W581" s="138"/>
      <c r="X581" s="138"/>
      <c r="Y581" s="138"/>
      <c r="Z581" s="25">
        <v>0.97770000000000001</v>
      </c>
      <c r="AA581" s="25"/>
      <c r="AB581" s="25"/>
      <c r="AC581" s="25">
        <v>2.5600000000000001E-2</v>
      </c>
      <c r="AD581" s="121"/>
      <c r="AE581" s="121"/>
      <c r="AF581" s="88">
        <v>7235</v>
      </c>
      <c r="AG581" s="88">
        <v>15312</v>
      </c>
    </row>
    <row r="582" spans="1:33">
      <c r="A582" s="12" t="s">
        <v>152</v>
      </c>
      <c r="B582" s="2" t="s">
        <v>74</v>
      </c>
      <c r="C582" s="13" t="s">
        <v>65</v>
      </c>
      <c r="D582" s="2">
        <v>2014</v>
      </c>
      <c r="E582" s="13">
        <v>2015</v>
      </c>
      <c r="F582" s="13" t="s">
        <v>100</v>
      </c>
      <c r="G582" s="88"/>
      <c r="H582" s="88"/>
      <c r="I582" s="88"/>
      <c r="J582" s="88"/>
      <c r="K582" s="88"/>
      <c r="L582" s="88"/>
      <c r="M582" s="45">
        <v>9447</v>
      </c>
      <c r="N582" s="45">
        <v>17677</v>
      </c>
      <c r="O582" s="45"/>
      <c r="P582" s="45"/>
      <c r="Q582" s="45"/>
      <c r="R582" s="45"/>
      <c r="S582" s="45"/>
      <c r="T582" s="45"/>
      <c r="U582" s="45"/>
      <c r="V582" s="45"/>
      <c r="W582" s="138"/>
      <c r="X582" s="138"/>
      <c r="Y582" s="138"/>
      <c r="Z582" s="25">
        <v>0.98540000000000005</v>
      </c>
      <c r="AA582" s="25"/>
      <c r="AB582" s="25"/>
      <c r="AC582" s="25">
        <v>0</v>
      </c>
      <c r="AD582" s="121"/>
      <c r="AE582" s="121"/>
      <c r="AF582" s="88">
        <v>1121</v>
      </c>
      <c r="AG582" s="88">
        <v>2248</v>
      </c>
    </row>
    <row r="583" spans="1:33">
      <c r="A583" s="12" t="s">
        <v>153</v>
      </c>
      <c r="B583" s="2" t="s">
        <v>74</v>
      </c>
      <c r="C583" s="13" t="s">
        <v>65</v>
      </c>
      <c r="D583" s="2">
        <v>2014</v>
      </c>
      <c r="E583" s="13">
        <v>2015</v>
      </c>
      <c r="F583" s="13" t="s">
        <v>100</v>
      </c>
      <c r="G583" s="88"/>
      <c r="H583" s="88"/>
      <c r="I583" s="88"/>
      <c r="J583" s="88"/>
      <c r="K583" s="88"/>
      <c r="L583" s="88"/>
      <c r="M583" s="45">
        <v>16053</v>
      </c>
      <c r="N583" s="45">
        <v>32074</v>
      </c>
      <c r="O583" s="45"/>
      <c r="P583" s="45"/>
      <c r="Q583" s="45"/>
      <c r="R583" s="45"/>
      <c r="S583" s="45"/>
      <c r="T583" s="45"/>
      <c r="U583" s="45"/>
      <c r="V583" s="45"/>
      <c r="W583" s="138"/>
      <c r="X583" s="138"/>
      <c r="Y583" s="138"/>
      <c r="Z583" s="25">
        <v>0.96960000000000002</v>
      </c>
      <c r="AA583" s="25"/>
      <c r="AB583" s="25"/>
      <c r="AC583" s="25">
        <v>0</v>
      </c>
      <c r="AD583" s="121"/>
      <c r="AE583" s="121"/>
      <c r="AF583" s="88">
        <v>4006</v>
      </c>
      <c r="AG583" s="88">
        <v>7801</v>
      </c>
    </row>
    <row r="584" spans="1:33">
      <c r="A584" s="12" t="s">
        <v>154</v>
      </c>
      <c r="B584" s="2" t="s">
        <v>74</v>
      </c>
      <c r="C584" s="13" t="s">
        <v>65</v>
      </c>
      <c r="D584" s="2">
        <v>2014</v>
      </c>
      <c r="E584" s="13">
        <v>2015</v>
      </c>
      <c r="F584" s="13" t="s">
        <v>100</v>
      </c>
      <c r="G584" s="88"/>
      <c r="H584" s="88"/>
      <c r="I584" s="88"/>
      <c r="J584" s="88"/>
      <c r="K584" s="88"/>
      <c r="L584" s="88"/>
      <c r="M584" s="45">
        <v>15956</v>
      </c>
      <c r="N584" s="45">
        <v>34829</v>
      </c>
      <c r="O584" s="45"/>
      <c r="P584" s="45"/>
      <c r="Q584" s="45"/>
      <c r="R584" s="45"/>
      <c r="S584" s="45"/>
      <c r="T584" s="45"/>
      <c r="U584" s="45"/>
      <c r="V584" s="45"/>
      <c r="W584" s="138"/>
      <c r="X584" s="138"/>
      <c r="Y584" s="138"/>
      <c r="Z584" s="25">
        <v>0.88880000000000003</v>
      </c>
      <c r="AA584" s="25"/>
      <c r="AB584" s="25"/>
      <c r="AC584" s="25">
        <v>0</v>
      </c>
      <c r="AD584" s="121"/>
      <c r="AE584" s="121"/>
      <c r="AF584" s="88">
        <v>4190</v>
      </c>
      <c r="AG584" s="88">
        <v>9348</v>
      </c>
    </row>
    <row r="585" spans="1:33">
      <c r="A585" s="12" t="s">
        <v>155</v>
      </c>
      <c r="B585" s="2" t="s">
        <v>74</v>
      </c>
      <c r="C585" s="13" t="s">
        <v>65</v>
      </c>
      <c r="D585" s="2">
        <v>2014</v>
      </c>
      <c r="E585" s="13">
        <v>2015</v>
      </c>
      <c r="F585" s="13" t="s">
        <v>100</v>
      </c>
      <c r="G585" s="88"/>
      <c r="H585" s="88"/>
      <c r="I585" s="88"/>
      <c r="J585" s="88"/>
      <c r="K585" s="88"/>
      <c r="L585" s="88"/>
      <c r="M585" s="45">
        <v>55515</v>
      </c>
      <c r="N585" s="45">
        <v>113741</v>
      </c>
      <c r="O585" s="45"/>
      <c r="P585" s="45"/>
      <c r="Q585" s="45"/>
      <c r="R585" s="45"/>
      <c r="S585" s="45"/>
      <c r="T585" s="45"/>
      <c r="U585" s="45"/>
      <c r="V585" s="45"/>
      <c r="W585" s="138"/>
      <c r="X585" s="138"/>
      <c r="Y585" s="138"/>
      <c r="Z585" s="25">
        <v>0.97219999999999995</v>
      </c>
      <c r="AA585" s="25"/>
      <c r="AB585" s="25"/>
      <c r="AC585" s="25">
        <v>0</v>
      </c>
      <c r="AD585" s="121"/>
      <c r="AE585" s="121"/>
      <c r="AF585" s="88">
        <v>11060</v>
      </c>
      <c r="AG585" s="88">
        <v>22236</v>
      </c>
    </row>
    <row r="586" spans="1:33">
      <c r="A586" s="12" t="s">
        <v>156</v>
      </c>
      <c r="B586" s="2" t="s">
        <v>74</v>
      </c>
      <c r="C586" s="13" t="s">
        <v>65</v>
      </c>
      <c r="D586" s="2">
        <v>2014</v>
      </c>
      <c r="E586" s="13">
        <v>2015</v>
      </c>
      <c r="F586" s="13" t="s">
        <v>100</v>
      </c>
      <c r="G586" s="88"/>
      <c r="H586" s="88"/>
      <c r="I586" s="88"/>
      <c r="J586" s="88"/>
      <c r="K586" s="88"/>
      <c r="L586" s="88"/>
      <c r="M586" s="45">
        <v>12360</v>
      </c>
      <c r="N586" s="45">
        <v>23430</v>
      </c>
      <c r="O586" s="45"/>
      <c r="P586" s="45"/>
      <c r="Q586" s="45"/>
      <c r="R586" s="45"/>
      <c r="S586" s="45"/>
      <c r="T586" s="45"/>
      <c r="U586" s="45"/>
      <c r="V586" s="45"/>
      <c r="W586" s="138"/>
      <c r="X586" s="138"/>
      <c r="Y586" s="138"/>
      <c r="Z586" s="25">
        <v>0.83050000000000002</v>
      </c>
      <c r="AA586" s="25"/>
      <c r="AB586" s="25"/>
      <c r="AC586" s="25">
        <v>0</v>
      </c>
      <c r="AD586" s="121"/>
      <c r="AE586" s="121"/>
      <c r="AF586" s="88">
        <v>2312</v>
      </c>
      <c r="AG586" s="88">
        <v>4753</v>
      </c>
    </row>
    <row r="587" spans="1:33">
      <c r="A587" s="12" t="s">
        <v>157</v>
      </c>
      <c r="B587" s="2" t="s">
        <v>75</v>
      </c>
      <c r="C587" s="13" t="s">
        <v>65</v>
      </c>
      <c r="D587" s="2">
        <v>2014</v>
      </c>
      <c r="E587" s="13">
        <v>2015</v>
      </c>
      <c r="F587" s="13" t="s">
        <v>100</v>
      </c>
      <c r="G587" s="88"/>
      <c r="H587" s="88"/>
      <c r="I587" s="88"/>
      <c r="J587" s="88"/>
      <c r="K587" s="88"/>
      <c r="L587" s="88"/>
      <c r="M587" s="45">
        <v>12892</v>
      </c>
      <c r="N587" s="45">
        <v>24856</v>
      </c>
      <c r="O587" s="45"/>
      <c r="P587" s="45"/>
      <c r="Q587" s="45"/>
      <c r="R587" s="45"/>
      <c r="S587" s="45"/>
      <c r="T587" s="45"/>
      <c r="U587" s="45"/>
      <c r="V587" s="45"/>
      <c r="W587" s="138"/>
      <c r="X587" s="138"/>
      <c r="Y587" s="138"/>
      <c r="Z587" s="25">
        <v>0.93810000000000004</v>
      </c>
      <c r="AA587" s="25"/>
      <c r="AB587" s="25"/>
      <c r="AC587" s="25">
        <v>0</v>
      </c>
      <c r="AD587" s="121"/>
      <c r="AE587" s="121"/>
      <c r="AF587" s="88">
        <v>701</v>
      </c>
      <c r="AG587" s="88">
        <v>1157</v>
      </c>
    </row>
    <row r="588" spans="1:33">
      <c r="A588" s="12" t="s">
        <v>158</v>
      </c>
      <c r="B588" s="2" t="s">
        <v>75</v>
      </c>
      <c r="C588" s="13" t="s">
        <v>65</v>
      </c>
      <c r="D588" s="2">
        <v>2014</v>
      </c>
      <c r="E588" s="13">
        <v>2015</v>
      </c>
      <c r="F588" s="13" t="s">
        <v>100</v>
      </c>
      <c r="G588" s="88"/>
      <c r="H588" s="88"/>
      <c r="I588" s="88"/>
      <c r="J588" s="88"/>
      <c r="K588" s="88"/>
      <c r="L588" s="88"/>
      <c r="M588" s="45">
        <v>160</v>
      </c>
      <c r="N588" s="45">
        <v>298</v>
      </c>
      <c r="O588" s="45"/>
      <c r="P588" s="45"/>
      <c r="Q588" s="45"/>
      <c r="R588" s="45"/>
      <c r="S588" s="45"/>
      <c r="T588" s="45"/>
      <c r="U588" s="45"/>
      <c r="V588" s="45"/>
      <c r="W588" s="138"/>
      <c r="X588" s="138"/>
      <c r="Y588" s="138"/>
      <c r="Z588" s="25">
        <v>1</v>
      </c>
      <c r="AA588" s="25"/>
      <c r="AB588" s="25"/>
      <c r="AC588" s="25">
        <v>0</v>
      </c>
      <c r="AD588" s="121"/>
      <c r="AE588" s="121"/>
      <c r="AF588" s="88" t="s">
        <v>430</v>
      </c>
      <c r="AG588" s="88" t="s">
        <v>430</v>
      </c>
    </row>
    <row r="589" spans="1:33">
      <c r="A589" s="12" t="s">
        <v>159</v>
      </c>
      <c r="B589" s="2" t="s">
        <v>75</v>
      </c>
      <c r="C589" s="13" t="s">
        <v>65</v>
      </c>
      <c r="D589" s="2">
        <v>2014</v>
      </c>
      <c r="E589" s="13">
        <v>2015</v>
      </c>
      <c r="F589" s="13" t="s">
        <v>100</v>
      </c>
      <c r="G589" s="88"/>
      <c r="H589" s="88"/>
      <c r="I589" s="88"/>
      <c r="J589" s="88"/>
      <c r="K589" s="88"/>
      <c r="L589" s="88"/>
      <c r="M589" s="45">
        <v>3201</v>
      </c>
      <c r="N589" s="45">
        <v>6911</v>
      </c>
      <c r="O589" s="45"/>
      <c r="P589" s="45"/>
      <c r="Q589" s="45"/>
      <c r="R589" s="45"/>
      <c r="S589" s="45"/>
      <c r="T589" s="45"/>
      <c r="U589" s="45"/>
      <c r="V589" s="45"/>
      <c r="W589" s="138"/>
      <c r="X589" s="138"/>
      <c r="Y589" s="138"/>
      <c r="Z589" s="25">
        <v>1</v>
      </c>
      <c r="AA589" s="25"/>
      <c r="AB589" s="25"/>
      <c r="AC589" s="25">
        <v>0</v>
      </c>
      <c r="AD589" s="121"/>
      <c r="AE589" s="121"/>
      <c r="AF589" s="88">
        <v>148</v>
      </c>
      <c r="AG589" s="88">
        <v>249</v>
      </c>
    </row>
    <row r="590" spans="1:33">
      <c r="A590" s="12" t="s">
        <v>160</v>
      </c>
      <c r="B590" s="2" t="s">
        <v>74</v>
      </c>
      <c r="C590" s="13" t="s">
        <v>65</v>
      </c>
      <c r="D590" s="2">
        <v>2014</v>
      </c>
      <c r="E590" s="13">
        <v>2015</v>
      </c>
      <c r="F590" s="13" t="s">
        <v>100</v>
      </c>
      <c r="G590" s="88"/>
      <c r="H590" s="88"/>
      <c r="I590" s="88"/>
      <c r="J590" s="88"/>
      <c r="K590" s="88"/>
      <c r="L590" s="88"/>
      <c r="M590" s="45">
        <v>22378</v>
      </c>
      <c r="N590" s="45">
        <v>43554</v>
      </c>
      <c r="O590" s="45"/>
      <c r="P590" s="45"/>
      <c r="Q590" s="45"/>
      <c r="R590" s="45"/>
      <c r="S590" s="45"/>
      <c r="T590" s="45"/>
      <c r="U590" s="45"/>
      <c r="V590" s="45"/>
      <c r="W590" s="138"/>
      <c r="X590" s="138"/>
      <c r="Y590" s="138"/>
      <c r="Z590" s="25">
        <v>0.93189999999999995</v>
      </c>
      <c r="AA590" s="25"/>
      <c r="AB590" s="25"/>
      <c r="AC590" s="25">
        <v>0.1537</v>
      </c>
      <c r="AD590" s="121"/>
      <c r="AE590" s="121"/>
      <c r="AF590" s="88">
        <v>2438</v>
      </c>
      <c r="AG590" s="88">
        <v>4800</v>
      </c>
    </row>
    <row r="591" spans="1:33">
      <c r="A591" s="12" t="s">
        <v>161</v>
      </c>
      <c r="B591" s="2" t="s">
        <v>74</v>
      </c>
      <c r="C591" s="13" t="s">
        <v>65</v>
      </c>
      <c r="D591" s="2">
        <v>2014</v>
      </c>
      <c r="E591" s="13">
        <v>2015</v>
      </c>
      <c r="F591" s="13" t="s">
        <v>100</v>
      </c>
      <c r="G591" s="88"/>
      <c r="H591" s="88"/>
      <c r="I591" s="88"/>
      <c r="J591" s="88"/>
      <c r="K591" s="88"/>
      <c r="L591" s="88"/>
      <c r="M591" s="45">
        <v>19632</v>
      </c>
      <c r="N591" s="45">
        <v>35567</v>
      </c>
      <c r="O591" s="45"/>
      <c r="P591" s="45"/>
      <c r="Q591" s="45"/>
      <c r="R591" s="45"/>
      <c r="S591" s="45"/>
      <c r="T591" s="45"/>
      <c r="U591" s="45"/>
      <c r="V591" s="45"/>
      <c r="W591" s="138"/>
      <c r="X591" s="138"/>
      <c r="Y591" s="138"/>
      <c r="Z591" s="25">
        <v>0.95930000000000004</v>
      </c>
      <c r="AA591" s="25"/>
      <c r="AB591" s="25"/>
      <c r="AC591" s="25">
        <v>0</v>
      </c>
      <c r="AD591" s="121"/>
      <c r="AE591" s="121"/>
      <c r="AF591" s="88">
        <v>3385</v>
      </c>
      <c r="AG591" s="88">
        <v>6877</v>
      </c>
    </row>
    <row r="592" spans="1:33">
      <c r="A592" s="12" t="s">
        <v>162</v>
      </c>
      <c r="B592" s="2" t="s">
        <v>75</v>
      </c>
      <c r="C592" s="13" t="s">
        <v>65</v>
      </c>
      <c r="D592" s="2">
        <v>2014</v>
      </c>
      <c r="E592" s="13">
        <v>2015</v>
      </c>
      <c r="F592" s="13" t="s">
        <v>100</v>
      </c>
      <c r="G592" s="88"/>
      <c r="H592" s="88"/>
      <c r="I592" s="88"/>
      <c r="J592" s="88"/>
      <c r="K592" s="88"/>
      <c r="L592" s="88"/>
      <c r="M592" s="45">
        <v>42524</v>
      </c>
      <c r="N592" s="45">
        <v>91500</v>
      </c>
      <c r="O592" s="45"/>
      <c r="P592" s="45"/>
      <c r="Q592" s="45"/>
      <c r="R592" s="45"/>
      <c r="S592" s="45"/>
      <c r="T592" s="45"/>
      <c r="U592" s="45"/>
      <c r="V592" s="45"/>
      <c r="W592" s="138"/>
      <c r="X592" s="138"/>
      <c r="Y592" s="138"/>
      <c r="Z592" s="25">
        <v>0.9849</v>
      </c>
      <c r="AA592" s="25"/>
      <c r="AB592" s="25"/>
      <c r="AC592" s="25">
        <v>0</v>
      </c>
      <c r="AD592" s="121"/>
      <c r="AE592" s="121"/>
      <c r="AF592" s="88">
        <v>5549</v>
      </c>
      <c r="AG592" s="88">
        <v>11754</v>
      </c>
    </row>
    <row r="593" spans="1:49">
      <c r="A593" s="12" t="s">
        <v>163</v>
      </c>
      <c r="B593" s="2" t="s">
        <v>75</v>
      </c>
      <c r="C593" s="13" t="s">
        <v>65</v>
      </c>
      <c r="D593" s="2">
        <v>2014</v>
      </c>
      <c r="E593" s="13">
        <v>2015</v>
      </c>
      <c r="F593" s="13" t="s">
        <v>100</v>
      </c>
      <c r="G593" s="88"/>
      <c r="H593" s="88"/>
      <c r="I593" s="88"/>
      <c r="J593" s="88"/>
      <c r="K593" s="88"/>
      <c r="L593" s="88"/>
      <c r="M593" s="45">
        <v>5567</v>
      </c>
      <c r="N593" s="45">
        <v>12903</v>
      </c>
      <c r="O593" s="45"/>
      <c r="P593" s="45"/>
      <c r="Q593" s="45"/>
      <c r="R593" s="45"/>
      <c r="S593" s="45"/>
      <c r="T593" s="45"/>
      <c r="U593" s="45"/>
      <c r="V593" s="45"/>
      <c r="W593" s="138"/>
      <c r="X593" s="138"/>
      <c r="Y593" s="138"/>
      <c r="Z593" s="25">
        <v>0.9879</v>
      </c>
      <c r="AA593" s="25"/>
      <c r="AB593" s="25"/>
      <c r="AC593" s="25">
        <v>0</v>
      </c>
      <c r="AD593" s="121"/>
      <c r="AE593" s="121"/>
      <c r="AF593" s="88">
        <v>668</v>
      </c>
      <c r="AG593" s="88">
        <v>1426</v>
      </c>
    </row>
    <row r="594" spans="1:49">
      <c r="A594" s="12" t="s">
        <v>164</v>
      </c>
      <c r="B594" s="2" t="s">
        <v>75</v>
      </c>
      <c r="C594" s="13" t="s">
        <v>65</v>
      </c>
      <c r="D594" s="2">
        <v>2014</v>
      </c>
      <c r="E594" s="13">
        <v>2015</v>
      </c>
      <c r="F594" s="13" t="s">
        <v>100</v>
      </c>
      <c r="G594" s="88"/>
      <c r="H594" s="88"/>
      <c r="I594" s="88"/>
      <c r="J594" s="88"/>
      <c r="K594" s="88"/>
      <c r="L594" s="88"/>
      <c r="M594" s="45">
        <v>4848</v>
      </c>
      <c r="N594" s="45">
        <v>10646</v>
      </c>
      <c r="O594" s="45"/>
      <c r="P594" s="45"/>
      <c r="Q594" s="45"/>
      <c r="R594" s="45"/>
      <c r="S594" s="45"/>
      <c r="T594" s="45"/>
      <c r="U594" s="45"/>
      <c r="V594" s="45"/>
      <c r="W594" s="138"/>
      <c r="X594" s="138"/>
      <c r="Y594" s="138"/>
      <c r="Z594" s="25">
        <v>0.97030000000000005</v>
      </c>
      <c r="AA594" s="25"/>
      <c r="AB594" s="25"/>
      <c r="AC594" s="25">
        <v>0</v>
      </c>
      <c r="AD594" s="121"/>
      <c r="AE594" s="121"/>
      <c r="AF594" s="88">
        <v>461</v>
      </c>
      <c r="AG594" s="88">
        <v>952</v>
      </c>
      <c r="AH594" s="1"/>
      <c r="AI594" s="1"/>
      <c r="AJ594" s="1"/>
      <c r="AK594" s="1"/>
      <c r="AL594" s="1"/>
      <c r="AM594" s="1"/>
      <c r="AN594" s="1"/>
      <c r="AO594" s="1"/>
      <c r="AP594" s="1"/>
      <c r="AQ594" s="1"/>
      <c r="AR594" s="1"/>
      <c r="AS594" s="1"/>
      <c r="AT594" s="1"/>
      <c r="AU594" s="1"/>
      <c r="AV594" s="1"/>
      <c r="AW594" s="1"/>
    </row>
    <row r="595" spans="1:49">
      <c r="A595" s="12" t="s">
        <v>165</v>
      </c>
      <c r="B595" s="2" t="s">
        <v>75</v>
      </c>
      <c r="C595" s="13" t="s">
        <v>65</v>
      </c>
      <c r="D595" s="2">
        <v>2014</v>
      </c>
      <c r="E595" s="13">
        <v>2015</v>
      </c>
      <c r="F595" s="13" t="s">
        <v>100</v>
      </c>
      <c r="G595" s="88"/>
      <c r="H595" s="88"/>
      <c r="I595" s="88"/>
      <c r="J595" s="88"/>
      <c r="K595" s="88"/>
      <c r="L595" s="88"/>
      <c r="M595" s="45">
        <v>1032</v>
      </c>
      <c r="N595" s="45">
        <v>1880</v>
      </c>
      <c r="O595" s="45"/>
      <c r="P595" s="45"/>
      <c r="Q595" s="45"/>
      <c r="R595" s="45"/>
      <c r="S595" s="45"/>
      <c r="T595" s="45"/>
      <c r="U595" s="45"/>
      <c r="V595" s="45"/>
      <c r="W595" s="138"/>
      <c r="X595" s="138"/>
      <c r="Y595" s="138"/>
      <c r="Z595" s="25">
        <v>0.96830000000000005</v>
      </c>
      <c r="AA595" s="25"/>
      <c r="AB595" s="25"/>
      <c r="AC595" s="25">
        <v>0</v>
      </c>
      <c r="AD595" s="121"/>
      <c r="AE595" s="121"/>
      <c r="AF595" s="88">
        <v>38</v>
      </c>
      <c r="AG595" s="88">
        <v>58</v>
      </c>
      <c r="AH595" s="1"/>
      <c r="AI595" s="1"/>
      <c r="AJ595" s="1"/>
      <c r="AK595" s="1"/>
      <c r="AL595" s="1"/>
      <c r="AM595" s="1"/>
      <c r="AN595" s="1"/>
      <c r="AO595" s="1"/>
      <c r="AP595" s="1"/>
      <c r="AQ595" s="1"/>
      <c r="AR595" s="1"/>
      <c r="AS595" s="1"/>
      <c r="AT595" s="1"/>
      <c r="AU595" s="1"/>
      <c r="AV595" s="1"/>
      <c r="AW595" s="1"/>
    </row>
    <row r="596" spans="1:49">
      <c r="A596" s="12" t="s">
        <v>166</v>
      </c>
      <c r="B596" s="2" t="s">
        <v>74</v>
      </c>
      <c r="C596" s="13" t="s">
        <v>65</v>
      </c>
      <c r="D596" s="2">
        <v>2014</v>
      </c>
      <c r="E596" s="13">
        <v>2015</v>
      </c>
      <c r="F596" s="13" t="s">
        <v>100</v>
      </c>
      <c r="G596" s="88"/>
      <c r="H596" s="88"/>
      <c r="I596" s="88"/>
      <c r="J596" s="88"/>
      <c r="K596" s="88"/>
      <c r="L596" s="88"/>
      <c r="M596" s="45">
        <v>51603</v>
      </c>
      <c r="N596" s="45">
        <v>133499</v>
      </c>
      <c r="O596" s="45"/>
      <c r="P596" s="45"/>
      <c r="Q596" s="45"/>
      <c r="R596" s="45"/>
      <c r="S596" s="45"/>
      <c r="T596" s="45"/>
      <c r="U596" s="45"/>
      <c r="V596" s="45"/>
      <c r="W596" s="138"/>
      <c r="X596" s="138"/>
      <c r="Y596" s="138"/>
      <c r="Z596" s="25">
        <v>0.98250000000000004</v>
      </c>
      <c r="AA596" s="25"/>
      <c r="AB596" s="25"/>
      <c r="AC596" s="25">
        <v>6.1699999999999998E-2</v>
      </c>
      <c r="AD596" s="121"/>
      <c r="AE596" s="121"/>
      <c r="AF596" s="88">
        <v>8261</v>
      </c>
      <c r="AG596" s="88">
        <v>19003</v>
      </c>
      <c r="AH596" s="1"/>
      <c r="AI596" s="1"/>
      <c r="AJ596" s="1"/>
      <c r="AK596" s="1"/>
      <c r="AL596" s="1"/>
      <c r="AM596" s="1"/>
      <c r="AN596" s="1"/>
      <c r="AO596" s="1"/>
      <c r="AP596" s="1"/>
      <c r="AQ596" s="1"/>
      <c r="AR596" s="1"/>
      <c r="AS596" s="1"/>
      <c r="AT596" s="1"/>
      <c r="AU596" s="1"/>
      <c r="AV596" s="1"/>
      <c r="AW596" s="1"/>
    </row>
    <row r="597" spans="1:49">
      <c r="A597" s="12" t="s">
        <v>167</v>
      </c>
      <c r="B597" s="2" t="s">
        <v>75</v>
      </c>
      <c r="C597" s="13" t="s">
        <v>65</v>
      </c>
      <c r="D597" s="2">
        <v>2014</v>
      </c>
      <c r="E597" s="13">
        <v>2015</v>
      </c>
      <c r="F597" s="13" t="s">
        <v>100</v>
      </c>
      <c r="G597" s="88"/>
      <c r="H597" s="88"/>
      <c r="I597" s="88"/>
      <c r="J597" s="88"/>
      <c r="K597" s="88"/>
      <c r="L597" s="88"/>
      <c r="M597" s="45">
        <v>2981</v>
      </c>
      <c r="N597" s="45">
        <v>5465</v>
      </c>
      <c r="O597" s="45"/>
      <c r="P597" s="45"/>
      <c r="Q597" s="45"/>
      <c r="R597" s="45"/>
      <c r="S597" s="45"/>
      <c r="T597" s="45"/>
      <c r="U597" s="45"/>
      <c r="V597" s="45"/>
      <c r="W597" s="138"/>
      <c r="X597" s="138"/>
      <c r="Y597" s="138"/>
      <c r="Z597" s="25">
        <v>0.96479999999999999</v>
      </c>
      <c r="AA597" s="25"/>
      <c r="AB597" s="25"/>
      <c r="AC597" s="25">
        <v>0</v>
      </c>
      <c r="AD597" s="121"/>
      <c r="AE597" s="121"/>
      <c r="AF597" s="88">
        <v>115</v>
      </c>
      <c r="AG597" s="88">
        <v>185</v>
      </c>
      <c r="AH597" s="1"/>
      <c r="AI597" s="1"/>
      <c r="AJ597" s="1"/>
      <c r="AK597" s="1"/>
      <c r="AL597" s="1"/>
      <c r="AM597" s="1"/>
      <c r="AN597" s="1"/>
      <c r="AO597" s="1"/>
      <c r="AP597" s="1"/>
      <c r="AQ597" s="1"/>
      <c r="AR597" s="1"/>
      <c r="AS597" s="1"/>
      <c r="AT597" s="1"/>
      <c r="AU597" s="1"/>
      <c r="AV597" s="1"/>
      <c r="AW597" s="1"/>
    </row>
    <row r="598" spans="1:49">
      <c r="A598" s="12" t="s">
        <v>168</v>
      </c>
      <c r="B598" s="2" t="s">
        <v>74</v>
      </c>
      <c r="C598" s="13" t="s">
        <v>65</v>
      </c>
      <c r="D598" s="2">
        <v>2014</v>
      </c>
      <c r="E598" s="13">
        <v>2015</v>
      </c>
      <c r="F598" s="13" t="s">
        <v>100</v>
      </c>
      <c r="G598" s="88"/>
      <c r="H598" s="88"/>
      <c r="I598" s="88"/>
      <c r="J598" s="88"/>
      <c r="K598" s="88"/>
      <c r="L598" s="88"/>
      <c r="M598" s="45">
        <v>35715</v>
      </c>
      <c r="N598" s="45">
        <v>78777</v>
      </c>
      <c r="O598" s="45"/>
      <c r="P598" s="45"/>
      <c r="Q598" s="45"/>
      <c r="R598" s="45"/>
      <c r="S598" s="45"/>
      <c r="T598" s="45"/>
      <c r="U598" s="45"/>
      <c r="V598" s="45"/>
      <c r="W598" s="138"/>
      <c r="X598" s="138"/>
      <c r="Y598" s="138"/>
      <c r="Z598" s="25">
        <v>0.9768</v>
      </c>
      <c r="AA598" s="25"/>
      <c r="AB598" s="25"/>
      <c r="AC598" s="25">
        <v>0</v>
      </c>
      <c r="AD598" s="121"/>
      <c r="AE598" s="121"/>
      <c r="AF598" s="88">
        <v>6906</v>
      </c>
      <c r="AG598" s="88">
        <v>15300</v>
      </c>
      <c r="AH598" s="1"/>
      <c r="AI598" s="1"/>
      <c r="AJ598" s="1"/>
      <c r="AK598" s="1"/>
      <c r="AL598" s="1"/>
      <c r="AM598" s="1"/>
      <c r="AN598" s="1"/>
      <c r="AO598" s="1"/>
      <c r="AP598" s="1"/>
      <c r="AQ598" s="1"/>
      <c r="AR598" s="1"/>
      <c r="AS598" s="1"/>
      <c r="AT598" s="1"/>
      <c r="AU598" s="1"/>
      <c r="AV598" s="1"/>
      <c r="AW598" s="1"/>
    </row>
    <row r="599" spans="1:49">
      <c r="A599" s="12" t="s">
        <v>169</v>
      </c>
      <c r="B599" s="2" t="s">
        <v>74</v>
      </c>
      <c r="C599" s="13" t="s">
        <v>65</v>
      </c>
      <c r="D599" s="2">
        <v>2014</v>
      </c>
      <c r="E599" s="13">
        <v>2015</v>
      </c>
      <c r="F599" s="13" t="s">
        <v>100</v>
      </c>
      <c r="G599" s="88"/>
      <c r="H599" s="88"/>
      <c r="I599" s="88"/>
      <c r="J599" s="88"/>
      <c r="K599" s="88"/>
      <c r="L599" s="88"/>
      <c r="M599" s="45">
        <v>9243</v>
      </c>
      <c r="N599" s="45">
        <v>18981</v>
      </c>
      <c r="O599" s="45"/>
      <c r="P599" s="45"/>
      <c r="Q599" s="45"/>
      <c r="R599" s="45"/>
      <c r="S599" s="45"/>
      <c r="T599" s="45"/>
      <c r="U599" s="45"/>
      <c r="V599" s="45"/>
      <c r="W599" s="138"/>
      <c r="X599" s="138"/>
      <c r="Y599" s="138"/>
      <c r="Z599" s="25">
        <v>0.89859999999999995</v>
      </c>
      <c r="AA599" s="25"/>
      <c r="AB599" s="25"/>
      <c r="AC599" s="25">
        <v>0</v>
      </c>
      <c r="AD599" s="121"/>
      <c r="AE599" s="121"/>
      <c r="AF599" s="88">
        <v>941</v>
      </c>
      <c r="AG599" s="88">
        <v>1861</v>
      </c>
      <c r="AH599" s="1"/>
      <c r="AI599" s="1"/>
      <c r="AJ599" s="1"/>
      <c r="AK599" s="1"/>
      <c r="AL599" s="1"/>
      <c r="AM599" s="1"/>
      <c r="AN599" s="1"/>
      <c r="AO599" s="1"/>
      <c r="AP599" s="1"/>
      <c r="AQ599" s="1"/>
      <c r="AR599" s="1"/>
      <c r="AS599" s="1"/>
      <c r="AT599" s="1"/>
      <c r="AU599" s="1"/>
      <c r="AV599" s="1"/>
      <c r="AW599" s="1"/>
    </row>
    <row r="600" spans="1:49">
      <c r="A600" s="12" t="s">
        <v>170</v>
      </c>
      <c r="B600" s="2" t="s">
        <v>75</v>
      </c>
      <c r="C600" s="13" t="s">
        <v>65</v>
      </c>
      <c r="D600" s="2">
        <v>2014</v>
      </c>
      <c r="E600" s="13">
        <v>2015</v>
      </c>
      <c r="F600" s="13" t="s">
        <v>100</v>
      </c>
      <c r="G600" s="88"/>
      <c r="H600" s="88"/>
      <c r="I600" s="88"/>
      <c r="J600" s="88"/>
      <c r="K600" s="88"/>
      <c r="L600" s="88"/>
      <c r="M600" s="45">
        <v>6011</v>
      </c>
      <c r="N600" s="45">
        <v>13409</v>
      </c>
      <c r="O600" s="45"/>
      <c r="P600" s="45"/>
      <c r="Q600" s="45"/>
      <c r="R600" s="45"/>
      <c r="S600" s="45"/>
      <c r="T600" s="45"/>
      <c r="U600" s="45"/>
      <c r="V600" s="45"/>
      <c r="W600" s="138"/>
      <c r="X600" s="138"/>
      <c r="Y600" s="138"/>
      <c r="Z600" s="25">
        <v>1</v>
      </c>
      <c r="AA600" s="25"/>
      <c r="AB600" s="25"/>
      <c r="AC600" s="25">
        <v>0</v>
      </c>
      <c r="AD600" s="121"/>
      <c r="AE600" s="121"/>
      <c r="AF600" s="88">
        <v>542</v>
      </c>
      <c r="AG600" s="88">
        <v>1090</v>
      </c>
      <c r="AH600" s="1"/>
      <c r="AI600" s="1"/>
      <c r="AJ600" s="1"/>
      <c r="AK600" s="1"/>
      <c r="AL600" s="1"/>
      <c r="AM600" s="1"/>
      <c r="AN600" s="1"/>
      <c r="AO600" s="1"/>
      <c r="AP600" s="1"/>
      <c r="AQ600" s="1"/>
      <c r="AR600" s="1"/>
      <c r="AS600" s="1"/>
      <c r="AT600" s="1"/>
      <c r="AU600" s="1"/>
      <c r="AV600" s="1"/>
      <c r="AW600" s="1"/>
    </row>
    <row r="601" spans="1:49">
      <c r="A601" s="48" t="s">
        <v>171</v>
      </c>
      <c r="B601" s="2" t="s">
        <v>66</v>
      </c>
      <c r="C601" s="13" t="s">
        <v>187</v>
      </c>
      <c r="D601" s="2">
        <v>2014</v>
      </c>
      <c r="E601" s="13">
        <v>2015</v>
      </c>
      <c r="F601" s="13" t="s">
        <v>100</v>
      </c>
      <c r="G601" s="88">
        <v>309243</v>
      </c>
      <c r="H601" s="88">
        <v>1757549</v>
      </c>
      <c r="I601" s="88">
        <v>2114</v>
      </c>
      <c r="J601" s="88">
        <v>17138</v>
      </c>
      <c r="K601" s="88">
        <v>311357</v>
      </c>
      <c r="L601" s="88">
        <v>1774687</v>
      </c>
      <c r="M601" s="45">
        <v>2086044</v>
      </c>
      <c r="N601" s="45">
        <v>4426326</v>
      </c>
      <c r="O601" s="45">
        <v>778129</v>
      </c>
      <c r="P601" s="45">
        <v>3603435</v>
      </c>
      <c r="Q601" s="45">
        <v>4381564</v>
      </c>
      <c r="R601" s="45">
        <v>6784</v>
      </c>
      <c r="S601" s="45">
        <v>37978</v>
      </c>
      <c r="T601" s="45">
        <v>44762</v>
      </c>
      <c r="U601" s="45">
        <v>784913</v>
      </c>
      <c r="V601" s="45">
        <v>3641413</v>
      </c>
      <c r="W601" s="138">
        <v>635669002.99000001</v>
      </c>
      <c r="X601" s="138">
        <v>5991688</v>
      </c>
      <c r="Y601" s="138">
        <v>641660690.99000001</v>
      </c>
      <c r="Z601" s="25">
        <v>0.96789999999999998</v>
      </c>
      <c r="AA601" s="25"/>
      <c r="AB601" s="25">
        <v>0.32600000000000001</v>
      </c>
      <c r="AC601" s="25">
        <v>9.7600000000000006E-2</v>
      </c>
      <c r="AD601" s="121"/>
      <c r="AE601" s="121"/>
      <c r="AF601" s="88">
        <v>337739</v>
      </c>
      <c r="AG601" s="88">
        <v>702321</v>
      </c>
      <c r="AH601" s="2"/>
      <c r="AI601" s="2"/>
      <c r="AJ601" s="2"/>
      <c r="AK601" s="2"/>
      <c r="AL601" s="2"/>
      <c r="AM601" s="2"/>
      <c r="AN601" s="2"/>
      <c r="AO601" s="2"/>
      <c r="AP601" s="2"/>
      <c r="AQ601" s="2"/>
      <c r="AR601" s="2"/>
      <c r="AS601" s="2"/>
      <c r="AT601" s="2"/>
      <c r="AU601" s="2"/>
      <c r="AV601" s="2"/>
      <c r="AW601" s="2"/>
    </row>
    <row r="602" spans="1:49">
      <c r="A602" s="48" t="s">
        <v>172</v>
      </c>
      <c r="B602" s="2" t="s">
        <v>74</v>
      </c>
      <c r="C602" s="13" t="s">
        <v>187</v>
      </c>
      <c r="D602" s="2">
        <v>2014</v>
      </c>
      <c r="E602" s="13">
        <v>2015</v>
      </c>
      <c r="F602" s="13" t="s">
        <v>100</v>
      </c>
      <c r="G602" s="88"/>
      <c r="H602" s="88"/>
      <c r="I602" s="88"/>
      <c r="J602" s="88"/>
      <c r="K602" s="88"/>
      <c r="L602" s="88"/>
      <c r="M602" s="45">
        <v>62544</v>
      </c>
      <c r="N602" s="45">
        <v>123357</v>
      </c>
      <c r="O602" s="45"/>
      <c r="P602" s="45"/>
      <c r="Q602" s="45"/>
      <c r="R602" s="45"/>
      <c r="S602" s="45"/>
      <c r="T602" s="45"/>
      <c r="U602" s="45"/>
      <c r="V602" s="45"/>
      <c r="W602" s="138"/>
      <c r="X602" s="138"/>
      <c r="Y602" s="138"/>
      <c r="Z602" s="25">
        <v>0.86280000000000001</v>
      </c>
      <c r="AA602" s="25"/>
      <c r="AB602" s="25">
        <v>1</v>
      </c>
      <c r="AC602" s="25">
        <v>0.1084</v>
      </c>
      <c r="AD602" s="121"/>
      <c r="AE602" s="121"/>
      <c r="AF602" s="88">
        <v>9483</v>
      </c>
      <c r="AG602" s="88">
        <v>17995</v>
      </c>
      <c r="AH602" s="1"/>
      <c r="AI602" s="1"/>
      <c r="AJ602" s="1"/>
      <c r="AK602" s="1"/>
      <c r="AL602" s="1"/>
      <c r="AM602" s="1"/>
      <c r="AN602" s="1"/>
      <c r="AO602" s="1"/>
      <c r="AP602" s="1"/>
      <c r="AQ602" s="1"/>
      <c r="AR602" s="1"/>
      <c r="AS602" s="1"/>
      <c r="AT602" s="1"/>
      <c r="AU602" s="1"/>
      <c r="AV602" s="1"/>
      <c r="AW602" s="1"/>
    </row>
    <row r="603" spans="1:49">
      <c r="A603" s="48" t="s">
        <v>173</v>
      </c>
      <c r="B603" s="2" t="s">
        <v>75</v>
      </c>
      <c r="C603" s="13" t="s">
        <v>187</v>
      </c>
      <c r="D603" s="2">
        <v>2014</v>
      </c>
      <c r="E603" s="13">
        <v>2015</v>
      </c>
      <c r="F603" s="13" t="s">
        <v>100</v>
      </c>
      <c r="G603" s="88"/>
      <c r="H603" s="88"/>
      <c r="I603" s="88"/>
      <c r="J603" s="88"/>
      <c r="K603" s="88"/>
      <c r="L603" s="88"/>
      <c r="M603" s="45">
        <v>106</v>
      </c>
      <c r="N603" s="45">
        <v>173</v>
      </c>
      <c r="O603" s="45"/>
      <c r="P603" s="45"/>
      <c r="Q603" s="45"/>
      <c r="R603" s="45"/>
      <c r="S603" s="45"/>
      <c r="T603" s="45"/>
      <c r="U603" s="45"/>
      <c r="V603" s="45"/>
      <c r="W603" s="138"/>
      <c r="X603" s="138"/>
      <c r="Y603" s="138"/>
      <c r="Z603" s="25">
        <v>1</v>
      </c>
      <c r="AA603" s="25"/>
      <c r="AB603" s="25">
        <v>0.222</v>
      </c>
      <c r="AC603" s="25">
        <v>9.7000000000000003E-3</v>
      </c>
      <c r="AD603" s="121"/>
      <c r="AE603" s="121"/>
      <c r="AF603" s="88">
        <v>0</v>
      </c>
      <c r="AG603" s="88">
        <v>0</v>
      </c>
      <c r="AH603" s="1"/>
      <c r="AI603" s="1"/>
      <c r="AJ603" s="1"/>
      <c r="AK603" s="1"/>
      <c r="AL603" s="1"/>
      <c r="AM603" s="1"/>
      <c r="AN603" s="1"/>
      <c r="AO603" s="1"/>
      <c r="AP603" s="1"/>
      <c r="AQ603" s="1"/>
      <c r="AR603" s="1"/>
      <c r="AS603" s="1"/>
      <c r="AT603" s="1"/>
      <c r="AU603" s="1"/>
      <c r="AV603" s="1"/>
      <c r="AW603" s="1"/>
    </row>
    <row r="604" spans="1:49">
      <c r="A604" s="48" t="s">
        <v>174</v>
      </c>
      <c r="B604" s="2" t="s">
        <v>75</v>
      </c>
      <c r="C604" s="13" t="s">
        <v>187</v>
      </c>
      <c r="D604" s="2">
        <v>2014</v>
      </c>
      <c r="E604" s="13">
        <v>2015</v>
      </c>
      <c r="F604" s="13" t="s">
        <v>100</v>
      </c>
      <c r="G604" s="88"/>
      <c r="H604" s="88"/>
      <c r="I604" s="88"/>
      <c r="J604" s="88"/>
      <c r="K604" s="88"/>
      <c r="L604" s="88"/>
      <c r="M604" s="45">
        <v>1710</v>
      </c>
      <c r="N604" s="45">
        <v>3293</v>
      </c>
      <c r="O604" s="45"/>
      <c r="P604" s="45"/>
      <c r="Q604" s="45"/>
      <c r="R604" s="45"/>
      <c r="S604" s="45"/>
      <c r="T604" s="45"/>
      <c r="U604" s="45"/>
      <c r="V604" s="45"/>
      <c r="W604" s="138"/>
      <c r="X604" s="138"/>
      <c r="Y604" s="138"/>
      <c r="Z604" s="25">
        <v>1</v>
      </c>
      <c r="AA604" s="25"/>
      <c r="AB604" s="25">
        <v>0.222</v>
      </c>
      <c r="AC604" s="25">
        <v>9.7000000000000003E-3</v>
      </c>
      <c r="AD604" s="121"/>
      <c r="AE604" s="121"/>
      <c r="AF604" s="88">
        <v>60</v>
      </c>
      <c r="AG604" s="88">
        <v>106</v>
      </c>
      <c r="AH604" s="1"/>
      <c r="AI604" s="1"/>
      <c r="AJ604" s="1"/>
      <c r="AK604" s="1"/>
      <c r="AL604" s="1"/>
      <c r="AM604" s="1"/>
      <c r="AN604" s="1"/>
      <c r="AO604" s="1"/>
      <c r="AP604" s="1"/>
      <c r="AQ604" s="1"/>
      <c r="AR604" s="1"/>
      <c r="AS604" s="1"/>
      <c r="AT604" s="1"/>
      <c r="AU604" s="1"/>
      <c r="AV604" s="1"/>
      <c r="AW604" s="1"/>
    </row>
    <row r="605" spans="1:49">
      <c r="A605" s="48" t="s">
        <v>175</v>
      </c>
      <c r="B605" s="2" t="s">
        <v>75</v>
      </c>
      <c r="C605" s="13" t="s">
        <v>187</v>
      </c>
      <c r="D605" s="2">
        <v>2014</v>
      </c>
      <c r="E605" s="13">
        <v>2015</v>
      </c>
      <c r="F605" s="13" t="s">
        <v>100</v>
      </c>
      <c r="G605" s="88"/>
      <c r="H605" s="88"/>
      <c r="I605" s="88"/>
      <c r="J605" s="88"/>
      <c r="K605" s="88"/>
      <c r="L605" s="88"/>
      <c r="M605" s="45">
        <v>15913</v>
      </c>
      <c r="N605" s="45">
        <v>31182</v>
      </c>
      <c r="O605" s="45"/>
      <c r="P605" s="45"/>
      <c r="Q605" s="45"/>
      <c r="R605" s="45"/>
      <c r="S605" s="45"/>
      <c r="T605" s="45"/>
      <c r="U605" s="45"/>
      <c r="V605" s="45"/>
      <c r="W605" s="138"/>
      <c r="X605" s="138"/>
      <c r="Y605" s="138"/>
      <c r="Z605" s="25">
        <v>0.93110000000000004</v>
      </c>
      <c r="AA605" s="25"/>
      <c r="AB605" s="25">
        <v>0.222</v>
      </c>
      <c r="AC605" s="25">
        <v>9.7000000000000003E-3</v>
      </c>
      <c r="AD605" s="121"/>
      <c r="AE605" s="121"/>
      <c r="AF605" s="88">
        <v>988</v>
      </c>
      <c r="AG605" s="88">
        <v>1668</v>
      </c>
      <c r="AH605" s="1"/>
      <c r="AI605" s="1"/>
      <c r="AJ605" s="1"/>
      <c r="AK605" s="1"/>
      <c r="AL605" s="1"/>
      <c r="AM605" s="1"/>
      <c r="AN605" s="1"/>
      <c r="AO605" s="1"/>
      <c r="AP605" s="1"/>
      <c r="AQ605" s="1"/>
      <c r="AR605" s="1"/>
      <c r="AS605" s="1"/>
      <c r="AT605" s="1"/>
      <c r="AU605" s="1"/>
      <c r="AV605" s="1"/>
      <c r="AW605" s="1"/>
    </row>
    <row r="606" spans="1:49">
      <c r="A606" s="48" t="s">
        <v>176</v>
      </c>
      <c r="B606" s="2" t="s">
        <v>75</v>
      </c>
      <c r="C606" s="13" t="s">
        <v>187</v>
      </c>
      <c r="D606" s="2">
        <v>2014</v>
      </c>
      <c r="E606" s="13">
        <v>2015</v>
      </c>
      <c r="F606" s="13" t="s">
        <v>100</v>
      </c>
      <c r="G606" s="88"/>
      <c r="H606" s="88"/>
      <c r="I606" s="88"/>
      <c r="J606" s="88"/>
      <c r="K606" s="88"/>
      <c r="L606" s="88"/>
      <c r="M606" s="45">
        <v>2871</v>
      </c>
      <c r="N606" s="45">
        <v>5405</v>
      </c>
      <c r="O606" s="45"/>
      <c r="P606" s="45"/>
      <c r="Q606" s="45"/>
      <c r="R606" s="45"/>
      <c r="S606" s="45"/>
      <c r="T606" s="45"/>
      <c r="U606" s="45"/>
      <c r="V606" s="45"/>
      <c r="W606" s="138"/>
      <c r="X606" s="138"/>
      <c r="Y606" s="138"/>
      <c r="Z606" s="25">
        <v>1</v>
      </c>
      <c r="AA606" s="25"/>
      <c r="AB606" s="25">
        <v>0.222</v>
      </c>
      <c r="AC606" s="25">
        <v>9.7000000000000003E-3</v>
      </c>
      <c r="AD606" s="121"/>
      <c r="AE606" s="121"/>
      <c r="AF606" s="88">
        <v>99</v>
      </c>
      <c r="AG606" s="88">
        <v>176</v>
      </c>
      <c r="AH606" s="1"/>
      <c r="AI606" s="1"/>
      <c r="AJ606" s="1"/>
      <c r="AK606" s="1"/>
      <c r="AL606" s="1"/>
      <c r="AM606" s="1"/>
      <c r="AN606" s="1"/>
      <c r="AO606" s="1"/>
      <c r="AP606" s="1"/>
      <c r="AQ606" s="1"/>
      <c r="AR606" s="1"/>
      <c r="AS606" s="1"/>
      <c r="AT606" s="1"/>
      <c r="AU606" s="1"/>
      <c r="AV606" s="1"/>
      <c r="AW606" s="1"/>
    </row>
    <row r="607" spans="1:49">
      <c r="A607" s="48" t="s">
        <v>177</v>
      </c>
      <c r="B607" s="2" t="s">
        <v>75</v>
      </c>
      <c r="C607" s="13" t="s">
        <v>187</v>
      </c>
      <c r="D607" s="2">
        <v>2014</v>
      </c>
      <c r="E607" s="13">
        <v>2015</v>
      </c>
      <c r="F607" s="13" t="s">
        <v>100</v>
      </c>
      <c r="G607" s="88"/>
      <c r="H607" s="88"/>
      <c r="I607" s="88"/>
      <c r="J607" s="88"/>
      <c r="K607" s="88"/>
      <c r="L607" s="88"/>
      <c r="M607" s="45">
        <v>657</v>
      </c>
      <c r="N607" s="45">
        <v>1504</v>
      </c>
      <c r="O607" s="45"/>
      <c r="P607" s="45"/>
      <c r="Q607" s="45"/>
      <c r="R607" s="45"/>
      <c r="S607" s="45"/>
      <c r="T607" s="45"/>
      <c r="U607" s="45"/>
      <c r="V607" s="45"/>
      <c r="W607" s="138"/>
      <c r="X607" s="138"/>
      <c r="Y607" s="138"/>
      <c r="Z607" s="25">
        <v>0.72089999999999999</v>
      </c>
      <c r="AA607" s="25"/>
      <c r="AB607" s="25">
        <v>0.222</v>
      </c>
      <c r="AC607" s="25">
        <v>9.7000000000000003E-3</v>
      </c>
      <c r="AD607" s="121"/>
      <c r="AE607" s="121"/>
      <c r="AF607" s="88">
        <v>140</v>
      </c>
      <c r="AG607" s="88">
        <v>321</v>
      </c>
      <c r="AH607" s="1"/>
      <c r="AI607" s="1"/>
      <c r="AJ607" s="1"/>
      <c r="AK607" s="1"/>
      <c r="AL607" s="1"/>
      <c r="AM607" s="1"/>
      <c r="AN607" s="1"/>
      <c r="AO607" s="1"/>
      <c r="AP607" s="1"/>
      <c r="AQ607" s="1"/>
      <c r="AR607" s="1"/>
      <c r="AS607" s="1"/>
      <c r="AT607" s="1"/>
      <c r="AU607" s="1"/>
      <c r="AV607" s="1"/>
      <c r="AW607" s="1"/>
    </row>
    <row r="608" spans="1:49">
      <c r="A608" s="48" t="s">
        <v>178</v>
      </c>
      <c r="B608" s="2" t="s">
        <v>74</v>
      </c>
      <c r="C608" s="13" t="s">
        <v>187</v>
      </c>
      <c r="D608" s="2">
        <v>2014</v>
      </c>
      <c r="E608" s="13">
        <v>2015</v>
      </c>
      <c r="F608" s="13" t="s">
        <v>100</v>
      </c>
      <c r="G608" s="88"/>
      <c r="H608" s="88"/>
      <c r="I608" s="88"/>
      <c r="J608" s="88"/>
      <c r="K608" s="88"/>
      <c r="L608" s="88"/>
      <c r="M608" s="45">
        <v>35636</v>
      </c>
      <c r="N608" s="45">
        <v>72574</v>
      </c>
      <c r="O608" s="45"/>
      <c r="P608" s="45"/>
      <c r="Q608" s="45"/>
      <c r="R608" s="45"/>
      <c r="S608" s="45"/>
      <c r="T608" s="45"/>
      <c r="U608" s="45"/>
      <c r="V608" s="45"/>
      <c r="W608" s="138"/>
      <c r="X608" s="138"/>
      <c r="Y608" s="138"/>
      <c r="Z608" s="25">
        <v>0.9486</v>
      </c>
      <c r="AA608" s="25"/>
      <c r="AB608" s="25">
        <v>0.5</v>
      </c>
      <c r="AC608" s="25">
        <v>3.2800000000000003E-2</v>
      </c>
      <c r="AD608" s="121"/>
      <c r="AE608" s="121"/>
      <c r="AF608" s="88">
        <v>5607</v>
      </c>
      <c r="AG608" s="88">
        <v>11157</v>
      </c>
      <c r="AH608" s="1"/>
      <c r="AI608" s="1"/>
      <c r="AJ608" s="1"/>
      <c r="AK608" s="1"/>
      <c r="AL608" s="1"/>
      <c r="AM608" s="1"/>
      <c r="AN608" s="1"/>
      <c r="AO608" s="1"/>
      <c r="AP608" s="1"/>
      <c r="AQ608" s="1"/>
      <c r="AR608" s="1"/>
      <c r="AS608" s="1"/>
      <c r="AT608" s="1"/>
      <c r="AU608" s="1"/>
      <c r="AV608" s="1"/>
      <c r="AW608" s="1"/>
    </row>
    <row r="609" spans="1:49">
      <c r="A609" s="48" t="s">
        <v>179</v>
      </c>
      <c r="B609" s="2" t="s">
        <v>75</v>
      </c>
      <c r="C609" s="13" t="s">
        <v>187</v>
      </c>
      <c r="D609" s="2">
        <v>2014</v>
      </c>
      <c r="E609" s="13">
        <v>2015</v>
      </c>
      <c r="F609" s="13" t="s">
        <v>100</v>
      </c>
      <c r="G609" s="88"/>
      <c r="H609" s="88"/>
      <c r="I609" s="88"/>
      <c r="J609" s="88"/>
      <c r="K609" s="88"/>
      <c r="L609" s="88"/>
      <c r="M609" s="45">
        <v>2515</v>
      </c>
      <c r="N609" s="45">
        <v>5189</v>
      </c>
      <c r="O609" s="45"/>
      <c r="P609" s="45"/>
      <c r="Q609" s="45"/>
      <c r="R609" s="45"/>
      <c r="S609" s="45"/>
      <c r="T609" s="45"/>
      <c r="U609" s="45"/>
      <c r="V609" s="45"/>
      <c r="W609" s="138"/>
      <c r="X609" s="138"/>
      <c r="Y609" s="138"/>
      <c r="Z609" s="25">
        <v>1</v>
      </c>
      <c r="AA609" s="25"/>
      <c r="AB609" s="25">
        <v>0.222</v>
      </c>
      <c r="AC609" s="25">
        <v>9.7000000000000003E-3</v>
      </c>
      <c r="AD609" s="121"/>
      <c r="AE609" s="121"/>
      <c r="AF609" s="88">
        <v>149</v>
      </c>
      <c r="AG609" s="88">
        <v>256</v>
      </c>
      <c r="AH609" s="1"/>
      <c r="AI609" s="1"/>
      <c r="AJ609" s="1"/>
      <c r="AK609" s="1"/>
      <c r="AL609" s="1"/>
      <c r="AM609" s="1"/>
      <c r="AN609" s="1"/>
      <c r="AO609" s="1"/>
      <c r="AP609" s="1"/>
      <c r="AQ609" s="1"/>
      <c r="AR609" s="1"/>
      <c r="AS609" s="1"/>
      <c r="AT609" s="1"/>
      <c r="AU609" s="1"/>
      <c r="AV609" s="1"/>
      <c r="AW609" s="1"/>
    </row>
    <row r="610" spans="1:49">
      <c r="A610" s="48" t="s">
        <v>180</v>
      </c>
      <c r="B610" s="2" t="s">
        <v>75</v>
      </c>
      <c r="C610" s="13" t="s">
        <v>187</v>
      </c>
      <c r="D610" s="2">
        <v>2014</v>
      </c>
      <c r="E610" s="13">
        <v>2015</v>
      </c>
      <c r="F610" s="13" t="s">
        <v>100</v>
      </c>
      <c r="G610" s="88"/>
      <c r="H610" s="88"/>
      <c r="I610" s="88"/>
      <c r="J610" s="88"/>
      <c r="K610" s="88"/>
      <c r="L610" s="88"/>
      <c r="M610" s="45">
        <v>7012</v>
      </c>
      <c r="N610" s="45">
        <v>12770</v>
      </c>
      <c r="O610" s="45"/>
      <c r="P610" s="45"/>
      <c r="Q610" s="45"/>
      <c r="R610" s="45"/>
      <c r="S610" s="45"/>
      <c r="T610" s="45"/>
      <c r="U610" s="45"/>
      <c r="V610" s="45"/>
      <c r="W610" s="138"/>
      <c r="X610" s="138"/>
      <c r="Y610" s="138"/>
      <c r="Z610" s="25">
        <v>1</v>
      </c>
      <c r="AA610" s="25"/>
      <c r="AB610" s="25">
        <v>0.222</v>
      </c>
      <c r="AC610" s="25">
        <v>9.7000000000000003E-3</v>
      </c>
      <c r="AD610" s="121"/>
      <c r="AE610" s="121"/>
      <c r="AF610" s="88">
        <v>437</v>
      </c>
      <c r="AG610" s="88">
        <v>871</v>
      </c>
    </row>
    <row r="611" spans="1:49">
      <c r="A611" s="12" t="s">
        <v>122</v>
      </c>
      <c r="B611" s="2" t="s">
        <v>74</v>
      </c>
      <c r="C611" s="13" t="s">
        <v>187</v>
      </c>
      <c r="D611" s="2">
        <v>2014</v>
      </c>
      <c r="E611" s="13">
        <v>2015</v>
      </c>
      <c r="F611" s="13" t="s">
        <v>100</v>
      </c>
      <c r="G611" s="88"/>
      <c r="H611" s="88"/>
      <c r="I611" s="88"/>
      <c r="J611" s="88"/>
      <c r="K611" s="88"/>
      <c r="L611" s="88"/>
      <c r="M611" s="45">
        <v>94840</v>
      </c>
      <c r="N611" s="45">
        <v>224037</v>
      </c>
      <c r="O611" s="45"/>
      <c r="P611" s="45"/>
      <c r="Q611" s="45"/>
      <c r="R611" s="45"/>
      <c r="S611" s="45"/>
      <c r="T611" s="45"/>
      <c r="U611" s="45"/>
      <c r="V611" s="45"/>
      <c r="W611" s="138"/>
      <c r="X611" s="138"/>
      <c r="Y611" s="138"/>
      <c r="Z611" s="25">
        <v>0.9738</v>
      </c>
      <c r="AA611" s="25"/>
      <c r="AB611" s="25">
        <v>0.33300000000000002</v>
      </c>
      <c r="AC611" s="25">
        <v>1.3299999999999999E-2</v>
      </c>
      <c r="AD611" s="121"/>
      <c r="AE611" s="121"/>
      <c r="AF611" s="88">
        <v>14363</v>
      </c>
      <c r="AG611" s="88">
        <v>31398</v>
      </c>
    </row>
    <row r="612" spans="1:49">
      <c r="A612" s="12" t="s">
        <v>123</v>
      </c>
      <c r="B612" s="2" t="s">
        <v>75</v>
      </c>
      <c r="C612" s="13" t="s">
        <v>187</v>
      </c>
      <c r="D612" s="2">
        <v>2014</v>
      </c>
      <c r="E612" s="13">
        <v>2015</v>
      </c>
      <c r="F612" s="13" t="s">
        <v>100</v>
      </c>
      <c r="G612" s="88"/>
      <c r="H612" s="88"/>
      <c r="I612" s="88"/>
      <c r="J612" s="88"/>
      <c r="K612" s="88"/>
      <c r="L612" s="88"/>
      <c r="M612" s="45">
        <v>1476</v>
      </c>
      <c r="N612" s="45">
        <v>3551</v>
      </c>
      <c r="O612" s="45"/>
      <c r="P612" s="45"/>
      <c r="Q612" s="45"/>
      <c r="R612" s="45"/>
      <c r="S612" s="45"/>
      <c r="T612" s="45"/>
      <c r="U612" s="45"/>
      <c r="V612" s="45"/>
      <c r="W612" s="138"/>
      <c r="X612" s="138"/>
      <c r="Y612" s="138"/>
      <c r="Z612" s="25">
        <v>1</v>
      </c>
      <c r="AA612" s="25"/>
      <c r="AB612" s="25">
        <v>0.222</v>
      </c>
      <c r="AC612" s="25">
        <v>9.7000000000000003E-3</v>
      </c>
      <c r="AD612" s="121"/>
      <c r="AE612" s="121"/>
      <c r="AF612" s="88">
        <v>221</v>
      </c>
      <c r="AG612" s="88">
        <v>494</v>
      </c>
    </row>
    <row r="613" spans="1:49">
      <c r="A613" s="12" t="s">
        <v>124</v>
      </c>
      <c r="B613" s="2" t="s">
        <v>75</v>
      </c>
      <c r="C613" s="13" t="s">
        <v>187</v>
      </c>
      <c r="D613" s="2">
        <v>2014</v>
      </c>
      <c r="E613" s="13">
        <v>2015</v>
      </c>
      <c r="F613" s="13" t="s">
        <v>100</v>
      </c>
      <c r="G613" s="88"/>
      <c r="H613" s="88"/>
      <c r="I613" s="88"/>
      <c r="J613" s="88"/>
      <c r="K613" s="88"/>
      <c r="L613" s="88"/>
      <c r="M613" s="45">
        <v>11221</v>
      </c>
      <c r="N613" s="45">
        <v>19926</v>
      </c>
      <c r="O613" s="45"/>
      <c r="P613" s="45"/>
      <c r="Q613" s="45"/>
      <c r="R613" s="45"/>
      <c r="S613" s="45"/>
      <c r="T613" s="45"/>
      <c r="U613" s="45"/>
      <c r="V613" s="45"/>
      <c r="W613" s="138"/>
      <c r="X613" s="138"/>
      <c r="Y613" s="138"/>
      <c r="Z613" s="25">
        <v>0.99250000000000005</v>
      </c>
      <c r="AA613" s="25"/>
      <c r="AB613" s="25">
        <v>0.222</v>
      </c>
      <c r="AC613" s="25">
        <v>9.7000000000000003E-3</v>
      </c>
      <c r="AD613" s="121"/>
      <c r="AE613" s="121"/>
      <c r="AF613" s="88">
        <v>697</v>
      </c>
      <c r="AG613" s="88">
        <v>1297</v>
      </c>
    </row>
    <row r="614" spans="1:49">
      <c r="A614" s="12" t="s">
        <v>125</v>
      </c>
      <c r="B614" s="2" t="s">
        <v>75</v>
      </c>
      <c r="C614" s="13" t="s">
        <v>187</v>
      </c>
      <c r="D614" s="2">
        <v>2014</v>
      </c>
      <c r="E614" s="13">
        <v>2015</v>
      </c>
      <c r="F614" s="13" t="s">
        <v>100</v>
      </c>
      <c r="G614" s="88"/>
      <c r="H614" s="88"/>
      <c r="I614" s="88"/>
      <c r="J614" s="88"/>
      <c r="K614" s="88"/>
      <c r="L614" s="88"/>
      <c r="M614" s="45">
        <v>16660</v>
      </c>
      <c r="N614" s="45">
        <v>42071</v>
      </c>
      <c r="O614" s="45"/>
      <c r="P614" s="45"/>
      <c r="Q614" s="45"/>
      <c r="R614" s="45"/>
      <c r="S614" s="45"/>
      <c r="T614" s="45"/>
      <c r="U614" s="45"/>
      <c r="V614" s="45"/>
      <c r="W614" s="138"/>
      <c r="X614" s="138"/>
      <c r="Y614" s="138"/>
      <c r="Z614" s="25">
        <v>0.92949999999999999</v>
      </c>
      <c r="AA614" s="25"/>
      <c r="AB614" s="25">
        <v>0.222</v>
      </c>
      <c r="AC614" s="25">
        <v>9.7000000000000003E-3</v>
      </c>
      <c r="AD614" s="121"/>
      <c r="AE614" s="121"/>
      <c r="AF614" s="88">
        <v>1082</v>
      </c>
      <c r="AG614" s="88">
        <v>2177</v>
      </c>
    </row>
    <row r="615" spans="1:49">
      <c r="A615" s="12" t="s">
        <v>126</v>
      </c>
      <c r="B615" s="2" t="s">
        <v>75</v>
      </c>
      <c r="C615" s="13" t="s">
        <v>187</v>
      </c>
      <c r="D615" s="2">
        <v>2014</v>
      </c>
      <c r="E615" s="13">
        <v>2015</v>
      </c>
      <c r="F615" s="13" t="s">
        <v>100</v>
      </c>
      <c r="G615" s="88"/>
      <c r="H615" s="88"/>
      <c r="I615" s="88"/>
      <c r="J615" s="88"/>
      <c r="K615" s="88"/>
      <c r="L615" s="88"/>
      <c r="M615" s="45">
        <v>1020</v>
      </c>
      <c r="N615" s="45">
        <v>2041</v>
      </c>
      <c r="O615" s="45"/>
      <c r="P615" s="45"/>
      <c r="Q615" s="45"/>
      <c r="R615" s="45"/>
      <c r="S615" s="45"/>
      <c r="T615" s="45"/>
      <c r="U615" s="45"/>
      <c r="V615" s="45"/>
      <c r="W615" s="138"/>
      <c r="X615" s="138"/>
      <c r="Y615" s="138"/>
      <c r="Z615" s="25">
        <v>0.98</v>
      </c>
      <c r="AA615" s="25"/>
      <c r="AB615" s="25">
        <v>0.222</v>
      </c>
      <c r="AC615" s="25">
        <v>9.7000000000000003E-3</v>
      </c>
      <c r="AD615" s="121"/>
      <c r="AE615" s="121"/>
      <c r="AF615" s="88">
        <v>101</v>
      </c>
      <c r="AG615" s="88">
        <v>216</v>
      </c>
    </row>
    <row r="616" spans="1:49">
      <c r="A616" s="12" t="s">
        <v>127</v>
      </c>
      <c r="B616" s="2" t="s">
        <v>75</v>
      </c>
      <c r="C616" s="13" t="s">
        <v>187</v>
      </c>
      <c r="D616" s="2">
        <v>2014</v>
      </c>
      <c r="E616" s="13">
        <v>2015</v>
      </c>
      <c r="F616" s="13" t="s">
        <v>100</v>
      </c>
      <c r="G616" s="88"/>
      <c r="H616" s="88"/>
      <c r="I616" s="88"/>
      <c r="J616" s="88"/>
      <c r="K616" s="88"/>
      <c r="L616" s="88"/>
      <c r="M616" s="45">
        <v>62201</v>
      </c>
      <c r="N616" s="45">
        <v>148351</v>
      </c>
      <c r="O616" s="45"/>
      <c r="P616" s="45"/>
      <c r="Q616" s="45"/>
      <c r="R616" s="45"/>
      <c r="S616" s="45"/>
      <c r="T616" s="45"/>
      <c r="U616" s="45"/>
      <c r="V616" s="45"/>
      <c r="W616" s="138"/>
      <c r="X616" s="138"/>
      <c r="Y616" s="138"/>
      <c r="Z616" s="25">
        <v>0.99639999999999995</v>
      </c>
      <c r="AA616" s="25"/>
      <c r="AB616" s="25">
        <v>0.14299999999999999</v>
      </c>
      <c r="AC616" s="25">
        <v>4.7000000000000002E-3</v>
      </c>
      <c r="AD616" s="121"/>
      <c r="AE616" s="121"/>
      <c r="AF616" s="88">
        <v>10413</v>
      </c>
      <c r="AG616" s="88">
        <v>23468</v>
      </c>
    </row>
    <row r="617" spans="1:49">
      <c r="A617" s="12" t="s">
        <v>128</v>
      </c>
      <c r="B617" s="2" t="s">
        <v>75</v>
      </c>
      <c r="C617" s="13" t="s">
        <v>187</v>
      </c>
      <c r="D617" s="2">
        <v>2014</v>
      </c>
      <c r="E617" s="13">
        <v>2015</v>
      </c>
      <c r="F617" s="13" t="s">
        <v>100</v>
      </c>
      <c r="G617" s="88"/>
      <c r="H617" s="88"/>
      <c r="I617" s="88"/>
      <c r="J617" s="88"/>
      <c r="K617" s="88"/>
      <c r="L617" s="88"/>
      <c r="M617" s="45">
        <v>10126</v>
      </c>
      <c r="N617" s="45">
        <v>23622</v>
      </c>
      <c r="O617" s="45"/>
      <c r="P617" s="45"/>
      <c r="Q617" s="45"/>
      <c r="R617" s="45"/>
      <c r="S617" s="45"/>
      <c r="T617" s="45"/>
      <c r="U617" s="45"/>
      <c r="V617" s="45"/>
      <c r="W617" s="138"/>
      <c r="X617" s="138"/>
      <c r="Y617" s="138"/>
      <c r="Z617" s="25">
        <v>0.99580000000000002</v>
      </c>
      <c r="AA617" s="25"/>
      <c r="AB617" s="25">
        <v>0.222</v>
      </c>
      <c r="AC617" s="25">
        <v>9.7000000000000003E-3</v>
      </c>
      <c r="AD617" s="121"/>
      <c r="AE617" s="121"/>
      <c r="AF617" s="88">
        <v>1379</v>
      </c>
      <c r="AG617" s="88">
        <v>3040</v>
      </c>
    </row>
    <row r="618" spans="1:49">
      <c r="A618" s="12" t="s">
        <v>129</v>
      </c>
      <c r="B618" s="2" t="s">
        <v>75</v>
      </c>
      <c r="C618" s="13" t="s">
        <v>187</v>
      </c>
      <c r="D618" s="2">
        <v>2014</v>
      </c>
      <c r="E618" s="13">
        <v>2015</v>
      </c>
      <c r="F618" s="13" t="s">
        <v>100</v>
      </c>
      <c r="G618" s="88"/>
      <c r="H618" s="88"/>
      <c r="I618" s="88"/>
      <c r="J618" s="88"/>
      <c r="K618" s="88"/>
      <c r="L618" s="88"/>
      <c r="M618" s="45">
        <v>5736</v>
      </c>
      <c r="N618" s="45">
        <v>11343</v>
      </c>
      <c r="O618" s="45"/>
      <c r="P618" s="45"/>
      <c r="Q618" s="45"/>
      <c r="R618" s="45"/>
      <c r="S618" s="45"/>
      <c r="T618" s="45"/>
      <c r="U618" s="45"/>
      <c r="V618" s="45"/>
      <c r="W618" s="138"/>
      <c r="X618" s="138"/>
      <c r="Y618" s="138"/>
      <c r="Z618" s="25">
        <v>0.95450000000000002</v>
      </c>
      <c r="AA618" s="25"/>
      <c r="AB618" s="25">
        <v>0.222</v>
      </c>
      <c r="AC618" s="25">
        <v>9.7000000000000003E-3</v>
      </c>
      <c r="AD618" s="121"/>
      <c r="AE618" s="121"/>
      <c r="AF618" s="88">
        <v>388</v>
      </c>
      <c r="AG618" s="88">
        <v>757</v>
      </c>
    </row>
    <row r="619" spans="1:49">
      <c r="A619" s="12" t="s">
        <v>130</v>
      </c>
      <c r="B619" s="2" t="s">
        <v>75</v>
      </c>
      <c r="C619" s="13" t="s">
        <v>187</v>
      </c>
      <c r="D619" s="2">
        <v>2014</v>
      </c>
      <c r="E619" s="13">
        <v>2015</v>
      </c>
      <c r="F619" s="13" t="s">
        <v>100</v>
      </c>
      <c r="G619" s="88"/>
      <c r="H619" s="88"/>
      <c r="I619" s="88"/>
      <c r="J619" s="88"/>
      <c r="K619" s="88"/>
      <c r="L619" s="88"/>
      <c r="M619" s="45">
        <v>1550</v>
      </c>
      <c r="N619" s="45">
        <v>3176</v>
      </c>
      <c r="O619" s="45"/>
      <c r="P619" s="45"/>
      <c r="Q619" s="45"/>
      <c r="R619" s="45"/>
      <c r="S619" s="45"/>
      <c r="T619" s="45"/>
      <c r="U619" s="45"/>
      <c r="V619" s="45"/>
      <c r="W619" s="138"/>
      <c r="X619" s="138"/>
      <c r="Y619" s="138"/>
      <c r="Z619" s="25">
        <v>0.8871</v>
      </c>
      <c r="AA619" s="25"/>
      <c r="AB619" s="25">
        <v>0.222</v>
      </c>
      <c r="AC619" s="25">
        <v>9.7000000000000003E-3</v>
      </c>
      <c r="AD619" s="121"/>
      <c r="AE619" s="121"/>
      <c r="AF619" s="88">
        <v>99</v>
      </c>
      <c r="AG619" s="88">
        <v>177</v>
      </c>
    </row>
    <row r="620" spans="1:49">
      <c r="A620" s="12" t="s">
        <v>131</v>
      </c>
      <c r="B620" s="2" t="s">
        <v>76</v>
      </c>
      <c r="C620" s="13" t="s">
        <v>187</v>
      </c>
      <c r="D620" s="2">
        <v>2014</v>
      </c>
      <c r="E620" s="13">
        <v>2015</v>
      </c>
      <c r="F620" s="13" t="s">
        <v>100</v>
      </c>
      <c r="G620" s="88"/>
      <c r="H620" s="88"/>
      <c r="I620" s="88"/>
      <c r="J620" s="88"/>
      <c r="K620" s="88"/>
      <c r="L620" s="88"/>
      <c r="M620" s="45">
        <v>582786</v>
      </c>
      <c r="N620" s="45">
        <v>1183443</v>
      </c>
      <c r="O620" s="45"/>
      <c r="P620" s="45"/>
      <c r="Q620" s="45"/>
      <c r="R620" s="45"/>
      <c r="S620" s="45"/>
      <c r="T620" s="45"/>
      <c r="U620" s="45"/>
      <c r="V620" s="45"/>
      <c r="W620" s="138"/>
      <c r="X620" s="138"/>
      <c r="Y620" s="138"/>
      <c r="Z620" s="25">
        <v>0.95940000000000003</v>
      </c>
      <c r="AA620" s="25"/>
      <c r="AB620" s="25">
        <v>0.46200000000000002</v>
      </c>
      <c r="AC620" s="25">
        <v>0.1139</v>
      </c>
      <c r="AD620" s="121"/>
      <c r="AE620" s="121"/>
      <c r="AF620" s="88">
        <v>114294</v>
      </c>
      <c r="AG620" s="88">
        <v>232778</v>
      </c>
    </row>
    <row r="621" spans="1:49">
      <c r="A621" s="12" t="s">
        <v>132</v>
      </c>
      <c r="B621" s="2" t="s">
        <v>75</v>
      </c>
      <c r="C621" s="13" t="s">
        <v>187</v>
      </c>
      <c r="D621" s="2">
        <v>2014</v>
      </c>
      <c r="E621" s="13">
        <v>2015</v>
      </c>
      <c r="F621" s="13" t="s">
        <v>100</v>
      </c>
      <c r="G621" s="88"/>
      <c r="H621" s="88"/>
      <c r="I621" s="88"/>
      <c r="J621" s="88"/>
      <c r="K621" s="88"/>
      <c r="L621" s="88"/>
      <c r="M621" s="45">
        <v>11510</v>
      </c>
      <c r="N621" s="45">
        <v>28658</v>
      </c>
      <c r="O621" s="45"/>
      <c r="P621" s="45"/>
      <c r="Q621" s="45"/>
      <c r="R621" s="45"/>
      <c r="S621" s="45"/>
      <c r="T621" s="45"/>
      <c r="U621" s="45"/>
      <c r="V621" s="45"/>
      <c r="W621" s="138"/>
      <c r="X621" s="138"/>
      <c r="Y621" s="138"/>
      <c r="Z621" s="25">
        <v>0.98870000000000002</v>
      </c>
      <c r="AA621" s="25"/>
      <c r="AB621" s="25">
        <v>0.222</v>
      </c>
      <c r="AC621" s="25">
        <v>9.7000000000000003E-3</v>
      </c>
      <c r="AD621" s="121"/>
      <c r="AE621" s="121"/>
      <c r="AF621" s="88">
        <v>2894</v>
      </c>
      <c r="AG621" s="88">
        <v>6690</v>
      </c>
    </row>
    <row r="622" spans="1:49">
      <c r="A622" s="12" t="s">
        <v>133</v>
      </c>
      <c r="B622" s="2" t="s">
        <v>75</v>
      </c>
      <c r="C622" s="13" t="s">
        <v>187</v>
      </c>
      <c r="D622" s="2">
        <v>2014</v>
      </c>
      <c r="E622" s="13">
        <v>2015</v>
      </c>
      <c r="F622" s="13" t="s">
        <v>100</v>
      </c>
      <c r="G622" s="88"/>
      <c r="H622" s="88"/>
      <c r="I622" s="88"/>
      <c r="J622" s="88"/>
      <c r="K622" s="88"/>
      <c r="L622" s="88"/>
      <c r="M622" s="45">
        <v>6316</v>
      </c>
      <c r="N622" s="45">
        <v>10466</v>
      </c>
      <c r="O622" s="45"/>
      <c r="P622" s="45"/>
      <c r="Q622" s="45"/>
      <c r="R622" s="45"/>
      <c r="S622" s="45"/>
      <c r="T622" s="45"/>
      <c r="U622" s="45"/>
      <c r="V622" s="45"/>
      <c r="W622" s="138"/>
      <c r="X622" s="138"/>
      <c r="Y622" s="138"/>
      <c r="Z622" s="25">
        <v>0.96140000000000003</v>
      </c>
      <c r="AA622" s="25"/>
      <c r="AB622" s="25">
        <v>0.222</v>
      </c>
      <c r="AC622" s="25">
        <v>9.7000000000000003E-3</v>
      </c>
      <c r="AD622" s="121"/>
      <c r="AE622" s="121"/>
      <c r="AF622" s="88">
        <v>1306</v>
      </c>
      <c r="AG622" s="88">
        <v>2341</v>
      </c>
    </row>
    <row r="623" spans="1:49">
      <c r="A623" s="12" t="s">
        <v>134</v>
      </c>
      <c r="B623" s="2" t="s">
        <v>75</v>
      </c>
      <c r="C623" s="13" t="s">
        <v>187</v>
      </c>
      <c r="D623" s="2">
        <v>2014</v>
      </c>
      <c r="E623" s="13">
        <v>2015</v>
      </c>
      <c r="F623" s="13" t="s">
        <v>100</v>
      </c>
      <c r="G623" s="88"/>
      <c r="H623" s="88"/>
      <c r="I623" s="88"/>
      <c r="J623" s="88"/>
      <c r="K623" s="88"/>
      <c r="L623" s="88"/>
      <c r="M623" s="45">
        <v>1052</v>
      </c>
      <c r="N623" s="45">
        <v>2022</v>
      </c>
      <c r="O623" s="45"/>
      <c r="P623" s="45"/>
      <c r="Q623" s="45"/>
      <c r="R623" s="45"/>
      <c r="S623" s="45"/>
      <c r="T623" s="45"/>
      <c r="U623" s="45"/>
      <c r="V623" s="45"/>
      <c r="W623" s="138"/>
      <c r="X623" s="138"/>
      <c r="Y623" s="138"/>
      <c r="Z623" s="25">
        <v>0.83640000000000003</v>
      </c>
      <c r="AA623" s="25"/>
      <c r="AB623" s="25">
        <v>0.222</v>
      </c>
      <c r="AC623" s="25">
        <v>9.7000000000000003E-3</v>
      </c>
      <c r="AD623" s="121"/>
      <c r="AE623" s="121"/>
      <c r="AF623" s="88" t="s">
        <v>430</v>
      </c>
      <c r="AG623" s="88" t="s">
        <v>430</v>
      </c>
    </row>
    <row r="624" spans="1:49">
      <c r="A624" s="12" t="s">
        <v>135</v>
      </c>
      <c r="B624" s="2" t="s">
        <v>75</v>
      </c>
      <c r="C624" s="13" t="s">
        <v>187</v>
      </c>
      <c r="D624" s="2">
        <v>2014</v>
      </c>
      <c r="E624" s="13">
        <v>2015</v>
      </c>
      <c r="F624" s="13" t="s">
        <v>100</v>
      </c>
      <c r="G624" s="88"/>
      <c r="H624" s="88"/>
      <c r="I624" s="88"/>
      <c r="J624" s="88"/>
      <c r="K624" s="88"/>
      <c r="L624" s="88"/>
      <c r="M624" s="45">
        <v>7277</v>
      </c>
      <c r="N624" s="45">
        <v>13459</v>
      </c>
      <c r="O624" s="45"/>
      <c r="P624" s="45"/>
      <c r="Q624" s="45"/>
      <c r="R624" s="45"/>
      <c r="S624" s="45"/>
      <c r="T624" s="45"/>
      <c r="U624" s="45"/>
      <c r="V624" s="45"/>
      <c r="W624" s="138"/>
      <c r="X624" s="138"/>
      <c r="Y624" s="138"/>
      <c r="Z624" s="25">
        <v>0.9909</v>
      </c>
      <c r="AA624" s="25"/>
      <c r="AB624" s="25">
        <v>0.222</v>
      </c>
      <c r="AC624" s="25">
        <v>9.7000000000000003E-3</v>
      </c>
      <c r="AD624" s="121"/>
      <c r="AE624" s="121"/>
      <c r="AF624" s="88">
        <v>630</v>
      </c>
      <c r="AG624" s="88">
        <v>1322</v>
      </c>
    </row>
    <row r="625" spans="1:33">
      <c r="A625" s="12" t="s">
        <v>136</v>
      </c>
      <c r="B625" s="2" t="s">
        <v>75</v>
      </c>
      <c r="C625" s="13" t="s">
        <v>187</v>
      </c>
      <c r="D625" s="2">
        <v>2014</v>
      </c>
      <c r="E625" s="13">
        <v>2015</v>
      </c>
      <c r="F625" s="13" t="s">
        <v>100</v>
      </c>
      <c r="G625" s="88"/>
      <c r="H625" s="88"/>
      <c r="I625" s="88"/>
      <c r="J625" s="88"/>
      <c r="K625" s="88"/>
      <c r="L625" s="88"/>
      <c r="M625" s="45">
        <v>24186</v>
      </c>
      <c r="N625" s="45">
        <v>56912</v>
      </c>
      <c r="O625" s="45"/>
      <c r="P625" s="45"/>
      <c r="Q625" s="45"/>
      <c r="R625" s="45"/>
      <c r="S625" s="45"/>
      <c r="T625" s="45"/>
      <c r="U625" s="45"/>
      <c r="V625" s="45"/>
      <c r="W625" s="138"/>
      <c r="X625" s="138"/>
      <c r="Y625" s="138"/>
      <c r="Z625" s="25">
        <v>0.99329999999999996</v>
      </c>
      <c r="AA625" s="25"/>
      <c r="AB625" s="25">
        <v>0</v>
      </c>
      <c r="AC625" s="25">
        <v>1.95E-2</v>
      </c>
      <c r="AD625" s="121"/>
      <c r="AE625" s="121"/>
      <c r="AF625" s="88">
        <v>4017</v>
      </c>
      <c r="AG625" s="88">
        <v>8984</v>
      </c>
    </row>
    <row r="626" spans="1:33">
      <c r="A626" s="12" t="s">
        <v>137</v>
      </c>
      <c r="B626" s="2" t="s">
        <v>75</v>
      </c>
      <c r="C626" s="13" t="s">
        <v>187</v>
      </c>
      <c r="D626" s="2">
        <v>2014</v>
      </c>
      <c r="E626" s="13">
        <v>2015</v>
      </c>
      <c r="F626" s="13" t="s">
        <v>100</v>
      </c>
      <c r="G626" s="88"/>
      <c r="H626" s="88"/>
      <c r="I626" s="88"/>
      <c r="J626" s="88"/>
      <c r="K626" s="88"/>
      <c r="L626" s="88"/>
      <c r="M626" s="45">
        <v>466</v>
      </c>
      <c r="N626" s="45">
        <v>1012</v>
      </c>
      <c r="O626" s="45"/>
      <c r="P626" s="45"/>
      <c r="Q626" s="45"/>
      <c r="R626" s="45"/>
      <c r="S626" s="45"/>
      <c r="T626" s="45"/>
      <c r="U626" s="45"/>
      <c r="V626" s="45"/>
      <c r="W626" s="138"/>
      <c r="X626" s="138"/>
      <c r="Y626" s="138"/>
      <c r="Z626" s="25">
        <v>1</v>
      </c>
      <c r="AA626" s="25"/>
      <c r="AB626" s="25">
        <v>0.222</v>
      </c>
      <c r="AC626" s="25">
        <v>9.7000000000000003E-3</v>
      </c>
      <c r="AD626" s="121"/>
      <c r="AE626" s="121"/>
      <c r="AF626" s="88">
        <v>34</v>
      </c>
      <c r="AG626" s="88">
        <v>63</v>
      </c>
    </row>
    <row r="627" spans="1:33">
      <c r="A627" s="12" t="s">
        <v>138</v>
      </c>
      <c r="B627" s="2" t="s">
        <v>75</v>
      </c>
      <c r="C627" s="13" t="s">
        <v>187</v>
      </c>
      <c r="D627" s="2">
        <v>2014</v>
      </c>
      <c r="E627" s="13">
        <v>2015</v>
      </c>
      <c r="F627" s="13" t="s">
        <v>100</v>
      </c>
      <c r="G627" s="88"/>
      <c r="H627" s="88"/>
      <c r="I627" s="88"/>
      <c r="J627" s="88"/>
      <c r="K627" s="88"/>
      <c r="L627" s="88"/>
      <c r="M627" s="45">
        <v>481</v>
      </c>
      <c r="N627" s="45">
        <v>812</v>
      </c>
      <c r="O627" s="45"/>
      <c r="P627" s="45"/>
      <c r="Q627" s="45"/>
      <c r="R627" s="45"/>
      <c r="S627" s="45"/>
      <c r="T627" s="45"/>
      <c r="U627" s="45"/>
      <c r="V627" s="45"/>
      <c r="W627" s="138"/>
      <c r="X627" s="138"/>
      <c r="Y627" s="138"/>
      <c r="Z627" s="25">
        <v>1</v>
      </c>
      <c r="AA627" s="25"/>
      <c r="AB627" s="25">
        <v>0.222</v>
      </c>
      <c r="AC627" s="25">
        <v>9.7000000000000003E-3</v>
      </c>
      <c r="AD627" s="121"/>
      <c r="AE627" s="121"/>
      <c r="AF627" s="88">
        <v>73</v>
      </c>
      <c r="AG627" s="88">
        <v>149</v>
      </c>
    </row>
    <row r="628" spans="1:33">
      <c r="A628" s="12" t="s">
        <v>139</v>
      </c>
      <c r="B628" s="2" t="s">
        <v>75</v>
      </c>
      <c r="C628" s="13" t="s">
        <v>187</v>
      </c>
      <c r="D628" s="2">
        <v>2014</v>
      </c>
      <c r="E628" s="13">
        <v>2015</v>
      </c>
      <c r="F628" s="13" t="s">
        <v>100</v>
      </c>
      <c r="G628" s="88"/>
      <c r="H628" s="88"/>
      <c r="I628" s="88"/>
      <c r="J628" s="88"/>
      <c r="K628" s="88"/>
      <c r="L628" s="88"/>
      <c r="M628" s="45">
        <v>20668</v>
      </c>
      <c r="N628" s="45">
        <v>46178</v>
      </c>
      <c r="O628" s="45"/>
      <c r="P628" s="45"/>
      <c r="Q628" s="45"/>
      <c r="R628" s="45"/>
      <c r="S628" s="45"/>
      <c r="T628" s="45"/>
      <c r="U628" s="45"/>
      <c r="V628" s="45"/>
      <c r="W628" s="138"/>
      <c r="X628" s="138"/>
      <c r="Y628" s="138"/>
      <c r="Z628" s="25">
        <v>0.99939999999999996</v>
      </c>
      <c r="AA628" s="25"/>
      <c r="AB628" s="25">
        <v>0</v>
      </c>
      <c r="AC628" s="25">
        <v>7.7200000000000005E-2</v>
      </c>
      <c r="AD628" s="121"/>
      <c r="AE628" s="121"/>
      <c r="AF628" s="88">
        <v>6951</v>
      </c>
      <c r="AG628" s="88">
        <v>15136</v>
      </c>
    </row>
    <row r="629" spans="1:33">
      <c r="A629" s="12" t="s">
        <v>140</v>
      </c>
      <c r="B629" s="2" t="s">
        <v>75</v>
      </c>
      <c r="C629" s="13" t="s">
        <v>187</v>
      </c>
      <c r="D629" s="2">
        <v>2014</v>
      </c>
      <c r="E629" s="13">
        <v>2015</v>
      </c>
      <c r="F629" s="13" t="s">
        <v>100</v>
      </c>
      <c r="G629" s="88"/>
      <c r="H629" s="88"/>
      <c r="I629" s="88"/>
      <c r="J629" s="88"/>
      <c r="K629" s="88"/>
      <c r="L629" s="88"/>
      <c r="M629" s="45">
        <v>3478</v>
      </c>
      <c r="N629" s="45">
        <v>7207</v>
      </c>
      <c r="O629" s="45"/>
      <c r="P629" s="45"/>
      <c r="Q629" s="45"/>
      <c r="R629" s="45"/>
      <c r="S629" s="45"/>
      <c r="T629" s="45"/>
      <c r="U629" s="45"/>
      <c r="V629" s="45"/>
      <c r="W629" s="138"/>
      <c r="X629" s="138"/>
      <c r="Y629" s="138"/>
      <c r="Z629" s="25">
        <v>0.93989999999999996</v>
      </c>
      <c r="AA629" s="25"/>
      <c r="AB629" s="25">
        <v>0.222</v>
      </c>
      <c r="AC629" s="25">
        <v>9.7000000000000003E-3</v>
      </c>
      <c r="AD629" s="121"/>
      <c r="AE629" s="121"/>
      <c r="AF629" s="88">
        <v>818</v>
      </c>
      <c r="AG629" s="88">
        <v>1686</v>
      </c>
    </row>
    <row r="630" spans="1:33">
      <c r="A630" s="12" t="s">
        <v>141</v>
      </c>
      <c r="B630" s="2" t="s">
        <v>75</v>
      </c>
      <c r="C630" s="13" t="s">
        <v>187</v>
      </c>
      <c r="D630" s="2">
        <v>2014</v>
      </c>
      <c r="E630" s="13">
        <v>2015</v>
      </c>
      <c r="F630" s="13" t="s">
        <v>100</v>
      </c>
      <c r="G630" s="88"/>
      <c r="H630" s="88"/>
      <c r="I630" s="88"/>
      <c r="J630" s="88"/>
      <c r="K630" s="88"/>
      <c r="L630" s="88"/>
      <c r="M630" s="45">
        <v>4150</v>
      </c>
      <c r="N630" s="45">
        <v>7568</v>
      </c>
      <c r="O630" s="45"/>
      <c r="P630" s="45"/>
      <c r="Q630" s="45"/>
      <c r="R630" s="45"/>
      <c r="S630" s="45"/>
      <c r="T630" s="45"/>
      <c r="U630" s="45"/>
      <c r="V630" s="45"/>
      <c r="W630" s="138"/>
      <c r="X630" s="138"/>
      <c r="Y630" s="138"/>
      <c r="Z630" s="25">
        <v>0.99480000000000002</v>
      </c>
      <c r="AA630" s="25"/>
      <c r="AB630" s="25">
        <v>0.222</v>
      </c>
      <c r="AC630" s="25">
        <v>9.7000000000000003E-3</v>
      </c>
      <c r="AD630" s="121"/>
      <c r="AE630" s="121"/>
      <c r="AF630" s="88">
        <v>179</v>
      </c>
      <c r="AG630" s="88">
        <v>321</v>
      </c>
    </row>
    <row r="631" spans="1:33">
      <c r="A631" s="12" t="s">
        <v>142</v>
      </c>
      <c r="B631" s="2" t="s">
        <v>74</v>
      </c>
      <c r="C631" s="13" t="s">
        <v>187</v>
      </c>
      <c r="D631" s="2">
        <v>2014</v>
      </c>
      <c r="E631" s="13">
        <v>2015</v>
      </c>
      <c r="F631" s="13" t="s">
        <v>100</v>
      </c>
      <c r="G631" s="88"/>
      <c r="H631" s="88"/>
      <c r="I631" s="88"/>
      <c r="J631" s="88"/>
      <c r="K631" s="88"/>
      <c r="L631" s="88"/>
      <c r="M631" s="45">
        <v>119060</v>
      </c>
      <c r="N631" s="45">
        <v>252447</v>
      </c>
      <c r="O631" s="45"/>
      <c r="P631" s="45"/>
      <c r="Q631" s="45"/>
      <c r="R631" s="45"/>
      <c r="S631" s="45"/>
      <c r="T631" s="45"/>
      <c r="U631" s="45"/>
      <c r="V631" s="45"/>
      <c r="W631" s="138"/>
      <c r="X631" s="138"/>
      <c r="Y631" s="138"/>
      <c r="Z631" s="25">
        <v>0.98529999999999995</v>
      </c>
      <c r="AA631" s="25"/>
      <c r="AB631" s="25">
        <v>0.25</v>
      </c>
      <c r="AC631" s="25">
        <v>1.2800000000000001E-2</v>
      </c>
      <c r="AD631" s="121"/>
      <c r="AE631" s="121"/>
      <c r="AF631" s="88">
        <v>29489</v>
      </c>
      <c r="AG631" s="88">
        <v>63553</v>
      </c>
    </row>
    <row r="632" spans="1:33">
      <c r="A632" s="12" t="s">
        <v>143</v>
      </c>
      <c r="B632" s="2" t="s">
        <v>74</v>
      </c>
      <c r="C632" s="13" t="s">
        <v>187</v>
      </c>
      <c r="D632" s="2">
        <v>2014</v>
      </c>
      <c r="E632" s="13">
        <v>2015</v>
      </c>
      <c r="F632" s="13" t="s">
        <v>100</v>
      </c>
      <c r="G632" s="88"/>
      <c r="H632" s="88"/>
      <c r="I632" s="88"/>
      <c r="J632" s="88"/>
      <c r="K632" s="88"/>
      <c r="L632" s="88"/>
      <c r="M632" s="45">
        <v>9244</v>
      </c>
      <c r="N632" s="45">
        <v>18515</v>
      </c>
      <c r="O632" s="45"/>
      <c r="P632" s="45"/>
      <c r="Q632" s="45"/>
      <c r="R632" s="45"/>
      <c r="S632" s="45"/>
      <c r="T632" s="45"/>
      <c r="U632" s="45"/>
      <c r="V632" s="45"/>
      <c r="W632" s="138"/>
      <c r="X632" s="138"/>
      <c r="Y632" s="138"/>
      <c r="Z632" s="25">
        <v>0.99339999999999995</v>
      </c>
      <c r="AA632" s="25"/>
      <c r="AB632" s="25">
        <v>0.222</v>
      </c>
      <c r="AC632" s="25">
        <v>9.7000000000000003E-3</v>
      </c>
      <c r="AD632" s="121"/>
      <c r="AE632" s="121"/>
      <c r="AF632" s="88">
        <v>716</v>
      </c>
      <c r="AG632" s="88">
        <v>1424</v>
      </c>
    </row>
    <row r="633" spans="1:33">
      <c r="A633" s="12" t="s">
        <v>144</v>
      </c>
      <c r="B633" s="2" t="s">
        <v>75</v>
      </c>
      <c r="C633" s="13" t="s">
        <v>187</v>
      </c>
      <c r="D633" s="2">
        <v>2014</v>
      </c>
      <c r="E633" s="13">
        <v>2015</v>
      </c>
      <c r="F633" s="13" t="s">
        <v>100</v>
      </c>
      <c r="G633" s="88"/>
      <c r="H633" s="88"/>
      <c r="I633" s="88"/>
      <c r="J633" s="88"/>
      <c r="K633" s="88"/>
      <c r="L633" s="88"/>
      <c r="M633" s="45">
        <v>1011</v>
      </c>
      <c r="N633" s="45">
        <v>1962</v>
      </c>
      <c r="O633" s="45"/>
      <c r="P633" s="45"/>
      <c r="Q633" s="45"/>
      <c r="R633" s="45"/>
      <c r="S633" s="45"/>
      <c r="T633" s="45"/>
      <c r="U633" s="45"/>
      <c r="V633" s="45"/>
      <c r="W633" s="138"/>
      <c r="X633" s="138"/>
      <c r="Y633" s="138"/>
      <c r="Z633" s="25">
        <v>1</v>
      </c>
      <c r="AA633" s="25"/>
      <c r="AB633" s="25">
        <v>0.222</v>
      </c>
      <c r="AC633" s="25">
        <v>9.7000000000000003E-3</v>
      </c>
      <c r="AD633" s="121"/>
      <c r="AE633" s="121"/>
      <c r="AF633" s="88">
        <v>41</v>
      </c>
      <c r="AG633" s="88">
        <v>67</v>
      </c>
    </row>
    <row r="634" spans="1:33">
      <c r="A634" s="12" t="s">
        <v>145</v>
      </c>
      <c r="B634" s="2" t="s">
        <v>75</v>
      </c>
      <c r="C634" s="13" t="s">
        <v>187</v>
      </c>
      <c r="D634" s="2">
        <v>2014</v>
      </c>
      <c r="E634" s="13">
        <v>2015</v>
      </c>
      <c r="F634" s="13" t="s">
        <v>100</v>
      </c>
      <c r="G634" s="88"/>
      <c r="H634" s="88"/>
      <c r="I634" s="88"/>
      <c r="J634" s="88"/>
      <c r="K634" s="88"/>
      <c r="L634" s="88"/>
      <c r="M634" s="45">
        <v>127600</v>
      </c>
      <c r="N634" s="45">
        <v>295843</v>
      </c>
      <c r="O634" s="45"/>
      <c r="P634" s="45"/>
      <c r="Q634" s="45"/>
      <c r="R634" s="45"/>
      <c r="S634" s="45"/>
      <c r="T634" s="45"/>
      <c r="U634" s="45"/>
      <c r="V634" s="45"/>
      <c r="W634" s="138"/>
      <c r="X634" s="138"/>
      <c r="Y634" s="138"/>
      <c r="Z634" s="25">
        <v>0.99650000000000005</v>
      </c>
      <c r="AA634" s="25"/>
      <c r="AB634" s="25">
        <v>0.111</v>
      </c>
      <c r="AC634" s="25">
        <v>3.3099999999999997E-2</v>
      </c>
      <c r="AD634" s="121"/>
      <c r="AE634" s="121"/>
      <c r="AF634" s="88">
        <v>17175</v>
      </c>
      <c r="AG634" s="88">
        <v>37638</v>
      </c>
    </row>
    <row r="635" spans="1:33">
      <c r="A635" s="12" t="s">
        <v>146</v>
      </c>
      <c r="B635" s="2" t="s">
        <v>74</v>
      </c>
      <c r="C635" s="13" t="s">
        <v>187</v>
      </c>
      <c r="D635" s="2">
        <v>2014</v>
      </c>
      <c r="E635" s="13">
        <v>2015</v>
      </c>
      <c r="F635" s="13" t="s">
        <v>100</v>
      </c>
      <c r="G635" s="88"/>
      <c r="H635" s="88"/>
      <c r="I635" s="88"/>
      <c r="J635" s="88"/>
      <c r="K635" s="88"/>
      <c r="L635" s="88"/>
      <c r="M635" s="45">
        <v>103679</v>
      </c>
      <c r="N635" s="45">
        <v>220704</v>
      </c>
      <c r="O635" s="45"/>
      <c r="P635" s="45"/>
      <c r="Q635" s="45"/>
      <c r="R635" s="45"/>
      <c r="S635" s="45"/>
      <c r="T635" s="45"/>
      <c r="U635" s="45"/>
      <c r="V635" s="45"/>
      <c r="W635" s="138"/>
      <c r="X635" s="138"/>
      <c r="Y635" s="138"/>
      <c r="Z635" s="25">
        <v>0.99</v>
      </c>
      <c r="AA635" s="25"/>
      <c r="AB635" s="25">
        <v>0.5</v>
      </c>
      <c r="AC635" s="25">
        <v>0</v>
      </c>
      <c r="AD635" s="121"/>
      <c r="AE635" s="121"/>
      <c r="AF635" s="88">
        <v>10032</v>
      </c>
      <c r="AG635" s="88">
        <v>19614</v>
      </c>
    </row>
    <row r="636" spans="1:33">
      <c r="A636" s="12" t="s">
        <v>147</v>
      </c>
      <c r="B636" s="2" t="s">
        <v>75</v>
      </c>
      <c r="C636" s="13" t="s">
        <v>187</v>
      </c>
      <c r="D636" s="2">
        <v>2014</v>
      </c>
      <c r="E636" s="13">
        <v>2015</v>
      </c>
      <c r="F636" s="13" t="s">
        <v>100</v>
      </c>
      <c r="G636" s="88"/>
      <c r="H636" s="88"/>
      <c r="I636" s="88"/>
      <c r="J636" s="88"/>
      <c r="K636" s="88"/>
      <c r="L636" s="88"/>
      <c r="M636" s="45">
        <v>2641</v>
      </c>
      <c r="N636" s="45">
        <v>5894</v>
      </c>
      <c r="O636" s="45"/>
      <c r="P636" s="45"/>
      <c r="Q636" s="45"/>
      <c r="R636" s="45"/>
      <c r="S636" s="45"/>
      <c r="T636" s="45"/>
      <c r="U636" s="45"/>
      <c r="V636" s="45"/>
      <c r="W636" s="138"/>
      <c r="X636" s="138"/>
      <c r="Y636" s="138"/>
      <c r="Z636" s="25">
        <v>0.99250000000000005</v>
      </c>
      <c r="AA636" s="25"/>
      <c r="AB636" s="25">
        <v>0.222</v>
      </c>
      <c r="AC636" s="25">
        <v>9.7000000000000003E-3</v>
      </c>
      <c r="AD636" s="121"/>
      <c r="AE636" s="121"/>
      <c r="AF636" s="88">
        <v>419</v>
      </c>
      <c r="AG636" s="88">
        <v>936</v>
      </c>
    </row>
    <row r="637" spans="1:33">
      <c r="A637" s="12" t="s">
        <v>148</v>
      </c>
      <c r="B637" s="2" t="s">
        <v>75</v>
      </c>
      <c r="C637" s="13" t="s">
        <v>187</v>
      </c>
      <c r="D637" s="2">
        <v>2014</v>
      </c>
      <c r="E637" s="13">
        <v>2015</v>
      </c>
      <c r="F637" s="13" t="s">
        <v>100</v>
      </c>
      <c r="G637" s="88"/>
      <c r="H637" s="88"/>
      <c r="I637" s="88"/>
      <c r="J637" s="88"/>
      <c r="K637" s="88"/>
      <c r="L637" s="88"/>
      <c r="M637" s="45">
        <v>176992</v>
      </c>
      <c r="N637" s="45">
        <v>399799</v>
      </c>
      <c r="O637" s="45"/>
      <c r="P637" s="45"/>
      <c r="Q637" s="45"/>
      <c r="R637" s="45"/>
      <c r="S637" s="45"/>
      <c r="T637" s="45"/>
      <c r="U637" s="45"/>
      <c r="V637" s="45"/>
      <c r="W637" s="138"/>
      <c r="X637" s="138"/>
      <c r="Y637" s="138"/>
      <c r="Z637" s="25">
        <v>0.99990000000000001</v>
      </c>
      <c r="AA637" s="25"/>
      <c r="AB637" s="25">
        <v>8.3000000000000004E-2</v>
      </c>
      <c r="AC637" s="25">
        <v>9.2299999999999993E-2</v>
      </c>
      <c r="AD637" s="121"/>
      <c r="AE637" s="121"/>
      <c r="AF637" s="88">
        <v>21406</v>
      </c>
      <c r="AG637" s="88">
        <v>45497</v>
      </c>
    </row>
    <row r="638" spans="1:33">
      <c r="A638" s="12" t="s">
        <v>149</v>
      </c>
      <c r="B638" s="2" t="s">
        <v>74</v>
      </c>
      <c r="C638" s="13" t="s">
        <v>187</v>
      </c>
      <c r="D638" s="2">
        <v>2014</v>
      </c>
      <c r="E638" s="13">
        <v>2015</v>
      </c>
      <c r="F638" s="13" t="s">
        <v>100</v>
      </c>
      <c r="G638" s="88"/>
      <c r="H638" s="88"/>
      <c r="I638" s="88"/>
      <c r="J638" s="88"/>
      <c r="K638" s="88"/>
      <c r="L638" s="88"/>
      <c r="M638" s="45">
        <v>138365</v>
      </c>
      <c r="N638" s="45">
        <v>287133</v>
      </c>
      <c r="O638" s="45"/>
      <c r="P638" s="45"/>
      <c r="Q638" s="45"/>
      <c r="R638" s="45"/>
      <c r="S638" s="45"/>
      <c r="T638" s="45"/>
      <c r="U638" s="45"/>
      <c r="V638" s="45"/>
      <c r="W638" s="138"/>
      <c r="X638" s="138"/>
      <c r="Y638" s="138"/>
      <c r="Z638" s="25">
        <v>0.9284</v>
      </c>
      <c r="AA638" s="25"/>
      <c r="AB638" s="25">
        <v>0.42899999999999999</v>
      </c>
      <c r="AC638" s="25">
        <v>5.8999999999999999E-3</v>
      </c>
      <c r="AD638" s="121"/>
      <c r="AE638" s="121"/>
      <c r="AF638" s="88">
        <v>16850</v>
      </c>
      <c r="AG638" s="88">
        <v>34479</v>
      </c>
    </row>
    <row r="639" spans="1:33">
      <c r="A639" s="12" t="s">
        <v>150</v>
      </c>
      <c r="B639" s="2" t="s">
        <v>74</v>
      </c>
      <c r="C639" s="13" t="s">
        <v>187</v>
      </c>
      <c r="D639" s="2">
        <v>2014</v>
      </c>
      <c r="E639" s="13">
        <v>2015</v>
      </c>
      <c r="F639" s="13" t="s">
        <v>100</v>
      </c>
      <c r="G639" s="88"/>
      <c r="H639" s="88"/>
      <c r="I639" s="88"/>
      <c r="J639" s="88"/>
      <c r="K639" s="88"/>
      <c r="L639" s="88"/>
      <c r="M639" s="45">
        <v>33260</v>
      </c>
      <c r="N639" s="45">
        <v>51372</v>
      </c>
      <c r="O639" s="45"/>
      <c r="P639" s="45"/>
      <c r="Q639" s="45"/>
      <c r="R639" s="45"/>
      <c r="S639" s="45"/>
      <c r="T639" s="45"/>
      <c r="U639" s="45"/>
      <c r="V639" s="45"/>
      <c r="W639" s="138"/>
      <c r="X639" s="138"/>
      <c r="Y639" s="138"/>
      <c r="Z639" s="25">
        <v>0.96819999999999995</v>
      </c>
      <c r="AA639" s="25"/>
      <c r="AB639" s="25">
        <v>1</v>
      </c>
      <c r="AC639" s="25">
        <v>8.8599999999999998E-2</v>
      </c>
      <c r="AD639" s="121"/>
      <c r="AE639" s="121"/>
      <c r="AF639" s="88">
        <v>4174</v>
      </c>
      <c r="AG639" s="88">
        <v>6658</v>
      </c>
    </row>
    <row r="640" spans="1:33">
      <c r="A640" s="12" t="s">
        <v>151</v>
      </c>
      <c r="B640" s="2" t="s">
        <v>75</v>
      </c>
      <c r="C640" s="13" t="s">
        <v>187</v>
      </c>
      <c r="D640" s="2">
        <v>2014</v>
      </c>
      <c r="E640" s="13">
        <v>2015</v>
      </c>
      <c r="F640" s="13" t="s">
        <v>100</v>
      </c>
      <c r="G640" s="88"/>
      <c r="H640" s="88"/>
      <c r="I640" s="88"/>
      <c r="J640" s="88"/>
      <c r="K640" s="88"/>
      <c r="L640" s="88"/>
      <c r="M640" s="45">
        <v>51384</v>
      </c>
      <c r="N640" s="45">
        <v>119485</v>
      </c>
      <c r="O640" s="45"/>
      <c r="P640" s="45"/>
      <c r="Q640" s="45"/>
      <c r="R640" s="45"/>
      <c r="S640" s="45"/>
      <c r="T640" s="45"/>
      <c r="U640" s="45"/>
      <c r="V640" s="45"/>
      <c r="W640" s="138"/>
      <c r="X640" s="138"/>
      <c r="Y640" s="138"/>
      <c r="Z640" s="25">
        <v>0.97760000000000002</v>
      </c>
      <c r="AA640" s="25"/>
      <c r="AB640" s="25">
        <v>0</v>
      </c>
      <c r="AC640" s="25">
        <v>1.2200000000000001E-2</v>
      </c>
      <c r="AD640" s="121"/>
      <c r="AE640" s="121"/>
      <c r="AF640" s="88">
        <v>7277</v>
      </c>
      <c r="AG640" s="88">
        <v>15379</v>
      </c>
    </row>
    <row r="641" spans="1:33">
      <c r="A641" s="12" t="s">
        <v>152</v>
      </c>
      <c r="B641" s="2" t="s">
        <v>74</v>
      </c>
      <c r="C641" s="13" t="s">
        <v>187</v>
      </c>
      <c r="D641" s="2">
        <v>2014</v>
      </c>
      <c r="E641" s="13">
        <v>2015</v>
      </c>
      <c r="F641" s="13" t="s">
        <v>100</v>
      </c>
      <c r="G641" s="88"/>
      <c r="H641" s="88"/>
      <c r="I641" s="88"/>
      <c r="J641" s="88"/>
      <c r="K641" s="88"/>
      <c r="L641" s="88"/>
      <c r="M641" s="45">
        <v>9489</v>
      </c>
      <c r="N641" s="45">
        <v>17811</v>
      </c>
      <c r="O641" s="45"/>
      <c r="P641" s="45"/>
      <c r="Q641" s="45"/>
      <c r="R641" s="45"/>
      <c r="S641" s="45"/>
      <c r="T641" s="45"/>
      <c r="U641" s="45"/>
      <c r="V641" s="45"/>
      <c r="W641" s="138"/>
      <c r="X641" s="138"/>
      <c r="Y641" s="138"/>
      <c r="Z641" s="25">
        <v>0.97689999999999999</v>
      </c>
      <c r="AA641" s="25"/>
      <c r="AB641" s="25">
        <v>0.222</v>
      </c>
      <c r="AC641" s="25">
        <v>9.7000000000000003E-3</v>
      </c>
      <c r="AD641" s="121"/>
      <c r="AE641" s="121"/>
      <c r="AF641" s="88">
        <v>1134</v>
      </c>
      <c r="AG641" s="88">
        <v>2292</v>
      </c>
    </row>
    <row r="642" spans="1:33">
      <c r="A642" s="12" t="s">
        <v>153</v>
      </c>
      <c r="B642" s="2" t="s">
        <v>74</v>
      </c>
      <c r="C642" s="13" t="s">
        <v>187</v>
      </c>
      <c r="D642" s="2">
        <v>2014</v>
      </c>
      <c r="E642" s="13">
        <v>2015</v>
      </c>
      <c r="F642" s="13" t="s">
        <v>100</v>
      </c>
      <c r="G642" s="88"/>
      <c r="H642" s="88"/>
      <c r="I642" s="88"/>
      <c r="J642" s="88"/>
      <c r="K642" s="88"/>
      <c r="L642" s="88"/>
      <c r="M642" s="45">
        <v>15986</v>
      </c>
      <c r="N642" s="45">
        <v>31989</v>
      </c>
      <c r="O642" s="45"/>
      <c r="P642" s="45"/>
      <c r="Q642" s="45"/>
      <c r="R642" s="45"/>
      <c r="S642" s="45"/>
      <c r="T642" s="45"/>
      <c r="U642" s="45"/>
      <c r="V642" s="45"/>
      <c r="W642" s="138"/>
      <c r="X642" s="138"/>
      <c r="Y642" s="138"/>
      <c r="Z642" s="25">
        <v>0.98109999999999997</v>
      </c>
      <c r="AA642" s="25"/>
      <c r="AB642" s="25">
        <v>0.222</v>
      </c>
      <c r="AC642" s="25">
        <v>9.7000000000000003E-3</v>
      </c>
      <c r="AD642" s="121"/>
      <c r="AE642" s="121"/>
      <c r="AF642" s="88">
        <v>4069</v>
      </c>
      <c r="AG642" s="88">
        <v>7891</v>
      </c>
    </row>
    <row r="643" spans="1:33">
      <c r="A643" s="12" t="s">
        <v>154</v>
      </c>
      <c r="B643" s="2" t="s">
        <v>74</v>
      </c>
      <c r="C643" s="13" t="s">
        <v>187</v>
      </c>
      <c r="D643" s="2">
        <v>2014</v>
      </c>
      <c r="E643" s="13">
        <v>2015</v>
      </c>
      <c r="F643" s="13" t="s">
        <v>100</v>
      </c>
      <c r="G643" s="88"/>
      <c r="H643" s="88"/>
      <c r="I643" s="88"/>
      <c r="J643" s="88"/>
      <c r="K643" s="88"/>
      <c r="L643" s="88"/>
      <c r="M643" s="45">
        <v>15813</v>
      </c>
      <c r="N643" s="45">
        <v>34630</v>
      </c>
      <c r="O643" s="45"/>
      <c r="P643" s="45"/>
      <c r="Q643" s="45"/>
      <c r="R643" s="45"/>
      <c r="S643" s="45"/>
      <c r="T643" s="45"/>
      <c r="U643" s="45"/>
      <c r="V643" s="45"/>
      <c r="W643" s="138"/>
      <c r="X643" s="138"/>
      <c r="Y643" s="138"/>
      <c r="Z643" s="25">
        <v>0.9083</v>
      </c>
      <c r="AA643" s="25"/>
      <c r="AB643" s="25">
        <v>0.222</v>
      </c>
      <c r="AC643" s="25">
        <v>9.7000000000000003E-3</v>
      </c>
      <c r="AD643" s="121"/>
      <c r="AE643" s="121"/>
      <c r="AF643" s="88">
        <v>4410</v>
      </c>
      <c r="AG643" s="88">
        <v>9795</v>
      </c>
    </row>
    <row r="644" spans="1:33">
      <c r="A644" s="12" t="s">
        <v>155</v>
      </c>
      <c r="B644" s="2" t="s">
        <v>74</v>
      </c>
      <c r="C644" s="13" t="s">
        <v>187</v>
      </c>
      <c r="D644" s="2">
        <v>2014</v>
      </c>
      <c r="E644" s="13">
        <v>2015</v>
      </c>
      <c r="F644" s="13" t="s">
        <v>100</v>
      </c>
      <c r="G644" s="88"/>
      <c r="H644" s="88"/>
      <c r="I644" s="88"/>
      <c r="J644" s="88"/>
      <c r="K644" s="88"/>
      <c r="L644" s="88"/>
      <c r="M644" s="45">
        <v>55168</v>
      </c>
      <c r="N644" s="45">
        <v>112863</v>
      </c>
      <c r="O644" s="45"/>
      <c r="P644" s="45"/>
      <c r="Q644" s="45"/>
      <c r="R644" s="45"/>
      <c r="S644" s="45"/>
      <c r="T644" s="45"/>
      <c r="U644" s="45"/>
      <c r="V644" s="45"/>
      <c r="W644" s="138"/>
      <c r="X644" s="138"/>
      <c r="Y644" s="138"/>
      <c r="Z644" s="25">
        <v>0.97709999999999997</v>
      </c>
      <c r="AA644" s="25"/>
      <c r="AB644" s="25">
        <v>0.5</v>
      </c>
      <c r="AC644" s="25">
        <v>4.3E-3</v>
      </c>
      <c r="AD644" s="121"/>
      <c r="AE644" s="121"/>
      <c r="AF644" s="88">
        <v>10985</v>
      </c>
      <c r="AG644" s="88">
        <v>22096</v>
      </c>
    </row>
    <row r="645" spans="1:33">
      <c r="A645" s="12" t="s">
        <v>156</v>
      </c>
      <c r="B645" s="2" t="s">
        <v>74</v>
      </c>
      <c r="C645" s="13" t="s">
        <v>187</v>
      </c>
      <c r="D645" s="2">
        <v>2014</v>
      </c>
      <c r="E645" s="13">
        <v>2015</v>
      </c>
      <c r="F645" s="13" t="s">
        <v>100</v>
      </c>
      <c r="G645" s="88"/>
      <c r="H645" s="88"/>
      <c r="I645" s="88"/>
      <c r="J645" s="88"/>
      <c r="K645" s="88"/>
      <c r="L645" s="88"/>
      <c r="M645" s="45">
        <v>12564</v>
      </c>
      <c r="N645" s="45">
        <v>23841</v>
      </c>
      <c r="O645" s="45"/>
      <c r="P645" s="45"/>
      <c r="Q645" s="45"/>
      <c r="R645" s="45"/>
      <c r="S645" s="45"/>
      <c r="T645" s="45"/>
      <c r="U645" s="45"/>
      <c r="V645" s="45"/>
      <c r="W645" s="138"/>
      <c r="X645" s="138"/>
      <c r="Y645" s="138"/>
      <c r="Z645" s="25">
        <v>0.88390000000000002</v>
      </c>
      <c r="AA645" s="25"/>
      <c r="AB645" s="25">
        <v>0.222</v>
      </c>
      <c r="AC645" s="25">
        <v>9.7000000000000003E-3</v>
      </c>
      <c r="AD645" s="121"/>
      <c r="AE645" s="121"/>
      <c r="AF645" s="88">
        <v>2427</v>
      </c>
      <c r="AG645" s="88">
        <v>5001</v>
      </c>
    </row>
    <row r="646" spans="1:33">
      <c r="A646" s="12" t="s">
        <v>157</v>
      </c>
      <c r="B646" s="2" t="s">
        <v>75</v>
      </c>
      <c r="C646" s="13" t="s">
        <v>187</v>
      </c>
      <c r="D646" s="2">
        <v>2014</v>
      </c>
      <c r="E646" s="13">
        <v>2015</v>
      </c>
      <c r="F646" s="13" t="s">
        <v>100</v>
      </c>
      <c r="G646" s="88"/>
      <c r="H646" s="88"/>
      <c r="I646" s="88"/>
      <c r="J646" s="88"/>
      <c r="K646" s="88"/>
      <c r="L646" s="88"/>
      <c r="M646" s="45">
        <v>12778</v>
      </c>
      <c r="N646" s="45">
        <v>24691</v>
      </c>
      <c r="O646" s="45"/>
      <c r="P646" s="45"/>
      <c r="Q646" s="45"/>
      <c r="R646" s="45"/>
      <c r="S646" s="45"/>
      <c r="T646" s="45"/>
      <c r="U646" s="45"/>
      <c r="V646" s="45"/>
      <c r="W646" s="138"/>
      <c r="X646" s="138"/>
      <c r="Y646" s="138"/>
      <c r="Z646" s="25">
        <v>0.93920000000000003</v>
      </c>
      <c r="AA646" s="25"/>
      <c r="AB646" s="25">
        <v>0.222</v>
      </c>
      <c r="AC646" s="25">
        <v>9.7000000000000003E-3</v>
      </c>
      <c r="AD646" s="121"/>
      <c r="AE646" s="121"/>
      <c r="AF646" s="88">
        <v>697</v>
      </c>
      <c r="AG646" s="88">
        <v>1152</v>
      </c>
    </row>
    <row r="647" spans="1:33">
      <c r="A647" s="12" t="s">
        <v>158</v>
      </c>
      <c r="B647" s="2" t="s">
        <v>75</v>
      </c>
      <c r="C647" s="13" t="s">
        <v>187</v>
      </c>
      <c r="D647" s="2">
        <v>2014</v>
      </c>
      <c r="E647" s="13">
        <v>2015</v>
      </c>
      <c r="F647" s="13" t="s">
        <v>100</v>
      </c>
      <c r="G647" s="88"/>
      <c r="H647" s="88"/>
      <c r="I647" s="88"/>
      <c r="J647" s="88"/>
      <c r="K647" s="88"/>
      <c r="L647" s="88"/>
      <c r="M647" s="45">
        <v>169</v>
      </c>
      <c r="N647" s="45">
        <v>315</v>
      </c>
      <c r="O647" s="45"/>
      <c r="P647" s="45"/>
      <c r="Q647" s="45"/>
      <c r="R647" s="45"/>
      <c r="S647" s="45"/>
      <c r="T647" s="45"/>
      <c r="U647" s="45"/>
      <c r="V647" s="45"/>
      <c r="W647" s="138"/>
      <c r="X647" s="138"/>
      <c r="Y647" s="138"/>
      <c r="Z647" s="25">
        <v>1</v>
      </c>
      <c r="AA647" s="25"/>
      <c r="AB647" s="25">
        <v>0.222</v>
      </c>
      <c r="AC647" s="25">
        <v>9.7000000000000003E-3</v>
      </c>
      <c r="AD647" s="121"/>
      <c r="AE647" s="121"/>
      <c r="AF647" s="88" t="s">
        <v>430</v>
      </c>
      <c r="AG647" s="88" t="s">
        <v>430</v>
      </c>
    </row>
    <row r="648" spans="1:33">
      <c r="A648" s="12" t="s">
        <v>159</v>
      </c>
      <c r="B648" s="2" t="s">
        <v>75</v>
      </c>
      <c r="C648" s="13" t="s">
        <v>187</v>
      </c>
      <c r="D648" s="2">
        <v>2014</v>
      </c>
      <c r="E648" s="13">
        <v>2015</v>
      </c>
      <c r="F648" s="13" t="s">
        <v>100</v>
      </c>
      <c r="G648" s="88"/>
      <c r="H648" s="88"/>
      <c r="I648" s="88"/>
      <c r="J648" s="88"/>
      <c r="K648" s="88"/>
      <c r="L648" s="88"/>
      <c r="M648" s="45">
        <v>3191</v>
      </c>
      <c r="N648" s="45">
        <v>6899</v>
      </c>
      <c r="O648" s="45"/>
      <c r="P648" s="45"/>
      <c r="Q648" s="45"/>
      <c r="R648" s="45"/>
      <c r="S648" s="45"/>
      <c r="T648" s="45"/>
      <c r="U648" s="45"/>
      <c r="V648" s="45"/>
      <c r="W648" s="138"/>
      <c r="X648" s="138"/>
      <c r="Y648" s="138"/>
      <c r="Z648" s="25">
        <v>1</v>
      </c>
      <c r="AA648" s="25"/>
      <c r="AB648" s="25">
        <v>0.222</v>
      </c>
      <c r="AC648" s="25">
        <v>9.7000000000000003E-3</v>
      </c>
      <c r="AD648" s="121"/>
      <c r="AE648" s="121"/>
      <c r="AF648" s="88">
        <v>143</v>
      </c>
      <c r="AG648" s="88">
        <v>240</v>
      </c>
    </row>
    <row r="649" spans="1:33">
      <c r="A649" s="12" t="s">
        <v>160</v>
      </c>
      <c r="B649" s="2" t="s">
        <v>74</v>
      </c>
      <c r="C649" s="13" t="s">
        <v>187</v>
      </c>
      <c r="D649" s="2">
        <v>2014</v>
      </c>
      <c r="E649" s="13">
        <v>2015</v>
      </c>
      <c r="F649" s="13" t="s">
        <v>100</v>
      </c>
      <c r="G649" s="88"/>
      <c r="H649" s="88"/>
      <c r="I649" s="88"/>
      <c r="J649" s="88"/>
      <c r="K649" s="88"/>
      <c r="L649" s="88"/>
      <c r="M649" s="45">
        <v>22256</v>
      </c>
      <c r="N649" s="45">
        <v>43426</v>
      </c>
      <c r="O649" s="45"/>
      <c r="P649" s="45"/>
      <c r="Q649" s="45"/>
      <c r="R649" s="45"/>
      <c r="S649" s="45"/>
      <c r="T649" s="45"/>
      <c r="U649" s="45"/>
      <c r="V649" s="45"/>
      <c r="W649" s="138"/>
      <c r="X649" s="138"/>
      <c r="Y649" s="138"/>
      <c r="Z649" s="25">
        <v>0.90280000000000005</v>
      </c>
      <c r="AA649" s="25"/>
      <c r="AB649" s="25">
        <v>1</v>
      </c>
      <c r="AC649" s="25">
        <v>7.4300000000000005E-2</v>
      </c>
      <c r="AD649" s="121"/>
      <c r="AE649" s="121"/>
      <c r="AF649" s="88">
        <v>2435</v>
      </c>
      <c r="AG649" s="88">
        <v>4779</v>
      </c>
    </row>
    <row r="650" spans="1:33">
      <c r="A650" s="12" t="s">
        <v>161</v>
      </c>
      <c r="B650" s="2" t="s">
        <v>74</v>
      </c>
      <c r="C650" s="13" t="s">
        <v>187</v>
      </c>
      <c r="D650" s="2">
        <v>2014</v>
      </c>
      <c r="E650" s="13">
        <v>2015</v>
      </c>
      <c r="F650" s="13" t="s">
        <v>100</v>
      </c>
      <c r="G650" s="88"/>
      <c r="H650" s="88"/>
      <c r="I650" s="88"/>
      <c r="J650" s="88"/>
      <c r="K650" s="88"/>
      <c r="L650" s="88"/>
      <c r="M650" s="45">
        <v>19582</v>
      </c>
      <c r="N650" s="45">
        <v>35540</v>
      </c>
      <c r="O650" s="45"/>
      <c r="P650" s="45"/>
      <c r="Q650" s="45"/>
      <c r="R650" s="45"/>
      <c r="S650" s="45"/>
      <c r="T650" s="45"/>
      <c r="U650" s="45"/>
      <c r="V650" s="45"/>
      <c r="W650" s="138"/>
      <c r="X650" s="138"/>
      <c r="Y650" s="138"/>
      <c r="Z650" s="25">
        <v>0.97070000000000001</v>
      </c>
      <c r="AA650" s="25"/>
      <c r="AB650" s="25">
        <v>0.222</v>
      </c>
      <c r="AC650" s="25">
        <v>9.7000000000000003E-3</v>
      </c>
      <c r="AD650" s="121"/>
      <c r="AE650" s="121"/>
      <c r="AF650" s="88">
        <v>3400</v>
      </c>
      <c r="AG650" s="88">
        <v>6911</v>
      </c>
    </row>
    <row r="651" spans="1:33">
      <c r="A651" s="12" t="s">
        <v>162</v>
      </c>
      <c r="B651" s="2" t="s">
        <v>75</v>
      </c>
      <c r="C651" s="13" t="s">
        <v>187</v>
      </c>
      <c r="D651" s="2">
        <v>2014</v>
      </c>
      <c r="E651" s="13">
        <v>2015</v>
      </c>
      <c r="F651" s="13" t="s">
        <v>100</v>
      </c>
      <c r="G651" s="88"/>
      <c r="H651" s="88"/>
      <c r="I651" s="88"/>
      <c r="J651" s="88"/>
      <c r="K651" s="88"/>
      <c r="L651" s="88"/>
      <c r="M651" s="45">
        <v>42453</v>
      </c>
      <c r="N651" s="45">
        <v>91333</v>
      </c>
      <c r="O651" s="45"/>
      <c r="P651" s="45"/>
      <c r="Q651" s="45"/>
      <c r="R651" s="45"/>
      <c r="S651" s="45"/>
      <c r="T651" s="45"/>
      <c r="U651" s="45"/>
      <c r="V651" s="45"/>
      <c r="W651" s="138"/>
      <c r="X651" s="138"/>
      <c r="Y651" s="138"/>
      <c r="Z651" s="25">
        <v>0.9738</v>
      </c>
      <c r="AA651" s="25"/>
      <c r="AB651" s="25">
        <v>0.5</v>
      </c>
      <c r="AC651" s="25">
        <v>0</v>
      </c>
      <c r="AD651" s="121"/>
      <c r="AE651" s="121"/>
      <c r="AF651" s="88">
        <v>5491</v>
      </c>
      <c r="AG651" s="88">
        <v>11672</v>
      </c>
    </row>
    <row r="652" spans="1:33">
      <c r="A652" s="12" t="s">
        <v>163</v>
      </c>
      <c r="B652" s="2" t="s">
        <v>75</v>
      </c>
      <c r="C652" s="13" t="s">
        <v>187</v>
      </c>
      <c r="D652" s="2">
        <v>2014</v>
      </c>
      <c r="E652" s="13">
        <v>2015</v>
      </c>
      <c r="F652" s="13" t="s">
        <v>100</v>
      </c>
      <c r="G652" s="88"/>
      <c r="H652" s="88"/>
      <c r="I652" s="88"/>
      <c r="J652" s="88"/>
      <c r="K652" s="88"/>
      <c r="L652" s="88"/>
      <c r="M652" s="45">
        <v>5585</v>
      </c>
      <c r="N652" s="45">
        <v>12911</v>
      </c>
      <c r="O652" s="45"/>
      <c r="P652" s="45"/>
      <c r="Q652" s="45"/>
      <c r="R652" s="45"/>
      <c r="S652" s="45"/>
      <c r="T652" s="45"/>
      <c r="U652" s="45"/>
      <c r="V652" s="45"/>
      <c r="W652" s="138"/>
      <c r="X652" s="138"/>
      <c r="Y652" s="138"/>
      <c r="Z652" s="25">
        <v>1</v>
      </c>
      <c r="AA652" s="25"/>
      <c r="AB652" s="25">
        <v>0.222</v>
      </c>
      <c r="AC652" s="25">
        <v>9.7000000000000003E-3</v>
      </c>
      <c r="AD652" s="121"/>
      <c r="AE652" s="121"/>
      <c r="AF652" s="88">
        <v>691</v>
      </c>
      <c r="AG652" s="88">
        <v>1490</v>
      </c>
    </row>
    <row r="653" spans="1:33">
      <c r="A653" s="12" t="s">
        <v>164</v>
      </c>
      <c r="B653" s="2" t="s">
        <v>75</v>
      </c>
      <c r="C653" s="13" t="s">
        <v>187</v>
      </c>
      <c r="D653" s="2">
        <v>2014</v>
      </c>
      <c r="E653" s="13">
        <v>2015</v>
      </c>
      <c r="F653" s="13" t="s">
        <v>100</v>
      </c>
      <c r="G653" s="88"/>
      <c r="H653" s="88"/>
      <c r="I653" s="88"/>
      <c r="J653" s="88"/>
      <c r="K653" s="88"/>
      <c r="L653" s="88"/>
      <c r="M653" s="45">
        <v>4780</v>
      </c>
      <c r="N653" s="45">
        <v>10477</v>
      </c>
      <c r="O653" s="45"/>
      <c r="P653" s="45"/>
      <c r="Q653" s="45"/>
      <c r="R653" s="45"/>
      <c r="S653" s="45"/>
      <c r="T653" s="45"/>
      <c r="U653" s="45"/>
      <c r="V653" s="45"/>
      <c r="W653" s="138"/>
      <c r="X653" s="138"/>
      <c r="Y653" s="138"/>
      <c r="Z653" s="25">
        <v>0.98499999999999999</v>
      </c>
      <c r="AA653" s="25"/>
      <c r="AB653" s="25">
        <v>0.222</v>
      </c>
      <c r="AC653" s="25">
        <v>9.7000000000000003E-3</v>
      </c>
      <c r="AD653" s="121"/>
      <c r="AE653" s="121"/>
      <c r="AF653" s="88">
        <v>450</v>
      </c>
      <c r="AG653" s="88">
        <v>921</v>
      </c>
    </row>
    <row r="654" spans="1:33">
      <c r="A654" s="12" t="s">
        <v>165</v>
      </c>
      <c r="B654" s="2" t="s">
        <v>75</v>
      </c>
      <c r="C654" s="13" t="s">
        <v>187</v>
      </c>
      <c r="D654" s="2">
        <v>2014</v>
      </c>
      <c r="E654" s="13">
        <v>2015</v>
      </c>
      <c r="F654" s="13" t="s">
        <v>100</v>
      </c>
      <c r="G654" s="88"/>
      <c r="H654" s="88"/>
      <c r="I654" s="88"/>
      <c r="J654" s="88"/>
      <c r="K654" s="88"/>
      <c r="L654" s="88"/>
      <c r="M654" s="45">
        <v>1012</v>
      </c>
      <c r="N654" s="45">
        <v>1861</v>
      </c>
      <c r="O654" s="45"/>
      <c r="P654" s="45"/>
      <c r="Q654" s="45"/>
      <c r="R654" s="45"/>
      <c r="S654" s="45"/>
      <c r="T654" s="45"/>
      <c r="U654" s="45"/>
      <c r="V654" s="45"/>
      <c r="W654" s="138"/>
      <c r="X654" s="138"/>
      <c r="Y654" s="138"/>
      <c r="Z654" s="25">
        <v>1</v>
      </c>
      <c r="AA654" s="25"/>
      <c r="AB654" s="25">
        <v>0.222</v>
      </c>
      <c r="AC654" s="25">
        <v>9.7000000000000003E-3</v>
      </c>
      <c r="AD654" s="121"/>
      <c r="AE654" s="121"/>
      <c r="AF654" s="88">
        <v>41</v>
      </c>
      <c r="AG654" s="88">
        <v>63</v>
      </c>
    </row>
    <row r="655" spans="1:33">
      <c r="A655" s="12" t="s">
        <v>166</v>
      </c>
      <c r="B655" s="2" t="s">
        <v>74</v>
      </c>
      <c r="C655" s="13" t="s">
        <v>187</v>
      </c>
      <c r="D655" s="2">
        <v>2014</v>
      </c>
      <c r="E655" s="13">
        <v>2015</v>
      </c>
      <c r="F655" s="13" t="s">
        <v>100</v>
      </c>
      <c r="G655" s="88"/>
      <c r="H655" s="88"/>
      <c r="I655" s="88"/>
      <c r="J655" s="88"/>
      <c r="K655" s="88"/>
      <c r="L655" s="88"/>
      <c r="M655" s="45">
        <v>51571</v>
      </c>
      <c r="N655" s="45">
        <v>122071</v>
      </c>
      <c r="O655" s="45"/>
      <c r="P655" s="45"/>
      <c r="Q655" s="45"/>
      <c r="R655" s="45"/>
      <c r="S655" s="45"/>
      <c r="T655" s="45"/>
      <c r="U655" s="45"/>
      <c r="V655" s="45"/>
      <c r="W655" s="138"/>
      <c r="X655" s="138"/>
      <c r="Y655" s="138"/>
      <c r="Z655" s="25">
        <v>0.9889</v>
      </c>
      <c r="AA655" s="25"/>
      <c r="AB655" s="25">
        <v>1</v>
      </c>
      <c r="AC655" s="25">
        <v>3.61E-2</v>
      </c>
      <c r="AD655" s="121"/>
      <c r="AE655" s="121"/>
      <c r="AF655" s="88">
        <v>8283</v>
      </c>
      <c r="AG655" s="88">
        <v>19038</v>
      </c>
    </row>
    <row r="656" spans="1:33">
      <c r="A656" s="12" t="s">
        <v>167</v>
      </c>
      <c r="B656" s="2" t="s">
        <v>75</v>
      </c>
      <c r="C656" s="13" t="s">
        <v>187</v>
      </c>
      <c r="D656" s="2">
        <v>2014</v>
      </c>
      <c r="E656" s="13">
        <v>2015</v>
      </c>
      <c r="F656" s="13" t="s">
        <v>100</v>
      </c>
      <c r="G656" s="88"/>
      <c r="H656" s="88"/>
      <c r="I656" s="88"/>
      <c r="J656" s="88"/>
      <c r="K656" s="88"/>
      <c r="L656" s="88"/>
      <c r="M656" s="45">
        <v>2963</v>
      </c>
      <c r="N656" s="45">
        <v>5456</v>
      </c>
      <c r="O656" s="45"/>
      <c r="P656" s="45"/>
      <c r="Q656" s="45"/>
      <c r="R656" s="45"/>
      <c r="S656" s="45"/>
      <c r="T656" s="45"/>
      <c r="U656" s="45"/>
      <c r="V656" s="45"/>
      <c r="W656" s="138"/>
      <c r="X656" s="138"/>
      <c r="Y656" s="138"/>
      <c r="Z656" s="25">
        <v>0.87680000000000002</v>
      </c>
      <c r="AA656" s="25"/>
      <c r="AB656" s="25">
        <v>0.222</v>
      </c>
      <c r="AC656" s="25">
        <v>9.7000000000000003E-3</v>
      </c>
      <c r="AD656" s="121"/>
      <c r="AE656" s="121"/>
      <c r="AF656" s="88">
        <v>117</v>
      </c>
      <c r="AG656" s="88">
        <v>188</v>
      </c>
    </row>
    <row r="657" spans="1:49">
      <c r="A657" s="12" t="s">
        <v>168</v>
      </c>
      <c r="B657" s="2" t="s">
        <v>74</v>
      </c>
      <c r="C657" s="13" t="s">
        <v>187</v>
      </c>
      <c r="D657" s="2">
        <v>2014</v>
      </c>
      <c r="E657" s="13">
        <v>2015</v>
      </c>
      <c r="F657" s="13" t="s">
        <v>100</v>
      </c>
      <c r="G657" s="88"/>
      <c r="H657" s="88"/>
      <c r="I657" s="88"/>
      <c r="J657" s="88"/>
      <c r="K657" s="88"/>
      <c r="L657" s="88"/>
      <c r="M657" s="45">
        <v>35910</v>
      </c>
      <c r="N657" s="45">
        <v>73209</v>
      </c>
      <c r="O657" s="45"/>
      <c r="P657" s="45"/>
      <c r="Q657" s="45"/>
      <c r="R657" s="45"/>
      <c r="S657" s="45"/>
      <c r="T657" s="45"/>
      <c r="U657" s="45"/>
      <c r="V657" s="45"/>
      <c r="W657" s="138"/>
      <c r="X657" s="138"/>
      <c r="Y657" s="138"/>
      <c r="Z657" s="25">
        <v>0.98250000000000004</v>
      </c>
      <c r="AA657" s="25"/>
      <c r="AB657" s="25">
        <v>1</v>
      </c>
      <c r="AC657" s="25">
        <v>1.09E-2</v>
      </c>
      <c r="AD657" s="121"/>
      <c r="AE657" s="121"/>
      <c r="AF657" s="88">
        <v>6951</v>
      </c>
      <c r="AG657" s="88">
        <v>15453</v>
      </c>
    </row>
    <row r="658" spans="1:49">
      <c r="A658" s="12" t="s">
        <v>169</v>
      </c>
      <c r="B658" s="2" t="s">
        <v>74</v>
      </c>
      <c r="C658" s="13" t="s">
        <v>187</v>
      </c>
      <c r="D658" s="2">
        <v>2014</v>
      </c>
      <c r="E658" s="13">
        <v>2015</v>
      </c>
      <c r="F658" s="13" t="s">
        <v>100</v>
      </c>
      <c r="G658" s="88"/>
      <c r="H658" s="88"/>
      <c r="I658" s="88"/>
      <c r="J658" s="88"/>
      <c r="K658" s="88"/>
      <c r="L658" s="88"/>
      <c r="M658" s="45">
        <v>9401</v>
      </c>
      <c r="N658" s="45">
        <v>19278</v>
      </c>
      <c r="O658" s="45"/>
      <c r="P658" s="45"/>
      <c r="Q658" s="45"/>
      <c r="R658" s="45"/>
      <c r="S658" s="45"/>
      <c r="T658" s="45"/>
      <c r="U658" s="45"/>
      <c r="V658" s="45"/>
      <c r="W658" s="138"/>
      <c r="X658" s="138"/>
      <c r="Y658" s="138"/>
      <c r="Z658" s="25">
        <v>0.88300000000000001</v>
      </c>
      <c r="AA658" s="25"/>
      <c r="AB658" s="25">
        <v>0.222</v>
      </c>
      <c r="AC658" s="25">
        <v>9.7000000000000003E-3</v>
      </c>
      <c r="AD658" s="121"/>
      <c r="AE658" s="121"/>
      <c r="AF658" s="88">
        <v>967</v>
      </c>
      <c r="AG658" s="88">
        <v>1914</v>
      </c>
      <c r="AH658" s="1"/>
      <c r="AI658" s="1"/>
      <c r="AJ658" s="1"/>
      <c r="AK658" s="1"/>
      <c r="AL658" s="1"/>
      <c r="AM658" s="1"/>
      <c r="AN658" s="1"/>
      <c r="AO658" s="1"/>
      <c r="AP658" s="1"/>
      <c r="AQ658" s="1"/>
      <c r="AR658" s="1"/>
      <c r="AS658" s="1"/>
      <c r="AT658" s="1"/>
      <c r="AU658" s="1"/>
      <c r="AV658" s="1"/>
      <c r="AW658" s="1"/>
    </row>
    <row r="659" spans="1:49">
      <c r="A659" s="12" t="s">
        <v>170</v>
      </c>
      <c r="B659" s="2" t="s">
        <v>75</v>
      </c>
      <c r="C659" s="13" t="s">
        <v>187</v>
      </c>
      <c r="D659" s="2">
        <v>2014</v>
      </c>
      <c r="E659" s="13">
        <v>2015</v>
      </c>
      <c r="F659" s="13" t="s">
        <v>100</v>
      </c>
      <c r="G659" s="88"/>
      <c r="H659" s="88"/>
      <c r="I659" s="88"/>
      <c r="J659" s="88"/>
      <c r="K659" s="88"/>
      <c r="L659" s="88"/>
      <c r="M659" s="45">
        <v>5973</v>
      </c>
      <c r="N659" s="45">
        <v>13269</v>
      </c>
      <c r="O659" s="45"/>
      <c r="P659" s="45"/>
      <c r="Q659" s="45"/>
      <c r="R659" s="45"/>
      <c r="S659" s="45"/>
      <c r="T659" s="45"/>
      <c r="U659" s="45"/>
      <c r="V659" s="45"/>
      <c r="W659" s="138"/>
      <c r="X659" s="138"/>
      <c r="Y659" s="138"/>
      <c r="Z659" s="25">
        <v>1</v>
      </c>
      <c r="AA659" s="25"/>
      <c r="AB659" s="25">
        <v>0.222</v>
      </c>
      <c r="AC659" s="25">
        <v>9.7000000000000003E-3</v>
      </c>
      <c r="AD659" s="121"/>
      <c r="AE659" s="121"/>
      <c r="AF659" s="88">
        <v>535</v>
      </c>
      <c r="AG659" s="88">
        <v>1082</v>
      </c>
      <c r="AH659" s="1"/>
      <c r="AI659" s="1"/>
      <c r="AJ659" s="1"/>
      <c r="AK659" s="1"/>
      <c r="AL659" s="1"/>
      <c r="AM659" s="1"/>
      <c r="AN659" s="1"/>
      <c r="AO659" s="1"/>
      <c r="AP659" s="1"/>
      <c r="AQ659" s="1"/>
      <c r="AR659" s="1"/>
      <c r="AS659" s="1"/>
      <c r="AT659" s="1"/>
      <c r="AU659" s="1"/>
      <c r="AV659" s="1"/>
      <c r="AW659" s="1"/>
    </row>
    <row r="660" spans="1:49">
      <c r="A660" s="48" t="s">
        <v>171</v>
      </c>
      <c r="B660" s="2" t="s">
        <v>66</v>
      </c>
      <c r="C660" s="13" t="s">
        <v>188</v>
      </c>
      <c r="D660" s="2">
        <v>2014</v>
      </c>
      <c r="E660" s="13">
        <v>2015</v>
      </c>
      <c r="F660" s="13" t="s">
        <v>100</v>
      </c>
      <c r="G660" s="88">
        <v>299402</v>
      </c>
      <c r="H660" s="88">
        <v>1785111</v>
      </c>
      <c r="I660" s="88">
        <v>2020</v>
      </c>
      <c r="J660" s="88">
        <v>17586</v>
      </c>
      <c r="K660" s="88">
        <v>301422</v>
      </c>
      <c r="L660" s="88">
        <v>1802697</v>
      </c>
      <c r="M660" s="45">
        <v>2104119</v>
      </c>
      <c r="N660" s="45">
        <v>4452530</v>
      </c>
      <c r="O660" s="45">
        <v>755045</v>
      </c>
      <c r="P660" s="45">
        <v>3652172</v>
      </c>
      <c r="Q660" s="45">
        <v>4407217</v>
      </c>
      <c r="R660" s="45">
        <v>6560</v>
      </c>
      <c r="S660" s="45">
        <v>38753</v>
      </c>
      <c r="T660" s="45">
        <v>45313</v>
      </c>
      <c r="U660" s="45">
        <v>761605</v>
      </c>
      <c r="V660" s="45">
        <v>3690925</v>
      </c>
      <c r="W660" s="138">
        <v>641606817.80999994</v>
      </c>
      <c r="X660" s="138">
        <v>6060505</v>
      </c>
      <c r="Y660" s="138">
        <v>647667322.80999994</v>
      </c>
      <c r="Z660" s="25">
        <v>0.96699999999999997</v>
      </c>
      <c r="AA660" s="25"/>
      <c r="AB660" s="25">
        <v>0.32300000000000001</v>
      </c>
      <c r="AC660" s="25">
        <v>7.1999999999999995E-2</v>
      </c>
      <c r="AD660" s="121"/>
      <c r="AE660" s="121"/>
      <c r="AF660" s="88">
        <v>339226</v>
      </c>
      <c r="AG660" s="88">
        <v>705941</v>
      </c>
      <c r="AH660" s="2"/>
      <c r="AI660" s="2"/>
      <c r="AJ660" s="2"/>
      <c r="AK660" s="2"/>
      <c r="AL660" s="2"/>
      <c r="AM660" s="2"/>
      <c r="AN660" s="2"/>
      <c r="AO660" s="2"/>
      <c r="AP660" s="2"/>
      <c r="AQ660" s="2"/>
      <c r="AR660" s="2"/>
      <c r="AS660" s="2"/>
      <c r="AT660" s="2"/>
      <c r="AU660" s="2"/>
      <c r="AV660" s="2"/>
      <c r="AW660" s="2"/>
    </row>
    <row r="661" spans="1:49">
      <c r="A661" s="48" t="s">
        <v>172</v>
      </c>
      <c r="B661" s="2" t="s">
        <v>74</v>
      </c>
      <c r="C661" s="13" t="s">
        <v>188</v>
      </c>
      <c r="D661" s="2">
        <v>2014</v>
      </c>
      <c r="E661" s="13">
        <v>2015</v>
      </c>
      <c r="F661" s="13" t="s">
        <v>100</v>
      </c>
      <c r="G661" s="88"/>
      <c r="H661" s="88"/>
      <c r="I661" s="88"/>
      <c r="J661" s="88"/>
      <c r="K661" s="88"/>
      <c r="L661" s="88"/>
      <c r="M661" s="45">
        <v>62620</v>
      </c>
      <c r="N661" s="45">
        <v>123326</v>
      </c>
      <c r="O661" s="45"/>
      <c r="P661" s="45"/>
      <c r="Q661" s="45"/>
      <c r="R661" s="45"/>
      <c r="S661" s="45"/>
      <c r="T661" s="45"/>
      <c r="U661" s="45"/>
      <c r="V661" s="45"/>
      <c r="W661" s="138"/>
      <c r="X661" s="138"/>
      <c r="Y661" s="138"/>
      <c r="Z661" s="25">
        <v>0.86329999999999996</v>
      </c>
      <c r="AA661" s="25"/>
      <c r="AB661" s="25">
        <v>1</v>
      </c>
      <c r="AC661" s="25">
        <v>0.1124</v>
      </c>
      <c r="AD661" s="121"/>
      <c r="AE661" s="121"/>
      <c r="AF661" s="88">
        <v>9444</v>
      </c>
      <c r="AG661" s="88">
        <v>17967</v>
      </c>
      <c r="AH661" s="1"/>
      <c r="AI661" s="1"/>
      <c r="AJ661" s="1"/>
      <c r="AK661" s="1"/>
      <c r="AL661" s="1"/>
      <c r="AM661" s="1"/>
      <c r="AN661" s="1"/>
      <c r="AO661" s="1"/>
      <c r="AP661" s="1"/>
      <c r="AQ661" s="1"/>
      <c r="AR661" s="1"/>
      <c r="AS661" s="1"/>
      <c r="AT661" s="1"/>
      <c r="AU661" s="1"/>
      <c r="AV661" s="1"/>
      <c r="AW661" s="1"/>
    </row>
    <row r="662" spans="1:49">
      <c r="A662" s="48" t="s">
        <v>173</v>
      </c>
      <c r="B662" s="2" t="s">
        <v>75</v>
      </c>
      <c r="C662" s="13" t="s">
        <v>188</v>
      </c>
      <c r="D662" s="2">
        <v>2014</v>
      </c>
      <c r="E662" s="13">
        <v>2015</v>
      </c>
      <c r="F662" s="13" t="s">
        <v>100</v>
      </c>
      <c r="G662" s="88"/>
      <c r="H662" s="88"/>
      <c r="I662" s="88"/>
      <c r="J662" s="88"/>
      <c r="K662" s="88"/>
      <c r="L662" s="88"/>
      <c r="M662" s="45">
        <v>107</v>
      </c>
      <c r="N662" s="45">
        <v>175</v>
      </c>
      <c r="O662" s="45"/>
      <c r="P662" s="45"/>
      <c r="Q662" s="45"/>
      <c r="R662" s="45"/>
      <c r="S662" s="45"/>
      <c r="T662" s="45"/>
      <c r="U662" s="45"/>
      <c r="V662" s="45"/>
      <c r="W662" s="138"/>
      <c r="X662" s="138"/>
      <c r="Y662" s="138"/>
      <c r="Z662" s="25">
        <v>1</v>
      </c>
      <c r="AA662" s="25"/>
      <c r="AB662" s="25">
        <v>0.2</v>
      </c>
      <c r="AC662" s="25">
        <v>1.8700000000000001E-2</v>
      </c>
      <c r="AD662" s="121"/>
      <c r="AE662" s="121"/>
      <c r="AF662" s="88">
        <v>0</v>
      </c>
      <c r="AG662" s="88">
        <v>0</v>
      </c>
      <c r="AH662" s="1"/>
      <c r="AI662" s="1"/>
      <c r="AJ662" s="1"/>
      <c r="AK662" s="1"/>
      <c r="AL662" s="1"/>
      <c r="AM662" s="1"/>
      <c r="AN662" s="1"/>
      <c r="AO662" s="1"/>
      <c r="AP662" s="1"/>
      <c r="AQ662" s="1"/>
      <c r="AR662" s="1"/>
      <c r="AS662" s="1"/>
      <c r="AT662" s="1"/>
      <c r="AU662" s="1"/>
      <c r="AV662" s="1"/>
      <c r="AW662" s="1"/>
    </row>
    <row r="663" spans="1:49">
      <c r="A663" s="48" t="s">
        <v>174</v>
      </c>
      <c r="B663" s="2" t="s">
        <v>75</v>
      </c>
      <c r="C663" s="13" t="s">
        <v>188</v>
      </c>
      <c r="D663" s="2">
        <v>2014</v>
      </c>
      <c r="E663" s="13">
        <v>2015</v>
      </c>
      <c r="F663" s="13" t="s">
        <v>100</v>
      </c>
      <c r="G663" s="88"/>
      <c r="H663" s="88"/>
      <c r="I663" s="88"/>
      <c r="J663" s="88"/>
      <c r="K663" s="88"/>
      <c r="L663" s="88"/>
      <c r="M663" s="45">
        <v>1721</v>
      </c>
      <c r="N663" s="45">
        <v>3254</v>
      </c>
      <c r="O663" s="45"/>
      <c r="P663" s="45"/>
      <c r="Q663" s="45"/>
      <c r="R663" s="45"/>
      <c r="S663" s="45"/>
      <c r="T663" s="45"/>
      <c r="U663" s="45"/>
      <c r="V663" s="45"/>
      <c r="W663" s="138"/>
      <c r="X663" s="138"/>
      <c r="Y663" s="138"/>
      <c r="Z663" s="25">
        <v>0.96630000000000005</v>
      </c>
      <c r="AA663" s="25"/>
      <c r="AB663" s="25">
        <v>0.2</v>
      </c>
      <c r="AC663" s="25">
        <v>1.8700000000000001E-2</v>
      </c>
      <c r="AD663" s="121"/>
      <c r="AE663" s="121"/>
      <c r="AF663" s="88">
        <v>59</v>
      </c>
      <c r="AG663" s="88">
        <v>107</v>
      </c>
      <c r="AH663" s="1"/>
      <c r="AI663" s="1"/>
      <c r="AJ663" s="1"/>
      <c r="AK663" s="1"/>
      <c r="AL663" s="1"/>
      <c r="AM663" s="1"/>
      <c r="AN663" s="1"/>
      <c r="AO663" s="1"/>
      <c r="AP663" s="1"/>
      <c r="AQ663" s="1"/>
      <c r="AR663" s="1"/>
      <c r="AS663" s="1"/>
      <c r="AT663" s="1"/>
      <c r="AU663" s="1"/>
      <c r="AV663" s="1"/>
      <c r="AW663" s="1"/>
    </row>
    <row r="664" spans="1:49">
      <c r="A664" s="48" t="s">
        <v>175</v>
      </c>
      <c r="B664" s="2" t="s">
        <v>75</v>
      </c>
      <c r="C664" s="13" t="s">
        <v>188</v>
      </c>
      <c r="D664" s="2">
        <v>2014</v>
      </c>
      <c r="E664" s="13">
        <v>2015</v>
      </c>
      <c r="F664" s="13" t="s">
        <v>100</v>
      </c>
      <c r="G664" s="88"/>
      <c r="H664" s="88"/>
      <c r="I664" s="88"/>
      <c r="J664" s="88"/>
      <c r="K664" s="88"/>
      <c r="L664" s="88"/>
      <c r="M664" s="45">
        <v>15967</v>
      </c>
      <c r="N664" s="45">
        <v>31187</v>
      </c>
      <c r="O664" s="45"/>
      <c r="P664" s="45"/>
      <c r="Q664" s="45"/>
      <c r="R664" s="45"/>
      <c r="S664" s="45"/>
      <c r="T664" s="45"/>
      <c r="U664" s="45"/>
      <c r="V664" s="45"/>
      <c r="W664" s="138"/>
      <c r="X664" s="138"/>
      <c r="Y664" s="138"/>
      <c r="Z664" s="25">
        <v>0.93359999999999999</v>
      </c>
      <c r="AA664" s="25"/>
      <c r="AB664" s="25">
        <v>0.2</v>
      </c>
      <c r="AC664" s="25">
        <v>1.8700000000000001E-2</v>
      </c>
      <c r="AD664" s="121"/>
      <c r="AE664" s="121"/>
      <c r="AF664" s="88">
        <v>981</v>
      </c>
      <c r="AG664" s="88">
        <v>1660</v>
      </c>
      <c r="AH664" s="1"/>
      <c r="AI664" s="1"/>
      <c r="AJ664" s="1"/>
      <c r="AK664" s="1"/>
      <c r="AL664" s="1"/>
      <c r="AM664" s="1"/>
      <c r="AN664" s="1"/>
      <c r="AO664" s="1"/>
      <c r="AP664" s="1"/>
      <c r="AQ664" s="1"/>
      <c r="AR664" s="1"/>
      <c r="AS664" s="1"/>
      <c r="AT664" s="1"/>
      <c r="AU664" s="1"/>
      <c r="AV664" s="1"/>
      <c r="AW664" s="1"/>
    </row>
    <row r="665" spans="1:49">
      <c r="A665" s="48" t="s">
        <v>176</v>
      </c>
      <c r="B665" s="2" t="s">
        <v>75</v>
      </c>
      <c r="C665" s="13" t="s">
        <v>188</v>
      </c>
      <c r="D665" s="2">
        <v>2014</v>
      </c>
      <c r="E665" s="13">
        <v>2015</v>
      </c>
      <c r="F665" s="13" t="s">
        <v>100</v>
      </c>
      <c r="G665" s="88"/>
      <c r="H665" s="88"/>
      <c r="I665" s="88"/>
      <c r="J665" s="88"/>
      <c r="K665" s="88"/>
      <c r="L665" s="88"/>
      <c r="M665" s="45">
        <v>2878</v>
      </c>
      <c r="N665" s="45">
        <v>5399</v>
      </c>
      <c r="O665" s="45"/>
      <c r="P665" s="45"/>
      <c r="Q665" s="45"/>
      <c r="R665" s="45"/>
      <c r="S665" s="45"/>
      <c r="T665" s="45"/>
      <c r="U665" s="45"/>
      <c r="V665" s="45"/>
      <c r="W665" s="138"/>
      <c r="X665" s="138"/>
      <c r="Y665" s="138"/>
      <c r="Z665" s="25">
        <v>0.99119999999999997</v>
      </c>
      <c r="AA665" s="25"/>
      <c r="AB665" s="25">
        <v>0.2</v>
      </c>
      <c r="AC665" s="25">
        <v>1.8700000000000001E-2</v>
      </c>
      <c r="AD665" s="121"/>
      <c r="AE665" s="121"/>
      <c r="AF665" s="88">
        <v>107</v>
      </c>
      <c r="AG665" s="88">
        <v>188</v>
      </c>
      <c r="AH665" s="1"/>
      <c r="AI665" s="1"/>
      <c r="AJ665" s="1"/>
      <c r="AK665" s="1"/>
      <c r="AL665" s="1"/>
      <c r="AM665" s="1"/>
      <c r="AN665" s="1"/>
      <c r="AO665" s="1"/>
      <c r="AP665" s="1"/>
      <c r="AQ665" s="1"/>
      <c r="AR665" s="1"/>
      <c r="AS665" s="1"/>
      <c r="AT665" s="1"/>
      <c r="AU665" s="1"/>
      <c r="AV665" s="1"/>
      <c r="AW665" s="1"/>
    </row>
    <row r="666" spans="1:49">
      <c r="A666" s="48" t="s">
        <v>177</v>
      </c>
      <c r="B666" s="2" t="s">
        <v>75</v>
      </c>
      <c r="C666" s="13" t="s">
        <v>188</v>
      </c>
      <c r="D666" s="2">
        <v>2014</v>
      </c>
      <c r="E666" s="13">
        <v>2015</v>
      </c>
      <c r="F666" s="13" t="s">
        <v>100</v>
      </c>
      <c r="G666" s="88"/>
      <c r="H666" s="88"/>
      <c r="I666" s="88"/>
      <c r="J666" s="88"/>
      <c r="K666" s="88"/>
      <c r="L666" s="88"/>
      <c r="M666" s="45">
        <v>665</v>
      </c>
      <c r="N666" s="45">
        <v>1537</v>
      </c>
      <c r="O666" s="45"/>
      <c r="P666" s="45"/>
      <c r="Q666" s="45"/>
      <c r="R666" s="45"/>
      <c r="S666" s="45"/>
      <c r="T666" s="45"/>
      <c r="U666" s="45"/>
      <c r="V666" s="45"/>
      <c r="W666" s="138"/>
      <c r="X666" s="138"/>
      <c r="Y666" s="138"/>
      <c r="Z666" s="25">
        <v>0.80769999999999997</v>
      </c>
      <c r="AA666" s="25"/>
      <c r="AB666" s="25">
        <v>0.2</v>
      </c>
      <c r="AC666" s="25">
        <v>1.8700000000000001E-2</v>
      </c>
      <c r="AD666" s="121"/>
      <c r="AE666" s="121"/>
      <c r="AF666" s="88">
        <v>153</v>
      </c>
      <c r="AG666" s="88">
        <v>355</v>
      </c>
      <c r="AH666" s="1"/>
      <c r="AI666" s="1"/>
      <c r="AJ666" s="1"/>
      <c r="AK666" s="1"/>
      <c r="AL666" s="1"/>
      <c r="AM666" s="1"/>
      <c r="AN666" s="1"/>
      <c r="AO666" s="1"/>
      <c r="AP666" s="1"/>
      <c r="AQ666" s="1"/>
      <c r="AR666" s="1"/>
      <c r="AS666" s="1"/>
      <c r="AT666" s="1"/>
      <c r="AU666" s="1"/>
      <c r="AV666" s="1"/>
      <c r="AW666" s="1"/>
    </row>
    <row r="667" spans="1:49">
      <c r="A667" s="48" t="s">
        <v>178</v>
      </c>
      <c r="B667" s="2" t="s">
        <v>74</v>
      </c>
      <c r="C667" s="13" t="s">
        <v>188</v>
      </c>
      <c r="D667" s="2">
        <v>2014</v>
      </c>
      <c r="E667" s="13">
        <v>2015</v>
      </c>
      <c r="F667" s="13" t="s">
        <v>100</v>
      </c>
      <c r="G667" s="88"/>
      <c r="H667" s="88"/>
      <c r="I667" s="88"/>
      <c r="J667" s="88"/>
      <c r="K667" s="88"/>
      <c r="L667" s="88"/>
      <c r="M667" s="45">
        <v>35724</v>
      </c>
      <c r="N667" s="45">
        <v>72653</v>
      </c>
      <c r="O667" s="45"/>
      <c r="P667" s="45"/>
      <c r="Q667" s="45"/>
      <c r="R667" s="45"/>
      <c r="S667" s="45"/>
      <c r="T667" s="45"/>
      <c r="U667" s="45"/>
      <c r="V667" s="45"/>
      <c r="W667" s="138"/>
      <c r="X667" s="138"/>
      <c r="Y667" s="138"/>
      <c r="Z667" s="25">
        <v>0.93589999999999995</v>
      </c>
      <c r="AA667" s="25"/>
      <c r="AB667" s="25">
        <v>0.66700000000000004</v>
      </c>
      <c r="AC667" s="25">
        <v>4.2500000000000003E-2</v>
      </c>
      <c r="AD667" s="121"/>
      <c r="AE667" s="121"/>
      <c r="AF667" s="88">
        <v>5532</v>
      </c>
      <c r="AG667" s="88">
        <v>11060</v>
      </c>
      <c r="AH667" s="1"/>
      <c r="AI667" s="1"/>
      <c r="AJ667" s="1"/>
      <c r="AK667" s="1"/>
      <c r="AL667" s="1"/>
      <c r="AM667" s="1"/>
      <c r="AN667" s="1"/>
      <c r="AO667" s="1"/>
      <c r="AP667" s="1"/>
      <c r="AQ667" s="1"/>
      <c r="AR667" s="1"/>
      <c r="AS667" s="1"/>
      <c r="AT667" s="1"/>
      <c r="AU667" s="1"/>
      <c r="AV667" s="1"/>
      <c r="AW667" s="1"/>
    </row>
    <row r="668" spans="1:49">
      <c r="A668" s="48" t="s">
        <v>179</v>
      </c>
      <c r="B668" s="2" t="s">
        <v>75</v>
      </c>
      <c r="C668" s="13" t="s">
        <v>188</v>
      </c>
      <c r="D668" s="2">
        <v>2014</v>
      </c>
      <c r="E668" s="13">
        <v>2015</v>
      </c>
      <c r="F668" s="13" t="s">
        <v>100</v>
      </c>
      <c r="G668" s="88"/>
      <c r="H668" s="88"/>
      <c r="I668" s="88"/>
      <c r="J668" s="88"/>
      <c r="K668" s="88"/>
      <c r="L668" s="88"/>
      <c r="M668" s="45">
        <v>2503</v>
      </c>
      <c r="N668" s="45">
        <v>5187</v>
      </c>
      <c r="O668" s="45"/>
      <c r="P668" s="45"/>
      <c r="Q668" s="45"/>
      <c r="R668" s="45"/>
      <c r="S668" s="45"/>
      <c r="T668" s="45"/>
      <c r="U668" s="45"/>
      <c r="V668" s="45"/>
      <c r="W668" s="138"/>
      <c r="X668" s="138"/>
      <c r="Y668" s="138"/>
      <c r="Z668" s="25">
        <v>1</v>
      </c>
      <c r="AA668" s="25"/>
      <c r="AB668" s="25">
        <v>0.2</v>
      </c>
      <c r="AC668" s="25">
        <v>1.8700000000000001E-2</v>
      </c>
      <c r="AD668" s="121"/>
      <c r="AE668" s="121"/>
      <c r="AF668" s="88">
        <v>146</v>
      </c>
      <c r="AG668" s="88">
        <v>249</v>
      </c>
      <c r="AH668" s="1"/>
      <c r="AI668" s="1"/>
      <c r="AJ668" s="1"/>
      <c r="AK668" s="1"/>
      <c r="AL668" s="1"/>
      <c r="AM668" s="1"/>
      <c r="AN668" s="1"/>
      <c r="AO668" s="1"/>
      <c r="AP668" s="1"/>
      <c r="AQ668" s="1"/>
      <c r="AR668" s="1"/>
      <c r="AS668" s="1"/>
      <c r="AT668" s="1"/>
      <c r="AU668" s="1"/>
      <c r="AV668" s="1"/>
      <c r="AW668" s="1"/>
    </row>
    <row r="669" spans="1:49">
      <c r="A669" s="48" t="s">
        <v>180</v>
      </c>
      <c r="B669" s="2" t="s">
        <v>75</v>
      </c>
      <c r="C669" s="13" t="s">
        <v>188</v>
      </c>
      <c r="D669" s="2">
        <v>2014</v>
      </c>
      <c r="E669" s="13">
        <v>2015</v>
      </c>
      <c r="F669" s="13" t="s">
        <v>100</v>
      </c>
      <c r="G669" s="88"/>
      <c r="H669" s="88"/>
      <c r="I669" s="88"/>
      <c r="J669" s="88"/>
      <c r="K669" s="88"/>
      <c r="L669" s="88"/>
      <c r="M669" s="45">
        <v>7134</v>
      </c>
      <c r="N669" s="45">
        <v>12931</v>
      </c>
      <c r="O669" s="45"/>
      <c r="P669" s="45"/>
      <c r="Q669" s="45"/>
      <c r="R669" s="45"/>
      <c r="S669" s="45"/>
      <c r="T669" s="45"/>
      <c r="U669" s="45"/>
      <c r="V669" s="45"/>
      <c r="W669" s="138"/>
      <c r="X669" s="138"/>
      <c r="Y669" s="138"/>
      <c r="Z669" s="25">
        <v>0.99780000000000002</v>
      </c>
      <c r="AA669" s="25"/>
      <c r="AB669" s="25">
        <v>0.2</v>
      </c>
      <c r="AC669" s="25">
        <v>1.8700000000000001E-2</v>
      </c>
      <c r="AD669" s="121"/>
      <c r="AE669" s="121"/>
      <c r="AF669" s="88">
        <v>437</v>
      </c>
      <c r="AG669" s="88">
        <v>872</v>
      </c>
      <c r="AH669" s="1"/>
      <c r="AI669" s="1"/>
      <c r="AJ669" s="1"/>
      <c r="AK669" s="1"/>
      <c r="AL669" s="1"/>
      <c r="AM669" s="1"/>
      <c r="AN669" s="1"/>
      <c r="AO669" s="1"/>
      <c r="AP669" s="1"/>
      <c r="AQ669" s="1"/>
      <c r="AR669" s="1"/>
      <c r="AS669" s="1"/>
      <c r="AT669" s="1"/>
      <c r="AU669" s="1"/>
      <c r="AV669" s="1"/>
      <c r="AW669" s="1"/>
    </row>
    <row r="670" spans="1:49">
      <c r="A670" s="12" t="s">
        <v>122</v>
      </c>
      <c r="B670" s="2" t="s">
        <v>74</v>
      </c>
      <c r="C670" s="13" t="s">
        <v>188</v>
      </c>
      <c r="D670" s="2">
        <v>2014</v>
      </c>
      <c r="E670" s="13">
        <v>2015</v>
      </c>
      <c r="F670" s="13" t="s">
        <v>100</v>
      </c>
      <c r="G670" s="88"/>
      <c r="H670" s="88"/>
      <c r="I670" s="88"/>
      <c r="J670" s="88"/>
      <c r="K670" s="88"/>
      <c r="L670" s="88"/>
      <c r="M670" s="45">
        <v>95923</v>
      </c>
      <c r="N670" s="45">
        <v>226268</v>
      </c>
      <c r="O670" s="45"/>
      <c r="P670" s="45"/>
      <c r="Q670" s="45"/>
      <c r="R670" s="45"/>
      <c r="S670" s="45"/>
      <c r="T670" s="45"/>
      <c r="U670" s="45"/>
      <c r="V670" s="45"/>
      <c r="W670" s="138"/>
      <c r="X670" s="138"/>
      <c r="Y670" s="138"/>
      <c r="Z670" s="25">
        <v>0.94430000000000003</v>
      </c>
      <c r="AA670" s="25"/>
      <c r="AB670" s="25">
        <v>0.25</v>
      </c>
      <c r="AC670" s="25">
        <v>8.5000000000000006E-3</v>
      </c>
      <c r="AD670" s="121"/>
      <c r="AE670" s="121"/>
      <c r="AF670" s="88">
        <v>14545</v>
      </c>
      <c r="AG670" s="88">
        <v>31811</v>
      </c>
      <c r="AH670" s="1"/>
      <c r="AI670" s="1"/>
      <c r="AJ670" s="1"/>
      <c r="AK670" s="1"/>
      <c r="AL670" s="1"/>
      <c r="AM670" s="1"/>
      <c r="AN670" s="1"/>
      <c r="AO670" s="1"/>
      <c r="AP670" s="1"/>
      <c r="AQ670" s="1"/>
      <c r="AR670" s="1"/>
      <c r="AS670" s="1"/>
      <c r="AT670" s="1"/>
      <c r="AU670" s="1"/>
      <c r="AV670" s="1"/>
      <c r="AW670" s="1"/>
    </row>
    <row r="671" spans="1:49">
      <c r="A671" s="12" t="s">
        <v>123</v>
      </c>
      <c r="B671" s="2" t="s">
        <v>75</v>
      </c>
      <c r="C671" s="13" t="s">
        <v>188</v>
      </c>
      <c r="D671" s="2">
        <v>2014</v>
      </c>
      <c r="E671" s="13">
        <v>2015</v>
      </c>
      <c r="F671" s="13" t="s">
        <v>100</v>
      </c>
      <c r="G671" s="88"/>
      <c r="H671" s="88"/>
      <c r="I671" s="88"/>
      <c r="J671" s="88"/>
      <c r="K671" s="88"/>
      <c r="L671" s="88"/>
      <c r="M671" s="45">
        <v>1508</v>
      </c>
      <c r="N671" s="45">
        <v>3638</v>
      </c>
      <c r="O671" s="45"/>
      <c r="P671" s="45"/>
      <c r="Q671" s="45"/>
      <c r="R671" s="45"/>
      <c r="S671" s="45"/>
      <c r="T671" s="45"/>
      <c r="U671" s="45"/>
      <c r="V671" s="45"/>
      <c r="W671" s="138"/>
      <c r="X671" s="138"/>
      <c r="Y671" s="138"/>
      <c r="Z671" s="25">
        <v>1</v>
      </c>
      <c r="AA671" s="25"/>
      <c r="AB671" s="25">
        <v>0.2</v>
      </c>
      <c r="AC671" s="25">
        <v>1.8700000000000001E-2</v>
      </c>
      <c r="AD671" s="121"/>
      <c r="AE671" s="121"/>
      <c r="AF671" s="88">
        <v>233</v>
      </c>
      <c r="AG671" s="88">
        <v>522</v>
      </c>
      <c r="AH671" s="1"/>
      <c r="AI671" s="1"/>
      <c r="AJ671" s="1"/>
      <c r="AK671" s="1"/>
      <c r="AL671" s="1"/>
      <c r="AM671" s="1"/>
      <c r="AN671" s="1"/>
      <c r="AO671" s="1"/>
      <c r="AP671" s="1"/>
      <c r="AQ671" s="1"/>
      <c r="AR671" s="1"/>
      <c r="AS671" s="1"/>
      <c r="AT671" s="1"/>
      <c r="AU671" s="1"/>
      <c r="AV671" s="1"/>
      <c r="AW671" s="1"/>
    </row>
    <row r="672" spans="1:49">
      <c r="A672" s="12" t="s">
        <v>124</v>
      </c>
      <c r="B672" s="2" t="s">
        <v>75</v>
      </c>
      <c r="C672" s="13" t="s">
        <v>188</v>
      </c>
      <c r="D672" s="2">
        <v>2014</v>
      </c>
      <c r="E672" s="13">
        <v>2015</v>
      </c>
      <c r="F672" s="13" t="s">
        <v>100</v>
      </c>
      <c r="G672" s="88"/>
      <c r="H672" s="88"/>
      <c r="I672" s="88"/>
      <c r="J672" s="88"/>
      <c r="K672" s="88"/>
      <c r="L672" s="88"/>
      <c r="M672" s="45">
        <v>11353</v>
      </c>
      <c r="N672" s="45">
        <v>20120</v>
      </c>
      <c r="O672" s="45"/>
      <c r="P672" s="45"/>
      <c r="Q672" s="45"/>
      <c r="R672" s="45"/>
      <c r="S672" s="45"/>
      <c r="T672" s="45"/>
      <c r="U672" s="45"/>
      <c r="V672" s="45"/>
      <c r="W672" s="138"/>
      <c r="X672" s="138"/>
      <c r="Y672" s="138"/>
      <c r="Z672" s="25">
        <v>0.99150000000000005</v>
      </c>
      <c r="AA672" s="25"/>
      <c r="AB672" s="25">
        <v>0.2</v>
      </c>
      <c r="AC672" s="25">
        <v>1.8700000000000001E-2</v>
      </c>
      <c r="AD672" s="121"/>
      <c r="AE672" s="121"/>
      <c r="AF672" s="88">
        <v>693</v>
      </c>
      <c r="AG672" s="88">
        <v>1282</v>
      </c>
      <c r="AH672" s="1"/>
      <c r="AI672" s="1"/>
      <c r="AJ672" s="1"/>
      <c r="AK672" s="1"/>
      <c r="AL672" s="1"/>
      <c r="AM672" s="1"/>
      <c r="AN672" s="1"/>
      <c r="AO672" s="1"/>
      <c r="AP672" s="1"/>
      <c r="AQ672" s="1"/>
      <c r="AR672" s="1"/>
      <c r="AS672" s="1"/>
      <c r="AT672" s="1"/>
      <c r="AU672" s="1"/>
      <c r="AV672" s="1"/>
      <c r="AW672" s="1"/>
    </row>
    <row r="673" spans="1:49">
      <c r="A673" s="12" t="s">
        <v>125</v>
      </c>
      <c r="B673" s="2" t="s">
        <v>75</v>
      </c>
      <c r="C673" s="13" t="s">
        <v>188</v>
      </c>
      <c r="D673" s="2">
        <v>2014</v>
      </c>
      <c r="E673" s="13">
        <v>2015</v>
      </c>
      <c r="F673" s="13" t="s">
        <v>100</v>
      </c>
      <c r="G673" s="88"/>
      <c r="H673" s="88"/>
      <c r="I673" s="88"/>
      <c r="J673" s="88"/>
      <c r="K673" s="88"/>
      <c r="L673" s="88"/>
      <c r="M673" s="45">
        <v>16786</v>
      </c>
      <c r="N673" s="45">
        <v>42319</v>
      </c>
      <c r="O673" s="45"/>
      <c r="P673" s="45"/>
      <c r="Q673" s="45"/>
      <c r="R673" s="45"/>
      <c r="S673" s="45"/>
      <c r="T673" s="45"/>
      <c r="U673" s="45"/>
      <c r="V673" s="45"/>
      <c r="W673" s="138"/>
      <c r="X673" s="138"/>
      <c r="Y673" s="138"/>
      <c r="Z673" s="25">
        <v>0.94930000000000003</v>
      </c>
      <c r="AA673" s="25"/>
      <c r="AB673" s="25">
        <v>0.2</v>
      </c>
      <c r="AC673" s="25">
        <v>1.8700000000000001E-2</v>
      </c>
      <c r="AD673" s="121"/>
      <c r="AE673" s="121"/>
      <c r="AF673" s="88">
        <v>1096</v>
      </c>
      <c r="AG673" s="88">
        <v>2185</v>
      </c>
      <c r="AH673" s="1"/>
      <c r="AI673" s="1"/>
      <c r="AJ673" s="1"/>
      <c r="AK673" s="1"/>
      <c r="AL673" s="1"/>
      <c r="AM673" s="1"/>
      <c r="AN673" s="1"/>
      <c r="AO673" s="1"/>
      <c r="AP673" s="1"/>
      <c r="AQ673" s="1"/>
      <c r="AR673" s="1"/>
      <c r="AS673" s="1"/>
      <c r="AT673" s="1"/>
      <c r="AU673" s="1"/>
      <c r="AV673" s="1"/>
      <c r="AW673" s="1"/>
    </row>
    <row r="674" spans="1:49">
      <c r="A674" s="12" t="s">
        <v>126</v>
      </c>
      <c r="B674" s="2" t="s">
        <v>75</v>
      </c>
      <c r="C674" s="13" t="s">
        <v>188</v>
      </c>
      <c r="D674" s="2">
        <v>2014</v>
      </c>
      <c r="E674" s="13">
        <v>2015</v>
      </c>
      <c r="F674" s="13" t="s">
        <v>100</v>
      </c>
      <c r="G674" s="88"/>
      <c r="H674" s="88"/>
      <c r="I674" s="88"/>
      <c r="J674" s="88"/>
      <c r="K674" s="88"/>
      <c r="L674" s="88"/>
      <c r="M674" s="45">
        <v>1034</v>
      </c>
      <c r="N674" s="45">
        <v>2045</v>
      </c>
      <c r="O674" s="45"/>
      <c r="P674" s="45"/>
      <c r="Q674" s="45"/>
      <c r="R674" s="45"/>
      <c r="S674" s="45"/>
      <c r="T674" s="45"/>
      <c r="U674" s="45"/>
      <c r="V674" s="45"/>
      <c r="W674" s="138"/>
      <c r="X674" s="138"/>
      <c r="Y674" s="138"/>
      <c r="Z674" s="25">
        <v>1</v>
      </c>
      <c r="AA674" s="25"/>
      <c r="AB674" s="25">
        <v>0.2</v>
      </c>
      <c r="AC674" s="25">
        <v>1.8700000000000001E-2</v>
      </c>
      <c r="AD674" s="121"/>
      <c r="AE674" s="121"/>
      <c r="AF674" s="88">
        <v>104</v>
      </c>
      <c r="AG674" s="88">
        <v>219</v>
      </c>
    </row>
    <row r="675" spans="1:49">
      <c r="A675" s="12" t="s">
        <v>127</v>
      </c>
      <c r="B675" s="2" t="s">
        <v>75</v>
      </c>
      <c r="C675" s="13" t="s">
        <v>188</v>
      </c>
      <c r="D675" s="2">
        <v>2014</v>
      </c>
      <c r="E675" s="13">
        <v>2015</v>
      </c>
      <c r="F675" s="13" t="s">
        <v>100</v>
      </c>
      <c r="G675" s="88"/>
      <c r="H675" s="88"/>
      <c r="I675" s="88"/>
      <c r="J675" s="88"/>
      <c r="K675" s="88"/>
      <c r="L675" s="88"/>
      <c r="M675" s="45">
        <v>62861</v>
      </c>
      <c r="N675" s="45">
        <v>148806</v>
      </c>
      <c r="O675" s="45"/>
      <c r="P675" s="45"/>
      <c r="Q675" s="45"/>
      <c r="R675" s="45"/>
      <c r="S675" s="45"/>
      <c r="T675" s="45"/>
      <c r="U675" s="45"/>
      <c r="V675" s="45"/>
      <c r="W675" s="138"/>
      <c r="X675" s="138"/>
      <c r="Y675" s="138"/>
      <c r="Z675" s="25">
        <v>0.99219999999999997</v>
      </c>
      <c r="AA675" s="25"/>
      <c r="AB675" s="25">
        <v>0.222</v>
      </c>
      <c r="AC675" s="25">
        <v>7.1999999999999998E-3</v>
      </c>
      <c r="AD675" s="121"/>
      <c r="AE675" s="121"/>
      <c r="AF675" s="88">
        <v>10493</v>
      </c>
      <c r="AG675" s="88">
        <v>23619</v>
      </c>
    </row>
    <row r="676" spans="1:49">
      <c r="A676" s="12" t="s">
        <v>128</v>
      </c>
      <c r="B676" s="2" t="s">
        <v>75</v>
      </c>
      <c r="C676" s="13" t="s">
        <v>188</v>
      </c>
      <c r="D676" s="2">
        <v>2014</v>
      </c>
      <c r="E676" s="13">
        <v>2015</v>
      </c>
      <c r="F676" s="13" t="s">
        <v>100</v>
      </c>
      <c r="G676" s="88"/>
      <c r="H676" s="88"/>
      <c r="I676" s="88"/>
      <c r="J676" s="88"/>
      <c r="K676" s="88"/>
      <c r="L676" s="88"/>
      <c r="M676" s="45">
        <v>10259</v>
      </c>
      <c r="N676" s="45">
        <v>23998</v>
      </c>
      <c r="O676" s="45"/>
      <c r="P676" s="45"/>
      <c r="Q676" s="45"/>
      <c r="R676" s="45"/>
      <c r="S676" s="45"/>
      <c r="T676" s="45"/>
      <c r="U676" s="45"/>
      <c r="V676" s="45"/>
      <c r="W676" s="138"/>
      <c r="X676" s="138"/>
      <c r="Y676" s="138"/>
      <c r="Z676" s="25">
        <v>0.9929</v>
      </c>
      <c r="AA676" s="25"/>
      <c r="AB676" s="25">
        <v>0.2</v>
      </c>
      <c r="AC676" s="25">
        <v>1.8700000000000001E-2</v>
      </c>
      <c r="AD676" s="121"/>
      <c r="AE676" s="121"/>
      <c r="AF676" s="88">
        <v>1389</v>
      </c>
      <c r="AG676" s="88">
        <v>3074</v>
      </c>
    </row>
    <row r="677" spans="1:49">
      <c r="A677" s="12" t="s">
        <v>129</v>
      </c>
      <c r="B677" s="2" t="s">
        <v>75</v>
      </c>
      <c r="C677" s="13" t="s">
        <v>188</v>
      </c>
      <c r="D677" s="2">
        <v>2014</v>
      </c>
      <c r="E677" s="13">
        <v>2015</v>
      </c>
      <c r="F677" s="13" t="s">
        <v>100</v>
      </c>
      <c r="G677" s="88"/>
      <c r="H677" s="88"/>
      <c r="I677" s="88"/>
      <c r="J677" s="88"/>
      <c r="K677" s="88"/>
      <c r="L677" s="88"/>
      <c r="M677" s="45">
        <v>5826</v>
      </c>
      <c r="N677" s="45">
        <v>11521</v>
      </c>
      <c r="O677" s="45"/>
      <c r="P677" s="45"/>
      <c r="Q677" s="45"/>
      <c r="R677" s="45"/>
      <c r="S677" s="45"/>
      <c r="T677" s="45"/>
      <c r="U677" s="45"/>
      <c r="V677" s="45"/>
      <c r="W677" s="138"/>
      <c r="X677" s="138"/>
      <c r="Y677" s="138"/>
      <c r="Z677" s="25">
        <v>0.95989999999999998</v>
      </c>
      <c r="AA677" s="25"/>
      <c r="AB677" s="25">
        <v>0.2</v>
      </c>
      <c r="AC677" s="25">
        <v>1.8700000000000001E-2</v>
      </c>
      <c r="AD677" s="121"/>
      <c r="AE677" s="121"/>
      <c r="AF677" s="88">
        <v>392</v>
      </c>
      <c r="AG677" s="88">
        <v>771</v>
      </c>
    </row>
    <row r="678" spans="1:49">
      <c r="A678" s="12" t="s">
        <v>130</v>
      </c>
      <c r="B678" s="2" t="s">
        <v>75</v>
      </c>
      <c r="C678" s="13" t="s">
        <v>188</v>
      </c>
      <c r="D678" s="2">
        <v>2014</v>
      </c>
      <c r="E678" s="13">
        <v>2015</v>
      </c>
      <c r="F678" s="13" t="s">
        <v>100</v>
      </c>
      <c r="G678" s="88"/>
      <c r="H678" s="88"/>
      <c r="I678" s="88"/>
      <c r="J678" s="88"/>
      <c r="K678" s="88"/>
      <c r="L678" s="88"/>
      <c r="M678" s="45">
        <v>1546</v>
      </c>
      <c r="N678" s="45">
        <v>3155</v>
      </c>
      <c r="O678" s="45"/>
      <c r="P678" s="45"/>
      <c r="Q678" s="45"/>
      <c r="R678" s="45"/>
      <c r="S678" s="45"/>
      <c r="T678" s="45"/>
      <c r="U678" s="45"/>
      <c r="V678" s="45"/>
      <c r="W678" s="138"/>
      <c r="X678" s="138"/>
      <c r="Y678" s="138"/>
      <c r="Z678" s="25">
        <v>0.83530000000000004</v>
      </c>
      <c r="AA678" s="25"/>
      <c r="AB678" s="25">
        <v>0.2</v>
      </c>
      <c r="AC678" s="25">
        <v>1.8700000000000001E-2</v>
      </c>
      <c r="AD678" s="121"/>
      <c r="AE678" s="121"/>
      <c r="AF678" s="88">
        <v>106</v>
      </c>
      <c r="AG678" s="88">
        <v>186</v>
      </c>
    </row>
    <row r="679" spans="1:49">
      <c r="A679" s="12" t="s">
        <v>131</v>
      </c>
      <c r="B679" s="2" t="s">
        <v>76</v>
      </c>
      <c r="C679" s="13" t="s">
        <v>188</v>
      </c>
      <c r="D679" s="2">
        <v>2014</v>
      </c>
      <c r="E679" s="13">
        <v>2015</v>
      </c>
      <c r="F679" s="13" t="s">
        <v>100</v>
      </c>
      <c r="G679" s="88"/>
      <c r="H679" s="88"/>
      <c r="I679" s="88"/>
      <c r="J679" s="88"/>
      <c r="K679" s="88"/>
      <c r="L679" s="88"/>
      <c r="M679" s="45">
        <v>587417</v>
      </c>
      <c r="N679" s="45">
        <v>1189576</v>
      </c>
      <c r="O679" s="45"/>
      <c r="P679" s="45"/>
      <c r="Q679" s="45"/>
      <c r="R679" s="45"/>
      <c r="S679" s="45"/>
      <c r="T679" s="45"/>
      <c r="U679" s="45"/>
      <c r="V679" s="45"/>
      <c r="W679" s="138"/>
      <c r="X679" s="138"/>
      <c r="Y679" s="138"/>
      <c r="Z679" s="25">
        <v>0.95840000000000003</v>
      </c>
      <c r="AA679" s="25"/>
      <c r="AB679" s="25">
        <v>0.44400000000000001</v>
      </c>
      <c r="AC679" s="25">
        <v>8.0799999999999997E-2</v>
      </c>
      <c r="AD679" s="121"/>
      <c r="AE679" s="121"/>
      <c r="AF679" s="88">
        <v>113694</v>
      </c>
      <c r="AG679" s="88">
        <v>231637</v>
      </c>
    </row>
    <row r="680" spans="1:49">
      <c r="A680" s="12" t="s">
        <v>132</v>
      </c>
      <c r="B680" s="2" t="s">
        <v>75</v>
      </c>
      <c r="C680" s="13" t="s">
        <v>188</v>
      </c>
      <c r="D680" s="2">
        <v>2014</v>
      </c>
      <c r="E680" s="13">
        <v>2015</v>
      </c>
      <c r="F680" s="13" t="s">
        <v>100</v>
      </c>
      <c r="G680" s="88"/>
      <c r="H680" s="88"/>
      <c r="I680" s="88"/>
      <c r="J680" s="88"/>
      <c r="K680" s="88"/>
      <c r="L680" s="88"/>
      <c r="M680" s="45">
        <v>11747</v>
      </c>
      <c r="N680" s="45">
        <v>29106</v>
      </c>
      <c r="O680" s="45"/>
      <c r="P680" s="45"/>
      <c r="Q680" s="45"/>
      <c r="R680" s="45"/>
      <c r="S680" s="45"/>
      <c r="T680" s="45"/>
      <c r="U680" s="45"/>
      <c r="V680" s="45"/>
      <c r="W680" s="138"/>
      <c r="X680" s="138"/>
      <c r="Y680" s="138"/>
      <c r="Z680" s="25">
        <v>0.97399999999999998</v>
      </c>
      <c r="AA680" s="25"/>
      <c r="AB680" s="25">
        <v>0.2</v>
      </c>
      <c r="AC680" s="25">
        <v>1.8700000000000001E-2</v>
      </c>
      <c r="AD680" s="121"/>
      <c r="AE680" s="121"/>
      <c r="AF680" s="88">
        <v>2953</v>
      </c>
      <c r="AG680" s="88">
        <v>6793</v>
      </c>
    </row>
    <row r="681" spans="1:49">
      <c r="A681" s="12" t="s">
        <v>133</v>
      </c>
      <c r="B681" s="2" t="s">
        <v>75</v>
      </c>
      <c r="C681" s="13" t="s">
        <v>188</v>
      </c>
      <c r="D681" s="2">
        <v>2014</v>
      </c>
      <c r="E681" s="13">
        <v>2015</v>
      </c>
      <c r="F681" s="13" t="s">
        <v>100</v>
      </c>
      <c r="G681" s="88"/>
      <c r="H681" s="88"/>
      <c r="I681" s="88"/>
      <c r="J681" s="88"/>
      <c r="K681" s="88"/>
      <c r="L681" s="88"/>
      <c r="M681" s="45">
        <v>6363</v>
      </c>
      <c r="N681" s="45">
        <v>10522</v>
      </c>
      <c r="O681" s="45"/>
      <c r="P681" s="45"/>
      <c r="Q681" s="45"/>
      <c r="R681" s="45"/>
      <c r="S681" s="45"/>
      <c r="T681" s="45"/>
      <c r="U681" s="45"/>
      <c r="V681" s="45"/>
      <c r="W681" s="138"/>
      <c r="X681" s="138"/>
      <c r="Y681" s="138"/>
      <c r="Z681" s="25">
        <v>0.99339999999999995</v>
      </c>
      <c r="AA681" s="25"/>
      <c r="AB681" s="25">
        <v>0.2</v>
      </c>
      <c r="AC681" s="25">
        <v>1.8700000000000001E-2</v>
      </c>
      <c r="AD681" s="121"/>
      <c r="AE681" s="121"/>
      <c r="AF681" s="88">
        <v>1310</v>
      </c>
      <c r="AG681" s="88">
        <v>2353</v>
      </c>
    </row>
    <row r="682" spans="1:49">
      <c r="A682" s="12" t="s">
        <v>134</v>
      </c>
      <c r="B682" s="2" t="s">
        <v>75</v>
      </c>
      <c r="C682" s="13" t="s">
        <v>188</v>
      </c>
      <c r="D682" s="2">
        <v>2014</v>
      </c>
      <c r="E682" s="13">
        <v>2015</v>
      </c>
      <c r="F682" s="13" t="s">
        <v>100</v>
      </c>
      <c r="G682" s="88"/>
      <c r="H682" s="88"/>
      <c r="I682" s="88"/>
      <c r="J682" s="88"/>
      <c r="K682" s="88"/>
      <c r="L682" s="88"/>
      <c r="M682" s="45">
        <v>1059</v>
      </c>
      <c r="N682" s="45">
        <v>2010</v>
      </c>
      <c r="O682" s="45"/>
      <c r="P682" s="45"/>
      <c r="Q682" s="45"/>
      <c r="R682" s="45"/>
      <c r="S682" s="45"/>
      <c r="T682" s="45"/>
      <c r="U682" s="45"/>
      <c r="V682" s="45"/>
      <c r="W682" s="138"/>
      <c r="X682" s="138"/>
      <c r="Y682" s="138"/>
      <c r="Z682" s="25">
        <v>0.92159999999999997</v>
      </c>
      <c r="AA682" s="25"/>
      <c r="AB682" s="25">
        <v>0.2</v>
      </c>
      <c r="AC682" s="25">
        <v>1.8700000000000001E-2</v>
      </c>
      <c r="AD682" s="121"/>
      <c r="AE682" s="121"/>
      <c r="AF682" s="88" t="s">
        <v>430</v>
      </c>
      <c r="AG682" s="88" t="s">
        <v>430</v>
      </c>
    </row>
    <row r="683" spans="1:49">
      <c r="A683" s="12" t="s">
        <v>135</v>
      </c>
      <c r="B683" s="2" t="s">
        <v>75</v>
      </c>
      <c r="C683" s="13" t="s">
        <v>188</v>
      </c>
      <c r="D683" s="2">
        <v>2014</v>
      </c>
      <c r="E683" s="13">
        <v>2015</v>
      </c>
      <c r="F683" s="13" t="s">
        <v>100</v>
      </c>
      <c r="G683" s="88"/>
      <c r="H683" s="88"/>
      <c r="I683" s="88"/>
      <c r="J683" s="88"/>
      <c r="K683" s="88"/>
      <c r="L683" s="88"/>
      <c r="M683" s="45">
        <v>7239</v>
      </c>
      <c r="N683" s="45">
        <v>13377</v>
      </c>
      <c r="O683" s="45"/>
      <c r="P683" s="45"/>
      <c r="Q683" s="45"/>
      <c r="R683" s="45"/>
      <c r="S683" s="45"/>
      <c r="T683" s="45"/>
      <c r="U683" s="45"/>
      <c r="V683" s="45"/>
      <c r="W683" s="138"/>
      <c r="X683" s="138"/>
      <c r="Y683" s="138"/>
      <c r="Z683" s="25">
        <v>0.98599999999999999</v>
      </c>
      <c r="AA683" s="25"/>
      <c r="AB683" s="25">
        <v>0.2</v>
      </c>
      <c r="AC683" s="25">
        <v>1.8700000000000001E-2</v>
      </c>
      <c r="AD683" s="121"/>
      <c r="AE683" s="121"/>
      <c r="AF683" s="88">
        <v>624</v>
      </c>
      <c r="AG683" s="88">
        <v>1314</v>
      </c>
    </row>
    <row r="684" spans="1:49">
      <c r="A684" s="12" t="s">
        <v>136</v>
      </c>
      <c r="B684" s="2" t="s">
        <v>75</v>
      </c>
      <c r="C684" s="13" t="s">
        <v>188</v>
      </c>
      <c r="D684" s="2">
        <v>2014</v>
      </c>
      <c r="E684" s="13">
        <v>2015</v>
      </c>
      <c r="F684" s="13" t="s">
        <v>100</v>
      </c>
      <c r="G684" s="88"/>
      <c r="H684" s="88"/>
      <c r="I684" s="88"/>
      <c r="J684" s="88"/>
      <c r="K684" s="88"/>
      <c r="L684" s="88"/>
      <c r="M684" s="45">
        <v>24499</v>
      </c>
      <c r="N684" s="45">
        <v>57520</v>
      </c>
      <c r="O684" s="45"/>
      <c r="P684" s="45"/>
      <c r="Q684" s="45"/>
      <c r="R684" s="45"/>
      <c r="S684" s="45"/>
      <c r="T684" s="45"/>
      <c r="U684" s="45"/>
      <c r="V684" s="45"/>
      <c r="W684" s="138"/>
      <c r="X684" s="138"/>
      <c r="Y684" s="138"/>
      <c r="Z684" s="25">
        <v>0.98640000000000005</v>
      </c>
      <c r="AA684" s="25"/>
      <c r="AB684" s="25">
        <v>0</v>
      </c>
      <c r="AC684" s="25">
        <v>3.2500000000000001E-2</v>
      </c>
      <c r="AD684" s="121"/>
      <c r="AE684" s="121"/>
      <c r="AF684" s="88">
        <v>4083</v>
      </c>
      <c r="AG684" s="88">
        <v>9129</v>
      </c>
    </row>
    <row r="685" spans="1:49">
      <c r="A685" s="12" t="s">
        <v>137</v>
      </c>
      <c r="B685" s="2" t="s">
        <v>75</v>
      </c>
      <c r="C685" s="13" t="s">
        <v>188</v>
      </c>
      <c r="D685" s="2">
        <v>2014</v>
      </c>
      <c r="E685" s="13">
        <v>2015</v>
      </c>
      <c r="F685" s="13" t="s">
        <v>100</v>
      </c>
      <c r="G685" s="88"/>
      <c r="H685" s="88"/>
      <c r="I685" s="88"/>
      <c r="J685" s="88"/>
      <c r="K685" s="88"/>
      <c r="L685" s="88"/>
      <c r="M685" s="45">
        <v>479</v>
      </c>
      <c r="N685" s="45">
        <v>1040</v>
      </c>
      <c r="O685" s="45"/>
      <c r="P685" s="45"/>
      <c r="Q685" s="45"/>
      <c r="R685" s="45"/>
      <c r="S685" s="45"/>
      <c r="T685" s="45"/>
      <c r="U685" s="45"/>
      <c r="V685" s="45"/>
      <c r="W685" s="138"/>
      <c r="X685" s="138"/>
      <c r="Y685" s="138"/>
      <c r="Z685" s="25">
        <v>1</v>
      </c>
      <c r="AA685" s="25"/>
      <c r="AB685" s="25">
        <v>0.2</v>
      </c>
      <c r="AC685" s="25">
        <v>1.8700000000000001E-2</v>
      </c>
      <c r="AD685" s="121"/>
      <c r="AE685" s="121"/>
      <c r="AF685" s="88">
        <v>36</v>
      </c>
      <c r="AG685" s="88">
        <v>65</v>
      </c>
    </row>
    <row r="686" spans="1:49">
      <c r="A686" s="12" t="s">
        <v>138</v>
      </c>
      <c r="B686" s="2" t="s">
        <v>75</v>
      </c>
      <c r="C686" s="13" t="s">
        <v>188</v>
      </c>
      <c r="D686" s="2">
        <v>2014</v>
      </c>
      <c r="E686" s="13">
        <v>2015</v>
      </c>
      <c r="F686" s="13" t="s">
        <v>100</v>
      </c>
      <c r="G686" s="88"/>
      <c r="H686" s="88"/>
      <c r="I686" s="88"/>
      <c r="J686" s="88"/>
      <c r="K686" s="88"/>
      <c r="L686" s="88"/>
      <c r="M686" s="45">
        <v>501</v>
      </c>
      <c r="N686" s="45">
        <v>841</v>
      </c>
      <c r="O686" s="45"/>
      <c r="P686" s="45"/>
      <c r="Q686" s="45"/>
      <c r="R686" s="45"/>
      <c r="S686" s="45"/>
      <c r="T686" s="45"/>
      <c r="U686" s="45"/>
      <c r="V686" s="45"/>
      <c r="W686" s="138"/>
      <c r="X686" s="138"/>
      <c r="Y686" s="138"/>
      <c r="Z686" s="25">
        <v>1</v>
      </c>
      <c r="AA686" s="25"/>
      <c r="AB686" s="25">
        <v>0.2</v>
      </c>
      <c r="AC686" s="25">
        <v>1.8700000000000001E-2</v>
      </c>
      <c r="AD686" s="121"/>
      <c r="AE686" s="121"/>
      <c r="AF686" s="88">
        <v>69</v>
      </c>
      <c r="AG686" s="88">
        <v>140</v>
      </c>
    </row>
    <row r="687" spans="1:49">
      <c r="A687" s="12" t="s">
        <v>139</v>
      </c>
      <c r="B687" s="2" t="s">
        <v>75</v>
      </c>
      <c r="C687" s="13" t="s">
        <v>188</v>
      </c>
      <c r="D687" s="2">
        <v>2014</v>
      </c>
      <c r="E687" s="13">
        <v>2015</v>
      </c>
      <c r="F687" s="13" t="s">
        <v>100</v>
      </c>
      <c r="G687" s="88"/>
      <c r="H687" s="88"/>
      <c r="I687" s="88"/>
      <c r="J687" s="88"/>
      <c r="K687" s="88"/>
      <c r="L687" s="88"/>
      <c r="M687" s="45">
        <v>22492</v>
      </c>
      <c r="N687" s="45">
        <v>50538</v>
      </c>
      <c r="O687" s="45"/>
      <c r="P687" s="45"/>
      <c r="Q687" s="45"/>
      <c r="R687" s="45"/>
      <c r="S687" s="45"/>
      <c r="T687" s="45"/>
      <c r="U687" s="45"/>
      <c r="V687" s="45"/>
      <c r="W687" s="138"/>
      <c r="X687" s="138"/>
      <c r="Y687" s="138"/>
      <c r="Z687" s="25">
        <v>0.99760000000000004</v>
      </c>
      <c r="AA687" s="25"/>
      <c r="AB687" s="25">
        <v>0.5</v>
      </c>
      <c r="AC687" s="25">
        <v>8.9300000000000004E-2</v>
      </c>
      <c r="AD687" s="121"/>
      <c r="AE687" s="121"/>
      <c r="AF687" s="88">
        <v>7866</v>
      </c>
      <c r="AG687" s="88">
        <v>17072</v>
      </c>
    </row>
    <row r="688" spans="1:49">
      <c r="A688" s="12" t="s">
        <v>140</v>
      </c>
      <c r="B688" s="2" t="s">
        <v>75</v>
      </c>
      <c r="C688" s="13" t="s">
        <v>188</v>
      </c>
      <c r="D688" s="2">
        <v>2014</v>
      </c>
      <c r="E688" s="13">
        <v>2015</v>
      </c>
      <c r="F688" s="13" t="s">
        <v>100</v>
      </c>
      <c r="G688" s="88"/>
      <c r="H688" s="88"/>
      <c r="I688" s="88"/>
      <c r="J688" s="88"/>
      <c r="K688" s="88"/>
      <c r="L688" s="88"/>
      <c r="M688" s="45">
        <v>3521</v>
      </c>
      <c r="N688" s="45">
        <v>7319</v>
      </c>
      <c r="O688" s="45"/>
      <c r="P688" s="45"/>
      <c r="Q688" s="45"/>
      <c r="R688" s="45"/>
      <c r="S688" s="45"/>
      <c r="T688" s="45"/>
      <c r="U688" s="45"/>
      <c r="V688" s="45"/>
      <c r="W688" s="138"/>
      <c r="X688" s="138"/>
      <c r="Y688" s="138"/>
      <c r="Z688" s="25">
        <v>0.95369999999999999</v>
      </c>
      <c r="AA688" s="25"/>
      <c r="AB688" s="25">
        <v>0.2</v>
      </c>
      <c r="AC688" s="25">
        <v>1.8700000000000001E-2</v>
      </c>
      <c r="AD688" s="121"/>
      <c r="AE688" s="121"/>
      <c r="AF688" s="88">
        <v>849</v>
      </c>
      <c r="AG688" s="88">
        <v>1765</v>
      </c>
    </row>
    <row r="689" spans="1:33">
      <c r="A689" s="12" t="s">
        <v>141</v>
      </c>
      <c r="B689" s="2" t="s">
        <v>75</v>
      </c>
      <c r="C689" s="13" t="s">
        <v>188</v>
      </c>
      <c r="D689" s="2">
        <v>2014</v>
      </c>
      <c r="E689" s="13">
        <v>2015</v>
      </c>
      <c r="F689" s="13" t="s">
        <v>100</v>
      </c>
      <c r="G689" s="88"/>
      <c r="H689" s="88"/>
      <c r="I689" s="88"/>
      <c r="J689" s="88"/>
      <c r="K689" s="88"/>
      <c r="L689" s="88"/>
      <c r="M689" s="45">
        <v>4233</v>
      </c>
      <c r="N689" s="45">
        <v>7702</v>
      </c>
      <c r="O689" s="45"/>
      <c r="P689" s="45"/>
      <c r="Q689" s="45"/>
      <c r="R689" s="45"/>
      <c r="S689" s="45"/>
      <c r="T689" s="45"/>
      <c r="U689" s="45"/>
      <c r="V689" s="45"/>
      <c r="W689" s="138"/>
      <c r="X689" s="138"/>
      <c r="Y689" s="138"/>
      <c r="Z689" s="25">
        <v>0.97370000000000001</v>
      </c>
      <c r="AA689" s="25"/>
      <c r="AB689" s="25">
        <v>0.2</v>
      </c>
      <c r="AC689" s="25">
        <v>1.8700000000000001E-2</v>
      </c>
      <c r="AD689" s="121"/>
      <c r="AE689" s="121"/>
      <c r="AF689" s="88">
        <v>182</v>
      </c>
      <c r="AG689" s="88">
        <v>321</v>
      </c>
    </row>
    <row r="690" spans="1:33">
      <c r="A690" s="12" t="s">
        <v>142</v>
      </c>
      <c r="B690" s="2" t="s">
        <v>74</v>
      </c>
      <c r="C690" s="13" t="s">
        <v>188</v>
      </c>
      <c r="D690" s="2">
        <v>2014</v>
      </c>
      <c r="E690" s="13">
        <v>2015</v>
      </c>
      <c r="F690" s="13" t="s">
        <v>100</v>
      </c>
      <c r="G690" s="88"/>
      <c r="H690" s="88"/>
      <c r="I690" s="88"/>
      <c r="J690" s="88"/>
      <c r="K690" s="88"/>
      <c r="L690" s="88"/>
      <c r="M690" s="45">
        <v>120429</v>
      </c>
      <c r="N690" s="45">
        <v>254466</v>
      </c>
      <c r="O690" s="45"/>
      <c r="P690" s="45"/>
      <c r="Q690" s="45"/>
      <c r="R690" s="45"/>
      <c r="S690" s="45"/>
      <c r="T690" s="45"/>
      <c r="U690" s="45"/>
      <c r="V690" s="45"/>
      <c r="W690" s="138"/>
      <c r="X690" s="138"/>
      <c r="Y690" s="138"/>
      <c r="Z690" s="25">
        <v>0.98240000000000005</v>
      </c>
      <c r="AA690" s="25"/>
      <c r="AB690" s="25">
        <v>0.33300000000000002</v>
      </c>
      <c r="AC690" s="25">
        <v>3.1600000000000003E-2</v>
      </c>
      <c r="AD690" s="121"/>
      <c r="AE690" s="121"/>
      <c r="AF690" s="88">
        <v>29445</v>
      </c>
      <c r="AG690" s="88">
        <v>63549</v>
      </c>
    </row>
    <row r="691" spans="1:33">
      <c r="A691" s="12" t="s">
        <v>143</v>
      </c>
      <c r="B691" s="2" t="s">
        <v>74</v>
      </c>
      <c r="C691" s="13" t="s">
        <v>188</v>
      </c>
      <c r="D691" s="2">
        <v>2014</v>
      </c>
      <c r="E691" s="13">
        <v>2015</v>
      </c>
      <c r="F691" s="13" t="s">
        <v>100</v>
      </c>
      <c r="G691" s="88"/>
      <c r="H691" s="88"/>
      <c r="I691" s="88"/>
      <c r="J691" s="88"/>
      <c r="K691" s="88"/>
      <c r="L691" s="88"/>
      <c r="M691" s="45">
        <v>9383</v>
      </c>
      <c r="N691" s="45">
        <v>18593</v>
      </c>
      <c r="O691" s="45"/>
      <c r="P691" s="45"/>
      <c r="Q691" s="45"/>
      <c r="R691" s="45"/>
      <c r="S691" s="45"/>
      <c r="T691" s="45"/>
      <c r="U691" s="45"/>
      <c r="V691" s="45"/>
      <c r="W691" s="138"/>
      <c r="X691" s="138"/>
      <c r="Y691" s="138"/>
      <c r="Z691" s="25">
        <v>0.99450000000000005</v>
      </c>
      <c r="AA691" s="25"/>
      <c r="AB691" s="25">
        <v>0.2</v>
      </c>
      <c r="AC691" s="25">
        <v>1.8700000000000001E-2</v>
      </c>
      <c r="AD691" s="121"/>
      <c r="AE691" s="121"/>
      <c r="AF691" s="88">
        <v>728</v>
      </c>
      <c r="AG691" s="88">
        <v>1455</v>
      </c>
    </row>
    <row r="692" spans="1:33">
      <c r="A692" s="12" t="s">
        <v>144</v>
      </c>
      <c r="B692" s="2" t="s">
        <v>75</v>
      </c>
      <c r="C692" s="13" t="s">
        <v>188</v>
      </c>
      <c r="D692" s="2">
        <v>2014</v>
      </c>
      <c r="E692" s="13">
        <v>2015</v>
      </c>
      <c r="F692" s="13" t="s">
        <v>100</v>
      </c>
      <c r="G692" s="88"/>
      <c r="H692" s="88"/>
      <c r="I692" s="88"/>
      <c r="J692" s="88"/>
      <c r="K692" s="88"/>
      <c r="L692" s="88"/>
      <c r="M692" s="45">
        <v>1033</v>
      </c>
      <c r="N692" s="45">
        <v>1988</v>
      </c>
      <c r="O692" s="45"/>
      <c r="P692" s="45"/>
      <c r="Q692" s="45"/>
      <c r="R692" s="45"/>
      <c r="S692" s="45"/>
      <c r="T692" s="45"/>
      <c r="U692" s="45"/>
      <c r="V692" s="45"/>
      <c r="W692" s="138"/>
      <c r="X692" s="138"/>
      <c r="Y692" s="138"/>
      <c r="Z692" s="25">
        <v>0.98250000000000004</v>
      </c>
      <c r="AA692" s="25"/>
      <c r="AB692" s="25">
        <v>0.2</v>
      </c>
      <c r="AC692" s="25">
        <v>1.8700000000000001E-2</v>
      </c>
      <c r="AD692" s="121"/>
      <c r="AE692" s="121"/>
      <c r="AF692" s="88">
        <v>45</v>
      </c>
      <c r="AG692" s="88">
        <v>74</v>
      </c>
    </row>
    <row r="693" spans="1:33">
      <c r="A693" s="12" t="s">
        <v>145</v>
      </c>
      <c r="B693" s="2" t="s">
        <v>75</v>
      </c>
      <c r="C693" s="13" t="s">
        <v>188</v>
      </c>
      <c r="D693" s="2">
        <v>2014</v>
      </c>
      <c r="E693" s="13">
        <v>2015</v>
      </c>
      <c r="F693" s="13" t="s">
        <v>100</v>
      </c>
      <c r="G693" s="88"/>
      <c r="H693" s="88"/>
      <c r="I693" s="88"/>
      <c r="J693" s="88"/>
      <c r="K693" s="88"/>
      <c r="L693" s="88"/>
      <c r="M693" s="45">
        <v>127904</v>
      </c>
      <c r="N693" s="45">
        <v>295780</v>
      </c>
      <c r="O693" s="45"/>
      <c r="P693" s="45"/>
      <c r="Q693" s="45"/>
      <c r="R693" s="45"/>
      <c r="S693" s="45"/>
      <c r="T693" s="45"/>
      <c r="U693" s="45"/>
      <c r="V693" s="45"/>
      <c r="W693" s="138"/>
      <c r="X693" s="138"/>
      <c r="Y693" s="138"/>
      <c r="Z693" s="25">
        <v>0.99590000000000001</v>
      </c>
      <c r="AA693" s="25"/>
      <c r="AB693" s="25">
        <v>0.14299999999999999</v>
      </c>
      <c r="AC693" s="25">
        <v>6.8199999999999997E-2</v>
      </c>
      <c r="AD693" s="121"/>
      <c r="AE693" s="121"/>
      <c r="AF693" s="88">
        <v>17131</v>
      </c>
      <c r="AG693" s="88">
        <v>37485</v>
      </c>
    </row>
    <row r="694" spans="1:33">
      <c r="A694" s="12" t="s">
        <v>146</v>
      </c>
      <c r="B694" s="2" t="s">
        <v>74</v>
      </c>
      <c r="C694" s="13" t="s">
        <v>188</v>
      </c>
      <c r="D694" s="2">
        <v>2014</v>
      </c>
      <c r="E694" s="13">
        <v>2015</v>
      </c>
      <c r="F694" s="13" t="s">
        <v>100</v>
      </c>
      <c r="G694" s="88"/>
      <c r="H694" s="88"/>
      <c r="I694" s="88"/>
      <c r="J694" s="88"/>
      <c r="K694" s="88"/>
      <c r="L694" s="88"/>
      <c r="M694" s="45">
        <v>104240</v>
      </c>
      <c r="N694" s="45">
        <v>220796</v>
      </c>
      <c r="O694" s="45"/>
      <c r="P694" s="45"/>
      <c r="Q694" s="45"/>
      <c r="R694" s="45"/>
      <c r="S694" s="45"/>
      <c r="T694" s="45"/>
      <c r="U694" s="45"/>
      <c r="V694" s="45"/>
      <c r="W694" s="138"/>
      <c r="X694" s="138"/>
      <c r="Y694" s="138"/>
      <c r="Z694" s="25">
        <v>0.99070000000000003</v>
      </c>
      <c r="AA694" s="25"/>
      <c r="AB694" s="25">
        <v>0.57099999999999995</v>
      </c>
      <c r="AC694" s="25">
        <v>0</v>
      </c>
      <c r="AD694" s="121"/>
      <c r="AE694" s="121"/>
      <c r="AF694" s="88">
        <v>10003</v>
      </c>
      <c r="AG694" s="88">
        <v>19584</v>
      </c>
    </row>
    <row r="695" spans="1:33">
      <c r="A695" s="12" t="s">
        <v>147</v>
      </c>
      <c r="B695" s="2" t="s">
        <v>75</v>
      </c>
      <c r="C695" s="13" t="s">
        <v>188</v>
      </c>
      <c r="D695" s="2">
        <v>2014</v>
      </c>
      <c r="E695" s="13">
        <v>2015</v>
      </c>
      <c r="F695" s="13" t="s">
        <v>100</v>
      </c>
      <c r="G695" s="88"/>
      <c r="H695" s="88"/>
      <c r="I695" s="88"/>
      <c r="J695" s="88"/>
      <c r="K695" s="88"/>
      <c r="L695" s="88"/>
      <c r="M695" s="45">
        <v>2709</v>
      </c>
      <c r="N695" s="45">
        <v>6091</v>
      </c>
      <c r="O695" s="45"/>
      <c r="P695" s="45"/>
      <c r="Q695" s="45"/>
      <c r="R695" s="45"/>
      <c r="S695" s="45"/>
      <c r="T695" s="45"/>
      <c r="U695" s="45"/>
      <c r="V695" s="45"/>
      <c r="W695" s="138"/>
      <c r="X695" s="138"/>
      <c r="Y695" s="138"/>
      <c r="Z695" s="25">
        <v>0.97619999999999996</v>
      </c>
      <c r="AA695" s="25"/>
      <c r="AB695" s="25">
        <v>0.2</v>
      </c>
      <c r="AC695" s="25">
        <v>1.8700000000000001E-2</v>
      </c>
      <c r="AD695" s="121"/>
      <c r="AE695" s="121"/>
      <c r="AF695" s="88">
        <v>445</v>
      </c>
      <c r="AG695" s="88">
        <v>998</v>
      </c>
    </row>
    <row r="696" spans="1:33">
      <c r="A696" s="12" t="s">
        <v>148</v>
      </c>
      <c r="B696" s="2" t="s">
        <v>75</v>
      </c>
      <c r="C696" s="13" t="s">
        <v>188</v>
      </c>
      <c r="D696" s="2">
        <v>2014</v>
      </c>
      <c r="E696" s="13">
        <v>2015</v>
      </c>
      <c r="F696" s="13" t="s">
        <v>100</v>
      </c>
      <c r="G696" s="88"/>
      <c r="H696" s="88"/>
      <c r="I696" s="88"/>
      <c r="J696" s="88"/>
      <c r="K696" s="88"/>
      <c r="L696" s="88"/>
      <c r="M696" s="45">
        <v>177248</v>
      </c>
      <c r="N696" s="45">
        <v>399223</v>
      </c>
      <c r="O696" s="45"/>
      <c r="P696" s="45"/>
      <c r="Q696" s="45"/>
      <c r="R696" s="45"/>
      <c r="S696" s="45"/>
      <c r="T696" s="45"/>
      <c r="U696" s="45"/>
      <c r="V696" s="45"/>
      <c r="W696" s="138"/>
      <c r="X696" s="138"/>
      <c r="Y696" s="138"/>
      <c r="Z696" s="25">
        <v>1</v>
      </c>
      <c r="AA696" s="25"/>
      <c r="AB696" s="25">
        <v>5.8999999999999997E-2</v>
      </c>
      <c r="AC696" s="25">
        <v>7.3099999999999998E-2</v>
      </c>
      <c r="AD696" s="121"/>
      <c r="AE696" s="121"/>
      <c r="AF696" s="88">
        <v>21401</v>
      </c>
      <c r="AG696" s="88">
        <v>45431</v>
      </c>
    </row>
    <row r="697" spans="1:33">
      <c r="A697" s="12" t="s">
        <v>149</v>
      </c>
      <c r="B697" s="2" t="s">
        <v>74</v>
      </c>
      <c r="C697" s="13" t="s">
        <v>188</v>
      </c>
      <c r="D697" s="2">
        <v>2014</v>
      </c>
      <c r="E697" s="13">
        <v>2015</v>
      </c>
      <c r="F697" s="13" t="s">
        <v>100</v>
      </c>
      <c r="G697" s="88"/>
      <c r="H697" s="88"/>
      <c r="I697" s="88"/>
      <c r="J697" s="88"/>
      <c r="K697" s="88"/>
      <c r="L697" s="88"/>
      <c r="M697" s="45">
        <v>140010</v>
      </c>
      <c r="N697" s="45">
        <v>289321</v>
      </c>
      <c r="O697" s="45"/>
      <c r="P697" s="45"/>
      <c r="Q697" s="45"/>
      <c r="R697" s="45"/>
      <c r="S697" s="45"/>
      <c r="T697" s="45"/>
      <c r="U697" s="45"/>
      <c r="V697" s="45"/>
      <c r="W697" s="138"/>
      <c r="X697" s="138"/>
      <c r="Y697" s="138"/>
      <c r="Z697" s="25">
        <v>0.93210000000000004</v>
      </c>
      <c r="AA697" s="25"/>
      <c r="AB697" s="25">
        <v>0.4</v>
      </c>
      <c r="AC697" s="25">
        <v>3.8999999999999998E-3</v>
      </c>
      <c r="AD697" s="121"/>
      <c r="AE697" s="121"/>
      <c r="AF697" s="88">
        <v>16908</v>
      </c>
      <c r="AG697" s="88">
        <v>34630</v>
      </c>
    </row>
    <row r="698" spans="1:33">
      <c r="A698" s="12" t="s">
        <v>150</v>
      </c>
      <c r="B698" s="2" t="s">
        <v>74</v>
      </c>
      <c r="C698" s="13" t="s">
        <v>188</v>
      </c>
      <c r="D698" s="2">
        <v>2014</v>
      </c>
      <c r="E698" s="13">
        <v>2015</v>
      </c>
      <c r="F698" s="13" t="s">
        <v>100</v>
      </c>
      <c r="G698" s="88"/>
      <c r="H698" s="88"/>
      <c r="I698" s="88"/>
      <c r="J698" s="88"/>
      <c r="K698" s="88"/>
      <c r="L698" s="88"/>
      <c r="M698" s="45">
        <v>33153</v>
      </c>
      <c r="N698" s="45">
        <v>51199</v>
      </c>
      <c r="O698" s="45"/>
      <c r="P698" s="45"/>
      <c r="Q698" s="45"/>
      <c r="R698" s="45"/>
      <c r="S698" s="45"/>
      <c r="T698" s="45"/>
      <c r="U698" s="45"/>
      <c r="V698" s="45"/>
      <c r="W698" s="138"/>
      <c r="X698" s="138"/>
      <c r="Y698" s="138"/>
      <c r="Z698" s="25">
        <v>0.96679999999999999</v>
      </c>
      <c r="AA698" s="25"/>
      <c r="AB698" s="25">
        <v>1</v>
      </c>
      <c r="AC698" s="25">
        <v>9.4200000000000006E-2</v>
      </c>
      <c r="AD698" s="121"/>
      <c r="AE698" s="121"/>
      <c r="AF698" s="88">
        <v>4099</v>
      </c>
      <c r="AG698" s="88">
        <v>6543</v>
      </c>
    </row>
    <row r="699" spans="1:33">
      <c r="A699" s="12" t="s">
        <v>151</v>
      </c>
      <c r="B699" s="2" t="s">
        <v>75</v>
      </c>
      <c r="C699" s="13" t="s">
        <v>188</v>
      </c>
      <c r="D699" s="2">
        <v>2014</v>
      </c>
      <c r="E699" s="13">
        <v>2015</v>
      </c>
      <c r="F699" s="13" t="s">
        <v>100</v>
      </c>
      <c r="G699" s="88"/>
      <c r="H699" s="88"/>
      <c r="I699" s="88"/>
      <c r="J699" s="88"/>
      <c r="K699" s="88"/>
      <c r="L699" s="88"/>
      <c r="M699" s="45">
        <v>51788</v>
      </c>
      <c r="N699" s="45">
        <v>120194</v>
      </c>
      <c r="O699" s="45"/>
      <c r="P699" s="45"/>
      <c r="Q699" s="45"/>
      <c r="R699" s="45"/>
      <c r="S699" s="45"/>
      <c r="T699" s="45"/>
      <c r="U699" s="45"/>
      <c r="V699" s="45"/>
      <c r="W699" s="138"/>
      <c r="X699" s="138"/>
      <c r="Y699" s="138"/>
      <c r="Z699" s="25">
        <v>0.98780000000000001</v>
      </c>
      <c r="AA699" s="25"/>
      <c r="AB699" s="25">
        <v>0</v>
      </c>
      <c r="AC699" s="25">
        <v>1.7899999999999999E-2</v>
      </c>
      <c r="AD699" s="121"/>
      <c r="AE699" s="121"/>
      <c r="AF699" s="88">
        <v>7331</v>
      </c>
      <c r="AG699" s="88">
        <v>15519</v>
      </c>
    </row>
    <row r="700" spans="1:33">
      <c r="A700" s="12" t="s">
        <v>152</v>
      </c>
      <c r="B700" s="2" t="s">
        <v>74</v>
      </c>
      <c r="C700" s="13" t="s">
        <v>188</v>
      </c>
      <c r="D700" s="2">
        <v>2014</v>
      </c>
      <c r="E700" s="13">
        <v>2015</v>
      </c>
      <c r="F700" s="13" t="s">
        <v>100</v>
      </c>
      <c r="G700" s="88"/>
      <c r="H700" s="88"/>
      <c r="I700" s="88"/>
      <c r="J700" s="88"/>
      <c r="K700" s="88"/>
      <c r="L700" s="88"/>
      <c r="M700" s="45">
        <v>9747</v>
      </c>
      <c r="N700" s="45">
        <v>18187</v>
      </c>
      <c r="O700" s="45"/>
      <c r="P700" s="45"/>
      <c r="Q700" s="45"/>
      <c r="R700" s="45"/>
      <c r="S700" s="45"/>
      <c r="T700" s="45"/>
      <c r="U700" s="45"/>
      <c r="V700" s="45"/>
      <c r="W700" s="138"/>
      <c r="X700" s="138"/>
      <c r="Y700" s="138"/>
      <c r="Z700" s="25">
        <v>0.99399999999999999</v>
      </c>
      <c r="AA700" s="25"/>
      <c r="AB700" s="25">
        <v>0.2</v>
      </c>
      <c r="AC700" s="25">
        <v>1.8700000000000001E-2</v>
      </c>
      <c r="AD700" s="121"/>
      <c r="AE700" s="121"/>
      <c r="AF700" s="88">
        <v>1194</v>
      </c>
      <c r="AG700" s="88">
        <v>2415</v>
      </c>
    </row>
    <row r="701" spans="1:33">
      <c r="A701" s="12" t="s">
        <v>153</v>
      </c>
      <c r="B701" s="2" t="s">
        <v>74</v>
      </c>
      <c r="C701" s="13" t="s">
        <v>188</v>
      </c>
      <c r="D701" s="2">
        <v>2014</v>
      </c>
      <c r="E701" s="13">
        <v>2015</v>
      </c>
      <c r="F701" s="13" t="s">
        <v>100</v>
      </c>
      <c r="G701" s="88"/>
      <c r="H701" s="88"/>
      <c r="I701" s="88"/>
      <c r="J701" s="88"/>
      <c r="K701" s="88"/>
      <c r="L701" s="88"/>
      <c r="M701" s="45">
        <v>16104</v>
      </c>
      <c r="N701" s="45">
        <v>32162</v>
      </c>
      <c r="O701" s="45"/>
      <c r="P701" s="45"/>
      <c r="Q701" s="45"/>
      <c r="R701" s="45"/>
      <c r="S701" s="45"/>
      <c r="T701" s="45"/>
      <c r="U701" s="45"/>
      <c r="V701" s="45"/>
      <c r="W701" s="138"/>
      <c r="X701" s="138"/>
      <c r="Y701" s="138"/>
      <c r="Z701" s="25">
        <v>0.97709999999999997</v>
      </c>
      <c r="AA701" s="25"/>
      <c r="AB701" s="25">
        <v>0.2</v>
      </c>
      <c r="AC701" s="25">
        <v>1.8700000000000001E-2</v>
      </c>
      <c r="AD701" s="121"/>
      <c r="AE701" s="121"/>
      <c r="AF701" s="88">
        <v>4038</v>
      </c>
      <c r="AG701" s="88">
        <v>7857</v>
      </c>
    </row>
    <row r="702" spans="1:33">
      <c r="A702" s="12" t="s">
        <v>154</v>
      </c>
      <c r="B702" s="2" t="s">
        <v>74</v>
      </c>
      <c r="C702" s="13" t="s">
        <v>188</v>
      </c>
      <c r="D702" s="2">
        <v>2014</v>
      </c>
      <c r="E702" s="13">
        <v>2015</v>
      </c>
      <c r="F702" s="13" t="s">
        <v>100</v>
      </c>
      <c r="G702" s="88"/>
      <c r="H702" s="88"/>
      <c r="I702" s="88"/>
      <c r="J702" s="88"/>
      <c r="K702" s="88"/>
      <c r="L702" s="88"/>
      <c r="M702" s="45">
        <v>16682</v>
      </c>
      <c r="N702" s="45">
        <v>36319</v>
      </c>
      <c r="O702" s="45"/>
      <c r="P702" s="45"/>
      <c r="Q702" s="45"/>
      <c r="R702" s="45"/>
      <c r="S702" s="45"/>
      <c r="T702" s="45"/>
      <c r="U702" s="45"/>
      <c r="V702" s="45"/>
      <c r="W702" s="138"/>
      <c r="X702" s="138"/>
      <c r="Y702" s="138"/>
      <c r="Z702" s="25">
        <v>0.94720000000000004</v>
      </c>
      <c r="AA702" s="25"/>
      <c r="AB702" s="25">
        <v>0.2</v>
      </c>
      <c r="AC702" s="25">
        <v>1.8700000000000001E-2</v>
      </c>
      <c r="AD702" s="121"/>
      <c r="AE702" s="121"/>
      <c r="AF702" s="88">
        <v>4830</v>
      </c>
      <c r="AG702" s="88">
        <v>10707</v>
      </c>
    </row>
    <row r="703" spans="1:33">
      <c r="A703" s="12" t="s">
        <v>155</v>
      </c>
      <c r="B703" s="2" t="s">
        <v>74</v>
      </c>
      <c r="C703" s="13" t="s">
        <v>188</v>
      </c>
      <c r="D703" s="2">
        <v>2014</v>
      </c>
      <c r="E703" s="13">
        <v>2015</v>
      </c>
      <c r="F703" s="13" t="s">
        <v>100</v>
      </c>
      <c r="G703" s="88"/>
      <c r="H703" s="88"/>
      <c r="I703" s="88"/>
      <c r="J703" s="88"/>
      <c r="K703" s="88"/>
      <c r="L703" s="88"/>
      <c r="M703" s="45">
        <v>55366</v>
      </c>
      <c r="N703" s="45">
        <v>112822</v>
      </c>
      <c r="O703" s="45"/>
      <c r="P703" s="45"/>
      <c r="Q703" s="45"/>
      <c r="R703" s="45"/>
      <c r="S703" s="45"/>
      <c r="T703" s="45"/>
      <c r="U703" s="45"/>
      <c r="V703" s="45"/>
      <c r="W703" s="138"/>
      <c r="X703" s="138"/>
      <c r="Y703" s="138"/>
      <c r="Z703" s="25">
        <v>0.96889999999999998</v>
      </c>
      <c r="AA703" s="25"/>
      <c r="AB703" s="25">
        <v>0.25</v>
      </c>
      <c r="AC703" s="25">
        <v>1.83E-2</v>
      </c>
      <c r="AD703" s="121"/>
      <c r="AE703" s="121"/>
      <c r="AF703" s="88">
        <v>11041</v>
      </c>
      <c r="AG703" s="88">
        <v>22248</v>
      </c>
    </row>
    <row r="704" spans="1:33">
      <c r="A704" s="12" t="s">
        <v>156</v>
      </c>
      <c r="B704" s="2" t="s">
        <v>74</v>
      </c>
      <c r="C704" s="13" t="s">
        <v>188</v>
      </c>
      <c r="D704" s="2">
        <v>2014</v>
      </c>
      <c r="E704" s="13">
        <v>2015</v>
      </c>
      <c r="F704" s="13" t="s">
        <v>100</v>
      </c>
      <c r="G704" s="88"/>
      <c r="H704" s="88"/>
      <c r="I704" s="88"/>
      <c r="J704" s="88"/>
      <c r="K704" s="88"/>
      <c r="L704" s="88"/>
      <c r="M704" s="45">
        <v>13036</v>
      </c>
      <c r="N704" s="45">
        <v>24811</v>
      </c>
      <c r="O704" s="45"/>
      <c r="P704" s="45"/>
      <c r="Q704" s="45"/>
      <c r="R704" s="45"/>
      <c r="S704" s="45"/>
      <c r="T704" s="45"/>
      <c r="U704" s="45"/>
      <c r="V704" s="45"/>
      <c r="W704" s="138"/>
      <c r="X704" s="138"/>
      <c r="Y704" s="138"/>
      <c r="Z704" s="25">
        <v>0.90990000000000004</v>
      </c>
      <c r="AA704" s="25"/>
      <c r="AB704" s="25">
        <v>0.2</v>
      </c>
      <c r="AC704" s="25">
        <v>1.8700000000000001E-2</v>
      </c>
      <c r="AD704" s="121"/>
      <c r="AE704" s="121"/>
      <c r="AF704" s="88">
        <v>2549</v>
      </c>
      <c r="AG704" s="88">
        <v>5295</v>
      </c>
    </row>
    <row r="705" spans="1:49">
      <c r="A705" s="12" t="s">
        <v>157</v>
      </c>
      <c r="B705" s="2" t="s">
        <v>75</v>
      </c>
      <c r="C705" s="13" t="s">
        <v>188</v>
      </c>
      <c r="D705" s="2">
        <v>2014</v>
      </c>
      <c r="E705" s="13">
        <v>2015</v>
      </c>
      <c r="F705" s="13" t="s">
        <v>100</v>
      </c>
      <c r="G705" s="88"/>
      <c r="H705" s="88"/>
      <c r="I705" s="88"/>
      <c r="J705" s="88"/>
      <c r="K705" s="88"/>
      <c r="L705" s="88"/>
      <c r="M705" s="45">
        <v>12844</v>
      </c>
      <c r="N705" s="45">
        <v>24772</v>
      </c>
      <c r="O705" s="45"/>
      <c r="P705" s="45"/>
      <c r="Q705" s="45"/>
      <c r="R705" s="45"/>
      <c r="S705" s="45"/>
      <c r="T705" s="45"/>
      <c r="U705" s="45"/>
      <c r="V705" s="45"/>
      <c r="W705" s="138"/>
      <c r="X705" s="138"/>
      <c r="Y705" s="138"/>
      <c r="Z705" s="25">
        <v>0.9476</v>
      </c>
      <c r="AA705" s="25"/>
      <c r="AB705" s="25">
        <v>0.2</v>
      </c>
      <c r="AC705" s="25">
        <v>1.8700000000000001E-2</v>
      </c>
      <c r="AD705" s="121"/>
      <c r="AE705" s="121"/>
      <c r="AF705" s="88">
        <v>690</v>
      </c>
      <c r="AG705" s="88">
        <v>1144</v>
      </c>
    </row>
    <row r="706" spans="1:49">
      <c r="A706" s="12" t="s">
        <v>158</v>
      </c>
      <c r="B706" s="2" t="s">
        <v>75</v>
      </c>
      <c r="C706" s="13" t="s">
        <v>188</v>
      </c>
      <c r="D706" s="2">
        <v>2014</v>
      </c>
      <c r="E706" s="13">
        <v>2015</v>
      </c>
      <c r="F706" s="13" t="s">
        <v>100</v>
      </c>
      <c r="G706" s="88"/>
      <c r="H706" s="88"/>
      <c r="I706" s="88"/>
      <c r="J706" s="88"/>
      <c r="K706" s="88"/>
      <c r="L706" s="88"/>
      <c r="M706" s="45">
        <v>173</v>
      </c>
      <c r="N706" s="45">
        <v>325</v>
      </c>
      <c r="O706" s="45"/>
      <c r="P706" s="45"/>
      <c r="Q706" s="45"/>
      <c r="R706" s="45"/>
      <c r="S706" s="45"/>
      <c r="T706" s="45"/>
      <c r="U706" s="45"/>
      <c r="V706" s="45"/>
      <c r="W706" s="138"/>
      <c r="X706" s="138"/>
      <c r="Y706" s="138"/>
      <c r="Z706" s="25">
        <v>1</v>
      </c>
      <c r="AA706" s="25"/>
      <c r="AB706" s="25">
        <v>0.2</v>
      </c>
      <c r="AC706" s="25">
        <v>1.8700000000000001E-2</v>
      </c>
      <c r="AD706" s="121"/>
      <c r="AE706" s="121"/>
      <c r="AF706" s="88" t="s">
        <v>430</v>
      </c>
      <c r="AG706" s="88" t="s">
        <v>430</v>
      </c>
      <c r="AH706" s="1"/>
      <c r="AI706" s="1"/>
      <c r="AJ706" s="1"/>
      <c r="AK706" s="1"/>
      <c r="AL706" s="1"/>
      <c r="AM706" s="1"/>
      <c r="AN706" s="1"/>
      <c r="AO706" s="1"/>
      <c r="AP706" s="1"/>
      <c r="AQ706" s="1"/>
      <c r="AR706" s="1"/>
      <c r="AS706" s="1"/>
      <c r="AT706" s="1"/>
      <c r="AU706" s="1"/>
      <c r="AV706" s="1"/>
      <c r="AW706" s="1"/>
    </row>
    <row r="707" spans="1:49">
      <c r="A707" s="12" t="s">
        <v>159</v>
      </c>
      <c r="B707" s="2" t="s">
        <v>75</v>
      </c>
      <c r="C707" s="13" t="s">
        <v>188</v>
      </c>
      <c r="D707" s="2">
        <v>2014</v>
      </c>
      <c r="E707" s="13">
        <v>2015</v>
      </c>
      <c r="F707" s="13" t="s">
        <v>100</v>
      </c>
      <c r="G707" s="88"/>
      <c r="H707" s="88"/>
      <c r="I707" s="88"/>
      <c r="J707" s="88"/>
      <c r="K707" s="88"/>
      <c r="L707" s="88"/>
      <c r="M707" s="45">
        <v>3225</v>
      </c>
      <c r="N707" s="45">
        <v>6987</v>
      </c>
      <c r="O707" s="45"/>
      <c r="P707" s="45"/>
      <c r="Q707" s="45"/>
      <c r="R707" s="45"/>
      <c r="S707" s="45"/>
      <c r="T707" s="45"/>
      <c r="U707" s="45"/>
      <c r="V707" s="45"/>
      <c r="W707" s="138"/>
      <c r="X707" s="138"/>
      <c r="Y707" s="138"/>
      <c r="Z707" s="25">
        <v>1</v>
      </c>
      <c r="AA707" s="25"/>
      <c r="AB707" s="25">
        <v>0.2</v>
      </c>
      <c r="AC707" s="25">
        <v>1.8700000000000001E-2</v>
      </c>
      <c r="AD707" s="121"/>
      <c r="AE707" s="121"/>
      <c r="AF707" s="88">
        <v>143</v>
      </c>
      <c r="AG707" s="88">
        <v>247</v>
      </c>
      <c r="AH707" s="1"/>
      <c r="AI707" s="1"/>
      <c r="AJ707" s="1"/>
      <c r="AK707" s="1"/>
      <c r="AL707" s="1"/>
      <c r="AM707" s="1"/>
      <c r="AN707" s="1"/>
      <c r="AO707" s="1"/>
      <c r="AP707" s="1"/>
      <c r="AQ707" s="1"/>
      <c r="AR707" s="1"/>
      <c r="AS707" s="1"/>
      <c r="AT707" s="1"/>
      <c r="AU707" s="1"/>
      <c r="AV707" s="1"/>
      <c r="AW707" s="1"/>
    </row>
    <row r="708" spans="1:49">
      <c r="A708" s="12" t="s">
        <v>160</v>
      </c>
      <c r="B708" s="2" t="s">
        <v>74</v>
      </c>
      <c r="C708" s="13" t="s">
        <v>188</v>
      </c>
      <c r="D708" s="2">
        <v>2014</v>
      </c>
      <c r="E708" s="13">
        <v>2015</v>
      </c>
      <c r="F708" s="13" t="s">
        <v>100</v>
      </c>
      <c r="G708" s="88"/>
      <c r="H708" s="88"/>
      <c r="I708" s="88"/>
      <c r="J708" s="88"/>
      <c r="K708" s="88"/>
      <c r="L708" s="88"/>
      <c r="M708" s="45">
        <v>22458</v>
      </c>
      <c r="N708" s="45">
        <v>43659</v>
      </c>
      <c r="O708" s="45"/>
      <c r="P708" s="45"/>
      <c r="Q708" s="45"/>
      <c r="R708" s="45"/>
      <c r="S708" s="45"/>
      <c r="T708" s="45"/>
      <c r="U708" s="45"/>
      <c r="V708" s="45"/>
      <c r="W708" s="138"/>
      <c r="X708" s="138"/>
      <c r="Y708" s="138"/>
      <c r="Z708" s="25">
        <v>0.91510000000000002</v>
      </c>
      <c r="AA708" s="25"/>
      <c r="AB708" s="25">
        <v>1</v>
      </c>
      <c r="AC708" s="25">
        <v>5.1700000000000003E-2</v>
      </c>
      <c r="AD708" s="121"/>
      <c r="AE708" s="121"/>
      <c r="AF708" s="88">
        <v>2451</v>
      </c>
      <c r="AG708" s="88">
        <v>4812</v>
      </c>
      <c r="AH708" s="1"/>
      <c r="AI708" s="1"/>
      <c r="AJ708" s="1"/>
      <c r="AK708" s="1"/>
      <c r="AL708" s="1"/>
      <c r="AM708" s="1"/>
      <c r="AN708" s="1"/>
      <c r="AO708" s="1"/>
      <c r="AP708" s="1"/>
      <c r="AQ708" s="1"/>
      <c r="AR708" s="1"/>
      <c r="AS708" s="1"/>
      <c r="AT708" s="1"/>
      <c r="AU708" s="1"/>
      <c r="AV708" s="1"/>
      <c r="AW708" s="1"/>
    </row>
    <row r="709" spans="1:49">
      <c r="A709" s="12" t="s">
        <v>161</v>
      </c>
      <c r="B709" s="2" t="s">
        <v>74</v>
      </c>
      <c r="C709" s="13" t="s">
        <v>188</v>
      </c>
      <c r="D709" s="2">
        <v>2014</v>
      </c>
      <c r="E709" s="13">
        <v>2015</v>
      </c>
      <c r="F709" s="13" t="s">
        <v>100</v>
      </c>
      <c r="G709" s="88"/>
      <c r="H709" s="88"/>
      <c r="I709" s="88"/>
      <c r="J709" s="88"/>
      <c r="K709" s="88"/>
      <c r="L709" s="88"/>
      <c r="M709" s="45">
        <v>19777</v>
      </c>
      <c r="N709" s="45">
        <v>35579</v>
      </c>
      <c r="O709" s="45"/>
      <c r="P709" s="45"/>
      <c r="Q709" s="45"/>
      <c r="R709" s="45"/>
      <c r="S709" s="45"/>
      <c r="T709" s="45"/>
      <c r="U709" s="45"/>
      <c r="V709" s="45"/>
      <c r="W709" s="138"/>
      <c r="X709" s="138"/>
      <c r="Y709" s="138"/>
      <c r="Z709" s="25">
        <v>0.96</v>
      </c>
      <c r="AA709" s="25"/>
      <c r="AB709" s="25">
        <v>0.2</v>
      </c>
      <c r="AC709" s="25">
        <v>1.8700000000000001E-2</v>
      </c>
      <c r="AD709" s="121"/>
      <c r="AE709" s="121"/>
      <c r="AF709" s="88">
        <v>3429</v>
      </c>
      <c r="AG709" s="88">
        <v>6965</v>
      </c>
      <c r="AH709" s="1"/>
      <c r="AI709" s="1"/>
      <c r="AJ709" s="1"/>
      <c r="AK709" s="1"/>
      <c r="AL709" s="1"/>
      <c r="AM709" s="1"/>
      <c r="AN709" s="1"/>
      <c r="AO709" s="1"/>
      <c r="AP709" s="1"/>
      <c r="AQ709" s="1"/>
      <c r="AR709" s="1"/>
      <c r="AS709" s="1"/>
      <c r="AT709" s="1"/>
      <c r="AU709" s="1"/>
      <c r="AV709" s="1"/>
      <c r="AW709" s="1"/>
    </row>
    <row r="710" spans="1:49">
      <c r="A710" s="12" t="s">
        <v>162</v>
      </c>
      <c r="B710" s="2" t="s">
        <v>75</v>
      </c>
      <c r="C710" s="13" t="s">
        <v>188</v>
      </c>
      <c r="D710" s="2">
        <v>2014</v>
      </c>
      <c r="E710" s="13">
        <v>2015</v>
      </c>
      <c r="F710" s="13" t="s">
        <v>100</v>
      </c>
      <c r="G710" s="88"/>
      <c r="H710" s="88"/>
      <c r="I710" s="88"/>
      <c r="J710" s="88"/>
      <c r="K710" s="88"/>
      <c r="L710" s="88"/>
      <c r="M710" s="45">
        <v>42676</v>
      </c>
      <c r="N710" s="45">
        <v>91726</v>
      </c>
      <c r="O710" s="45"/>
      <c r="P710" s="45"/>
      <c r="Q710" s="45"/>
      <c r="R710" s="45"/>
      <c r="S710" s="45"/>
      <c r="T710" s="45"/>
      <c r="U710" s="45"/>
      <c r="V710" s="45"/>
      <c r="W710" s="138"/>
      <c r="X710" s="138"/>
      <c r="Y710" s="138"/>
      <c r="Z710" s="25">
        <v>0.97909999999999997</v>
      </c>
      <c r="AA710" s="25"/>
      <c r="AB710" s="25">
        <v>0.25</v>
      </c>
      <c r="AC710" s="25">
        <v>1.4200000000000001E-2</v>
      </c>
      <c r="AD710" s="121"/>
      <c r="AE710" s="121"/>
      <c r="AF710" s="88">
        <v>5518</v>
      </c>
      <c r="AG710" s="88">
        <v>11707</v>
      </c>
      <c r="AH710" s="1"/>
      <c r="AI710" s="1"/>
      <c r="AJ710" s="1"/>
      <c r="AK710" s="1"/>
      <c r="AL710" s="1"/>
      <c r="AM710" s="1"/>
      <c r="AN710" s="1"/>
      <c r="AO710" s="1"/>
      <c r="AP710" s="1"/>
      <c r="AQ710" s="1"/>
      <c r="AR710" s="1"/>
      <c r="AS710" s="1"/>
      <c r="AT710" s="1"/>
      <c r="AU710" s="1"/>
      <c r="AV710" s="1"/>
      <c r="AW710" s="1"/>
    </row>
    <row r="711" spans="1:49">
      <c r="A711" s="12" t="s">
        <v>163</v>
      </c>
      <c r="B711" s="2" t="s">
        <v>75</v>
      </c>
      <c r="C711" s="13" t="s">
        <v>188</v>
      </c>
      <c r="D711" s="2">
        <v>2014</v>
      </c>
      <c r="E711" s="13">
        <v>2015</v>
      </c>
      <c r="F711" s="13" t="s">
        <v>100</v>
      </c>
      <c r="G711" s="88"/>
      <c r="H711" s="88"/>
      <c r="I711" s="88"/>
      <c r="J711" s="88"/>
      <c r="K711" s="88"/>
      <c r="L711" s="88"/>
      <c r="M711" s="45">
        <v>5603</v>
      </c>
      <c r="N711" s="45">
        <v>12981</v>
      </c>
      <c r="O711" s="45"/>
      <c r="P711" s="45"/>
      <c r="Q711" s="45"/>
      <c r="R711" s="45"/>
      <c r="S711" s="45"/>
      <c r="T711" s="45"/>
      <c r="U711" s="45"/>
      <c r="V711" s="45"/>
      <c r="W711" s="138"/>
      <c r="X711" s="138"/>
      <c r="Y711" s="138"/>
      <c r="Z711" s="25">
        <v>0.99639999999999995</v>
      </c>
      <c r="AA711" s="25"/>
      <c r="AB711" s="25">
        <v>0.2</v>
      </c>
      <c r="AC711" s="25">
        <v>1.8700000000000001E-2</v>
      </c>
      <c r="AD711" s="121"/>
      <c r="AE711" s="121"/>
      <c r="AF711" s="88">
        <v>699</v>
      </c>
      <c r="AG711" s="88">
        <v>1504</v>
      </c>
      <c r="AH711" s="1"/>
      <c r="AI711" s="1"/>
      <c r="AJ711" s="1"/>
      <c r="AK711" s="1"/>
      <c r="AL711" s="1"/>
      <c r="AM711" s="1"/>
      <c r="AN711" s="1"/>
      <c r="AO711" s="1"/>
      <c r="AP711" s="1"/>
      <c r="AQ711" s="1"/>
      <c r="AR711" s="1"/>
      <c r="AS711" s="1"/>
      <c r="AT711" s="1"/>
      <c r="AU711" s="1"/>
      <c r="AV711" s="1"/>
      <c r="AW711" s="1"/>
    </row>
    <row r="712" spans="1:49">
      <c r="A712" s="12" t="s">
        <v>164</v>
      </c>
      <c r="B712" s="2" t="s">
        <v>75</v>
      </c>
      <c r="C712" s="13" t="s">
        <v>188</v>
      </c>
      <c r="D712" s="2">
        <v>2014</v>
      </c>
      <c r="E712" s="13">
        <v>2015</v>
      </c>
      <c r="F712" s="13" t="s">
        <v>100</v>
      </c>
      <c r="G712" s="88"/>
      <c r="H712" s="88"/>
      <c r="I712" s="88"/>
      <c r="J712" s="88"/>
      <c r="K712" s="88"/>
      <c r="L712" s="88"/>
      <c r="M712" s="45">
        <v>4742</v>
      </c>
      <c r="N712" s="45">
        <v>10381</v>
      </c>
      <c r="O712" s="45"/>
      <c r="P712" s="45"/>
      <c r="Q712" s="45"/>
      <c r="R712" s="45"/>
      <c r="S712" s="45"/>
      <c r="T712" s="45"/>
      <c r="U712" s="45"/>
      <c r="V712" s="45"/>
      <c r="W712" s="138"/>
      <c r="X712" s="138"/>
      <c r="Y712" s="138"/>
      <c r="Z712" s="25">
        <v>0.96330000000000005</v>
      </c>
      <c r="AA712" s="25"/>
      <c r="AB712" s="25">
        <v>0.2</v>
      </c>
      <c r="AC712" s="25">
        <v>1.8700000000000001E-2</v>
      </c>
      <c r="AD712" s="121"/>
      <c r="AE712" s="121"/>
      <c r="AF712" s="88">
        <v>446</v>
      </c>
      <c r="AG712" s="88">
        <v>930</v>
      </c>
      <c r="AH712" s="1"/>
      <c r="AI712" s="1"/>
      <c r="AJ712" s="1"/>
      <c r="AK712" s="1"/>
      <c r="AL712" s="1"/>
      <c r="AM712" s="1"/>
      <c r="AN712" s="1"/>
      <c r="AO712" s="1"/>
      <c r="AP712" s="1"/>
      <c r="AQ712" s="1"/>
      <c r="AR712" s="1"/>
      <c r="AS712" s="1"/>
      <c r="AT712" s="1"/>
      <c r="AU712" s="1"/>
      <c r="AV712" s="1"/>
      <c r="AW712" s="1"/>
    </row>
    <row r="713" spans="1:49">
      <c r="A713" s="12" t="s">
        <v>165</v>
      </c>
      <c r="B713" s="2" t="s">
        <v>75</v>
      </c>
      <c r="C713" s="13" t="s">
        <v>188</v>
      </c>
      <c r="D713" s="2">
        <v>2014</v>
      </c>
      <c r="E713" s="13">
        <v>2015</v>
      </c>
      <c r="F713" s="13" t="s">
        <v>100</v>
      </c>
      <c r="G713" s="88"/>
      <c r="H713" s="88"/>
      <c r="I713" s="88"/>
      <c r="J713" s="88"/>
      <c r="K713" s="88"/>
      <c r="L713" s="88"/>
      <c r="M713" s="45">
        <v>1007</v>
      </c>
      <c r="N713" s="45">
        <v>1851</v>
      </c>
      <c r="O713" s="45"/>
      <c r="P713" s="45"/>
      <c r="Q713" s="45"/>
      <c r="R713" s="45"/>
      <c r="S713" s="45"/>
      <c r="T713" s="45"/>
      <c r="U713" s="45"/>
      <c r="V713" s="45"/>
      <c r="W713" s="138"/>
      <c r="X713" s="138"/>
      <c r="Y713" s="138"/>
      <c r="Z713" s="25">
        <v>0.9143</v>
      </c>
      <c r="AA713" s="25"/>
      <c r="AB713" s="25">
        <v>0.2</v>
      </c>
      <c r="AC713" s="25">
        <v>1.8700000000000001E-2</v>
      </c>
      <c r="AD713" s="121"/>
      <c r="AE713" s="121"/>
      <c r="AF713" s="88">
        <v>43</v>
      </c>
      <c r="AG713" s="88">
        <v>63</v>
      </c>
      <c r="AH713" s="1"/>
      <c r="AI713" s="1"/>
      <c r="AJ713" s="1"/>
      <c r="AK713" s="1"/>
      <c r="AL713" s="1"/>
      <c r="AM713" s="1"/>
      <c r="AN713" s="1"/>
      <c r="AO713" s="1"/>
      <c r="AP713" s="1"/>
      <c r="AQ713" s="1"/>
      <c r="AR713" s="1"/>
      <c r="AS713" s="1"/>
      <c r="AT713" s="1"/>
      <c r="AU713" s="1"/>
      <c r="AV713" s="1"/>
      <c r="AW713" s="1"/>
    </row>
    <row r="714" spans="1:49">
      <c r="A714" s="12" t="s">
        <v>166</v>
      </c>
      <c r="B714" s="2" t="s">
        <v>74</v>
      </c>
      <c r="C714" s="13" t="s">
        <v>188</v>
      </c>
      <c r="D714" s="2">
        <v>2014</v>
      </c>
      <c r="E714" s="13">
        <v>2015</v>
      </c>
      <c r="F714" s="13" t="s">
        <v>100</v>
      </c>
      <c r="G714" s="88"/>
      <c r="H714" s="88"/>
      <c r="I714" s="88"/>
      <c r="J714" s="88"/>
      <c r="K714" s="88"/>
      <c r="L714" s="88"/>
      <c r="M714" s="45">
        <v>51930</v>
      </c>
      <c r="N714" s="45">
        <v>122765</v>
      </c>
      <c r="O714" s="45"/>
      <c r="P714" s="45"/>
      <c r="Q714" s="45"/>
      <c r="R714" s="45"/>
      <c r="S714" s="45"/>
      <c r="T714" s="45"/>
      <c r="U714" s="45"/>
      <c r="V714" s="45"/>
      <c r="W714" s="138"/>
      <c r="X714" s="138"/>
      <c r="Y714" s="138"/>
      <c r="Z714" s="25">
        <v>0.98750000000000004</v>
      </c>
      <c r="AA714" s="25"/>
      <c r="AB714" s="25">
        <v>1</v>
      </c>
      <c r="AC714" s="25">
        <v>3.2599999999999997E-2</v>
      </c>
      <c r="AD714" s="121"/>
      <c r="AE714" s="121"/>
      <c r="AF714" s="88">
        <v>8372</v>
      </c>
      <c r="AG714" s="88">
        <v>19212</v>
      </c>
      <c r="AH714" s="1"/>
      <c r="AI714" s="1"/>
      <c r="AJ714" s="1"/>
      <c r="AK714" s="1"/>
      <c r="AL714" s="1"/>
      <c r="AM714" s="1"/>
      <c r="AN714" s="1"/>
      <c r="AO714" s="1"/>
      <c r="AP714" s="1"/>
      <c r="AQ714" s="1"/>
      <c r="AR714" s="1"/>
      <c r="AS714" s="1"/>
      <c r="AT714" s="1"/>
      <c r="AU714" s="1"/>
      <c r="AV714" s="1"/>
      <c r="AW714" s="1"/>
    </row>
    <row r="715" spans="1:49">
      <c r="A715" s="12" t="s">
        <v>167</v>
      </c>
      <c r="B715" s="2" t="s">
        <v>75</v>
      </c>
      <c r="C715" s="13" t="s">
        <v>188</v>
      </c>
      <c r="D715" s="2">
        <v>2014</v>
      </c>
      <c r="E715" s="13">
        <v>2015</v>
      </c>
      <c r="F715" s="13" t="s">
        <v>100</v>
      </c>
      <c r="G715" s="88"/>
      <c r="H715" s="88"/>
      <c r="I715" s="88"/>
      <c r="J715" s="88"/>
      <c r="K715" s="88"/>
      <c r="L715" s="88"/>
      <c r="M715" s="45">
        <v>3025</v>
      </c>
      <c r="N715" s="45">
        <v>5492</v>
      </c>
      <c r="O715" s="45"/>
      <c r="P715" s="45"/>
      <c r="Q715" s="45"/>
      <c r="R715" s="45"/>
      <c r="S715" s="45"/>
      <c r="T715" s="45"/>
      <c r="U715" s="45"/>
      <c r="V715" s="45"/>
      <c r="W715" s="138"/>
      <c r="X715" s="138"/>
      <c r="Y715" s="138"/>
      <c r="Z715" s="25">
        <v>0.8901</v>
      </c>
      <c r="AA715" s="25"/>
      <c r="AB715" s="25">
        <v>0.2</v>
      </c>
      <c r="AC715" s="25">
        <v>1.8700000000000001E-2</v>
      </c>
      <c r="AD715" s="121"/>
      <c r="AE715" s="121"/>
      <c r="AF715" s="88">
        <v>124</v>
      </c>
      <c r="AG715" s="88">
        <v>199</v>
      </c>
      <c r="AH715" s="1"/>
      <c r="AI715" s="1"/>
      <c r="AJ715" s="1"/>
      <c r="AK715" s="1"/>
      <c r="AL715" s="1"/>
      <c r="AM715" s="1"/>
      <c r="AN715" s="1"/>
      <c r="AO715" s="1"/>
      <c r="AP715" s="1"/>
      <c r="AQ715" s="1"/>
      <c r="AR715" s="1"/>
      <c r="AS715" s="1"/>
      <c r="AT715" s="1"/>
      <c r="AU715" s="1"/>
      <c r="AV715" s="1"/>
      <c r="AW715" s="1"/>
    </row>
    <row r="716" spans="1:49">
      <c r="A716" s="12" t="s">
        <v>168</v>
      </c>
      <c r="B716" s="2" t="s">
        <v>74</v>
      </c>
      <c r="C716" s="13" t="s">
        <v>188</v>
      </c>
      <c r="D716" s="2">
        <v>2014</v>
      </c>
      <c r="E716" s="13">
        <v>2015</v>
      </c>
      <c r="F716" s="13" t="s">
        <v>100</v>
      </c>
      <c r="G716" s="88"/>
      <c r="H716" s="88"/>
      <c r="I716" s="88"/>
      <c r="J716" s="88"/>
      <c r="K716" s="88"/>
      <c r="L716" s="88"/>
      <c r="M716" s="45">
        <v>36204</v>
      </c>
      <c r="N716" s="45">
        <v>73975</v>
      </c>
      <c r="O716" s="45"/>
      <c r="P716" s="45"/>
      <c r="Q716" s="45"/>
      <c r="R716" s="45"/>
      <c r="S716" s="45"/>
      <c r="T716" s="45"/>
      <c r="U716" s="45"/>
      <c r="V716" s="45"/>
      <c r="W716" s="138"/>
      <c r="X716" s="138"/>
      <c r="Y716" s="138"/>
      <c r="Z716" s="25">
        <v>0.96589999999999998</v>
      </c>
      <c r="AA716" s="25"/>
      <c r="AB716" s="25">
        <v>1</v>
      </c>
      <c r="AC716" s="25">
        <v>3.9899999999999998E-2</v>
      </c>
      <c r="AD716" s="121"/>
      <c r="AE716" s="121"/>
      <c r="AF716" s="88">
        <v>6992</v>
      </c>
      <c r="AG716" s="88">
        <v>15534</v>
      </c>
      <c r="AH716" s="1"/>
      <c r="AI716" s="1"/>
      <c r="AJ716" s="1"/>
      <c r="AK716" s="1"/>
      <c r="AL716" s="1"/>
      <c r="AM716" s="1"/>
      <c r="AN716" s="1"/>
      <c r="AO716" s="1"/>
      <c r="AP716" s="1"/>
      <c r="AQ716" s="1"/>
      <c r="AR716" s="1"/>
      <c r="AS716" s="1"/>
      <c r="AT716" s="1"/>
      <c r="AU716" s="1"/>
      <c r="AV716" s="1"/>
      <c r="AW716" s="1"/>
    </row>
    <row r="717" spans="1:49">
      <c r="A717" s="12" t="s">
        <v>169</v>
      </c>
      <c r="B717" s="2" t="s">
        <v>74</v>
      </c>
      <c r="C717" s="13" t="s">
        <v>188</v>
      </c>
      <c r="D717" s="2">
        <v>2014</v>
      </c>
      <c r="E717" s="13">
        <v>2015</v>
      </c>
      <c r="F717" s="13" t="s">
        <v>100</v>
      </c>
      <c r="G717" s="88"/>
      <c r="H717" s="88"/>
      <c r="I717" s="88"/>
      <c r="J717" s="88"/>
      <c r="K717" s="88"/>
      <c r="L717" s="88"/>
      <c r="M717" s="45">
        <v>9620</v>
      </c>
      <c r="N717" s="45">
        <v>19691</v>
      </c>
      <c r="O717" s="45"/>
      <c r="P717" s="45"/>
      <c r="Q717" s="45"/>
      <c r="R717" s="45"/>
      <c r="S717" s="45"/>
      <c r="T717" s="45"/>
      <c r="U717" s="45"/>
      <c r="V717" s="45"/>
      <c r="W717" s="138"/>
      <c r="X717" s="138"/>
      <c r="Y717" s="138"/>
      <c r="Z717" s="25">
        <v>0.94110000000000005</v>
      </c>
      <c r="AA717" s="25"/>
      <c r="AB717" s="25">
        <v>0.2</v>
      </c>
      <c r="AC717" s="25">
        <v>1.8700000000000001E-2</v>
      </c>
      <c r="AD717" s="121"/>
      <c r="AE717" s="121"/>
      <c r="AF717" s="88">
        <v>979</v>
      </c>
      <c r="AG717" s="88">
        <v>1963</v>
      </c>
      <c r="AH717" s="1"/>
      <c r="AI717" s="1"/>
      <c r="AJ717" s="1"/>
      <c r="AK717" s="1"/>
      <c r="AL717" s="1"/>
      <c r="AM717" s="1"/>
      <c r="AN717" s="1"/>
      <c r="AO717" s="1"/>
      <c r="AP717" s="1"/>
      <c r="AQ717" s="1"/>
      <c r="AR717" s="1"/>
      <c r="AS717" s="1"/>
      <c r="AT717" s="1"/>
      <c r="AU717" s="1"/>
      <c r="AV717" s="1"/>
      <c r="AW717" s="1"/>
    </row>
    <row r="718" spans="1:49">
      <c r="A718" s="12" t="s">
        <v>170</v>
      </c>
      <c r="B718" s="2" t="s">
        <v>75</v>
      </c>
      <c r="C718" s="13" t="s">
        <v>188</v>
      </c>
      <c r="D718" s="2">
        <v>2014</v>
      </c>
      <c r="E718" s="13">
        <v>2015</v>
      </c>
      <c r="F718" s="13" t="s">
        <v>100</v>
      </c>
      <c r="G718" s="88"/>
      <c r="H718" s="88"/>
      <c r="I718" s="88"/>
      <c r="J718" s="88"/>
      <c r="K718" s="88"/>
      <c r="L718" s="88"/>
      <c r="M718" s="45">
        <v>6038</v>
      </c>
      <c r="N718" s="45">
        <v>13324</v>
      </c>
      <c r="O718" s="45"/>
      <c r="P718" s="45"/>
      <c r="Q718" s="45"/>
      <c r="R718" s="45"/>
      <c r="S718" s="45"/>
      <c r="T718" s="45"/>
      <c r="U718" s="45"/>
      <c r="V718" s="45"/>
      <c r="W718" s="138"/>
      <c r="X718" s="138"/>
      <c r="Y718" s="138"/>
      <c r="Z718" s="25">
        <v>1</v>
      </c>
      <c r="AA718" s="25"/>
      <c r="AB718" s="25">
        <v>0.2</v>
      </c>
      <c r="AC718" s="25">
        <v>1.8700000000000001E-2</v>
      </c>
      <c r="AD718" s="121"/>
      <c r="AE718" s="121"/>
      <c r="AF718" s="88">
        <v>545</v>
      </c>
      <c r="AG718" s="88">
        <v>1102</v>
      </c>
      <c r="AH718" s="1"/>
      <c r="AI718" s="1"/>
      <c r="AJ718" s="1"/>
      <c r="AK718" s="1"/>
      <c r="AL718" s="1"/>
      <c r="AM718" s="1"/>
      <c r="AN718" s="1"/>
      <c r="AO718" s="1"/>
      <c r="AP718" s="1"/>
      <c r="AQ718" s="1"/>
      <c r="AR718" s="1"/>
      <c r="AS718" s="1"/>
      <c r="AT718" s="1"/>
      <c r="AU718" s="1"/>
      <c r="AV718" s="1"/>
      <c r="AW718" s="1"/>
    </row>
    <row r="719" spans="1:49">
      <c r="A719" s="48" t="s">
        <v>171</v>
      </c>
      <c r="B719" s="2" t="s">
        <v>66</v>
      </c>
      <c r="C719" s="13" t="s">
        <v>3</v>
      </c>
      <c r="D719" s="2">
        <v>2015</v>
      </c>
      <c r="E719" s="13">
        <v>2015</v>
      </c>
      <c r="F719" s="13" t="s">
        <v>100</v>
      </c>
      <c r="G719" s="88">
        <v>297416</v>
      </c>
      <c r="H719" s="88">
        <v>1787138</v>
      </c>
      <c r="I719" s="88">
        <v>2008</v>
      </c>
      <c r="J719" s="88">
        <v>17659</v>
      </c>
      <c r="K719" s="88">
        <v>299424</v>
      </c>
      <c r="L719" s="88">
        <v>1804797</v>
      </c>
      <c r="M719" s="45">
        <v>2104221</v>
      </c>
      <c r="N719" s="45">
        <v>4445534</v>
      </c>
      <c r="O719" s="45">
        <v>750440</v>
      </c>
      <c r="P719" s="45">
        <v>3649620</v>
      </c>
      <c r="Q719" s="45">
        <v>4400060</v>
      </c>
      <c r="R719" s="45">
        <v>6579</v>
      </c>
      <c r="S719" s="45">
        <v>38895</v>
      </c>
      <c r="T719" s="45">
        <v>45474</v>
      </c>
      <c r="U719" s="45">
        <v>757019</v>
      </c>
      <c r="V719" s="45">
        <v>3688515</v>
      </c>
      <c r="W719" s="138">
        <v>636062350.98000002</v>
      </c>
      <c r="X719" s="138">
        <v>6020181</v>
      </c>
      <c r="Y719" s="138">
        <v>642082531.98000002</v>
      </c>
      <c r="Z719" s="25">
        <v>0.96819999999999995</v>
      </c>
      <c r="AA719" s="25"/>
      <c r="AB719" s="25">
        <v>0.311</v>
      </c>
      <c r="AC719" s="25">
        <v>7.6499999999999999E-2</v>
      </c>
      <c r="AD719" s="121"/>
      <c r="AE719" s="121"/>
      <c r="AF719" s="88">
        <v>339422</v>
      </c>
      <c r="AG719" s="88">
        <v>706677</v>
      </c>
      <c r="AH719" s="2"/>
      <c r="AI719" s="2"/>
      <c r="AJ719" s="2"/>
      <c r="AK719" s="2"/>
      <c r="AL719" s="2"/>
      <c r="AM719" s="2"/>
      <c r="AN719" s="2"/>
      <c r="AO719" s="2"/>
      <c r="AP719" s="2"/>
      <c r="AQ719" s="2"/>
      <c r="AR719" s="2"/>
      <c r="AS719" s="2"/>
      <c r="AT719" s="2"/>
      <c r="AU719" s="2"/>
      <c r="AV719" s="2"/>
      <c r="AW719" s="2"/>
    </row>
    <row r="720" spans="1:49">
      <c r="A720" s="48" t="s">
        <v>172</v>
      </c>
      <c r="B720" s="2" t="s">
        <v>74</v>
      </c>
      <c r="C720" s="13" t="s">
        <v>3</v>
      </c>
      <c r="D720" s="2">
        <v>2015</v>
      </c>
      <c r="E720" s="13">
        <v>2015</v>
      </c>
      <c r="F720" s="13" t="s">
        <v>100</v>
      </c>
      <c r="G720" s="88"/>
      <c r="H720" s="88"/>
      <c r="I720" s="88"/>
      <c r="J720" s="88"/>
      <c r="K720" s="88"/>
      <c r="L720" s="88"/>
      <c r="M720" s="45">
        <v>61869</v>
      </c>
      <c r="N720" s="45">
        <v>121684</v>
      </c>
      <c r="O720" s="45"/>
      <c r="P720" s="45"/>
      <c r="Q720" s="45"/>
      <c r="R720" s="45"/>
      <c r="S720" s="45"/>
      <c r="T720" s="45"/>
      <c r="U720" s="45"/>
      <c r="V720" s="45"/>
      <c r="W720" s="138"/>
      <c r="X720" s="138"/>
      <c r="Y720" s="138"/>
      <c r="Z720" s="25">
        <v>0.85240000000000005</v>
      </c>
      <c r="AA720" s="25"/>
      <c r="AB720" s="25">
        <v>1</v>
      </c>
      <c r="AC720" s="25">
        <v>9.3100000000000002E-2</v>
      </c>
      <c r="AD720" s="121"/>
      <c r="AE720" s="121"/>
      <c r="AF720" s="88">
        <v>9388</v>
      </c>
      <c r="AG720" s="88">
        <v>17853</v>
      </c>
      <c r="AH720" s="1"/>
      <c r="AI720" s="1"/>
      <c r="AJ720" s="1"/>
      <c r="AK720" s="1"/>
      <c r="AL720" s="1"/>
      <c r="AM720" s="1"/>
      <c r="AN720" s="1"/>
      <c r="AO720" s="1"/>
      <c r="AP720" s="1"/>
      <c r="AQ720" s="1"/>
      <c r="AR720" s="1"/>
      <c r="AS720" s="1"/>
      <c r="AT720" s="1"/>
      <c r="AU720" s="1"/>
      <c r="AV720" s="1"/>
      <c r="AW720" s="1"/>
    </row>
    <row r="721" spans="1:49">
      <c r="A721" s="48" t="s">
        <v>173</v>
      </c>
      <c r="B721" s="2" t="s">
        <v>75</v>
      </c>
      <c r="C721" s="13" t="s">
        <v>3</v>
      </c>
      <c r="D721" s="2">
        <v>2015</v>
      </c>
      <c r="E721" s="13">
        <v>2015</v>
      </c>
      <c r="F721" s="13" t="s">
        <v>100</v>
      </c>
      <c r="G721" s="88"/>
      <c r="H721" s="88"/>
      <c r="I721" s="88"/>
      <c r="J721" s="88"/>
      <c r="K721" s="88"/>
      <c r="L721" s="88"/>
      <c r="M721" s="45">
        <v>107</v>
      </c>
      <c r="N721" s="45">
        <v>171</v>
      </c>
      <c r="O721" s="45"/>
      <c r="P721" s="45"/>
      <c r="Q721" s="45"/>
      <c r="R721" s="45"/>
      <c r="S721" s="45"/>
      <c r="T721" s="45"/>
      <c r="U721" s="45"/>
      <c r="V721" s="45"/>
      <c r="W721" s="138"/>
      <c r="X721" s="138"/>
      <c r="Y721" s="138"/>
      <c r="Z721" s="25">
        <v>1</v>
      </c>
      <c r="AA721" s="25"/>
      <c r="AB721" s="25">
        <v>0.17599999999999999</v>
      </c>
      <c r="AC721" s="25">
        <v>4.2200000000000001E-2</v>
      </c>
      <c r="AD721" s="121"/>
      <c r="AE721" s="121"/>
      <c r="AF721" s="88" t="s">
        <v>430</v>
      </c>
      <c r="AG721" s="88" t="s">
        <v>430</v>
      </c>
      <c r="AH721" s="1"/>
      <c r="AI721" s="1"/>
      <c r="AJ721" s="1"/>
      <c r="AK721" s="1"/>
      <c r="AL721" s="1"/>
      <c r="AM721" s="1"/>
      <c r="AN721" s="1"/>
      <c r="AO721" s="1"/>
      <c r="AP721" s="1"/>
      <c r="AQ721" s="1"/>
      <c r="AR721" s="1"/>
      <c r="AS721" s="1"/>
      <c r="AT721" s="1"/>
      <c r="AU721" s="1"/>
      <c r="AV721" s="1"/>
      <c r="AW721" s="1"/>
    </row>
    <row r="722" spans="1:49">
      <c r="A722" s="48" t="s">
        <v>174</v>
      </c>
      <c r="B722" s="2" t="s">
        <v>75</v>
      </c>
      <c r="C722" s="13" t="s">
        <v>3</v>
      </c>
      <c r="D722" s="2">
        <v>2015</v>
      </c>
      <c r="E722" s="13">
        <v>2015</v>
      </c>
      <c r="F722" s="13" t="s">
        <v>100</v>
      </c>
      <c r="G722" s="88"/>
      <c r="H722" s="88"/>
      <c r="I722" s="88"/>
      <c r="J722" s="88"/>
      <c r="K722" s="88"/>
      <c r="L722" s="88"/>
      <c r="M722" s="45">
        <v>1720</v>
      </c>
      <c r="N722" s="45">
        <v>3278</v>
      </c>
      <c r="O722" s="45"/>
      <c r="P722" s="45"/>
      <c r="Q722" s="45"/>
      <c r="R722" s="45"/>
      <c r="S722" s="45"/>
      <c r="T722" s="45"/>
      <c r="U722" s="45"/>
      <c r="V722" s="45"/>
      <c r="W722" s="138"/>
      <c r="X722" s="138"/>
      <c r="Y722" s="138"/>
      <c r="Z722" s="25">
        <v>0.96299999999999997</v>
      </c>
      <c r="AA722" s="25"/>
      <c r="AB722" s="25">
        <v>0.17599999999999999</v>
      </c>
      <c r="AC722" s="25">
        <v>4.2200000000000001E-2</v>
      </c>
      <c r="AD722" s="121"/>
      <c r="AE722" s="121"/>
      <c r="AF722" s="88">
        <v>61</v>
      </c>
      <c r="AG722" s="88">
        <v>109</v>
      </c>
    </row>
    <row r="723" spans="1:49">
      <c r="A723" s="48" t="s">
        <v>175</v>
      </c>
      <c r="B723" s="2" t="s">
        <v>75</v>
      </c>
      <c r="C723" s="13" t="s">
        <v>3</v>
      </c>
      <c r="D723" s="2">
        <v>2015</v>
      </c>
      <c r="E723" s="13">
        <v>2015</v>
      </c>
      <c r="F723" s="13" t="s">
        <v>100</v>
      </c>
      <c r="G723" s="88"/>
      <c r="H723" s="88"/>
      <c r="I723" s="88"/>
      <c r="J723" s="88"/>
      <c r="K723" s="88"/>
      <c r="L723" s="88"/>
      <c r="M723" s="45">
        <v>16001</v>
      </c>
      <c r="N723" s="45">
        <v>31299</v>
      </c>
      <c r="O723" s="45"/>
      <c r="P723" s="45"/>
      <c r="Q723" s="45"/>
      <c r="R723" s="45"/>
      <c r="S723" s="45"/>
      <c r="T723" s="45"/>
      <c r="U723" s="45"/>
      <c r="V723" s="45"/>
      <c r="W723" s="138"/>
      <c r="X723" s="138"/>
      <c r="Y723" s="138"/>
      <c r="Z723" s="25">
        <v>0.91279999999999994</v>
      </c>
      <c r="AA723" s="25"/>
      <c r="AB723" s="25">
        <v>0.17599999999999999</v>
      </c>
      <c r="AC723" s="25">
        <v>4.2200000000000001E-2</v>
      </c>
      <c r="AD723" s="121"/>
      <c r="AE723" s="121"/>
      <c r="AF723" s="88">
        <v>994</v>
      </c>
      <c r="AG723" s="88">
        <v>1691</v>
      </c>
    </row>
    <row r="724" spans="1:49">
      <c r="A724" s="48" t="s">
        <v>176</v>
      </c>
      <c r="B724" s="2" t="s">
        <v>75</v>
      </c>
      <c r="C724" s="13" t="s">
        <v>3</v>
      </c>
      <c r="D724" s="2">
        <v>2015</v>
      </c>
      <c r="E724" s="13">
        <v>2015</v>
      </c>
      <c r="F724" s="13" t="s">
        <v>100</v>
      </c>
      <c r="G724" s="88"/>
      <c r="H724" s="88"/>
      <c r="I724" s="88"/>
      <c r="J724" s="88"/>
      <c r="K724" s="88"/>
      <c r="L724" s="88"/>
      <c r="M724" s="45">
        <v>2894</v>
      </c>
      <c r="N724" s="45">
        <v>5421</v>
      </c>
      <c r="O724" s="45"/>
      <c r="P724" s="45"/>
      <c r="Q724" s="45"/>
      <c r="R724" s="45"/>
      <c r="S724" s="45"/>
      <c r="T724" s="45"/>
      <c r="U724" s="45"/>
      <c r="V724" s="45"/>
      <c r="W724" s="138"/>
      <c r="X724" s="138"/>
      <c r="Y724" s="138"/>
      <c r="Z724" s="25">
        <v>0.99329999999999996</v>
      </c>
      <c r="AA724" s="25"/>
      <c r="AB724" s="25">
        <v>0.17599999999999999</v>
      </c>
      <c r="AC724" s="25">
        <v>4.2200000000000001E-2</v>
      </c>
      <c r="AD724" s="121"/>
      <c r="AE724" s="121"/>
      <c r="AF724" s="88">
        <v>105</v>
      </c>
      <c r="AG724" s="88">
        <v>191</v>
      </c>
    </row>
    <row r="725" spans="1:49">
      <c r="A725" s="48" t="s">
        <v>177</v>
      </c>
      <c r="B725" s="2" t="s">
        <v>75</v>
      </c>
      <c r="C725" s="13" t="s">
        <v>3</v>
      </c>
      <c r="D725" s="2">
        <v>2015</v>
      </c>
      <c r="E725" s="13">
        <v>2015</v>
      </c>
      <c r="F725" s="13" t="s">
        <v>100</v>
      </c>
      <c r="G725" s="88"/>
      <c r="H725" s="88"/>
      <c r="I725" s="88"/>
      <c r="J725" s="88"/>
      <c r="K725" s="88"/>
      <c r="L725" s="88"/>
      <c r="M725" s="45">
        <v>688</v>
      </c>
      <c r="N725" s="45">
        <v>1627</v>
      </c>
      <c r="O725" s="45"/>
      <c r="P725" s="45"/>
      <c r="Q725" s="45"/>
      <c r="R725" s="45"/>
      <c r="S725" s="45"/>
      <c r="T725" s="45"/>
      <c r="U725" s="45"/>
      <c r="V725" s="45"/>
      <c r="W725" s="138"/>
      <c r="X725" s="138"/>
      <c r="Y725" s="138"/>
      <c r="Z725" s="25">
        <v>0.8871</v>
      </c>
      <c r="AA725" s="25"/>
      <c r="AB725" s="25">
        <v>0.17599999999999999</v>
      </c>
      <c r="AC725" s="25">
        <v>4.2200000000000001E-2</v>
      </c>
      <c r="AD725" s="121"/>
      <c r="AE725" s="121"/>
      <c r="AF725" s="88">
        <v>155</v>
      </c>
      <c r="AG725" s="88">
        <v>365</v>
      </c>
    </row>
    <row r="726" spans="1:49">
      <c r="A726" s="48" t="s">
        <v>178</v>
      </c>
      <c r="B726" s="2" t="s">
        <v>74</v>
      </c>
      <c r="C726" s="13" t="s">
        <v>3</v>
      </c>
      <c r="D726" s="2">
        <v>2015</v>
      </c>
      <c r="E726" s="13">
        <v>2015</v>
      </c>
      <c r="F726" s="13" t="s">
        <v>100</v>
      </c>
      <c r="G726" s="88"/>
      <c r="H726" s="88"/>
      <c r="I726" s="88"/>
      <c r="J726" s="88"/>
      <c r="K726" s="88"/>
      <c r="L726" s="88"/>
      <c r="M726" s="45">
        <v>35445</v>
      </c>
      <c r="N726" s="45">
        <v>72012</v>
      </c>
      <c r="O726" s="45"/>
      <c r="P726" s="45"/>
      <c r="Q726" s="45"/>
      <c r="R726" s="45"/>
      <c r="S726" s="45"/>
      <c r="T726" s="45"/>
      <c r="U726" s="45"/>
      <c r="V726" s="45"/>
      <c r="W726" s="138"/>
      <c r="X726" s="138"/>
      <c r="Y726" s="138"/>
      <c r="Z726" s="25">
        <v>0.93440000000000001</v>
      </c>
      <c r="AA726" s="25"/>
      <c r="AB726" s="25">
        <v>0.5</v>
      </c>
      <c r="AC726" s="25">
        <v>0.04</v>
      </c>
      <c r="AD726" s="121"/>
      <c r="AE726" s="121"/>
      <c r="AF726" s="88">
        <v>5546</v>
      </c>
      <c r="AG726" s="88">
        <v>11090</v>
      </c>
    </row>
    <row r="727" spans="1:49">
      <c r="A727" s="48" t="s">
        <v>179</v>
      </c>
      <c r="B727" s="2" t="s">
        <v>75</v>
      </c>
      <c r="C727" s="13" t="s">
        <v>3</v>
      </c>
      <c r="D727" s="2">
        <v>2015</v>
      </c>
      <c r="E727" s="13">
        <v>2015</v>
      </c>
      <c r="F727" s="13" t="s">
        <v>100</v>
      </c>
      <c r="G727" s="88"/>
      <c r="H727" s="88"/>
      <c r="I727" s="88"/>
      <c r="J727" s="88"/>
      <c r="K727" s="88"/>
      <c r="L727" s="88"/>
      <c r="M727" s="45">
        <v>2469</v>
      </c>
      <c r="N727" s="45">
        <v>5136</v>
      </c>
      <c r="O727" s="45"/>
      <c r="P727" s="45"/>
      <c r="Q727" s="45"/>
      <c r="R727" s="45"/>
      <c r="S727" s="45"/>
      <c r="T727" s="45"/>
      <c r="U727" s="45"/>
      <c r="V727" s="45"/>
      <c r="W727" s="138"/>
      <c r="X727" s="138"/>
      <c r="Y727" s="138"/>
      <c r="Z727" s="25">
        <v>0.9889</v>
      </c>
      <c r="AA727" s="25"/>
      <c r="AB727" s="25">
        <v>0.17599999999999999</v>
      </c>
      <c r="AC727" s="25">
        <v>4.2200000000000001E-2</v>
      </c>
      <c r="AD727" s="121"/>
      <c r="AE727" s="121"/>
      <c r="AF727" s="88">
        <v>144</v>
      </c>
      <c r="AG727" s="88">
        <v>248</v>
      </c>
    </row>
    <row r="728" spans="1:49">
      <c r="A728" s="48" t="s">
        <v>180</v>
      </c>
      <c r="B728" s="2" t="s">
        <v>75</v>
      </c>
      <c r="C728" s="13" t="s">
        <v>3</v>
      </c>
      <c r="D728" s="2">
        <v>2015</v>
      </c>
      <c r="E728" s="13">
        <v>2015</v>
      </c>
      <c r="F728" s="13" t="s">
        <v>100</v>
      </c>
      <c r="G728" s="88"/>
      <c r="H728" s="88"/>
      <c r="I728" s="88"/>
      <c r="J728" s="88"/>
      <c r="K728" s="88"/>
      <c r="L728" s="88"/>
      <c r="M728" s="45">
        <v>7197</v>
      </c>
      <c r="N728" s="45">
        <v>13063</v>
      </c>
      <c r="O728" s="45"/>
      <c r="P728" s="45"/>
      <c r="Q728" s="45"/>
      <c r="R728" s="45"/>
      <c r="S728" s="45"/>
      <c r="T728" s="45"/>
      <c r="U728" s="45"/>
      <c r="V728" s="45"/>
      <c r="W728" s="138"/>
      <c r="X728" s="138"/>
      <c r="Y728" s="138"/>
      <c r="Z728" s="25">
        <v>1</v>
      </c>
      <c r="AA728" s="25"/>
      <c r="AB728" s="25">
        <v>0.17599999999999999</v>
      </c>
      <c r="AC728" s="25">
        <v>4.2200000000000001E-2</v>
      </c>
      <c r="AD728" s="121"/>
      <c r="AE728" s="121"/>
      <c r="AF728" s="88">
        <v>451</v>
      </c>
      <c r="AG728" s="88">
        <v>900</v>
      </c>
    </row>
    <row r="729" spans="1:49">
      <c r="A729" s="12" t="s">
        <v>122</v>
      </c>
      <c r="B729" s="2" t="s">
        <v>74</v>
      </c>
      <c r="C729" s="13" t="s">
        <v>3</v>
      </c>
      <c r="D729" s="2">
        <v>2015</v>
      </c>
      <c r="E729" s="13">
        <v>2015</v>
      </c>
      <c r="F729" s="13" t="s">
        <v>100</v>
      </c>
      <c r="G729" s="88"/>
      <c r="H729" s="88"/>
      <c r="I729" s="88"/>
      <c r="J729" s="88"/>
      <c r="K729" s="88"/>
      <c r="L729" s="88"/>
      <c r="M729" s="45">
        <v>96715</v>
      </c>
      <c r="N729" s="45">
        <v>227846</v>
      </c>
      <c r="O729" s="45"/>
      <c r="P729" s="45"/>
      <c r="Q729" s="45"/>
      <c r="R729" s="45"/>
      <c r="S729" s="45"/>
      <c r="T729" s="45"/>
      <c r="U729" s="45"/>
      <c r="V729" s="45"/>
      <c r="W729" s="138"/>
      <c r="X729" s="138"/>
      <c r="Y729" s="138"/>
      <c r="Z729" s="25">
        <v>0.95750000000000002</v>
      </c>
      <c r="AA729" s="25"/>
      <c r="AB729" s="25">
        <v>0.2</v>
      </c>
      <c r="AC729" s="25">
        <v>1.34E-2</v>
      </c>
      <c r="AD729" s="121"/>
      <c r="AE729" s="121"/>
      <c r="AF729" s="88">
        <v>14549</v>
      </c>
      <c r="AG729" s="88">
        <v>31913</v>
      </c>
    </row>
    <row r="730" spans="1:49">
      <c r="A730" s="12" t="s">
        <v>123</v>
      </c>
      <c r="B730" s="2" t="s">
        <v>75</v>
      </c>
      <c r="C730" s="13" t="s">
        <v>3</v>
      </c>
      <c r="D730" s="2">
        <v>2015</v>
      </c>
      <c r="E730" s="13">
        <v>2015</v>
      </c>
      <c r="F730" s="13" t="s">
        <v>100</v>
      </c>
      <c r="G730" s="88"/>
      <c r="H730" s="88"/>
      <c r="I730" s="88"/>
      <c r="J730" s="88"/>
      <c r="K730" s="88"/>
      <c r="L730" s="88"/>
      <c r="M730" s="45">
        <v>1520</v>
      </c>
      <c r="N730" s="45">
        <v>3684</v>
      </c>
      <c r="O730" s="45"/>
      <c r="P730" s="45"/>
      <c r="Q730" s="45"/>
      <c r="R730" s="45"/>
      <c r="S730" s="45"/>
      <c r="T730" s="45"/>
      <c r="U730" s="45"/>
      <c r="V730" s="45"/>
      <c r="W730" s="138"/>
      <c r="X730" s="138"/>
      <c r="Y730" s="138"/>
      <c r="Z730" s="25">
        <v>1</v>
      </c>
      <c r="AA730" s="25"/>
      <c r="AB730" s="25">
        <v>0.17599999999999999</v>
      </c>
      <c r="AC730" s="25">
        <v>4.2200000000000001E-2</v>
      </c>
      <c r="AD730" s="121"/>
      <c r="AE730" s="121"/>
      <c r="AF730" s="88">
        <v>224</v>
      </c>
      <c r="AG730" s="88">
        <v>504</v>
      </c>
    </row>
    <row r="731" spans="1:49">
      <c r="A731" s="12" t="s">
        <v>124</v>
      </c>
      <c r="B731" s="2" t="s">
        <v>75</v>
      </c>
      <c r="C731" s="13" t="s">
        <v>3</v>
      </c>
      <c r="D731" s="2">
        <v>2015</v>
      </c>
      <c r="E731" s="13">
        <v>2015</v>
      </c>
      <c r="F731" s="13" t="s">
        <v>100</v>
      </c>
      <c r="G731" s="88"/>
      <c r="H731" s="88"/>
      <c r="I731" s="88"/>
      <c r="J731" s="88"/>
      <c r="K731" s="88"/>
      <c r="L731" s="88"/>
      <c r="M731" s="45">
        <v>11518</v>
      </c>
      <c r="N731" s="45">
        <v>20309</v>
      </c>
      <c r="O731" s="45"/>
      <c r="P731" s="45"/>
      <c r="Q731" s="45"/>
      <c r="R731" s="45"/>
      <c r="S731" s="45"/>
      <c r="T731" s="45"/>
      <c r="U731" s="45"/>
      <c r="V731" s="45"/>
      <c r="W731" s="138"/>
      <c r="X731" s="138"/>
      <c r="Y731" s="138"/>
      <c r="Z731" s="25">
        <v>0.997</v>
      </c>
      <c r="AA731" s="25"/>
      <c r="AB731" s="25">
        <v>0.17599999999999999</v>
      </c>
      <c r="AC731" s="25">
        <v>4.2200000000000001E-2</v>
      </c>
      <c r="AD731" s="121"/>
      <c r="AE731" s="121"/>
      <c r="AF731" s="88">
        <v>687</v>
      </c>
      <c r="AG731" s="88">
        <v>1267</v>
      </c>
    </row>
    <row r="732" spans="1:49">
      <c r="A732" s="12" t="s">
        <v>125</v>
      </c>
      <c r="B732" s="2" t="s">
        <v>75</v>
      </c>
      <c r="C732" s="13" t="s">
        <v>3</v>
      </c>
      <c r="D732" s="2">
        <v>2015</v>
      </c>
      <c r="E732" s="13">
        <v>2015</v>
      </c>
      <c r="F732" s="13" t="s">
        <v>100</v>
      </c>
      <c r="G732" s="88"/>
      <c r="H732" s="88"/>
      <c r="I732" s="88"/>
      <c r="J732" s="88"/>
      <c r="K732" s="88"/>
      <c r="L732" s="88"/>
      <c r="M732" s="45">
        <v>16703</v>
      </c>
      <c r="N732" s="45">
        <v>42073</v>
      </c>
      <c r="O732" s="45"/>
      <c r="P732" s="45"/>
      <c r="Q732" s="45"/>
      <c r="R732" s="45"/>
      <c r="S732" s="45"/>
      <c r="T732" s="45"/>
      <c r="U732" s="45"/>
      <c r="V732" s="45"/>
      <c r="W732" s="138"/>
      <c r="X732" s="138"/>
      <c r="Y732" s="138"/>
      <c r="Z732" s="25">
        <v>0.93989999999999996</v>
      </c>
      <c r="AA732" s="25"/>
      <c r="AB732" s="25">
        <v>0.17599999999999999</v>
      </c>
      <c r="AC732" s="25">
        <v>4.2200000000000001E-2</v>
      </c>
      <c r="AD732" s="121"/>
      <c r="AE732" s="121"/>
      <c r="AF732" s="88">
        <v>1080</v>
      </c>
      <c r="AG732" s="88">
        <v>2162</v>
      </c>
    </row>
    <row r="733" spans="1:49">
      <c r="A733" s="12" t="s">
        <v>126</v>
      </c>
      <c r="B733" s="2" t="s">
        <v>75</v>
      </c>
      <c r="C733" s="13" t="s">
        <v>3</v>
      </c>
      <c r="D733" s="2">
        <v>2015</v>
      </c>
      <c r="E733" s="13">
        <v>2015</v>
      </c>
      <c r="F733" s="13" t="s">
        <v>100</v>
      </c>
      <c r="G733" s="88"/>
      <c r="H733" s="88"/>
      <c r="I733" s="88"/>
      <c r="J733" s="88"/>
      <c r="K733" s="88"/>
      <c r="L733" s="88"/>
      <c r="M733" s="45">
        <v>1042</v>
      </c>
      <c r="N733" s="45">
        <v>2064</v>
      </c>
      <c r="O733" s="45"/>
      <c r="P733" s="45"/>
      <c r="Q733" s="45"/>
      <c r="R733" s="45"/>
      <c r="S733" s="45"/>
      <c r="T733" s="45"/>
      <c r="U733" s="45"/>
      <c r="V733" s="45"/>
      <c r="W733" s="138"/>
      <c r="X733" s="138"/>
      <c r="Y733" s="138"/>
      <c r="Z733" s="25">
        <v>0.98550000000000004</v>
      </c>
      <c r="AA733" s="25"/>
      <c r="AB733" s="25">
        <v>0.17599999999999999</v>
      </c>
      <c r="AC733" s="25">
        <v>4.2200000000000001E-2</v>
      </c>
      <c r="AD733" s="121"/>
      <c r="AE733" s="121"/>
      <c r="AF733" s="88">
        <v>103</v>
      </c>
      <c r="AG733" s="88">
        <v>220</v>
      </c>
    </row>
    <row r="734" spans="1:49">
      <c r="A734" s="12" t="s">
        <v>127</v>
      </c>
      <c r="B734" s="2" t="s">
        <v>75</v>
      </c>
      <c r="C734" s="13" t="s">
        <v>3</v>
      </c>
      <c r="D734" s="2">
        <v>2015</v>
      </c>
      <c r="E734" s="13">
        <v>2015</v>
      </c>
      <c r="F734" s="13" t="s">
        <v>100</v>
      </c>
      <c r="G734" s="88"/>
      <c r="H734" s="88"/>
      <c r="I734" s="88"/>
      <c r="J734" s="88"/>
      <c r="K734" s="88"/>
      <c r="L734" s="88"/>
      <c r="M734" s="45">
        <v>63893</v>
      </c>
      <c r="N734" s="45">
        <v>149749</v>
      </c>
      <c r="O734" s="45"/>
      <c r="P734" s="45"/>
      <c r="Q734" s="45"/>
      <c r="R734" s="45"/>
      <c r="S734" s="45"/>
      <c r="T734" s="45"/>
      <c r="U734" s="45"/>
      <c r="V734" s="45"/>
      <c r="W734" s="138"/>
      <c r="X734" s="138"/>
      <c r="Y734" s="138"/>
      <c r="Z734" s="25">
        <v>0.99350000000000005</v>
      </c>
      <c r="AA734" s="25"/>
      <c r="AB734" s="25">
        <v>0.182</v>
      </c>
      <c r="AC734" s="25">
        <v>5.1000000000000004E-3</v>
      </c>
      <c r="AD734" s="121"/>
      <c r="AE734" s="121"/>
      <c r="AF734" s="88">
        <v>10503</v>
      </c>
      <c r="AG734" s="88">
        <v>23566</v>
      </c>
    </row>
    <row r="735" spans="1:49">
      <c r="A735" s="12" t="s">
        <v>128</v>
      </c>
      <c r="B735" s="2" t="s">
        <v>75</v>
      </c>
      <c r="C735" s="13" t="s">
        <v>3</v>
      </c>
      <c r="D735" s="2">
        <v>2015</v>
      </c>
      <c r="E735" s="13">
        <v>2015</v>
      </c>
      <c r="F735" s="13" t="s">
        <v>100</v>
      </c>
      <c r="G735" s="88"/>
      <c r="H735" s="88"/>
      <c r="I735" s="88"/>
      <c r="J735" s="88"/>
      <c r="K735" s="88"/>
      <c r="L735" s="88"/>
      <c r="M735" s="45">
        <v>10270</v>
      </c>
      <c r="N735" s="45">
        <v>24051</v>
      </c>
      <c r="O735" s="45"/>
      <c r="P735" s="45"/>
      <c r="Q735" s="45"/>
      <c r="R735" s="45"/>
      <c r="S735" s="45"/>
      <c r="T735" s="45"/>
      <c r="U735" s="45"/>
      <c r="V735" s="45"/>
      <c r="W735" s="138"/>
      <c r="X735" s="138"/>
      <c r="Y735" s="138"/>
      <c r="Z735" s="25">
        <v>0.99680000000000002</v>
      </c>
      <c r="AA735" s="25"/>
      <c r="AB735" s="25">
        <v>0.17599999999999999</v>
      </c>
      <c r="AC735" s="25">
        <v>4.2200000000000001E-2</v>
      </c>
      <c r="AD735" s="121"/>
      <c r="AE735" s="121"/>
      <c r="AF735" s="88">
        <v>1380</v>
      </c>
      <c r="AG735" s="88">
        <v>3071</v>
      </c>
    </row>
    <row r="736" spans="1:49">
      <c r="A736" s="12" t="s">
        <v>129</v>
      </c>
      <c r="B736" s="2" t="s">
        <v>75</v>
      </c>
      <c r="C736" s="13" t="s">
        <v>3</v>
      </c>
      <c r="D736" s="2">
        <v>2015</v>
      </c>
      <c r="E736" s="13">
        <v>2015</v>
      </c>
      <c r="F736" s="13" t="s">
        <v>100</v>
      </c>
      <c r="G736" s="88"/>
      <c r="H736" s="88"/>
      <c r="I736" s="88"/>
      <c r="J736" s="88"/>
      <c r="K736" s="88"/>
      <c r="L736" s="88"/>
      <c r="M736" s="45">
        <v>5936</v>
      </c>
      <c r="N736" s="45">
        <v>11629</v>
      </c>
      <c r="O736" s="45"/>
      <c r="P736" s="45"/>
      <c r="Q736" s="45"/>
      <c r="R736" s="45"/>
      <c r="S736" s="45"/>
      <c r="T736" s="45"/>
      <c r="U736" s="45"/>
      <c r="V736" s="45"/>
      <c r="W736" s="138"/>
      <c r="X736" s="138"/>
      <c r="Y736" s="138"/>
      <c r="Z736" s="25">
        <v>0.97499999999999998</v>
      </c>
      <c r="AA736" s="25"/>
      <c r="AB736" s="25">
        <v>0.17599999999999999</v>
      </c>
      <c r="AC736" s="25">
        <v>4.2200000000000001E-2</v>
      </c>
      <c r="AD736" s="121"/>
      <c r="AE736" s="121"/>
      <c r="AF736" s="88">
        <v>395</v>
      </c>
      <c r="AG736" s="88">
        <v>773</v>
      </c>
    </row>
    <row r="737" spans="1:33">
      <c r="A737" s="12" t="s">
        <v>130</v>
      </c>
      <c r="B737" s="2" t="s">
        <v>75</v>
      </c>
      <c r="C737" s="13" t="s">
        <v>3</v>
      </c>
      <c r="D737" s="2">
        <v>2015</v>
      </c>
      <c r="E737" s="13">
        <v>2015</v>
      </c>
      <c r="F737" s="13" t="s">
        <v>100</v>
      </c>
      <c r="G737" s="88"/>
      <c r="H737" s="88"/>
      <c r="I737" s="88"/>
      <c r="J737" s="88"/>
      <c r="K737" s="88"/>
      <c r="L737" s="88"/>
      <c r="M737" s="45">
        <v>1545</v>
      </c>
      <c r="N737" s="45">
        <v>3182</v>
      </c>
      <c r="O737" s="45"/>
      <c r="P737" s="45"/>
      <c r="Q737" s="45"/>
      <c r="R737" s="45"/>
      <c r="S737" s="45"/>
      <c r="T737" s="45"/>
      <c r="U737" s="45"/>
      <c r="V737" s="45"/>
      <c r="W737" s="138"/>
      <c r="X737" s="138"/>
      <c r="Y737" s="138"/>
      <c r="Z737" s="25">
        <v>0.86750000000000005</v>
      </c>
      <c r="AA737" s="25"/>
      <c r="AB737" s="25">
        <v>0.17599999999999999</v>
      </c>
      <c r="AC737" s="25">
        <v>4.2200000000000001E-2</v>
      </c>
      <c r="AD737" s="121"/>
      <c r="AE737" s="121"/>
      <c r="AF737" s="88">
        <v>99</v>
      </c>
      <c r="AG737" s="88">
        <v>174</v>
      </c>
    </row>
    <row r="738" spans="1:33">
      <c r="A738" s="12" t="s">
        <v>131</v>
      </c>
      <c r="B738" s="2" t="s">
        <v>76</v>
      </c>
      <c r="C738" s="13" t="s">
        <v>3</v>
      </c>
      <c r="D738" s="2">
        <v>2015</v>
      </c>
      <c r="E738" s="13">
        <v>2015</v>
      </c>
      <c r="F738" s="13" t="s">
        <v>100</v>
      </c>
      <c r="G738" s="88"/>
      <c r="H738" s="88"/>
      <c r="I738" s="88"/>
      <c r="J738" s="88"/>
      <c r="K738" s="88"/>
      <c r="L738" s="88"/>
      <c r="M738" s="45">
        <v>585716</v>
      </c>
      <c r="N738" s="45">
        <v>1185400</v>
      </c>
      <c r="O738" s="45"/>
      <c r="P738" s="45"/>
      <c r="Q738" s="45"/>
      <c r="R738" s="45"/>
      <c r="S738" s="45"/>
      <c r="T738" s="45"/>
      <c r="U738" s="45"/>
      <c r="V738" s="45"/>
      <c r="W738" s="138"/>
      <c r="X738" s="138"/>
      <c r="Y738" s="138"/>
      <c r="Z738" s="25">
        <v>0.96689999999999998</v>
      </c>
      <c r="AA738" s="25"/>
      <c r="AB738" s="25">
        <v>0.44</v>
      </c>
      <c r="AC738" s="25">
        <v>6.4600000000000005E-2</v>
      </c>
      <c r="AD738" s="121"/>
      <c r="AE738" s="121"/>
      <c r="AF738" s="88">
        <v>113527</v>
      </c>
      <c r="AG738" s="88">
        <v>231353</v>
      </c>
    </row>
    <row r="739" spans="1:33">
      <c r="A739" s="12" t="s">
        <v>132</v>
      </c>
      <c r="B739" s="2" t="s">
        <v>75</v>
      </c>
      <c r="C739" s="13" t="s">
        <v>3</v>
      </c>
      <c r="D739" s="2">
        <v>2015</v>
      </c>
      <c r="E739" s="13">
        <v>2015</v>
      </c>
      <c r="F739" s="13" t="s">
        <v>100</v>
      </c>
      <c r="G739" s="88"/>
      <c r="H739" s="88"/>
      <c r="I739" s="88"/>
      <c r="J739" s="88"/>
      <c r="K739" s="88"/>
      <c r="L739" s="88"/>
      <c r="M739" s="45">
        <v>11878</v>
      </c>
      <c r="N739" s="45">
        <v>29310</v>
      </c>
      <c r="O739" s="45"/>
      <c r="P739" s="45"/>
      <c r="Q739" s="45"/>
      <c r="R739" s="45"/>
      <c r="S739" s="45"/>
      <c r="T739" s="45"/>
      <c r="U739" s="45"/>
      <c r="V739" s="45"/>
      <c r="W739" s="138"/>
      <c r="X739" s="138"/>
      <c r="Y739" s="138"/>
      <c r="Z739" s="25">
        <v>0.98680000000000001</v>
      </c>
      <c r="AA739" s="25"/>
      <c r="AB739" s="25">
        <v>0.17599999999999999</v>
      </c>
      <c r="AC739" s="25">
        <v>4.2200000000000001E-2</v>
      </c>
      <c r="AD739" s="121"/>
      <c r="AE739" s="121"/>
      <c r="AF739" s="88">
        <v>2983</v>
      </c>
      <c r="AG739" s="88">
        <v>6867</v>
      </c>
    </row>
    <row r="740" spans="1:33">
      <c r="A740" s="12" t="s">
        <v>133</v>
      </c>
      <c r="B740" s="2" t="s">
        <v>75</v>
      </c>
      <c r="C740" s="13" t="s">
        <v>3</v>
      </c>
      <c r="D740" s="2">
        <v>2015</v>
      </c>
      <c r="E740" s="13">
        <v>2015</v>
      </c>
      <c r="F740" s="13" t="s">
        <v>100</v>
      </c>
      <c r="G740" s="88"/>
      <c r="H740" s="88"/>
      <c r="I740" s="88"/>
      <c r="J740" s="88"/>
      <c r="K740" s="88"/>
      <c r="L740" s="88"/>
      <c r="M740" s="45">
        <v>6300</v>
      </c>
      <c r="N740" s="45">
        <v>10403</v>
      </c>
      <c r="O740" s="45"/>
      <c r="P740" s="45"/>
      <c r="Q740" s="45"/>
      <c r="R740" s="45"/>
      <c r="S740" s="45"/>
      <c r="T740" s="45"/>
      <c r="U740" s="45"/>
      <c r="V740" s="45"/>
      <c r="W740" s="138"/>
      <c r="X740" s="138"/>
      <c r="Y740" s="138"/>
      <c r="Z740" s="25">
        <v>0.98229999999999995</v>
      </c>
      <c r="AA740" s="25"/>
      <c r="AB740" s="25">
        <v>0.17599999999999999</v>
      </c>
      <c r="AC740" s="25">
        <v>4.2200000000000001E-2</v>
      </c>
      <c r="AD740" s="121"/>
      <c r="AE740" s="121"/>
      <c r="AF740" s="88">
        <v>1301</v>
      </c>
      <c r="AG740" s="88">
        <v>2335</v>
      </c>
    </row>
    <row r="741" spans="1:33">
      <c r="A741" s="12" t="s">
        <v>134</v>
      </c>
      <c r="B741" s="2" t="s">
        <v>75</v>
      </c>
      <c r="C741" s="13" t="s">
        <v>3</v>
      </c>
      <c r="D741" s="2">
        <v>2015</v>
      </c>
      <c r="E741" s="13">
        <v>2015</v>
      </c>
      <c r="F741" s="13" t="s">
        <v>100</v>
      </c>
      <c r="G741" s="88"/>
      <c r="H741" s="88"/>
      <c r="I741" s="88"/>
      <c r="J741" s="88"/>
      <c r="K741" s="88"/>
      <c r="L741" s="88"/>
      <c r="M741" s="45">
        <v>1073</v>
      </c>
      <c r="N741" s="45">
        <v>2033</v>
      </c>
      <c r="O741" s="45"/>
      <c r="P741" s="45"/>
      <c r="Q741" s="45"/>
      <c r="R741" s="45"/>
      <c r="S741" s="45"/>
      <c r="T741" s="45"/>
      <c r="U741" s="45"/>
      <c r="V741" s="45"/>
      <c r="W741" s="138"/>
      <c r="X741" s="138"/>
      <c r="Y741" s="138"/>
      <c r="Z741" s="25">
        <v>0.8478</v>
      </c>
      <c r="AA741" s="25"/>
      <c r="AB741" s="25">
        <v>0.17599999999999999</v>
      </c>
      <c r="AC741" s="25">
        <v>4.2200000000000001E-2</v>
      </c>
      <c r="AD741" s="121"/>
      <c r="AE741" s="121"/>
      <c r="AF741" s="88">
        <v>27</v>
      </c>
      <c r="AG741" s="88">
        <v>47</v>
      </c>
    </row>
    <row r="742" spans="1:33">
      <c r="A742" s="12" t="s">
        <v>135</v>
      </c>
      <c r="B742" s="2" t="s">
        <v>75</v>
      </c>
      <c r="C742" s="13" t="s">
        <v>3</v>
      </c>
      <c r="D742" s="2">
        <v>2015</v>
      </c>
      <c r="E742" s="13">
        <v>2015</v>
      </c>
      <c r="F742" s="13" t="s">
        <v>100</v>
      </c>
      <c r="G742" s="88"/>
      <c r="H742" s="88"/>
      <c r="I742" s="88"/>
      <c r="J742" s="88"/>
      <c r="K742" s="88"/>
      <c r="L742" s="88"/>
      <c r="M742" s="45">
        <v>7131</v>
      </c>
      <c r="N742" s="45">
        <v>13178</v>
      </c>
      <c r="O742" s="45"/>
      <c r="P742" s="45"/>
      <c r="Q742" s="45"/>
      <c r="R742" s="45"/>
      <c r="S742" s="45"/>
      <c r="T742" s="45"/>
      <c r="U742" s="45"/>
      <c r="V742" s="45"/>
      <c r="W742" s="138"/>
      <c r="X742" s="138"/>
      <c r="Y742" s="138"/>
      <c r="Z742" s="25">
        <v>0.98660000000000003</v>
      </c>
      <c r="AA742" s="25"/>
      <c r="AB742" s="25">
        <v>0.17599999999999999</v>
      </c>
      <c r="AC742" s="25">
        <v>4.2200000000000001E-2</v>
      </c>
      <c r="AD742" s="121"/>
      <c r="AE742" s="121"/>
      <c r="AF742" s="88">
        <v>620</v>
      </c>
      <c r="AG742" s="88">
        <v>1322</v>
      </c>
    </row>
    <row r="743" spans="1:33">
      <c r="A743" s="12" t="s">
        <v>136</v>
      </c>
      <c r="B743" s="2" t="s">
        <v>75</v>
      </c>
      <c r="C743" s="13" t="s">
        <v>3</v>
      </c>
      <c r="D743" s="2">
        <v>2015</v>
      </c>
      <c r="E743" s="13">
        <v>2015</v>
      </c>
      <c r="F743" s="13" t="s">
        <v>100</v>
      </c>
      <c r="G743" s="88"/>
      <c r="H743" s="88"/>
      <c r="I743" s="88"/>
      <c r="J743" s="88"/>
      <c r="K743" s="88"/>
      <c r="L743" s="88"/>
      <c r="M743" s="45">
        <v>24649</v>
      </c>
      <c r="N743" s="45">
        <v>57836</v>
      </c>
      <c r="O743" s="45"/>
      <c r="P743" s="45"/>
      <c r="Q743" s="45"/>
      <c r="R743" s="45"/>
      <c r="S743" s="45"/>
      <c r="T743" s="45"/>
      <c r="U743" s="45"/>
      <c r="V743" s="45"/>
      <c r="W743" s="138"/>
      <c r="X743" s="138"/>
      <c r="Y743" s="138"/>
      <c r="Z743" s="25">
        <v>0.97689999999999999</v>
      </c>
      <c r="AA743" s="25"/>
      <c r="AB743" s="25">
        <v>0</v>
      </c>
      <c r="AC743" s="25">
        <v>2.6499999999999999E-2</v>
      </c>
      <c r="AD743" s="121"/>
      <c r="AE743" s="121"/>
      <c r="AF743" s="88">
        <v>4098</v>
      </c>
      <c r="AG743" s="88">
        <v>9136</v>
      </c>
    </row>
    <row r="744" spans="1:33">
      <c r="A744" s="12" t="s">
        <v>137</v>
      </c>
      <c r="B744" s="2" t="s">
        <v>75</v>
      </c>
      <c r="C744" s="13" t="s">
        <v>3</v>
      </c>
      <c r="D744" s="2">
        <v>2015</v>
      </c>
      <c r="E744" s="13">
        <v>2015</v>
      </c>
      <c r="F744" s="13" t="s">
        <v>100</v>
      </c>
      <c r="G744" s="88"/>
      <c r="H744" s="88"/>
      <c r="I744" s="88"/>
      <c r="J744" s="88"/>
      <c r="K744" s="88"/>
      <c r="L744" s="88"/>
      <c r="M744" s="45">
        <v>467</v>
      </c>
      <c r="N744" s="45">
        <v>1023</v>
      </c>
      <c r="O744" s="45"/>
      <c r="P744" s="45"/>
      <c r="Q744" s="45"/>
      <c r="R744" s="45"/>
      <c r="S744" s="45"/>
      <c r="T744" s="45"/>
      <c r="U744" s="45"/>
      <c r="V744" s="45"/>
      <c r="W744" s="138"/>
      <c r="X744" s="138"/>
      <c r="Y744" s="138"/>
      <c r="Z744" s="25">
        <v>1</v>
      </c>
      <c r="AA744" s="25"/>
      <c r="AB744" s="25">
        <v>0.17599999999999999</v>
      </c>
      <c r="AC744" s="25">
        <v>4.2200000000000001E-2</v>
      </c>
      <c r="AD744" s="121"/>
      <c r="AE744" s="121"/>
      <c r="AF744" s="88">
        <v>36</v>
      </c>
      <c r="AG744" s="88">
        <v>65</v>
      </c>
    </row>
    <row r="745" spans="1:33">
      <c r="A745" s="12" t="s">
        <v>138</v>
      </c>
      <c r="B745" s="2" t="s">
        <v>75</v>
      </c>
      <c r="C745" s="13" t="s">
        <v>3</v>
      </c>
      <c r="D745" s="2">
        <v>2015</v>
      </c>
      <c r="E745" s="13">
        <v>2015</v>
      </c>
      <c r="F745" s="13" t="s">
        <v>100</v>
      </c>
      <c r="G745" s="88"/>
      <c r="H745" s="88"/>
      <c r="I745" s="88"/>
      <c r="J745" s="88"/>
      <c r="K745" s="88"/>
      <c r="L745" s="88"/>
      <c r="M745" s="45">
        <v>499</v>
      </c>
      <c r="N745" s="45">
        <v>849</v>
      </c>
      <c r="O745" s="45"/>
      <c r="P745" s="45"/>
      <c r="Q745" s="45"/>
      <c r="R745" s="45"/>
      <c r="S745" s="45"/>
      <c r="T745" s="45"/>
      <c r="U745" s="45"/>
      <c r="V745" s="45"/>
      <c r="W745" s="138"/>
      <c r="X745" s="138"/>
      <c r="Y745" s="138"/>
      <c r="Z745" s="25">
        <v>0.93940000000000001</v>
      </c>
      <c r="AA745" s="25"/>
      <c r="AB745" s="25">
        <v>0.17599999999999999</v>
      </c>
      <c r="AC745" s="25">
        <v>4.2200000000000001E-2</v>
      </c>
      <c r="AD745" s="121"/>
      <c r="AE745" s="121"/>
      <c r="AF745" s="88">
        <v>66</v>
      </c>
      <c r="AG745" s="88">
        <v>139</v>
      </c>
    </row>
    <row r="746" spans="1:33">
      <c r="A746" s="12" t="s">
        <v>139</v>
      </c>
      <c r="B746" s="2" t="s">
        <v>75</v>
      </c>
      <c r="C746" s="13" t="s">
        <v>3</v>
      </c>
      <c r="D746" s="2">
        <v>2015</v>
      </c>
      <c r="E746" s="13">
        <v>2015</v>
      </c>
      <c r="F746" s="13" t="s">
        <v>100</v>
      </c>
      <c r="G746" s="88"/>
      <c r="H746" s="88"/>
      <c r="I746" s="88"/>
      <c r="J746" s="88"/>
      <c r="K746" s="88"/>
      <c r="L746" s="88"/>
      <c r="M746" s="45">
        <v>23266</v>
      </c>
      <c r="N746" s="45">
        <v>52560</v>
      </c>
      <c r="O746" s="45"/>
      <c r="P746" s="45"/>
      <c r="Q746" s="45"/>
      <c r="R746" s="45"/>
      <c r="S746" s="45"/>
      <c r="T746" s="45"/>
      <c r="U746" s="45"/>
      <c r="V746" s="45"/>
      <c r="W746" s="138"/>
      <c r="X746" s="138"/>
      <c r="Y746" s="138"/>
      <c r="Z746" s="25">
        <v>1</v>
      </c>
      <c r="AA746" s="25"/>
      <c r="AB746" s="25">
        <v>0.33300000000000002</v>
      </c>
      <c r="AC746" s="25">
        <v>6.3399999999999998E-2</v>
      </c>
      <c r="AD746" s="121"/>
      <c r="AE746" s="121"/>
      <c r="AF746" s="88">
        <v>8128</v>
      </c>
      <c r="AG746" s="88">
        <v>17627</v>
      </c>
    </row>
    <row r="747" spans="1:33">
      <c r="A747" s="12" t="s">
        <v>140</v>
      </c>
      <c r="B747" s="2" t="s">
        <v>75</v>
      </c>
      <c r="C747" s="13" t="s">
        <v>3</v>
      </c>
      <c r="D747" s="2">
        <v>2015</v>
      </c>
      <c r="E747" s="13">
        <v>2015</v>
      </c>
      <c r="F747" s="13" t="s">
        <v>100</v>
      </c>
      <c r="G747" s="88"/>
      <c r="H747" s="88"/>
      <c r="I747" s="88"/>
      <c r="J747" s="88"/>
      <c r="K747" s="88"/>
      <c r="L747" s="88"/>
      <c r="M747" s="45">
        <v>3575</v>
      </c>
      <c r="N747" s="45">
        <v>7421</v>
      </c>
      <c r="O747" s="45"/>
      <c r="P747" s="45"/>
      <c r="Q747" s="45"/>
      <c r="R747" s="45"/>
      <c r="S747" s="45"/>
      <c r="T747" s="45"/>
      <c r="U747" s="45"/>
      <c r="V747" s="45"/>
      <c r="W747" s="138"/>
      <c r="X747" s="138"/>
      <c r="Y747" s="138"/>
      <c r="Z747" s="25">
        <v>0.94199999999999995</v>
      </c>
      <c r="AA747" s="25"/>
      <c r="AB747" s="25">
        <v>0.17599999999999999</v>
      </c>
      <c r="AC747" s="25">
        <v>4.2200000000000001E-2</v>
      </c>
      <c r="AD747" s="121"/>
      <c r="AE747" s="121"/>
      <c r="AF747" s="88">
        <v>857</v>
      </c>
      <c r="AG747" s="88">
        <v>1779</v>
      </c>
    </row>
    <row r="748" spans="1:33">
      <c r="A748" s="12" t="s">
        <v>141</v>
      </c>
      <c r="B748" s="2" t="s">
        <v>75</v>
      </c>
      <c r="C748" s="13" t="s">
        <v>3</v>
      </c>
      <c r="D748" s="2">
        <v>2015</v>
      </c>
      <c r="E748" s="13">
        <v>2015</v>
      </c>
      <c r="F748" s="13" t="s">
        <v>100</v>
      </c>
      <c r="G748" s="88"/>
      <c r="H748" s="88"/>
      <c r="I748" s="88"/>
      <c r="J748" s="88"/>
      <c r="K748" s="88"/>
      <c r="L748" s="88"/>
      <c r="M748" s="45">
        <v>4247</v>
      </c>
      <c r="N748" s="45">
        <v>7705</v>
      </c>
      <c r="O748" s="45"/>
      <c r="P748" s="45"/>
      <c r="Q748" s="45"/>
      <c r="R748" s="45"/>
      <c r="S748" s="45"/>
      <c r="T748" s="45"/>
      <c r="U748" s="45"/>
      <c r="V748" s="45"/>
      <c r="W748" s="138"/>
      <c r="X748" s="138"/>
      <c r="Y748" s="138"/>
      <c r="Z748" s="25">
        <v>0.96519999999999995</v>
      </c>
      <c r="AA748" s="25"/>
      <c r="AB748" s="25">
        <v>0.17599999999999999</v>
      </c>
      <c r="AC748" s="25">
        <v>4.2200000000000001E-2</v>
      </c>
      <c r="AD748" s="121"/>
      <c r="AE748" s="121"/>
      <c r="AF748" s="88">
        <v>180</v>
      </c>
      <c r="AG748" s="88">
        <v>318</v>
      </c>
    </row>
    <row r="749" spans="1:33">
      <c r="A749" s="12" t="s">
        <v>142</v>
      </c>
      <c r="B749" s="2" t="s">
        <v>74</v>
      </c>
      <c r="C749" s="13" t="s">
        <v>3</v>
      </c>
      <c r="D749" s="2">
        <v>2015</v>
      </c>
      <c r="E749" s="13">
        <v>2015</v>
      </c>
      <c r="F749" s="13" t="s">
        <v>100</v>
      </c>
      <c r="G749" s="88"/>
      <c r="H749" s="88"/>
      <c r="I749" s="88"/>
      <c r="J749" s="88"/>
      <c r="K749" s="88"/>
      <c r="L749" s="88"/>
      <c r="M749" s="45">
        <v>120652</v>
      </c>
      <c r="N749" s="45">
        <v>253714</v>
      </c>
      <c r="O749" s="45"/>
      <c r="P749" s="45"/>
      <c r="Q749" s="45"/>
      <c r="R749" s="45"/>
      <c r="S749" s="45"/>
      <c r="T749" s="45"/>
      <c r="U749" s="45"/>
      <c r="V749" s="45"/>
      <c r="W749" s="138"/>
      <c r="X749" s="138"/>
      <c r="Y749" s="138"/>
      <c r="Z749" s="25">
        <v>0.98640000000000005</v>
      </c>
      <c r="AA749" s="25"/>
      <c r="AB749" s="25">
        <v>0.25</v>
      </c>
      <c r="AC749" s="25">
        <v>2.9000000000000001E-2</v>
      </c>
      <c r="AD749" s="121"/>
      <c r="AE749" s="121"/>
      <c r="AF749" s="88">
        <v>29311</v>
      </c>
      <c r="AG749" s="88">
        <v>63391</v>
      </c>
    </row>
    <row r="750" spans="1:33">
      <c r="A750" s="12" t="s">
        <v>143</v>
      </c>
      <c r="B750" s="2" t="s">
        <v>74</v>
      </c>
      <c r="C750" s="13" t="s">
        <v>3</v>
      </c>
      <c r="D750" s="2">
        <v>2015</v>
      </c>
      <c r="E750" s="13">
        <v>2015</v>
      </c>
      <c r="F750" s="13" t="s">
        <v>100</v>
      </c>
      <c r="G750" s="88"/>
      <c r="H750" s="88"/>
      <c r="I750" s="88"/>
      <c r="J750" s="88"/>
      <c r="K750" s="88"/>
      <c r="L750" s="88"/>
      <c r="M750" s="45">
        <v>9726</v>
      </c>
      <c r="N750" s="45">
        <v>18407</v>
      </c>
      <c r="O750" s="45"/>
      <c r="P750" s="45"/>
      <c r="Q750" s="45"/>
      <c r="R750" s="45"/>
      <c r="S750" s="45"/>
      <c r="T750" s="45"/>
      <c r="U750" s="45"/>
      <c r="V750" s="45"/>
      <c r="W750" s="138"/>
      <c r="X750" s="138"/>
      <c r="Y750" s="138"/>
      <c r="Z750" s="25">
        <v>0.98199999999999998</v>
      </c>
      <c r="AA750" s="25"/>
      <c r="AB750" s="25">
        <v>0.17599999999999999</v>
      </c>
      <c r="AC750" s="25">
        <v>4.2200000000000001E-2</v>
      </c>
      <c r="AD750" s="121"/>
      <c r="AE750" s="121"/>
      <c r="AF750" s="88">
        <v>728</v>
      </c>
      <c r="AG750" s="88">
        <v>1453</v>
      </c>
    </row>
    <row r="751" spans="1:33">
      <c r="A751" s="12" t="s">
        <v>144</v>
      </c>
      <c r="B751" s="2" t="s">
        <v>75</v>
      </c>
      <c r="C751" s="13" t="s">
        <v>3</v>
      </c>
      <c r="D751" s="2">
        <v>2015</v>
      </c>
      <c r="E751" s="13">
        <v>2015</v>
      </c>
      <c r="F751" s="13" t="s">
        <v>100</v>
      </c>
      <c r="G751" s="88"/>
      <c r="H751" s="88"/>
      <c r="I751" s="88"/>
      <c r="J751" s="88"/>
      <c r="K751" s="88"/>
      <c r="L751" s="88"/>
      <c r="M751" s="45">
        <v>1060</v>
      </c>
      <c r="N751" s="45">
        <v>2030</v>
      </c>
      <c r="O751" s="45"/>
      <c r="P751" s="45"/>
      <c r="Q751" s="45"/>
      <c r="R751" s="45"/>
      <c r="S751" s="45"/>
      <c r="T751" s="45"/>
      <c r="U751" s="45"/>
      <c r="V751" s="45"/>
      <c r="W751" s="138"/>
      <c r="X751" s="138"/>
      <c r="Y751" s="138"/>
      <c r="Z751" s="25">
        <v>1</v>
      </c>
      <c r="AA751" s="25"/>
      <c r="AB751" s="25">
        <v>0.17599999999999999</v>
      </c>
      <c r="AC751" s="25">
        <v>4.2200000000000001E-2</v>
      </c>
      <c r="AD751" s="121"/>
      <c r="AE751" s="121"/>
      <c r="AF751" s="88">
        <v>51</v>
      </c>
      <c r="AG751" s="88">
        <v>93</v>
      </c>
    </row>
    <row r="752" spans="1:33">
      <c r="A752" s="12" t="s">
        <v>145</v>
      </c>
      <c r="B752" s="2" t="s">
        <v>75</v>
      </c>
      <c r="C752" s="13" t="s">
        <v>3</v>
      </c>
      <c r="D752" s="2">
        <v>2015</v>
      </c>
      <c r="E752" s="13">
        <v>2015</v>
      </c>
      <c r="F752" s="13" t="s">
        <v>100</v>
      </c>
      <c r="G752" s="88"/>
      <c r="H752" s="88"/>
      <c r="I752" s="88"/>
      <c r="J752" s="88"/>
      <c r="K752" s="88"/>
      <c r="L752" s="88"/>
      <c r="M752" s="45">
        <v>126931</v>
      </c>
      <c r="N752" s="45">
        <v>292785</v>
      </c>
      <c r="O752" s="45"/>
      <c r="P752" s="45"/>
      <c r="Q752" s="45"/>
      <c r="R752" s="45"/>
      <c r="S752" s="45"/>
      <c r="T752" s="45"/>
      <c r="U752" s="45"/>
      <c r="V752" s="45"/>
      <c r="W752" s="138"/>
      <c r="X752" s="138"/>
      <c r="Y752" s="138"/>
      <c r="Z752" s="25">
        <v>0.99550000000000005</v>
      </c>
      <c r="AA752" s="25"/>
      <c r="AB752" s="25">
        <v>0.158</v>
      </c>
      <c r="AC752" s="25">
        <v>7.4899999999999994E-2</v>
      </c>
      <c r="AD752" s="121"/>
      <c r="AE752" s="121"/>
      <c r="AF752" s="88">
        <v>17030</v>
      </c>
      <c r="AG752" s="88">
        <v>37235</v>
      </c>
    </row>
    <row r="753" spans="1:33">
      <c r="A753" s="12" t="s">
        <v>146</v>
      </c>
      <c r="B753" s="2" t="s">
        <v>74</v>
      </c>
      <c r="C753" s="13" t="s">
        <v>3</v>
      </c>
      <c r="D753" s="2">
        <v>2015</v>
      </c>
      <c r="E753" s="13">
        <v>2015</v>
      </c>
      <c r="F753" s="13" t="s">
        <v>100</v>
      </c>
      <c r="G753" s="88"/>
      <c r="H753" s="88"/>
      <c r="I753" s="88"/>
      <c r="J753" s="88"/>
      <c r="K753" s="88"/>
      <c r="L753" s="88"/>
      <c r="M753" s="45">
        <v>103939</v>
      </c>
      <c r="N753" s="45">
        <v>219747</v>
      </c>
      <c r="O753" s="45"/>
      <c r="P753" s="45"/>
      <c r="Q753" s="45"/>
      <c r="R753" s="45"/>
      <c r="S753" s="45"/>
      <c r="T753" s="45"/>
      <c r="U753" s="45"/>
      <c r="V753" s="45"/>
      <c r="W753" s="138"/>
      <c r="X753" s="138"/>
      <c r="Y753" s="138"/>
      <c r="Z753" s="25">
        <v>0.98929999999999996</v>
      </c>
      <c r="AA753" s="25"/>
      <c r="AB753" s="25">
        <v>0.5</v>
      </c>
      <c r="AC753" s="25">
        <v>0</v>
      </c>
      <c r="AD753" s="121"/>
      <c r="AE753" s="121"/>
      <c r="AF753" s="88">
        <v>10007</v>
      </c>
      <c r="AG753" s="88">
        <v>19617</v>
      </c>
    </row>
    <row r="754" spans="1:33">
      <c r="A754" s="12" t="s">
        <v>147</v>
      </c>
      <c r="B754" s="2" t="s">
        <v>75</v>
      </c>
      <c r="C754" s="13" t="s">
        <v>3</v>
      </c>
      <c r="D754" s="2">
        <v>2015</v>
      </c>
      <c r="E754" s="13">
        <v>2015</v>
      </c>
      <c r="F754" s="13" t="s">
        <v>100</v>
      </c>
      <c r="G754" s="88"/>
      <c r="H754" s="88"/>
      <c r="I754" s="88"/>
      <c r="J754" s="88"/>
      <c r="K754" s="88"/>
      <c r="L754" s="88"/>
      <c r="M754" s="45">
        <v>2731</v>
      </c>
      <c r="N754" s="45">
        <v>6193</v>
      </c>
      <c r="O754" s="45"/>
      <c r="P754" s="45"/>
      <c r="Q754" s="45"/>
      <c r="R754" s="45"/>
      <c r="S754" s="45"/>
      <c r="T754" s="45"/>
      <c r="U754" s="45"/>
      <c r="V754" s="45"/>
      <c r="W754" s="138"/>
      <c r="X754" s="138"/>
      <c r="Y754" s="138"/>
      <c r="Z754" s="25">
        <v>0.98109999999999997</v>
      </c>
      <c r="AA754" s="25"/>
      <c r="AB754" s="25">
        <v>0.17599999999999999</v>
      </c>
      <c r="AC754" s="25">
        <v>4.2200000000000001E-2</v>
      </c>
      <c r="AD754" s="121"/>
      <c r="AE754" s="121"/>
      <c r="AF754" s="88">
        <v>459</v>
      </c>
      <c r="AG754" s="88">
        <v>1032</v>
      </c>
    </row>
    <row r="755" spans="1:33">
      <c r="A755" s="12" t="s">
        <v>148</v>
      </c>
      <c r="B755" s="2" t="s">
        <v>75</v>
      </c>
      <c r="C755" s="13" t="s">
        <v>3</v>
      </c>
      <c r="D755" s="2">
        <v>2015</v>
      </c>
      <c r="E755" s="13">
        <v>2015</v>
      </c>
      <c r="F755" s="13" t="s">
        <v>100</v>
      </c>
      <c r="G755" s="88"/>
      <c r="H755" s="88"/>
      <c r="I755" s="88"/>
      <c r="J755" s="88"/>
      <c r="K755" s="88"/>
      <c r="L755" s="88"/>
      <c r="M755" s="45">
        <v>177354</v>
      </c>
      <c r="N755" s="45">
        <v>398410</v>
      </c>
      <c r="O755" s="45"/>
      <c r="P755" s="45"/>
      <c r="Q755" s="45"/>
      <c r="R755" s="45"/>
      <c r="S755" s="45"/>
      <c r="T755" s="45"/>
      <c r="U755" s="45"/>
      <c r="V755" s="45"/>
      <c r="W755" s="138"/>
      <c r="X755" s="138"/>
      <c r="Y755" s="138"/>
      <c r="Z755" s="25">
        <v>0.99990000000000001</v>
      </c>
      <c r="AA755" s="25"/>
      <c r="AB755" s="25">
        <v>9.0999999999999998E-2</v>
      </c>
      <c r="AC755" s="25">
        <v>7.8E-2</v>
      </c>
      <c r="AD755" s="121"/>
      <c r="AE755" s="121"/>
      <c r="AF755" s="88">
        <v>21421</v>
      </c>
      <c r="AG755" s="88">
        <v>45386</v>
      </c>
    </row>
    <row r="756" spans="1:33">
      <c r="A756" s="12" t="s">
        <v>149</v>
      </c>
      <c r="B756" s="2" t="s">
        <v>74</v>
      </c>
      <c r="C756" s="13" t="s">
        <v>3</v>
      </c>
      <c r="D756" s="2">
        <v>2015</v>
      </c>
      <c r="E756" s="13">
        <v>2015</v>
      </c>
      <c r="F756" s="13" t="s">
        <v>100</v>
      </c>
      <c r="G756" s="88"/>
      <c r="H756" s="88"/>
      <c r="I756" s="88"/>
      <c r="J756" s="88"/>
      <c r="K756" s="88"/>
      <c r="L756" s="88"/>
      <c r="M756" s="45">
        <v>139096</v>
      </c>
      <c r="N756" s="45">
        <v>287399</v>
      </c>
      <c r="O756" s="45"/>
      <c r="P756" s="45"/>
      <c r="Q756" s="45"/>
      <c r="R756" s="45"/>
      <c r="S756" s="45"/>
      <c r="T756" s="45"/>
      <c r="U756" s="45"/>
      <c r="V756" s="45"/>
      <c r="W756" s="138"/>
      <c r="X756" s="138"/>
      <c r="Y756" s="138"/>
      <c r="Z756" s="25">
        <v>0.93559999999999999</v>
      </c>
      <c r="AA756" s="25"/>
      <c r="AB756" s="25">
        <v>0.46200000000000002</v>
      </c>
      <c r="AC756" s="25">
        <v>1.06E-2</v>
      </c>
      <c r="AD756" s="121"/>
      <c r="AE756" s="121"/>
      <c r="AF756" s="88">
        <v>16876</v>
      </c>
      <c r="AG756" s="88">
        <v>34622</v>
      </c>
    </row>
    <row r="757" spans="1:33">
      <c r="A757" s="12" t="s">
        <v>150</v>
      </c>
      <c r="B757" s="2" t="s">
        <v>74</v>
      </c>
      <c r="C757" s="13" t="s">
        <v>3</v>
      </c>
      <c r="D757" s="2">
        <v>2015</v>
      </c>
      <c r="E757" s="13">
        <v>2015</v>
      </c>
      <c r="F757" s="13" t="s">
        <v>100</v>
      </c>
      <c r="G757" s="88"/>
      <c r="H757" s="88"/>
      <c r="I757" s="88"/>
      <c r="J757" s="88"/>
      <c r="K757" s="88"/>
      <c r="L757" s="88"/>
      <c r="M757" s="45">
        <v>33153</v>
      </c>
      <c r="N757" s="45">
        <v>50987</v>
      </c>
      <c r="O757" s="45"/>
      <c r="P757" s="45"/>
      <c r="Q757" s="45"/>
      <c r="R757" s="45"/>
      <c r="S757" s="45"/>
      <c r="T757" s="45"/>
      <c r="U757" s="45"/>
      <c r="V757" s="45"/>
      <c r="W757" s="138"/>
      <c r="X757" s="138"/>
      <c r="Y757" s="138"/>
      <c r="Z757" s="25">
        <v>0.9728</v>
      </c>
      <c r="AA757" s="25"/>
      <c r="AB757" s="25">
        <v>0.75</v>
      </c>
      <c r="AC757" s="25">
        <v>9.9599999999999994E-2</v>
      </c>
      <c r="AD757" s="121"/>
      <c r="AE757" s="121"/>
      <c r="AF757" s="88">
        <v>4130</v>
      </c>
      <c r="AG757" s="88">
        <v>6569</v>
      </c>
    </row>
    <row r="758" spans="1:33">
      <c r="A758" s="12" t="s">
        <v>151</v>
      </c>
      <c r="B758" s="2" t="s">
        <v>75</v>
      </c>
      <c r="C758" s="13" t="s">
        <v>3</v>
      </c>
      <c r="D758" s="2">
        <v>2015</v>
      </c>
      <c r="E758" s="13">
        <v>2015</v>
      </c>
      <c r="F758" s="13" t="s">
        <v>100</v>
      </c>
      <c r="G758" s="88"/>
      <c r="H758" s="88"/>
      <c r="I758" s="88"/>
      <c r="J758" s="88"/>
      <c r="K758" s="88"/>
      <c r="L758" s="88"/>
      <c r="M758" s="45">
        <v>51784</v>
      </c>
      <c r="N758" s="45">
        <v>120014</v>
      </c>
      <c r="O758" s="45"/>
      <c r="P758" s="45"/>
      <c r="Q758" s="45"/>
      <c r="R758" s="45"/>
      <c r="S758" s="45"/>
      <c r="T758" s="45"/>
      <c r="U758" s="45"/>
      <c r="V758" s="45"/>
      <c r="W758" s="138"/>
      <c r="X758" s="138"/>
      <c r="Y758" s="138"/>
      <c r="Z758" s="25">
        <v>0.98650000000000004</v>
      </c>
      <c r="AA758" s="25"/>
      <c r="AB758" s="25">
        <v>0</v>
      </c>
      <c r="AC758" s="25">
        <v>1.35E-2</v>
      </c>
      <c r="AD758" s="121"/>
      <c r="AE758" s="121"/>
      <c r="AF758" s="88">
        <v>7343</v>
      </c>
      <c r="AG758" s="88">
        <v>15572</v>
      </c>
    </row>
    <row r="759" spans="1:33">
      <c r="A759" s="12" t="s">
        <v>152</v>
      </c>
      <c r="B759" s="2" t="s">
        <v>74</v>
      </c>
      <c r="C759" s="13" t="s">
        <v>3</v>
      </c>
      <c r="D759" s="2">
        <v>2015</v>
      </c>
      <c r="E759" s="13">
        <v>2015</v>
      </c>
      <c r="F759" s="13" t="s">
        <v>100</v>
      </c>
      <c r="G759" s="88"/>
      <c r="H759" s="88"/>
      <c r="I759" s="88"/>
      <c r="J759" s="88"/>
      <c r="K759" s="88"/>
      <c r="L759" s="88"/>
      <c r="M759" s="45">
        <v>9834</v>
      </c>
      <c r="N759" s="45">
        <v>18402</v>
      </c>
      <c r="O759" s="45"/>
      <c r="P759" s="45"/>
      <c r="Q759" s="45"/>
      <c r="R759" s="45"/>
      <c r="S759" s="45"/>
      <c r="T759" s="45"/>
      <c r="U759" s="45"/>
      <c r="V759" s="45"/>
      <c r="W759" s="138"/>
      <c r="X759" s="138"/>
      <c r="Y759" s="138"/>
      <c r="Z759" s="25">
        <v>0.95289999999999997</v>
      </c>
      <c r="AA759" s="25"/>
      <c r="AB759" s="25">
        <v>0.17599999999999999</v>
      </c>
      <c r="AC759" s="25">
        <v>4.2200000000000001E-2</v>
      </c>
      <c r="AD759" s="121"/>
      <c r="AE759" s="121"/>
      <c r="AF759" s="88">
        <v>1191</v>
      </c>
      <c r="AG759" s="88">
        <v>2400</v>
      </c>
    </row>
    <row r="760" spans="1:33">
      <c r="A760" s="12" t="s">
        <v>153</v>
      </c>
      <c r="B760" s="2" t="s">
        <v>74</v>
      </c>
      <c r="C760" s="13" t="s">
        <v>3</v>
      </c>
      <c r="D760" s="2">
        <v>2015</v>
      </c>
      <c r="E760" s="13">
        <v>2015</v>
      </c>
      <c r="F760" s="13" t="s">
        <v>100</v>
      </c>
      <c r="G760" s="88"/>
      <c r="H760" s="88"/>
      <c r="I760" s="88"/>
      <c r="J760" s="88"/>
      <c r="K760" s="88"/>
      <c r="L760" s="88"/>
      <c r="M760" s="45">
        <v>15994</v>
      </c>
      <c r="N760" s="45">
        <v>31880</v>
      </c>
      <c r="O760" s="45"/>
      <c r="P760" s="45"/>
      <c r="Q760" s="45"/>
      <c r="R760" s="45"/>
      <c r="S760" s="45"/>
      <c r="T760" s="45"/>
      <c r="U760" s="45"/>
      <c r="V760" s="45"/>
      <c r="W760" s="138"/>
      <c r="X760" s="138"/>
      <c r="Y760" s="138"/>
      <c r="Z760" s="25">
        <v>0.97550000000000003</v>
      </c>
      <c r="AA760" s="25"/>
      <c r="AB760" s="25">
        <v>0.17599999999999999</v>
      </c>
      <c r="AC760" s="25">
        <v>4.2200000000000001E-2</v>
      </c>
      <c r="AD760" s="121"/>
      <c r="AE760" s="121"/>
      <c r="AF760" s="88">
        <v>4036</v>
      </c>
      <c r="AG760" s="88">
        <v>7854</v>
      </c>
    </row>
    <row r="761" spans="1:33">
      <c r="A761" s="12" t="s">
        <v>154</v>
      </c>
      <c r="B761" s="2" t="s">
        <v>74</v>
      </c>
      <c r="C761" s="13" t="s">
        <v>3</v>
      </c>
      <c r="D761" s="2">
        <v>2015</v>
      </c>
      <c r="E761" s="13">
        <v>2015</v>
      </c>
      <c r="F761" s="13" t="s">
        <v>100</v>
      </c>
      <c r="G761" s="88"/>
      <c r="H761" s="88"/>
      <c r="I761" s="88"/>
      <c r="J761" s="88"/>
      <c r="K761" s="88"/>
      <c r="L761" s="88"/>
      <c r="M761" s="45">
        <v>16991</v>
      </c>
      <c r="N761" s="45">
        <v>37090</v>
      </c>
      <c r="O761" s="45"/>
      <c r="P761" s="45"/>
      <c r="Q761" s="45"/>
      <c r="R761" s="45"/>
      <c r="S761" s="45"/>
      <c r="T761" s="45"/>
      <c r="U761" s="45"/>
      <c r="V761" s="45"/>
      <c r="W761" s="138"/>
      <c r="X761" s="138"/>
      <c r="Y761" s="138"/>
      <c r="Z761" s="25">
        <v>0.85509999999999997</v>
      </c>
      <c r="AA761" s="25"/>
      <c r="AB761" s="25">
        <v>0.17599999999999999</v>
      </c>
      <c r="AC761" s="25">
        <v>4.2200000000000001E-2</v>
      </c>
      <c r="AD761" s="121"/>
      <c r="AE761" s="121"/>
      <c r="AF761" s="88">
        <v>5004</v>
      </c>
      <c r="AG761" s="88">
        <v>11082</v>
      </c>
    </row>
    <row r="762" spans="1:33">
      <c r="A762" s="12" t="s">
        <v>155</v>
      </c>
      <c r="B762" s="2" t="s">
        <v>74</v>
      </c>
      <c r="C762" s="13" t="s">
        <v>3</v>
      </c>
      <c r="D762" s="2">
        <v>2015</v>
      </c>
      <c r="E762" s="13">
        <v>2015</v>
      </c>
      <c r="F762" s="13" t="s">
        <v>100</v>
      </c>
      <c r="G762" s="88"/>
      <c r="H762" s="88"/>
      <c r="I762" s="88"/>
      <c r="J762" s="88"/>
      <c r="K762" s="88"/>
      <c r="L762" s="88"/>
      <c r="M762" s="45">
        <v>55320</v>
      </c>
      <c r="N762" s="45">
        <v>112449</v>
      </c>
      <c r="O762" s="45"/>
      <c r="P762" s="45"/>
      <c r="Q762" s="45"/>
      <c r="R762" s="45"/>
      <c r="S762" s="45"/>
      <c r="T762" s="45"/>
      <c r="U762" s="45"/>
      <c r="V762" s="45"/>
      <c r="W762" s="138"/>
      <c r="X762" s="138"/>
      <c r="Y762" s="138"/>
      <c r="Z762" s="25">
        <v>0.96040000000000003</v>
      </c>
      <c r="AA762" s="25"/>
      <c r="AB762" s="25">
        <v>0.4</v>
      </c>
      <c r="AC762" s="25">
        <v>1.35E-2</v>
      </c>
      <c r="AD762" s="121"/>
      <c r="AE762" s="121"/>
      <c r="AF762" s="88">
        <v>11021</v>
      </c>
      <c r="AG762" s="88">
        <v>22249</v>
      </c>
    </row>
    <row r="763" spans="1:33">
      <c r="A763" s="12" t="s">
        <v>156</v>
      </c>
      <c r="B763" s="2" t="s">
        <v>74</v>
      </c>
      <c r="C763" s="13" t="s">
        <v>3</v>
      </c>
      <c r="D763" s="2">
        <v>2015</v>
      </c>
      <c r="E763" s="13">
        <v>2015</v>
      </c>
      <c r="F763" s="13" t="s">
        <v>100</v>
      </c>
      <c r="G763" s="88"/>
      <c r="H763" s="88"/>
      <c r="I763" s="88"/>
      <c r="J763" s="88"/>
      <c r="K763" s="88"/>
      <c r="L763" s="88"/>
      <c r="M763" s="45">
        <v>13271</v>
      </c>
      <c r="N763" s="45">
        <v>25385</v>
      </c>
      <c r="O763" s="45"/>
      <c r="P763" s="45"/>
      <c r="Q763" s="45"/>
      <c r="R763" s="45"/>
      <c r="S763" s="45"/>
      <c r="T763" s="45"/>
      <c r="U763" s="45"/>
      <c r="V763" s="45"/>
      <c r="W763" s="138"/>
      <c r="X763" s="138"/>
      <c r="Y763" s="138"/>
      <c r="Z763" s="25">
        <v>0.92720000000000002</v>
      </c>
      <c r="AA763" s="25"/>
      <c r="AB763" s="25">
        <v>0.17599999999999999</v>
      </c>
      <c r="AC763" s="25">
        <v>4.2200000000000001E-2</v>
      </c>
      <c r="AD763" s="121"/>
      <c r="AE763" s="121"/>
      <c r="AF763" s="88">
        <v>2622</v>
      </c>
      <c r="AG763" s="88">
        <v>5448</v>
      </c>
    </row>
    <row r="764" spans="1:33">
      <c r="A764" s="12" t="s">
        <v>157</v>
      </c>
      <c r="B764" s="2" t="s">
        <v>75</v>
      </c>
      <c r="C764" s="13" t="s">
        <v>3</v>
      </c>
      <c r="D764" s="2">
        <v>2015</v>
      </c>
      <c r="E764" s="13">
        <v>2015</v>
      </c>
      <c r="F764" s="13" t="s">
        <v>100</v>
      </c>
      <c r="G764" s="88"/>
      <c r="H764" s="88"/>
      <c r="I764" s="88"/>
      <c r="J764" s="88"/>
      <c r="K764" s="88"/>
      <c r="L764" s="88"/>
      <c r="M764" s="45">
        <v>12834</v>
      </c>
      <c r="N764" s="45">
        <v>24775</v>
      </c>
      <c r="O764" s="45"/>
      <c r="P764" s="45"/>
      <c r="Q764" s="45"/>
      <c r="R764" s="45"/>
      <c r="S764" s="45"/>
      <c r="T764" s="45"/>
      <c r="U764" s="45"/>
      <c r="V764" s="45"/>
      <c r="W764" s="138"/>
      <c r="X764" s="138"/>
      <c r="Y764" s="138"/>
      <c r="Z764" s="25">
        <v>0.96550000000000002</v>
      </c>
      <c r="AA764" s="25"/>
      <c r="AB764" s="25">
        <v>0.17599999999999999</v>
      </c>
      <c r="AC764" s="25">
        <v>4.2200000000000001E-2</v>
      </c>
      <c r="AD764" s="121"/>
      <c r="AE764" s="121"/>
      <c r="AF764" s="88">
        <v>691</v>
      </c>
      <c r="AG764" s="88">
        <v>1138</v>
      </c>
    </row>
    <row r="765" spans="1:33">
      <c r="A765" s="12" t="s">
        <v>158</v>
      </c>
      <c r="B765" s="2" t="s">
        <v>75</v>
      </c>
      <c r="C765" s="13" t="s">
        <v>3</v>
      </c>
      <c r="D765" s="2">
        <v>2015</v>
      </c>
      <c r="E765" s="13">
        <v>2015</v>
      </c>
      <c r="F765" s="13" t="s">
        <v>100</v>
      </c>
      <c r="G765" s="88"/>
      <c r="H765" s="88"/>
      <c r="I765" s="88"/>
      <c r="J765" s="88"/>
      <c r="K765" s="88"/>
      <c r="L765" s="88"/>
      <c r="M765" s="45">
        <v>178</v>
      </c>
      <c r="N765" s="45">
        <v>320</v>
      </c>
      <c r="O765" s="45"/>
      <c r="P765" s="45"/>
      <c r="Q765" s="45"/>
      <c r="R765" s="45"/>
      <c r="S765" s="45"/>
      <c r="T765" s="45"/>
      <c r="U765" s="45"/>
      <c r="V765" s="45"/>
      <c r="W765" s="138"/>
      <c r="X765" s="138"/>
      <c r="Y765" s="138"/>
      <c r="Z765" s="25">
        <v>1</v>
      </c>
      <c r="AA765" s="25"/>
      <c r="AB765" s="25">
        <v>0.17599999999999999</v>
      </c>
      <c r="AC765" s="25">
        <v>4.2200000000000001E-2</v>
      </c>
      <c r="AD765" s="121"/>
      <c r="AE765" s="121"/>
      <c r="AF765" s="88" t="s">
        <v>430</v>
      </c>
      <c r="AG765" s="88" t="s">
        <v>430</v>
      </c>
    </row>
    <row r="766" spans="1:33">
      <c r="A766" s="12" t="s">
        <v>159</v>
      </c>
      <c r="B766" s="2" t="s">
        <v>75</v>
      </c>
      <c r="C766" s="13" t="s">
        <v>3</v>
      </c>
      <c r="D766" s="2">
        <v>2015</v>
      </c>
      <c r="E766" s="13">
        <v>2015</v>
      </c>
      <c r="F766" s="13" t="s">
        <v>100</v>
      </c>
      <c r="G766" s="88"/>
      <c r="H766" s="88"/>
      <c r="I766" s="88"/>
      <c r="J766" s="88"/>
      <c r="K766" s="88"/>
      <c r="L766" s="88"/>
      <c r="M766" s="45">
        <v>3223</v>
      </c>
      <c r="N766" s="45">
        <v>6993</v>
      </c>
      <c r="O766" s="45"/>
      <c r="P766" s="45"/>
      <c r="Q766" s="45"/>
      <c r="R766" s="45"/>
      <c r="S766" s="45"/>
      <c r="T766" s="45"/>
      <c r="U766" s="45"/>
      <c r="V766" s="45"/>
      <c r="W766" s="138"/>
      <c r="X766" s="138"/>
      <c r="Y766" s="138"/>
      <c r="Z766" s="25">
        <v>1</v>
      </c>
      <c r="AA766" s="25"/>
      <c r="AB766" s="25">
        <v>0.17599999999999999</v>
      </c>
      <c r="AC766" s="25">
        <v>4.2200000000000001E-2</v>
      </c>
      <c r="AD766" s="121"/>
      <c r="AE766" s="121"/>
      <c r="AF766" s="88">
        <v>139</v>
      </c>
      <c r="AG766" s="88">
        <v>245</v>
      </c>
    </row>
    <row r="767" spans="1:33">
      <c r="A767" s="12" t="s">
        <v>160</v>
      </c>
      <c r="B767" s="2" t="s">
        <v>74</v>
      </c>
      <c r="C767" s="13" t="s">
        <v>3</v>
      </c>
      <c r="D767" s="2">
        <v>2015</v>
      </c>
      <c r="E767" s="13">
        <v>2015</v>
      </c>
      <c r="F767" s="13" t="s">
        <v>100</v>
      </c>
      <c r="G767" s="88"/>
      <c r="H767" s="88"/>
      <c r="I767" s="88"/>
      <c r="J767" s="88"/>
      <c r="K767" s="88"/>
      <c r="L767" s="88"/>
      <c r="M767" s="45">
        <v>22313</v>
      </c>
      <c r="N767" s="45">
        <v>43385</v>
      </c>
      <c r="O767" s="45"/>
      <c r="P767" s="45"/>
      <c r="Q767" s="45"/>
      <c r="R767" s="45"/>
      <c r="S767" s="45"/>
      <c r="T767" s="45"/>
      <c r="U767" s="45"/>
      <c r="V767" s="45"/>
      <c r="W767" s="138"/>
      <c r="X767" s="138"/>
      <c r="Y767" s="138"/>
      <c r="Z767" s="25">
        <v>0.93089999999999995</v>
      </c>
      <c r="AA767" s="25"/>
      <c r="AB767" s="25">
        <v>1</v>
      </c>
      <c r="AC767" s="25">
        <v>3.6999999999999998E-2</v>
      </c>
      <c r="AD767" s="121"/>
      <c r="AE767" s="121"/>
      <c r="AF767" s="88">
        <v>2460</v>
      </c>
      <c r="AG767" s="88">
        <v>4832</v>
      </c>
    </row>
    <row r="768" spans="1:33">
      <c r="A768" s="12" t="s">
        <v>161</v>
      </c>
      <c r="B768" s="2" t="s">
        <v>74</v>
      </c>
      <c r="C768" s="13" t="s">
        <v>3</v>
      </c>
      <c r="D768" s="2">
        <v>2015</v>
      </c>
      <c r="E768" s="13">
        <v>2015</v>
      </c>
      <c r="F768" s="13" t="s">
        <v>100</v>
      </c>
      <c r="G768" s="88"/>
      <c r="H768" s="88"/>
      <c r="I768" s="88"/>
      <c r="J768" s="88"/>
      <c r="K768" s="88"/>
      <c r="L768" s="88"/>
      <c r="M768" s="45">
        <v>19814</v>
      </c>
      <c r="N768" s="45">
        <v>35677</v>
      </c>
      <c r="O768" s="45"/>
      <c r="P768" s="45"/>
      <c r="Q768" s="45"/>
      <c r="R768" s="45"/>
      <c r="S768" s="45"/>
      <c r="T768" s="45"/>
      <c r="U768" s="45"/>
      <c r="V768" s="45"/>
      <c r="W768" s="138"/>
      <c r="X768" s="138"/>
      <c r="Y768" s="138"/>
      <c r="Z768" s="25">
        <v>0.95820000000000005</v>
      </c>
      <c r="AA768" s="25"/>
      <c r="AB768" s="25">
        <v>0.17599999999999999</v>
      </c>
      <c r="AC768" s="25">
        <v>4.2200000000000001E-2</v>
      </c>
      <c r="AD768" s="121"/>
      <c r="AE768" s="121"/>
      <c r="AF768" s="88">
        <v>3429</v>
      </c>
      <c r="AG768" s="88">
        <v>6945</v>
      </c>
    </row>
    <row r="769" spans="1:49">
      <c r="A769" s="12" t="s">
        <v>162</v>
      </c>
      <c r="B769" s="2" t="s">
        <v>75</v>
      </c>
      <c r="C769" s="13" t="s">
        <v>3</v>
      </c>
      <c r="D769" s="2">
        <v>2015</v>
      </c>
      <c r="E769" s="13">
        <v>2015</v>
      </c>
      <c r="F769" s="13" t="s">
        <v>100</v>
      </c>
      <c r="G769" s="88"/>
      <c r="H769" s="88"/>
      <c r="I769" s="88"/>
      <c r="J769" s="88"/>
      <c r="K769" s="88"/>
      <c r="L769" s="88"/>
      <c r="M769" s="45">
        <v>42583</v>
      </c>
      <c r="N769" s="45">
        <v>91585</v>
      </c>
      <c r="O769" s="45"/>
      <c r="P769" s="45"/>
      <c r="Q769" s="45"/>
      <c r="R769" s="45"/>
      <c r="S769" s="45"/>
      <c r="T769" s="45"/>
      <c r="U769" s="45"/>
      <c r="V769" s="45"/>
      <c r="W769" s="138"/>
      <c r="X769" s="138"/>
      <c r="Y769" s="138"/>
      <c r="Z769" s="25">
        <v>0.9627</v>
      </c>
      <c r="AA769" s="25"/>
      <c r="AB769" s="25">
        <v>0.33300000000000002</v>
      </c>
      <c r="AC769" s="25">
        <v>1.55E-2</v>
      </c>
      <c r="AD769" s="121"/>
      <c r="AE769" s="121"/>
      <c r="AF769" s="88">
        <v>5495</v>
      </c>
      <c r="AG769" s="88">
        <v>11671</v>
      </c>
    </row>
    <row r="770" spans="1:49">
      <c r="A770" s="12" t="s">
        <v>163</v>
      </c>
      <c r="B770" s="2" t="s">
        <v>75</v>
      </c>
      <c r="C770" s="13" t="s">
        <v>3</v>
      </c>
      <c r="D770" s="2">
        <v>2015</v>
      </c>
      <c r="E770" s="13">
        <v>2015</v>
      </c>
      <c r="F770" s="13" t="s">
        <v>100</v>
      </c>
      <c r="G770" s="88"/>
      <c r="H770" s="88"/>
      <c r="I770" s="88"/>
      <c r="J770" s="88"/>
      <c r="K770" s="88"/>
      <c r="L770" s="88"/>
      <c r="M770" s="45">
        <v>5642</v>
      </c>
      <c r="N770" s="45">
        <v>13047</v>
      </c>
      <c r="O770" s="45"/>
      <c r="P770" s="45"/>
      <c r="Q770" s="45"/>
      <c r="R770" s="45"/>
      <c r="S770" s="45"/>
      <c r="T770" s="45"/>
      <c r="U770" s="45"/>
      <c r="V770" s="45"/>
      <c r="W770" s="138"/>
      <c r="X770" s="138"/>
      <c r="Y770" s="138"/>
      <c r="Z770" s="25">
        <v>1</v>
      </c>
      <c r="AA770" s="25"/>
      <c r="AB770" s="25">
        <v>0.17599999999999999</v>
      </c>
      <c r="AC770" s="25">
        <v>4.2200000000000001E-2</v>
      </c>
      <c r="AD770" s="121"/>
      <c r="AE770" s="121"/>
      <c r="AF770" s="88">
        <v>702</v>
      </c>
      <c r="AG770" s="88">
        <v>1513</v>
      </c>
      <c r="AH770" s="1"/>
      <c r="AI770" s="1"/>
      <c r="AJ770" s="1"/>
      <c r="AK770" s="1"/>
      <c r="AL770" s="1"/>
      <c r="AM770" s="1"/>
      <c r="AN770" s="1"/>
      <c r="AO770" s="1"/>
      <c r="AP770" s="1"/>
      <c r="AQ770" s="1"/>
      <c r="AR770" s="1"/>
      <c r="AS770" s="1"/>
      <c r="AT770" s="1"/>
      <c r="AU770" s="1"/>
      <c r="AV770" s="1"/>
      <c r="AW770" s="1"/>
    </row>
    <row r="771" spans="1:49">
      <c r="A771" s="12" t="s">
        <v>164</v>
      </c>
      <c r="B771" s="2" t="s">
        <v>75</v>
      </c>
      <c r="C771" s="13" t="s">
        <v>3</v>
      </c>
      <c r="D771" s="2">
        <v>2015</v>
      </c>
      <c r="E771" s="13">
        <v>2015</v>
      </c>
      <c r="F771" s="13" t="s">
        <v>100</v>
      </c>
      <c r="G771" s="88"/>
      <c r="H771" s="88"/>
      <c r="I771" s="88"/>
      <c r="J771" s="88"/>
      <c r="K771" s="88"/>
      <c r="L771" s="88"/>
      <c r="M771" s="45">
        <v>4714</v>
      </c>
      <c r="N771" s="45">
        <v>10255</v>
      </c>
      <c r="O771" s="45"/>
      <c r="P771" s="45"/>
      <c r="Q771" s="45"/>
      <c r="R771" s="45"/>
      <c r="S771" s="45"/>
      <c r="T771" s="45"/>
      <c r="U771" s="45"/>
      <c r="V771" s="45"/>
      <c r="W771" s="138"/>
      <c r="X771" s="138"/>
      <c r="Y771" s="138"/>
      <c r="Z771" s="25">
        <v>0.97929999999999995</v>
      </c>
      <c r="AA771" s="25"/>
      <c r="AB771" s="25">
        <v>0.17599999999999999</v>
      </c>
      <c r="AC771" s="25">
        <v>4.2200000000000001E-2</v>
      </c>
      <c r="AD771" s="121"/>
      <c r="AE771" s="121"/>
      <c r="AF771" s="88">
        <v>442</v>
      </c>
      <c r="AG771" s="88">
        <v>926</v>
      </c>
      <c r="AH771" s="1"/>
      <c r="AI771" s="1"/>
      <c r="AJ771" s="1"/>
      <c r="AK771" s="1"/>
      <c r="AL771" s="1"/>
      <c r="AM771" s="1"/>
      <c r="AN771" s="1"/>
      <c r="AO771" s="1"/>
      <c r="AP771" s="1"/>
      <c r="AQ771" s="1"/>
      <c r="AR771" s="1"/>
      <c r="AS771" s="1"/>
      <c r="AT771" s="1"/>
      <c r="AU771" s="1"/>
      <c r="AV771" s="1"/>
      <c r="AW771" s="1"/>
    </row>
    <row r="772" spans="1:49">
      <c r="A772" s="12" t="s">
        <v>165</v>
      </c>
      <c r="B772" s="2" t="s">
        <v>75</v>
      </c>
      <c r="C772" s="13" t="s">
        <v>3</v>
      </c>
      <c r="D772" s="2">
        <v>2015</v>
      </c>
      <c r="E772" s="13">
        <v>2015</v>
      </c>
      <c r="F772" s="13" t="s">
        <v>100</v>
      </c>
      <c r="G772" s="88"/>
      <c r="H772" s="88"/>
      <c r="I772" s="88"/>
      <c r="J772" s="88"/>
      <c r="K772" s="88"/>
      <c r="L772" s="88"/>
      <c r="M772" s="45">
        <v>996</v>
      </c>
      <c r="N772" s="45">
        <v>1829</v>
      </c>
      <c r="O772" s="45"/>
      <c r="P772" s="45"/>
      <c r="Q772" s="45"/>
      <c r="R772" s="45"/>
      <c r="S772" s="45"/>
      <c r="T772" s="45"/>
      <c r="U772" s="45"/>
      <c r="V772" s="45"/>
      <c r="W772" s="138"/>
      <c r="X772" s="138"/>
      <c r="Y772" s="138"/>
      <c r="Z772" s="25">
        <v>0.92449999999999999</v>
      </c>
      <c r="AA772" s="25"/>
      <c r="AB772" s="25">
        <v>0.17599999999999999</v>
      </c>
      <c r="AC772" s="25">
        <v>4.2200000000000001E-2</v>
      </c>
      <c r="AD772" s="121"/>
      <c r="AE772" s="121"/>
      <c r="AF772" s="88">
        <v>39</v>
      </c>
      <c r="AG772" s="88">
        <v>59</v>
      </c>
      <c r="AH772" s="1"/>
      <c r="AI772" s="1"/>
      <c r="AJ772" s="1"/>
      <c r="AK772" s="1"/>
      <c r="AL772" s="1"/>
      <c r="AM772" s="1"/>
      <c r="AN772" s="1"/>
      <c r="AO772" s="1"/>
      <c r="AP772" s="1"/>
      <c r="AQ772" s="1"/>
      <c r="AR772" s="1"/>
      <c r="AS772" s="1"/>
      <c r="AT772" s="1"/>
      <c r="AU772" s="1"/>
      <c r="AV772" s="1"/>
      <c r="AW772" s="1"/>
    </row>
    <row r="773" spans="1:49">
      <c r="A773" s="12" t="s">
        <v>166</v>
      </c>
      <c r="B773" s="2" t="s">
        <v>74</v>
      </c>
      <c r="C773" s="13" t="s">
        <v>3</v>
      </c>
      <c r="D773" s="2">
        <v>2015</v>
      </c>
      <c r="E773" s="13">
        <v>2015</v>
      </c>
      <c r="F773" s="13" t="s">
        <v>100</v>
      </c>
      <c r="G773" s="88"/>
      <c r="H773" s="88"/>
      <c r="I773" s="88"/>
      <c r="J773" s="88"/>
      <c r="K773" s="88"/>
      <c r="L773" s="88"/>
      <c r="M773" s="45">
        <v>52436</v>
      </c>
      <c r="N773" s="45">
        <v>123898</v>
      </c>
      <c r="O773" s="45"/>
      <c r="P773" s="45"/>
      <c r="Q773" s="45"/>
      <c r="R773" s="45"/>
      <c r="S773" s="45"/>
      <c r="T773" s="45"/>
      <c r="U773" s="45"/>
      <c r="V773" s="45"/>
      <c r="W773" s="138"/>
      <c r="X773" s="138"/>
      <c r="Y773" s="138"/>
      <c r="Z773" s="25">
        <v>0.97740000000000005</v>
      </c>
      <c r="AA773" s="25"/>
      <c r="AB773" s="25">
        <v>1</v>
      </c>
      <c r="AC773" s="25">
        <v>6.3600000000000004E-2</v>
      </c>
      <c r="AD773" s="121"/>
      <c r="AE773" s="121"/>
      <c r="AF773" s="88">
        <v>8369</v>
      </c>
      <c r="AG773" s="88">
        <v>19233</v>
      </c>
      <c r="AH773" s="1"/>
      <c r="AI773" s="1"/>
      <c r="AJ773" s="1"/>
      <c r="AK773" s="1"/>
      <c r="AL773" s="1"/>
      <c r="AM773" s="1"/>
      <c r="AN773" s="1"/>
      <c r="AO773" s="1"/>
      <c r="AP773" s="1"/>
      <c r="AQ773" s="1"/>
      <c r="AR773" s="1"/>
      <c r="AS773" s="1"/>
      <c r="AT773" s="1"/>
      <c r="AU773" s="1"/>
      <c r="AV773" s="1"/>
      <c r="AW773" s="1"/>
    </row>
    <row r="774" spans="1:49">
      <c r="A774" s="12" t="s">
        <v>167</v>
      </c>
      <c r="B774" s="2" t="s">
        <v>75</v>
      </c>
      <c r="C774" s="13" t="s">
        <v>3</v>
      </c>
      <c r="D774" s="2">
        <v>2015</v>
      </c>
      <c r="E774" s="13">
        <v>2015</v>
      </c>
      <c r="F774" s="13" t="s">
        <v>100</v>
      </c>
      <c r="G774" s="88"/>
      <c r="H774" s="88"/>
      <c r="I774" s="88"/>
      <c r="J774" s="88"/>
      <c r="K774" s="88"/>
      <c r="L774" s="88"/>
      <c r="M774" s="45">
        <v>3000</v>
      </c>
      <c r="N774" s="45">
        <v>5414</v>
      </c>
      <c r="O774" s="45"/>
      <c r="P774" s="45"/>
      <c r="Q774" s="45"/>
      <c r="R774" s="45"/>
      <c r="S774" s="45"/>
      <c r="T774" s="45"/>
      <c r="U774" s="45"/>
      <c r="V774" s="45"/>
      <c r="W774" s="138"/>
      <c r="X774" s="138"/>
      <c r="Y774" s="138"/>
      <c r="Z774" s="25">
        <v>0.89259999999999995</v>
      </c>
      <c r="AA774" s="25"/>
      <c r="AB774" s="25">
        <v>0.17599999999999999</v>
      </c>
      <c r="AC774" s="25">
        <v>4.2200000000000001E-2</v>
      </c>
      <c r="AD774" s="121"/>
      <c r="AE774" s="121"/>
      <c r="AF774" s="88">
        <v>119</v>
      </c>
      <c r="AG774" s="88">
        <v>190</v>
      </c>
      <c r="AH774" s="1"/>
      <c r="AI774" s="1"/>
      <c r="AJ774" s="1"/>
      <c r="AK774" s="1"/>
      <c r="AL774" s="1"/>
      <c r="AM774" s="1"/>
      <c r="AN774" s="1"/>
      <c r="AO774" s="1"/>
      <c r="AP774" s="1"/>
      <c r="AQ774" s="1"/>
      <c r="AR774" s="1"/>
      <c r="AS774" s="1"/>
      <c r="AT774" s="1"/>
      <c r="AU774" s="1"/>
      <c r="AV774" s="1"/>
      <c r="AW774" s="1"/>
    </row>
    <row r="775" spans="1:49">
      <c r="A775" s="12" t="s">
        <v>168</v>
      </c>
      <c r="B775" s="2" t="s">
        <v>74</v>
      </c>
      <c r="C775" s="13" t="s">
        <v>3</v>
      </c>
      <c r="D775" s="2">
        <v>2015</v>
      </c>
      <c r="E775" s="13">
        <v>2015</v>
      </c>
      <c r="F775" s="13" t="s">
        <v>100</v>
      </c>
      <c r="G775" s="88"/>
      <c r="H775" s="88"/>
      <c r="I775" s="88"/>
      <c r="J775" s="88"/>
      <c r="K775" s="88"/>
      <c r="L775" s="88"/>
      <c r="M775" s="45">
        <v>36486</v>
      </c>
      <c r="N775" s="45">
        <v>74220</v>
      </c>
      <c r="O775" s="45"/>
      <c r="P775" s="45"/>
      <c r="Q775" s="45"/>
      <c r="R775" s="45"/>
      <c r="S775" s="45"/>
      <c r="T775" s="45"/>
      <c r="U775" s="45"/>
      <c r="V775" s="45"/>
      <c r="W775" s="138"/>
      <c r="X775" s="138"/>
      <c r="Y775" s="138"/>
      <c r="Z775" s="25">
        <v>0.94359999999999999</v>
      </c>
      <c r="AA775" s="25"/>
      <c r="AB775" s="25">
        <v>0.66700000000000004</v>
      </c>
      <c r="AC775" s="25">
        <v>3.85E-2</v>
      </c>
      <c r="AD775" s="121"/>
      <c r="AE775" s="121"/>
      <c r="AF775" s="88">
        <v>7074</v>
      </c>
      <c r="AG775" s="88">
        <v>15739</v>
      </c>
      <c r="AH775" s="1"/>
      <c r="AI775" s="1"/>
      <c r="AJ775" s="1"/>
      <c r="AK775" s="1"/>
      <c r="AL775" s="1"/>
      <c r="AM775" s="1"/>
      <c r="AN775" s="1"/>
      <c r="AO775" s="1"/>
      <c r="AP775" s="1"/>
      <c r="AQ775" s="1"/>
      <c r="AR775" s="1"/>
      <c r="AS775" s="1"/>
      <c r="AT775" s="1"/>
      <c r="AU775" s="1"/>
      <c r="AV775" s="1"/>
      <c r="AW775" s="1"/>
    </row>
    <row r="776" spans="1:49">
      <c r="A776" s="12" t="s">
        <v>169</v>
      </c>
      <c r="B776" s="2" t="s">
        <v>74</v>
      </c>
      <c r="C776" s="13" t="s">
        <v>3</v>
      </c>
      <c r="D776" s="2">
        <v>2015</v>
      </c>
      <c r="E776" s="13">
        <v>2015</v>
      </c>
      <c r="F776" s="13" t="s">
        <v>100</v>
      </c>
      <c r="G776" s="88"/>
      <c r="H776" s="88"/>
      <c r="I776" s="88"/>
      <c r="J776" s="88"/>
      <c r="K776" s="88"/>
      <c r="L776" s="88"/>
      <c r="M776" s="45">
        <v>9810</v>
      </c>
      <c r="N776" s="45">
        <v>20044</v>
      </c>
      <c r="O776" s="45"/>
      <c r="P776" s="45"/>
      <c r="Q776" s="45"/>
      <c r="R776" s="45"/>
      <c r="S776" s="45"/>
      <c r="T776" s="45"/>
      <c r="U776" s="45"/>
      <c r="V776" s="45"/>
      <c r="W776" s="138"/>
      <c r="X776" s="138"/>
      <c r="Y776" s="138"/>
      <c r="Z776" s="25">
        <v>0.91220000000000001</v>
      </c>
      <c r="AA776" s="25"/>
      <c r="AB776" s="25">
        <v>0.17599999999999999</v>
      </c>
      <c r="AC776" s="25">
        <v>4.2200000000000001E-2</v>
      </c>
      <c r="AD776" s="121"/>
      <c r="AE776" s="121"/>
      <c r="AF776" s="88">
        <v>986</v>
      </c>
      <c r="AG776" s="88">
        <v>1977</v>
      </c>
      <c r="AH776" s="1"/>
      <c r="AI776" s="1"/>
      <c r="AJ776" s="1"/>
      <c r="AK776" s="1"/>
      <c r="AL776" s="1"/>
      <c r="AM776" s="1"/>
      <c r="AN776" s="1"/>
      <c r="AO776" s="1"/>
      <c r="AP776" s="1"/>
      <c r="AQ776" s="1"/>
      <c r="AR776" s="1"/>
      <c r="AS776" s="1"/>
      <c r="AT776" s="1"/>
      <c r="AU776" s="1"/>
      <c r="AV776" s="1"/>
      <c r="AW776" s="1"/>
    </row>
    <row r="777" spans="1:49">
      <c r="A777" s="12" t="s">
        <v>170</v>
      </c>
      <c r="B777" s="2" t="s">
        <v>75</v>
      </c>
      <c r="C777" s="13" t="s">
        <v>3</v>
      </c>
      <c r="D777" s="2">
        <v>2015</v>
      </c>
      <c r="E777" s="13">
        <v>2015</v>
      </c>
      <c r="F777" s="13" t="s">
        <v>100</v>
      </c>
      <c r="G777" s="88"/>
      <c r="H777" s="88"/>
      <c r="I777" s="88"/>
      <c r="J777" s="88"/>
      <c r="K777" s="88"/>
      <c r="L777" s="88"/>
      <c r="M777" s="45">
        <v>6023</v>
      </c>
      <c r="N777" s="45">
        <v>13204</v>
      </c>
      <c r="O777" s="45"/>
      <c r="P777" s="45"/>
      <c r="Q777" s="45"/>
      <c r="R777" s="45"/>
      <c r="S777" s="45"/>
      <c r="T777" s="45"/>
      <c r="U777" s="45"/>
      <c r="V777" s="45"/>
      <c r="W777" s="138"/>
      <c r="X777" s="138"/>
      <c r="Y777" s="138"/>
      <c r="Z777" s="25">
        <v>1</v>
      </c>
      <c r="AA777" s="25"/>
      <c r="AB777" s="25">
        <v>0.17599999999999999</v>
      </c>
      <c r="AC777" s="25">
        <v>4.2200000000000001E-2</v>
      </c>
      <c r="AD777" s="121"/>
      <c r="AE777" s="121"/>
      <c r="AF777" s="88">
        <v>557</v>
      </c>
      <c r="AG777" s="88">
        <v>1115</v>
      </c>
      <c r="AH777" s="1"/>
      <c r="AI777" s="1"/>
      <c r="AJ777" s="1"/>
      <c r="AK777" s="1"/>
      <c r="AL777" s="1"/>
      <c r="AM777" s="1"/>
      <c r="AN777" s="1"/>
      <c r="AO777" s="1"/>
      <c r="AP777" s="1"/>
      <c r="AQ777" s="1"/>
      <c r="AR777" s="1"/>
      <c r="AS777" s="1"/>
      <c r="AT777" s="1"/>
      <c r="AU777" s="1"/>
      <c r="AV777" s="1"/>
      <c r="AW777" s="1"/>
    </row>
    <row r="778" spans="1:49">
      <c r="A778" s="48" t="s">
        <v>171</v>
      </c>
      <c r="B778" s="2" t="s">
        <v>66</v>
      </c>
      <c r="C778" s="13" t="s">
        <v>182</v>
      </c>
      <c r="D778" s="2">
        <v>2015</v>
      </c>
      <c r="E778" s="13">
        <v>2015</v>
      </c>
      <c r="F778" s="13" t="s">
        <v>100</v>
      </c>
      <c r="G778" s="88">
        <v>294482</v>
      </c>
      <c r="H778" s="88">
        <v>1787093</v>
      </c>
      <c r="I778" s="88">
        <v>2008</v>
      </c>
      <c r="J778" s="88">
        <v>17799</v>
      </c>
      <c r="K778" s="88">
        <v>296490</v>
      </c>
      <c r="L778" s="88">
        <v>1804892</v>
      </c>
      <c r="M778" s="45">
        <v>2101382</v>
      </c>
      <c r="N778" s="45">
        <v>4443927</v>
      </c>
      <c r="O778" s="45">
        <v>743447</v>
      </c>
      <c r="P778" s="45">
        <v>3654545</v>
      </c>
      <c r="Q778" s="45">
        <v>4397992</v>
      </c>
      <c r="R778" s="45">
        <v>6589</v>
      </c>
      <c r="S778" s="45">
        <v>39346</v>
      </c>
      <c r="T778" s="45">
        <v>45935</v>
      </c>
      <c r="U778" s="45">
        <v>750036</v>
      </c>
      <c r="V778" s="45">
        <v>3693891</v>
      </c>
      <c r="W778" s="138">
        <v>633511464.82000005</v>
      </c>
      <c r="X778" s="138">
        <v>6061134.0599999996</v>
      </c>
      <c r="Y778" s="138">
        <v>639572598.88</v>
      </c>
      <c r="Z778" s="25">
        <v>0.97030000000000005</v>
      </c>
      <c r="AA778" s="25"/>
      <c r="AB778" s="25">
        <v>0.32200000000000001</v>
      </c>
      <c r="AC778" s="25">
        <v>7.4300000000000005E-2</v>
      </c>
      <c r="AD778" s="121"/>
      <c r="AE778" s="121"/>
      <c r="AF778" s="88">
        <v>336942</v>
      </c>
      <c r="AG778" s="88">
        <v>702314</v>
      </c>
      <c r="AH778" s="2"/>
      <c r="AI778" s="2"/>
      <c r="AJ778" s="2"/>
      <c r="AK778" s="2"/>
      <c r="AL778" s="2"/>
      <c r="AM778" s="2"/>
      <c r="AN778" s="2"/>
      <c r="AO778" s="2"/>
      <c r="AP778" s="2"/>
      <c r="AQ778" s="2"/>
      <c r="AR778" s="2"/>
      <c r="AS778" s="2"/>
      <c r="AT778" s="2"/>
      <c r="AU778" s="2"/>
      <c r="AV778" s="2"/>
      <c r="AW778" s="2"/>
    </row>
    <row r="779" spans="1:49">
      <c r="A779" s="48" t="s">
        <v>172</v>
      </c>
      <c r="B779" s="2" t="s">
        <v>74</v>
      </c>
      <c r="C779" s="13" t="s">
        <v>182</v>
      </c>
      <c r="D779" s="2">
        <v>2015</v>
      </c>
      <c r="E779" s="13">
        <v>2015</v>
      </c>
      <c r="F779" s="13" t="s">
        <v>100</v>
      </c>
      <c r="G779" s="88"/>
      <c r="H779" s="88"/>
      <c r="I779" s="88"/>
      <c r="J779" s="88"/>
      <c r="K779" s="88"/>
      <c r="L779" s="88"/>
      <c r="M779" s="45">
        <v>60825</v>
      </c>
      <c r="N779" s="45">
        <v>120003</v>
      </c>
      <c r="O779" s="45"/>
      <c r="P779" s="45"/>
      <c r="Q779" s="45"/>
      <c r="R779" s="45"/>
      <c r="S779" s="45"/>
      <c r="T779" s="45"/>
      <c r="U779" s="45"/>
      <c r="V779" s="45"/>
      <c r="W779" s="138"/>
      <c r="X779" s="138"/>
      <c r="Y779" s="138"/>
      <c r="Z779" s="25">
        <v>0.83</v>
      </c>
      <c r="AA779" s="25"/>
      <c r="AB779" s="25">
        <v>1</v>
      </c>
      <c r="AC779" s="25">
        <v>6.9000000000000006E-2</v>
      </c>
      <c r="AD779" s="121"/>
      <c r="AE779" s="121"/>
      <c r="AF779" s="88">
        <v>9289</v>
      </c>
      <c r="AG779" s="88">
        <v>17679</v>
      </c>
      <c r="AH779" s="1"/>
      <c r="AI779" s="1"/>
      <c r="AJ779" s="1"/>
      <c r="AK779" s="1"/>
      <c r="AL779" s="1"/>
      <c r="AM779" s="1"/>
      <c r="AN779" s="1"/>
      <c r="AO779" s="1"/>
      <c r="AP779" s="1"/>
      <c r="AQ779" s="1"/>
      <c r="AR779" s="1"/>
      <c r="AS779" s="1"/>
      <c r="AT779" s="1"/>
      <c r="AU779" s="1"/>
      <c r="AV779" s="1"/>
      <c r="AW779" s="1"/>
    </row>
    <row r="780" spans="1:49">
      <c r="A780" s="48" t="s">
        <v>173</v>
      </c>
      <c r="B780" s="2" t="s">
        <v>75</v>
      </c>
      <c r="C780" s="13" t="s">
        <v>182</v>
      </c>
      <c r="D780" s="2">
        <v>2015</v>
      </c>
      <c r="E780" s="13">
        <v>2015</v>
      </c>
      <c r="F780" s="13" t="s">
        <v>100</v>
      </c>
      <c r="G780" s="88"/>
      <c r="H780" s="88"/>
      <c r="I780" s="88"/>
      <c r="J780" s="88"/>
      <c r="K780" s="88"/>
      <c r="L780" s="88"/>
      <c r="M780" s="45">
        <v>102</v>
      </c>
      <c r="N780" s="45">
        <v>165</v>
      </c>
      <c r="O780" s="45"/>
      <c r="P780" s="45"/>
      <c r="Q780" s="45"/>
      <c r="R780" s="45"/>
      <c r="S780" s="45"/>
      <c r="T780" s="45"/>
      <c r="U780" s="45"/>
      <c r="V780" s="45"/>
      <c r="W780" s="138"/>
      <c r="X780" s="138"/>
      <c r="Y780" s="138"/>
      <c r="Z780" s="25">
        <v>1</v>
      </c>
      <c r="AA780" s="25"/>
      <c r="AB780" s="25">
        <v>0.26100000000000001</v>
      </c>
      <c r="AC780" s="25">
        <v>4.8000000000000001E-2</v>
      </c>
      <c r="AD780" s="121"/>
      <c r="AE780" s="121"/>
      <c r="AF780" s="88" t="s">
        <v>430</v>
      </c>
      <c r="AG780" s="88" t="s">
        <v>430</v>
      </c>
      <c r="AH780" s="1"/>
      <c r="AI780" s="1"/>
      <c r="AJ780" s="1"/>
      <c r="AK780" s="1"/>
      <c r="AL780" s="1"/>
      <c r="AM780" s="1"/>
      <c r="AN780" s="1"/>
      <c r="AO780" s="1"/>
      <c r="AP780" s="1"/>
      <c r="AQ780" s="1"/>
      <c r="AR780" s="1"/>
      <c r="AS780" s="1"/>
      <c r="AT780" s="1"/>
      <c r="AU780" s="1"/>
      <c r="AV780" s="1"/>
      <c r="AW780" s="1"/>
    </row>
    <row r="781" spans="1:49">
      <c r="A781" s="48" t="s">
        <v>174</v>
      </c>
      <c r="B781" s="2" t="s">
        <v>75</v>
      </c>
      <c r="C781" s="13" t="s">
        <v>182</v>
      </c>
      <c r="D781" s="2">
        <v>2015</v>
      </c>
      <c r="E781" s="13">
        <v>2015</v>
      </c>
      <c r="F781" s="13" t="s">
        <v>100</v>
      </c>
      <c r="G781" s="88"/>
      <c r="H781" s="88"/>
      <c r="I781" s="88"/>
      <c r="J781" s="88"/>
      <c r="K781" s="88"/>
      <c r="L781" s="88"/>
      <c r="M781" s="45">
        <v>1746</v>
      </c>
      <c r="N781" s="45">
        <v>3343</v>
      </c>
      <c r="O781" s="45"/>
      <c r="P781" s="45"/>
      <c r="Q781" s="45"/>
      <c r="R781" s="45"/>
      <c r="S781" s="45"/>
      <c r="T781" s="45"/>
      <c r="U781" s="45"/>
      <c r="V781" s="45"/>
      <c r="W781" s="138"/>
      <c r="X781" s="138"/>
      <c r="Y781" s="138"/>
      <c r="Z781" s="25">
        <v>0.94230000000000003</v>
      </c>
      <c r="AA781" s="25"/>
      <c r="AB781" s="25">
        <v>0.26100000000000001</v>
      </c>
      <c r="AC781" s="25">
        <v>4.8000000000000001E-2</v>
      </c>
      <c r="AD781" s="121"/>
      <c r="AE781" s="121"/>
      <c r="AF781" s="88">
        <v>63</v>
      </c>
      <c r="AG781" s="88">
        <v>109</v>
      </c>
      <c r="AH781" s="1"/>
      <c r="AI781" s="1"/>
      <c r="AJ781" s="1"/>
      <c r="AK781" s="1"/>
      <c r="AL781" s="1"/>
      <c r="AM781" s="1"/>
      <c r="AN781" s="1"/>
      <c r="AO781" s="1"/>
      <c r="AP781" s="1"/>
      <c r="AQ781" s="1"/>
      <c r="AR781" s="1"/>
      <c r="AS781" s="1"/>
      <c r="AT781" s="1"/>
      <c r="AU781" s="1"/>
      <c r="AV781" s="1"/>
      <c r="AW781" s="1"/>
    </row>
    <row r="782" spans="1:49">
      <c r="A782" s="48" t="s">
        <v>175</v>
      </c>
      <c r="B782" s="2" t="s">
        <v>75</v>
      </c>
      <c r="C782" s="13" t="s">
        <v>182</v>
      </c>
      <c r="D782" s="2">
        <v>2015</v>
      </c>
      <c r="E782" s="13">
        <v>2015</v>
      </c>
      <c r="F782" s="13" t="s">
        <v>100</v>
      </c>
      <c r="G782" s="88"/>
      <c r="H782" s="88"/>
      <c r="I782" s="88"/>
      <c r="J782" s="88"/>
      <c r="K782" s="88"/>
      <c r="L782" s="88"/>
      <c r="M782" s="45">
        <v>16101</v>
      </c>
      <c r="N782" s="45">
        <v>31351</v>
      </c>
      <c r="O782" s="45"/>
      <c r="P782" s="45"/>
      <c r="Q782" s="45"/>
      <c r="R782" s="45"/>
      <c r="S782" s="45"/>
      <c r="T782" s="45"/>
      <c r="U782" s="45"/>
      <c r="V782" s="45"/>
      <c r="W782" s="138"/>
      <c r="X782" s="138"/>
      <c r="Y782" s="138"/>
      <c r="Z782" s="25">
        <v>0.90039999999999998</v>
      </c>
      <c r="AA782" s="25"/>
      <c r="AB782" s="25">
        <v>0.26100000000000001</v>
      </c>
      <c r="AC782" s="25">
        <v>4.8000000000000001E-2</v>
      </c>
      <c r="AD782" s="121"/>
      <c r="AE782" s="121"/>
      <c r="AF782" s="88">
        <v>989</v>
      </c>
      <c r="AG782" s="88">
        <v>1690</v>
      </c>
      <c r="AH782" s="1"/>
      <c r="AI782" s="1"/>
      <c r="AJ782" s="1"/>
      <c r="AK782" s="1"/>
      <c r="AL782" s="1"/>
      <c r="AM782" s="1"/>
      <c r="AN782" s="1"/>
      <c r="AO782" s="1"/>
      <c r="AP782" s="1"/>
      <c r="AQ782" s="1"/>
      <c r="AR782" s="1"/>
      <c r="AS782" s="1"/>
      <c r="AT782" s="1"/>
      <c r="AU782" s="1"/>
      <c r="AV782" s="1"/>
      <c r="AW782" s="1"/>
    </row>
    <row r="783" spans="1:49">
      <c r="A783" s="48" t="s">
        <v>176</v>
      </c>
      <c r="B783" s="2" t="s">
        <v>75</v>
      </c>
      <c r="C783" s="13" t="s">
        <v>182</v>
      </c>
      <c r="D783" s="2">
        <v>2015</v>
      </c>
      <c r="E783" s="13">
        <v>2015</v>
      </c>
      <c r="F783" s="13" t="s">
        <v>100</v>
      </c>
      <c r="G783" s="88"/>
      <c r="H783" s="88"/>
      <c r="I783" s="88"/>
      <c r="J783" s="88"/>
      <c r="K783" s="88"/>
      <c r="L783" s="88"/>
      <c r="M783" s="45">
        <v>2917</v>
      </c>
      <c r="N783" s="45">
        <v>5457</v>
      </c>
      <c r="O783" s="45"/>
      <c r="P783" s="45"/>
      <c r="Q783" s="45"/>
      <c r="R783" s="45"/>
      <c r="S783" s="45"/>
      <c r="T783" s="45"/>
      <c r="U783" s="45"/>
      <c r="V783" s="45"/>
      <c r="W783" s="138"/>
      <c r="X783" s="138"/>
      <c r="Y783" s="138"/>
      <c r="Z783" s="25">
        <v>1</v>
      </c>
      <c r="AA783" s="25"/>
      <c r="AB783" s="25">
        <v>0.26100000000000001</v>
      </c>
      <c r="AC783" s="25">
        <v>4.8000000000000001E-2</v>
      </c>
      <c r="AD783" s="121"/>
      <c r="AE783" s="121"/>
      <c r="AF783" s="88">
        <v>104</v>
      </c>
      <c r="AG783" s="88">
        <v>189</v>
      </c>
      <c r="AH783" s="1"/>
      <c r="AI783" s="1"/>
      <c r="AJ783" s="1"/>
      <c r="AK783" s="1"/>
      <c r="AL783" s="1"/>
      <c r="AM783" s="1"/>
      <c r="AN783" s="1"/>
      <c r="AO783" s="1"/>
      <c r="AP783" s="1"/>
      <c r="AQ783" s="1"/>
      <c r="AR783" s="1"/>
      <c r="AS783" s="1"/>
      <c r="AT783" s="1"/>
      <c r="AU783" s="1"/>
      <c r="AV783" s="1"/>
      <c r="AW783" s="1"/>
    </row>
    <row r="784" spans="1:49">
      <c r="A784" s="48" t="s">
        <v>177</v>
      </c>
      <c r="B784" s="2" t="s">
        <v>75</v>
      </c>
      <c r="C784" s="13" t="s">
        <v>182</v>
      </c>
      <c r="D784" s="2">
        <v>2015</v>
      </c>
      <c r="E784" s="13">
        <v>2015</v>
      </c>
      <c r="F784" s="13" t="s">
        <v>100</v>
      </c>
      <c r="G784" s="88"/>
      <c r="H784" s="88"/>
      <c r="I784" s="88"/>
      <c r="J784" s="88"/>
      <c r="K784" s="88"/>
      <c r="L784" s="88"/>
      <c r="M784" s="45">
        <v>695</v>
      </c>
      <c r="N784" s="45">
        <v>1658</v>
      </c>
      <c r="O784" s="45"/>
      <c r="P784" s="45"/>
      <c r="Q784" s="45"/>
      <c r="R784" s="45"/>
      <c r="S784" s="45"/>
      <c r="T784" s="45"/>
      <c r="U784" s="45"/>
      <c r="V784" s="45"/>
      <c r="W784" s="138"/>
      <c r="X784" s="138"/>
      <c r="Y784" s="138"/>
      <c r="Z784" s="25">
        <v>0.89470000000000005</v>
      </c>
      <c r="AA784" s="25"/>
      <c r="AB784" s="25">
        <v>0.26100000000000001</v>
      </c>
      <c r="AC784" s="25">
        <v>4.8000000000000001E-2</v>
      </c>
      <c r="AD784" s="121"/>
      <c r="AE784" s="121"/>
      <c r="AF784" s="88">
        <v>153</v>
      </c>
      <c r="AG784" s="88">
        <v>352</v>
      </c>
      <c r="AH784" s="1"/>
      <c r="AI784" s="1"/>
      <c r="AJ784" s="1"/>
      <c r="AK784" s="1"/>
      <c r="AL784" s="1"/>
      <c r="AM784" s="1"/>
      <c r="AN784" s="1"/>
      <c r="AO784" s="1"/>
      <c r="AP784" s="1"/>
      <c r="AQ784" s="1"/>
      <c r="AR784" s="1"/>
      <c r="AS784" s="1"/>
      <c r="AT784" s="1"/>
      <c r="AU784" s="1"/>
      <c r="AV784" s="1"/>
      <c r="AW784" s="1"/>
    </row>
    <row r="785" spans="1:49">
      <c r="A785" s="48" t="s">
        <v>178</v>
      </c>
      <c r="B785" s="2" t="s">
        <v>74</v>
      </c>
      <c r="C785" s="13" t="s">
        <v>182</v>
      </c>
      <c r="D785" s="2">
        <v>2015</v>
      </c>
      <c r="E785" s="13">
        <v>2015</v>
      </c>
      <c r="F785" s="13" t="s">
        <v>100</v>
      </c>
      <c r="G785" s="88"/>
      <c r="H785" s="88"/>
      <c r="I785" s="88"/>
      <c r="J785" s="88"/>
      <c r="K785" s="88"/>
      <c r="L785" s="88"/>
      <c r="M785" s="45">
        <v>35046</v>
      </c>
      <c r="N785" s="45">
        <v>71330</v>
      </c>
      <c r="O785" s="45"/>
      <c r="P785" s="45"/>
      <c r="Q785" s="45"/>
      <c r="R785" s="45"/>
      <c r="S785" s="45"/>
      <c r="T785" s="45"/>
      <c r="U785" s="45"/>
      <c r="V785" s="45"/>
      <c r="W785" s="138"/>
      <c r="X785" s="138"/>
      <c r="Y785" s="138"/>
      <c r="Z785" s="25">
        <v>0.95679999999999998</v>
      </c>
      <c r="AA785" s="25"/>
      <c r="AB785" s="25">
        <v>0.5</v>
      </c>
      <c r="AC785" s="25">
        <v>3.7699999999999997E-2</v>
      </c>
      <c r="AD785" s="121"/>
      <c r="AE785" s="121"/>
      <c r="AF785" s="88">
        <v>5463</v>
      </c>
      <c r="AG785" s="88">
        <v>10930</v>
      </c>
      <c r="AH785" s="1"/>
      <c r="AI785" s="1"/>
      <c r="AJ785" s="1"/>
      <c r="AK785" s="1"/>
      <c r="AL785" s="1"/>
      <c r="AM785" s="1"/>
      <c r="AN785" s="1"/>
      <c r="AO785" s="1"/>
      <c r="AP785" s="1"/>
      <c r="AQ785" s="1"/>
      <c r="AR785" s="1"/>
      <c r="AS785" s="1"/>
      <c r="AT785" s="1"/>
      <c r="AU785" s="1"/>
      <c r="AV785" s="1"/>
      <c r="AW785" s="1"/>
    </row>
    <row r="786" spans="1:49">
      <c r="A786" s="48" t="s">
        <v>179</v>
      </c>
      <c r="B786" s="2" t="s">
        <v>75</v>
      </c>
      <c r="C786" s="13" t="s">
        <v>182</v>
      </c>
      <c r="D786" s="2">
        <v>2015</v>
      </c>
      <c r="E786" s="13">
        <v>2015</v>
      </c>
      <c r="F786" s="13" t="s">
        <v>100</v>
      </c>
      <c r="G786" s="88"/>
      <c r="H786" s="88"/>
      <c r="I786" s="88"/>
      <c r="J786" s="88"/>
      <c r="K786" s="88"/>
      <c r="L786" s="88"/>
      <c r="M786" s="45">
        <v>2479</v>
      </c>
      <c r="N786" s="45">
        <v>5126</v>
      </c>
      <c r="O786" s="45"/>
      <c r="P786" s="45"/>
      <c r="Q786" s="45"/>
      <c r="R786" s="45"/>
      <c r="S786" s="45"/>
      <c r="T786" s="45"/>
      <c r="U786" s="45"/>
      <c r="V786" s="45"/>
      <c r="W786" s="138"/>
      <c r="X786" s="138"/>
      <c r="Y786" s="138"/>
      <c r="Z786" s="25">
        <v>1</v>
      </c>
      <c r="AA786" s="25"/>
      <c r="AB786" s="25">
        <v>0.26100000000000001</v>
      </c>
      <c r="AC786" s="25">
        <v>4.8000000000000001E-2</v>
      </c>
      <c r="AD786" s="121"/>
      <c r="AE786" s="121"/>
      <c r="AF786" s="88">
        <v>142</v>
      </c>
      <c r="AG786" s="88">
        <v>250</v>
      </c>
    </row>
    <row r="787" spans="1:49">
      <c r="A787" s="48" t="s">
        <v>180</v>
      </c>
      <c r="B787" s="2" t="s">
        <v>75</v>
      </c>
      <c r="C787" s="13" t="s">
        <v>182</v>
      </c>
      <c r="D787" s="2">
        <v>2015</v>
      </c>
      <c r="E787" s="13">
        <v>2015</v>
      </c>
      <c r="F787" s="13" t="s">
        <v>100</v>
      </c>
      <c r="G787" s="88"/>
      <c r="H787" s="88"/>
      <c r="I787" s="88"/>
      <c r="J787" s="88"/>
      <c r="K787" s="88"/>
      <c r="L787" s="88"/>
      <c r="M787" s="45">
        <v>7277</v>
      </c>
      <c r="N787" s="45">
        <v>13186</v>
      </c>
      <c r="O787" s="45"/>
      <c r="P787" s="45"/>
      <c r="Q787" s="45"/>
      <c r="R787" s="45"/>
      <c r="S787" s="45"/>
      <c r="T787" s="45"/>
      <c r="U787" s="45"/>
      <c r="V787" s="45"/>
      <c r="W787" s="138"/>
      <c r="X787" s="138"/>
      <c r="Y787" s="138"/>
      <c r="Z787" s="25">
        <v>1</v>
      </c>
      <c r="AA787" s="25"/>
      <c r="AB787" s="25">
        <v>0.26100000000000001</v>
      </c>
      <c r="AC787" s="25">
        <v>4.8000000000000001E-2</v>
      </c>
      <c r="AD787" s="121"/>
      <c r="AE787" s="121"/>
      <c r="AF787" s="88">
        <v>440</v>
      </c>
      <c r="AG787" s="88">
        <v>878</v>
      </c>
    </row>
    <row r="788" spans="1:49">
      <c r="A788" s="12" t="s">
        <v>122</v>
      </c>
      <c r="B788" s="2" t="s">
        <v>74</v>
      </c>
      <c r="C788" s="13" t="s">
        <v>182</v>
      </c>
      <c r="D788" s="2">
        <v>2015</v>
      </c>
      <c r="E788" s="13">
        <v>2015</v>
      </c>
      <c r="F788" s="13" t="s">
        <v>100</v>
      </c>
      <c r="G788" s="88"/>
      <c r="H788" s="88"/>
      <c r="I788" s="88"/>
      <c r="J788" s="88"/>
      <c r="K788" s="88"/>
      <c r="L788" s="88"/>
      <c r="M788" s="45">
        <v>97110</v>
      </c>
      <c r="N788" s="45">
        <v>228307</v>
      </c>
      <c r="O788" s="45"/>
      <c r="P788" s="45"/>
      <c r="Q788" s="45"/>
      <c r="R788" s="45"/>
      <c r="S788" s="45"/>
      <c r="T788" s="45"/>
      <c r="U788" s="45"/>
      <c r="V788" s="45"/>
      <c r="W788" s="138"/>
      <c r="X788" s="138"/>
      <c r="Y788" s="138"/>
      <c r="Z788" s="25">
        <v>0.96350000000000002</v>
      </c>
      <c r="AA788" s="25"/>
      <c r="AB788" s="25">
        <v>0.16700000000000001</v>
      </c>
      <c r="AC788" s="25">
        <v>1.41E-2</v>
      </c>
      <c r="AD788" s="121"/>
      <c r="AE788" s="121"/>
      <c r="AF788" s="88">
        <v>14430</v>
      </c>
      <c r="AG788" s="88">
        <v>31687</v>
      </c>
    </row>
    <row r="789" spans="1:49">
      <c r="A789" s="12" t="s">
        <v>123</v>
      </c>
      <c r="B789" s="2" t="s">
        <v>75</v>
      </c>
      <c r="C789" s="13" t="s">
        <v>182</v>
      </c>
      <c r="D789" s="2">
        <v>2015</v>
      </c>
      <c r="E789" s="13">
        <v>2015</v>
      </c>
      <c r="F789" s="13" t="s">
        <v>100</v>
      </c>
      <c r="G789" s="88"/>
      <c r="H789" s="88"/>
      <c r="I789" s="88"/>
      <c r="J789" s="88"/>
      <c r="K789" s="88"/>
      <c r="L789" s="88"/>
      <c r="M789" s="45">
        <v>1515</v>
      </c>
      <c r="N789" s="45">
        <v>3663</v>
      </c>
      <c r="O789" s="45"/>
      <c r="P789" s="45"/>
      <c r="Q789" s="45"/>
      <c r="R789" s="45"/>
      <c r="S789" s="45"/>
      <c r="T789" s="45"/>
      <c r="U789" s="45"/>
      <c r="V789" s="45"/>
      <c r="W789" s="138"/>
      <c r="X789" s="138"/>
      <c r="Y789" s="138"/>
      <c r="Z789" s="25">
        <v>1</v>
      </c>
      <c r="AA789" s="25"/>
      <c r="AB789" s="25">
        <v>0.26100000000000001</v>
      </c>
      <c r="AC789" s="25">
        <v>4.8000000000000001E-2</v>
      </c>
      <c r="AD789" s="121"/>
      <c r="AE789" s="121"/>
      <c r="AF789" s="88">
        <v>225</v>
      </c>
      <c r="AG789" s="88">
        <v>507</v>
      </c>
    </row>
    <row r="790" spans="1:49">
      <c r="A790" s="12" t="s">
        <v>124</v>
      </c>
      <c r="B790" s="2" t="s">
        <v>75</v>
      </c>
      <c r="C790" s="13" t="s">
        <v>182</v>
      </c>
      <c r="D790" s="2">
        <v>2015</v>
      </c>
      <c r="E790" s="13">
        <v>2015</v>
      </c>
      <c r="F790" s="13" t="s">
        <v>100</v>
      </c>
      <c r="G790" s="88"/>
      <c r="H790" s="88"/>
      <c r="I790" s="88"/>
      <c r="J790" s="88"/>
      <c r="K790" s="88"/>
      <c r="L790" s="88"/>
      <c r="M790" s="45">
        <v>11589</v>
      </c>
      <c r="N790" s="45">
        <v>20402</v>
      </c>
      <c r="O790" s="45"/>
      <c r="P790" s="45"/>
      <c r="Q790" s="45"/>
      <c r="R790" s="45"/>
      <c r="S790" s="45"/>
      <c r="T790" s="45"/>
      <c r="U790" s="45"/>
      <c r="V790" s="45"/>
      <c r="W790" s="138"/>
      <c r="X790" s="138"/>
      <c r="Y790" s="138"/>
      <c r="Z790" s="25">
        <v>0.99809999999999999</v>
      </c>
      <c r="AA790" s="25"/>
      <c r="AB790" s="25">
        <v>0.26100000000000001</v>
      </c>
      <c r="AC790" s="25">
        <v>4.8000000000000001E-2</v>
      </c>
      <c r="AD790" s="121"/>
      <c r="AE790" s="121"/>
      <c r="AF790" s="88">
        <v>675</v>
      </c>
      <c r="AG790" s="88">
        <v>1254</v>
      </c>
    </row>
    <row r="791" spans="1:49">
      <c r="A791" s="12" t="s">
        <v>125</v>
      </c>
      <c r="B791" s="2" t="s">
        <v>75</v>
      </c>
      <c r="C791" s="13" t="s">
        <v>182</v>
      </c>
      <c r="D791" s="2">
        <v>2015</v>
      </c>
      <c r="E791" s="13">
        <v>2015</v>
      </c>
      <c r="F791" s="13" t="s">
        <v>100</v>
      </c>
      <c r="G791" s="88"/>
      <c r="H791" s="88"/>
      <c r="I791" s="88"/>
      <c r="J791" s="88"/>
      <c r="K791" s="88"/>
      <c r="L791" s="88"/>
      <c r="M791" s="45">
        <v>16711</v>
      </c>
      <c r="N791" s="45">
        <v>41913</v>
      </c>
      <c r="O791" s="45"/>
      <c r="P791" s="45"/>
      <c r="Q791" s="45"/>
      <c r="R791" s="45"/>
      <c r="S791" s="45"/>
      <c r="T791" s="45"/>
      <c r="U791" s="45"/>
      <c r="V791" s="45"/>
      <c r="W791" s="138"/>
      <c r="X791" s="138"/>
      <c r="Y791" s="138"/>
      <c r="Z791" s="25">
        <v>0.95740000000000003</v>
      </c>
      <c r="AA791" s="25"/>
      <c r="AB791" s="25">
        <v>0.26100000000000001</v>
      </c>
      <c r="AC791" s="25">
        <v>4.8000000000000001E-2</v>
      </c>
      <c r="AD791" s="121"/>
      <c r="AE791" s="121"/>
      <c r="AF791" s="88">
        <v>1088</v>
      </c>
      <c r="AG791" s="88">
        <v>2165</v>
      </c>
    </row>
    <row r="792" spans="1:49">
      <c r="A792" s="12" t="s">
        <v>126</v>
      </c>
      <c r="B792" s="2" t="s">
        <v>75</v>
      </c>
      <c r="C792" s="13" t="s">
        <v>182</v>
      </c>
      <c r="D792" s="2">
        <v>2015</v>
      </c>
      <c r="E792" s="13">
        <v>2015</v>
      </c>
      <c r="F792" s="13" t="s">
        <v>100</v>
      </c>
      <c r="G792" s="88"/>
      <c r="H792" s="88"/>
      <c r="I792" s="88"/>
      <c r="J792" s="88"/>
      <c r="K792" s="88"/>
      <c r="L792" s="88"/>
      <c r="M792" s="45">
        <v>1055</v>
      </c>
      <c r="N792" s="45">
        <v>2091</v>
      </c>
      <c r="O792" s="45"/>
      <c r="P792" s="45"/>
      <c r="Q792" s="45"/>
      <c r="R792" s="45"/>
      <c r="S792" s="45"/>
      <c r="T792" s="45"/>
      <c r="U792" s="45"/>
      <c r="V792" s="45"/>
      <c r="W792" s="138"/>
      <c r="X792" s="138"/>
      <c r="Y792" s="138"/>
      <c r="Z792" s="25">
        <v>1</v>
      </c>
      <c r="AA792" s="25"/>
      <c r="AB792" s="25">
        <v>0.26100000000000001</v>
      </c>
      <c r="AC792" s="25">
        <v>4.8000000000000001E-2</v>
      </c>
      <c r="AD792" s="121"/>
      <c r="AE792" s="121"/>
      <c r="AF792" s="88">
        <v>102</v>
      </c>
      <c r="AG792" s="88">
        <v>217</v>
      </c>
    </row>
    <row r="793" spans="1:49">
      <c r="A793" s="12" t="s">
        <v>127</v>
      </c>
      <c r="B793" s="2" t="s">
        <v>75</v>
      </c>
      <c r="C793" s="13" t="s">
        <v>182</v>
      </c>
      <c r="D793" s="2">
        <v>2015</v>
      </c>
      <c r="E793" s="13">
        <v>2015</v>
      </c>
      <c r="F793" s="13" t="s">
        <v>100</v>
      </c>
      <c r="G793" s="88"/>
      <c r="H793" s="88"/>
      <c r="I793" s="88"/>
      <c r="J793" s="88"/>
      <c r="K793" s="88"/>
      <c r="L793" s="88"/>
      <c r="M793" s="45">
        <v>64392</v>
      </c>
      <c r="N793" s="45">
        <v>152850</v>
      </c>
      <c r="O793" s="45"/>
      <c r="P793" s="45"/>
      <c r="Q793" s="45"/>
      <c r="R793" s="45"/>
      <c r="S793" s="45"/>
      <c r="T793" s="45"/>
      <c r="U793" s="45"/>
      <c r="V793" s="45"/>
      <c r="W793" s="138"/>
      <c r="X793" s="138"/>
      <c r="Y793" s="138"/>
      <c r="Z793" s="25">
        <v>0.99539999999999995</v>
      </c>
      <c r="AA793" s="25"/>
      <c r="AB793" s="25">
        <v>0.16700000000000001</v>
      </c>
      <c r="AC793" s="25">
        <v>8.0999999999999996E-3</v>
      </c>
      <c r="AD793" s="121"/>
      <c r="AE793" s="121"/>
      <c r="AF793" s="88">
        <v>10505</v>
      </c>
      <c r="AG793" s="88">
        <v>23547</v>
      </c>
    </row>
    <row r="794" spans="1:49">
      <c r="A794" s="12" t="s">
        <v>128</v>
      </c>
      <c r="B794" s="2" t="s">
        <v>75</v>
      </c>
      <c r="C794" s="13" t="s">
        <v>182</v>
      </c>
      <c r="D794" s="2">
        <v>2015</v>
      </c>
      <c r="E794" s="13">
        <v>2015</v>
      </c>
      <c r="F794" s="13" t="s">
        <v>100</v>
      </c>
      <c r="G794" s="88"/>
      <c r="H794" s="88"/>
      <c r="I794" s="88"/>
      <c r="J794" s="88"/>
      <c r="K794" s="88"/>
      <c r="L794" s="88"/>
      <c r="M794" s="45">
        <v>10304</v>
      </c>
      <c r="N794" s="45">
        <v>24156</v>
      </c>
      <c r="O794" s="45"/>
      <c r="P794" s="45"/>
      <c r="Q794" s="45"/>
      <c r="R794" s="45"/>
      <c r="S794" s="45"/>
      <c r="T794" s="45"/>
      <c r="U794" s="45"/>
      <c r="V794" s="45"/>
      <c r="W794" s="138"/>
      <c r="X794" s="138"/>
      <c r="Y794" s="138"/>
      <c r="Z794" s="25">
        <v>0.99570000000000003</v>
      </c>
      <c r="AA794" s="25"/>
      <c r="AB794" s="25">
        <v>0.26100000000000001</v>
      </c>
      <c r="AC794" s="25">
        <v>4.8000000000000001E-2</v>
      </c>
      <c r="AD794" s="121"/>
      <c r="AE794" s="121"/>
      <c r="AF794" s="88">
        <v>1385</v>
      </c>
      <c r="AG794" s="88">
        <v>3083</v>
      </c>
    </row>
    <row r="795" spans="1:49">
      <c r="A795" s="12" t="s">
        <v>129</v>
      </c>
      <c r="B795" s="2" t="s">
        <v>75</v>
      </c>
      <c r="C795" s="13" t="s">
        <v>182</v>
      </c>
      <c r="D795" s="2">
        <v>2015</v>
      </c>
      <c r="E795" s="13">
        <v>2015</v>
      </c>
      <c r="F795" s="13" t="s">
        <v>100</v>
      </c>
      <c r="G795" s="88"/>
      <c r="H795" s="88"/>
      <c r="I795" s="88"/>
      <c r="J795" s="88"/>
      <c r="K795" s="88"/>
      <c r="L795" s="88"/>
      <c r="M795" s="45">
        <v>5960</v>
      </c>
      <c r="N795" s="45">
        <v>11651</v>
      </c>
      <c r="O795" s="45"/>
      <c r="P795" s="45"/>
      <c r="Q795" s="45"/>
      <c r="R795" s="45"/>
      <c r="S795" s="45"/>
      <c r="T795" s="45"/>
      <c r="U795" s="45"/>
      <c r="V795" s="45"/>
      <c r="W795" s="138"/>
      <c r="X795" s="138"/>
      <c r="Y795" s="138"/>
      <c r="Z795" s="25">
        <v>0.95489999999999997</v>
      </c>
      <c r="AA795" s="25"/>
      <c r="AB795" s="25">
        <v>0.26100000000000001</v>
      </c>
      <c r="AC795" s="25">
        <v>4.8000000000000001E-2</v>
      </c>
      <c r="AD795" s="121"/>
      <c r="AE795" s="121"/>
      <c r="AF795" s="88">
        <v>395</v>
      </c>
      <c r="AG795" s="88">
        <v>768</v>
      </c>
    </row>
    <row r="796" spans="1:49">
      <c r="A796" s="12" t="s">
        <v>130</v>
      </c>
      <c r="B796" s="2" t="s">
        <v>75</v>
      </c>
      <c r="C796" s="13" t="s">
        <v>182</v>
      </c>
      <c r="D796" s="2">
        <v>2015</v>
      </c>
      <c r="E796" s="13">
        <v>2015</v>
      </c>
      <c r="F796" s="13" t="s">
        <v>100</v>
      </c>
      <c r="G796" s="88"/>
      <c r="H796" s="88"/>
      <c r="I796" s="88"/>
      <c r="J796" s="88"/>
      <c r="K796" s="88"/>
      <c r="L796" s="88"/>
      <c r="M796" s="45">
        <v>1520</v>
      </c>
      <c r="N796" s="45">
        <v>3136</v>
      </c>
      <c r="O796" s="45"/>
      <c r="P796" s="45"/>
      <c r="Q796" s="45"/>
      <c r="R796" s="45"/>
      <c r="S796" s="45"/>
      <c r="T796" s="45"/>
      <c r="U796" s="45"/>
      <c r="V796" s="45"/>
      <c r="W796" s="138"/>
      <c r="X796" s="138"/>
      <c r="Y796" s="138"/>
      <c r="Z796" s="25">
        <v>0.83779999999999999</v>
      </c>
      <c r="AA796" s="25"/>
      <c r="AB796" s="25">
        <v>0.26100000000000001</v>
      </c>
      <c r="AC796" s="25">
        <v>4.8000000000000001E-2</v>
      </c>
      <c r="AD796" s="121"/>
      <c r="AE796" s="121"/>
      <c r="AF796" s="88">
        <v>106</v>
      </c>
      <c r="AG796" s="88">
        <v>181</v>
      </c>
    </row>
    <row r="797" spans="1:49">
      <c r="A797" s="12" t="s">
        <v>131</v>
      </c>
      <c r="B797" s="2" t="s">
        <v>76</v>
      </c>
      <c r="C797" s="13" t="s">
        <v>182</v>
      </c>
      <c r="D797" s="2">
        <v>2015</v>
      </c>
      <c r="E797" s="13">
        <v>2015</v>
      </c>
      <c r="F797" s="13" t="s">
        <v>100</v>
      </c>
      <c r="G797" s="88"/>
      <c r="H797" s="88"/>
      <c r="I797" s="88"/>
      <c r="J797" s="88"/>
      <c r="K797" s="88"/>
      <c r="L797" s="88"/>
      <c r="M797" s="45">
        <v>583724</v>
      </c>
      <c r="N797" s="45">
        <v>1181395</v>
      </c>
      <c r="O797" s="45"/>
      <c r="P797" s="45"/>
      <c r="Q797" s="45"/>
      <c r="R797" s="45"/>
      <c r="S797" s="45"/>
      <c r="T797" s="45"/>
      <c r="U797" s="45"/>
      <c r="V797" s="45"/>
      <c r="W797" s="138"/>
      <c r="X797" s="138"/>
      <c r="Y797" s="138"/>
      <c r="Z797" s="25">
        <v>0.96950000000000003</v>
      </c>
      <c r="AA797" s="25"/>
      <c r="AB797" s="25">
        <v>0.5</v>
      </c>
      <c r="AC797" s="25">
        <v>7.2599999999999998E-2</v>
      </c>
      <c r="AD797" s="121"/>
      <c r="AE797" s="121"/>
      <c r="AF797" s="88">
        <v>112234</v>
      </c>
      <c r="AG797" s="88">
        <v>228954</v>
      </c>
    </row>
    <row r="798" spans="1:49">
      <c r="A798" s="12" t="s">
        <v>132</v>
      </c>
      <c r="B798" s="2" t="s">
        <v>75</v>
      </c>
      <c r="C798" s="13" t="s">
        <v>182</v>
      </c>
      <c r="D798" s="2">
        <v>2015</v>
      </c>
      <c r="E798" s="13">
        <v>2015</v>
      </c>
      <c r="F798" s="13" t="s">
        <v>100</v>
      </c>
      <c r="G798" s="88"/>
      <c r="H798" s="88"/>
      <c r="I798" s="88"/>
      <c r="J798" s="88"/>
      <c r="K798" s="88"/>
      <c r="L798" s="88"/>
      <c r="M798" s="45">
        <v>11919</v>
      </c>
      <c r="N798" s="45">
        <v>29368</v>
      </c>
      <c r="O798" s="45"/>
      <c r="P798" s="45"/>
      <c r="Q798" s="45"/>
      <c r="R798" s="45"/>
      <c r="S798" s="45"/>
      <c r="T798" s="45"/>
      <c r="U798" s="45"/>
      <c r="V798" s="45"/>
      <c r="W798" s="138"/>
      <c r="X798" s="138"/>
      <c r="Y798" s="138"/>
      <c r="Z798" s="25">
        <v>0.99529999999999996</v>
      </c>
      <c r="AA798" s="25"/>
      <c r="AB798" s="25">
        <v>0.26100000000000001</v>
      </c>
      <c r="AC798" s="25">
        <v>4.8000000000000001E-2</v>
      </c>
      <c r="AD798" s="121"/>
      <c r="AE798" s="121"/>
      <c r="AF798" s="88">
        <v>2996</v>
      </c>
      <c r="AG798" s="88">
        <v>6910</v>
      </c>
    </row>
    <row r="799" spans="1:49">
      <c r="A799" s="12" t="s">
        <v>133</v>
      </c>
      <c r="B799" s="2" t="s">
        <v>75</v>
      </c>
      <c r="C799" s="13" t="s">
        <v>182</v>
      </c>
      <c r="D799" s="2">
        <v>2015</v>
      </c>
      <c r="E799" s="13">
        <v>2015</v>
      </c>
      <c r="F799" s="13" t="s">
        <v>100</v>
      </c>
      <c r="G799" s="88"/>
      <c r="H799" s="88"/>
      <c r="I799" s="88"/>
      <c r="J799" s="88"/>
      <c r="K799" s="88"/>
      <c r="L799" s="88"/>
      <c r="M799" s="45">
        <v>6333</v>
      </c>
      <c r="N799" s="45">
        <v>10466</v>
      </c>
      <c r="O799" s="45"/>
      <c r="P799" s="45"/>
      <c r="Q799" s="45"/>
      <c r="R799" s="45"/>
      <c r="S799" s="45"/>
      <c r="T799" s="45"/>
      <c r="U799" s="45"/>
      <c r="V799" s="45"/>
      <c r="W799" s="138"/>
      <c r="X799" s="138"/>
      <c r="Y799" s="138"/>
      <c r="Z799" s="25">
        <v>0.96719999999999995</v>
      </c>
      <c r="AA799" s="25"/>
      <c r="AB799" s="25">
        <v>0.26100000000000001</v>
      </c>
      <c r="AC799" s="25">
        <v>4.8000000000000001E-2</v>
      </c>
      <c r="AD799" s="121"/>
      <c r="AE799" s="121"/>
      <c r="AF799" s="88">
        <v>1294</v>
      </c>
      <c r="AG799" s="88">
        <v>2315</v>
      </c>
    </row>
    <row r="800" spans="1:49">
      <c r="A800" s="12" t="s">
        <v>134</v>
      </c>
      <c r="B800" s="2" t="s">
        <v>75</v>
      </c>
      <c r="C800" s="13" t="s">
        <v>182</v>
      </c>
      <c r="D800" s="2">
        <v>2015</v>
      </c>
      <c r="E800" s="13">
        <v>2015</v>
      </c>
      <c r="F800" s="13" t="s">
        <v>100</v>
      </c>
      <c r="G800" s="88"/>
      <c r="H800" s="88"/>
      <c r="I800" s="88"/>
      <c r="J800" s="88"/>
      <c r="K800" s="88"/>
      <c r="L800" s="88"/>
      <c r="M800" s="45">
        <v>1085</v>
      </c>
      <c r="N800" s="45">
        <v>2054</v>
      </c>
      <c r="O800" s="45"/>
      <c r="P800" s="45"/>
      <c r="Q800" s="45"/>
      <c r="R800" s="45"/>
      <c r="S800" s="45"/>
      <c r="T800" s="45"/>
      <c r="U800" s="45"/>
      <c r="V800" s="45"/>
      <c r="W800" s="138"/>
      <c r="X800" s="138"/>
      <c r="Y800" s="138"/>
      <c r="Z800" s="25">
        <v>0.8</v>
      </c>
      <c r="AA800" s="25"/>
      <c r="AB800" s="25">
        <v>0.26100000000000001</v>
      </c>
      <c r="AC800" s="25">
        <v>4.8000000000000001E-2</v>
      </c>
      <c r="AD800" s="121"/>
      <c r="AE800" s="121"/>
      <c r="AF800" s="88">
        <v>28</v>
      </c>
      <c r="AG800" s="88">
        <v>50</v>
      </c>
    </row>
    <row r="801" spans="1:33">
      <c r="A801" s="12" t="s">
        <v>135</v>
      </c>
      <c r="B801" s="2" t="s">
        <v>75</v>
      </c>
      <c r="C801" s="13" t="s">
        <v>182</v>
      </c>
      <c r="D801" s="2">
        <v>2015</v>
      </c>
      <c r="E801" s="13">
        <v>2015</v>
      </c>
      <c r="F801" s="13" t="s">
        <v>100</v>
      </c>
      <c r="G801" s="88"/>
      <c r="H801" s="88"/>
      <c r="I801" s="88"/>
      <c r="J801" s="88"/>
      <c r="K801" s="88"/>
      <c r="L801" s="88"/>
      <c r="M801" s="45">
        <v>7088</v>
      </c>
      <c r="N801" s="45">
        <v>13148</v>
      </c>
      <c r="O801" s="45"/>
      <c r="P801" s="45"/>
      <c r="Q801" s="45"/>
      <c r="R801" s="45"/>
      <c r="S801" s="45"/>
      <c r="T801" s="45"/>
      <c r="U801" s="45"/>
      <c r="V801" s="45"/>
      <c r="W801" s="138"/>
      <c r="X801" s="138"/>
      <c r="Y801" s="138"/>
      <c r="Z801" s="25">
        <v>0.99429999999999996</v>
      </c>
      <c r="AA801" s="25"/>
      <c r="AB801" s="25">
        <v>0.26100000000000001</v>
      </c>
      <c r="AC801" s="25">
        <v>4.8000000000000001E-2</v>
      </c>
      <c r="AD801" s="121"/>
      <c r="AE801" s="121"/>
      <c r="AF801" s="88">
        <v>619</v>
      </c>
      <c r="AG801" s="88">
        <v>1314</v>
      </c>
    </row>
    <row r="802" spans="1:33">
      <c r="A802" s="12" t="s">
        <v>136</v>
      </c>
      <c r="B802" s="2" t="s">
        <v>75</v>
      </c>
      <c r="C802" s="13" t="s">
        <v>182</v>
      </c>
      <c r="D802" s="2">
        <v>2015</v>
      </c>
      <c r="E802" s="13">
        <v>2015</v>
      </c>
      <c r="F802" s="13" t="s">
        <v>100</v>
      </c>
      <c r="G802" s="88"/>
      <c r="H802" s="88"/>
      <c r="I802" s="88"/>
      <c r="J802" s="88"/>
      <c r="K802" s="88"/>
      <c r="L802" s="88"/>
      <c r="M802" s="45">
        <v>24832</v>
      </c>
      <c r="N802" s="45">
        <v>58213</v>
      </c>
      <c r="O802" s="45"/>
      <c r="P802" s="45"/>
      <c r="Q802" s="45"/>
      <c r="R802" s="45"/>
      <c r="S802" s="45"/>
      <c r="T802" s="45"/>
      <c r="U802" s="45"/>
      <c r="V802" s="45"/>
      <c r="W802" s="138"/>
      <c r="X802" s="138"/>
      <c r="Y802" s="138"/>
      <c r="Z802" s="25">
        <v>0.9849</v>
      </c>
      <c r="AA802" s="25"/>
      <c r="AB802" s="25">
        <v>0.5</v>
      </c>
      <c r="AC802" s="25">
        <v>2.1100000000000001E-2</v>
      </c>
      <c r="AD802" s="121"/>
      <c r="AE802" s="121"/>
      <c r="AF802" s="88">
        <v>4094</v>
      </c>
      <c r="AG802" s="88">
        <v>9139</v>
      </c>
    </row>
    <row r="803" spans="1:33">
      <c r="A803" s="12" t="s">
        <v>137</v>
      </c>
      <c r="B803" s="2" t="s">
        <v>75</v>
      </c>
      <c r="C803" s="13" t="s">
        <v>182</v>
      </c>
      <c r="D803" s="2">
        <v>2015</v>
      </c>
      <c r="E803" s="13">
        <v>2015</v>
      </c>
      <c r="F803" s="13" t="s">
        <v>100</v>
      </c>
      <c r="G803" s="88"/>
      <c r="H803" s="88"/>
      <c r="I803" s="88"/>
      <c r="J803" s="88"/>
      <c r="K803" s="88"/>
      <c r="L803" s="88"/>
      <c r="M803" s="45">
        <v>473</v>
      </c>
      <c r="N803" s="45">
        <v>1032</v>
      </c>
      <c r="O803" s="45"/>
      <c r="P803" s="45"/>
      <c r="Q803" s="45"/>
      <c r="R803" s="45"/>
      <c r="S803" s="45"/>
      <c r="T803" s="45"/>
      <c r="U803" s="45"/>
      <c r="V803" s="45"/>
      <c r="W803" s="138"/>
      <c r="X803" s="138"/>
      <c r="Y803" s="138"/>
      <c r="Z803" s="25">
        <v>1</v>
      </c>
      <c r="AA803" s="25"/>
      <c r="AB803" s="25">
        <v>0.26100000000000001</v>
      </c>
      <c r="AC803" s="25">
        <v>4.8000000000000001E-2</v>
      </c>
      <c r="AD803" s="121"/>
      <c r="AE803" s="121"/>
      <c r="AF803" s="88">
        <v>37</v>
      </c>
      <c r="AG803" s="88">
        <v>65</v>
      </c>
    </row>
    <row r="804" spans="1:33">
      <c r="A804" s="12" t="s">
        <v>138</v>
      </c>
      <c r="B804" s="2" t="s">
        <v>75</v>
      </c>
      <c r="C804" s="13" t="s">
        <v>182</v>
      </c>
      <c r="D804" s="2">
        <v>2015</v>
      </c>
      <c r="E804" s="13">
        <v>2015</v>
      </c>
      <c r="F804" s="13" t="s">
        <v>100</v>
      </c>
      <c r="G804" s="88"/>
      <c r="H804" s="88"/>
      <c r="I804" s="88"/>
      <c r="J804" s="88"/>
      <c r="K804" s="88"/>
      <c r="L804" s="88"/>
      <c r="M804" s="45">
        <v>526</v>
      </c>
      <c r="N804" s="45">
        <v>869</v>
      </c>
      <c r="O804" s="45"/>
      <c r="P804" s="45"/>
      <c r="Q804" s="45"/>
      <c r="R804" s="45"/>
      <c r="S804" s="45"/>
      <c r="T804" s="45"/>
      <c r="U804" s="45"/>
      <c r="V804" s="45"/>
      <c r="W804" s="138"/>
      <c r="X804" s="138"/>
      <c r="Y804" s="138"/>
      <c r="Z804" s="25">
        <v>0.97729999999999995</v>
      </c>
      <c r="AA804" s="25"/>
      <c r="AB804" s="25">
        <v>0.26100000000000001</v>
      </c>
      <c r="AC804" s="25">
        <v>4.8000000000000001E-2</v>
      </c>
      <c r="AD804" s="121"/>
      <c r="AE804" s="121"/>
      <c r="AF804" s="88">
        <v>66</v>
      </c>
      <c r="AG804" s="88">
        <v>138</v>
      </c>
    </row>
    <row r="805" spans="1:33">
      <c r="A805" s="12" t="s">
        <v>139</v>
      </c>
      <c r="B805" s="2" t="s">
        <v>75</v>
      </c>
      <c r="C805" s="13" t="s">
        <v>182</v>
      </c>
      <c r="D805" s="2">
        <v>2015</v>
      </c>
      <c r="E805" s="13">
        <v>2015</v>
      </c>
      <c r="F805" s="13" t="s">
        <v>100</v>
      </c>
      <c r="G805" s="88"/>
      <c r="H805" s="88"/>
      <c r="I805" s="88"/>
      <c r="J805" s="88"/>
      <c r="K805" s="88"/>
      <c r="L805" s="88"/>
      <c r="M805" s="45">
        <v>23815</v>
      </c>
      <c r="N805" s="45">
        <v>53769</v>
      </c>
      <c r="O805" s="45"/>
      <c r="P805" s="45"/>
      <c r="Q805" s="45"/>
      <c r="R805" s="45"/>
      <c r="S805" s="45"/>
      <c r="T805" s="45"/>
      <c r="U805" s="45"/>
      <c r="V805" s="45"/>
      <c r="W805" s="138"/>
      <c r="X805" s="138"/>
      <c r="Y805" s="138"/>
      <c r="Z805" s="25">
        <v>0.99670000000000003</v>
      </c>
      <c r="AA805" s="25"/>
      <c r="AB805" s="25">
        <v>0.25</v>
      </c>
      <c r="AC805" s="25">
        <v>4.8500000000000001E-2</v>
      </c>
      <c r="AD805" s="121"/>
      <c r="AE805" s="121"/>
      <c r="AF805" s="88">
        <v>8210</v>
      </c>
      <c r="AG805" s="88">
        <v>17814</v>
      </c>
    </row>
    <row r="806" spans="1:33">
      <c r="A806" s="12" t="s">
        <v>140</v>
      </c>
      <c r="B806" s="2" t="s">
        <v>75</v>
      </c>
      <c r="C806" s="13" t="s">
        <v>182</v>
      </c>
      <c r="D806" s="2">
        <v>2015</v>
      </c>
      <c r="E806" s="13">
        <v>2015</v>
      </c>
      <c r="F806" s="13" t="s">
        <v>100</v>
      </c>
      <c r="G806" s="88"/>
      <c r="H806" s="88"/>
      <c r="I806" s="88"/>
      <c r="J806" s="88"/>
      <c r="K806" s="88"/>
      <c r="L806" s="88"/>
      <c r="M806" s="45">
        <v>3587</v>
      </c>
      <c r="N806" s="45">
        <v>7489</v>
      </c>
      <c r="O806" s="45"/>
      <c r="P806" s="45"/>
      <c r="Q806" s="45"/>
      <c r="R806" s="45"/>
      <c r="S806" s="45"/>
      <c r="T806" s="45"/>
      <c r="U806" s="45"/>
      <c r="V806" s="45"/>
      <c r="W806" s="138"/>
      <c r="X806" s="138"/>
      <c r="Y806" s="138"/>
      <c r="Z806" s="25">
        <v>0.97750000000000004</v>
      </c>
      <c r="AA806" s="25"/>
      <c r="AB806" s="25">
        <v>0.26100000000000001</v>
      </c>
      <c r="AC806" s="25">
        <v>4.8000000000000001E-2</v>
      </c>
      <c r="AD806" s="121"/>
      <c r="AE806" s="121"/>
      <c r="AF806" s="88">
        <v>861</v>
      </c>
      <c r="AG806" s="88">
        <v>1797</v>
      </c>
    </row>
    <row r="807" spans="1:33">
      <c r="A807" s="12" t="s">
        <v>141</v>
      </c>
      <c r="B807" s="2" t="s">
        <v>75</v>
      </c>
      <c r="C807" s="13" t="s">
        <v>182</v>
      </c>
      <c r="D807" s="2">
        <v>2015</v>
      </c>
      <c r="E807" s="13">
        <v>2015</v>
      </c>
      <c r="F807" s="13" t="s">
        <v>100</v>
      </c>
      <c r="G807" s="88"/>
      <c r="H807" s="88"/>
      <c r="I807" s="88"/>
      <c r="J807" s="88"/>
      <c r="K807" s="88"/>
      <c r="L807" s="88"/>
      <c r="M807" s="45">
        <v>4248</v>
      </c>
      <c r="N807" s="45">
        <v>7669</v>
      </c>
      <c r="O807" s="45"/>
      <c r="P807" s="45"/>
      <c r="Q807" s="45"/>
      <c r="R807" s="45"/>
      <c r="S807" s="45"/>
      <c r="T807" s="45"/>
      <c r="U807" s="45"/>
      <c r="V807" s="45"/>
      <c r="W807" s="138"/>
      <c r="X807" s="138"/>
      <c r="Y807" s="138"/>
      <c r="Z807" s="25">
        <v>0.95409999999999995</v>
      </c>
      <c r="AA807" s="25"/>
      <c r="AB807" s="25">
        <v>0.26100000000000001</v>
      </c>
      <c r="AC807" s="25">
        <v>4.8000000000000001E-2</v>
      </c>
      <c r="AD807" s="121"/>
      <c r="AE807" s="121"/>
      <c r="AF807" s="88">
        <v>178</v>
      </c>
      <c r="AG807" s="88">
        <v>319</v>
      </c>
    </row>
    <row r="808" spans="1:33">
      <c r="A808" s="12" t="s">
        <v>142</v>
      </c>
      <c r="B808" s="2" t="s">
        <v>74</v>
      </c>
      <c r="C808" s="13" t="s">
        <v>182</v>
      </c>
      <c r="D808" s="2">
        <v>2015</v>
      </c>
      <c r="E808" s="13">
        <v>2015</v>
      </c>
      <c r="F808" s="13" t="s">
        <v>100</v>
      </c>
      <c r="G808" s="88"/>
      <c r="H808" s="88"/>
      <c r="I808" s="88"/>
      <c r="J808" s="88"/>
      <c r="K808" s="88"/>
      <c r="L808" s="88"/>
      <c r="M808" s="45">
        <v>120341</v>
      </c>
      <c r="N808" s="45">
        <v>254060</v>
      </c>
      <c r="O808" s="45"/>
      <c r="P808" s="45"/>
      <c r="Q808" s="45"/>
      <c r="R808" s="45"/>
      <c r="S808" s="45"/>
      <c r="T808" s="45"/>
      <c r="U808" s="45"/>
      <c r="V808" s="45"/>
      <c r="W808" s="138"/>
      <c r="X808" s="138"/>
      <c r="Y808" s="138"/>
      <c r="Z808" s="25">
        <v>0.99050000000000005</v>
      </c>
      <c r="AA808" s="25"/>
      <c r="AB808" s="25">
        <v>0.33300000000000002</v>
      </c>
      <c r="AC808" s="25">
        <v>3.85E-2</v>
      </c>
      <c r="AD808" s="121"/>
      <c r="AE808" s="121"/>
      <c r="AF808" s="88">
        <v>29330</v>
      </c>
      <c r="AG808" s="88">
        <v>63408</v>
      </c>
    </row>
    <row r="809" spans="1:33">
      <c r="A809" s="12" t="s">
        <v>143</v>
      </c>
      <c r="B809" s="2" t="s">
        <v>74</v>
      </c>
      <c r="C809" s="13" t="s">
        <v>182</v>
      </c>
      <c r="D809" s="2">
        <v>2015</v>
      </c>
      <c r="E809" s="13">
        <v>2015</v>
      </c>
      <c r="F809" s="13" t="s">
        <v>100</v>
      </c>
      <c r="G809" s="88"/>
      <c r="H809" s="88"/>
      <c r="I809" s="88"/>
      <c r="J809" s="88"/>
      <c r="K809" s="88"/>
      <c r="L809" s="88"/>
      <c r="M809" s="45">
        <v>9240</v>
      </c>
      <c r="N809" s="45">
        <v>18186</v>
      </c>
      <c r="O809" s="45"/>
      <c r="P809" s="45"/>
      <c r="Q809" s="45"/>
      <c r="R809" s="45"/>
      <c r="S809" s="45"/>
      <c r="T809" s="45"/>
      <c r="U809" s="45"/>
      <c r="V809" s="45"/>
      <c r="W809" s="138"/>
      <c r="X809" s="138"/>
      <c r="Y809" s="138"/>
      <c r="Z809" s="25">
        <v>0.98640000000000005</v>
      </c>
      <c r="AA809" s="25"/>
      <c r="AB809" s="25">
        <v>0.26100000000000001</v>
      </c>
      <c r="AC809" s="25">
        <v>4.8000000000000001E-2</v>
      </c>
      <c r="AD809" s="121"/>
      <c r="AE809" s="121"/>
      <c r="AF809" s="88">
        <v>716</v>
      </c>
      <c r="AG809" s="88">
        <v>1423</v>
      </c>
    </row>
    <row r="810" spans="1:33">
      <c r="A810" s="12" t="s">
        <v>144</v>
      </c>
      <c r="B810" s="2" t="s">
        <v>75</v>
      </c>
      <c r="C810" s="13" t="s">
        <v>182</v>
      </c>
      <c r="D810" s="2">
        <v>2015</v>
      </c>
      <c r="E810" s="13">
        <v>2015</v>
      </c>
      <c r="F810" s="13" t="s">
        <v>100</v>
      </c>
      <c r="G810" s="88"/>
      <c r="H810" s="88"/>
      <c r="I810" s="88"/>
      <c r="J810" s="88"/>
      <c r="K810" s="88"/>
      <c r="L810" s="88"/>
      <c r="M810" s="45">
        <v>1065</v>
      </c>
      <c r="N810" s="45">
        <v>2006</v>
      </c>
      <c r="O810" s="45"/>
      <c r="P810" s="45"/>
      <c r="Q810" s="45"/>
      <c r="R810" s="45"/>
      <c r="S810" s="45"/>
      <c r="T810" s="45"/>
      <c r="U810" s="45"/>
      <c r="V810" s="45"/>
      <c r="W810" s="138"/>
      <c r="X810" s="138"/>
      <c r="Y810" s="138"/>
      <c r="Z810" s="25">
        <v>0.98209999999999997</v>
      </c>
      <c r="AA810" s="25"/>
      <c r="AB810" s="25">
        <v>0.26100000000000001</v>
      </c>
      <c r="AC810" s="25">
        <v>4.8000000000000001E-2</v>
      </c>
      <c r="AD810" s="121"/>
      <c r="AE810" s="121"/>
      <c r="AF810" s="88">
        <v>55</v>
      </c>
      <c r="AG810" s="88">
        <v>95</v>
      </c>
    </row>
    <row r="811" spans="1:33">
      <c r="A811" s="12" t="s">
        <v>145</v>
      </c>
      <c r="B811" s="2" t="s">
        <v>75</v>
      </c>
      <c r="C811" s="13" t="s">
        <v>182</v>
      </c>
      <c r="D811" s="2">
        <v>2015</v>
      </c>
      <c r="E811" s="13">
        <v>2015</v>
      </c>
      <c r="F811" s="13" t="s">
        <v>100</v>
      </c>
      <c r="G811" s="88"/>
      <c r="H811" s="88"/>
      <c r="I811" s="88"/>
      <c r="J811" s="88"/>
      <c r="K811" s="88"/>
      <c r="L811" s="88"/>
      <c r="M811" s="45">
        <v>126156</v>
      </c>
      <c r="N811" s="45">
        <v>290289</v>
      </c>
      <c r="O811" s="45"/>
      <c r="P811" s="45"/>
      <c r="Q811" s="45"/>
      <c r="R811" s="45"/>
      <c r="S811" s="45"/>
      <c r="T811" s="45"/>
      <c r="U811" s="45"/>
      <c r="V811" s="45"/>
      <c r="W811" s="138"/>
      <c r="X811" s="138"/>
      <c r="Y811" s="138"/>
      <c r="Z811" s="25">
        <v>0.99639999999999995</v>
      </c>
      <c r="AA811" s="25"/>
      <c r="AB811" s="25">
        <v>0.17399999999999999</v>
      </c>
      <c r="AC811" s="25">
        <v>7.17E-2</v>
      </c>
      <c r="AD811" s="121"/>
      <c r="AE811" s="121"/>
      <c r="AF811" s="88">
        <v>16866</v>
      </c>
      <c r="AG811" s="88">
        <v>36907</v>
      </c>
    </row>
    <row r="812" spans="1:33">
      <c r="A812" s="12" t="s">
        <v>146</v>
      </c>
      <c r="B812" s="2" t="s">
        <v>74</v>
      </c>
      <c r="C812" s="13" t="s">
        <v>182</v>
      </c>
      <c r="D812" s="2">
        <v>2015</v>
      </c>
      <c r="E812" s="13">
        <v>2015</v>
      </c>
      <c r="F812" s="13" t="s">
        <v>100</v>
      </c>
      <c r="G812" s="88"/>
      <c r="H812" s="88"/>
      <c r="I812" s="88"/>
      <c r="J812" s="88"/>
      <c r="K812" s="88"/>
      <c r="L812" s="88"/>
      <c r="M812" s="45">
        <v>103320</v>
      </c>
      <c r="N812" s="45">
        <v>219247</v>
      </c>
      <c r="O812" s="45"/>
      <c r="P812" s="45"/>
      <c r="Q812" s="45"/>
      <c r="R812" s="45"/>
      <c r="S812" s="45"/>
      <c r="T812" s="45"/>
      <c r="U812" s="45"/>
      <c r="V812" s="45"/>
      <c r="W812" s="138"/>
      <c r="X812" s="138"/>
      <c r="Y812" s="138"/>
      <c r="Z812" s="25">
        <v>0.99390000000000001</v>
      </c>
      <c r="AA812" s="25"/>
      <c r="AB812" s="25">
        <v>0.5</v>
      </c>
      <c r="AC812" s="25">
        <v>0</v>
      </c>
      <c r="AD812" s="121"/>
      <c r="AE812" s="121"/>
      <c r="AF812" s="88">
        <v>9945</v>
      </c>
      <c r="AG812" s="88">
        <v>19540</v>
      </c>
    </row>
    <row r="813" spans="1:33">
      <c r="A813" s="12" t="s">
        <v>147</v>
      </c>
      <c r="B813" s="2" t="s">
        <v>75</v>
      </c>
      <c r="C813" s="13" t="s">
        <v>182</v>
      </c>
      <c r="D813" s="2">
        <v>2015</v>
      </c>
      <c r="E813" s="13">
        <v>2015</v>
      </c>
      <c r="F813" s="13" t="s">
        <v>100</v>
      </c>
      <c r="G813" s="88"/>
      <c r="H813" s="88"/>
      <c r="I813" s="88"/>
      <c r="J813" s="88"/>
      <c r="K813" s="88"/>
      <c r="L813" s="88"/>
      <c r="M813" s="45">
        <v>2727</v>
      </c>
      <c r="N813" s="45">
        <v>6200</v>
      </c>
      <c r="O813" s="45"/>
      <c r="P813" s="45"/>
      <c r="Q813" s="45"/>
      <c r="R813" s="45"/>
      <c r="S813" s="45"/>
      <c r="T813" s="45"/>
      <c r="U813" s="45"/>
      <c r="V813" s="45"/>
      <c r="W813" s="138"/>
      <c r="X813" s="138"/>
      <c r="Y813" s="138"/>
      <c r="Z813" s="25">
        <v>0.99229999999999996</v>
      </c>
      <c r="AA813" s="25"/>
      <c r="AB813" s="25">
        <v>0.26100000000000001</v>
      </c>
      <c r="AC813" s="25">
        <v>4.8000000000000001E-2</v>
      </c>
      <c r="AD813" s="121"/>
      <c r="AE813" s="121"/>
      <c r="AF813" s="88">
        <v>456</v>
      </c>
      <c r="AG813" s="88">
        <v>1030</v>
      </c>
    </row>
    <row r="814" spans="1:33">
      <c r="A814" s="12" t="s">
        <v>148</v>
      </c>
      <c r="B814" s="2" t="s">
        <v>75</v>
      </c>
      <c r="C814" s="13" t="s">
        <v>182</v>
      </c>
      <c r="D814" s="2">
        <v>2015</v>
      </c>
      <c r="E814" s="13">
        <v>2015</v>
      </c>
      <c r="F814" s="13" t="s">
        <v>100</v>
      </c>
      <c r="G814" s="88"/>
      <c r="H814" s="88"/>
      <c r="I814" s="88"/>
      <c r="J814" s="88"/>
      <c r="K814" s="88"/>
      <c r="L814" s="88"/>
      <c r="M814" s="45">
        <v>177081</v>
      </c>
      <c r="N814" s="45">
        <v>397572</v>
      </c>
      <c r="O814" s="45"/>
      <c r="P814" s="45"/>
      <c r="Q814" s="45"/>
      <c r="R814" s="45"/>
      <c r="S814" s="45"/>
      <c r="T814" s="45"/>
      <c r="U814" s="45"/>
      <c r="V814" s="45"/>
      <c r="W814" s="138"/>
      <c r="X814" s="138"/>
      <c r="Y814" s="138"/>
      <c r="Z814" s="25">
        <v>1</v>
      </c>
      <c r="AA814" s="25"/>
      <c r="AB814" s="25">
        <v>0.10299999999999999</v>
      </c>
      <c r="AC814" s="25">
        <v>6.5299999999999997E-2</v>
      </c>
      <c r="AD814" s="121"/>
      <c r="AE814" s="121"/>
      <c r="AF814" s="88">
        <v>21343</v>
      </c>
      <c r="AG814" s="88">
        <v>45294</v>
      </c>
    </row>
    <row r="815" spans="1:33">
      <c r="A815" s="12" t="s">
        <v>149</v>
      </c>
      <c r="B815" s="2" t="s">
        <v>74</v>
      </c>
      <c r="C815" s="13" t="s">
        <v>182</v>
      </c>
      <c r="D815" s="2">
        <v>2015</v>
      </c>
      <c r="E815" s="13">
        <v>2015</v>
      </c>
      <c r="F815" s="13" t="s">
        <v>100</v>
      </c>
      <c r="G815" s="88"/>
      <c r="H815" s="88"/>
      <c r="I815" s="88"/>
      <c r="J815" s="88"/>
      <c r="K815" s="88"/>
      <c r="L815" s="88"/>
      <c r="M815" s="45">
        <v>139429</v>
      </c>
      <c r="N815" s="45">
        <v>287735</v>
      </c>
      <c r="O815" s="45"/>
      <c r="P815" s="45"/>
      <c r="Q815" s="45"/>
      <c r="R815" s="45"/>
      <c r="S815" s="45"/>
      <c r="T815" s="45"/>
      <c r="U815" s="45"/>
      <c r="V815" s="45"/>
      <c r="W815" s="138"/>
      <c r="X815" s="138"/>
      <c r="Y815" s="138"/>
      <c r="Z815" s="25">
        <v>0.93869999999999998</v>
      </c>
      <c r="AA815" s="25"/>
      <c r="AB815" s="25">
        <v>0.46700000000000003</v>
      </c>
      <c r="AC815" s="25">
        <v>8.0000000000000002E-3</v>
      </c>
      <c r="AD815" s="121"/>
      <c r="AE815" s="121"/>
      <c r="AF815" s="88">
        <v>16598</v>
      </c>
      <c r="AG815" s="88">
        <v>34185</v>
      </c>
    </row>
    <row r="816" spans="1:33">
      <c r="A816" s="12" t="s">
        <v>150</v>
      </c>
      <c r="B816" s="2" t="s">
        <v>74</v>
      </c>
      <c r="C816" s="13" t="s">
        <v>182</v>
      </c>
      <c r="D816" s="2">
        <v>2015</v>
      </c>
      <c r="E816" s="13">
        <v>2015</v>
      </c>
      <c r="F816" s="13" t="s">
        <v>100</v>
      </c>
      <c r="G816" s="88"/>
      <c r="H816" s="88"/>
      <c r="I816" s="88"/>
      <c r="J816" s="88"/>
      <c r="K816" s="88"/>
      <c r="L816" s="88"/>
      <c r="M816" s="45">
        <v>33070</v>
      </c>
      <c r="N816" s="45">
        <v>50964</v>
      </c>
      <c r="O816" s="45"/>
      <c r="P816" s="45"/>
      <c r="Q816" s="45"/>
      <c r="R816" s="45"/>
      <c r="S816" s="45"/>
      <c r="T816" s="45"/>
      <c r="U816" s="45"/>
      <c r="V816" s="45"/>
      <c r="W816" s="138"/>
      <c r="X816" s="138"/>
      <c r="Y816" s="138"/>
      <c r="Z816" s="25">
        <v>0.97109999999999996</v>
      </c>
      <c r="AA816" s="25"/>
      <c r="AB816" s="25">
        <v>0.75</v>
      </c>
      <c r="AC816" s="25">
        <v>8.48E-2</v>
      </c>
      <c r="AD816" s="121"/>
      <c r="AE816" s="121"/>
      <c r="AF816" s="88">
        <v>4104</v>
      </c>
      <c r="AG816" s="88">
        <v>6536</v>
      </c>
    </row>
    <row r="817" spans="1:33">
      <c r="A817" s="12" t="s">
        <v>151</v>
      </c>
      <c r="B817" s="2" t="s">
        <v>75</v>
      </c>
      <c r="C817" s="13" t="s">
        <v>182</v>
      </c>
      <c r="D817" s="2">
        <v>2015</v>
      </c>
      <c r="E817" s="13">
        <v>2015</v>
      </c>
      <c r="F817" s="13" t="s">
        <v>100</v>
      </c>
      <c r="G817" s="88"/>
      <c r="H817" s="88"/>
      <c r="I817" s="88"/>
      <c r="J817" s="88"/>
      <c r="K817" s="88"/>
      <c r="L817" s="88"/>
      <c r="M817" s="45">
        <v>51927</v>
      </c>
      <c r="N817" s="45">
        <v>120134</v>
      </c>
      <c r="O817" s="45"/>
      <c r="P817" s="45"/>
      <c r="Q817" s="45"/>
      <c r="R817" s="45"/>
      <c r="S817" s="45"/>
      <c r="T817" s="45"/>
      <c r="U817" s="45"/>
      <c r="V817" s="45"/>
      <c r="W817" s="138"/>
      <c r="X817" s="138"/>
      <c r="Y817" s="138"/>
      <c r="Z817" s="25">
        <v>0.98429999999999995</v>
      </c>
      <c r="AA817" s="25"/>
      <c r="AB817" s="25">
        <v>0</v>
      </c>
      <c r="AC817" s="25">
        <v>1.7100000000000001E-2</v>
      </c>
      <c r="AD817" s="121"/>
      <c r="AE817" s="121"/>
      <c r="AF817" s="88">
        <v>7353</v>
      </c>
      <c r="AG817" s="88">
        <v>15621</v>
      </c>
    </row>
    <row r="818" spans="1:33">
      <c r="A818" s="12" t="s">
        <v>152</v>
      </c>
      <c r="B818" s="2" t="s">
        <v>74</v>
      </c>
      <c r="C818" s="13" t="s">
        <v>182</v>
      </c>
      <c r="D818" s="2">
        <v>2015</v>
      </c>
      <c r="E818" s="13">
        <v>2015</v>
      </c>
      <c r="F818" s="13" t="s">
        <v>100</v>
      </c>
      <c r="G818" s="88"/>
      <c r="H818" s="88"/>
      <c r="I818" s="88"/>
      <c r="J818" s="88"/>
      <c r="K818" s="88"/>
      <c r="L818" s="88"/>
      <c r="M818" s="45">
        <v>9880</v>
      </c>
      <c r="N818" s="45">
        <v>18430</v>
      </c>
      <c r="O818" s="45"/>
      <c r="P818" s="45"/>
      <c r="Q818" s="45"/>
      <c r="R818" s="45"/>
      <c r="S818" s="45"/>
      <c r="T818" s="45"/>
      <c r="U818" s="45"/>
      <c r="V818" s="45"/>
      <c r="W818" s="138"/>
      <c r="X818" s="138"/>
      <c r="Y818" s="138"/>
      <c r="Z818" s="25">
        <v>0.96950000000000003</v>
      </c>
      <c r="AA818" s="25"/>
      <c r="AB818" s="25">
        <v>0.26100000000000001</v>
      </c>
      <c r="AC818" s="25">
        <v>4.8000000000000001E-2</v>
      </c>
      <c r="AD818" s="121"/>
      <c r="AE818" s="121"/>
      <c r="AF818" s="88">
        <v>1177</v>
      </c>
      <c r="AG818" s="88">
        <v>2387</v>
      </c>
    </row>
    <row r="819" spans="1:33">
      <c r="A819" s="12" t="s">
        <v>153</v>
      </c>
      <c r="B819" s="2" t="s">
        <v>74</v>
      </c>
      <c r="C819" s="13" t="s">
        <v>182</v>
      </c>
      <c r="D819" s="2">
        <v>2015</v>
      </c>
      <c r="E819" s="13">
        <v>2015</v>
      </c>
      <c r="F819" s="13" t="s">
        <v>100</v>
      </c>
      <c r="G819" s="88"/>
      <c r="H819" s="88"/>
      <c r="I819" s="88"/>
      <c r="J819" s="88"/>
      <c r="K819" s="88"/>
      <c r="L819" s="88"/>
      <c r="M819" s="45">
        <v>16016</v>
      </c>
      <c r="N819" s="45">
        <v>31797</v>
      </c>
      <c r="O819" s="45"/>
      <c r="P819" s="45"/>
      <c r="Q819" s="45"/>
      <c r="R819" s="45"/>
      <c r="S819" s="45"/>
      <c r="T819" s="45"/>
      <c r="U819" s="45"/>
      <c r="V819" s="45"/>
      <c r="W819" s="138"/>
      <c r="X819" s="138"/>
      <c r="Y819" s="138"/>
      <c r="Z819" s="25">
        <v>0.98519999999999996</v>
      </c>
      <c r="AA819" s="25"/>
      <c r="AB819" s="25">
        <v>0.26100000000000001</v>
      </c>
      <c r="AC819" s="25">
        <v>4.8000000000000001E-2</v>
      </c>
      <c r="AD819" s="121"/>
      <c r="AE819" s="121"/>
      <c r="AF819" s="88">
        <v>3999</v>
      </c>
      <c r="AG819" s="88">
        <v>7777</v>
      </c>
    </row>
    <row r="820" spans="1:33">
      <c r="A820" s="12" t="s">
        <v>154</v>
      </c>
      <c r="B820" s="2" t="s">
        <v>74</v>
      </c>
      <c r="C820" s="13" t="s">
        <v>182</v>
      </c>
      <c r="D820" s="2">
        <v>2015</v>
      </c>
      <c r="E820" s="13">
        <v>2015</v>
      </c>
      <c r="F820" s="13" t="s">
        <v>100</v>
      </c>
      <c r="G820" s="88"/>
      <c r="H820" s="88"/>
      <c r="I820" s="88"/>
      <c r="J820" s="88"/>
      <c r="K820" s="88"/>
      <c r="L820" s="88"/>
      <c r="M820" s="45">
        <v>17259</v>
      </c>
      <c r="N820" s="45">
        <v>37757</v>
      </c>
      <c r="O820" s="45"/>
      <c r="P820" s="45"/>
      <c r="Q820" s="45"/>
      <c r="R820" s="45"/>
      <c r="S820" s="45"/>
      <c r="T820" s="45"/>
      <c r="U820" s="45"/>
      <c r="V820" s="45"/>
      <c r="W820" s="138"/>
      <c r="X820" s="138"/>
      <c r="Y820" s="138"/>
      <c r="Z820" s="25">
        <v>0.94699999999999995</v>
      </c>
      <c r="AA820" s="25"/>
      <c r="AB820" s="25">
        <v>0.26100000000000001</v>
      </c>
      <c r="AC820" s="25">
        <v>4.8000000000000001E-2</v>
      </c>
      <c r="AD820" s="121"/>
      <c r="AE820" s="121"/>
      <c r="AF820" s="88">
        <v>5025</v>
      </c>
      <c r="AG820" s="88">
        <v>11124</v>
      </c>
    </row>
    <row r="821" spans="1:33">
      <c r="A821" s="12" t="s">
        <v>155</v>
      </c>
      <c r="B821" s="2" t="s">
        <v>74</v>
      </c>
      <c r="C821" s="13" t="s">
        <v>182</v>
      </c>
      <c r="D821" s="2">
        <v>2015</v>
      </c>
      <c r="E821" s="13">
        <v>2015</v>
      </c>
      <c r="F821" s="13" t="s">
        <v>100</v>
      </c>
      <c r="G821" s="88"/>
      <c r="H821" s="88"/>
      <c r="I821" s="88"/>
      <c r="J821" s="88"/>
      <c r="K821" s="88"/>
      <c r="L821" s="88"/>
      <c r="M821" s="45">
        <v>55232</v>
      </c>
      <c r="N821" s="45">
        <v>112016</v>
      </c>
      <c r="O821" s="45"/>
      <c r="P821" s="45"/>
      <c r="Q821" s="45"/>
      <c r="R821" s="45"/>
      <c r="S821" s="45"/>
      <c r="T821" s="45"/>
      <c r="U821" s="45"/>
      <c r="V821" s="45"/>
      <c r="W821" s="138"/>
      <c r="X821" s="138"/>
      <c r="Y821" s="138"/>
      <c r="Z821" s="25">
        <v>0.95550000000000002</v>
      </c>
      <c r="AA821" s="25"/>
      <c r="AB821" s="25">
        <v>0.4</v>
      </c>
      <c r="AC821" s="25">
        <v>2.2499999999999999E-2</v>
      </c>
      <c r="AD821" s="121"/>
      <c r="AE821" s="121"/>
      <c r="AF821" s="88">
        <v>10828</v>
      </c>
      <c r="AG821" s="88">
        <v>21890</v>
      </c>
    </row>
    <row r="822" spans="1:33">
      <c r="A822" s="12" t="s">
        <v>156</v>
      </c>
      <c r="B822" s="2" t="s">
        <v>74</v>
      </c>
      <c r="C822" s="13" t="s">
        <v>182</v>
      </c>
      <c r="D822" s="2">
        <v>2015</v>
      </c>
      <c r="E822" s="13">
        <v>2015</v>
      </c>
      <c r="F822" s="13" t="s">
        <v>100</v>
      </c>
      <c r="G822" s="88"/>
      <c r="H822" s="88"/>
      <c r="I822" s="88"/>
      <c r="J822" s="88"/>
      <c r="K822" s="88"/>
      <c r="L822" s="88"/>
      <c r="M822" s="45">
        <v>13389</v>
      </c>
      <c r="N822" s="45">
        <v>25684</v>
      </c>
      <c r="O822" s="45"/>
      <c r="P822" s="45"/>
      <c r="Q822" s="45"/>
      <c r="R822" s="45"/>
      <c r="S822" s="45"/>
      <c r="T822" s="45"/>
      <c r="U822" s="45"/>
      <c r="V822" s="45"/>
      <c r="W822" s="138"/>
      <c r="X822" s="138"/>
      <c r="Y822" s="138"/>
      <c r="Z822" s="25">
        <v>0.90739999999999998</v>
      </c>
      <c r="AA822" s="25"/>
      <c r="AB822" s="25">
        <v>0.26100000000000001</v>
      </c>
      <c r="AC822" s="25">
        <v>4.8000000000000001E-2</v>
      </c>
      <c r="AD822" s="121"/>
      <c r="AE822" s="121"/>
      <c r="AF822" s="88">
        <v>2634</v>
      </c>
      <c r="AG822" s="88">
        <v>5483</v>
      </c>
    </row>
    <row r="823" spans="1:33">
      <c r="A823" s="12" t="s">
        <v>157</v>
      </c>
      <c r="B823" s="2" t="s">
        <v>75</v>
      </c>
      <c r="C823" s="13" t="s">
        <v>182</v>
      </c>
      <c r="D823" s="2">
        <v>2015</v>
      </c>
      <c r="E823" s="13">
        <v>2015</v>
      </c>
      <c r="F823" s="13" t="s">
        <v>100</v>
      </c>
      <c r="G823" s="88"/>
      <c r="H823" s="88"/>
      <c r="I823" s="88"/>
      <c r="J823" s="88"/>
      <c r="K823" s="88"/>
      <c r="L823" s="88"/>
      <c r="M823" s="45">
        <v>12826</v>
      </c>
      <c r="N823" s="45">
        <v>24745</v>
      </c>
      <c r="O823" s="45"/>
      <c r="P823" s="45"/>
      <c r="Q823" s="45"/>
      <c r="R823" s="45"/>
      <c r="S823" s="45"/>
      <c r="T823" s="45"/>
      <c r="U823" s="45"/>
      <c r="V823" s="45"/>
      <c r="W823" s="138"/>
      <c r="X823" s="138"/>
      <c r="Y823" s="138"/>
      <c r="Z823" s="25">
        <v>0.95350000000000001</v>
      </c>
      <c r="AA823" s="25"/>
      <c r="AB823" s="25">
        <v>0.26100000000000001</v>
      </c>
      <c r="AC823" s="25">
        <v>4.8000000000000001E-2</v>
      </c>
      <c r="AD823" s="121"/>
      <c r="AE823" s="121"/>
      <c r="AF823" s="88">
        <v>696</v>
      </c>
      <c r="AG823" s="88">
        <v>1152</v>
      </c>
    </row>
    <row r="824" spans="1:33">
      <c r="A824" s="12" t="s">
        <v>158</v>
      </c>
      <c r="B824" s="2" t="s">
        <v>75</v>
      </c>
      <c r="C824" s="13" t="s">
        <v>182</v>
      </c>
      <c r="D824" s="2">
        <v>2015</v>
      </c>
      <c r="E824" s="13">
        <v>2015</v>
      </c>
      <c r="F824" s="13" t="s">
        <v>100</v>
      </c>
      <c r="G824" s="88"/>
      <c r="H824" s="88"/>
      <c r="I824" s="88"/>
      <c r="J824" s="88"/>
      <c r="K824" s="88"/>
      <c r="L824" s="88"/>
      <c r="M824" s="45">
        <v>184</v>
      </c>
      <c r="N824" s="45">
        <v>336</v>
      </c>
      <c r="O824" s="45"/>
      <c r="P824" s="45"/>
      <c r="Q824" s="45"/>
      <c r="R824" s="45"/>
      <c r="S824" s="45"/>
      <c r="T824" s="45"/>
      <c r="U824" s="45"/>
      <c r="V824" s="45"/>
      <c r="W824" s="138"/>
      <c r="X824" s="138"/>
      <c r="Y824" s="138"/>
      <c r="Z824" s="25">
        <v>1</v>
      </c>
      <c r="AA824" s="25"/>
      <c r="AB824" s="25">
        <v>0.26100000000000001</v>
      </c>
      <c r="AC824" s="25">
        <v>4.8000000000000001E-2</v>
      </c>
      <c r="AD824" s="121"/>
      <c r="AE824" s="121"/>
      <c r="AF824" s="88" t="s">
        <v>430</v>
      </c>
      <c r="AG824" s="88" t="s">
        <v>430</v>
      </c>
    </row>
    <row r="825" spans="1:33">
      <c r="A825" s="12" t="s">
        <v>159</v>
      </c>
      <c r="B825" s="2" t="s">
        <v>75</v>
      </c>
      <c r="C825" s="13" t="s">
        <v>182</v>
      </c>
      <c r="D825" s="2">
        <v>2015</v>
      </c>
      <c r="E825" s="13">
        <v>2015</v>
      </c>
      <c r="F825" s="13" t="s">
        <v>100</v>
      </c>
      <c r="G825" s="88"/>
      <c r="H825" s="88"/>
      <c r="I825" s="88"/>
      <c r="J825" s="88"/>
      <c r="K825" s="88"/>
      <c r="L825" s="88"/>
      <c r="M825" s="45">
        <v>3246</v>
      </c>
      <c r="N825" s="45">
        <v>7057</v>
      </c>
      <c r="O825" s="45"/>
      <c r="P825" s="45"/>
      <c r="Q825" s="45"/>
      <c r="R825" s="45"/>
      <c r="S825" s="45"/>
      <c r="T825" s="45"/>
      <c r="U825" s="45"/>
      <c r="V825" s="45"/>
      <c r="W825" s="138"/>
      <c r="X825" s="138"/>
      <c r="Y825" s="138"/>
      <c r="Z825" s="25">
        <v>1</v>
      </c>
      <c r="AA825" s="25"/>
      <c r="AB825" s="25">
        <v>0.26100000000000001</v>
      </c>
      <c r="AC825" s="25">
        <v>4.8000000000000001E-2</v>
      </c>
      <c r="AD825" s="121"/>
      <c r="AE825" s="121"/>
      <c r="AF825" s="88">
        <v>141</v>
      </c>
      <c r="AG825" s="88">
        <v>247</v>
      </c>
    </row>
    <row r="826" spans="1:33">
      <c r="A826" s="12" t="s">
        <v>160</v>
      </c>
      <c r="B826" s="2" t="s">
        <v>74</v>
      </c>
      <c r="C826" s="13" t="s">
        <v>182</v>
      </c>
      <c r="D826" s="2">
        <v>2015</v>
      </c>
      <c r="E826" s="13">
        <v>2015</v>
      </c>
      <c r="F826" s="13" t="s">
        <v>100</v>
      </c>
      <c r="G826" s="88"/>
      <c r="H826" s="88"/>
      <c r="I826" s="88"/>
      <c r="J826" s="88"/>
      <c r="K826" s="88"/>
      <c r="L826" s="88"/>
      <c r="M826" s="45">
        <v>22211</v>
      </c>
      <c r="N826" s="45">
        <v>43195</v>
      </c>
      <c r="O826" s="45"/>
      <c r="P826" s="45"/>
      <c r="Q826" s="45"/>
      <c r="R826" s="45"/>
      <c r="S826" s="45"/>
      <c r="T826" s="45"/>
      <c r="U826" s="45"/>
      <c r="V826" s="45"/>
      <c r="W826" s="138"/>
      <c r="X826" s="138"/>
      <c r="Y826" s="138"/>
      <c r="Z826" s="25">
        <v>0.92400000000000004</v>
      </c>
      <c r="AA826" s="25"/>
      <c r="AB826" s="25">
        <v>1</v>
      </c>
      <c r="AC826" s="25">
        <v>3.0099999999999998E-2</v>
      </c>
      <c r="AD826" s="121"/>
      <c r="AE826" s="121"/>
      <c r="AF826" s="88">
        <v>2450</v>
      </c>
      <c r="AG826" s="88">
        <v>4819</v>
      </c>
    </row>
    <row r="827" spans="1:33">
      <c r="A827" s="12" t="s">
        <v>161</v>
      </c>
      <c r="B827" s="2" t="s">
        <v>74</v>
      </c>
      <c r="C827" s="13" t="s">
        <v>182</v>
      </c>
      <c r="D827" s="2">
        <v>2015</v>
      </c>
      <c r="E827" s="13">
        <v>2015</v>
      </c>
      <c r="F827" s="13" t="s">
        <v>100</v>
      </c>
      <c r="G827" s="88"/>
      <c r="H827" s="88"/>
      <c r="I827" s="88"/>
      <c r="J827" s="88"/>
      <c r="K827" s="88"/>
      <c r="L827" s="88"/>
      <c r="M827" s="45">
        <v>19859</v>
      </c>
      <c r="N827" s="45">
        <v>35932</v>
      </c>
      <c r="O827" s="45"/>
      <c r="P827" s="45"/>
      <c r="Q827" s="45"/>
      <c r="R827" s="45"/>
      <c r="S827" s="45"/>
      <c r="T827" s="45"/>
      <c r="U827" s="45"/>
      <c r="V827" s="45"/>
      <c r="W827" s="138"/>
      <c r="X827" s="138"/>
      <c r="Y827" s="138"/>
      <c r="Z827" s="25">
        <v>0.93130000000000002</v>
      </c>
      <c r="AA827" s="25"/>
      <c r="AB827" s="25">
        <v>0.26100000000000001</v>
      </c>
      <c r="AC827" s="25">
        <v>4.8000000000000001E-2</v>
      </c>
      <c r="AD827" s="121"/>
      <c r="AE827" s="121"/>
      <c r="AF827" s="88">
        <v>3415</v>
      </c>
      <c r="AG827" s="88">
        <v>6918</v>
      </c>
    </row>
    <row r="828" spans="1:33">
      <c r="A828" s="12" t="s">
        <v>162</v>
      </c>
      <c r="B828" s="2" t="s">
        <v>75</v>
      </c>
      <c r="C828" s="13" t="s">
        <v>182</v>
      </c>
      <c r="D828" s="2">
        <v>2015</v>
      </c>
      <c r="E828" s="13">
        <v>2015</v>
      </c>
      <c r="F828" s="13" t="s">
        <v>100</v>
      </c>
      <c r="G828" s="88"/>
      <c r="H828" s="88"/>
      <c r="I828" s="88"/>
      <c r="J828" s="88"/>
      <c r="K828" s="88"/>
      <c r="L828" s="88"/>
      <c r="M828" s="45">
        <v>42546</v>
      </c>
      <c r="N828" s="45">
        <v>91476</v>
      </c>
      <c r="O828" s="45"/>
      <c r="P828" s="45"/>
      <c r="Q828" s="45"/>
      <c r="R828" s="45"/>
      <c r="S828" s="45"/>
      <c r="T828" s="45"/>
      <c r="U828" s="45"/>
      <c r="V828" s="45"/>
      <c r="W828" s="138"/>
      <c r="X828" s="138"/>
      <c r="Y828" s="138"/>
      <c r="Z828" s="25">
        <v>0.9647</v>
      </c>
      <c r="AA828" s="25"/>
      <c r="AB828" s="25">
        <v>0.28599999999999998</v>
      </c>
      <c r="AC828" s="25">
        <v>1.4200000000000001E-2</v>
      </c>
      <c r="AD828" s="121"/>
      <c r="AE828" s="121"/>
      <c r="AF828" s="88">
        <v>5467</v>
      </c>
      <c r="AG828" s="88">
        <v>11619</v>
      </c>
    </row>
    <row r="829" spans="1:33">
      <c r="A829" s="12" t="s">
        <v>163</v>
      </c>
      <c r="B829" s="2" t="s">
        <v>75</v>
      </c>
      <c r="C829" s="13" t="s">
        <v>182</v>
      </c>
      <c r="D829" s="2">
        <v>2015</v>
      </c>
      <c r="E829" s="13">
        <v>2015</v>
      </c>
      <c r="F829" s="13" t="s">
        <v>100</v>
      </c>
      <c r="G829" s="88"/>
      <c r="H829" s="88"/>
      <c r="I829" s="88"/>
      <c r="J829" s="88"/>
      <c r="K829" s="88"/>
      <c r="L829" s="88"/>
      <c r="M829" s="45">
        <v>5657</v>
      </c>
      <c r="N829" s="45">
        <v>13130</v>
      </c>
      <c r="O829" s="45"/>
      <c r="P829" s="45"/>
      <c r="Q829" s="45"/>
      <c r="R829" s="45"/>
      <c r="S829" s="45"/>
      <c r="T829" s="45"/>
      <c r="U829" s="45"/>
      <c r="V829" s="45"/>
      <c r="W829" s="138"/>
      <c r="X829" s="138"/>
      <c r="Y829" s="138"/>
      <c r="Z829" s="25">
        <v>0.96850000000000003</v>
      </c>
      <c r="AA829" s="25"/>
      <c r="AB829" s="25">
        <v>0.26100000000000001</v>
      </c>
      <c r="AC829" s="25">
        <v>4.8000000000000001E-2</v>
      </c>
      <c r="AD829" s="121"/>
      <c r="AE829" s="121"/>
      <c r="AF829" s="88">
        <v>697</v>
      </c>
      <c r="AG829" s="88">
        <v>1505</v>
      </c>
    </row>
    <row r="830" spans="1:33">
      <c r="A830" s="12" t="s">
        <v>164</v>
      </c>
      <c r="B830" s="2" t="s">
        <v>75</v>
      </c>
      <c r="C830" s="13" t="s">
        <v>182</v>
      </c>
      <c r="D830" s="2">
        <v>2015</v>
      </c>
      <c r="E830" s="13">
        <v>2015</v>
      </c>
      <c r="F830" s="13" t="s">
        <v>100</v>
      </c>
      <c r="G830" s="88"/>
      <c r="H830" s="88"/>
      <c r="I830" s="88"/>
      <c r="J830" s="88"/>
      <c r="K830" s="88"/>
      <c r="L830" s="88"/>
      <c r="M830" s="45">
        <v>4720</v>
      </c>
      <c r="N830" s="45">
        <v>10240</v>
      </c>
      <c r="O830" s="45"/>
      <c r="P830" s="45"/>
      <c r="Q830" s="45"/>
      <c r="R830" s="45"/>
      <c r="S830" s="45"/>
      <c r="T830" s="45"/>
      <c r="U830" s="45"/>
      <c r="V830" s="45"/>
      <c r="W830" s="138"/>
      <c r="X830" s="138"/>
      <c r="Y830" s="138"/>
      <c r="Z830" s="25">
        <v>0.99</v>
      </c>
      <c r="AA830" s="25"/>
      <c r="AB830" s="25">
        <v>0.26100000000000001</v>
      </c>
      <c r="AC830" s="25">
        <v>4.8000000000000001E-2</v>
      </c>
      <c r="AD830" s="121"/>
      <c r="AE830" s="121"/>
      <c r="AF830" s="88">
        <v>436</v>
      </c>
      <c r="AG830" s="88">
        <v>915</v>
      </c>
    </row>
    <row r="831" spans="1:33">
      <c r="A831" s="12" t="s">
        <v>165</v>
      </c>
      <c r="B831" s="2" t="s">
        <v>75</v>
      </c>
      <c r="C831" s="13" t="s">
        <v>182</v>
      </c>
      <c r="D831" s="2">
        <v>2015</v>
      </c>
      <c r="E831" s="13">
        <v>2015</v>
      </c>
      <c r="F831" s="13" t="s">
        <v>100</v>
      </c>
      <c r="G831" s="88"/>
      <c r="H831" s="88"/>
      <c r="I831" s="88"/>
      <c r="J831" s="88"/>
      <c r="K831" s="88"/>
      <c r="L831" s="88"/>
      <c r="M831" s="45">
        <v>978</v>
      </c>
      <c r="N831" s="45">
        <v>1764</v>
      </c>
      <c r="O831" s="45"/>
      <c r="P831" s="45"/>
      <c r="Q831" s="45"/>
      <c r="R831" s="45"/>
      <c r="S831" s="45"/>
      <c r="T831" s="45"/>
      <c r="U831" s="45"/>
      <c r="V831" s="45"/>
      <c r="W831" s="138"/>
      <c r="X831" s="138"/>
      <c r="Y831" s="138"/>
      <c r="Z831" s="25">
        <v>0.85960000000000003</v>
      </c>
      <c r="AA831" s="25"/>
      <c r="AB831" s="25">
        <v>0.26100000000000001</v>
      </c>
      <c r="AC831" s="25">
        <v>4.8000000000000001E-2</v>
      </c>
      <c r="AD831" s="121"/>
      <c r="AE831" s="121"/>
      <c r="AF831" s="88">
        <v>37</v>
      </c>
      <c r="AG831" s="88">
        <v>58</v>
      </c>
    </row>
    <row r="832" spans="1:33">
      <c r="A832" s="12" t="s">
        <v>166</v>
      </c>
      <c r="B832" s="2" t="s">
        <v>74</v>
      </c>
      <c r="C832" s="13" t="s">
        <v>182</v>
      </c>
      <c r="D832" s="2">
        <v>2015</v>
      </c>
      <c r="E832" s="13">
        <v>2015</v>
      </c>
      <c r="F832" s="13" t="s">
        <v>100</v>
      </c>
      <c r="G832" s="88"/>
      <c r="H832" s="88"/>
      <c r="I832" s="88"/>
      <c r="J832" s="88"/>
      <c r="K832" s="88"/>
      <c r="L832" s="88"/>
      <c r="M832" s="45">
        <v>52486</v>
      </c>
      <c r="N832" s="45">
        <v>124728</v>
      </c>
      <c r="O832" s="45"/>
      <c r="P832" s="45"/>
      <c r="Q832" s="45"/>
      <c r="R832" s="45"/>
      <c r="S832" s="45"/>
      <c r="T832" s="45"/>
      <c r="U832" s="45"/>
      <c r="V832" s="45"/>
      <c r="W832" s="138"/>
      <c r="X832" s="138"/>
      <c r="Y832" s="138"/>
      <c r="Z832" s="25">
        <v>0.98480000000000001</v>
      </c>
      <c r="AA832" s="25"/>
      <c r="AB832" s="25">
        <v>0.66700000000000004</v>
      </c>
      <c r="AC832" s="25">
        <v>5.7799999999999997E-2</v>
      </c>
      <c r="AD832" s="121"/>
      <c r="AE832" s="121"/>
      <c r="AF832" s="88">
        <v>8316</v>
      </c>
      <c r="AG832" s="88">
        <v>19121</v>
      </c>
    </row>
    <row r="833" spans="1:49">
      <c r="A833" s="12" t="s">
        <v>167</v>
      </c>
      <c r="B833" s="2" t="s">
        <v>75</v>
      </c>
      <c r="C833" s="13" t="s">
        <v>182</v>
      </c>
      <c r="D833" s="2">
        <v>2015</v>
      </c>
      <c r="E833" s="13">
        <v>2015</v>
      </c>
      <c r="F833" s="13" t="s">
        <v>100</v>
      </c>
      <c r="G833" s="88"/>
      <c r="H833" s="88"/>
      <c r="I833" s="88"/>
      <c r="J833" s="88"/>
      <c r="K833" s="88"/>
      <c r="L833" s="88"/>
      <c r="M833" s="45">
        <v>3015</v>
      </c>
      <c r="N833" s="45">
        <v>5397</v>
      </c>
      <c r="O833" s="45"/>
      <c r="P833" s="45"/>
      <c r="Q833" s="45"/>
      <c r="R833" s="45"/>
      <c r="S833" s="45"/>
      <c r="T833" s="45"/>
      <c r="U833" s="45"/>
      <c r="V833" s="45"/>
      <c r="W833" s="138"/>
      <c r="X833" s="138"/>
      <c r="Y833" s="138"/>
      <c r="Z833" s="25">
        <v>0.89439999999999997</v>
      </c>
      <c r="AA833" s="25"/>
      <c r="AB833" s="25">
        <v>0.26100000000000001</v>
      </c>
      <c r="AC833" s="25">
        <v>4.8000000000000001E-2</v>
      </c>
      <c r="AD833" s="121"/>
      <c r="AE833" s="121"/>
      <c r="AF833" s="88">
        <v>123</v>
      </c>
      <c r="AG833" s="88">
        <v>200</v>
      </c>
    </row>
    <row r="834" spans="1:49">
      <c r="A834" s="12" t="s">
        <v>168</v>
      </c>
      <c r="B834" s="2" t="s">
        <v>74</v>
      </c>
      <c r="C834" s="13" t="s">
        <v>182</v>
      </c>
      <c r="D834" s="2">
        <v>2015</v>
      </c>
      <c r="E834" s="13">
        <v>2015</v>
      </c>
      <c r="F834" s="13" t="s">
        <v>100</v>
      </c>
      <c r="G834" s="88"/>
      <c r="H834" s="88"/>
      <c r="I834" s="88"/>
      <c r="J834" s="88"/>
      <c r="K834" s="88"/>
      <c r="L834" s="88"/>
      <c r="M834" s="45">
        <v>36643</v>
      </c>
      <c r="N834" s="45">
        <v>75036</v>
      </c>
      <c r="O834" s="45"/>
      <c r="P834" s="45"/>
      <c r="Q834" s="45"/>
      <c r="R834" s="45"/>
      <c r="S834" s="45"/>
      <c r="T834" s="45"/>
      <c r="U834" s="45"/>
      <c r="V834" s="45"/>
      <c r="W834" s="138"/>
      <c r="X834" s="138"/>
      <c r="Y834" s="138"/>
      <c r="Z834" s="25">
        <v>0.96819999999999995</v>
      </c>
      <c r="AA834" s="25"/>
      <c r="AB834" s="25">
        <v>0.5</v>
      </c>
      <c r="AC834" s="25">
        <v>3.61E-2</v>
      </c>
      <c r="AD834" s="121"/>
      <c r="AE834" s="121"/>
      <c r="AF834" s="88">
        <v>7038</v>
      </c>
      <c r="AG834" s="88">
        <v>15698</v>
      </c>
      <c r="AH834" s="1"/>
      <c r="AI834" s="1"/>
      <c r="AJ834" s="1"/>
      <c r="AK834" s="1"/>
      <c r="AL834" s="1"/>
      <c r="AM834" s="1"/>
      <c r="AN834" s="1"/>
      <c r="AO834" s="1"/>
      <c r="AP834" s="1"/>
      <c r="AQ834" s="1"/>
      <c r="AR834" s="1"/>
      <c r="AS834" s="1"/>
      <c r="AT834" s="1"/>
      <c r="AU834" s="1"/>
      <c r="AV834" s="1"/>
      <c r="AW834" s="1"/>
    </row>
    <row r="835" spans="1:49">
      <c r="A835" s="12" t="s">
        <v>169</v>
      </c>
      <c r="B835" s="2" t="s">
        <v>74</v>
      </c>
      <c r="C835" s="13" t="s">
        <v>182</v>
      </c>
      <c r="D835" s="2">
        <v>2015</v>
      </c>
      <c r="E835" s="13">
        <v>2015</v>
      </c>
      <c r="F835" s="13" t="s">
        <v>100</v>
      </c>
      <c r="G835" s="88"/>
      <c r="H835" s="88"/>
      <c r="I835" s="88"/>
      <c r="J835" s="88"/>
      <c r="K835" s="88"/>
      <c r="L835" s="88"/>
      <c r="M835" s="45">
        <v>9846</v>
      </c>
      <c r="N835" s="45">
        <v>20249</v>
      </c>
      <c r="O835" s="45"/>
      <c r="P835" s="45"/>
      <c r="Q835" s="45"/>
      <c r="R835" s="45"/>
      <c r="S835" s="45"/>
      <c r="T835" s="45"/>
      <c r="U835" s="45"/>
      <c r="V835" s="45"/>
      <c r="W835" s="138"/>
      <c r="X835" s="138"/>
      <c r="Y835" s="138"/>
      <c r="Z835" s="25">
        <v>0.93069999999999997</v>
      </c>
      <c r="AA835" s="25"/>
      <c r="AB835" s="25">
        <v>0.26100000000000001</v>
      </c>
      <c r="AC835" s="25">
        <v>4.8000000000000001E-2</v>
      </c>
      <c r="AD835" s="121"/>
      <c r="AE835" s="121"/>
      <c r="AF835" s="88">
        <v>977</v>
      </c>
      <c r="AG835" s="88">
        <v>1961</v>
      </c>
      <c r="AH835" s="1"/>
      <c r="AI835" s="1"/>
      <c r="AJ835" s="1"/>
      <c r="AK835" s="1"/>
      <c r="AL835" s="1"/>
      <c r="AM835" s="1"/>
      <c r="AN835" s="1"/>
      <c r="AO835" s="1"/>
      <c r="AP835" s="1"/>
      <c r="AQ835" s="1"/>
      <c r="AR835" s="1"/>
      <c r="AS835" s="1"/>
      <c r="AT835" s="1"/>
      <c r="AU835" s="1"/>
      <c r="AV835" s="1"/>
      <c r="AW835" s="1"/>
    </row>
    <row r="836" spans="1:49">
      <c r="A836" s="12" t="s">
        <v>170</v>
      </c>
      <c r="B836" s="2" t="s">
        <v>75</v>
      </c>
      <c r="C836" s="13" t="s">
        <v>182</v>
      </c>
      <c r="D836" s="2">
        <v>2015</v>
      </c>
      <c r="E836" s="13">
        <v>2015</v>
      </c>
      <c r="F836" s="13" t="s">
        <v>100</v>
      </c>
      <c r="G836" s="88"/>
      <c r="H836" s="88"/>
      <c r="I836" s="88"/>
      <c r="J836" s="88"/>
      <c r="K836" s="88"/>
      <c r="L836" s="88"/>
      <c r="M836" s="45">
        <v>6059</v>
      </c>
      <c r="N836" s="45">
        <v>13305</v>
      </c>
      <c r="O836" s="45"/>
      <c r="P836" s="45"/>
      <c r="Q836" s="45"/>
      <c r="R836" s="45"/>
      <c r="S836" s="45"/>
      <c r="T836" s="45"/>
      <c r="U836" s="45"/>
      <c r="V836" s="45"/>
      <c r="W836" s="138"/>
      <c r="X836" s="138"/>
      <c r="Y836" s="138"/>
      <c r="Z836" s="25">
        <v>1</v>
      </c>
      <c r="AA836" s="25"/>
      <c r="AB836" s="25">
        <v>0.26100000000000001</v>
      </c>
      <c r="AC836" s="25">
        <v>4.8000000000000001E-2</v>
      </c>
      <c r="AD836" s="121"/>
      <c r="AE836" s="121"/>
      <c r="AF836" s="88">
        <v>546</v>
      </c>
      <c r="AG836" s="88">
        <v>1094</v>
      </c>
      <c r="AH836" s="1"/>
      <c r="AI836" s="1"/>
      <c r="AJ836" s="1"/>
      <c r="AK836" s="1"/>
      <c r="AL836" s="1"/>
      <c r="AM836" s="1"/>
      <c r="AN836" s="1"/>
      <c r="AO836" s="1"/>
      <c r="AP836" s="1"/>
      <c r="AQ836" s="1"/>
      <c r="AR836" s="1"/>
      <c r="AS836" s="1"/>
      <c r="AT836" s="1"/>
      <c r="AU836" s="1"/>
      <c r="AV836" s="1"/>
      <c r="AW836" s="1"/>
    </row>
    <row r="837" spans="1:49">
      <c r="A837" s="48" t="s">
        <v>171</v>
      </c>
      <c r="B837" s="2" t="s">
        <v>66</v>
      </c>
      <c r="C837" s="13" t="s">
        <v>183</v>
      </c>
      <c r="D837" s="2">
        <v>2015</v>
      </c>
      <c r="E837" s="13">
        <v>2015</v>
      </c>
      <c r="F837" s="13" t="s">
        <v>100</v>
      </c>
      <c r="G837" s="88">
        <v>292180</v>
      </c>
      <c r="H837" s="88">
        <v>1803621</v>
      </c>
      <c r="I837" s="88">
        <v>2020</v>
      </c>
      <c r="J837" s="88">
        <v>18229</v>
      </c>
      <c r="K837" s="88">
        <v>294200</v>
      </c>
      <c r="L837" s="88">
        <v>1821850</v>
      </c>
      <c r="M837" s="45">
        <v>2116050</v>
      </c>
      <c r="N837" s="45">
        <v>4457512</v>
      </c>
      <c r="O837" s="45">
        <v>736364</v>
      </c>
      <c r="P837" s="45">
        <v>3674549</v>
      </c>
      <c r="Q837" s="45">
        <v>4410913</v>
      </c>
      <c r="R837" s="45">
        <v>6633</v>
      </c>
      <c r="S837" s="45">
        <v>39966</v>
      </c>
      <c r="T837" s="45">
        <v>46599</v>
      </c>
      <c r="U837" s="45">
        <v>742997</v>
      </c>
      <c r="V837" s="45">
        <v>3714515</v>
      </c>
      <c r="W837" s="138">
        <v>636139115.92999995</v>
      </c>
      <c r="X837" s="138">
        <v>6292963.96</v>
      </c>
      <c r="Y837" s="138">
        <v>642432079.88999999</v>
      </c>
      <c r="Z837" s="25">
        <v>0.96719999999999995</v>
      </c>
      <c r="AA837" s="25"/>
      <c r="AB837" s="25">
        <v>0.31900000000000001</v>
      </c>
      <c r="AC837" s="25">
        <v>6.5000000000000002E-2</v>
      </c>
      <c r="AD837" s="121"/>
      <c r="AE837" s="121"/>
      <c r="AF837" s="88">
        <v>335333</v>
      </c>
      <c r="AG837" s="88">
        <v>699122</v>
      </c>
      <c r="AH837" s="2"/>
      <c r="AI837" s="2"/>
      <c r="AJ837" s="2"/>
      <c r="AK837" s="2"/>
      <c r="AL837" s="2"/>
      <c r="AM837" s="2"/>
      <c r="AN837" s="2"/>
      <c r="AO837" s="2"/>
      <c r="AP837" s="2"/>
      <c r="AQ837" s="2"/>
      <c r="AR837" s="2"/>
      <c r="AS837" s="2"/>
      <c r="AT837" s="2"/>
      <c r="AU837" s="2"/>
      <c r="AV837" s="2"/>
      <c r="AW837" s="2"/>
    </row>
    <row r="838" spans="1:49">
      <c r="A838" s="48" t="s">
        <v>172</v>
      </c>
      <c r="B838" s="2" t="s">
        <v>74</v>
      </c>
      <c r="C838" s="13" t="s">
        <v>183</v>
      </c>
      <c r="D838" s="2">
        <v>2015</v>
      </c>
      <c r="E838" s="13">
        <v>2015</v>
      </c>
      <c r="F838" s="13" t="s">
        <v>100</v>
      </c>
      <c r="G838" s="88"/>
      <c r="H838" s="88"/>
      <c r="I838" s="88"/>
      <c r="J838" s="88"/>
      <c r="K838" s="88"/>
      <c r="L838" s="88"/>
      <c r="M838" s="45">
        <v>61063</v>
      </c>
      <c r="N838" s="45">
        <v>119509</v>
      </c>
      <c r="O838" s="45"/>
      <c r="P838" s="45"/>
      <c r="Q838" s="45"/>
      <c r="R838" s="45"/>
      <c r="S838" s="45"/>
      <c r="T838" s="45"/>
      <c r="U838" s="45"/>
      <c r="V838" s="45"/>
      <c r="W838" s="138"/>
      <c r="X838" s="138"/>
      <c r="Y838" s="138"/>
      <c r="Z838" s="25">
        <v>0.81469999999999998</v>
      </c>
      <c r="AA838" s="25"/>
      <c r="AB838" s="25">
        <v>1</v>
      </c>
      <c r="AC838" s="25">
        <v>6.7500000000000004E-2</v>
      </c>
      <c r="AD838" s="121"/>
      <c r="AE838" s="121"/>
      <c r="AF838" s="88">
        <v>9130</v>
      </c>
      <c r="AG838" s="88">
        <v>17372</v>
      </c>
      <c r="AH838" s="1"/>
      <c r="AI838" s="1"/>
      <c r="AJ838" s="1"/>
      <c r="AK838" s="1"/>
      <c r="AL838" s="1"/>
      <c r="AM838" s="1"/>
      <c r="AN838" s="1"/>
      <c r="AO838" s="1"/>
      <c r="AP838" s="1"/>
      <c r="AQ838" s="1"/>
      <c r="AR838" s="1"/>
      <c r="AS838" s="1"/>
      <c r="AT838" s="1"/>
      <c r="AU838" s="1"/>
      <c r="AV838" s="1"/>
      <c r="AW838" s="1"/>
    </row>
    <row r="839" spans="1:49">
      <c r="A839" s="48" t="s">
        <v>173</v>
      </c>
      <c r="B839" s="2" t="s">
        <v>75</v>
      </c>
      <c r="C839" s="13" t="s">
        <v>183</v>
      </c>
      <c r="D839" s="2">
        <v>2015</v>
      </c>
      <c r="E839" s="13">
        <v>2015</v>
      </c>
      <c r="F839" s="13" t="s">
        <v>100</v>
      </c>
      <c r="G839" s="88"/>
      <c r="H839" s="88"/>
      <c r="I839" s="88"/>
      <c r="J839" s="88"/>
      <c r="K839" s="88"/>
      <c r="L839" s="88"/>
      <c r="M839" s="45">
        <v>99</v>
      </c>
      <c r="N839" s="45">
        <v>165</v>
      </c>
      <c r="O839" s="45"/>
      <c r="P839" s="45"/>
      <c r="Q839" s="45"/>
      <c r="R839" s="45"/>
      <c r="S839" s="45"/>
      <c r="T839" s="45"/>
      <c r="U839" s="45"/>
      <c r="V839" s="45"/>
      <c r="W839" s="138"/>
      <c r="X839" s="138"/>
      <c r="Y839" s="138"/>
      <c r="Z839" s="25">
        <v>1</v>
      </c>
      <c r="AA839" s="25"/>
      <c r="AB839" s="25">
        <v>0.27500000000000002</v>
      </c>
      <c r="AC839" s="25">
        <v>4.5699999999999998E-2</v>
      </c>
      <c r="AD839" s="121"/>
      <c r="AE839" s="121"/>
      <c r="AF839" s="88" t="s">
        <v>430</v>
      </c>
      <c r="AG839" s="88" t="s">
        <v>430</v>
      </c>
      <c r="AH839" s="1"/>
      <c r="AI839" s="1"/>
      <c r="AJ839" s="1"/>
      <c r="AK839" s="1"/>
      <c r="AL839" s="1"/>
      <c r="AM839" s="1"/>
      <c r="AN839" s="1"/>
      <c r="AO839" s="1"/>
      <c r="AP839" s="1"/>
      <c r="AQ839" s="1"/>
      <c r="AR839" s="1"/>
      <c r="AS839" s="1"/>
      <c r="AT839" s="1"/>
      <c r="AU839" s="1"/>
      <c r="AV839" s="1"/>
      <c r="AW839" s="1"/>
    </row>
    <row r="840" spans="1:49">
      <c r="A840" s="48" t="s">
        <v>174</v>
      </c>
      <c r="B840" s="2" t="s">
        <v>75</v>
      </c>
      <c r="C840" s="13" t="s">
        <v>183</v>
      </c>
      <c r="D840" s="2">
        <v>2015</v>
      </c>
      <c r="E840" s="13">
        <v>2015</v>
      </c>
      <c r="F840" s="13" t="s">
        <v>100</v>
      </c>
      <c r="G840" s="88"/>
      <c r="H840" s="88"/>
      <c r="I840" s="88"/>
      <c r="J840" s="88"/>
      <c r="K840" s="88"/>
      <c r="L840" s="88"/>
      <c r="M840" s="45">
        <v>1768</v>
      </c>
      <c r="N840" s="45">
        <v>3380</v>
      </c>
      <c r="O840" s="45"/>
      <c r="P840" s="45"/>
      <c r="Q840" s="45"/>
      <c r="R840" s="45"/>
      <c r="S840" s="45"/>
      <c r="T840" s="45"/>
      <c r="U840" s="45"/>
      <c r="V840" s="45"/>
      <c r="W840" s="138"/>
      <c r="X840" s="138"/>
      <c r="Y840" s="138"/>
      <c r="Z840" s="25">
        <v>0.93940000000000001</v>
      </c>
      <c r="AA840" s="25"/>
      <c r="AB840" s="25">
        <v>0.27500000000000002</v>
      </c>
      <c r="AC840" s="25">
        <v>4.5699999999999998E-2</v>
      </c>
      <c r="AD840" s="121"/>
      <c r="AE840" s="121"/>
      <c r="AF840" s="88">
        <v>62</v>
      </c>
      <c r="AG840" s="88">
        <v>108</v>
      </c>
      <c r="AH840" s="1"/>
      <c r="AI840" s="1"/>
      <c r="AJ840" s="1"/>
      <c r="AK840" s="1"/>
      <c r="AL840" s="1"/>
      <c r="AM840" s="1"/>
      <c r="AN840" s="1"/>
      <c r="AO840" s="1"/>
      <c r="AP840" s="1"/>
      <c r="AQ840" s="1"/>
      <c r="AR840" s="1"/>
      <c r="AS840" s="1"/>
      <c r="AT840" s="1"/>
      <c r="AU840" s="1"/>
      <c r="AV840" s="1"/>
      <c r="AW840" s="1"/>
    </row>
    <row r="841" spans="1:49">
      <c r="A841" s="48" t="s">
        <v>175</v>
      </c>
      <c r="B841" s="2" t="s">
        <v>75</v>
      </c>
      <c r="C841" s="13" t="s">
        <v>183</v>
      </c>
      <c r="D841" s="2">
        <v>2015</v>
      </c>
      <c r="E841" s="13">
        <v>2015</v>
      </c>
      <c r="F841" s="13" t="s">
        <v>100</v>
      </c>
      <c r="G841" s="88"/>
      <c r="H841" s="88"/>
      <c r="I841" s="88"/>
      <c r="J841" s="88"/>
      <c r="K841" s="88"/>
      <c r="L841" s="88"/>
      <c r="M841" s="45">
        <v>16288</v>
      </c>
      <c r="N841" s="45">
        <v>31606</v>
      </c>
      <c r="O841" s="45"/>
      <c r="P841" s="45"/>
      <c r="Q841" s="45"/>
      <c r="R841" s="45"/>
      <c r="S841" s="45"/>
      <c r="T841" s="45"/>
      <c r="U841" s="45"/>
      <c r="V841" s="45"/>
      <c r="W841" s="138"/>
      <c r="X841" s="138"/>
      <c r="Y841" s="138"/>
      <c r="Z841" s="25">
        <v>0.89490000000000003</v>
      </c>
      <c r="AA841" s="25"/>
      <c r="AB841" s="25">
        <v>0.27500000000000002</v>
      </c>
      <c r="AC841" s="25">
        <v>4.5699999999999998E-2</v>
      </c>
      <c r="AD841" s="121"/>
      <c r="AE841" s="121"/>
      <c r="AF841" s="88">
        <v>983</v>
      </c>
      <c r="AG841" s="88">
        <v>1682</v>
      </c>
      <c r="AH841" s="1"/>
      <c r="AI841" s="1"/>
      <c r="AJ841" s="1"/>
      <c r="AK841" s="1"/>
      <c r="AL841" s="1"/>
      <c r="AM841" s="1"/>
      <c r="AN841" s="1"/>
      <c r="AO841" s="1"/>
      <c r="AP841" s="1"/>
      <c r="AQ841" s="1"/>
      <c r="AR841" s="1"/>
      <c r="AS841" s="1"/>
      <c r="AT841" s="1"/>
      <c r="AU841" s="1"/>
      <c r="AV841" s="1"/>
      <c r="AW841" s="1"/>
    </row>
    <row r="842" spans="1:49">
      <c r="A842" s="48" t="s">
        <v>176</v>
      </c>
      <c r="B842" s="2" t="s">
        <v>75</v>
      </c>
      <c r="C842" s="13" t="s">
        <v>183</v>
      </c>
      <c r="D842" s="2">
        <v>2015</v>
      </c>
      <c r="E842" s="13">
        <v>2015</v>
      </c>
      <c r="F842" s="13" t="s">
        <v>100</v>
      </c>
      <c r="G842" s="88"/>
      <c r="H842" s="88"/>
      <c r="I842" s="88"/>
      <c r="J842" s="88"/>
      <c r="K842" s="88"/>
      <c r="L842" s="88"/>
      <c r="M842" s="45">
        <v>2941</v>
      </c>
      <c r="N842" s="45">
        <v>5504</v>
      </c>
      <c r="O842" s="45"/>
      <c r="P842" s="45"/>
      <c r="Q842" s="45"/>
      <c r="R842" s="45"/>
      <c r="S842" s="45"/>
      <c r="T842" s="45"/>
      <c r="U842" s="45"/>
      <c r="V842" s="45"/>
      <c r="W842" s="138"/>
      <c r="X842" s="138"/>
      <c r="Y842" s="138"/>
      <c r="Z842" s="25">
        <v>0.98399999999999999</v>
      </c>
      <c r="AA842" s="25"/>
      <c r="AB842" s="25">
        <v>0.27500000000000002</v>
      </c>
      <c r="AC842" s="25">
        <v>4.5699999999999998E-2</v>
      </c>
      <c r="AD842" s="121"/>
      <c r="AE842" s="121"/>
      <c r="AF842" s="88">
        <v>105</v>
      </c>
      <c r="AG842" s="88">
        <v>185</v>
      </c>
      <c r="AH842" s="1"/>
      <c r="AI842" s="1"/>
      <c r="AJ842" s="1"/>
      <c r="AK842" s="1"/>
      <c r="AL842" s="1"/>
      <c r="AM842" s="1"/>
      <c r="AN842" s="1"/>
      <c r="AO842" s="1"/>
      <c r="AP842" s="1"/>
      <c r="AQ842" s="1"/>
      <c r="AR842" s="1"/>
      <c r="AS842" s="1"/>
      <c r="AT842" s="1"/>
      <c r="AU842" s="1"/>
      <c r="AV842" s="1"/>
      <c r="AW842" s="1"/>
    </row>
    <row r="843" spans="1:49">
      <c r="A843" s="48" t="s">
        <v>177</v>
      </c>
      <c r="B843" s="2" t="s">
        <v>75</v>
      </c>
      <c r="C843" s="13" t="s">
        <v>183</v>
      </c>
      <c r="D843" s="2">
        <v>2015</v>
      </c>
      <c r="E843" s="13">
        <v>2015</v>
      </c>
      <c r="F843" s="13" t="s">
        <v>100</v>
      </c>
      <c r="G843" s="88"/>
      <c r="H843" s="88"/>
      <c r="I843" s="88"/>
      <c r="J843" s="88"/>
      <c r="K843" s="88"/>
      <c r="L843" s="88"/>
      <c r="M843" s="45">
        <v>739</v>
      </c>
      <c r="N843" s="45">
        <v>1748</v>
      </c>
      <c r="O843" s="45"/>
      <c r="P843" s="45"/>
      <c r="Q843" s="45"/>
      <c r="R843" s="45"/>
      <c r="S843" s="45"/>
      <c r="T843" s="45"/>
      <c r="U843" s="45"/>
      <c r="V843" s="45"/>
      <c r="W843" s="138"/>
      <c r="X843" s="138"/>
      <c r="Y843" s="138"/>
      <c r="Z843" s="25">
        <v>0.87880000000000003</v>
      </c>
      <c r="AA843" s="25"/>
      <c r="AB843" s="25">
        <v>0.27500000000000002</v>
      </c>
      <c r="AC843" s="25">
        <v>4.5699999999999998E-2</v>
      </c>
      <c r="AD843" s="121"/>
      <c r="AE843" s="121"/>
      <c r="AF843" s="88">
        <v>146</v>
      </c>
      <c r="AG843" s="88">
        <v>332</v>
      </c>
      <c r="AH843" s="1"/>
      <c r="AI843" s="1"/>
      <c r="AJ843" s="1"/>
      <c r="AK843" s="1"/>
      <c r="AL843" s="1"/>
      <c r="AM843" s="1"/>
      <c r="AN843" s="1"/>
      <c r="AO843" s="1"/>
      <c r="AP843" s="1"/>
      <c r="AQ843" s="1"/>
      <c r="AR843" s="1"/>
      <c r="AS843" s="1"/>
      <c r="AT843" s="1"/>
      <c r="AU843" s="1"/>
      <c r="AV843" s="1"/>
      <c r="AW843" s="1"/>
    </row>
    <row r="844" spans="1:49" ht="15.75" customHeight="1">
      <c r="A844" s="48" t="s">
        <v>178</v>
      </c>
      <c r="B844" s="2" t="s">
        <v>74</v>
      </c>
      <c r="C844" s="13" t="s">
        <v>183</v>
      </c>
      <c r="D844" s="2">
        <v>2015</v>
      </c>
      <c r="E844" s="13">
        <v>2015</v>
      </c>
      <c r="F844" s="13" t="s">
        <v>100</v>
      </c>
      <c r="G844" s="88"/>
      <c r="H844" s="88"/>
      <c r="I844" s="88"/>
      <c r="J844" s="88"/>
      <c r="K844" s="88"/>
      <c r="L844" s="88"/>
      <c r="M844" s="45">
        <v>35311</v>
      </c>
      <c r="N844" s="45">
        <v>71256</v>
      </c>
      <c r="O844" s="45"/>
      <c r="P844" s="45"/>
      <c r="Q844" s="45"/>
      <c r="R844" s="45"/>
      <c r="S844" s="45"/>
      <c r="T844" s="45"/>
      <c r="U844" s="45"/>
      <c r="V844" s="45"/>
      <c r="W844" s="138"/>
      <c r="X844" s="138"/>
      <c r="Y844" s="138"/>
      <c r="Z844" s="25">
        <v>0.95669999999999999</v>
      </c>
      <c r="AA844" s="25"/>
      <c r="AB844" s="25">
        <v>0.6</v>
      </c>
      <c r="AC844" s="25">
        <v>3.1199999999999999E-2</v>
      </c>
      <c r="AD844" s="121"/>
      <c r="AE844" s="121"/>
      <c r="AF844" s="88">
        <v>5461</v>
      </c>
      <c r="AG844" s="88">
        <v>10875</v>
      </c>
      <c r="AH844" s="1"/>
      <c r="AI844" s="1"/>
      <c r="AJ844" s="1"/>
      <c r="AK844" s="1"/>
      <c r="AL844" s="1"/>
      <c r="AM844" s="1"/>
      <c r="AN844" s="1"/>
      <c r="AO844" s="1"/>
      <c r="AP844" s="1"/>
      <c r="AQ844" s="1"/>
      <c r="AR844" s="1"/>
      <c r="AS844" s="1"/>
      <c r="AT844" s="1"/>
      <c r="AU844" s="1"/>
      <c r="AV844" s="1"/>
      <c r="AW844" s="1"/>
    </row>
    <row r="845" spans="1:49">
      <c r="A845" s="48" t="s">
        <v>179</v>
      </c>
      <c r="B845" s="2" t="s">
        <v>75</v>
      </c>
      <c r="C845" s="13" t="s">
        <v>183</v>
      </c>
      <c r="D845" s="2">
        <v>2015</v>
      </c>
      <c r="E845" s="13">
        <v>2015</v>
      </c>
      <c r="F845" s="13" t="s">
        <v>100</v>
      </c>
      <c r="G845" s="88"/>
      <c r="H845" s="88"/>
      <c r="I845" s="88"/>
      <c r="J845" s="88"/>
      <c r="K845" s="88"/>
      <c r="L845" s="88"/>
      <c r="M845" s="45">
        <v>2482</v>
      </c>
      <c r="N845" s="45">
        <v>5144</v>
      </c>
      <c r="O845" s="45"/>
      <c r="P845" s="45"/>
      <c r="Q845" s="45"/>
      <c r="R845" s="45"/>
      <c r="S845" s="45"/>
      <c r="T845" s="45"/>
      <c r="U845" s="45"/>
      <c r="V845" s="45"/>
      <c r="W845" s="138"/>
      <c r="X845" s="138"/>
      <c r="Y845" s="138"/>
      <c r="Z845" s="25">
        <v>1</v>
      </c>
      <c r="AA845" s="25"/>
      <c r="AB845" s="25">
        <v>0.27500000000000002</v>
      </c>
      <c r="AC845" s="25">
        <v>4.5699999999999998E-2</v>
      </c>
      <c r="AD845" s="121"/>
      <c r="AE845" s="121"/>
      <c r="AF845" s="88">
        <v>141</v>
      </c>
      <c r="AG845" s="88">
        <v>246</v>
      </c>
      <c r="AH845" s="1"/>
      <c r="AI845" s="1"/>
      <c r="AJ845" s="1"/>
      <c r="AK845" s="1"/>
      <c r="AL845" s="1"/>
      <c r="AM845" s="1"/>
      <c r="AN845" s="1"/>
      <c r="AO845" s="1"/>
      <c r="AP845" s="1"/>
      <c r="AQ845" s="1"/>
      <c r="AR845" s="1"/>
      <c r="AS845" s="1"/>
      <c r="AT845" s="1"/>
      <c r="AU845" s="1"/>
      <c r="AV845" s="1"/>
      <c r="AW845" s="1"/>
    </row>
    <row r="846" spans="1:49">
      <c r="A846" s="48" t="s">
        <v>180</v>
      </c>
      <c r="B846" s="2" t="s">
        <v>75</v>
      </c>
      <c r="C846" s="13" t="s">
        <v>183</v>
      </c>
      <c r="D846" s="2">
        <v>2015</v>
      </c>
      <c r="E846" s="13">
        <v>2015</v>
      </c>
      <c r="F846" s="13" t="s">
        <v>100</v>
      </c>
      <c r="G846" s="88"/>
      <c r="H846" s="88"/>
      <c r="I846" s="88"/>
      <c r="J846" s="88"/>
      <c r="K846" s="88"/>
      <c r="L846" s="88"/>
      <c r="M846" s="45">
        <v>7312</v>
      </c>
      <c r="N846" s="45">
        <v>13223</v>
      </c>
      <c r="O846" s="45"/>
      <c r="P846" s="45"/>
      <c r="Q846" s="45"/>
      <c r="R846" s="45"/>
      <c r="S846" s="45"/>
      <c r="T846" s="45"/>
      <c r="U846" s="45"/>
      <c r="V846" s="45"/>
      <c r="W846" s="138"/>
      <c r="X846" s="138"/>
      <c r="Y846" s="138"/>
      <c r="Z846" s="25">
        <v>0.99470000000000003</v>
      </c>
      <c r="AA846" s="25"/>
      <c r="AB846" s="25">
        <v>0.27500000000000002</v>
      </c>
      <c r="AC846" s="25">
        <v>4.5699999999999998E-2</v>
      </c>
      <c r="AD846" s="121"/>
      <c r="AE846" s="121"/>
      <c r="AF846" s="88">
        <v>437</v>
      </c>
      <c r="AG846" s="88">
        <v>868</v>
      </c>
      <c r="AH846" s="1"/>
      <c r="AI846" s="1"/>
      <c r="AJ846" s="1"/>
      <c r="AK846" s="1"/>
      <c r="AL846" s="1"/>
      <c r="AM846" s="1"/>
      <c r="AN846" s="1"/>
      <c r="AO846" s="1"/>
      <c r="AP846" s="1"/>
      <c r="AQ846" s="1"/>
      <c r="AR846" s="1"/>
      <c r="AS846" s="1"/>
      <c r="AT846" s="1"/>
      <c r="AU846" s="1"/>
      <c r="AV846" s="1"/>
      <c r="AW846" s="1"/>
    </row>
    <row r="847" spans="1:49">
      <c r="A847" s="12" t="s">
        <v>122</v>
      </c>
      <c r="B847" s="2" t="s">
        <v>74</v>
      </c>
      <c r="C847" s="13" t="s">
        <v>183</v>
      </c>
      <c r="D847" s="2">
        <v>2015</v>
      </c>
      <c r="E847" s="13">
        <v>2015</v>
      </c>
      <c r="F847" s="13" t="s">
        <v>100</v>
      </c>
      <c r="G847" s="88"/>
      <c r="H847" s="88"/>
      <c r="I847" s="88"/>
      <c r="J847" s="88"/>
      <c r="K847" s="88"/>
      <c r="L847" s="88"/>
      <c r="M847" s="45">
        <v>97452</v>
      </c>
      <c r="N847" s="45">
        <v>228861</v>
      </c>
      <c r="O847" s="45"/>
      <c r="P847" s="45"/>
      <c r="Q847" s="45"/>
      <c r="R847" s="45"/>
      <c r="S847" s="45"/>
      <c r="T847" s="45"/>
      <c r="U847" s="45"/>
      <c r="V847" s="45"/>
      <c r="W847" s="138"/>
      <c r="X847" s="138"/>
      <c r="Y847" s="138"/>
      <c r="Z847" s="25">
        <v>0.96550000000000002</v>
      </c>
      <c r="AA847" s="25"/>
      <c r="AB847" s="25">
        <v>0.14299999999999999</v>
      </c>
      <c r="AC847" s="25">
        <v>2.58E-2</v>
      </c>
      <c r="AD847" s="121"/>
      <c r="AE847" s="121"/>
      <c r="AF847" s="88">
        <v>14375</v>
      </c>
      <c r="AG847" s="88">
        <v>31620</v>
      </c>
      <c r="AH847" s="1"/>
      <c r="AI847" s="1"/>
      <c r="AJ847" s="1"/>
      <c r="AK847" s="1"/>
      <c r="AL847" s="1"/>
      <c r="AM847" s="1"/>
      <c r="AN847" s="1"/>
      <c r="AO847" s="1"/>
      <c r="AP847" s="1"/>
      <c r="AQ847" s="1"/>
      <c r="AR847" s="1"/>
      <c r="AS847" s="1"/>
      <c r="AT847" s="1"/>
      <c r="AU847" s="1"/>
      <c r="AV847" s="1"/>
      <c r="AW847" s="1"/>
    </row>
    <row r="848" spans="1:49">
      <c r="A848" s="12" t="s">
        <v>123</v>
      </c>
      <c r="B848" s="2" t="s">
        <v>75</v>
      </c>
      <c r="C848" s="13" t="s">
        <v>183</v>
      </c>
      <c r="D848" s="2">
        <v>2015</v>
      </c>
      <c r="E848" s="13">
        <v>2015</v>
      </c>
      <c r="F848" s="13" t="s">
        <v>100</v>
      </c>
      <c r="G848" s="88"/>
      <c r="H848" s="88"/>
      <c r="I848" s="88"/>
      <c r="J848" s="88"/>
      <c r="K848" s="88"/>
      <c r="L848" s="88"/>
      <c r="M848" s="45">
        <v>1497</v>
      </c>
      <c r="N848" s="45">
        <v>3648</v>
      </c>
      <c r="O848" s="45"/>
      <c r="P848" s="45"/>
      <c r="Q848" s="45"/>
      <c r="R848" s="45"/>
      <c r="S848" s="45"/>
      <c r="T848" s="45"/>
      <c r="U848" s="45"/>
      <c r="V848" s="45"/>
      <c r="W848" s="138"/>
      <c r="X848" s="138"/>
      <c r="Y848" s="138"/>
      <c r="Z848" s="25">
        <v>1</v>
      </c>
      <c r="AA848" s="25"/>
      <c r="AB848" s="25">
        <v>0.27500000000000002</v>
      </c>
      <c r="AC848" s="25">
        <v>4.5699999999999998E-2</v>
      </c>
      <c r="AD848" s="121"/>
      <c r="AE848" s="121"/>
      <c r="AF848" s="88">
        <v>216</v>
      </c>
      <c r="AG848" s="88">
        <v>491</v>
      </c>
      <c r="AH848" s="1"/>
      <c r="AI848" s="1"/>
      <c r="AJ848" s="1"/>
      <c r="AK848" s="1"/>
      <c r="AL848" s="1"/>
      <c r="AM848" s="1"/>
      <c r="AN848" s="1"/>
      <c r="AO848" s="1"/>
      <c r="AP848" s="1"/>
      <c r="AQ848" s="1"/>
      <c r="AR848" s="1"/>
      <c r="AS848" s="1"/>
      <c r="AT848" s="1"/>
      <c r="AU848" s="1"/>
      <c r="AV848" s="1"/>
      <c r="AW848" s="1"/>
    </row>
    <row r="849" spans="1:49">
      <c r="A849" s="12" t="s">
        <v>124</v>
      </c>
      <c r="B849" s="2" t="s">
        <v>75</v>
      </c>
      <c r="C849" s="13" t="s">
        <v>183</v>
      </c>
      <c r="D849" s="2">
        <v>2015</v>
      </c>
      <c r="E849" s="13">
        <v>2015</v>
      </c>
      <c r="F849" s="13" t="s">
        <v>100</v>
      </c>
      <c r="G849" s="88"/>
      <c r="H849" s="88"/>
      <c r="I849" s="88"/>
      <c r="J849" s="88"/>
      <c r="K849" s="88"/>
      <c r="L849" s="88"/>
      <c r="M849" s="45">
        <v>11817</v>
      </c>
      <c r="N849" s="45">
        <v>20667</v>
      </c>
      <c r="O849" s="45"/>
      <c r="P849" s="45"/>
      <c r="Q849" s="45"/>
      <c r="R849" s="45"/>
      <c r="S849" s="45"/>
      <c r="T849" s="45"/>
      <c r="U849" s="45"/>
      <c r="V849" s="45"/>
      <c r="W849" s="138"/>
      <c r="X849" s="138"/>
      <c r="Y849" s="138"/>
      <c r="Z849" s="25">
        <v>0.99629999999999996</v>
      </c>
      <c r="AA849" s="25"/>
      <c r="AB849" s="25">
        <v>0.27500000000000002</v>
      </c>
      <c r="AC849" s="25">
        <v>4.5699999999999998E-2</v>
      </c>
      <c r="AD849" s="121"/>
      <c r="AE849" s="121"/>
      <c r="AF849" s="88">
        <v>678</v>
      </c>
      <c r="AG849" s="88">
        <v>1250</v>
      </c>
      <c r="AH849" s="1"/>
      <c r="AI849" s="1"/>
      <c r="AJ849" s="1"/>
      <c r="AK849" s="1"/>
      <c r="AL849" s="1"/>
      <c r="AM849" s="1"/>
      <c r="AN849" s="1"/>
      <c r="AO849" s="1"/>
      <c r="AP849" s="1"/>
      <c r="AQ849" s="1"/>
      <c r="AR849" s="1"/>
      <c r="AS849" s="1"/>
      <c r="AT849" s="1"/>
      <c r="AU849" s="1"/>
      <c r="AV849" s="1"/>
      <c r="AW849" s="1"/>
    </row>
    <row r="850" spans="1:49">
      <c r="A850" s="12" t="s">
        <v>125</v>
      </c>
      <c r="B850" s="2" t="s">
        <v>75</v>
      </c>
      <c r="C850" s="13" t="s">
        <v>183</v>
      </c>
      <c r="D850" s="2">
        <v>2015</v>
      </c>
      <c r="E850" s="13">
        <v>2015</v>
      </c>
      <c r="F850" s="13" t="s">
        <v>100</v>
      </c>
      <c r="G850" s="88"/>
      <c r="H850" s="88"/>
      <c r="I850" s="88"/>
      <c r="J850" s="88"/>
      <c r="K850" s="88"/>
      <c r="L850" s="88"/>
      <c r="M850" s="45">
        <v>16849</v>
      </c>
      <c r="N850" s="45">
        <v>42032</v>
      </c>
      <c r="O850" s="45"/>
      <c r="P850" s="45"/>
      <c r="Q850" s="45"/>
      <c r="R850" s="45"/>
      <c r="S850" s="45"/>
      <c r="T850" s="45"/>
      <c r="U850" s="45"/>
      <c r="V850" s="45"/>
      <c r="W850" s="138"/>
      <c r="X850" s="138"/>
      <c r="Y850" s="138"/>
      <c r="Z850" s="25">
        <v>0.9486</v>
      </c>
      <c r="AA850" s="25"/>
      <c r="AB850" s="25">
        <v>0.27500000000000002</v>
      </c>
      <c r="AC850" s="25">
        <v>4.5699999999999998E-2</v>
      </c>
      <c r="AD850" s="121"/>
      <c r="AE850" s="121"/>
      <c r="AF850" s="88">
        <v>1082</v>
      </c>
      <c r="AG850" s="88">
        <v>2144</v>
      </c>
    </row>
    <row r="851" spans="1:49">
      <c r="A851" s="12" t="s">
        <v>126</v>
      </c>
      <c r="B851" s="2" t="s">
        <v>75</v>
      </c>
      <c r="C851" s="13" t="s">
        <v>183</v>
      </c>
      <c r="D851" s="2">
        <v>2015</v>
      </c>
      <c r="E851" s="13">
        <v>2015</v>
      </c>
      <c r="F851" s="13" t="s">
        <v>100</v>
      </c>
      <c r="G851" s="88"/>
      <c r="H851" s="88"/>
      <c r="I851" s="88"/>
      <c r="J851" s="88"/>
      <c r="K851" s="88"/>
      <c r="L851" s="88"/>
      <c r="M851" s="45">
        <v>1053</v>
      </c>
      <c r="N851" s="45">
        <v>2084</v>
      </c>
      <c r="O851" s="45"/>
      <c r="P851" s="45"/>
      <c r="Q851" s="45"/>
      <c r="R851" s="45"/>
      <c r="S851" s="45"/>
      <c r="T851" s="45"/>
      <c r="U851" s="45"/>
      <c r="V851" s="45"/>
      <c r="W851" s="138"/>
      <c r="X851" s="138"/>
      <c r="Y851" s="138"/>
      <c r="Z851" s="25">
        <v>0.97960000000000003</v>
      </c>
      <c r="AA851" s="25"/>
      <c r="AB851" s="25">
        <v>0.27500000000000002</v>
      </c>
      <c r="AC851" s="25">
        <v>4.5699999999999998E-2</v>
      </c>
      <c r="AD851" s="121"/>
      <c r="AE851" s="121"/>
      <c r="AF851" s="88">
        <v>91</v>
      </c>
      <c r="AG851" s="88">
        <v>195</v>
      </c>
    </row>
    <row r="852" spans="1:49">
      <c r="A852" s="12" t="s">
        <v>127</v>
      </c>
      <c r="B852" s="2" t="s">
        <v>75</v>
      </c>
      <c r="C852" s="13" t="s">
        <v>183</v>
      </c>
      <c r="D852" s="2">
        <v>2015</v>
      </c>
      <c r="E852" s="13">
        <v>2015</v>
      </c>
      <c r="F852" s="13" t="s">
        <v>100</v>
      </c>
      <c r="G852" s="88"/>
      <c r="H852" s="88"/>
      <c r="I852" s="88"/>
      <c r="J852" s="88"/>
      <c r="K852" s="88"/>
      <c r="L852" s="88"/>
      <c r="M852" s="45">
        <v>65335</v>
      </c>
      <c r="N852" s="45">
        <v>154862</v>
      </c>
      <c r="O852" s="45"/>
      <c r="P852" s="45"/>
      <c r="Q852" s="45"/>
      <c r="R852" s="45"/>
      <c r="S852" s="45"/>
      <c r="T852" s="45"/>
      <c r="U852" s="45"/>
      <c r="V852" s="45"/>
      <c r="W852" s="138"/>
      <c r="X852" s="138"/>
      <c r="Y852" s="138"/>
      <c r="Z852" s="25">
        <v>0.99529999999999996</v>
      </c>
      <c r="AA852" s="25"/>
      <c r="AB852" s="25">
        <v>0.188</v>
      </c>
      <c r="AC852" s="25">
        <v>6.4000000000000003E-3</v>
      </c>
      <c r="AD852" s="121"/>
      <c r="AE852" s="121"/>
      <c r="AF852" s="88">
        <v>10551</v>
      </c>
      <c r="AG852" s="88">
        <v>23606</v>
      </c>
    </row>
    <row r="853" spans="1:49">
      <c r="A853" s="12" t="s">
        <v>128</v>
      </c>
      <c r="B853" s="2" t="s">
        <v>75</v>
      </c>
      <c r="C853" s="13" t="s">
        <v>183</v>
      </c>
      <c r="D853" s="2">
        <v>2015</v>
      </c>
      <c r="E853" s="13">
        <v>2015</v>
      </c>
      <c r="F853" s="13" t="s">
        <v>100</v>
      </c>
      <c r="G853" s="88"/>
      <c r="H853" s="88"/>
      <c r="I853" s="88"/>
      <c r="J853" s="88"/>
      <c r="K853" s="88"/>
      <c r="L853" s="88"/>
      <c r="M853" s="45">
        <v>10505</v>
      </c>
      <c r="N853" s="45">
        <v>24532</v>
      </c>
      <c r="O853" s="45"/>
      <c r="P853" s="45"/>
      <c r="Q853" s="45"/>
      <c r="R853" s="45"/>
      <c r="S853" s="45"/>
      <c r="T853" s="45"/>
      <c r="U853" s="45"/>
      <c r="V853" s="45"/>
      <c r="W853" s="138"/>
      <c r="X853" s="138"/>
      <c r="Y853" s="138"/>
      <c r="Z853" s="25">
        <v>0.99609999999999999</v>
      </c>
      <c r="AA853" s="25"/>
      <c r="AB853" s="25">
        <v>0.27500000000000002</v>
      </c>
      <c r="AC853" s="25">
        <v>4.5699999999999998E-2</v>
      </c>
      <c r="AD853" s="121"/>
      <c r="AE853" s="121"/>
      <c r="AF853" s="88">
        <v>1390</v>
      </c>
      <c r="AG853" s="88">
        <v>3112</v>
      </c>
    </row>
    <row r="854" spans="1:49">
      <c r="A854" s="12" t="s">
        <v>129</v>
      </c>
      <c r="B854" s="2" t="s">
        <v>75</v>
      </c>
      <c r="C854" s="13" t="s">
        <v>183</v>
      </c>
      <c r="D854" s="2">
        <v>2015</v>
      </c>
      <c r="E854" s="13">
        <v>2015</v>
      </c>
      <c r="F854" s="13" t="s">
        <v>100</v>
      </c>
      <c r="G854" s="88"/>
      <c r="H854" s="88"/>
      <c r="I854" s="88"/>
      <c r="J854" s="88"/>
      <c r="K854" s="88"/>
      <c r="L854" s="88"/>
      <c r="M854" s="45">
        <v>6082</v>
      </c>
      <c r="N854" s="45">
        <v>11837</v>
      </c>
      <c r="O854" s="45"/>
      <c r="P854" s="45"/>
      <c r="Q854" s="45"/>
      <c r="R854" s="45"/>
      <c r="S854" s="45"/>
      <c r="T854" s="45"/>
      <c r="U854" s="45"/>
      <c r="V854" s="45"/>
      <c r="W854" s="138"/>
      <c r="X854" s="138"/>
      <c r="Y854" s="138"/>
      <c r="Z854" s="25">
        <v>0.96579999999999999</v>
      </c>
      <c r="AA854" s="25"/>
      <c r="AB854" s="25">
        <v>0.27500000000000002</v>
      </c>
      <c r="AC854" s="25">
        <v>4.5699999999999998E-2</v>
      </c>
      <c r="AD854" s="121"/>
      <c r="AE854" s="121"/>
      <c r="AF854" s="88">
        <v>392</v>
      </c>
      <c r="AG854" s="88">
        <v>776</v>
      </c>
    </row>
    <row r="855" spans="1:49">
      <c r="A855" s="12" t="s">
        <v>130</v>
      </c>
      <c r="B855" s="2" t="s">
        <v>75</v>
      </c>
      <c r="C855" s="13" t="s">
        <v>183</v>
      </c>
      <c r="D855" s="2">
        <v>2015</v>
      </c>
      <c r="E855" s="13">
        <v>2015</v>
      </c>
      <c r="F855" s="13" t="s">
        <v>100</v>
      </c>
      <c r="G855" s="88"/>
      <c r="H855" s="88"/>
      <c r="I855" s="88"/>
      <c r="J855" s="88"/>
      <c r="K855" s="88"/>
      <c r="L855" s="88"/>
      <c r="M855" s="45">
        <v>1545</v>
      </c>
      <c r="N855" s="45">
        <v>3179</v>
      </c>
      <c r="O855" s="45"/>
      <c r="P855" s="45"/>
      <c r="Q855" s="45"/>
      <c r="R855" s="45"/>
      <c r="S855" s="45"/>
      <c r="T855" s="45"/>
      <c r="U855" s="45"/>
      <c r="V855" s="45"/>
      <c r="W855" s="138"/>
      <c r="X855" s="138"/>
      <c r="Y855" s="138"/>
      <c r="Z855" s="25">
        <v>0.91890000000000005</v>
      </c>
      <c r="AA855" s="25"/>
      <c r="AB855" s="25">
        <v>0.27500000000000002</v>
      </c>
      <c r="AC855" s="25">
        <v>4.5699999999999998E-2</v>
      </c>
      <c r="AD855" s="121"/>
      <c r="AE855" s="121"/>
      <c r="AF855" s="88">
        <v>109</v>
      </c>
      <c r="AG855" s="88">
        <v>191</v>
      </c>
    </row>
    <row r="856" spans="1:49">
      <c r="A856" s="12" t="s">
        <v>131</v>
      </c>
      <c r="B856" s="2" t="s">
        <v>76</v>
      </c>
      <c r="C856" s="13" t="s">
        <v>183</v>
      </c>
      <c r="D856" s="2">
        <v>2015</v>
      </c>
      <c r="E856" s="13">
        <v>2015</v>
      </c>
      <c r="F856" s="13" t="s">
        <v>100</v>
      </c>
      <c r="G856" s="88"/>
      <c r="H856" s="88"/>
      <c r="I856" s="88"/>
      <c r="J856" s="88"/>
      <c r="K856" s="88"/>
      <c r="L856" s="88"/>
      <c r="M856" s="45">
        <v>586247</v>
      </c>
      <c r="N856" s="45">
        <v>1182492</v>
      </c>
      <c r="O856" s="45"/>
      <c r="P856" s="45"/>
      <c r="Q856" s="45"/>
      <c r="R856" s="45"/>
      <c r="S856" s="45"/>
      <c r="T856" s="45"/>
      <c r="U856" s="45"/>
      <c r="V856" s="45"/>
      <c r="W856" s="138"/>
      <c r="X856" s="138"/>
      <c r="Y856" s="138"/>
      <c r="Z856" s="25">
        <v>0.97019999999999995</v>
      </c>
      <c r="AA856" s="25"/>
      <c r="AB856" s="25">
        <v>0.432</v>
      </c>
      <c r="AC856" s="25">
        <v>5.8299999999999998E-2</v>
      </c>
      <c r="AD856" s="121"/>
      <c r="AE856" s="121"/>
      <c r="AF856" s="88">
        <v>111385</v>
      </c>
      <c r="AG856" s="88">
        <v>227130</v>
      </c>
    </row>
    <row r="857" spans="1:49">
      <c r="A857" s="12" t="s">
        <v>132</v>
      </c>
      <c r="B857" s="2" t="s">
        <v>75</v>
      </c>
      <c r="C857" s="13" t="s">
        <v>183</v>
      </c>
      <c r="D857" s="2">
        <v>2015</v>
      </c>
      <c r="E857" s="13">
        <v>2015</v>
      </c>
      <c r="F857" s="13" t="s">
        <v>100</v>
      </c>
      <c r="G857" s="88"/>
      <c r="H857" s="88"/>
      <c r="I857" s="88"/>
      <c r="J857" s="88"/>
      <c r="K857" s="88"/>
      <c r="L857" s="88"/>
      <c r="M857" s="45">
        <v>12080</v>
      </c>
      <c r="N857" s="45">
        <v>29839</v>
      </c>
      <c r="O857" s="45"/>
      <c r="P857" s="45"/>
      <c r="Q857" s="45"/>
      <c r="R857" s="45"/>
      <c r="S857" s="45"/>
      <c r="T857" s="45"/>
      <c r="U857" s="45"/>
      <c r="V857" s="45"/>
      <c r="W857" s="138"/>
      <c r="X857" s="138"/>
      <c r="Y857" s="138"/>
      <c r="Z857" s="25">
        <v>0.98939999999999995</v>
      </c>
      <c r="AA857" s="25"/>
      <c r="AB857" s="25">
        <v>0.27500000000000002</v>
      </c>
      <c r="AC857" s="25">
        <v>4.5699999999999998E-2</v>
      </c>
      <c r="AD857" s="121"/>
      <c r="AE857" s="121"/>
      <c r="AF857" s="88">
        <v>2979</v>
      </c>
      <c r="AG857" s="88">
        <v>6903</v>
      </c>
    </row>
    <row r="858" spans="1:49">
      <c r="A858" s="12" t="s">
        <v>133</v>
      </c>
      <c r="B858" s="2" t="s">
        <v>75</v>
      </c>
      <c r="C858" s="13" t="s">
        <v>183</v>
      </c>
      <c r="D858" s="2">
        <v>2015</v>
      </c>
      <c r="E858" s="13">
        <v>2015</v>
      </c>
      <c r="F858" s="13" t="s">
        <v>100</v>
      </c>
      <c r="G858" s="88"/>
      <c r="H858" s="88"/>
      <c r="I858" s="88"/>
      <c r="J858" s="88"/>
      <c r="K858" s="88"/>
      <c r="L858" s="88"/>
      <c r="M858" s="45">
        <v>6407</v>
      </c>
      <c r="N858" s="45">
        <v>10528</v>
      </c>
      <c r="O858" s="45"/>
      <c r="P858" s="45"/>
      <c r="Q858" s="45"/>
      <c r="R858" s="45"/>
      <c r="S858" s="45"/>
      <c r="T858" s="45"/>
      <c r="U858" s="45"/>
      <c r="V858" s="45"/>
      <c r="W858" s="138"/>
      <c r="X858" s="138"/>
      <c r="Y858" s="138"/>
      <c r="Z858" s="25">
        <v>0.9859</v>
      </c>
      <c r="AA858" s="25"/>
      <c r="AB858" s="25">
        <v>0.27500000000000002</v>
      </c>
      <c r="AC858" s="25">
        <v>4.5699999999999998E-2</v>
      </c>
      <c r="AD858" s="121"/>
      <c r="AE858" s="121"/>
      <c r="AF858" s="88">
        <v>1302</v>
      </c>
      <c r="AG858" s="88">
        <v>2338</v>
      </c>
    </row>
    <row r="859" spans="1:49">
      <c r="A859" s="12" t="s">
        <v>134</v>
      </c>
      <c r="B859" s="2" t="s">
        <v>75</v>
      </c>
      <c r="C859" s="13" t="s">
        <v>183</v>
      </c>
      <c r="D859" s="2">
        <v>2015</v>
      </c>
      <c r="E859" s="13">
        <v>2015</v>
      </c>
      <c r="F859" s="13" t="s">
        <v>100</v>
      </c>
      <c r="G859" s="88"/>
      <c r="H859" s="88"/>
      <c r="I859" s="88"/>
      <c r="J859" s="88"/>
      <c r="K859" s="88"/>
      <c r="L859" s="88"/>
      <c r="M859" s="45">
        <v>1115</v>
      </c>
      <c r="N859" s="45">
        <v>2136</v>
      </c>
      <c r="O859" s="45"/>
      <c r="P859" s="45"/>
      <c r="Q859" s="45"/>
      <c r="R859" s="45"/>
      <c r="S859" s="45"/>
      <c r="T859" s="45"/>
      <c r="U859" s="45"/>
      <c r="V859" s="45"/>
      <c r="W859" s="138"/>
      <c r="X859" s="138"/>
      <c r="Y859" s="138"/>
      <c r="Z859" s="25">
        <v>0.9778</v>
      </c>
      <c r="AA859" s="25"/>
      <c r="AB859" s="25">
        <v>0.27500000000000002</v>
      </c>
      <c r="AC859" s="25">
        <v>4.5699999999999998E-2</v>
      </c>
      <c r="AD859" s="121"/>
      <c r="AE859" s="121"/>
      <c r="AF859" s="88">
        <v>28</v>
      </c>
      <c r="AG859" s="88">
        <v>53</v>
      </c>
    </row>
    <row r="860" spans="1:49">
      <c r="A860" s="12" t="s">
        <v>135</v>
      </c>
      <c r="B860" s="2" t="s">
        <v>75</v>
      </c>
      <c r="C860" s="13" t="s">
        <v>183</v>
      </c>
      <c r="D860" s="2">
        <v>2015</v>
      </c>
      <c r="E860" s="13">
        <v>2015</v>
      </c>
      <c r="F860" s="13" t="s">
        <v>100</v>
      </c>
      <c r="G860" s="88"/>
      <c r="H860" s="88"/>
      <c r="I860" s="88"/>
      <c r="J860" s="88"/>
      <c r="K860" s="88"/>
      <c r="L860" s="88"/>
      <c r="M860" s="45">
        <v>7036</v>
      </c>
      <c r="N860" s="45">
        <v>13070</v>
      </c>
      <c r="O860" s="45"/>
      <c r="P860" s="45"/>
      <c r="Q860" s="45"/>
      <c r="R860" s="45"/>
      <c r="S860" s="45"/>
      <c r="T860" s="45"/>
      <c r="U860" s="45"/>
      <c r="V860" s="45"/>
      <c r="W860" s="138"/>
      <c r="X860" s="138"/>
      <c r="Y860" s="138"/>
      <c r="Z860" s="25">
        <v>0.99450000000000005</v>
      </c>
      <c r="AA860" s="25"/>
      <c r="AB860" s="25">
        <v>0.27500000000000002</v>
      </c>
      <c r="AC860" s="25">
        <v>4.5699999999999998E-2</v>
      </c>
      <c r="AD860" s="121"/>
      <c r="AE860" s="121"/>
      <c r="AF860" s="88">
        <v>626</v>
      </c>
      <c r="AG860" s="88">
        <v>1304</v>
      </c>
    </row>
    <row r="861" spans="1:49">
      <c r="A861" s="12" t="s">
        <v>136</v>
      </c>
      <c r="B861" s="2" t="s">
        <v>75</v>
      </c>
      <c r="C861" s="13" t="s">
        <v>183</v>
      </c>
      <c r="D861" s="2">
        <v>2015</v>
      </c>
      <c r="E861" s="13">
        <v>2015</v>
      </c>
      <c r="F861" s="13" t="s">
        <v>100</v>
      </c>
      <c r="G861" s="88"/>
      <c r="H861" s="88"/>
      <c r="I861" s="88"/>
      <c r="J861" s="88"/>
      <c r="K861" s="88"/>
      <c r="L861" s="88"/>
      <c r="M861" s="45">
        <v>25041</v>
      </c>
      <c r="N861" s="45">
        <v>58606</v>
      </c>
      <c r="O861" s="45"/>
      <c r="P861" s="45"/>
      <c r="Q861" s="45"/>
      <c r="R861" s="45"/>
      <c r="S861" s="45"/>
      <c r="T861" s="45"/>
      <c r="U861" s="45"/>
      <c r="V861" s="45"/>
      <c r="W861" s="138"/>
      <c r="X861" s="138"/>
      <c r="Y861" s="138"/>
      <c r="Z861" s="25">
        <v>0.97260000000000002</v>
      </c>
      <c r="AA861" s="25"/>
      <c r="AB861" s="25">
        <v>0.5</v>
      </c>
      <c r="AC861" s="25">
        <v>1.6500000000000001E-2</v>
      </c>
      <c r="AD861" s="121"/>
      <c r="AE861" s="121"/>
      <c r="AF861" s="88">
        <v>4090</v>
      </c>
      <c r="AG861" s="88">
        <v>9141</v>
      </c>
    </row>
    <row r="862" spans="1:49">
      <c r="A862" s="12" t="s">
        <v>137</v>
      </c>
      <c r="B862" s="2" t="s">
        <v>75</v>
      </c>
      <c r="C862" s="13" t="s">
        <v>183</v>
      </c>
      <c r="D862" s="2">
        <v>2015</v>
      </c>
      <c r="E862" s="13">
        <v>2015</v>
      </c>
      <c r="F862" s="13" t="s">
        <v>100</v>
      </c>
      <c r="G862" s="88"/>
      <c r="H862" s="88"/>
      <c r="I862" s="88"/>
      <c r="J862" s="88"/>
      <c r="K862" s="88"/>
      <c r="L862" s="88"/>
      <c r="M862" s="45">
        <v>473</v>
      </c>
      <c r="N862" s="45">
        <v>1040</v>
      </c>
      <c r="O862" s="45"/>
      <c r="P862" s="45"/>
      <c r="Q862" s="45"/>
      <c r="R862" s="45"/>
      <c r="S862" s="45"/>
      <c r="T862" s="45"/>
      <c r="U862" s="45"/>
      <c r="V862" s="45"/>
      <c r="W862" s="138"/>
      <c r="X862" s="138"/>
      <c r="Y862" s="138"/>
      <c r="Z862" s="25">
        <v>1</v>
      </c>
      <c r="AA862" s="25"/>
      <c r="AB862" s="25">
        <v>0.27500000000000002</v>
      </c>
      <c r="AC862" s="25">
        <v>4.5699999999999998E-2</v>
      </c>
      <c r="AD862" s="121"/>
      <c r="AE862" s="121"/>
      <c r="AF862" s="88">
        <v>37</v>
      </c>
      <c r="AG862" s="88">
        <v>65</v>
      </c>
    </row>
    <row r="863" spans="1:49">
      <c r="A863" s="12" t="s">
        <v>138</v>
      </c>
      <c r="B863" s="2" t="s">
        <v>75</v>
      </c>
      <c r="C863" s="13" t="s">
        <v>183</v>
      </c>
      <c r="D863" s="2">
        <v>2015</v>
      </c>
      <c r="E863" s="13">
        <v>2015</v>
      </c>
      <c r="F863" s="13" t="s">
        <v>100</v>
      </c>
      <c r="G863" s="88"/>
      <c r="H863" s="88"/>
      <c r="I863" s="88"/>
      <c r="J863" s="88"/>
      <c r="K863" s="88"/>
      <c r="L863" s="88"/>
      <c r="M863" s="45">
        <v>517</v>
      </c>
      <c r="N863" s="45">
        <v>857</v>
      </c>
      <c r="O863" s="45"/>
      <c r="P863" s="45"/>
      <c r="Q863" s="45"/>
      <c r="R863" s="45"/>
      <c r="S863" s="45"/>
      <c r="T863" s="45"/>
      <c r="U863" s="45"/>
      <c r="V863" s="45"/>
      <c r="W863" s="138"/>
      <c r="X863" s="138"/>
      <c r="Y863" s="138"/>
      <c r="Z863" s="25">
        <v>1</v>
      </c>
      <c r="AA863" s="25"/>
      <c r="AB863" s="25">
        <v>0.27500000000000002</v>
      </c>
      <c r="AC863" s="25">
        <v>4.5699999999999998E-2</v>
      </c>
      <c r="AD863" s="121"/>
      <c r="AE863" s="121"/>
      <c r="AF863" s="88">
        <v>66</v>
      </c>
      <c r="AG863" s="88">
        <v>138</v>
      </c>
    </row>
    <row r="864" spans="1:49">
      <c r="A864" s="12" t="s">
        <v>139</v>
      </c>
      <c r="B864" s="2" t="s">
        <v>75</v>
      </c>
      <c r="C864" s="13" t="s">
        <v>183</v>
      </c>
      <c r="D864" s="2">
        <v>2015</v>
      </c>
      <c r="E864" s="13">
        <v>2015</v>
      </c>
      <c r="F864" s="13" t="s">
        <v>100</v>
      </c>
      <c r="G864" s="88"/>
      <c r="H864" s="88"/>
      <c r="I864" s="88"/>
      <c r="J864" s="88"/>
      <c r="K864" s="88"/>
      <c r="L864" s="88"/>
      <c r="M864" s="45">
        <v>24295</v>
      </c>
      <c r="N864" s="45">
        <v>54840</v>
      </c>
      <c r="O864" s="45"/>
      <c r="P864" s="45"/>
      <c r="Q864" s="45"/>
      <c r="R864" s="45"/>
      <c r="S864" s="45"/>
      <c r="T864" s="45"/>
      <c r="U864" s="45"/>
      <c r="V864" s="45"/>
      <c r="W864" s="138"/>
      <c r="X864" s="138"/>
      <c r="Y864" s="138"/>
      <c r="Z864" s="25">
        <v>0.99909999999999999</v>
      </c>
      <c r="AA864" s="25"/>
      <c r="AB864" s="25">
        <v>0.14299999999999999</v>
      </c>
      <c r="AC864" s="25">
        <v>7.4800000000000005E-2</v>
      </c>
      <c r="AD864" s="121"/>
      <c r="AE864" s="121"/>
      <c r="AF864" s="88">
        <v>8232</v>
      </c>
      <c r="AG864" s="88">
        <v>17872</v>
      </c>
    </row>
    <row r="865" spans="1:33">
      <c r="A865" s="12" t="s">
        <v>140</v>
      </c>
      <c r="B865" s="2" t="s">
        <v>75</v>
      </c>
      <c r="C865" s="13" t="s">
        <v>183</v>
      </c>
      <c r="D865" s="2">
        <v>2015</v>
      </c>
      <c r="E865" s="13">
        <v>2015</v>
      </c>
      <c r="F865" s="13" t="s">
        <v>100</v>
      </c>
      <c r="G865" s="88"/>
      <c r="H865" s="88"/>
      <c r="I865" s="88"/>
      <c r="J865" s="88"/>
      <c r="K865" s="88"/>
      <c r="L865" s="88"/>
      <c r="M865" s="45">
        <v>3653</v>
      </c>
      <c r="N865" s="45">
        <v>7614</v>
      </c>
      <c r="O865" s="45"/>
      <c r="P865" s="45"/>
      <c r="Q865" s="45"/>
      <c r="R865" s="45"/>
      <c r="S865" s="45"/>
      <c r="T865" s="45"/>
      <c r="U865" s="45"/>
      <c r="V865" s="45"/>
      <c r="W865" s="138"/>
      <c r="X865" s="138"/>
      <c r="Y865" s="138"/>
      <c r="Z865" s="25">
        <v>0.98870000000000002</v>
      </c>
      <c r="AA865" s="25"/>
      <c r="AB865" s="25">
        <v>0.27500000000000002</v>
      </c>
      <c r="AC865" s="25">
        <v>4.5699999999999998E-2</v>
      </c>
      <c r="AD865" s="121"/>
      <c r="AE865" s="121"/>
      <c r="AF865" s="88">
        <v>859</v>
      </c>
      <c r="AG865" s="88">
        <v>1792</v>
      </c>
    </row>
    <row r="866" spans="1:33">
      <c r="A866" s="12" t="s">
        <v>141</v>
      </c>
      <c r="B866" s="2" t="s">
        <v>75</v>
      </c>
      <c r="C866" s="13" t="s">
        <v>183</v>
      </c>
      <c r="D866" s="2">
        <v>2015</v>
      </c>
      <c r="E866" s="13">
        <v>2015</v>
      </c>
      <c r="F866" s="13" t="s">
        <v>100</v>
      </c>
      <c r="G866" s="88"/>
      <c r="H866" s="88"/>
      <c r="I866" s="88"/>
      <c r="J866" s="88"/>
      <c r="K866" s="88"/>
      <c r="L866" s="88"/>
      <c r="M866" s="45">
        <v>4249</v>
      </c>
      <c r="N866" s="45">
        <v>7695</v>
      </c>
      <c r="O866" s="45"/>
      <c r="P866" s="45"/>
      <c r="Q866" s="45"/>
      <c r="R866" s="45"/>
      <c r="S866" s="45"/>
      <c r="T866" s="45"/>
      <c r="U866" s="45"/>
      <c r="V866" s="45"/>
      <c r="W866" s="138"/>
      <c r="X866" s="138"/>
      <c r="Y866" s="138"/>
      <c r="Z866" s="25">
        <v>0.96450000000000002</v>
      </c>
      <c r="AA866" s="25"/>
      <c r="AB866" s="25">
        <v>0.27500000000000002</v>
      </c>
      <c r="AC866" s="25">
        <v>4.5699999999999998E-2</v>
      </c>
      <c r="AD866" s="121"/>
      <c r="AE866" s="121"/>
      <c r="AF866" s="88">
        <v>174</v>
      </c>
      <c r="AG866" s="88">
        <v>309</v>
      </c>
    </row>
    <row r="867" spans="1:33">
      <c r="A867" s="12" t="s">
        <v>142</v>
      </c>
      <c r="B867" s="2" t="s">
        <v>74</v>
      </c>
      <c r="C867" s="13" t="s">
        <v>183</v>
      </c>
      <c r="D867" s="2">
        <v>2015</v>
      </c>
      <c r="E867" s="13">
        <v>2015</v>
      </c>
      <c r="F867" s="13" t="s">
        <v>100</v>
      </c>
      <c r="G867" s="88"/>
      <c r="H867" s="88"/>
      <c r="I867" s="88"/>
      <c r="J867" s="88"/>
      <c r="K867" s="88"/>
      <c r="L867" s="88"/>
      <c r="M867" s="45">
        <v>121176</v>
      </c>
      <c r="N867" s="45">
        <v>254534</v>
      </c>
      <c r="O867" s="45"/>
      <c r="P867" s="45"/>
      <c r="Q867" s="45"/>
      <c r="R867" s="45"/>
      <c r="S867" s="45"/>
      <c r="T867" s="45"/>
      <c r="U867" s="45"/>
      <c r="V867" s="45"/>
      <c r="W867" s="138"/>
      <c r="X867" s="138"/>
      <c r="Y867" s="138"/>
      <c r="Z867" s="25">
        <v>0.98260000000000003</v>
      </c>
      <c r="AA867" s="25"/>
      <c r="AB867" s="25">
        <v>0.45500000000000002</v>
      </c>
      <c r="AC867" s="25">
        <v>3.3000000000000002E-2</v>
      </c>
      <c r="AD867" s="121"/>
      <c r="AE867" s="121"/>
      <c r="AF867" s="88">
        <v>29015</v>
      </c>
      <c r="AG867" s="88">
        <v>62794</v>
      </c>
    </row>
    <row r="868" spans="1:33">
      <c r="A868" s="12" t="s">
        <v>143</v>
      </c>
      <c r="B868" s="2" t="s">
        <v>74</v>
      </c>
      <c r="C868" s="13" t="s">
        <v>183</v>
      </c>
      <c r="D868" s="2">
        <v>2015</v>
      </c>
      <c r="E868" s="13">
        <v>2015</v>
      </c>
      <c r="F868" s="13" t="s">
        <v>100</v>
      </c>
      <c r="G868" s="88"/>
      <c r="H868" s="88"/>
      <c r="I868" s="88"/>
      <c r="J868" s="88"/>
      <c r="K868" s="88"/>
      <c r="L868" s="88"/>
      <c r="M868" s="45">
        <v>9362</v>
      </c>
      <c r="N868" s="45">
        <v>18421</v>
      </c>
      <c r="O868" s="45"/>
      <c r="P868" s="45"/>
      <c r="Q868" s="45"/>
      <c r="R868" s="45"/>
      <c r="S868" s="45"/>
      <c r="T868" s="45"/>
      <c r="U868" s="45"/>
      <c r="V868" s="45"/>
      <c r="W868" s="138"/>
      <c r="X868" s="138"/>
      <c r="Y868" s="138"/>
      <c r="Z868" s="25">
        <v>0.95499999999999996</v>
      </c>
      <c r="AA868" s="25"/>
      <c r="AB868" s="25">
        <v>0.27500000000000002</v>
      </c>
      <c r="AC868" s="25">
        <v>4.5699999999999998E-2</v>
      </c>
      <c r="AD868" s="121"/>
      <c r="AE868" s="121"/>
      <c r="AF868" s="88">
        <v>702</v>
      </c>
      <c r="AG868" s="88">
        <v>1393</v>
      </c>
    </row>
    <row r="869" spans="1:33">
      <c r="A869" s="12" t="s">
        <v>144</v>
      </c>
      <c r="B869" s="2" t="s">
        <v>75</v>
      </c>
      <c r="C869" s="13" t="s">
        <v>183</v>
      </c>
      <c r="D869" s="2">
        <v>2015</v>
      </c>
      <c r="E869" s="13">
        <v>2015</v>
      </c>
      <c r="F869" s="13" t="s">
        <v>100</v>
      </c>
      <c r="G869" s="88"/>
      <c r="H869" s="88"/>
      <c r="I869" s="88"/>
      <c r="J869" s="88"/>
      <c r="K869" s="88"/>
      <c r="L869" s="88"/>
      <c r="M869" s="45">
        <v>1108</v>
      </c>
      <c r="N869" s="45">
        <v>2069</v>
      </c>
      <c r="O869" s="45"/>
      <c r="P869" s="45"/>
      <c r="Q869" s="45"/>
      <c r="R869" s="45"/>
      <c r="S869" s="45"/>
      <c r="T869" s="45"/>
      <c r="U869" s="45"/>
      <c r="V869" s="45"/>
      <c r="W869" s="138"/>
      <c r="X869" s="138"/>
      <c r="Y869" s="138"/>
      <c r="Z869" s="25">
        <v>1</v>
      </c>
      <c r="AA869" s="25"/>
      <c r="AB869" s="25">
        <v>0.27500000000000002</v>
      </c>
      <c r="AC869" s="25">
        <v>4.5699999999999998E-2</v>
      </c>
      <c r="AD869" s="121"/>
      <c r="AE869" s="121"/>
      <c r="AF869" s="88">
        <v>58</v>
      </c>
      <c r="AG869" s="88">
        <v>102</v>
      </c>
    </row>
    <row r="870" spans="1:33">
      <c r="A870" s="12" t="s">
        <v>145</v>
      </c>
      <c r="B870" s="2" t="s">
        <v>75</v>
      </c>
      <c r="C870" s="13" t="s">
        <v>183</v>
      </c>
      <c r="D870" s="2">
        <v>2015</v>
      </c>
      <c r="E870" s="13">
        <v>2015</v>
      </c>
      <c r="F870" s="13" t="s">
        <v>100</v>
      </c>
      <c r="G870" s="88"/>
      <c r="H870" s="88"/>
      <c r="I870" s="88"/>
      <c r="J870" s="88"/>
      <c r="K870" s="88"/>
      <c r="L870" s="88"/>
      <c r="M870" s="45">
        <v>126279</v>
      </c>
      <c r="N870" s="45">
        <v>289452</v>
      </c>
      <c r="O870" s="45"/>
      <c r="P870" s="45"/>
      <c r="Q870" s="45"/>
      <c r="R870" s="45"/>
      <c r="S870" s="45"/>
      <c r="T870" s="45"/>
      <c r="U870" s="45"/>
      <c r="V870" s="45"/>
      <c r="W870" s="138"/>
      <c r="X870" s="138"/>
      <c r="Y870" s="138"/>
      <c r="Z870" s="25">
        <v>0.998</v>
      </c>
      <c r="AA870" s="25"/>
      <c r="AB870" s="25">
        <v>0.16200000000000001</v>
      </c>
      <c r="AC870" s="25">
        <v>7.7399999999999997E-2</v>
      </c>
      <c r="AD870" s="121"/>
      <c r="AE870" s="121"/>
      <c r="AF870" s="88">
        <v>16814</v>
      </c>
      <c r="AG870" s="88">
        <v>36785</v>
      </c>
    </row>
    <row r="871" spans="1:33">
      <c r="A871" s="12" t="s">
        <v>146</v>
      </c>
      <c r="B871" s="2" t="s">
        <v>74</v>
      </c>
      <c r="C871" s="13" t="s">
        <v>183</v>
      </c>
      <c r="D871" s="2">
        <v>2015</v>
      </c>
      <c r="E871" s="13">
        <v>2015</v>
      </c>
      <c r="F871" s="13" t="s">
        <v>100</v>
      </c>
      <c r="G871" s="88"/>
      <c r="H871" s="88"/>
      <c r="I871" s="88"/>
      <c r="J871" s="88"/>
      <c r="K871" s="88"/>
      <c r="L871" s="88"/>
      <c r="M871" s="45">
        <v>103740</v>
      </c>
      <c r="N871" s="45">
        <v>218762</v>
      </c>
      <c r="O871" s="45"/>
      <c r="P871" s="45"/>
      <c r="Q871" s="45"/>
      <c r="R871" s="45"/>
      <c r="S871" s="45"/>
      <c r="T871" s="45"/>
      <c r="U871" s="45"/>
      <c r="V871" s="45"/>
      <c r="W871" s="138"/>
      <c r="X871" s="138"/>
      <c r="Y871" s="138"/>
      <c r="Z871" s="25">
        <v>0.99329999999999996</v>
      </c>
      <c r="AA871" s="25"/>
      <c r="AB871" s="25">
        <v>0.6</v>
      </c>
      <c r="AC871" s="25">
        <v>0</v>
      </c>
      <c r="AD871" s="121"/>
      <c r="AE871" s="121"/>
      <c r="AF871" s="88">
        <v>9890</v>
      </c>
      <c r="AG871" s="88">
        <v>19420</v>
      </c>
    </row>
    <row r="872" spans="1:33">
      <c r="A872" s="12" t="s">
        <v>147</v>
      </c>
      <c r="B872" s="2" t="s">
        <v>75</v>
      </c>
      <c r="C872" s="13" t="s">
        <v>183</v>
      </c>
      <c r="D872" s="2">
        <v>2015</v>
      </c>
      <c r="E872" s="13">
        <v>2015</v>
      </c>
      <c r="F872" s="13" t="s">
        <v>100</v>
      </c>
      <c r="G872" s="88"/>
      <c r="H872" s="88"/>
      <c r="I872" s="88"/>
      <c r="J872" s="88"/>
      <c r="K872" s="88"/>
      <c r="L872" s="88"/>
      <c r="M872" s="45">
        <v>2798</v>
      </c>
      <c r="N872" s="45">
        <v>6296</v>
      </c>
      <c r="O872" s="45"/>
      <c r="P872" s="45"/>
      <c r="Q872" s="45"/>
      <c r="R872" s="45"/>
      <c r="S872" s="45"/>
      <c r="T872" s="45"/>
      <c r="U872" s="45"/>
      <c r="V872" s="45"/>
      <c r="W872" s="138"/>
      <c r="X872" s="138"/>
      <c r="Y872" s="138"/>
      <c r="Z872" s="25">
        <v>1</v>
      </c>
      <c r="AA872" s="25"/>
      <c r="AB872" s="25">
        <v>0.27500000000000002</v>
      </c>
      <c r="AC872" s="25">
        <v>4.5699999999999998E-2</v>
      </c>
      <c r="AD872" s="121"/>
      <c r="AE872" s="121"/>
      <c r="AF872" s="88">
        <v>460</v>
      </c>
      <c r="AG872" s="88">
        <v>1044</v>
      </c>
    </row>
    <row r="873" spans="1:33">
      <c r="A873" s="12" t="s">
        <v>148</v>
      </c>
      <c r="B873" s="2" t="s">
        <v>75</v>
      </c>
      <c r="C873" s="13" t="s">
        <v>183</v>
      </c>
      <c r="D873" s="2">
        <v>2015</v>
      </c>
      <c r="E873" s="13">
        <v>2015</v>
      </c>
      <c r="F873" s="13" t="s">
        <v>100</v>
      </c>
      <c r="G873" s="88"/>
      <c r="H873" s="88"/>
      <c r="I873" s="88"/>
      <c r="J873" s="88"/>
      <c r="K873" s="88"/>
      <c r="L873" s="88"/>
      <c r="M873" s="45">
        <v>177716</v>
      </c>
      <c r="N873" s="45">
        <v>397914</v>
      </c>
      <c r="O873" s="45"/>
      <c r="P873" s="45"/>
      <c r="Q873" s="45"/>
      <c r="R873" s="45"/>
      <c r="S873" s="45"/>
      <c r="T873" s="45"/>
      <c r="U873" s="45"/>
      <c r="V873" s="45"/>
      <c r="W873" s="138"/>
      <c r="X873" s="138"/>
      <c r="Y873" s="138"/>
      <c r="Z873" s="25">
        <v>0.99990000000000001</v>
      </c>
      <c r="AA873" s="25"/>
      <c r="AB873" s="25">
        <v>9.0999999999999998E-2</v>
      </c>
      <c r="AC873" s="25">
        <v>5.5800000000000002E-2</v>
      </c>
      <c r="AD873" s="121"/>
      <c r="AE873" s="121"/>
      <c r="AF873" s="88">
        <v>21435</v>
      </c>
      <c r="AG873" s="88">
        <v>45505</v>
      </c>
    </row>
    <row r="874" spans="1:33">
      <c r="A874" s="12" t="s">
        <v>149</v>
      </c>
      <c r="B874" s="2" t="s">
        <v>74</v>
      </c>
      <c r="C874" s="13" t="s">
        <v>183</v>
      </c>
      <c r="D874" s="2">
        <v>2015</v>
      </c>
      <c r="E874" s="13">
        <v>2015</v>
      </c>
      <c r="F874" s="13" t="s">
        <v>100</v>
      </c>
      <c r="G874" s="88"/>
      <c r="H874" s="88"/>
      <c r="I874" s="88"/>
      <c r="J874" s="88"/>
      <c r="K874" s="88"/>
      <c r="L874" s="88"/>
      <c r="M874" s="45">
        <v>141036</v>
      </c>
      <c r="N874" s="45">
        <v>288873</v>
      </c>
      <c r="O874" s="45"/>
      <c r="P874" s="45"/>
      <c r="Q874" s="45"/>
      <c r="R874" s="45"/>
      <c r="S874" s="45"/>
      <c r="T874" s="45"/>
      <c r="U874" s="45"/>
      <c r="V874" s="45"/>
      <c r="W874" s="138"/>
      <c r="X874" s="138"/>
      <c r="Y874" s="138"/>
      <c r="Z874" s="25">
        <v>0.91010000000000002</v>
      </c>
      <c r="AA874" s="25"/>
      <c r="AB874" s="25">
        <v>0.5</v>
      </c>
      <c r="AC874" s="25">
        <v>7.7000000000000002E-3</v>
      </c>
      <c r="AD874" s="121"/>
      <c r="AE874" s="121"/>
      <c r="AF874" s="88">
        <v>16475</v>
      </c>
      <c r="AG874" s="88">
        <v>33931</v>
      </c>
    </row>
    <row r="875" spans="1:33">
      <c r="A875" s="12" t="s">
        <v>150</v>
      </c>
      <c r="B875" s="2" t="s">
        <v>74</v>
      </c>
      <c r="C875" s="13" t="s">
        <v>183</v>
      </c>
      <c r="D875" s="2">
        <v>2015</v>
      </c>
      <c r="E875" s="13">
        <v>2015</v>
      </c>
      <c r="F875" s="13" t="s">
        <v>100</v>
      </c>
      <c r="G875" s="88"/>
      <c r="H875" s="88"/>
      <c r="I875" s="88"/>
      <c r="J875" s="88"/>
      <c r="K875" s="88"/>
      <c r="L875" s="88"/>
      <c r="M875" s="45">
        <v>33422</v>
      </c>
      <c r="N875" s="45">
        <v>51166</v>
      </c>
      <c r="O875" s="45"/>
      <c r="P875" s="45"/>
      <c r="Q875" s="45"/>
      <c r="R875" s="45"/>
      <c r="S875" s="45"/>
      <c r="T875" s="45"/>
      <c r="U875" s="45"/>
      <c r="V875" s="45"/>
      <c r="W875" s="138"/>
      <c r="X875" s="138"/>
      <c r="Y875" s="138"/>
      <c r="Z875" s="25">
        <v>0.96730000000000005</v>
      </c>
      <c r="AA875" s="25"/>
      <c r="AB875" s="25">
        <v>0.8</v>
      </c>
      <c r="AC875" s="25">
        <v>8.48E-2</v>
      </c>
      <c r="AD875" s="121"/>
      <c r="AE875" s="121"/>
      <c r="AF875" s="88">
        <v>4063</v>
      </c>
      <c r="AG875" s="88">
        <v>6496</v>
      </c>
    </row>
    <row r="876" spans="1:33">
      <c r="A876" s="12" t="s">
        <v>151</v>
      </c>
      <c r="B876" s="2" t="s">
        <v>75</v>
      </c>
      <c r="C876" s="13" t="s">
        <v>183</v>
      </c>
      <c r="D876" s="2">
        <v>2015</v>
      </c>
      <c r="E876" s="13">
        <v>2015</v>
      </c>
      <c r="F876" s="13" t="s">
        <v>100</v>
      </c>
      <c r="G876" s="88"/>
      <c r="H876" s="88"/>
      <c r="I876" s="88"/>
      <c r="J876" s="88"/>
      <c r="K876" s="88"/>
      <c r="L876" s="88"/>
      <c r="M876" s="45">
        <v>52834</v>
      </c>
      <c r="N876" s="45">
        <v>121802</v>
      </c>
      <c r="O876" s="45"/>
      <c r="P876" s="45"/>
      <c r="Q876" s="45"/>
      <c r="R876" s="45"/>
      <c r="S876" s="45"/>
      <c r="T876" s="45"/>
      <c r="U876" s="45"/>
      <c r="V876" s="45"/>
      <c r="W876" s="138"/>
      <c r="X876" s="138"/>
      <c r="Y876" s="138"/>
      <c r="Z876" s="25">
        <v>0.99250000000000005</v>
      </c>
      <c r="AA876" s="25"/>
      <c r="AB876" s="25">
        <v>0</v>
      </c>
      <c r="AC876" s="25">
        <v>1.78E-2</v>
      </c>
      <c r="AD876" s="121"/>
      <c r="AE876" s="121"/>
      <c r="AF876" s="88">
        <v>7369</v>
      </c>
      <c r="AG876" s="88">
        <v>15659</v>
      </c>
    </row>
    <row r="877" spans="1:33">
      <c r="A877" s="12" t="s">
        <v>152</v>
      </c>
      <c r="B877" s="2" t="s">
        <v>74</v>
      </c>
      <c r="C877" s="13" t="s">
        <v>183</v>
      </c>
      <c r="D877" s="2">
        <v>2015</v>
      </c>
      <c r="E877" s="13">
        <v>2015</v>
      </c>
      <c r="F877" s="13" t="s">
        <v>100</v>
      </c>
      <c r="G877" s="88"/>
      <c r="H877" s="88"/>
      <c r="I877" s="88"/>
      <c r="J877" s="88"/>
      <c r="K877" s="88"/>
      <c r="L877" s="88"/>
      <c r="M877" s="45">
        <v>9977</v>
      </c>
      <c r="N877" s="45">
        <v>18523</v>
      </c>
      <c r="O877" s="45"/>
      <c r="P877" s="45"/>
      <c r="Q877" s="45"/>
      <c r="R877" s="45"/>
      <c r="S877" s="45"/>
      <c r="T877" s="45"/>
      <c r="U877" s="45"/>
      <c r="V877" s="45"/>
      <c r="W877" s="138"/>
      <c r="X877" s="138"/>
      <c r="Y877" s="138"/>
      <c r="Z877" s="25">
        <v>0.98499999999999999</v>
      </c>
      <c r="AA877" s="25"/>
      <c r="AB877" s="25">
        <v>0.27500000000000002</v>
      </c>
      <c r="AC877" s="25">
        <v>4.5699999999999998E-2</v>
      </c>
      <c r="AD877" s="121"/>
      <c r="AE877" s="121"/>
      <c r="AF877" s="88">
        <v>1166</v>
      </c>
      <c r="AG877" s="88">
        <v>2376</v>
      </c>
    </row>
    <row r="878" spans="1:33">
      <c r="A878" s="12" t="s">
        <v>153</v>
      </c>
      <c r="B878" s="2" t="s">
        <v>74</v>
      </c>
      <c r="C878" s="13" t="s">
        <v>183</v>
      </c>
      <c r="D878" s="2">
        <v>2015</v>
      </c>
      <c r="E878" s="13">
        <v>2015</v>
      </c>
      <c r="F878" s="13" t="s">
        <v>100</v>
      </c>
      <c r="G878" s="88"/>
      <c r="H878" s="88"/>
      <c r="I878" s="88"/>
      <c r="J878" s="88"/>
      <c r="K878" s="88"/>
      <c r="L878" s="88"/>
      <c r="M878" s="45">
        <v>16136</v>
      </c>
      <c r="N878" s="45">
        <v>31984</v>
      </c>
      <c r="O878" s="45"/>
      <c r="P878" s="45"/>
      <c r="Q878" s="45"/>
      <c r="R878" s="45"/>
      <c r="S878" s="45"/>
      <c r="T878" s="45"/>
      <c r="U878" s="45"/>
      <c r="V878" s="45"/>
      <c r="W878" s="138"/>
      <c r="X878" s="138"/>
      <c r="Y878" s="138"/>
      <c r="Z878" s="25">
        <v>0.98509999999999998</v>
      </c>
      <c r="AA878" s="25"/>
      <c r="AB878" s="25">
        <v>0.27500000000000002</v>
      </c>
      <c r="AC878" s="25">
        <v>4.5699999999999998E-2</v>
      </c>
      <c r="AD878" s="121"/>
      <c r="AE878" s="121"/>
      <c r="AF878" s="88">
        <v>3998</v>
      </c>
      <c r="AG878" s="88">
        <v>7784</v>
      </c>
    </row>
    <row r="879" spans="1:33">
      <c r="A879" s="12" t="s">
        <v>154</v>
      </c>
      <c r="B879" s="2" t="s">
        <v>74</v>
      </c>
      <c r="C879" s="13" t="s">
        <v>183</v>
      </c>
      <c r="D879" s="2">
        <v>2015</v>
      </c>
      <c r="E879" s="13">
        <v>2015</v>
      </c>
      <c r="F879" s="13" t="s">
        <v>100</v>
      </c>
      <c r="G879" s="88"/>
      <c r="H879" s="88"/>
      <c r="I879" s="88"/>
      <c r="J879" s="88"/>
      <c r="K879" s="88"/>
      <c r="L879" s="88"/>
      <c r="M879" s="45">
        <v>17397</v>
      </c>
      <c r="N879" s="45">
        <v>37994</v>
      </c>
      <c r="O879" s="45"/>
      <c r="P879" s="45"/>
      <c r="Q879" s="45"/>
      <c r="R879" s="45"/>
      <c r="S879" s="45"/>
      <c r="T879" s="45"/>
      <c r="U879" s="45"/>
      <c r="V879" s="45"/>
      <c r="W879" s="138"/>
      <c r="X879" s="138"/>
      <c r="Y879" s="138"/>
      <c r="Z879" s="25">
        <v>0.87139999999999995</v>
      </c>
      <c r="AA879" s="25"/>
      <c r="AB879" s="25">
        <v>0.27500000000000002</v>
      </c>
      <c r="AC879" s="25">
        <v>4.5699999999999998E-2</v>
      </c>
      <c r="AD879" s="121"/>
      <c r="AE879" s="121"/>
      <c r="AF879" s="88">
        <v>5043</v>
      </c>
      <c r="AG879" s="88">
        <v>11193</v>
      </c>
    </row>
    <row r="880" spans="1:33">
      <c r="A880" s="12" t="s">
        <v>155</v>
      </c>
      <c r="B880" s="2" t="s">
        <v>74</v>
      </c>
      <c r="C880" s="13" t="s">
        <v>183</v>
      </c>
      <c r="D880" s="2">
        <v>2015</v>
      </c>
      <c r="E880" s="13">
        <v>2015</v>
      </c>
      <c r="F880" s="13" t="s">
        <v>100</v>
      </c>
      <c r="G880" s="88"/>
      <c r="H880" s="88"/>
      <c r="I880" s="88"/>
      <c r="J880" s="88"/>
      <c r="K880" s="88"/>
      <c r="L880" s="88"/>
      <c r="M880" s="45">
        <v>55629</v>
      </c>
      <c r="N880" s="45">
        <v>112501</v>
      </c>
      <c r="O880" s="45"/>
      <c r="P880" s="45"/>
      <c r="Q880" s="45"/>
      <c r="R880" s="45"/>
      <c r="S880" s="45"/>
      <c r="T880" s="45"/>
      <c r="U880" s="45"/>
      <c r="V880" s="45"/>
      <c r="W880" s="138"/>
      <c r="X880" s="138"/>
      <c r="Y880" s="138"/>
      <c r="Z880" s="25">
        <v>0.96719999999999995</v>
      </c>
      <c r="AA880" s="25"/>
      <c r="AB880" s="25">
        <v>0.57099999999999995</v>
      </c>
      <c r="AC880" s="25">
        <v>1.9099999999999999E-2</v>
      </c>
      <c r="AD880" s="121"/>
      <c r="AE880" s="121"/>
      <c r="AF880" s="88">
        <v>10759</v>
      </c>
      <c r="AG880" s="88">
        <v>21827</v>
      </c>
    </row>
    <row r="881" spans="1:49">
      <c r="A881" s="12" t="s">
        <v>156</v>
      </c>
      <c r="B881" s="2" t="s">
        <v>74</v>
      </c>
      <c r="C881" s="13" t="s">
        <v>183</v>
      </c>
      <c r="D881" s="2">
        <v>2015</v>
      </c>
      <c r="E881" s="13">
        <v>2015</v>
      </c>
      <c r="F881" s="13" t="s">
        <v>100</v>
      </c>
      <c r="G881" s="88"/>
      <c r="H881" s="88"/>
      <c r="I881" s="88"/>
      <c r="J881" s="88"/>
      <c r="K881" s="88"/>
      <c r="L881" s="88"/>
      <c r="M881" s="45">
        <v>13628</v>
      </c>
      <c r="N881" s="45">
        <v>26056</v>
      </c>
      <c r="O881" s="45"/>
      <c r="P881" s="45"/>
      <c r="Q881" s="45"/>
      <c r="R881" s="45"/>
      <c r="S881" s="45"/>
      <c r="T881" s="45"/>
      <c r="U881" s="45"/>
      <c r="V881" s="45"/>
      <c r="W881" s="138"/>
      <c r="X881" s="138"/>
      <c r="Y881" s="138"/>
      <c r="Z881" s="25">
        <v>0.93130000000000002</v>
      </c>
      <c r="AA881" s="25"/>
      <c r="AB881" s="25">
        <v>0.27500000000000002</v>
      </c>
      <c r="AC881" s="25">
        <v>4.5699999999999998E-2</v>
      </c>
      <c r="AD881" s="121"/>
      <c r="AE881" s="121"/>
      <c r="AF881" s="88">
        <v>2637</v>
      </c>
      <c r="AG881" s="88">
        <v>5499</v>
      </c>
    </row>
    <row r="882" spans="1:49">
      <c r="A882" s="12" t="s">
        <v>157</v>
      </c>
      <c r="B882" s="2" t="s">
        <v>75</v>
      </c>
      <c r="C882" s="13" t="s">
        <v>183</v>
      </c>
      <c r="D882" s="2">
        <v>2015</v>
      </c>
      <c r="E882" s="13">
        <v>2015</v>
      </c>
      <c r="F882" s="13" t="s">
        <v>100</v>
      </c>
      <c r="G882" s="88"/>
      <c r="H882" s="88"/>
      <c r="I882" s="88"/>
      <c r="J882" s="88"/>
      <c r="K882" s="88"/>
      <c r="L882" s="88"/>
      <c r="M882" s="45">
        <v>13017</v>
      </c>
      <c r="N882" s="45">
        <v>25029</v>
      </c>
      <c r="O882" s="45"/>
      <c r="P882" s="45"/>
      <c r="Q882" s="45"/>
      <c r="R882" s="45"/>
      <c r="S882" s="45"/>
      <c r="T882" s="45"/>
      <c r="U882" s="45"/>
      <c r="V882" s="45"/>
      <c r="W882" s="138"/>
      <c r="X882" s="138"/>
      <c r="Y882" s="138"/>
      <c r="Z882" s="25">
        <v>0.95079999999999998</v>
      </c>
      <c r="AA882" s="25"/>
      <c r="AB882" s="25">
        <v>0.27500000000000002</v>
      </c>
      <c r="AC882" s="25">
        <v>4.5699999999999998E-2</v>
      </c>
      <c r="AD882" s="121"/>
      <c r="AE882" s="121"/>
      <c r="AF882" s="88">
        <v>688</v>
      </c>
      <c r="AG882" s="88">
        <v>1148</v>
      </c>
      <c r="AH882" s="1"/>
      <c r="AI882" s="1"/>
      <c r="AJ882" s="1"/>
      <c r="AK882" s="1"/>
      <c r="AL882" s="1"/>
      <c r="AM882" s="1"/>
      <c r="AN882" s="1"/>
      <c r="AO882" s="1"/>
      <c r="AP882" s="1"/>
      <c r="AQ882" s="1"/>
      <c r="AR882" s="1"/>
      <c r="AS882" s="1"/>
      <c r="AT882" s="1"/>
      <c r="AU882" s="1"/>
      <c r="AV882" s="1"/>
      <c r="AW882" s="1"/>
    </row>
    <row r="883" spans="1:49">
      <c r="A883" s="12" t="s">
        <v>158</v>
      </c>
      <c r="B883" s="2" t="s">
        <v>75</v>
      </c>
      <c r="C883" s="13" t="s">
        <v>183</v>
      </c>
      <c r="D883" s="2">
        <v>2015</v>
      </c>
      <c r="E883" s="13">
        <v>2015</v>
      </c>
      <c r="F883" s="13" t="s">
        <v>100</v>
      </c>
      <c r="G883" s="88"/>
      <c r="H883" s="88"/>
      <c r="I883" s="88"/>
      <c r="J883" s="88"/>
      <c r="K883" s="88"/>
      <c r="L883" s="88"/>
      <c r="M883" s="45">
        <v>179</v>
      </c>
      <c r="N883" s="45">
        <v>320</v>
      </c>
      <c r="O883" s="45"/>
      <c r="P883" s="45"/>
      <c r="Q883" s="45"/>
      <c r="R883" s="45"/>
      <c r="S883" s="45"/>
      <c r="T883" s="45"/>
      <c r="U883" s="45"/>
      <c r="V883" s="45"/>
      <c r="W883" s="138"/>
      <c r="X883" s="138"/>
      <c r="Y883" s="138"/>
      <c r="Z883" s="25">
        <v>1</v>
      </c>
      <c r="AA883" s="25"/>
      <c r="AB883" s="25">
        <v>0.27500000000000002</v>
      </c>
      <c r="AC883" s="25">
        <v>4.5699999999999998E-2</v>
      </c>
      <c r="AD883" s="121"/>
      <c r="AE883" s="121"/>
      <c r="AF883" s="88" t="s">
        <v>430</v>
      </c>
      <c r="AG883" s="88" t="s">
        <v>430</v>
      </c>
      <c r="AH883" s="1"/>
      <c r="AI883" s="1"/>
      <c r="AJ883" s="1"/>
      <c r="AK883" s="1"/>
      <c r="AL883" s="1"/>
      <c r="AM883" s="1"/>
      <c r="AN883" s="1"/>
      <c r="AO883" s="1"/>
      <c r="AP883" s="1"/>
      <c r="AQ883" s="1"/>
      <c r="AR883" s="1"/>
      <c r="AS883" s="1"/>
      <c r="AT883" s="1"/>
      <c r="AU883" s="1"/>
      <c r="AV883" s="1"/>
      <c r="AW883" s="1"/>
    </row>
    <row r="884" spans="1:49">
      <c r="A884" s="12" t="s">
        <v>159</v>
      </c>
      <c r="B884" s="2" t="s">
        <v>75</v>
      </c>
      <c r="C884" s="13" t="s">
        <v>183</v>
      </c>
      <c r="D884" s="2">
        <v>2015</v>
      </c>
      <c r="E884" s="13">
        <v>2015</v>
      </c>
      <c r="F884" s="13" t="s">
        <v>100</v>
      </c>
      <c r="G884" s="88"/>
      <c r="H884" s="88"/>
      <c r="I884" s="88"/>
      <c r="J884" s="88"/>
      <c r="K884" s="88"/>
      <c r="L884" s="88"/>
      <c r="M884" s="45">
        <v>3255</v>
      </c>
      <c r="N884" s="45">
        <v>7078</v>
      </c>
      <c r="O884" s="45"/>
      <c r="P884" s="45"/>
      <c r="Q884" s="45"/>
      <c r="R884" s="45"/>
      <c r="S884" s="45"/>
      <c r="T884" s="45"/>
      <c r="U884" s="45"/>
      <c r="V884" s="45"/>
      <c r="W884" s="138"/>
      <c r="X884" s="138"/>
      <c r="Y884" s="138"/>
      <c r="Z884" s="25">
        <v>1</v>
      </c>
      <c r="AA884" s="25"/>
      <c r="AB884" s="25">
        <v>0.27500000000000002</v>
      </c>
      <c r="AC884" s="25">
        <v>4.5699999999999998E-2</v>
      </c>
      <c r="AD884" s="121"/>
      <c r="AE884" s="121"/>
      <c r="AF884" s="88">
        <v>148</v>
      </c>
      <c r="AG884" s="88">
        <v>258</v>
      </c>
      <c r="AH884" s="1"/>
      <c r="AI884" s="1"/>
      <c r="AJ884" s="1"/>
      <c r="AK884" s="1"/>
      <c r="AL884" s="1"/>
      <c r="AM884" s="1"/>
      <c r="AN884" s="1"/>
      <c r="AO884" s="1"/>
      <c r="AP884" s="1"/>
      <c r="AQ884" s="1"/>
      <c r="AR884" s="1"/>
      <c r="AS884" s="1"/>
      <c r="AT884" s="1"/>
      <c r="AU884" s="1"/>
      <c r="AV884" s="1"/>
      <c r="AW884" s="1"/>
    </row>
    <row r="885" spans="1:49">
      <c r="A885" s="12" t="s">
        <v>160</v>
      </c>
      <c r="B885" s="2" t="s">
        <v>74</v>
      </c>
      <c r="C885" s="13" t="s">
        <v>183</v>
      </c>
      <c r="D885" s="2">
        <v>2015</v>
      </c>
      <c r="E885" s="13">
        <v>2015</v>
      </c>
      <c r="F885" s="13" t="s">
        <v>100</v>
      </c>
      <c r="G885" s="88"/>
      <c r="H885" s="88"/>
      <c r="I885" s="88"/>
      <c r="J885" s="88"/>
      <c r="K885" s="88"/>
      <c r="L885" s="88"/>
      <c r="M885" s="45">
        <v>22470</v>
      </c>
      <c r="N885" s="45">
        <v>43481</v>
      </c>
      <c r="O885" s="45"/>
      <c r="P885" s="45"/>
      <c r="Q885" s="45"/>
      <c r="R885" s="45"/>
      <c r="S885" s="45"/>
      <c r="T885" s="45"/>
      <c r="U885" s="45"/>
      <c r="V885" s="45"/>
      <c r="W885" s="138"/>
      <c r="X885" s="138"/>
      <c r="Y885" s="138"/>
      <c r="Z885" s="25">
        <v>0.94889999999999997</v>
      </c>
      <c r="AA885" s="25"/>
      <c r="AB885" s="25">
        <v>1</v>
      </c>
      <c r="AC885" s="25">
        <v>2.41E-2</v>
      </c>
      <c r="AD885" s="121"/>
      <c r="AE885" s="121"/>
      <c r="AF885" s="88">
        <v>2426</v>
      </c>
      <c r="AG885" s="88">
        <v>4785</v>
      </c>
      <c r="AH885" s="1"/>
      <c r="AI885" s="1"/>
      <c r="AJ885" s="1"/>
      <c r="AK885" s="1"/>
      <c r="AL885" s="1"/>
      <c r="AM885" s="1"/>
      <c r="AN885" s="1"/>
      <c r="AO885" s="1"/>
      <c r="AP885" s="1"/>
      <c r="AQ885" s="1"/>
      <c r="AR885" s="1"/>
      <c r="AS885" s="1"/>
      <c r="AT885" s="1"/>
      <c r="AU885" s="1"/>
      <c r="AV885" s="1"/>
      <c r="AW885" s="1"/>
    </row>
    <row r="886" spans="1:49">
      <c r="A886" s="12" t="s">
        <v>161</v>
      </c>
      <c r="B886" s="2" t="s">
        <v>74</v>
      </c>
      <c r="C886" s="13" t="s">
        <v>183</v>
      </c>
      <c r="D886" s="2">
        <v>2015</v>
      </c>
      <c r="E886" s="13">
        <v>2015</v>
      </c>
      <c r="F886" s="13" t="s">
        <v>100</v>
      </c>
      <c r="G886" s="88"/>
      <c r="H886" s="88"/>
      <c r="I886" s="88"/>
      <c r="J886" s="88"/>
      <c r="K886" s="88"/>
      <c r="L886" s="88"/>
      <c r="M886" s="45">
        <v>20083</v>
      </c>
      <c r="N886" s="45">
        <v>36101</v>
      </c>
      <c r="O886" s="45"/>
      <c r="P886" s="45"/>
      <c r="Q886" s="45"/>
      <c r="R886" s="45"/>
      <c r="S886" s="45"/>
      <c r="T886" s="45"/>
      <c r="U886" s="45"/>
      <c r="V886" s="45"/>
      <c r="W886" s="138"/>
      <c r="X886" s="138"/>
      <c r="Y886" s="138"/>
      <c r="Z886" s="25">
        <v>0.92320000000000002</v>
      </c>
      <c r="AA886" s="25"/>
      <c r="AB886" s="25">
        <v>0.27500000000000002</v>
      </c>
      <c r="AC886" s="25">
        <v>4.5699999999999998E-2</v>
      </c>
      <c r="AD886" s="121"/>
      <c r="AE886" s="121"/>
      <c r="AF886" s="88">
        <v>3416</v>
      </c>
      <c r="AG886" s="88">
        <v>6927</v>
      </c>
      <c r="AH886" s="1"/>
      <c r="AI886" s="1"/>
      <c r="AJ886" s="1"/>
      <c r="AK886" s="1"/>
      <c r="AL886" s="1"/>
      <c r="AM886" s="1"/>
      <c r="AN886" s="1"/>
      <c r="AO886" s="1"/>
      <c r="AP886" s="1"/>
      <c r="AQ886" s="1"/>
      <c r="AR886" s="1"/>
      <c r="AS886" s="1"/>
      <c r="AT886" s="1"/>
      <c r="AU886" s="1"/>
      <c r="AV886" s="1"/>
      <c r="AW886" s="1"/>
    </row>
    <row r="887" spans="1:49">
      <c r="A887" s="12" t="s">
        <v>162</v>
      </c>
      <c r="B887" s="2" t="s">
        <v>75</v>
      </c>
      <c r="C887" s="13" t="s">
        <v>183</v>
      </c>
      <c r="D887" s="2">
        <v>2015</v>
      </c>
      <c r="E887" s="13">
        <v>2015</v>
      </c>
      <c r="F887" s="13" t="s">
        <v>100</v>
      </c>
      <c r="G887" s="88"/>
      <c r="H887" s="88"/>
      <c r="I887" s="88"/>
      <c r="J887" s="88"/>
      <c r="K887" s="88"/>
      <c r="L887" s="88"/>
      <c r="M887" s="45">
        <v>42979</v>
      </c>
      <c r="N887" s="45">
        <v>92061</v>
      </c>
      <c r="O887" s="45"/>
      <c r="P887" s="45"/>
      <c r="Q887" s="45"/>
      <c r="R887" s="45"/>
      <c r="S887" s="45"/>
      <c r="T887" s="45"/>
      <c r="U887" s="45"/>
      <c r="V887" s="45"/>
      <c r="W887" s="138"/>
      <c r="X887" s="138"/>
      <c r="Y887" s="138"/>
      <c r="Z887" s="25">
        <v>0.9556</v>
      </c>
      <c r="AA887" s="25"/>
      <c r="AB887" s="25">
        <v>0.2</v>
      </c>
      <c r="AC887" s="25">
        <v>1.2699999999999999E-2</v>
      </c>
      <c r="AD887" s="121"/>
      <c r="AE887" s="121"/>
      <c r="AF887" s="88">
        <v>5469</v>
      </c>
      <c r="AG887" s="88">
        <v>11579</v>
      </c>
      <c r="AH887" s="1"/>
      <c r="AI887" s="1"/>
      <c r="AJ887" s="1"/>
      <c r="AK887" s="1"/>
      <c r="AL887" s="1"/>
      <c r="AM887" s="1"/>
      <c r="AN887" s="1"/>
      <c r="AO887" s="1"/>
      <c r="AP887" s="1"/>
      <c r="AQ887" s="1"/>
      <c r="AR887" s="1"/>
      <c r="AS887" s="1"/>
      <c r="AT887" s="1"/>
      <c r="AU887" s="1"/>
      <c r="AV887" s="1"/>
      <c r="AW887" s="1"/>
    </row>
    <row r="888" spans="1:49">
      <c r="A888" s="12" t="s">
        <v>163</v>
      </c>
      <c r="B888" s="2" t="s">
        <v>75</v>
      </c>
      <c r="C888" s="13" t="s">
        <v>183</v>
      </c>
      <c r="D888" s="2">
        <v>2015</v>
      </c>
      <c r="E888" s="13">
        <v>2015</v>
      </c>
      <c r="F888" s="13" t="s">
        <v>100</v>
      </c>
      <c r="G888" s="88"/>
      <c r="H888" s="88"/>
      <c r="I888" s="88"/>
      <c r="J888" s="88"/>
      <c r="K888" s="88"/>
      <c r="L888" s="88"/>
      <c r="M888" s="45">
        <v>5597</v>
      </c>
      <c r="N888" s="45">
        <v>12980</v>
      </c>
      <c r="O888" s="45"/>
      <c r="P888" s="45"/>
      <c r="Q888" s="45"/>
      <c r="R888" s="45"/>
      <c r="S888" s="45"/>
      <c r="T888" s="45"/>
      <c r="U888" s="45"/>
      <c r="V888" s="45"/>
      <c r="W888" s="138"/>
      <c r="X888" s="138"/>
      <c r="Y888" s="138"/>
      <c r="Z888" s="25">
        <v>0.97209999999999996</v>
      </c>
      <c r="AA888" s="25"/>
      <c r="AB888" s="25">
        <v>0.27500000000000002</v>
      </c>
      <c r="AC888" s="25">
        <v>4.5699999999999998E-2</v>
      </c>
      <c r="AD888" s="121"/>
      <c r="AE888" s="121"/>
      <c r="AF888" s="88">
        <v>700</v>
      </c>
      <c r="AG888" s="88">
        <v>1504</v>
      </c>
      <c r="AH888" s="1"/>
      <c r="AI888" s="1"/>
      <c r="AJ888" s="1"/>
      <c r="AK888" s="1"/>
      <c r="AL888" s="1"/>
      <c r="AM888" s="1"/>
      <c r="AN888" s="1"/>
      <c r="AO888" s="1"/>
      <c r="AP888" s="1"/>
      <c r="AQ888" s="1"/>
      <c r="AR888" s="1"/>
      <c r="AS888" s="1"/>
      <c r="AT888" s="1"/>
      <c r="AU888" s="1"/>
      <c r="AV888" s="1"/>
      <c r="AW888" s="1"/>
    </row>
    <row r="889" spans="1:49">
      <c r="A889" s="12" t="s">
        <v>164</v>
      </c>
      <c r="B889" s="2" t="s">
        <v>75</v>
      </c>
      <c r="C889" s="13" t="s">
        <v>183</v>
      </c>
      <c r="D889" s="2">
        <v>2015</v>
      </c>
      <c r="E889" s="13">
        <v>2015</v>
      </c>
      <c r="F889" s="13" t="s">
        <v>100</v>
      </c>
      <c r="G889" s="88"/>
      <c r="H889" s="88"/>
      <c r="I889" s="88"/>
      <c r="J889" s="88"/>
      <c r="K889" s="88"/>
      <c r="L889" s="88"/>
      <c r="M889" s="45">
        <v>4719</v>
      </c>
      <c r="N889" s="45">
        <v>10276</v>
      </c>
      <c r="O889" s="45"/>
      <c r="P889" s="45"/>
      <c r="Q889" s="45"/>
      <c r="R889" s="45"/>
      <c r="S889" s="45"/>
      <c r="T889" s="45"/>
      <c r="U889" s="45"/>
      <c r="V889" s="45"/>
      <c r="W889" s="138"/>
      <c r="X889" s="138"/>
      <c r="Y889" s="138"/>
      <c r="Z889" s="25">
        <v>0.97350000000000003</v>
      </c>
      <c r="AA889" s="25"/>
      <c r="AB889" s="25">
        <v>0.27500000000000002</v>
      </c>
      <c r="AC889" s="25">
        <v>4.5699999999999998E-2</v>
      </c>
      <c r="AD889" s="121"/>
      <c r="AE889" s="121"/>
      <c r="AF889" s="88">
        <v>432</v>
      </c>
      <c r="AG889" s="88">
        <v>911</v>
      </c>
      <c r="AH889" s="1"/>
      <c r="AI889" s="1"/>
      <c r="AJ889" s="1"/>
      <c r="AK889" s="1"/>
      <c r="AL889" s="1"/>
      <c r="AM889" s="1"/>
      <c r="AN889" s="1"/>
      <c r="AO889" s="1"/>
      <c r="AP889" s="1"/>
      <c r="AQ889" s="1"/>
      <c r="AR889" s="1"/>
      <c r="AS889" s="1"/>
      <c r="AT889" s="1"/>
      <c r="AU889" s="1"/>
      <c r="AV889" s="1"/>
      <c r="AW889" s="1"/>
    </row>
    <row r="890" spans="1:49">
      <c r="A890" s="12" t="s">
        <v>165</v>
      </c>
      <c r="B890" s="2" t="s">
        <v>75</v>
      </c>
      <c r="C890" s="13" t="s">
        <v>183</v>
      </c>
      <c r="D890" s="2">
        <v>2015</v>
      </c>
      <c r="E890" s="13">
        <v>2015</v>
      </c>
      <c r="F890" s="13" t="s">
        <v>100</v>
      </c>
      <c r="G890" s="88"/>
      <c r="H890" s="88"/>
      <c r="I890" s="88"/>
      <c r="J890" s="88"/>
      <c r="K890" s="88"/>
      <c r="L890" s="88"/>
      <c r="M890" s="45">
        <v>1000</v>
      </c>
      <c r="N890" s="45">
        <v>1794</v>
      </c>
      <c r="O890" s="45"/>
      <c r="P890" s="45"/>
      <c r="Q890" s="45"/>
      <c r="R890" s="45"/>
      <c r="S890" s="45"/>
      <c r="T890" s="45"/>
      <c r="U890" s="45"/>
      <c r="V890" s="45"/>
      <c r="W890" s="138"/>
      <c r="X890" s="138"/>
      <c r="Y890" s="138"/>
      <c r="Z890" s="25">
        <v>0.94120000000000004</v>
      </c>
      <c r="AA890" s="25"/>
      <c r="AB890" s="25">
        <v>0.27500000000000002</v>
      </c>
      <c r="AC890" s="25">
        <v>4.5699999999999998E-2</v>
      </c>
      <c r="AD890" s="121"/>
      <c r="AE890" s="121"/>
      <c r="AF890" s="88">
        <v>38</v>
      </c>
      <c r="AG890" s="88">
        <v>59</v>
      </c>
      <c r="AH890" s="1"/>
      <c r="AI890" s="1"/>
      <c r="AJ890" s="1"/>
      <c r="AK890" s="1"/>
      <c r="AL890" s="1"/>
      <c r="AM890" s="1"/>
      <c r="AN890" s="1"/>
      <c r="AO890" s="1"/>
      <c r="AP890" s="1"/>
      <c r="AQ890" s="1"/>
      <c r="AR890" s="1"/>
      <c r="AS890" s="1"/>
      <c r="AT890" s="1"/>
      <c r="AU890" s="1"/>
      <c r="AV890" s="1"/>
      <c r="AW890" s="1"/>
    </row>
    <row r="891" spans="1:49">
      <c r="A891" s="12" t="s">
        <v>166</v>
      </c>
      <c r="B891" s="2" t="s">
        <v>74</v>
      </c>
      <c r="C891" s="13" t="s">
        <v>183</v>
      </c>
      <c r="D891" s="2">
        <v>2015</v>
      </c>
      <c r="E891" s="13">
        <v>2015</v>
      </c>
      <c r="F891" s="13" t="s">
        <v>100</v>
      </c>
      <c r="G891" s="88"/>
      <c r="H891" s="88"/>
      <c r="I891" s="88"/>
      <c r="J891" s="88"/>
      <c r="K891" s="88"/>
      <c r="L891" s="88"/>
      <c r="M891" s="45">
        <v>52884</v>
      </c>
      <c r="N891" s="45">
        <v>125255</v>
      </c>
      <c r="O891" s="45"/>
      <c r="P891" s="45"/>
      <c r="Q891" s="45"/>
      <c r="R891" s="45"/>
      <c r="S891" s="45"/>
      <c r="T891" s="45"/>
      <c r="U891" s="45"/>
      <c r="V891" s="45"/>
      <c r="W891" s="138"/>
      <c r="X891" s="138"/>
      <c r="Y891" s="138"/>
      <c r="Z891" s="25">
        <v>0.98250000000000004</v>
      </c>
      <c r="AA891" s="25"/>
      <c r="AB891" s="25">
        <v>0.6</v>
      </c>
      <c r="AC891" s="25">
        <v>4.6100000000000002E-2</v>
      </c>
      <c r="AD891" s="121"/>
      <c r="AE891" s="121"/>
      <c r="AF891" s="88">
        <v>8308</v>
      </c>
      <c r="AG891" s="88">
        <v>19122</v>
      </c>
      <c r="AH891" s="1"/>
      <c r="AI891" s="1"/>
      <c r="AJ891" s="1"/>
      <c r="AK891" s="1"/>
      <c r="AL891" s="1"/>
      <c r="AM891" s="1"/>
      <c r="AN891" s="1"/>
      <c r="AO891" s="1"/>
      <c r="AP891" s="1"/>
      <c r="AQ891" s="1"/>
      <c r="AR891" s="1"/>
      <c r="AS891" s="1"/>
      <c r="AT891" s="1"/>
      <c r="AU891" s="1"/>
      <c r="AV891" s="1"/>
      <c r="AW891" s="1"/>
    </row>
    <row r="892" spans="1:49">
      <c r="A892" s="12" t="s">
        <v>167</v>
      </c>
      <c r="B892" s="2" t="s">
        <v>75</v>
      </c>
      <c r="C892" s="13" t="s">
        <v>183</v>
      </c>
      <c r="D892" s="2">
        <v>2015</v>
      </c>
      <c r="E892" s="13">
        <v>2015</v>
      </c>
      <c r="F892" s="13" t="s">
        <v>100</v>
      </c>
      <c r="G892" s="88"/>
      <c r="H892" s="88"/>
      <c r="I892" s="88"/>
      <c r="J892" s="88"/>
      <c r="K892" s="88"/>
      <c r="L892" s="88"/>
      <c r="M892" s="45">
        <v>3063</v>
      </c>
      <c r="N892" s="45">
        <v>5453</v>
      </c>
      <c r="O892" s="45"/>
      <c r="P892" s="45"/>
      <c r="Q892" s="45"/>
      <c r="R892" s="45"/>
      <c r="S892" s="45"/>
      <c r="T892" s="45"/>
      <c r="U892" s="45"/>
      <c r="V892" s="45"/>
      <c r="W892" s="138"/>
      <c r="X892" s="138"/>
      <c r="Y892" s="138"/>
      <c r="Z892" s="25">
        <v>0.94379999999999997</v>
      </c>
      <c r="AA892" s="25"/>
      <c r="AB892" s="25">
        <v>0.27500000000000002</v>
      </c>
      <c r="AC892" s="25">
        <v>4.5699999999999998E-2</v>
      </c>
      <c r="AD892" s="121"/>
      <c r="AE892" s="121"/>
      <c r="AF892" s="88">
        <v>122</v>
      </c>
      <c r="AG892" s="88">
        <v>195</v>
      </c>
      <c r="AH892" s="1"/>
      <c r="AI892" s="1"/>
      <c r="AJ892" s="1"/>
      <c r="AK892" s="1"/>
      <c r="AL892" s="1"/>
      <c r="AM892" s="1"/>
      <c r="AN892" s="1"/>
      <c r="AO892" s="1"/>
      <c r="AP892" s="1"/>
      <c r="AQ892" s="1"/>
      <c r="AR892" s="1"/>
      <c r="AS892" s="1"/>
      <c r="AT892" s="1"/>
      <c r="AU892" s="1"/>
      <c r="AV892" s="1"/>
      <c r="AW892" s="1"/>
    </row>
    <row r="893" spans="1:49">
      <c r="A893" s="12" t="s">
        <v>168</v>
      </c>
      <c r="B893" s="2" t="s">
        <v>74</v>
      </c>
      <c r="C893" s="13" t="s">
        <v>183</v>
      </c>
      <c r="D893" s="2">
        <v>2015</v>
      </c>
      <c r="E893" s="13">
        <v>2015</v>
      </c>
      <c r="F893" s="13" t="s">
        <v>100</v>
      </c>
      <c r="G893" s="88"/>
      <c r="H893" s="88"/>
      <c r="I893" s="88"/>
      <c r="J893" s="88"/>
      <c r="K893" s="88"/>
      <c r="L893" s="88"/>
      <c r="M893" s="45">
        <v>37200</v>
      </c>
      <c r="N893" s="45">
        <v>75560</v>
      </c>
      <c r="O893" s="45"/>
      <c r="P893" s="45"/>
      <c r="Q893" s="45"/>
      <c r="R893" s="45"/>
      <c r="S893" s="45"/>
      <c r="T893" s="45"/>
      <c r="U893" s="45"/>
      <c r="V893" s="45"/>
      <c r="W893" s="138"/>
      <c r="X893" s="138"/>
      <c r="Y893" s="138"/>
      <c r="Z893" s="25">
        <v>0.98170000000000002</v>
      </c>
      <c r="AA893" s="25"/>
      <c r="AB893" s="25">
        <v>0.66700000000000004</v>
      </c>
      <c r="AC893" s="25">
        <v>4.2599999999999999E-2</v>
      </c>
      <c r="AD893" s="121"/>
      <c r="AE893" s="121"/>
      <c r="AF893" s="88">
        <v>7059</v>
      </c>
      <c r="AG893" s="88">
        <v>15708</v>
      </c>
      <c r="AH893" s="1"/>
      <c r="AI893" s="1"/>
      <c r="AJ893" s="1"/>
      <c r="AK893" s="1"/>
      <c r="AL893" s="1"/>
      <c r="AM893" s="1"/>
      <c r="AN893" s="1"/>
      <c r="AO893" s="1"/>
      <c r="AP893" s="1"/>
      <c r="AQ893" s="1"/>
      <c r="AR893" s="1"/>
      <c r="AS893" s="1"/>
      <c r="AT893" s="1"/>
      <c r="AU893" s="1"/>
      <c r="AV893" s="1"/>
      <c r="AW893" s="1"/>
    </row>
    <row r="894" spans="1:49">
      <c r="A894" s="12" t="s">
        <v>169</v>
      </c>
      <c r="B894" s="2" t="s">
        <v>74</v>
      </c>
      <c r="C894" s="13" t="s">
        <v>183</v>
      </c>
      <c r="D894" s="2">
        <v>2015</v>
      </c>
      <c r="E894" s="13">
        <v>2015</v>
      </c>
      <c r="F894" s="13" t="s">
        <v>100</v>
      </c>
      <c r="G894" s="88"/>
      <c r="H894" s="88"/>
      <c r="I894" s="88"/>
      <c r="J894" s="88"/>
      <c r="K894" s="88"/>
      <c r="L894" s="88"/>
      <c r="M894" s="45">
        <v>9986</v>
      </c>
      <c r="N894" s="45">
        <v>20413</v>
      </c>
      <c r="O894" s="45"/>
      <c r="P894" s="45"/>
      <c r="Q894" s="45"/>
      <c r="R894" s="45"/>
      <c r="S894" s="45"/>
      <c r="T894" s="45"/>
      <c r="U894" s="45"/>
      <c r="V894" s="45"/>
      <c r="W894" s="138"/>
      <c r="X894" s="138"/>
      <c r="Y894" s="138"/>
      <c r="Z894" s="25">
        <v>0.91310000000000002</v>
      </c>
      <c r="AA894" s="25"/>
      <c r="AB894" s="25">
        <v>0.27500000000000002</v>
      </c>
      <c r="AC894" s="25">
        <v>4.5699999999999998E-2</v>
      </c>
      <c r="AD894" s="121"/>
      <c r="AE894" s="121"/>
      <c r="AF894" s="88">
        <v>961</v>
      </c>
      <c r="AG894" s="88">
        <v>1922</v>
      </c>
      <c r="AH894" s="1"/>
      <c r="AI894" s="1"/>
      <c r="AJ894" s="1"/>
      <c r="AK894" s="1"/>
      <c r="AL894" s="1"/>
      <c r="AM894" s="1"/>
      <c r="AN894" s="1"/>
      <c r="AO894" s="1"/>
      <c r="AP894" s="1"/>
      <c r="AQ894" s="1"/>
      <c r="AR894" s="1"/>
      <c r="AS894" s="1"/>
      <c r="AT894" s="1"/>
      <c r="AU894" s="1"/>
      <c r="AV894" s="1"/>
      <c r="AW894" s="1"/>
    </row>
    <row r="895" spans="1:49">
      <c r="A895" s="12" t="s">
        <v>170</v>
      </c>
      <c r="B895" s="2" t="s">
        <v>75</v>
      </c>
      <c r="C895" s="13" t="s">
        <v>183</v>
      </c>
      <c r="D895" s="2">
        <v>2015</v>
      </c>
      <c r="E895" s="13">
        <v>2015</v>
      </c>
      <c r="F895" s="13" t="s">
        <v>100</v>
      </c>
      <c r="G895" s="88"/>
      <c r="H895" s="88"/>
      <c r="I895" s="88"/>
      <c r="J895" s="88"/>
      <c r="K895" s="88"/>
      <c r="L895" s="88"/>
      <c r="M895" s="45">
        <v>6129</v>
      </c>
      <c r="N895" s="45">
        <v>13410</v>
      </c>
      <c r="O895" s="45"/>
      <c r="P895" s="45"/>
      <c r="Q895" s="45"/>
      <c r="R895" s="45"/>
      <c r="S895" s="45"/>
      <c r="T895" s="45"/>
      <c r="U895" s="45"/>
      <c r="V895" s="45"/>
      <c r="W895" s="138"/>
      <c r="X895" s="138"/>
      <c r="Y895" s="138"/>
      <c r="Z895" s="25">
        <v>1</v>
      </c>
      <c r="AA895" s="25"/>
      <c r="AB895" s="25">
        <v>0.27500000000000002</v>
      </c>
      <c r="AC895" s="25">
        <v>4.5699999999999998E-2</v>
      </c>
      <c r="AD895" s="121"/>
      <c r="AE895" s="121"/>
      <c r="AF895" s="88">
        <v>553</v>
      </c>
      <c r="AG895" s="88">
        <v>1093</v>
      </c>
      <c r="AH895" s="1"/>
      <c r="AI895" s="1"/>
      <c r="AJ895" s="1"/>
      <c r="AK895" s="1"/>
      <c r="AL895" s="1"/>
      <c r="AM895" s="1"/>
      <c r="AN895" s="1"/>
      <c r="AO895" s="1"/>
      <c r="AP895" s="1"/>
      <c r="AQ895" s="1"/>
      <c r="AR895" s="1"/>
      <c r="AS895" s="1"/>
      <c r="AT895" s="1"/>
      <c r="AU895" s="1"/>
      <c r="AV895" s="1"/>
      <c r="AW895" s="1"/>
    </row>
    <row r="896" spans="1:49">
      <c r="A896" s="48" t="s">
        <v>171</v>
      </c>
      <c r="B896" s="2" t="s">
        <v>66</v>
      </c>
      <c r="C896" s="13" t="s">
        <v>62</v>
      </c>
      <c r="D896" s="2">
        <v>2015</v>
      </c>
      <c r="E896" s="13">
        <v>2015</v>
      </c>
      <c r="F896" s="13" t="s">
        <v>100</v>
      </c>
      <c r="G896" s="88">
        <v>289322</v>
      </c>
      <c r="H896" s="88">
        <v>1809644</v>
      </c>
      <c r="I896" s="88">
        <v>2002</v>
      </c>
      <c r="J896" s="88">
        <v>18304</v>
      </c>
      <c r="K896" s="88">
        <v>291324</v>
      </c>
      <c r="L896" s="88">
        <v>1827948</v>
      </c>
      <c r="M896" s="45">
        <v>2119272</v>
      </c>
      <c r="N896" s="45">
        <v>4462799</v>
      </c>
      <c r="O896" s="45">
        <v>733916</v>
      </c>
      <c r="P896" s="45">
        <v>3682071</v>
      </c>
      <c r="Q896" s="45">
        <v>4415987</v>
      </c>
      <c r="R896" s="45">
        <v>6587</v>
      </c>
      <c r="S896" s="45">
        <v>40225</v>
      </c>
      <c r="T896" s="45">
        <v>46812</v>
      </c>
      <c r="U896" s="45">
        <v>740503</v>
      </c>
      <c r="V896" s="45">
        <v>3722296</v>
      </c>
      <c r="W896" s="138">
        <v>629762269</v>
      </c>
      <c r="X896" s="138">
        <v>6284295</v>
      </c>
      <c r="Y896" s="138">
        <v>636046564</v>
      </c>
      <c r="Z896" s="25">
        <v>0.97209999999999996</v>
      </c>
      <c r="AA896" s="25"/>
      <c r="AB896" s="25">
        <v>0.31</v>
      </c>
      <c r="AC896" s="25">
        <v>5.7500000000000002E-2</v>
      </c>
      <c r="AD896" s="121"/>
      <c r="AE896" s="121"/>
      <c r="AF896" s="88">
        <v>328726</v>
      </c>
      <c r="AG896" s="88">
        <v>686798</v>
      </c>
      <c r="AH896" s="2"/>
      <c r="AI896" s="2"/>
      <c r="AJ896" s="2"/>
      <c r="AK896" s="2"/>
      <c r="AL896" s="2"/>
      <c r="AM896" s="2"/>
      <c r="AN896" s="2"/>
      <c r="AO896" s="2"/>
      <c r="AP896" s="2"/>
      <c r="AQ896" s="2"/>
      <c r="AR896" s="2"/>
      <c r="AS896" s="2"/>
      <c r="AT896" s="2"/>
      <c r="AU896" s="2"/>
      <c r="AV896" s="2"/>
      <c r="AW896" s="2"/>
    </row>
    <row r="897" spans="1:49">
      <c r="A897" s="48" t="s">
        <v>172</v>
      </c>
      <c r="B897" s="2" t="s">
        <v>74</v>
      </c>
      <c r="C897" s="13" t="s">
        <v>62</v>
      </c>
      <c r="D897" s="2">
        <v>2015</v>
      </c>
      <c r="E897" s="13">
        <v>2015</v>
      </c>
      <c r="F897" s="13" t="s">
        <v>100</v>
      </c>
      <c r="G897" s="88"/>
      <c r="H897" s="88"/>
      <c r="I897" s="88"/>
      <c r="J897" s="88"/>
      <c r="K897" s="88"/>
      <c r="L897" s="88"/>
      <c r="M897" s="45">
        <v>61121</v>
      </c>
      <c r="N897" s="45">
        <v>119790</v>
      </c>
      <c r="O897" s="45"/>
      <c r="P897" s="45"/>
      <c r="Q897" s="45"/>
      <c r="R897" s="45"/>
      <c r="S897" s="45"/>
      <c r="T897" s="45"/>
      <c r="U897" s="45"/>
      <c r="V897" s="45"/>
      <c r="W897" s="138"/>
      <c r="X897" s="138"/>
      <c r="Y897" s="138"/>
      <c r="Z897" s="25">
        <v>0.83509999999999995</v>
      </c>
      <c r="AA897" s="25"/>
      <c r="AB897" s="25">
        <v>0.85699999999999998</v>
      </c>
      <c r="AC897" s="25">
        <v>5.7000000000000002E-2</v>
      </c>
      <c r="AD897" s="121"/>
      <c r="AE897" s="121"/>
      <c r="AF897" s="88">
        <v>8989</v>
      </c>
      <c r="AG897" s="88">
        <v>17166</v>
      </c>
      <c r="AH897" s="1"/>
      <c r="AI897" s="1"/>
      <c r="AJ897" s="1"/>
      <c r="AK897" s="1"/>
      <c r="AL897" s="1"/>
      <c r="AM897" s="1"/>
      <c r="AN897" s="1"/>
      <c r="AO897" s="1"/>
      <c r="AP897" s="1"/>
      <c r="AQ897" s="1"/>
      <c r="AR897" s="1"/>
      <c r="AS897" s="1"/>
      <c r="AT897" s="1"/>
      <c r="AU897" s="1"/>
      <c r="AV897" s="1"/>
      <c r="AW897" s="1"/>
    </row>
    <row r="898" spans="1:49">
      <c r="A898" s="48" t="s">
        <v>173</v>
      </c>
      <c r="B898" s="2" t="s">
        <v>75</v>
      </c>
      <c r="C898" s="13" t="s">
        <v>62</v>
      </c>
      <c r="D898" s="2">
        <v>2015</v>
      </c>
      <c r="E898" s="13">
        <v>2015</v>
      </c>
      <c r="F898" s="13" t="s">
        <v>100</v>
      </c>
      <c r="G898" s="88"/>
      <c r="H898" s="88"/>
      <c r="I898" s="88"/>
      <c r="J898" s="88"/>
      <c r="K898" s="88"/>
      <c r="L898" s="88"/>
      <c r="M898" s="45">
        <v>102</v>
      </c>
      <c r="N898" s="45">
        <v>163</v>
      </c>
      <c r="O898" s="45"/>
      <c r="P898" s="45"/>
      <c r="Q898" s="45"/>
      <c r="R898" s="45"/>
      <c r="S898" s="45"/>
      <c r="T898" s="45"/>
      <c r="U898" s="45"/>
      <c r="V898" s="45"/>
      <c r="W898" s="138"/>
      <c r="X898" s="138"/>
      <c r="Y898" s="138"/>
      <c r="Z898" s="25">
        <v>1</v>
      </c>
      <c r="AA898" s="25"/>
      <c r="AB898" s="25">
        <v>0.309</v>
      </c>
      <c r="AC898" s="25">
        <v>3.9699999999999999E-2</v>
      </c>
      <c r="AD898" s="121"/>
      <c r="AE898" s="121"/>
      <c r="AF898" s="88" t="s">
        <v>430</v>
      </c>
      <c r="AG898" s="88" t="s">
        <v>430</v>
      </c>
    </row>
    <row r="899" spans="1:49">
      <c r="A899" s="48" t="s">
        <v>174</v>
      </c>
      <c r="B899" s="2" t="s">
        <v>75</v>
      </c>
      <c r="C899" s="13" t="s">
        <v>62</v>
      </c>
      <c r="D899" s="2">
        <v>2015</v>
      </c>
      <c r="E899" s="13">
        <v>2015</v>
      </c>
      <c r="F899" s="13" t="s">
        <v>100</v>
      </c>
      <c r="G899" s="88"/>
      <c r="H899" s="88"/>
      <c r="I899" s="88"/>
      <c r="J899" s="88"/>
      <c r="K899" s="88"/>
      <c r="L899" s="88"/>
      <c r="M899" s="45">
        <v>1814</v>
      </c>
      <c r="N899" s="45">
        <v>3438</v>
      </c>
      <c r="O899" s="45"/>
      <c r="P899" s="45"/>
      <c r="Q899" s="45"/>
      <c r="R899" s="45"/>
      <c r="S899" s="45"/>
      <c r="T899" s="45"/>
      <c r="U899" s="45"/>
      <c r="V899" s="45"/>
      <c r="W899" s="138"/>
      <c r="X899" s="138"/>
      <c r="Y899" s="138"/>
      <c r="Z899" s="25">
        <v>1</v>
      </c>
      <c r="AA899" s="25"/>
      <c r="AB899" s="25">
        <v>0.309</v>
      </c>
      <c r="AC899" s="25">
        <v>3.9699999999999999E-2</v>
      </c>
      <c r="AD899" s="121"/>
      <c r="AE899" s="121"/>
      <c r="AF899" s="88">
        <v>60</v>
      </c>
      <c r="AG899" s="88">
        <v>105</v>
      </c>
    </row>
    <row r="900" spans="1:49">
      <c r="A900" s="48" t="s">
        <v>175</v>
      </c>
      <c r="B900" s="2" t="s">
        <v>75</v>
      </c>
      <c r="C900" s="13" t="s">
        <v>62</v>
      </c>
      <c r="D900" s="2">
        <v>2015</v>
      </c>
      <c r="E900" s="13">
        <v>2015</v>
      </c>
      <c r="F900" s="13" t="s">
        <v>100</v>
      </c>
      <c r="G900" s="88"/>
      <c r="H900" s="88"/>
      <c r="I900" s="88"/>
      <c r="J900" s="88"/>
      <c r="K900" s="88"/>
      <c r="L900" s="88"/>
      <c r="M900" s="45">
        <v>16430</v>
      </c>
      <c r="N900" s="45">
        <v>31927</v>
      </c>
      <c r="O900" s="45"/>
      <c r="P900" s="45"/>
      <c r="Q900" s="45"/>
      <c r="R900" s="45"/>
      <c r="S900" s="45"/>
      <c r="T900" s="45"/>
      <c r="U900" s="45"/>
      <c r="V900" s="45"/>
      <c r="W900" s="138"/>
      <c r="X900" s="138"/>
      <c r="Y900" s="138"/>
      <c r="Z900" s="25">
        <v>0.94569999999999999</v>
      </c>
      <c r="AA900" s="25"/>
      <c r="AB900" s="25">
        <v>0.309</v>
      </c>
      <c r="AC900" s="25">
        <v>3.9699999999999999E-2</v>
      </c>
      <c r="AD900" s="121"/>
      <c r="AE900" s="121"/>
      <c r="AF900" s="88">
        <v>912</v>
      </c>
      <c r="AG900" s="88">
        <v>1569</v>
      </c>
    </row>
    <row r="901" spans="1:49">
      <c r="A901" s="48" t="s">
        <v>176</v>
      </c>
      <c r="B901" s="2" t="s">
        <v>75</v>
      </c>
      <c r="C901" s="13" t="s">
        <v>62</v>
      </c>
      <c r="D901" s="2">
        <v>2015</v>
      </c>
      <c r="E901" s="13">
        <v>2015</v>
      </c>
      <c r="F901" s="13" t="s">
        <v>100</v>
      </c>
      <c r="G901" s="88"/>
      <c r="H901" s="88"/>
      <c r="I901" s="88"/>
      <c r="J901" s="88"/>
      <c r="K901" s="88"/>
      <c r="L901" s="88"/>
      <c r="M901" s="45">
        <v>2928</v>
      </c>
      <c r="N901" s="45">
        <v>5509</v>
      </c>
      <c r="O901" s="45"/>
      <c r="P901" s="45"/>
      <c r="Q901" s="45"/>
      <c r="R901" s="45"/>
      <c r="S901" s="45"/>
      <c r="T901" s="45"/>
      <c r="U901" s="45"/>
      <c r="V901" s="45"/>
      <c r="W901" s="138"/>
      <c r="X901" s="138"/>
      <c r="Y901" s="138"/>
      <c r="Z901" s="25">
        <v>1</v>
      </c>
      <c r="AA901" s="25"/>
      <c r="AB901" s="25">
        <v>0.309</v>
      </c>
      <c r="AC901" s="25">
        <v>3.9699999999999999E-2</v>
      </c>
      <c r="AD901" s="121"/>
      <c r="AE901" s="121"/>
      <c r="AF901" s="88">
        <v>94</v>
      </c>
      <c r="AG901" s="88">
        <v>167</v>
      </c>
    </row>
    <row r="902" spans="1:49">
      <c r="A902" s="48" t="s">
        <v>177</v>
      </c>
      <c r="B902" s="2" t="s">
        <v>75</v>
      </c>
      <c r="C902" s="13" t="s">
        <v>62</v>
      </c>
      <c r="D902" s="2">
        <v>2015</v>
      </c>
      <c r="E902" s="13">
        <v>2015</v>
      </c>
      <c r="F902" s="13" t="s">
        <v>100</v>
      </c>
      <c r="G902" s="88"/>
      <c r="H902" s="88"/>
      <c r="I902" s="88"/>
      <c r="J902" s="88"/>
      <c r="K902" s="88"/>
      <c r="L902" s="88"/>
      <c r="M902" s="45">
        <v>726</v>
      </c>
      <c r="N902" s="45">
        <v>1725</v>
      </c>
      <c r="O902" s="45"/>
      <c r="P902" s="45"/>
      <c r="Q902" s="45"/>
      <c r="R902" s="45"/>
      <c r="S902" s="45"/>
      <c r="T902" s="45"/>
      <c r="U902" s="45"/>
      <c r="V902" s="45"/>
      <c r="W902" s="138"/>
      <c r="X902" s="138"/>
      <c r="Y902" s="138"/>
      <c r="Z902" s="25">
        <v>0.875</v>
      </c>
      <c r="AA902" s="25"/>
      <c r="AB902" s="25">
        <v>0.309</v>
      </c>
      <c r="AC902" s="25">
        <v>3.9699999999999999E-2</v>
      </c>
      <c r="AD902" s="121"/>
      <c r="AE902" s="121"/>
      <c r="AF902" s="88">
        <v>139</v>
      </c>
      <c r="AG902" s="88">
        <v>313</v>
      </c>
    </row>
    <row r="903" spans="1:49">
      <c r="A903" s="48" t="s">
        <v>178</v>
      </c>
      <c r="B903" s="2" t="s">
        <v>74</v>
      </c>
      <c r="C903" s="13" t="s">
        <v>62</v>
      </c>
      <c r="D903" s="2">
        <v>2015</v>
      </c>
      <c r="E903" s="13">
        <v>2015</v>
      </c>
      <c r="F903" s="13" t="s">
        <v>100</v>
      </c>
      <c r="G903" s="88"/>
      <c r="H903" s="88"/>
      <c r="I903" s="88"/>
      <c r="J903" s="88"/>
      <c r="K903" s="88"/>
      <c r="L903" s="88"/>
      <c r="M903" s="45">
        <v>35311</v>
      </c>
      <c r="N903" s="45">
        <v>71323</v>
      </c>
      <c r="O903" s="45"/>
      <c r="P903" s="45"/>
      <c r="Q903" s="45"/>
      <c r="R903" s="45"/>
      <c r="S903" s="45"/>
      <c r="T903" s="45"/>
      <c r="U903" s="45"/>
      <c r="V903" s="45"/>
      <c r="W903" s="138"/>
      <c r="X903" s="138"/>
      <c r="Y903" s="138"/>
      <c r="Z903" s="25">
        <v>0.96840000000000004</v>
      </c>
      <c r="AA903" s="25"/>
      <c r="AB903" s="25">
        <v>0.57099999999999995</v>
      </c>
      <c r="AC903" s="25">
        <v>2.7799999999999998E-2</v>
      </c>
      <c r="AD903" s="121"/>
      <c r="AE903" s="121"/>
      <c r="AF903" s="88">
        <v>5369</v>
      </c>
      <c r="AG903" s="88">
        <v>10735</v>
      </c>
    </row>
    <row r="904" spans="1:49">
      <c r="A904" s="48" t="s">
        <v>179</v>
      </c>
      <c r="B904" s="2" t="s">
        <v>75</v>
      </c>
      <c r="C904" s="13" t="s">
        <v>62</v>
      </c>
      <c r="D904" s="2">
        <v>2015</v>
      </c>
      <c r="E904" s="13">
        <v>2015</v>
      </c>
      <c r="F904" s="13" t="s">
        <v>100</v>
      </c>
      <c r="G904" s="88"/>
      <c r="H904" s="88"/>
      <c r="I904" s="88"/>
      <c r="J904" s="88"/>
      <c r="K904" s="88"/>
      <c r="L904" s="88"/>
      <c r="M904" s="45">
        <v>2493</v>
      </c>
      <c r="N904" s="45">
        <v>5146</v>
      </c>
      <c r="O904" s="45"/>
      <c r="P904" s="45"/>
      <c r="Q904" s="45"/>
      <c r="R904" s="45"/>
      <c r="S904" s="45"/>
      <c r="T904" s="45"/>
      <c r="U904" s="45"/>
      <c r="V904" s="45"/>
      <c r="W904" s="138"/>
      <c r="X904" s="138"/>
      <c r="Y904" s="138"/>
      <c r="Z904" s="25">
        <v>1</v>
      </c>
      <c r="AA904" s="25"/>
      <c r="AB904" s="25">
        <v>0.309</v>
      </c>
      <c r="AC904" s="25">
        <v>3.9699999999999999E-2</v>
      </c>
      <c r="AD904" s="121"/>
      <c r="AE904" s="121"/>
      <c r="AF904" s="88">
        <v>140</v>
      </c>
      <c r="AG904" s="88">
        <v>237</v>
      </c>
    </row>
    <row r="905" spans="1:49">
      <c r="A905" s="48" t="s">
        <v>180</v>
      </c>
      <c r="B905" s="2" t="s">
        <v>75</v>
      </c>
      <c r="C905" s="13" t="s">
        <v>62</v>
      </c>
      <c r="D905" s="2">
        <v>2015</v>
      </c>
      <c r="E905" s="13">
        <v>2015</v>
      </c>
      <c r="F905" s="13" t="s">
        <v>100</v>
      </c>
      <c r="G905" s="88"/>
      <c r="H905" s="88"/>
      <c r="I905" s="88"/>
      <c r="J905" s="88"/>
      <c r="K905" s="88"/>
      <c r="L905" s="88"/>
      <c r="M905" s="45">
        <v>7360</v>
      </c>
      <c r="N905" s="45">
        <v>13261</v>
      </c>
      <c r="O905" s="45"/>
      <c r="P905" s="45"/>
      <c r="Q905" s="45"/>
      <c r="R905" s="45"/>
      <c r="S905" s="45"/>
      <c r="T905" s="45"/>
      <c r="U905" s="45"/>
      <c r="V905" s="45"/>
      <c r="W905" s="138"/>
      <c r="X905" s="138"/>
      <c r="Y905" s="138"/>
      <c r="Z905" s="25">
        <v>0.995</v>
      </c>
      <c r="AA905" s="25"/>
      <c r="AB905" s="25">
        <v>0.309</v>
      </c>
      <c r="AC905" s="25">
        <v>3.9699999999999999E-2</v>
      </c>
      <c r="AD905" s="121"/>
      <c r="AE905" s="121"/>
      <c r="AF905" s="88">
        <v>412</v>
      </c>
      <c r="AG905" s="88">
        <v>822</v>
      </c>
    </row>
    <row r="906" spans="1:49">
      <c r="A906" s="12" t="s">
        <v>122</v>
      </c>
      <c r="B906" s="2" t="s">
        <v>74</v>
      </c>
      <c r="C906" s="13" t="s">
        <v>62</v>
      </c>
      <c r="D906" s="2">
        <v>2015</v>
      </c>
      <c r="E906" s="13">
        <v>2015</v>
      </c>
      <c r="F906" s="13" t="s">
        <v>100</v>
      </c>
      <c r="G906" s="88"/>
      <c r="H906" s="88"/>
      <c r="I906" s="88"/>
      <c r="J906" s="88"/>
      <c r="K906" s="88"/>
      <c r="L906" s="88"/>
      <c r="M906" s="45">
        <v>97856</v>
      </c>
      <c r="N906" s="45">
        <v>229388</v>
      </c>
      <c r="O906" s="45"/>
      <c r="P906" s="45"/>
      <c r="Q906" s="45"/>
      <c r="R906" s="45"/>
      <c r="S906" s="45"/>
      <c r="T906" s="45"/>
      <c r="U906" s="45"/>
      <c r="V906" s="45"/>
      <c r="W906" s="138"/>
      <c r="X906" s="138"/>
      <c r="Y906" s="138"/>
      <c r="Z906" s="25">
        <v>0.94099999999999995</v>
      </c>
      <c r="AA906" s="25"/>
      <c r="AB906" s="25">
        <v>0.111</v>
      </c>
      <c r="AC906" s="25">
        <v>2.2700000000000001E-2</v>
      </c>
      <c r="AD906" s="121"/>
      <c r="AE906" s="121"/>
      <c r="AF906" s="88">
        <v>14167</v>
      </c>
      <c r="AG906" s="88">
        <v>31233</v>
      </c>
    </row>
    <row r="907" spans="1:49">
      <c r="A907" s="12" t="s">
        <v>123</v>
      </c>
      <c r="B907" s="2" t="s">
        <v>75</v>
      </c>
      <c r="C907" s="13" t="s">
        <v>62</v>
      </c>
      <c r="D907" s="2">
        <v>2015</v>
      </c>
      <c r="E907" s="13">
        <v>2015</v>
      </c>
      <c r="F907" s="13" t="s">
        <v>100</v>
      </c>
      <c r="G907" s="88"/>
      <c r="H907" s="88"/>
      <c r="I907" s="88"/>
      <c r="J907" s="88"/>
      <c r="K907" s="88"/>
      <c r="L907" s="88"/>
      <c r="M907" s="45">
        <v>1521</v>
      </c>
      <c r="N907" s="45">
        <v>3682</v>
      </c>
      <c r="O907" s="45"/>
      <c r="P907" s="45"/>
      <c r="Q907" s="45"/>
      <c r="R907" s="45"/>
      <c r="S907" s="45"/>
      <c r="T907" s="45"/>
      <c r="U907" s="45"/>
      <c r="V907" s="45"/>
      <c r="W907" s="138"/>
      <c r="X907" s="138"/>
      <c r="Y907" s="138"/>
      <c r="Z907" s="25">
        <v>1</v>
      </c>
      <c r="AA907" s="25"/>
      <c r="AB907" s="25">
        <v>0.309</v>
      </c>
      <c r="AC907" s="25">
        <v>3.9699999999999999E-2</v>
      </c>
      <c r="AD907" s="121"/>
      <c r="AE907" s="121"/>
      <c r="AF907" s="88">
        <v>206</v>
      </c>
      <c r="AG907" s="88">
        <v>468</v>
      </c>
    </row>
    <row r="908" spans="1:49">
      <c r="A908" s="12" t="s">
        <v>124</v>
      </c>
      <c r="B908" s="2" t="s">
        <v>75</v>
      </c>
      <c r="C908" s="13" t="s">
        <v>62</v>
      </c>
      <c r="D908" s="2">
        <v>2015</v>
      </c>
      <c r="E908" s="13">
        <v>2015</v>
      </c>
      <c r="F908" s="13" t="s">
        <v>100</v>
      </c>
      <c r="G908" s="88"/>
      <c r="H908" s="88"/>
      <c r="I908" s="88"/>
      <c r="J908" s="88"/>
      <c r="K908" s="88"/>
      <c r="L908" s="88"/>
      <c r="M908" s="45">
        <v>11942</v>
      </c>
      <c r="N908" s="45">
        <v>20875</v>
      </c>
      <c r="O908" s="45"/>
      <c r="P908" s="45"/>
      <c r="Q908" s="45"/>
      <c r="R908" s="45"/>
      <c r="S908" s="45"/>
      <c r="T908" s="45"/>
      <c r="U908" s="45"/>
      <c r="V908" s="45"/>
      <c r="W908" s="138"/>
      <c r="X908" s="138"/>
      <c r="Y908" s="138"/>
      <c r="Z908" s="25">
        <v>0.99829999999999997</v>
      </c>
      <c r="AA908" s="25"/>
      <c r="AB908" s="25">
        <v>0.309</v>
      </c>
      <c r="AC908" s="25">
        <v>3.9699999999999999E-2</v>
      </c>
      <c r="AD908" s="121"/>
      <c r="AE908" s="121"/>
      <c r="AF908" s="88">
        <v>666</v>
      </c>
      <c r="AG908" s="88">
        <v>1227</v>
      </c>
    </row>
    <row r="909" spans="1:49">
      <c r="A909" s="12" t="s">
        <v>125</v>
      </c>
      <c r="B909" s="2" t="s">
        <v>75</v>
      </c>
      <c r="C909" s="13" t="s">
        <v>62</v>
      </c>
      <c r="D909" s="2">
        <v>2015</v>
      </c>
      <c r="E909" s="13">
        <v>2015</v>
      </c>
      <c r="F909" s="13" t="s">
        <v>100</v>
      </c>
      <c r="G909" s="88"/>
      <c r="H909" s="88"/>
      <c r="I909" s="88"/>
      <c r="J909" s="88"/>
      <c r="K909" s="88"/>
      <c r="L909" s="88"/>
      <c r="M909" s="45">
        <v>16914</v>
      </c>
      <c r="N909" s="45">
        <v>42432</v>
      </c>
      <c r="O909" s="45"/>
      <c r="P909" s="45"/>
      <c r="Q909" s="45"/>
      <c r="R909" s="45"/>
      <c r="S909" s="45"/>
      <c r="T909" s="45"/>
      <c r="U909" s="45"/>
      <c r="V909" s="45"/>
      <c r="W909" s="138"/>
      <c r="X909" s="138"/>
      <c r="Y909" s="138"/>
      <c r="Z909" s="25">
        <v>0.9486</v>
      </c>
      <c r="AA909" s="25"/>
      <c r="AB909" s="25">
        <v>0.309</v>
      </c>
      <c r="AC909" s="25">
        <v>3.9699999999999999E-2</v>
      </c>
      <c r="AD909" s="121"/>
      <c r="AE909" s="121"/>
      <c r="AF909" s="88">
        <v>984</v>
      </c>
      <c r="AG909" s="88">
        <v>1928</v>
      </c>
    </row>
    <row r="910" spans="1:49">
      <c r="A910" s="12" t="s">
        <v>126</v>
      </c>
      <c r="B910" s="2" t="s">
        <v>75</v>
      </c>
      <c r="C910" s="13" t="s">
        <v>62</v>
      </c>
      <c r="D910" s="2">
        <v>2015</v>
      </c>
      <c r="E910" s="13">
        <v>2015</v>
      </c>
      <c r="F910" s="13" t="s">
        <v>100</v>
      </c>
      <c r="G910" s="88"/>
      <c r="H910" s="88"/>
      <c r="I910" s="88"/>
      <c r="J910" s="88"/>
      <c r="K910" s="88"/>
      <c r="L910" s="88"/>
      <c r="M910" s="45">
        <v>1042</v>
      </c>
      <c r="N910" s="45">
        <v>2073</v>
      </c>
      <c r="O910" s="45"/>
      <c r="P910" s="45"/>
      <c r="Q910" s="45"/>
      <c r="R910" s="45"/>
      <c r="S910" s="45"/>
      <c r="T910" s="45"/>
      <c r="U910" s="45"/>
      <c r="V910" s="45"/>
      <c r="W910" s="138"/>
      <c r="X910" s="138"/>
      <c r="Y910" s="138"/>
      <c r="Z910" s="25">
        <v>1</v>
      </c>
      <c r="AA910" s="25"/>
      <c r="AB910" s="25">
        <v>0.309</v>
      </c>
      <c r="AC910" s="25">
        <v>3.9699999999999999E-2</v>
      </c>
      <c r="AD910" s="121"/>
      <c r="AE910" s="121"/>
      <c r="AF910" s="88">
        <v>88</v>
      </c>
      <c r="AG910" s="88">
        <v>194</v>
      </c>
    </row>
    <row r="911" spans="1:49">
      <c r="A911" s="12" t="s">
        <v>127</v>
      </c>
      <c r="B911" s="2" t="s">
        <v>75</v>
      </c>
      <c r="C911" s="13" t="s">
        <v>62</v>
      </c>
      <c r="D911" s="2">
        <v>2015</v>
      </c>
      <c r="E911" s="13">
        <v>2015</v>
      </c>
      <c r="F911" s="13" t="s">
        <v>100</v>
      </c>
      <c r="G911" s="88"/>
      <c r="H911" s="88"/>
      <c r="I911" s="88"/>
      <c r="J911" s="88"/>
      <c r="K911" s="88"/>
      <c r="L911" s="88"/>
      <c r="M911" s="45">
        <v>66165</v>
      </c>
      <c r="N911" s="45">
        <v>157116</v>
      </c>
      <c r="O911" s="45"/>
      <c r="P911" s="45"/>
      <c r="Q911" s="45"/>
      <c r="R911" s="45"/>
      <c r="S911" s="45"/>
      <c r="T911" s="45"/>
      <c r="U911" s="45"/>
      <c r="V911" s="45"/>
      <c r="W911" s="138"/>
      <c r="X911" s="138"/>
      <c r="Y911" s="138"/>
      <c r="Z911" s="25">
        <v>0.99380000000000002</v>
      </c>
      <c r="AA911" s="25"/>
      <c r="AB911" s="25">
        <v>0.182</v>
      </c>
      <c r="AC911" s="25">
        <v>5.4000000000000003E-3</v>
      </c>
      <c r="AD911" s="121"/>
      <c r="AE911" s="121"/>
      <c r="AF911" s="88">
        <v>10357</v>
      </c>
      <c r="AG911" s="88">
        <v>23201</v>
      </c>
    </row>
    <row r="912" spans="1:49">
      <c r="A912" s="12" t="s">
        <v>128</v>
      </c>
      <c r="B912" s="2" t="s">
        <v>75</v>
      </c>
      <c r="C912" s="13" t="s">
        <v>62</v>
      </c>
      <c r="D912" s="2">
        <v>2015</v>
      </c>
      <c r="E912" s="13">
        <v>2015</v>
      </c>
      <c r="F912" s="13" t="s">
        <v>100</v>
      </c>
      <c r="G912" s="88"/>
      <c r="H912" s="88"/>
      <c r="I912" s="88"/>
      <c r="J912" s="88"/>
      <c r="K912" s="88"/>
      <c r="L912" s="88"/>
      <c r="M912" s="45">
        <v>10570</v>
      </c>
      <c r="N912" s="45">
        <v>24693</v>
      </c>
      <c r="O912" s="45"/>
      <c r="P912" s="45"/>
      <c r="Q912" s="45"/>
      <c r="R912" s="45"/>
      <c r="S912" s="45"/>
      <c r="T912" s="45"/>
      <c r="U912" s="45"/>
      <c r="V912" s="45"/>
      <c r="W912" s="138"/>
      <c r="X912" s="138"/>
      <c r="Y912" s="138"/>
      <c r="Z912" s="25">
        <v>0.998</v>
      </c>
      <c r="AA912" s="25"/>
      <c r="AB912" s="25">
        <v>0.309</v>
      </c>
      <c r="AC912" s="25">
        <v>3.9699999999999999E-2</v>
      </c>
      <c r="AD912" s="121"/>
      <c r="AE912" s="121"/>
      <c r="AF912" s="88">
        <v>1340</v>
      </c>
      <c r="AG912" s="88">
        <v>2990</v>
      </c>
    </row>
    <row r="913" spans="1:33">
      <c r="A913" s="12" t="s">
        <v>129</v>
      </c>
      <c r="B913" s="2" t="s">
        <v>75</v>
      </c>
      <c r="C913" s="13" t="s">
        <v>62</v>
      </c>
      <c r="D913" s="2">
        <v>2015</v>
      </c>
      <c r="E913" s="13">
        <v>2015</v>
      </c>
      <c r="F913" s="13" t="s">
        <v>100</v>
      </c>
      <c r="G913" s="88"/>
      <c r="H913" s="88"/>
      <c r="I913" s="88"/>
      <c r="J913" s="88"/>
      <c r="K913" s="88"/>
      <c r="L913" s="88"/>
      <c r="M913" s="45">
        <v>6132</v>
      </c>
      <c r="N913" s="45">
        <v>11957</v>
      </c>
      <c r="O913" s="45"/>
      <c r="P913" s="45"/>
      <c r="Q913" s="45"/>
      <c r="R913" s="45"/>
      <c r="S913" s="45"/>
      <c r="T913" s="45"/>
      <c r="U913" s="45"/>
      <c r="V913" s="45"/>
      <c r="W913" s="138"/>
      <c r="X913" s="138"/>
      <c r="Y913" s="138"/>
      <c r="Z913" s="25">
        <v>0.98029999999999995</v>
      </c>
      <c r="AA913" s="25"/>
      <c r="AB913" s="25">
        <v>0.309</v>
      </c>
      <c r="AC913" s="25">
        <v>3.9699999999999999E-2</v>
      </c>
      <c r="AD913" s="121"/>
      <c r="AE913" s="121"/>
      <c r="AF913" s="88">
        <v>365</v>
      </c>
      <c r="AG913" s="88">
        <v>713</v>
      </c>
    </row>
    <row r="914" spans="1:33">
      <c r="A914" s="12" t="s">
        <v>130</v>
      </c>
      <c r="B914" s="2" t="s">
        <v>75</v>
      </c>
      <c r="C914" s="13" t="s">
        <v>62</v>
      </c>
      <c r="D914" s="2">
        <v>2015</v>
      </c>
      <c r="E914" s="13">
        <v>2015</v>
      </c>
      <c r="F914" s="13" t="s">
        <v>100</v>
      </c>
      <c r="G914" s="88"/>
      <c r="H914" s="88"/>
      <c r="I914" s="88"/>
      <c r="J914" s="88"/>
      <c r="K914" s="88"/>
      <c r="L914" s="88"/>
      <c r="M914" s="45">
        <v>1544</v>
      </c>
      <c r="N914" s="45">
        <v>3212</v>
      </c>
      <c r="O914" s="45"/>
      <c r="P914" s="45"/>
      <c r="Q914" s="45"/>
      <c r="R914" s="45"/>
      <c r="S914" s="45"/>
      <c r="T914" s="45"/>
      <c r="U914" s="45"/>
      <c r="V914" s="45"/>
      <c r="W914" s="138"/>
      <c r="X914" s="138"/>
      <c r="Y914" s="138"/>
      <c r="Z914" s="25">
        <v>0.94369999999999998</v>
      </c>
      <c r="AA914" s="25"/>
      <c r="AB914" s="25">
        <v>0.309</v>
      </c>
      <c r="AC914" s="25">
        <v>3.9699999999999999E-2</v>
      </c>
      <c r="AD914" s="121"/>
      <c r="AE914" s="121"/>
      <c r="AF914" s="88">
        <v>101</v>
      </c>
      <c r="AG914" s="88">
        <v>173</v>
      </c>
    </row>
    <row r="915" spans="1:33">
      <c r="A915" s="12" t="s">
        <v>131</v>
      </c>
      <c r="B915" s="2" t="s">
        <v>76</v>
      </c>
      <c r="C915" s="13" t="s">
        <v>62</v>
      </c>
      <c r="D915" s="2">
        <v>2015</v>
      </c>
      <c r="E915" s="13">
        <v>2015</v>
      </c>
      <c r="F915" s="13" t="s">
        <v>100</v>
      </c>
      <c r="G915" s="88"/>
      <c r="H915" s="88"/>
      <c r="I915" s="88"/>
      <c r="J915" s="88"/>
      <c r="K915" s="88"/>
      <c r="L915" s="88"/>
      <c r="M915" s="45">
        <v>584978</v>
      </c>
      <c r="N915" s="45">
        <v>1178282</v>
      </c>
      <c r="O915" s="45"/>
      <c r="P915" s="45"/>
      <c r="Q915" s="45"/>
      <c r="R915" s="45"/>
      <c r="S915" s="45"/>
      <c r="T915" s="45"/>
      <c r="U915" s="45"/>
      <c r="V915" s="45"/>
      <c r="W915" s="138"/>
      <c r="X915" s="138"/>
      <c r="Y915" s="138"/>
      <c r="Z915" s="25">
        <v>0.9708</v>
      </c>
      <c r="AA915" s="25"/>
      <c r="AB915" s="25">
        <v>0.45800000000000002</v>
      </c>
      <c r="AC915" s="25">
        <v>5.16E-2</v>
      </c>
      <c r="AD915" s="121"/>
      <c r="AE915" s="121"/>
      <c r="AF915" s="88">
        <v>109958</v>
      </c>
      <c r="AG915" s="88">
        <v>224525</v>
      </c>
    </row>
    <row r="916" spans="1:33">
      <c r="A916" s="12" t="s">
        <v>132</v>
      </c>
      <c r="B916" s="2" t="s">
        <v>75</v>
      </c>
      <c r="C916" s="13" t="s">
        <v>62</v>
      </c>
      <c r="D916" s="2">
        <v>2015</v>
      </c>
      <c r="E916" s="13">
        <v>2015</v>
      </c>
      <c r="F916" s="13" t="s">
        <v>100</v>
      </c>
      <c r="G916" s="88"/>
      <c r="H916" s="88"/>
      <c r="I916" s="88"/>
      <c r="J916" s="88"/>
      <c r="K916" s="88"/>
      <c r="L916" s="88"/>
      <c r="M916" s="45">
        <v>12125</v>
      </c>
      <c r="N916" s="45">
        <v>29932</v>
      </c>
      <c r="O916" s="45"/>
      <c r="P916" s="45"/>
      <c r="Q916" s="45"/>
      <c r="R916" s="45"/>
      <c r="S916" s="45"/>
      <c r="T916" s="45"/>
      <c r="U916" s="45"/>
      <c r="V916" s="45"/>
      <c r="W916" s="138"/>
      <c r="X916" s="138"/>
      <c r="Y916" s="138"/>
      <c r="Z916" s="25">
        <v>1</v>
      </c>
      <c r="AA916" s="25"/>
      <c r="AB916" s="25">
        <v>0.309</v>
      </c>
      <c r="AC916" s="25">
        <v>3.9699999999999999E-2</v>
      </c>
      <c r="AD916" s="121"/>
      <c r="AE916" s="121"/>
      <c r="AF916" s="88">
        <v>2921</v>
      </c>
      <c r="AG916" s="88">
        <v>6785</v>
      </c>
    </row>
    <row r="917" spans="1:33">
      <c r="A917" s="12" t="s">
        <v>133</v>
      </c>
      <c r="B917" s="2" t="s">
        <v>75</v>
      </c>
      <c r="C917" s="13" t="s">
        <v>62</v>
      </c>
      <c r="D917" s="2">
        <v>2015</v>
      </c>
      <c r="E917" s="13">
        <v>2015</v>
      </c>
      <c r="F917" s="13" t="s">
        <v>100</v>
      </c>
      <c r="G917" s="88"/>
      <c r="H917" s="88"/>
      <c r="I917" s="88"/>
      <c r="J917" s="88"/>
      <c r="K917" s="88"/>
      <c r="L917" s="88"/>
      <c r="M917" s="45">
        <v>6426</v>
      </c>
      <c r="N917" s="45">
        <v>10485</v>
      </c>
      <c r="O917" s="45"/>
      <c r="P917" s="45"/>
      <c r="Q917" s="45"/>
      <c r="R917" s="45"/>
      <c r="S917" s="45"/>
      <c r="T917" s="45"/>
      <c r="U917" s="45"/>
      <c r="V917" s="45"/>
      <c r="W917" s="138"/>
      <c r="X917" s="138"/>
      <c r="Y917" s="138"/>
      <c r="Z917" s="25">
        <v>0.96930000000000005</v>
      </c>
      <c r="AA917" s="25"/>
      <c r="AB917" s="25">
        <v>0.309</v>
      </c>
      <c r="AC917" s="25">
        <v>3.9699999999999999E-2</v>
      </c>
      <c r="AD917" s="121"/>
      <c r="AE917" s="121"/>
      <c r="AF917" s="88">
        <v>1291</v>
      </c>
      <c r="AG917" s="88">
        <v>2318</v>
      </c>
    </row>
    <row r="918" spans="1:33">
      <c r="A918" s="12" t="s">
        <v>134</v>
      </c>
      <c r="B918" s="2" t="s">
        <v>75</v>
      </c>
      <c r="C918" s="13" t="s">
        <v>62</v>
      </c>
      <c r="D918" s="2">
        <v>2015</v>
      </c>
      <c r="E918" s="13">
        <v>2015</v>
      </c>
      <c r="F918" s="13" t="s">
        <v>100</v>
      </c>
      <c r="G918" s="88"/>
      <c r="H918" s="88"/>
      <c r="I918" s="88"/>
      <c r="J918" s="88"/>
      <c r="K918" s="88"/>
      <c r="L918" s="88"/>
      <c r="M918" s="45">
        <v>1113</v>
      </c>
      <c r="N918" s="45">
        <v>2127</v>
      </c>
      <c r="O918" s="45"/>
      <c r="P918" s="45"/>
      <c r="Q918" s="45"/>
      <c r="R918" s="45"/>
      <c r="S918" s="45"/>
      <c r="T918" s="45"/>
      <c r="U918" s="45"/>
      <c r="V918" s="45"/>
      <c r="W918" s="138"/>
      <c r="X918" s="138"/>
      <c r="Y918" s="138"/>
      <c r="Z918" s="25">
        <v>1</v>
      </c>
      <c r="AA918" s="25"/>
      <c r="AB918" s="25">
        <v>0.309</v>
      </c>
      <c r="AC918" s="25">
        <v>3.9699999999999999E-2</v>
      </c>
      <c r="AD918" s="121"/>
      <c r="AE918" s="121"/>
      <c r="AF918" s="88">
        <v>25</v>
      </c>
      <c r="AG918" s="88">
        <v>46</v>
      </c>
    </row>
    <row r="919" spans="1:33">
      <c r="A919" s="12" t="s">
        <v>135</v>
      </c>
      <c r="B919" s="2" t="s">
        <v>75</v>
      </c>
      <c r="C919" s="13" t="s">
        <v>62</v>
      </c>
      <c r="D919" s="2">
        <v>2015</v>
      </c>
      <c r="E919" s="13">
        <v>2015</v>
      </c>
      <c r="F919" s="13" t="s">
        <v>100</v>
      </c>
      <c r="G919" s="88"/>
      <c r="H919" s="88"/>
      <c r="I919" s="88"/>
      <c r="J919" s="88"/>
      <c r="K919" s="88"/>
      <c r="L919" s="88"/>
      <c r="M919" s="45">
        <v>6965</v>
      </c>
      <c r="N919" s="45">
        <v>13008</v>
      </c>
      <c r="O919" s="45"/>
      <c r="P919" s="45"/>
      <c r="Q919" s="45"/>
      <c r="R919" s="45"/>
      <c r="S919" s="45"/>
      <c r="T919" s="45"/>
      <c r="U919" s="45"/>
      <c r="V919" s="45"/>
      <c r="W919" s="138"/>
      <c r="X919" s="138"/>
      <c r="Y919" s="138"/>
      <c r="Z919" s="25">
        <v>1</v>
      </c>
      <c r="AA919" s="25"/>
      <c r="AB919" s="25">
        <v>0.309</v>
      </c>
      <c r="AC919" s="25">
        <v>3.9699999999999999E-2</v>
      </c>
      <c r="AD919" s="121"/>
      <c r="AE919" s="121"/>
      <c r="AF919" s="88">
        <v>600</v>
      </c>
      <c r="AG919" s="88">
        <v>1261</v>
      </c>
    </row>
    <row r="920" spans="1:33">
      <c r="A920" s="12" t="s">
        <v>136</v>
      </c>
      <c r="B920" s="2" t="s">
        <v>75</v>
      </c>
      <c r="C920" s="13" t="s">
        <v>62</v>
      </c>
      <c r="D920" s="2">
        <v>2015</v>
      </c>
      <c r="E920" s="13">
        <v>2015</v>
      </c>
      <c r="F920" s="13" t="s">
        <v>100</v>
      </c>
      <c r="G920" s="88"/>
      <c r="H920" s="88"/>
      <c r="I920" s="88"/>
      <c r="J920" s="88"/>
      <c r="K920" s="88"/>
      <c r="L920" s="88"/>
      <c r="M920" s="45">
        <v>25216</v>
      </c>
      <c r="N920" s="45">
        <v>58981</v>
      </c>
      <c r="O920" s="45"/>
      <c r="P920" s="45"/>
      <c r="Q920" s="45"/>
      <c r="R920" s="45"/>
      <c r="S920" s="45"/>
      <c r="T920" s="45"/>
      <c r="U920" s="45"/>
      <c r="V920" s="45"/>
      <c r="W920" s="138"/>
      <c r="X920" s="138"/>
      <c r="Y920" s="138"/>
      <c r="Z920" s="25">
        <v>0.99660000000000004</v>
      </c>
      <c r="AA920" s="25"/>
      <c r="AB920" s="25">
        <v>0.33300000000000002</v>
      </c>
      <c r="AC920" s="25">
        <v>1.55E-2</v>
      </c>
      <c r="AD920" s="121"/>
      <c r="AE920" s="121"/>
      <c r="AF920" s="88">
        <v>4044</v>
      </c>
      <c r="AG920" s="88">
        <v>9044</v>
      </c>
    </row>
    <row r="921" spans="1:33">
      <c r="A921" s="12" t="s">
        <v>137</v>
      </c>
      <c r="B921" s="2" t="s">
        <v>75</v>
      </c>
      <c r="C921" s="13" t="s">
        <v>62</v>
      </c>
      <c r="D921" s="2">
        <v>2015</v>
      </c>
      <c r="E921" s="13">
        <v>2015</v>
      </c>
      <c r="F921" s="13" t="s">
        <v>100</v>
      </c>
      <c r="G921" s="88"/>
      <c r="H921" s="88"/>
      <c r="I921" s="88"/>
      <c r="J921" s="88"/>
      <c r="K921" s="88"/>
      <c r="L921" s="88"/>
      <c r="M921" s="45">
        <v>465</v>
      </c>
      <c r="N921" s="45">
        <v>1012</v>
      </c>
      <c r="O921" s="45"/>
      <c r="P921" s="45"/>
      <c r="Q921" s="45"/>
      <c r="R921" s="45"/>
      <c r="S921" s="45"/>
      <c r="T921" s="45"/>
      <c r="U921" s="45"/>
      <c r="V921" s="45"/>
      <c r="W921" s="138"/>
      <c r="X921" s="138"/>
      <c r="Y921" s="138"/>
      <c r="Z921" s="25">
        <v>0.89470000000000005</v>
      </c>
      <c r="AA921" s="25"/>
      <c r="AB921" s="25">
        <v>0.309</v>
      </c>
      <c r="AC921" s="25">
        <v>3.9699999999999999E-2</v>
      </c>
      <c r="AD921" s="121"/>
      <c r="AE921" s="121"/>
      <c r="AF921" s="88">
        <v>42</v>
      </c>
      <c r="AG921" s="88">
        <v>71</v>
      </c>
    </row>
    <row r="922" spans="1:33">
      <c r="A922" s="12" t="s">
        <v>138</v>
      </c>
      <c r="B922" s="2" t="s">
        <v>75</v>
      </c>
      <c r="C922" s="13" t="s">
        <v>62</v>
      </c>
      <c r="D922" s="2">
        <v>2015</v>
      </c>
      <c r="E922" s="13">
        <v>2015</v>
      </c>
      <c r="F922" s="13" t="s">
        <v>100</v>
      </c>
      <c r="G922" s="88"/>
      <c r="H922" s="88"/>
      <c r="I922" s="88"/>
      <c r="J922" s="88"/>
      <c r="K922" s="88"/>
      <c r="L922" s="88"/>
      <c r="M922" s="45">
        <v>522</v>
      </c>
      <c r="N922" s="45">
        <v>852</v>
      </c>
      <c r="O922" s="45"/>
      <c r="P922" s="45"/>
      <c r="Q922" s="45"/>
      <c r="R922" s="45"/>
      <c r="S922" s="45"/>
      <c r="T922" s="45"/>
      <c r="U922" s="45"/>
      <c r="V922" s="45"/>
      <c r="W922" s="138"/>
      <c r="X922" s="138"/>
      <c r="Y922" s="138"/>
      <c r="Z922" s="25">
        <v>0.96299999999999997</v>
      </c>
      <c r="AA922" s="25"/>
      <c r="AB922" s="25">
        <v>0.309</v>
      </c>
      <c r="AC922" s="25">
        <v>3.9699999999999999E-2</v>
      </c>
      <c r="AD922" s="121"/>
      <c r="AE922" s="121"/>
      <c r="AF922" s="88">
        <v>67</v>
      </c>
      <c r="AG922" s="88">
        <v>143</v>
      </c>
    </row>
    <row r="923" spans="1:33">
      <c r="A923" s="12" t="s">
        <v>139</v>
      </c>
      <c r="B923" s="2" t="s">
        <v>75</v>
      </c>
      <c r="C923" s="13" t="s">
        <v>62</v>
      </c>
      <c r="D923" s="2">
        <v>2015</v>
      </c>
      <c r="E923" s="13">
        <v>2015</v>
      </c>
      <c r="F923" s="13" t="s">
        <v>100</v>
      </c>
      <c r="G923" s="88"/>
      <c r="H923" s="88"/>
      <c r="I923" s="88"/>
      <c r="J923" s="88"/>
      <c r="K923" s="88"/>
      <c r="L923" s="88"/>
      <c r="M923" s="45">
        <v>24412</v>
      </c>
      <c r="N923" s="45">
        <v>54990</v>
      </c>
      <c r="O923" s="45"/>
      <c r="P923" s="45"/>
      <c r="Q923" s="45"/>
      <c r="R923" s="45"/>
      <c r="S923" s="45"/>
      <c r="T923" s="45"/>
      <c r="U923" s="45"/>
      <c r="V923" s="45"/>
      <c r="W923" s="138"/>
      <c r="X923" s="138"/>
      <c r="Y923" s="138"/>
      <c r="Z923" s="25">
        <v>1</v>
      </c>
      <c r="AA923" s="25"/>
      <c r="AB923" s="25">
        <v>0.1</v>
      </c>
      <c r="AC923" s="25">
        <v>6.0400000000000002E-2</v>
      </c>
      <c r="AD923" s="121"/>
      <c r="AE923" s="121"/>
      <c r="AF923" s="88">
        <v>8101</v>
      </c>
      <c r="AG923" s="88">
        <v>17663</v>
      </c>
    </row>
    <row r="924" spans="1:33">
      <c r="A924" s="12" t="s">
        <v>140</v>
      </c>
      <c r="B924" s="2" t="s">
        <v>75</v>
      </c>
      <c r="C924" s="13" t="s">
        <v>62</v>
      </c>
      <c r="D924" s="2">
        <v>2015</v>
      </c>
      <c r="E924" s="13">
        <v>2015</v>
      </c>
      <c r="F924" s="13" t="s">
        <v>100</v>
      </c>
      <c r="G924" s="88"/>
      <c r="H924" s="88"/>
      <c r="I924" s="88"/>
      <c r="J924" s="88"/>
      <c r="K924" s="88"/>
      <c r="L924" s="88"/>
      <c r="M924" s="45">
        <v>3706</v>
      </c>
      <c r="N924" s="45">
        <v>7653</v>
      </c>
      <c r="O924" s="45"/>
      <c r="P924" s="45"/>
      <c r="Q924" s="45"/>
      <c r="R924" s="45"/>
      <c r="S924" s="45"/>
      <c r="T924" s="45"/>
      <c r="U924" s="45"/>
      <c r="V924" s="45"/>
      <c r="W924" s="138"/>
      <c r="X924" s="138"/>
      <c r="Y924" s="138"/>
      <c r="Z924" s="25">
        <v>0.98809999999999998</v>
      </c>
      <c r="AA924" s="25"/>
      <c r="AB924" s="25">
        <v>0.309</v>
      </c>
      <c r="AC924" s="25">
        <v>3.9699999999999999E-2</v>
      </c>
      <c r="AD924" s="121"/>
      <c r="AE924" s="121"/>
      <c r="AF924" s="88">
        <v>843</v>
      </c>
      <c r="AG924" s="88">
        <v>1760</v>
      </c>
    </row>
    <row r="925" spans="1:33">
      <c r="A925" s="12" t="s">
        <v>141</v>
      </c>
      <c r="B925" s="2" t="s">
        <v>75</v>
      </c>
      <c r="C925" s="13" t="s">
        <v>62</v>
      </c>
      <c r="D925" s="2">
        <v>2015</v>
      </c>
      <c r="E925" s="13">
        <v>2015</v>
      </c>
      <c r="F925" s="13" t="s">
        <v>100</v>
      </c>
      <c r="G925" s="88"/>
      <c r="H925" s="88"/>
      <c r="I925" s="88"/>
      <c r="J925" s="88"/>
      <c r="K925" s="88"/>
      <c r="L925" s="88"/>
      <c r="M925" s="45">
        <v>4236</v>
      </c>
      <c r="N925" s="45">
        <v>7675</v>
      </c>
      <c r="O925" s="45"/>
      <c r="P925" s="45"/>
      <c r="Q925" s="45"/>
      <c r="R925" s="45"/>
      <c r="S925" s="45"/>
      <c r="T925" s="45"/>
      <c r="U925" s="45"/>
      <c r="V925" s="45"/>
      <c r="W925" s="138"/>
      <c r="X925" s="138"/>
      <c r="Y925" s="138"/>
      <c r="Z925" s="25">
        <v>0.9889</v>
      </c>
      <c r="AA925" s="25"/>
      <c r="AB925" s="25">
        <v>0.309</v>
      </c>
      <c r="AC925" s="25">
        <v>3.9699999999999999E-2</v>
      </c>
      <c r="AD925" s="121"/>
      <c r="AE925" s="121"/>
      <c r="AF925" s="88">
        <v>157</v>
      </c>
      <c r="AG925" s="88">
        <v>288</v>
      </c>
    </row>
    <row r="926" spans="1:33">
      <c r="A926" s="12" t="s">
        <v>142</v>
      </c>
      <c r="B926" s="2" t="s">
        <v>74</v>
      </c>
      <c r="C926" s="13" t="s">
        <v>62</v>
      </c>
      <c r="D926" s="2">
        <v>2015</v>
      </c>
      <c r="E926" s="13">
        <v>2015</v>
      </c>
      <c r="F926" s="13" t="s">
        <v>100</v>
      </c>
      <c r="G926" s="88"/>
      <c r="H926" s="88"/>
      <c r="I926" s="88"/>
      <c r="J926" s="88"/>
      <c r="K926" s="88"/>
      <c r="L926" s="88"/>
      <c r="M926" s="45">
        <v>121210</v>
      </c>
      <c r="N926" s="45">
        <v>254662</v>
      </c>
      <c r="O926" s="45"/>
      <c r="P926" s="45"/>
      <c r="Q926" s="45"/>
      <c r="R926" s="45"/>
      <c r="S926" s="45"/>
      <c r="T926" s="45"/>
      <c r="U926" s="45"/>
      <c r="V926" s="45"/>
      <c r="W926" s="138"/>
      <c r="X926" s="138"/>
      <c r="Y926" s="138"/>
      <c r="Z926" s="25">
        <v>0.98780000000000001</v>
      </c>
      <c r="AA926" s="25"/>
      <c r="AB926" s="25">
        <v>0.4</v>
      </c>
      <c r="AC926" s="25">
        <v>3.04E-2</v>
      </c>
      <c r="AD926" s="121"/>
      <c r="AE926" s="121"/>
      <c r="AF926" s="88">
        <v>28595</v>
      </c>
      <c r="AG926" s="88">
        <v>61984</v>
      </c>
    </row>
    <row r="927" spans="1:33">
      <c r="A927" s="12" t="s">
        <v>143</v>
      </c>
      <c r="B927" s="2" t="s">
        <v>74</v>
      </c>
      <c r="C927" s="13" t="s">
        <v>62</v>
      </c>
      <c r="D927" s="2">
        <v>2015</v>
      </c>
      <c r="E927" s="13">
        <v>2015</v>
      </c>
      <c r="F927" s="13" t="s">
        <v>100</v>
      </c>
      <c r="G927" s="88"/>
      <c r="H927" s="88"/>
      <c r="I927" s="88"/>
      <c r="J927" s="88"/>
      <c r="K927" s="88"/>
      <c r="L927" s="88"/>
      <c r="M927" s="45">
        <v>9342</v>
      </c>
      <c r="N927" s="45">
        <v>18325</v>
      </c>
      <c r="O927" s="45"/>
      <c r="P927" s="45"/>
      <c r="Q927" s="45"/>
      <c r="R927" s="45"/>
      <c r="S927" s="45"/>
      <c r="T927" s="45"/>
      <c r="U927" s="45"/>
      <c r="V927" s="45"/>
      <c r="W927" s="138"/>
      <c r="X927" s="138"/>
      <c r="Y927" s="138"/>
      <c r="Z927" s="25">
        <v>0.98219999999999996</v>
      </c>
      <c r="AA927" s="25"/>
      <c r="AB927" s="25">
        <v>0.309</v>
      </c>
      <c r="AC927" s="25">
        <v>3.9699999999999999E-2</v>
      </c>
      <c r="AD927" s="121"/>
      <c r="AE927" s="121"/>
      <c r="AF927" s="88">
        <v>702</v>
      </c>
      <c r="AG927" s="88">
        <v>1394</v>
      </c>
    </row>
    <row r="928" spans="1:33">
      <c r="A928" s="12" t="s">
        <v>144</v>
      </c>
      <c r="B928" s="2" t="s">
        <v>75</v>
      </c>
      <c r="C928" s="13" t="s">
        <v>62</v>
      </c>
      <c r="D928" s="2">
        <v>2015</v>
      </c>
      <c r="E928" s="13">
        <v>2015</v>
      </c>
      <c r="F928" s="13" t="s">
        <v>100</v>
      </c>
      <c r="G928" s="88"/>
      <c r="H928" s="88"/>
      <c r="I928" s="88"/>
      <c r="J928" s="88"/>
      <c r="K928" s="88"/>
      <c r="L928" s="88"/>
      <c r="M928" s="45">
        <v>1126</v>
      </c>
      <c r="N928" s="45">
        <v>2151</v>
      </c>
      <c r="O928" s="45"/>
      <c r="P928" s="45"/>
      <c r="Q928" s="45"/>
      <c r="R928" s="45"/>
      <c r="S928" s="45"/>
      <c r="T928" s="45"/>
      <c r="U928" s="45"/>
      <c r="V928" s="45"/>
      <c r="W928" s="138"/>
      <c r="X928" s="138"/>
      <c r="Y928" s="138"/>
      <c r="Z928" s="25">
        <v>1</v>
      </c>
      <c r="AA928" s="25"/>
      <c r="AB928" s="25">
        <v>0.309</v>
      </c>
      <c r="AC928" s="25">
        <v>3.9699999999999999E-2</v>
      </c>
      <c r="AD928" s="121"/>
      <c r="AE928" s="121"/>
      <c r="AF928" s="88">
        <v>50</v>
      </c>
      <c r="AG928" s="88">
        <v>87</v>
      </c>
    </row>
    <row r="929" spans="1:33">
      <c r="A929" s="12" t="s">
        <v>145</v>
      </c>
      <c r="B929" s="2" t="s">
        <v>75</v>
      </c>
      <c r="C929" s="13" t="s">
        <v>62</v>
      </c>
      <c r="D929" s="2">
        <v>2015</v>
      </c>
      <c r="E929" s="13">
        <v>2015</v>
      </c>
      <c r="F929" s="13" t="s">
        <v>100</v>
      </c>
      <c r="G929" s="88"/>
      <c r="H929" s="88"/>
      <c r="I929" s="88"/>
      <c r="J929" s="88"/>
      <c r="K929" s="88"/>
      <c r="L929" s="88"/>
      <c r="M929" s="45">
        <v>126536</v>
      </c>
      <c r="N929" s="45">
        <v>290231</v>
      </c>
      <c r="O929" s="45"/>
      <c r="P929" s="45"/>
      <c r="Q929" s="45"/>
      <c r="R929" s="45"/>
      <c r="S929" s="45"/>
      <c r="T929" s="45"/>
      <c r="U929" s="45"/>
      <c r="V929" s="45"/>
      <c r="W929" s="138"/>
      <c r="X929" s="138"/>
      <c r="Y929" s="138"/>
      <c r="Z929" s="25">
        <v>0.99690000000000001</v>
      </c>
      <c r="AA929" s="25"/>
      <c r="AB929" s="25">
        <v>0.14299999999999999</v>
      </c>
      <c r="AC929" s="25">
        <v>7.1800000000000003E-2</v>
      </c>
      <c r="AD929" s="121"/>
      <c r="AE929" s="121"/>
      <c r="AF929" s="88">
        <v>16380</v>
      </c>
      <c r="AG929" s="88">
        <v>36010</v>
      </c>
    </row>
    <row r="930" spans="1:33">
      <c r="A930" s="12" t="s">
        <v>146</v>
      </c>
      <c r="B930" s="2" t="s">
        <v>74</v>
      </c>
      <c r="C930" s="13" t="s">
        <v>62</v>
      </c>
      <c r="D930" s="2">
        <v>2015</v>
      </c>
      <c r="E930" s="13">
        <v>2015</v>
      </c>
      <c r="F930" s="13" t="s">
        <v>100</v>
      </c>
      <c r="G930" s="88"/>
      <c r="H930" s="88"/>
      <c r="I930" s="88"/>
      <c r="J930" s="88"/>
      <c r="K930" s="88"/>
      <c r="L930" s="88"/>
      <c r="M930" s="45">
        <v>103785</v>
      </c>
      <c r="N930" s="45">
        <v>219096</v>
      </c>
      <c r="O930" s="45"/>
      <c r="P930" s="45"/>
      <c r="Q930" s="45"/>
      <c r="R930" s="45"/>
      <c r="S930" s="45"/>
      <c r="T930" s="45"/>
      <c r="U930" s="45"/>
      <c r="V930" s="45"/>
      <c r="W930" s="138"/>
      <c r="X930" s="138"/>
      <c r="Y930" s="138"/>
      <c r="Z930" s="25">
        <v>0.9919</v>
      </c>
      <c r="AA930" s="25"/>
      <c r="AB930" s="25">
        <v>0.69199999999999995</v>
      </c>
      <c r="AC930" s="25">
        <v>0</v>
      </c>
      <c r="AD930" s="121"/>
      <c r="AE930" s="121"/>
      <c r="AF930" s="88">
        <v>9451</v>
      </c>
      <c r="AG930" s="88">
        <v>18696</v>
      </c>
    </row>
    <row r="931" spans="1:33">
      <c r="A931" s="12" t="s">
        <v>147</v>
      </c>
      <c r="B931" s="2" t="s">
        <v>75</v>
      </c>
      <c r="C931" s="13" t="s">
        <v>62</v>
      </c>
      <c r="D931" s="2">
        <v>2015</v>
      </c>
      <c r="E931" s="13">
        <v>2015</v>
      </c>
      <c r="F931" s="13" t="s">
        <v>100</v>
      </c>
      <c r="G931" s="88"/>
      <c r="H931" s="88"/>
      <c r="I931" s="88"/>
      <c r="J931" s="88"/>
      <c r="K931" s="88"/>
      <c r="L931" s="88"/>
      <c r="M931" s="45">
        <v>2781</v>
      </c>
      <c r="N931" s="45">
        <v>6283</v>
      </c>
      <c r="O931" s="45"/>
      <c r="P931" s="45"/>
      <c r="Q931" s="45"/>
      <c r="R931" s="45"/>
      <c r="S931" s="45"/>
      <c r="T931" s="45"/>
      <c r="U931" s="45"/>
      <c r="V931" s="45"/>
      <c r="W931" s="138"/>
      <c r="X931" s="138"/>
      <c r="Y931" s="138"/>
      <c r="Z931" s="25">
        <v>0.99209999999999998</v>
      </c>
      <c r="AA931" s="25"/>
      <c r="AB931" s="25">
        <v>0.309</v>
      </c>
      <c r="AC931" s="25">
        <v>3.9699999999999999E-2</v>
      </c>
      <c r="AD931" s="121"/>
      <c r="AE931" s="121"/>
      <c r="AF931" s="88">
        <v>449</v>
      </c>
      <c r="AG931" s="88">
        <v>1024</v>
      </c>
    </row>
    <row r="932" spans="1:33">
      <c r="A932" s="12" t="s">
        <v>148</v>
      </c>
      <c r="B932" s="2" t="s">
        <v>75</v>
      </c>
      <c r="C932" s="13" t="s">
        <v>62</v>
      </c>
      <c r="D932" s="2">
        <v>2015</v>
      </c>
      <c r="E932" s="13">
        <v>2015</v>
      </c>
      <c r="F932" s="13" t="s">
        <v>100</v>
      </c>
      <c r="G932" s="88"/>
      <c r="H932" s="88"/>
      <c r="I932" s="88"/>
      <c r="J932" s="88"/>
      <c r="K932" s="88"/>
      <c r="L932" s="88"/>
      <c r="M932" s="45">
        <v>178228</v>
      </c>
      <c r="N932" s="45">
        <v>398523</v>
      </c>
      <c r="O932" s="45"/>
      <c r="P932" s="45"/>
      <c r="Q932" s="45"/>
      <c r="R932" s="45"/>
      <c r="S932" s="45"/>
      <c r="T932" s="45"/>
      <c r="U932" s="45"/>
      <c r="V932" s="45"/>
      <c r="W932" s="138"/>
      <c r="X932" s="138"/>
      <c r="Y932" s="138"/>
      <c r="Z932" s="25">
        <v>0.99980000000000002</v>
      </c>
      <c r="AA932" s="25"/>
      <c r="AB932" s="25">
        <v>0.1</v>
      </c>
      <c r="AC932" s="25">
        <v>5.0500000000000003E-2</v>
      </c>
      <c r="AD932" s="121"/>
      <c r="AE932" s="121"/>
      <c r="AF932" s="88">
        <v>20767</v>
      </c>
      <c r="AG932" s="88">
        <v>44202</v>
      </c>
    </row>
    <row r="933" spans="1:33">
      <c r="A933" s="12" t="s">
        <v>149</v>
      </c>
      <c r="B933" s="2" t="s">
        <v>74</v>
      </c>
      <c r="C933" s="13" t="s">
        <v>62</v>
      </c>
      <c r="D933" s="2">
        <v>2015</v>
      </c>
      <c r="E933" s="13">
        <v>2015</v>
      </c>
      <c r="F933" s="13" t="s">
        <v>100</v>
      </c>
      <c r="G933" s="88"/>
      <c r="H933" s="88"/>
      <c r="I933" s="88"/>
      <c r="J933" s="88"/>
      <c r="K933" s="88"/>
      <c r="L933" s="88"/>
      <c r="M933" s="45">
        <v>141303</v>
      </c>
      <c r="N933" s="45">
        <v>289089</v>
      </c>
      <c r="O933" s="45"/>
      <c r="P933" s="45"/>
      <c r="Q933" s="45"/>
      <c r="R933" s="45"/>
      <c r="S933" s="45"/>
      <c r="T933" s="45"/>
      <c r="U933" s="45"/>
      <c r="V933" s="45"/>
      <c r="W933" s="138"/>
      <c r="X933" s="138"/>
      <c r="Y933" s="138"/>
      <c r="Z933" s="25">
        <v>0.93830000000000002</v>
      </c>
      <c r="AA933" s="25"/>
      <c r="AB933" s="25">
        <v>0.5</v>
      </c>
      <c r="AC933" s="25">
        <v>1.5599999999999999E-2</v>
      </c>
      <c r="AD933" s="121"/>
      <c r="AE933" s="121"/>
      <c r="AF933" s="88">
        <v>15988</v>
      </c>
      <c r="AG933" s="88">
        <v>32892</v>
      </c>
    </row>
    <row r="934" spans="1:33">
      <c r="A934" s="12" t="s">
        <v>150</v>
      </c>
      <c r="B934" s="2" t="s">
        <v>74</v>
      </c>
      <c r="C934" s="13" t="s">
        <v>62</v>
      </c>
      <c r="D934" s="2">
        <v>2015</v>
      </c>
      <c r="E934" s="13">
        <v>2015</v>
      </c>
      <c r="F934" s="13" t="s">
        <v>100</v>
      </c>
      <c r="G934" s="88"/>
      <c r="H934" s="88"/>
      <c r="I934" s="88"/>
      <c r="J934" s="88"/>
      <c r="K934" s="88"/>
      <c r="L934" s="88"/>
      <c r="M934" s="45">
        <v>33614</v>
      </c>
      <c r="N934" s="45">
        <v>51449</v>
      </c>
      <c r="O934" s="45"/>
      <c r="P934" s="45"/>
      <c r="Q934" s="45"/>
      <c r="R934" s="45"/>
      <c r="S934" s="45"/>
      <c r="T934" s="45"/>
      <c r="U934" s="45"/>
      <c r="V934" s="45"/>
      <c r="W934" s="138"/>
      <c r="X934" s="138"/>
      <c r="Y934" s="138"/>
      <c r="Z934" s="25">
        <v>0.96960000000000002</v>
      </c>
      <c r="AA934" s="25"/>
      <c r="AB934" s="25">
        <v>0.83299999999999996</v>
      </c>
      <c r="AC934" s="25">
        <v>7.7200000000000005E-2</v>
      </c>
      <c r="AD934" s="121"/>
      <c r="AE934" s="121"/>
      <c r="AF934" s="88">
        <v>3969</v>
      </c>
      <c r="AG934" s="88">
        <v>6351</v>
      </c>
    </row>
    <row r="935" spans="1:33">
      <c r="A935" s="12" t="s">
        <v>151</v>
      </c>
      <c r="B935" s="2" t="s">
        <v>75</v>
      </c>
      <c r="C935" s="13" t="s">
        <v>62</v>
      </c>
      <c r="D935" s="2">
        <v>2015</v>
      </c>
      <c r="E935" s="13">
        <v>2015</v>
      </c>
      <c r="F935" s="13" t="s">
        <v>100</v>
      </c>
      <c r="G935" s="88"/>
      <c r="H935" s="88"/>
      <c r="I935" s="88"/>
      <c r="J935" s="88"/>
      <c r="K935" s="88"/>
      <c r="L935" s="88"/>
      <c r="M935" s="45">
        <v>53153</v>
      </c>
      <c r="N935" s="45">
        <v>122470</v>
      </c>
      <c r="O935" s="45"/>
      <c r="P935" s="45"/>
      <c r="Q935" s="45"/>
      <c r="R935" s="45"/>
      <c r="S935" s="45"/>
      <c r="T935" s="45"/>
      <c r="U935" s="45"/>
      <c r="V935" s="45"/>
      <c r="W935" s="138"/>
      <c r="X935" s="138"/>
      <c r="Y935" s="138"/>
      <c r="Z935" s="25">
        <v>0.99399999999999999</v>
      </c>
      <c r="AA935" s="25"/>
      <c r="AB935" s="25">
        <v>6.3E-2</v>
      </c>
      <c r="AC935" s="25">
        <v>1.8200000000000001E-2</v>
      </c>
      <c r="AD935" s="121"/>
      <c r="AE935" s="121"/>
      <c r="AF935" s="88">
        <v>7146</v>
      </c>
      <c r="AG935" s="88">
        <v>15261</v>
      </c>
    </row>
    <row r="936" spans="1:33">
      <c r="A936" s="12" t="s">
        <v>152</v>
      </c>
      <c r="B936" s="2" t="s">
        <v>74</v>
      </c>
      <c r="C936" s="13" t="s">
        <v>62</v>
      </c>
      <c r="D936" s="2">
        <v>2015</v>
      </c>
      <c r="E936" s="13">
        <v>2015</v>
      </c>
      <c r="F936" s="13" t="s">
        <v>100</v>
      </c>
      <c r="G936" s="88"/>
      <c r="H936" s="88"/>
      <c r="I936" s="88"/>
      <c r="J936" s="88"/>
      <c r="K936" s="88"/>
      <c r="L936" s="88"/>
      <c r="M936" s="45">
        <v>9993</v>
      </c>
      <c r="N936" s="45">
        <v>18578</v>
      </c>
      <c r="O936" s="45"/>
      <c r="P936" s="45"/>
      <c r="Q936" s="45"/>
      <c r="R936" s="45"/>
      <c r="S936" s="45"/>
      <c r="T936" s="45"/>
      <c r="U936" s="45"/>
      <c r="V936" s="45"/>
      <c r="W936" s="138"/>
      <c r="X936" s="138"/>
      <c r="Y936" s="138"/>
      <c r="Z936" s="25">
        <v>0.98050000000000004</v>
      </c>
      <c r="AA936" s="25"/>
      <c r="AB936" s="25">
        <v>0.309</v>
      </c>
      <c r="AC936" s="25">
        <v>3.9699999999999999E-2</v>
      </c>
      <c r="AD936" s="121"/>
      <c r="AE936" s="121"/>
      <c r="AF936" s="88">
        <v>1118</v>
      </c>
      <c r="AG936" s="88">
        <v>2298</v>
      </c>
    </row>
    <row r="937" spans="1:33">
      <c r="A937" s="12" t="s">
        <v>153</v>
      </c>
      <c r="B937" s="2" t="s">
        <v>74</v>
      </c>
      <c r="C937" s="13" t="s">
        <v>62</v>
      </c>
      <c r="D937" s="2">
        <v>2015</v>
      </c>
      <c r="E937" s="13">
        <v>2015</v>
      </c>
      <c r="F937" s="13" t="s">
        <v>100</v>
      </c>
      <c r="G937" s="88"/>
      <c r="H937" s="88"/>
      <c r="I937" s="88"/>
      <c r="J937" s="88"/>
      <c r="K937" s="88"/>
      <c r="L937" s="88"/>
      <c r="M937" s="45">
        <v>16200</v>
      </c>
      <c r="N937" s="45">
        <v>31947</v>
      </c>
      <c r="O937" s="45"/>
      <c r="P937" s="45"/>
      <c r="Q937" s="45"/>
      <c r="R937" s="45"/>
      <c r="S937" s="45"/>
      <c r="T937" s="45"/>
      <c r="U937" s="45"/>
      <c r="V937" s="45"/>
      <c r="W937" s="138"/>
      <c r="X937" s="138"/>
      <c r="Y937" s="138"/>
      <c r="Z937" s="25">
        <v>0.9728</v>
      </c>
      <c r="AA937" s="25"/>
      <c r="AB937" s="25">
        <v>0.309</v>
      </c>
      <c r="AC937" s="25">
        <v>3.9699999999999999E-2</v>
      </c>
      <c r="AD937" s="121"/>
      <c r="AE937" s="121"/>
      <c r="AF937" s="88">
        <v>3977</v>
      </c>
      <c r="AG937" s="88">
        <v>7740</v>
      </c>
    </row>
    <row r="938" spans="1:33">
      <c r="A938" s="12" t="s">
        <v>154</v>
      </c>
      <c r="B938" s="2" t="s">
        <v>74</v>
      </c>
      <c r="C938" s="13" t="s">
        <v>62</v>
      </c>
      <c r="D938" s="2">
        <v>2015</v>
      </c>
      <c r="E938" s="13">
        <v>2015</v>
      </c>
      <c r="F938" s="13" t="s">
        <v>100</v>
      </c>
      <c r="G938" s="88"/>
      <c r="H938" s="88"/>
      <c r="I938" s="88"/>
      <c r="J938" s="88"/>
      <c r="K938" s="88"/>
      <c r="L938" s="88"/>
      <c r="M938" s="45">
        <v>17403</v>
      </c>
      <c r="N938" s="45">
        <v>37966</v>
      </c>
      <c r="O938" s="45"/>
      <c r="P938" s="45"/>
      <c r="Q938" s="45"/>
      <c r="R938" s="45"/>
      <c r="S938" s="45"/>
      <c r="T938" s="45"/>
      <c r="U938" s="45"/>
      <c r="V938" s="45"/>
      <c r="W938" s="138"/>
      <c r="X938" s="138"/>
      <c r="Y938" s="138"/>
      <c r="Z938" s="25">
        <v>0.95289999999999997</v>
      </c>
      <c r="AA938" s="25"/>
      <c r="AB938" s="25">
        <v>0.309</v>
      </c>
      <c r="AC938" s="25">
        <v>3.9699999999999999E-2</v>
      </c>
      <c r="AD938" s="121"/>
      <c r="AE938" s="121"/>
      <c r="AF938" s="88">
        <v>4859</v>
      </c>
      <c r="AG938" s="88">
        <v>10830</v>
      </c>
    </row>
    <row r="939" spans="1:33">
      <c r="A939" s="12" t="s">
        <v>155</v>
      </c>
      <c r="B939" s="2" t="s">
        <v>74</v>
      </c>
      <c r="C939" s="13" t="s">
        <v>62</v>
      </c>
      <c r="D939" s="2">
        <v>2015</v>
      </c>
      <c r="E939" s="13">
        <v>2015</v>
      </c>
      <c r="F939" s="13" t="s">
        <v>100</v>
      </c>
      <c r="G939" s="88"/>
      <c r="H939" s="88"/>
      <c r="I939" s="88"/>
      <c r="J939" s="88"/>
      <c r="K939" s="88"/>
      <c r="L939" s="88"/>
      <c r="M939" s="45">
        <v>55523</v>
      </c>
      <c r="N939" s="45">
        <v>111985</v>
      </c>
      <c r="O939" s="45"/>
      <c r="P939" s="45"/>
      <c r="Q939" s="45"/>
      <c r="R939" s="45"/>
      <c r="S939" s="45"/>
      <c r="T939" s="45"/>
      <c r="U939" s="45"/>
      <c r="V939" s="45"/>
      <c r="W939" s="138"/>
      <c r="X939" s="138"/>
      <c r="Y939" s="138"/>
      <c r="Z939" s="25">
        <v>0.96740000000000004</v>
      </c>
      <c r="AA939" s="25"/>
      <c r="AB939" s="25">
        <v>0.57099999999999995</v>
      </c>
      <c r="AC939" s="25">
        <v>1.6199999999999999E-2</v>
      </c>
      <c r="AD939" s="121"/>
      <c r="AE939" s="121"/>
      <c r="AF939" s="88">
        <v>10619</v>
      </c>
      <c r="AG939" s="88">
        <v>21550</v>
      </c>
    </row>
    <row r="940" spans="1:33">
      <c r="A940" s="12" t="s">
        <v>156</v>
      </c>
      <c r="B940" s="2" t="s">
        <v>74</v>
      </c>
      <c r="C940" s="13" t="s">
        <v>62</v>
      </c>
      <c r="D940" s="2">
        <v>2015</v>
      </c>
      <c r="E940" s="13">
        <v>2015</v>
      </c>
      <c r="F940" s="13" t="s">
        <v>100</v>
      </c>
      <c r="G940" s="88"/>
      <c r="H940" s="88"/>
      <c r="I940" s="88"/>
      <c r="J940" s="88"/>
      <c r="K940" s="88"/>
      <c r="L940" s="88"/>
      <c r="M940" s="45">
        <v>13787</v>
      </c>
      <c r="N940" s="45">
        <v>26274</v>
      </c>
      <c r="O940" s="45"/>
      <c r="P940" s="45"/>
      <c r="Q940" s="45"/>
      <c r="R940" s="45"/>
      <c r="S940" s="45"/>
      <c r="T940" s="45"/>
      <c r="U940" s="45"/>
      <c r="V940" s="45"/>
      <c r="W940" s="138"/>
      <c r="X940" s="138"/>
      <c r="Y940" s="138"/>
      <c r="Z940" s="25">
        <v>0.97040000000000004</v>
      </c>
      <c r="AA940" s="25"/>
      <c r="AB940" s="25">
        <v>0.309</v>
      </c>
      <c r="AC940" s="25">
        <v>3.9699999999999999E-2</v>
      </c>
      <c r="AD940" s="121"/>
      <c r="AE940" s="121"/>
      <c r="AF940" s="88">
        <v>2611</v>
      </c>
      <c r="AG940" s="88">
        <v>5450</v>
      </c>
    </row>
    <row r="941" spans="1:33">
      <c r="A941" s="12" t="s">
        <v>157</v>
      </c>
      <c r="B941" s="2" t="s">
        <v>75</v>
      </c>
      <c r="C941" s="13" t="s">
        <v>62</v>
      </c>
      <c r="D941" s="2">
        <v>2015</v>
      </c>
      <c r="E941" s="13">
        <v>2015</v>
      </c>
      <c r="F941" s="13" t="s">
        <v>100</v>
      </c>
      <c r="G941" s="88"/>
      <c r="H941" s="88"/>
      <c r="I941" s="88"/>
      <c r="J941" s="88"/>
      <c r="K941" s="88"/>
      <c r="L941" s="88"/>
      <c r="M941" s="45">
        <v>13084</v>
      </c>
      <c r="N941" s="45">
        <v>25180</v>
      </c>
      <c r="O941" s="45"/>
      <c r="P941" s="45"/>
      <c r="Q941" s="45"/>
      <c r="R941" s="45"/>
      <c r="S941" s="45"/>
      <c r="T941" s="45"/>
      <c r="U941" s="45"/>
      <c r="V941" s="45"/>
      <c r="W941" s="138"/>
      <c r="X941" s="138"/>
      <c r="Y941" s="138"/>
      <c r="Z941" s="25">
        <v>0.96689999999999998</v>
      </c>
      <c r="AA941" s="25"/>
      <c r="AB941" s="25">
        <v>0.309</v>
      </c>
      <c r="AC941" s="25">
        <v>3.9699999999999999E-2</v>
      </c>
      <c r="AD941" s="121"/>
      <c r="AE941" s="121"/>
      <c r="AF941" s="88">
        <v>644</v>
      </c>
      <c r="AG941" s="88">
        <v>1062</v>
      </c>
    </row>
    <row r="942" spans="1:33">
      <c r="A942" s="12" t="s">
        <v>158</v>
      </c>
      <c r="B942" s="2" t="s">
        <v>75</v>
      </c>
      <c r="C942" s="13" t="s">
        <v>62</v>
      </c>
      <c r="D942" s="2">
        <v>2015</v>
      </c>
      <c r="E942" s="13">
        <v>2015</v>
      </c>
      <c r="F942" s="13" t="s">
        <v>100</v>
      </c>
      <c r="G942" s="88"/>
      <c r="H942" s="88"/>
      <c r="I942" s="88"/>
      <c r="J942" s="88"/>
      <c r="K942" s="88"/>
      <c r="L942" s="88"/>
      <c r="M942" s="45">
        <v>178</v>
      </c>
      <c r="N942" s="45">
        <v>324</v>
      </c>
      <c r="O942" s="45"/>
      <c r="P942" s="45"/>
      <c r="Q942" s="45"/>
      <c r="R942" s="45"/>
      <c r="S942" s="45"/>
      <c r="T942" s="45"/>
      <c r="U942" s="45"/>
      <c r="V942" s="45"/>
      <c r="W942" s="138"/>
      <c r="X942" s="138"/>
      <c r="Y942" s="138"/>
      <c r="Z942" s="25">
        <v>1</v>
      </c>
      <c r="AA942" s="25"/>
      <c r="AB942" s="25">
        <v>0.309</v>
      </c>
      <c r="AC942" s="25">
        <v>3.9699999999999999E-2</v>
      </c>
      <c r="AD942" s="121"/>
      <c r="AE942" s="121"/>
      <c r="AF942" s="88" t="s">
        <v>430</v>
      </c>
      <c r="AG942" s="88" t="s">
        <v>430</v>
      </c>
    </row>
    <row r="943" spans="1:33">
      <c r="A943" s="12" t="s">
        <v>159</v>
      </c>
      <c r="B943" s="2" t="s">
        <v>75</v>
      </c>
      <c r="C943" s="13" t="s">
        <v>62</v>
      </c>
      <c r="D943" s="2">
        <v>2015</v>
      </c>
      <c r="E943" s="13">
        <v>2015</v>
      </c>
      <c r="F943" s="13" t="s">
        <v>100</v>
      </c>
      <c r="G943" s="88"/>
      <c r="H943" s="88"/>
      <c r="I943" s="88"/>
      <c r="J943" s="88"/>
      <c r="K943" s="88"/>
      <c r="L943" s="88"/>
      <c r="M943" s="45">
        <v>3279</v>
      </c>
      <c r="N943" s="45">
        <v>7132</v>
      </c>
      <c r="O943" s="45"/>
      <c r="P943" s="45"/>
      <c r="Q943" s="45"/>
      <c r="R943" s="45"/>
      <c r="S943" s="45"/>
      <c r="T943" s="45"/>
      <c r="U943" s="45"/>
      <c r="V943" s="45"/>
      <c r="W943" s="138"/>
      <c r="X943" s="138"/>
      <c r="Y943" s="138"/>
      <c r="Z943" s="25">
        <v>0.98480000000000001</v>
      </c>
      <c r="AA943" s="25"/>
      <c r="AB943" s="25">
        <v>0.309</v>
      </c>
      <c r="AC943" s="25">
        <v>3.9699999999999999E-2</v>
      </c>
      <c r="AD943" s="121"/>
      <c r="AE943" s="121"/>
      <c r="AF943" s="88">
        <v>142</v>
      </c>
      <c r="AG943" s="88">
        <v>248</v>
      </c>
    </row>
    <row r="944" spans="1:33">
      <c r="A944" s="12" t="s">
        <v>160</v>
      </c>
      <c r="B944" s="2" t="s">
        <v>74</v>
      </c>
      <c r="C944" s="13" t="s">
        <v>62</v>
      </c>
      <c r="D944" s="2">
        <v>2015</v>
      </c>
      <c r="E944" s="13">
        <v>2015</v>
      </c>
      <c r="F944" s="13" t="s">
        <v>100</v>
      </c>
      <c r="G944" s="88"/>
      <c r="H944" s="88"/>
      <c r="I944" s="88"/>
      <c r="J944" s="88"/>
      <c r="K944" s="88"/>
      <c r="L944" s="88"/>
      <c r="M944" s="45">
        <v>22650</v>
      </c>
      <c r="N944" s="45">
        <v>43830</v>
      </c>
      <c r="O944" s="45"/>
      <c r="P944" s="45"/>
      <c r="Q944" s="45"/>
      <c r="R944" s="45"/>
      <c r="S944" s="45"/>
      <c r="T944" s="45"/>
      <c r="U944" s="45"/>
      <c r="V944" s="45"/>
      <c r="W944" s="138"/>
      <c r="X944" s="138"/>
      <c r="Y944" s="138"/>
      <c r="Z944" s="25">
        <v>0.94510000000000005</v>
      </c>
      <c r="AA944" s="25"/>
      <c r="AB944" s="25">
        <v>0.5</v>
      </c>
      <c r="AC944" s="25">
        <v>2.1899999999999999E-2</v>
      </c>
      <c r="AD944" s="121"/>
      <c r="AE944" s="121"/>
      <c r="AF944" s="88">
        <v>2320</v>
      </c>
      <c r="AG944" s="88">
        <v>4600</v>
      </c>
    </row>
    <row r="945" spans="1:49">
      <c r="A945" s="12" t="s">
        <v>161</v>
      </c>
      <c r="B945" s="2" t="s">
        <v>74</v>
      </c>
      <c r="C945" s="13" t="s">
        <v>62</v>
      </c>
      <c r="D945" s="2">
        <v>2015</v>
      </c>
      <c r="E945" s="13">
        <v>2015</v>
      </c>
      <c r="F945" s="13" t="s">
        <v>100</v>
      </c>
      <c r="G945" s="88"/>
      <c r="H945" s="88"/>
      <c r="I945" s="88"/>
      <c r="J945" s="88"/>
      <c r="K945" s="88"/>
      <c r="L945" s="88"/>
      <c r="M945" s="45">
        <v>20098</v>
      </c>
      <c r="N945" s="45">
        <v>36090</v>
      </c>
      <c r="O945" s="45"/>
      <c r="P945" s="45"/>
      <c r="Q945" s="45"/>
      <c r="R945" s="45"/>
      <c r="S945" s="45"/>
      <c r="T945" s="45"/>
      <c r="U945" s="45"/>
      <c r="V945" s="45"/>
      <c r="W945" s="138"/>
      <c r="X945" s="138"/>
      <c r="Y945" s="138"/>
      <c r="Z945" s="25">
        <v>0.91830000000000001</v>
      </c>
      <c r="AA945" s="25"/>
      <c r="AB945" s="25">
        <v>0.309</v>
      </c>
      <c r="AC945" s="25">
        <v>3.9699999999999999E-2</v>
      </c>
      <c r="AD945" s="121"/>
      <c r="AE945" s="121"/>
      <c r="AF945" s="88">
        <v>3325</v>
      </c>
      <c r="AG945" s="88">
        <v>6773</v>
      </c>
    </row>
    <row r="946" spans="1:49">
      <c r="A946" s="12" t="s">
        <v>162</v>
      </c>
      <c r="B946" s="2" t="s">
        <v>75</v>
      </c>
      <c r="C946" s="13" t="s">
        <v>62</v>
      </c>
      <c r="D946" s="2">
        <v>2015</v>
      </c>
      <c r="E946" s="13">
        <v>2015</v>
      </c>
      <c r="F946" s="13" t="s">
        <v>100</v>
      </c>
      <c r="G946" s="88"/>
      <c r="H946" s="88"/>
      <c r="I946" s="88"/>
      <c r="J946" s="88"/>
      <c r="K946" s="88"/>
      <c r="L946" s="88"/>
      <c r="M946" s="45">
        <v>43265</v>
      </c>
      <c r="N946" s="45">
        <v>92704</v>
      </c>
      <c r="O946" s="45"/>
      <c r="P946" s="45"/>
      <c r="Q946" s="45"/>
      <c r="R946" s="45"/>
      <c r="S946" s="45"/>
      <c r="T946" s="45"/>
      <c r="U946" s="45"/>
      <c r="V946" s="45"/>
      <c r="W946" s="138"/>
      <c r="X946" s="138"/>
      <c r="Y946" s="138"/>
      <c r="Z946" s="25">
        <v>0.9859</v>
      </c>
      <c r="AA946" s="25"/>
      <c r="AB946" s="25">
        <v>0.16700000000000001</v>
      </c>
      <c r="AC946" s="25">
        <v>1.7600000000000001E-2</v>
      </c>
      <c r="AD946" s="121"/>
      <c r="AE946" s="121"/>
      <c r="AF946" s="88">
        <v>5338</v>
      </c>
      <c r="AG946" s="88">
        <v>11367</v>
      </c>
      <c r="AH946" s="1"/>
      <c r="AI946" s="1"/>
      <c r="AJ946" s="1"/>
      <c r="AK946" s="1"/>
      <c r="AL946" s="1"/>
      <c r="AM946" s="1"/>
      <c r="AN946" s="1"/>
      <c r="AO946" s="1"/>
      <c r="AP946" s="1"/>
      <c r="AQ946" s="1"/>
      <c r="AR946" s="1"/>
      <c r="AS946" s="1"/>
      <c r="AT946" s="1"/>
      <c r="AU946" s="1"/>
      <c r="AV946" s="1"/>
      <c r="AW946" s="1"/>
    </row>
    <row r="947" spans="1:49">
      <c r="A947" s="12" t="s">
        <v>163</v>
      </c>
      <c r="B947" s="2" t="s">
        <v>75</v>
      </c>
      <c r="C947" s="13" t="s">
        <v>62</v>
      </c>
      <c r="D947" s="2">
        <v>2015</v>
      </c>
      <c r="E947" s="13">
        <v>2015</v>
      </c>
      <c r="F947" s="13" t="s">
        <v>100</v>
      </c>
      <c r="G947" s="88"/>
      <c r="H947" s="88"/>
      <c r="I947" s="88"/>
      <c r="J947" s="88"/>
      <c r="K947" s="88"/>
      <c r="L947" s="88"/>
      <c r="M947" s="45">
        <v>5646</v>
      </c>
      <c r="N947" s="45">
        <v>13160</v>
      </c>
      <c r="O947" s="45"/>
      <c r="P947" s="45"/>
      <c r="Q947" s="45"/>
      <c r="R947" s="45"/>
      <c r="S947" s="45"/>
      <c r="T947" s="45"/>
      <c r="U947" s="45"/>
      <c r="V947" s="45"/>
      <c r="W947" s="138"/>
      <c r="X947" s="138"/>
      <c r="Y947" s="138"/>
      <c r="Z947" s="25">
        <v>0.96819999999999995</v>
      </c>
      <c r="AA947" s="25"/>
      <c r="AB947" s="25">
        <v>0.309</v>
      </c>
      <c r="AC947" s="25">
        <v>3.9699999999999999E-2</v>
      </c>
      <c r="AD947" s="121"/>
      <c r="AE947" s="121"/>
      <c r="AF947" s="88">
        <v>682</v>
      </c>
      <c r="AG947" s="88">
        <v>1458</v>
      </c>
      <c r="AH947" s="1"/>
      <c r="AI947" s="1"/>
      <c r="AJ947" s="1"/>
      <c r="AK947" s="1"/>
      <c r="AL947" s="1"/>
      <c r="AM947" s="1"/>
      <c r="AN947" s="1"/>
      <c r="AO947" s="1"/>
      <c r="AP947" s="1"/>
      <c r="AQ947" s="1"/>
      <c r="AR947" s="1"/>
      <c r="AS947" s="1"/>
      <c r="AT947" s="1"/>
      <c r="AU947" s="1"/>
      <c r="AV947" s="1"/>
      <c r="AW947" s="1"/>
    </row>
    <row r="948" spans="1:49">
      <c r="A948" s="12" t="s">
        <v>164</v>
      </c>
      <c r="B948" s="2" t="s">
        <v>75</v>
      </c>
      <c r="C948" s="13" t="s">
        <v>62</v>
      </c>
      <c r="D948" s="2">
        <v>2015</v>
      </c>
      <c r="E948" s="13">
        <v>2015</v>
      </c>
      <c r="F948" s="13" t="s">
        <v>100</v>
      </c>
      <c r="G948" s="88"/>
      <c r="H948" s="88"/>
      <c r="I948" s="88"/>
      <c r="J948" s="88"/>
      <c r="K948" s="88"/>
      <c r="L948" s="88"/>
      <c r="M948" s="45">
        <v>4754</v>
      </c>
      <c r="N948" s="45">
        <v>10371</v>
      </c>
      <c r="O948" s="45"/>
      <c r="P948" s="45"/>
      <c r="Q948" s="45"/>
      <c r="R948" s="45"/>
      <c r="S948" s="45"/>
      <c r="T948" s="45"/>
      <c r="U948" s="45"/>
      <c r="V948" s="45"/>
      <c r="W948" s="138"/>
      <c r="X948" s="138"/>
      <c r="Y948" s="138"/>
      <c r="Z948" s="25">
        <v>0.96489999999999998</v>
      </c>
      <c r="AA948" s="25"/>
      <c r="AB948" s="25">
        <v>0.309</v>
      </c>
      <c r="AC948" s="25">
        <v>3.9699999999999999E-2</v>
      </c>
      <c r="AD948" s="121"/>
      <c r="AE948" s="121"/>
      <c r="AF948" s="88">
        <v>413</v>
      </c>
      <c r="AG948" s="88">
        <v>871</v>
      </c>
      <c r="AH948" s="1"/>
      <c r="AI948" s="1"/>
      <c r="AJ948" s="1"/>
      <c r="AK948" s="1"/>
      <c r="AL948" s="1"/>
      <c r="AM948" s="1"/>
      <c r="AN948" s="1"/>
      <c r="AO948" s="1"/>
      <c r="AP948" s="1"/>
      <c r="AQ948" s="1"/>
      <c r="AR948" s="1"/>
      <c r="AS948" s="1"/>
      <c r="AT948" s="1"/>
      <c r="AU948" s="1"/>
      <c r="AV948" s="1"/>
      <c r="AW948" s="1"/>
    </row>
    <row r="949" spans="1:49">
      <c r="A949" s="12" t="s">
        <v>165</v>
      </c>
      <c r="B949" s="2" t="s">
        <v>75</v>
      </c>
      <c r="C949" s="13" t="s">
        <v>62</v>
      </c>
      <c r="D949" s="2">
        <v>2015</v>
      </c>
      <c r="E949" s="13">
        <v>2015</v>
      </c>
      <c r="F949" s="13" t="s">
        <v>100</v>
      </c>
      <c r="G949" s="88"/>
      <c r="H949" s="88"/>
      <c r="I949" s="88"/>
      <c r="J949" s="88"/>
      <c r="K949" s="88"/>
      <c r="L949" s="88"/>
      <c r="M949" s="45">
        <v>1004</v>
      </c>
      <c r="N949" s="45">
        <v>1808</v>
      </c>
      <c r="O949" s="45"/>
      <c r="P949" s="45"/>
      <c r="Q949" s="45"/>
      <c r="R949" s="45"/>
      <c r="S949" s="45"/>
      <c r="T949" s="45"/>
      <c r="U949" s="45"/>
      <c r="V949" s="45"/>
      <c r="W949" s="138"/>
      <c r="X949" s="138"/>
      <c r="Y949" s="138"/>
      <c r="Z949" s="25">
        <v>0.93879999999999997</v>
      </c>
      <c r="AA949" s="25"/>
      <c r="AB949" s="25">
        <v>0.309</v>
      </c>
      <c r="AC949" s="25">
        <v>3.9699999999999999E-2</v>
      </c>
      <c r="AD949" s="121"/>
      <c r="AE949" s="121"/>
      <c r="AF949" s="88">
        <v>34</v>
      </c>
      <c r="AG949" s="88">
        <v>51</v>
      </c>
      <c r="AH949" s="1"/>
      <c r="AI949" s="1"/>
      <c r="AJ949" s="1"/>
      <c r="AK949" s="1"/>
      <c r="AL949" s="1"/>
      <c r="AM949" s="1"/>
      <c r="AN949" s="1"/>
      <c r="AO949" s="1"/>
      <c r="AP949" s="1"/>
      <c r="AQ949" s="1"/>
      <c r="AR949" s="1"/>
      <c r="AS949" s="1"/>
      <c r="AT949" s="1"/>
      <c r="AU949" s="1"/>
      <c r="AV949" s="1"/>
      <c r="AW949" s="1"/>
    </row>
    <row r="950" spans="1:49">
      <c r="A950" s="12" t="s">
        <v>166</v>
      </c>
      <c r="B950" s="2" t="s">
        <v>74</v>
      </c>
      <c r="C950" s="13" t="s">
        <v>62</v>
      </c>
      <c r="D950" s="2">
        <v>2015</v>
      </c>
      <c r="E950" s="13">
        <v>2015</v>
      </c>
      <c r="F950" s="13" t="s">
        <v>100</v>
      </c>
      <c r="G950" s="88"/>
      <c r="H950" s="88"/>
      <c r="I950" s="88"/>
      <c r="J950" s="88"/>
      <c r="K950" s="88"/>
      <c r="L950" s="88"/>
      <c r="M950" s="45">
        <v>52745</v>
      </c>
      <c r="N950" s="45">
        <v>125269</v>
      </c>
      <c r="O950" s="45"/>
      <c r="P950" s="45"/>
      <c r="Q950" s="45"/>
      <c r="R950" s="45"/>
      <c r="S950" s="45"/>
      <c r="T950" s="45"/>
      <c r="U950" s="45"/>
      <c r="V950" s="45"/>
      <c r="W950" s="138"/>
      <c r="X950" s="138"/>
      <c r="Y950" s="138"/>
      <c r="Z950" s="25">
        <v>0.98529999999999995</v>
      </c>
      <c r="AA950" s="25"/>
      <c r="AB950" s="25">
        <v>0.5</v>
      </c>
      <c r="AC950" s="25">
        <v>3.9800000000000002E-2</v>
      </c>
      <c r="AD950" s="121"/>
      <c r="AE950" s="121"/>
      <c r="AF950" s="88">
        <v>8169</v>
      </c>
      <c r="AG950" s="88">
        <v>18871</v>
      </c>
      <c r="AH950" s="1"/>
      <c r="AI950" s="1"/>
      <c r="AJ950" s="1"/>
      <c r="AK950" s="1"/>
      <c r="AL950" s="1"/>
      <c r="AM950" s="1"/>
      <c r="AN950" s="1"/>
      <c r="AO950" s="1"/>
      <c r="AP950" s="1"/>
      <c r="AQ950" s="1"/>
      <c r="AR950" s="1"/>
      <c r="AS950" s="1"/>
      <c r="AT950" s="1"/>
      <c r="AU950" s="1"/>
      <c r="AV950" s="1"/>
      <c r="AW950" s="1"/>
    </row>
    <row r="951" spans="1:49">
      <c r="A951" s="12" t="s">
        <v>167</v>
      </c>
      <c r="B951" s="2" t="s">
        <v>75</v>
      </c>
      <c r="C951" s="13" t="s">
        <v>62</v>
      </c>
      <c r="D951" s="2">
        <v>2015</v>
      </c>
      <c r="E951" s="13">
        <v>2015</v>
      </c>
      <c r="F951" s="13" t="s">
        <v>100</v>
      </c>
      <c r="G951" s="88"/>
      <c r="H951" s="88"/>
      <c r="I951" s="88"/>
      <c r="J951" s="88"/>
      <c r="K951" s="88"/>
      <c r="L951" s="88"/>
      <c r="M951" s="45">
        <v>3126</v>
      </c>
      <c r="N951" s="45">
        <v>5559</v>
      </c>
      <c r="O951" s="45"/>
      <c r="P951" s="45"/>
      <c r="Q951" s="45"/>
      <c r="R951" s="45"/>
      <c r="S951" s="45"/>
      <c r="T951" s="45"/>
      <c r="U951" s="45"/>
      <c r="V951" s="45"/>
      <c r="W951" s="138"/>
      <c r="X951" s="138"/>
      <c r="Y951" s="138"/>
      <c r="Z951" s="25">
        <v>0.95089999999999997</v>
      </c>
      <c r="AA951" s="25"/>
      <c r="AB951" s="25">
        <v>0.309</v>
      </c>
      <c r="AC951" s="25">
        <v>3.9699999999999999E-2</v>
      </c>
      <c r="AD951" s="121"/>
      <c r="AE951" s="121"/>
      <c r="AF951" s="88">
        <v>106</v>
      </c>
      <c r="AG951" s="88">
        <v>175</v>
      </c>
      <c r="AH951" s="1"/>
      <c r="AI951" s="1"/>
      <c r="AJ951" s="1"/>
      <c r="AK951" s="1"/>
      <c r="AL951" s="1"/>
      <c r="AM951" s="1"/>
      <c r="AN951" s="1"/>
      <c r="AO951" s="1"/>
      <c r="AP951" s="1"/>
      <c r="AQ951" s="1"/>
      <c r="AR951" s="1"/>
      <c r="AS951" s="1"/>
      <c r="AT951" s="1"/>
      <c r="AU951" s="1"/>
      <c r="AV951" s="1"/>
      <c r="AW951" s="1"/>
    </row>
    <row r="952" spans="1:49">
      <c r="A952" s="12" t="s">
        <v>168</v>
      </c>
      <c r="B952" s="2" t="s">
        <v>74</v>
      </c>
      <c r="C952" s="13" t="s">
        <v>62</v>
      </c>
      <c r="D952" s="2">
        <v>2015</v>
      </c>
      <c r="E952" s="13">
        <v>2015</v>
      </c>
      <c r="F952" s="13" t="s">
        <v>100</v>
      </c>
      <c r="G952" s="88"/>
      <c r="H952" s="88"/>
      <c r="I952" s="88"/>
      <c r="J952" s="88"/>
      <c r="K952" s="88"/>
      <c r="L952" s="88"/>
      <c r="M952" s="45">
        <v>37080</v>
      </c>
      <c r="N952" s="45">
        <v>75528</v>
      </c>
      <c r="O952" s="45"/>
      <c r="P952" s="45"/>
      <c r="Q952" s="45"/>
      <c r="R952" s="45"/>
      <c r="S952" s="45"/>
      <c r="T952" s="45"/>
      <c r="U952" s="45"/>
      <c r="V952" s="45"/>
      <c r="W952" s="138"/>
      <c r="X952" s="138"/>
      <c r="Y952" s="138"/>
      <c r="Z952" s="25">
        <v>0.98419999999999996</v>
      </c>
      <c r="AA952" s="25"/>
      <c r="AB952" s="25">
        <v>0.5</v>
      </c>
      <c r="AC952" s="25">
        <v>4.24E-2</v>
      </c>
      <c r="AD952" s="121"/>
      <c r="AE952" s="121"/>
      <c r="AF952" s="88">
        <v>6981</v>
      </c>
      <c r="AG952" s="88">
        <v>15494</v>
      </c>
      <c r="AH952" s="1"/>
      <c r="AI952" s="1"/>
      <c r="AJ952" s="1"/>
      <c r="AK952" s="1"/>
      <c r="AL952" s="1"/>
      <c r="AM952" s="1"/>
      <c r="AN952" s="1"/>
      <c r="AO952" s="1"/>
      <c r="AP952" s="1"/>
      <c r="AQ952" s="1"/>
      <c r="AR952" s="1"/>
      <c r="AS952" s="1"/>
      <c r="AT952" s="1"/>
      <c r="AU952" s="1"/>
      <c r="AV952" s="1"/>
      <c r="AW952" s="1"/>
    </row>
    <row r="953" spans="1:49">
      <c r="A953" s="12" t="s">
        <v>169</v>
      </c>
      <c r="B953" s="2" t="s">
        <v>74</v>
      </c>
      <c r="C953" s="13" t="s">
        <v>62</v>
      </c>
      <c r="D953" s="2">
        <v>2015</v>
      </c>
      <c r="E953" s="13">
        <v>2015</v>
      </c>
      <c r="F953" s="13" t="s">
        <v>100</v>
      </c>
      <c r="G953" s="88"/>
      <c r="H953" s="88"/>
      <c r="I953" s="88"/>
      <c r="J953" s="88"/>
      <c r="K953" s="88"/>
      <c r="L953" s="88"/>
      <c r="M953" s="45">
        <v>10077</v>
      </c>
      <c r="N953" s="45">
        <v>20591</v>
      </c>
      <c r="O953" s="45"/>
      <c r="P953" s="45"/>
      <c r="Q953" s="45"/>
      <c r="R953" s="45"/>
      <c r="S953" s="45"/>
      <c r="T953" s="45"/>
      <c r="U953" s="45"/>
      <c r="V953" s="45"/>
      <c r="W953" s="138"/>
      <c r="X953" s="138"/>
      <c r="Y953" s="138"/>
      <c r="Z953" s="25">
        <v>0.9536</v>
      </c>
      <c r="AA953" s="25"/>
      <c r="AB953" s="25">
        <v>0.309</v>
      </c>
      <c r="AC953" s="25">
        <v>3.9699999999999999E-2</v>
      </c>
      <c r="AD953" s="121"/>
      <c r="AE953" s="121"/>
      <c r="AF953" s="88">
        <v>930</v>
      </c>
      <c r="AG953" s="88">
        <v>1863</v>
      </c>
      <c r="AH953" s="1"/>
      <c r="AI953" s="1"/>
      <c r="AJ953" s="1"/>
      <c r="AK953" s="1"/>
      <c r="AL953" s="1"/>
      <c r="AM953" s="1"/>
      <c r="AN953" s="1"/>
      <c r="AO953" s="1"/>
      <c r="AP953" s="1"/>
      <c r="AQ953" s="1"/>
      <c r="AR953" s="1"/>
      <c r="AS953" s="1"/>
      <c r="AT953" s="1"/>
      <c r="AU953" s="1"/>
      <c r="AV953" s="1"/>
      <c r="AW953" s="1"/>
    </row>
    <row r="954" spans="1:49">
      <c r="A954" s="12" t="s">
        <v>170</v>
      </c>
      <c r="B954" s="2" t="s">
        <v>75</v>
      </c>
      <c r="C954" s="13" t="s">
        <v>62</v>
      </c>
      <c r="D954" s="2">
        <v>2015</v>
      </c>
      <c r="E954" s="13">
        <v>2015</v>
      </c>
      <c r="F954" s="13" t="s">
        <v>100</v>
      </c>
      <c r="G954" s="88"/>
      <c r="H954" s="88"/>
      <c r="I954" s="88"/>
      <c r="J954" s="88"/>
      <c r="K954" s="88"/>
      <c r="L954" s="88"/>
      <c r="M954" s="45">
        <v>6167</v>
      </c>
      <c r="N954" s="45">
        <v>13517</v>
      </c>
      <c r="O954" s="45"/>
      <c r="P954" s="45"/>
      <c r="Q954" s="45"/>
      <c r="R954" s="45"/>
      <c r="S954" s="45"/>
      <c r="T954" s="45"/>
      <c r="U954" s="45"/>
      <c r="V954" s="45"/>
      <c r="W954" s="138"/>
      <c r="X954" s="138"/>
      <c r="Y954" s="138"/>
      <c r="Z954" s="25">
        <v>1</v>
      </c>
      <c r="AA954" s="25"/>
      <c r="AB954" s="25">
        <v>0.309</v>
      </c>
      <c r="AC954" s="25">
        <v>3.9699999999999999E-2</v>
      </c>
      <c r="AD954" s="121"/>
      <c r="AE954" s="121"/>
      <c r="AF954" s="88">
        <v>521</v>
      </c>
      <c r="AG954" s="88">
        <v>1046</v>
      </c>
      <c r="AH954" s="1"/>
      <c r="AI954" s="1"/>
      <c r="AJ954" s="1"/>
      <c r="AK954" s="1"/>
      <c r="AL954" s="1"/>
      <c r="AM954" s="1"/>
      <c r="AN954" s="1"/>
      <c r="AO954" s="1"/>
      <c r="AP954" s="1"/>
      <c r="AQ954" s="1"/>
      <c r="AR954" s="1"/>
      <c r="AS954" s="1"/>
      <c r="AT954" s="1"/>
      <c r="AU954" s="1"/>
      <c r="AV954" s="1"/>
      <c r="AW954" s="1"/>
    </row>
    <row r="955" spans="1:49">
      <c r="A955" s="48" t="s">
        <v>171</v>
      </c>
      <c r="B955" s="2" t="s">
        <v>66</v>
      </c>
      <c r="C955" s="13" t="s">
        <v>63</v>
      </c>
      <c r="D955" s="2">
        <v>2015</v>
      </c>
      <c r="E955" s="13">
        <v>2015</v>
      </c>
      <c r="F955" s="13" t="s">
        <v>100</v>
      </c>
      <c r="G955" s="88">
        <v>286882</v>
      </c>
      <c r="H955" s="88">
        <v>1816524</v>
      </c>
      <c r="I955" s="88">
        <v>2018</v>
      </c>
      <c r="J955" s="88">
        <v>18517</v>
      </c>
      <c r="K955" s="88">
        <v>288900</v>
      </c>
      <c r="L955" s="88">
        <v>1835041</v>
      </c>
      <c r="M955" s="45">
        <v>2123941</v>
      </c>
      <c r="N955" s="45">
        <v>4467237</v>
      </c>
      <c r="O955" s="45">
        <v>728153</v>
      </c>
      <c r="P955" s="45">
        <v>3691930</v>
      </c>
      <c r="Q955" s="45">
        <v>4420083</v>
      </c>
      <c r="R955" s="45">
        <v>6649</v>
      </c>
      <c r="S955" s="45">
        <v>40505</v>
      </c>
      <c r="T955" s="45">
        <v>47154</v>
      </c>
      <c r="U955" s="45">
        <v>734802</v>
      </c>
      <c r="V955" s="45">
        <v>3732435</v>
      </c>
      <c r="W955" s="138">
        <v>627980268</v>
      </c>
      <c r="X955" s="138">
        <v>6167861.3399999999</v>
      </c>
      <c r="Y955" s="138">
        <v>634148129.34000003</v>
      </c>
      <c r="Z955" s="25">
        <v>0.97670000000000001</v>
      </c>
      <c r="AA955" s="25"/>
      <c r="AB955" s="25">
        <v>0.29199999999999998</v>
      </c>
      <c r="AC955" s="25">
        <v>5.21E-2</v>
      </c>
      <c r="AD955" s="121"/>
      <c r="AE955" s="121"/>
      <c r="AF955" s="88">
        <v>327061</v>
      </c>
      <c r="AG955" s="88">
        <v>683315</v>
      </c>
      <c r="AH955" s="2"/>
      <c r="AI955" s="2"/>
      <c r="AJ955" s="2"/>
      <c r="AK955" s="2"/>
      <c r="AL955" s="2"/>
      <c r="AM955" s="2"/>
      <c r="AN955" s="2"/>
      <c r="AO955" s="2"/>
      <c r="AP955" s="2"/>
      <c r="AQ955" s="2"/>
      <c r="AR955" s="2"/>
      <c r="AS955" s="2"/>
      <c r="AT955" s="2"/>
      <c r="AU955" s="2"/>
      <c r="AV955" s="2"/>
      <c r="AW955" s="2"/>
    </row>
    <row r="956" spans="1:49">
      <c r="A956" s="48" t="s">
        <v>172</v>
      </c>
      <c r="B956" s="2" t="s">
        <v>74</v>
      </c>
      <c r="C956" s="13" t="s">
        <v>63</v>
      </c>
      <c r="D956" s="2">
        <v>2015</v>
      </c>
      <c r="E956" s="13">
        <v>2015</v>
      </c>
      <c r="F956" s="13" t="s">
        <v>100</v>
      </c>
      <c r="G956" s="88"/>
      <c r="H956" s="88"/>
      <c r="I956" s="88"/>
      <c r="J956" s="88"/>
      <c r="K956" s="88"/>
      <c r="L956" s="88"/>
      <c r="M956" s="45">
        <v>61465</v>
      </c>
      <c r="N956" s="45">
        <v>120287</v>
      </c>
      <c r="O956" s="45"/>
      <c r="P956" s="45"/>
      <c r="Q956" s="45"/>
      <c r="R956" s="45"/>
      <c r="S956" s="45"/>
      <c r="T956" s="45"/>
      <c r="U956" s="45"/>
      <c r="V956" s="45"/>
      <c r="W956" s="138"/>
      <c r="X956" s="138"/>
      <c r="Y956" s="138"/>
      <c r="Z956" s="25">
        <v>0.81069999999999998</v>
      </c>
      <c r="AA956" s="25"/>
      <c r="AB956" s="25">
        <v>0.875</v>
      </c>
      <c r="AC956" s="25">
        <v>5.0799999999999998E-2</v>
      </c>
      <c r="AD956" s="121"/>
      <c r="AE956" s="121"/>
      <c r="AF956" s="88">
        <v>9024</v>
      </c>
      <c r="AG956" s="88">
        <v>17237</v>
      </c>
      <c r="AH956" s="1"/>
      <c r="AI956" s="1"/>
      <c r="AJ956" s="1"/>
      <c r="AK956" s="1"/>
      <c r="AL956" s="1"/>
      <c r="AM956" s="1"/>
      <c r="AN956" s="1"/>
      <c r="AO956" s="1"/>
      <c r="AP956" s="1"/>
      <c r="AQ956" s="1"/>
      <c r="AR956" s="1"/>
      <c r="AS956" s="1"/>
      <c r="AT956" s="1"/>
      <c r="AU956" s="1"/>
      <c r="AV956" s="1"/>
      <c r="AW956" s="1"/>
    </row>
    <row r="957" spans="1:49">
      <c r="A957" s="48" t="s">
        <v>173</v>
      </c>
      <c r="B957" s="2" t="s">
        <v>75</v>
      </c>
      <c r="C957" s="13" t="s">
        <v>63</v>
      </c>
      <c r="D957" s="2">
        <v>2015</v>
      </c>
      <c r="E957" s="13">
        <v>2015</v>
      </c>
      <c r="F957" s="13" t="s">
        <v>100</v>
      </c>
      <c r="G957" s="88"/>
      <c r="H957" s="88"/>
      <c r="I957" s="88"/>
      <c r="J957" s="88"/>
      <c r="K957" s="88"/>
      <c r="L957" s="88"/>
      <c r="M957" s="45">
        <v>101</v>
      </c>
      <c r="N957" s="45">
        <v>170</v>
      </c>
      <c r="O957" s="45"/>
      <c r="P957" s="45"/>
      <c r="Q957" s="45"/>
      <c r="R957" s="45"/>
      <c r="S957" s="45"/>
      <c r="T957" s="45"/>
      <c r="U957" s="45"/>
      <c r="V957" s="45"/>
      <c r="W957" s="138"/>
      <c r="X957" s="138"/>
      <c r="Y957" s="138"/>
      <c r="Z957" s="25">
        <v>1</v>
      </c>
      <c r="AA957" s="25"/>
      <c r="AB957" s="25">
        <v>0.29699999999999999</v>
      </c>
      <c r="AC957" s="25">
        <v>3.7600000000000001E-2</v>
      </c>
      <c r="AD957" s="121"/>
      <c r="AE957" s="121"/>
      <c r="AF957" s="88" t="s">
        <v>430</v>
      </c>
      <c r="AG957" s="88" t="s">
        <v>430</v>
      </c>
      <c r="AH957" s="1"/>
      <c r="AI957" s="1"/>
      <c r="AJ957" s="1"/>
      <c r="AK957" s="1"/>
      <c r="AL957" s="1"/>
      <c r="AM957" s="1"/>
      <c r="AN957" s="1"/>
      <c r="AO957" s="1"/>
      <c r="AP957" s="1"/>
      <c r="AQ957" s="1"/>
      <c r="AR957" s="1"/>
      <c r="AS957" s="1"/>
      <c r="AT957" s="1"/>
      <c r="AU957" s="1"/>
      <c r="AV957" s="1"/>
      <c r="AW957" s="1"/>
    </row>
    <row r="958" spans="1:49">
      <c r="A958" s="48" t="s">
        <v>174</v>
      </c>
      <c r="B958" s="2" t="s">
        <v>75</v>
      </c>
      <c r="C958" s="13" t="s">
        <v>63</v>
      </c>
      <c r="D958" s="2">
        <v>2015</v>
      </c>
      <c r="E958" s="13">
        <v>2015</v>
      </c>
      <c r="F958" s="13" t="s">
        <v>100</v>
      </c>
      <c r="G958" s="88"/>
      <c r="H958" s="88"/>
      <c r="I958" s="88"/>
      <c r="J958" s="88"/>
      <c r="K958" s="88"/>
      <c r="L958" s="88"/>
      <c r="M958" s="45">
        <v>1818</v>
      </c>
      <c r="N958" s="45">
        <v>3449</v>
      </c>
      <c r="O958" s="45"/>
      <c r="P958" s="45"/>
      <c r="Q958" s="45"/>
      <c r="R958" s="45"/>
      <c r="S958" s="45"/>
      <c r="T958" s="45"/>
      <c r="U958" s="45"/>
      <c r="V958" s="45"/>
      <c r="W958" s="138"/>
      <c r="X958" s="138"/>
      <c r="Y958" s="138"/>
      <c r="Z958" s="25">
        <v>1</v>
      </c>
      <c r="AA958" s="25"/>
      <c r="AB958" s="25">
        <v>0.29699999999999999</v>
      </c>
      <c r="AC958" s="25">
        <v>3.7600000000000001E-2</v>
      </c>
      <c r="AD958" s="121"/>
      <c r="AE958" s="121"/>
      <c r="AF958" s="88">
        <v>60</v>
      </c>
      <c r="AG958" s="88">
        <v>106</v>
      </c>
      <c r="AH958" s="1"/>
      <c r="AI958" s="1"/>
      <c r="AJ958" s="1"/>
      <c r="AK958" s="1"/>
      <c r="AL958" s="1"/>
      <c r="AM958" s="1"/>
      <c r="AN958" s="1"/>
      <c r="AO958" s="1"/>
      <c r="AP958" s="1"/>
      <c r="AQ958" s="1"/>
      <c r="AR958" s="1"/>
      <c r="AS958" s="1"/>
      <c r="AT958" s="1"/>
      <c r="AU958" s="1"/>
      <c r="AV958" s="1"/>
      <c r="AW958" s="1"/>
    </row>
    <row r="959" spans="1:49">
      <c r="A959" s="48" t="s">
        <v>175</v>
      </c>
      <c r="B959" s="2" t="s">
        <v>75</v>
      </c>
      <c r="C959" s="13" t="s">
        <v>63</v>
      </c>
      <c r="D959" s="2">
        <v>2015</v>
      </c>
      <c r="E959" s="13">
        <v>2015</v>
      </c>
      <c r="F959" s="13" t="s">
        <v>100</v>
      </c>
      <c r="G959" s="88"/>
      <c r="H959" s="88"/>
      <c r="I959" s="88"/>
      <c r="J959" s="88"/>
      <c r="K959" s="88"/>
      <c r="L959" s="88"/>
      <c r="M959" s="45">
        <v>16559</v>
      </c>
      <c r="N959" s="45">
        <v>31989</v>
      </c>
      <c r="O959" s="45"/>
      <c r="P959" s="45"/>
      <c r="Q959" s="45"/>
      <c r="R959" s="45"/>
      <c r="S959" s="45"/>
      <c r="T959" s="45"/>
      <c r="U959" s="45"/>
      <c r="V959" s="45"/>
      <c r="W959" s="138"/>
      <c r="X959" s="138"/>
      <c r="Y959" s="138"/>
      <c r="Z959" s="25">
        <v>0.94159999999999999</v>
      </c>
      <c r="AA959" s="25"/>
      <c r="AB959" s="25">
        <v>0.29699999999999999</v>
      </c>
      <c r="AC959" s="25">
        <v>3.7600000000000001E-2</v>
      </c>
      <c r="AD959" s="121"/>
      <c r="AE959" s="121"/>
      <c r="AF959" s="88">
        <v>923</v>
      </c>
      <c r="AG959" s="88">
        <v>1574</v>
      </c>
      <c r="AH959" s="1"/>
      <c r="AI959" s="1"/>
      <c r="AJ959" s="1"/>
      <c r="AK959" s="1"/>
      <c r="AL959" s="1"/>
      <c r="AM959" s="1"/>
      <c r="AN959" s="1"/>
      <c r="AO959" s="1"/>
      <c r="AP959" s="1"/>
      <c r="AQ959" s="1"/>
      <c r="AR959" s="1"/>
      <c r="AS959" s="1"/>
      <c r="AT959" s="1"/>
      <c r="AU959" s="1"/>
      <c r="AV959" s="1"/>
      <c r="AW959" s="1"/>
    </row>
    <row r="960" spans="1:49">
      <c r="A960" s="48" t="s">
        <v>176</v>
      </c>
      <c r="B960" s="2" t="s">
        <v>75</v>
      </c>
      <c r="C960" s="13" t="s">
        <v>63</v>
      </c>
      <c r="D960" s="2">
        <v>2015</v>
      </c>
      <c r="E960" s="13">
        <v>2015</v>
      </c>
      <c r="F960" s="13" t="s">
        <v>100</v>
      </c>
      <c r="G960" s="88"/>
      <c r="H960" s="88"/>
      <c r="I960" s="88"/>
      <c r="J960" s="88"/>
      <c r="K960" s="88"/>
      <c r="L960" s="88"/>
      <c r="M960" s="45">
        <v>2926</v>
      </c>
      <c r="N960" s="45">
        <v>5513</v>
      </c>
      <c r="O960" s="45"/>
      <c r="P960" s="45"/>
      <c r="Q960" s="45"/>
      <c r="R960" s="45"/>
      <c r="S960" s="45"/>
      <c r="T960" s="45"/>
      <c r="U960" s="45"/>
      <c r="V960" s="45"/>
      <c r="W960" s="138"/>
      <c r="X960" s="138"/>
      <c r="Y960" s="138"/>
      <c r="Z960" s="25">
        <v>1</v>
      </c>
      <c r="AA960" s="25"/>
      <c r="AB960" s="25">
        <v>0.29699999999999999</v>
      </c>
      <c r="AC960" s="25">
        <v>3.7600000000000001E-2</v>
      </c>
      <c r="AD960" s="121"/>
      <c r="AE960" s="121"/>
      <c r="AF960" s="88">
        <v>92</v>
      </c>
      <c r="AG960" s="88">
        <v>161</v>
      </c>
      <c r="AH960" s="1"/>
      <c r="AI960" s="1"/>
      <c r="AJ960" s="1"/>
      <c r="AK960" s="1"/>
      <c r="AL960" s="1"/>
      <c r="AM960" s="1"/>
      <c r="AN960" s="1"/>
      <c r="AO960" s="1"/>
      <c r="AP960" s="1"/>
      <c r="AQ960" s="1"/>
      <c r="AR960" s="1"/>
      <c r="AS960" s="1"/>
      <c r="AT960" s="1"/>
      <c r="AU960" s="1"/>
      <c r="AV960" s="1"/>
      <c r="AW960" s="1"/>
    </row>
    <row r="961" spans="1:49">
      <c r="A961" s="48" t="s">
        <v>177</v>
      </c>
      <c r="B961" s="2" t="s">
        <v>75</v>
      </c>
      <c r="C961" s="13" t="s">
        <v>63</v>
      </c>
      <c r="D961" s="2">
        <v>2015</v>
      </c>
      <c r="E961" s="13">
        <v>2015</v>
      </c>
      <c r="F961" s="13" t="s">
        <v>100</v>
      </c>
      <c r="G961" s="88"/>
      <c r="H961" s="88"/>
      <c r="I961" s="88"/>
      <c r="J961" s="88"/>
      <c r="K961" s="88"/>
      <c r="L961" s="88"/>
      <c r="M961" s="45">
        <v>720</v>
      </c>
      <c r="N961" s="45">
        <v>1710</v>
      </c>
      <c r="O961" s="45"/>
      <c r="P961" s="45"/>
      <c r="Q961" s="45"/>
      <c r="R961" s="45"/>
      <c r="S961" s="45"/>
      <c r="T961" s="45"/>
      <c r="U961" s="45"/>
      <c r="V961" s="45"/>
      <c r="W961" s="138"/>
      <c r="X961" s="138"/>
      <c r="Y961" s="138"/>
      <c r="Z961" s="25">
        <v>1</v>
      </c>
      <c r="AA961" s="25"/>
      <c r="AB961" s="25">
        <v>0.29699999999999999</v>
      </c>
      <c r="AC961" s="25">
        <v>3.7600000000000001E-2</v>
      </c>
      <c r="AD961" s="121"/>
      <c r="AE961" s="121"/>
      <c r="AF961" s="88">
        <v>133</v>
      </c>
      <c r="AG961" s="88">
        <v>300</v>
      </c>
      <c r="AH961" s="1"/>
      <c r="AI961" s="1"/>
      <c r="AJ961" s="1"/>
      <c r="AK961" s="1"/>
      <c r="AL961" s="1"/>
      <c r="AM961" s="1"/>
      <c r="AN961" s="1"/>
      <c r="AO961" s="1"/>
      <c r="AP961" s="1"/>
      <c r="AQ961" s="1"/>
      <c r="AR961" s="1"/>
      <c r="AS961" s="1"/>
      <c r="AT961" s="1"/>
      <c r="AU961" s="1"/>
      <c r="AV961" s="1"/>
      <c r="AW961" s="1"/>
    </row>
    <row r="962" spans="1:49">
      <c r="A962" s="48" t="s">
        <v>178</v>
      </c>
      <c r="B962" s="2" t="s">
        <v>74</v>
      </c>
      <c r="C962" s="13" t="s">
        <v>63</v>
      </c>
      <c r="D962" s="2">
        <v>2015</v>
      </c>
      <c r="E962" s="13">
        <v>2015</v>
      </c>
      <c r="F962" s="13" t="s">
        <v>100</v>
      </c>
      <c r="G962" s="88"/>
      <c r="H962" s="88"/>
      <c r="I962" s="88"/>
      <c r="J962" s="88"/>
      <c r="K962" s="88"/>
      <c r="L962" s="88"/>
      <c r="M962" s="45">
        <v>35317</v>
      </c>
      <c r="N962" s="45">
        <v>71701</v>
      </c>
      <c r="O962" s="45"/>
      <c r="P962" s="45"/>
      <c r="Q962" s="45"/>
      <c r="R962" s="45"/>
      <c r="S962" s="45"/>
      <c r="T962" s="45"/>
      <c r="U962" s="45"/>
      <c r="V962" s="45"/>
      <c r="W962" s="138"/>
      <c r="X962" s="138"/>
      <c r="Y962" s="138"/>
      <c r="Z962" s="25">
        <v>0.96589999999999998</v>
      </c>
      <c r="AA962" s="25"/>
      <c r="AB962" s="25">
        <v>0.5</v>
      </c>
      <c r="AC962" s="25">
        <v>2.5000000000000001E-2</v>
      </c>
      <c r="AD962" s="121"/>
      <c r="AE962" s="121"/>
      <c r="AF962" s="88">
        <v>5356</v>
      </c>
      <c r="AG962" s="88">
        <v>10729</v>
      </c>
    </row>
    <row r="963" spans="1:49">
      <c r="A963" s="48" t="s">
        <v>179</v>
      </c>
      <c r="B963" s="2" t="s">
        <v>75</v>
      </c>
      <c r="C963" s="13" t="s">
        <v>63</v>
      </c>
      <c r="D963" s="2">
        <v>2015</v>
      </c>
      <c r="E963" s="13">
        <v>2015</v>
      </c>
      <c r="F963" s="13" t="s">
        <v>100</v>
      </c>
      <c r="G963" s="88"/>
      <c r="H963" s="88"/>
      <c r="I963" s="88"/>
      <c r="J963" s="88"/>
      <c r="K963" s="88"/>
      <c r="L963" s="88"/>
      <c r="M963" s="45">
        <v>2482</v>
      </c>
      <c r="N963" s="45">
        <v>5109</v>
      </c>
      <c r="O963" s="45"/>
      <c r="P963" s="45"/>
      <c r="Q963" s="45"/>
      <c r="R963" s="45"/>
      <c r="S963" s="45"/>
      <c r="T963" s="45"/>
      <c r="U963" s="45"/>
      <c r="V963" s="45"/>
      <c r="W963" s="138"/>
      <c r="X963" s="138"/>
      <c r="Y963" s="138"/>
      <c r="Z963" s="25">
        <v>1</v>
      </c>
      <c r="AA963" s="25"/>
      <c r="AB963" s="25">
        <v>0.29699999999999999</v>
      </c>
      <c r="AC963" s="25">
        <v>3.7600000000000001E-2</v>
      </c>
      <c r="AD963" s="121"/>
      <c r="AE963" s="121"/>
      <c r="AF963" s="88">
        <v>142</v>
      </c>
      <c r="AG963" s="88">
        <v>236</v>
      </c>
    </row>
    <row r="964" spans="1:49">
      <c r="A964" s="48" t="s">
        <v>180</v>
      </c>
      <c r="B964" s="2" t="s">
        <v>75</v>
      </c>
      <c r="C964" s="13" t="s">
        <v>63</v>
      </c>
      <c r="D964" s="2">
        <v>2015</v>
      </c>
      <c r="E964" s="13">
        <v>2015</v>
      </c>
      <c r="F964" s="13" t="s">
        <v>100</v>
      </c>
      <c r="G964" s="88"/>
      <c r="H964" s="88"/>
      <c r="I964" s="88"/>
      <c r="J964" s="88"/>
      <c r="K964" s="88"/>
      <c r="L964" s="88"/>
      <c r="M964" s="45">
        <v>7388</v>
      </c>
      <c r="N964" s="45">
        <v>13311</v>
      </c>
      <c r="O964" s="45"/>
      <c r="P964" s="45"/>
      <c r="Q964" s="45"/>
      <c r="R964" s="45"/>
      <c r="S964" s="45"/>
      <c r="T964" s="45"/>
      <c r="U964" s="45"/>
      <c r="V964" s="45"/>
      <c r="W964" s="138"/>
      <c r="X964" s="138"/>
      <c r="Y964" s="138"/>
      <c r="Z964" s="25">
        <v>0.99719999999999998</v>
      </c>
      <c r="AA964" s="25"/>
      <c r="AB964" s="25">
        <v>0.29699999999999999</v>
      </c>
      <c r="AC964" s="25">
        <v>3.7600000000000001E-2</v>
      </c>
      <c r="AD964" s="121"/>
      <c r="AE964" s="121"/>
      <c r="AF964" s="88">
        <v>414</v>
      </c>
      <c r="AG964" s="88">
        <v>834</v>
      </c>
    </row>
    <row r="965" spans="1:49">
      <c r="A965" s="12" t="s">
        <v>122</v>
      </c>
      <c r="B965" s="2" t="s">
        <v>74</v>
      </c>
      <c r="C965" s="13" t="s">
        <v>63</v>
      </c>
      <c r="D965" s="2">
        <v>2015</v>
      </c>
      <c r="E965" s="13">
        <v>2015</v>
      </c>
      <c r="F965" s="13" t="s">
        <v>100</v>
      </c>
      <c r="G965" s="88"/>
      <c r="H965" s="88"/>
      <c r="I965" s="88"/>
      <c r="J965" s="88"/>
      <c r="K965" s="88"/>
      <c r="L965" s="88"/>
      <c r="M965" s="45">
        <v>98021</v>
      </c>
      <c r="N965" s="45">
        <v>228879</v>
      </c>
      <c r="O965" s="45"/>
      <c r="P965" s="45"/>
      <c r="Q965" s="45"/>
      <c r="R965" s="45"/>
      <c r="S965" s="45"/>
      <c r="T965" s="45"/>
      <c r="U965" s="45"/>
      <c r="V965" s="45"/>
      <c r="W965" s="138"/>
      <c r="X965" s="138"/>
      <c r="Y965" s="138"/>
      <c r="Z965" s="25">
        <v>0.9526</v>
      </c>
      <c r="AA965" s="25"/>
      <c r="AB965" s="25">
        <v>0.182</v>
      </c>
      <c r="AC965" s="25">
        <v>2.6599999999999999E-2</v>
      </c>
      <c r="AD965" s="121"/>
      <c r="AE965" s="121"/>
      <c r="AF965" s="88">
        <v>14014</v>
      </c>
      <c r="AG965" s="88">
        <v>30932</v>
      </c>
    </row>
    <row r="966" spans="1:49">
      <c r="A966" s="12" t="s">
        <v>123</v>
      </c>
      <c r="B966" s="2" t="s">
        <v>75</v>
      </c>
      <c r="C966" s="13" t="s">
        <v>63</v>
      </c>
      <c r="D966" s="2">
        <v>2015</v>
      </c>
      <c r="E966" s="13">
        <v>2015</v>
      </c>
      <c r="F966" s="13" t="s">
        <v>100</v>
      </c>
      <c r="G966" s="88"/>
      <c r="H966" s="88"/>
      <c r="I966" s="88"/>
      <c r="J966" s="88"/>
      <c r="K966" s="88"/>
      <c r="L966" s="88"/>
      <c r="M966" s="45">
        <v>1503</v>
      </c>
      <c r="N966" s="45">
        <v>3612</v>
      </c>
      <c r="O966" s="45"/>
      <c r="P966" s="45"/>
      <c r="Q966" s="45"/>
      <c r="R966" s="45"/>
      <c r="S966" s="45"/>
      <c r="T966" s="45"/>
      <c r="U966" s="45"/>
      <c r="V966" s="45"/>
      <c r="W966" s="138"/>
      <c r="X966" s="138"/>
      <c r="Y966" s="138"/>
      <c r="Z966" s="25">
        <v>1</v>
      </c>
      <c r="AA966" s="25"/>
      <c r="AB966" s="25">
        <v>0.29699999999999999</v>
      </c>
      <c r="AC966" s="25">
        <v>3.7600000000000001E-2</v>
      </c>
      <c r="AD966" s="121"/>
      <c r="AE966" s="121"/>
      <c r="AF966" s="88">
        <v>210</v>
      </c>
      <c r="AG966" s="88">
        <v>479</v>
      </c>
    </row>
    <row r="967" spans="1:49">
      <c r="A967" s="12" t="s">
        <v>124</v>
      </c>
      <c r="B967" s="2" t="s">
        <v>75</v>
      </c>
      <c r="C967" s="13" t="s">
        <v>63</v>
      </c>
      <c r="D967" s="2">
        <v>2015</v>
      </c>
      <c r="E967" s="13">
        <v>2015</v>
      </c>
      <c r="F967" s="13" t="s">
        <v>100</v>
      </c>
      <c r="G967" s="88"/>
      <c r="H967" s="88"/>
      <c r="I967" s="88"/>
      <c r="J967" s="88"/>
      <c r="K967" s="88"/>
      <c r="L967" s="88"/>
      <c r="M967" s="45">
        <v>12023</v>
      </c>
      <c r="N967" s="45">
        <v>20952</v>
      </c>
      <c r="O967" s="45"/>
      <c r="P967" s="45"/>
      <c r="Q967" s="45"/>
      <c r="R967" s="45"/>
      <c r="S967" s="45"/>
      <c r="T967" s="45"/>
      <c r="U967" s="45"/>
      <c r="V967" s="45"/>
      <c r="W967" s="138"/>
      <c r="X967" s="138"/>
      <c r="Y967" s="138"/>
      <c r="Z967" s="25">
        <v>0.99790000000000001</v>
      </c>
      <c r="AA967" s="25"/>
      <c r="AB967" s="25">
        <v>0.29699999999999999</v>
      </c>
      <c r="AC967" s="25">
        <v>3.7600000000000001E-2</v>
      </c>
      <c r="AD967" s="121"/>
      <c r="AE967" s="121"/>
      <c r="AF967" s="88">
        <v>656</v>
      </c>
      <c r="AG967" s="88">
        <v>1202</v>
      </c>
    </row>
    <row r="968" spans="1:49">
      <c r="A968" s="12" t="s">
        <v>125</v>
      </c>
      <c r="B968" s="2" t="s">
        <v>75</v>
      </c>
      <c r="C968" s="13" t="s">
        <v>63</v>
      </c>
      <c r="D968" s="2">
        <v>2015</v>
      </c>
      <c r="E968" s="13">
        <v>2015</v>
      </c>
      <c r="F968" s="13" t="s">
        <v>100</v>
      </c>
      <c r="G968" s="88"/>
      <c r="H968" s="88"/>
      <c r="I968" s="88"/>
      <c r="J968" s="88"/>
      <c r="K968" s="88"/>
      <c r="L968" s="88"/>
      <c r="M968" s="45">
        <v>16977</v>
      </c>
      <c r="N968" s="45">
        <v>42572</v>
      </c>
      <c r="O968" s="45"/>
      <c r="P968" s="45"/>
      <c r="Q968" s="45"/>
      <c r="R968" s="45"/>
      <c r="S968" s="45"/>
      <c r="T968" s="45"/>
      <c r="U968" s="45"/>
      <c r="V968" s="45"/>
      <c r="W968" s="138"/>
      <c r="X968" s="138"/>
      <c r="Y968" s="138"/>
      <c r="Z968" s="25">
        <v>0.96409999999999996</v>
      </c>
      <c r="AA968" s="25"/>
      <c r="AB968" s="25">
        <v>0.29699999999999999</v>
      </c>
      <c r="AC968" s="25">
        <v>3.7600000000000001E-2</v>
      </c>
      <c r="AD968" s="121"/>
      <c r="AE968" s="121"/>
      <c r="AF968" s="88">
        <v>976</v>
      </c>
      <c r="AG968" s="88">
        <v>1892</v>
      </c>
    </row>
    <row r="969" spans="1:49">
      <c r="A969" s="12" t="s">
        <v>126</v>
      </c>
      <c r="B969" s="2" t="s">
        <v>75</v>
      </c>
      <c r="C969" s="13" t="s">
        <v>63</v>
      </c>
      <c r="D969" s="2">
        <v>2015</v>
      </c>
      <c r="E969" s="13">
        <v>2015</v>
      </c>
      <c r="F969" s="13" t="s">
        <v>100</v>
      </c>
      <c r="G969" s="88"/>
      <c r="H969" s="88"/>
      <c r="I969" s="88"/>
      <c r="J969" s="88"/>
      <c r="K969" s="88"/>
      <c r="L969" s="88"/>
      <c r="M969" s="45">
        <v>1040</v>
      </c>
      <c r="N969" s="45">
        <v>2050</v>
      </c>
      <c r="O969" s="45"/>
      <c r="P969" s="45"/>
      <c r="Q969" s="45"/>
      <c r="R969" s="45"/>
      <c r="S969" s="45"/>
      <c r="T969" s="45"/>
      <c r="U969" s="45"/>
      <c r="V969" s="45"/>
      <c r="W969" s="138"/>
      <c r="X969" s="138"/>
      <c r="Y969" s="138"/>
      <c r="Z969" s="25">
        <v>1</v>
      </c>
      <c r="AA969" s="25"/>
      <c r="AB969" s="25">
        <v>0.29699999999999999</v>
      </c>
      <c r="AC969" s="25">
        <v>3.7600000000000001E-2</v>
      </c>
      <c r="AD969" s="121"/>
      <c r="AE969" s="121"/>
      <c r="AF969" s="88">
        <v>86</v>
      </c>
      <c r="AG969" s="88">
        <v>185</v>
      </c>
    </row>
    <row r="970" spans="1:49">
      <c r="A970" s="12" t="s">
        <v>127</v>
      </c>
      <c r="B970" s="2" t="s">
        <v>75</v>
      </c>
      <c r="C970" s="13" t="s">
        <v>63</v>
      </c>
      <c r="D970" s="2">
        <v>2015</v>
      </c>
      <c r="E970" s="13">
        <v>2015</v>
      </c>
      <c r="F970" s="13" t="s">
        <v>100</v>
      </c>
      <c r="G970" s="88"/>
      <c r="H970" s="88"/>
      <c r="I970" s="88"/>
      <c r="J970" s="88"/>
      <c r="K970" s="88"/>
      <c r="L970" s="88"/>
      <c r="M970" s="45">
        <v>66771</v>
      </c>
      <c r="N970" s="45">
        <v>159123</v>
      </c>
      <c r="O970" s="45"/>
      <c r="P970" s="45"/>
      <c r="Q970" s="45"/>
      <c r="R970" s="45"/>
      <c r="S970" s="45"/>
      <c r="T970" s="45"/>
      <c r="U970" s="45"/>
      <c r="V970" s="45"/>
      <c r="W970" s="138"/>
      <c r="X970" s="138"/>
      <c r="Y970" s="138"/>
      <c r="Z970" s="25">
        <v>0.99419999999999997</v>
      </c>
      <c r="AA970" s="25"/>
      <c r="AB970" s="25">
        <v>0.17899999999999999</v>
      </c>
      <c r="AC970" s="25">
        <v>8.0000000000000002E-3</v>
      </c>
      <c r="AD970" s="121"/>
      <c r="AE970" s="121"/>
      <c r="AF970" s="88">
        <v>10343</v>
      </c>
      <c r="AG970" s="88">
        <v>23173</v>
      </c>
    </row>
    <row r="971" spans="1:49">
      <c r="A971" s="12" t="s">
        <v>128</v>
      </c>
      <c r="B971" s="2" t="s">
        <v>75</v>
      </c>
      <c r="C971" s="13" t="s">
        <v>63</v>
      </c>
      <c r="D971" s="2">
        <v>2015</v>
      </c>
      <c r="E971" s="13">
        <v>2015</v>
      </c>
      <c r="F971" s="13" t="s">
        <v>100</v>
      </c>
      <c r="G971" s="88"/>
      <c r="H971" s="88"/>
      <c r="I971" s="88"/>
      <c r="J971" s="88"/>
      <c r="K971" s="88"/>
      <c r="L971" s="88"/>
      <c r="M971" s="45">
        <v>10621</v>
      </c>
      <c r="N971" s="45">
        <v>24789</v>
      </c>
      <c r="O971" s="45"/>
      <c r="P971" s="45"/>
      <c r="Q971" s="45"/>
      <c r="R971" s="45"/>
      <c r="S971" s="45"/>
      <c r="T971" s="45"/>
      <c r="U971" s="45"/>
      <c r="V971" s="45"/>
      <c r="W971" s="138"/>
      <c r="X971" s="138"/>
      <c r="Y971" s="138"/>
      <c r="Z971" s="25">
        <v>1</v>
      </c>
      <c r="AA971" s="25"/>
      <c r="AB971" s="25">
        <v>0.29699999999999999</v>
      </c>
      <c r="AC971" s="25">
        <v>3.7600000000000001E-2</v>
      </c>
      <c r="AD971" s="121"/>
      <c r="AE971" s="121"/>
      <c r="AF971" s="88">
        <v>1319</v>
      </c>
      <c r="AG971" s="88">
        <v>2953</v>
      </c>
    </row>
    <row r="972" spans="1:49">
      <c r="A972" s="12" t="s">
        <v>129</v>
      </c>
      <c r="B972" s="2" t="s">
        <v>75</v>
      </c>
      <c r="C972" s="13" t="s">
        <v>63</v>
      </c>
      <c r="D972" s="2">
        <v>2015</v>
      </c>
      <c r="E972" s="13">
        <v>2015</v>
      </c>
      <c r="F972" s="13" t="s">
        <v>100</v>
      </c>
      <c r="G972" s="88"/>
      <c r="H972" s="88"/>
      <c r="I972" s="88"/>
      <c r="J972" s="88"/>
      <c r="K972" s="88"/>
      <c r="L972" s="88"/>
      <c r="M972" s="45">
        <v>6177</v>
      </c>
      <c r="N972" s="45">
        <v>12038</v>
      </c>
      <c r="O972" s="45"/>
      <c r="P972" s="45"/>
      <c r="Q972" s="45"/>
      <c r="R972" s="45"/>
      <c r="S972" s="45"/>
      <c r="T972" s="45"/>
      <c r="U972" s="45"/>
      <c r="V972" s="45"/>
      <c r="W972" s="138"/>
      <c r="X972" s="138"/>
      <c r="Y972" s="138"/>
      <c r="Z972" s="25">
        <v>0.9667</v>
      </c>
      <c r="AA972" s="25"/>
      <c r="AB972" s="25">
        <v>0.29699999999999999</v>
      </c>
      <c r="AC972" s="25">
        <v>3.7600000000000001E-2</v>
      </c>
      <c r="AD972" s="121"/>
      <c r="AE972" s="121"/>
      <c r="AF972" s="88">
        <v>372</v>
      </c>
      <c r="AG972" s="88">
        <v>723</v>
      </c>
    </row>
    <row r="973" spans="1:49">
      <c r="A973" s="12" t="s">
        <v>130</v>
      </c>
      <c r="B973" s="2" t="s">
        <v>75</v>
      </c>
      <c r="C973" s="13" t="s">
        <v>63</v>
      </c>
      <c r="D973" s="2">
        <v>2015</v>
      </c>
      <c r="E973" s="13">
        <v>2015</v>
      </c>
      <c r="F973" s="13" t="s">
        <v>100</v>
      </c>
      <c r="G973" s="88"/>
      <c r="H973" s="88"/>
      <c r="I973" s="88"/>
      <c r="J973" s="88"/>
      <c r="K973" s="88"/>
      <c r="L973" s="88"/>
      <c r="M973" s="45">
        <v>1569</v>
      </c>
      <c r="N973" s="45">
        <v>3242</v>
      </c>
      <c r="O973" s="45"/>
      <c r="P973" s="45"/>
      <c r="Q973" s="45"/>
      <c r="R973" s="45"/>
      <c r="S973" s="45"/>
      <c r="T973" s="45"/>
      <c r="U973" s="45"/>
      <c r="V973" s="45"/>
      <c r="W973" s="138"/>
      <c r="X973" s="138"/>
      <c r="Y973" s="138"/>
      <c r="Z973" s="25">
        <v>0.93330000000000002</v>
      </c>
      <c r="AA973" s="25"/>
      <c r="AB973" s="25">
        <v>0.29699999999999999</v>
      </c>
      <c r="AC973" s="25">
        <v>3.7600000000000001E-2</v>
      </c>
      <c r="AD973" s="121"/>
      <c r="AE973" s="121"/>
      <c r="AF973" s="88">
        <v>102</v>
      </c>
      <c r="AG973" s="88">
        <v>172</v>
      </c>
    </row>
    <row r="974" spans="1:49">
      <c r="A974" s="12" t="s">
        <v>131</v>
      </c>
      <c r="B974" s="2" t="s">
        <v>76</v>
      </c>
      <c r="C974" s="13" t="s">
        <v>63</v>
      </c>
      <c r="D974" s="2">
        <v>2015</v>
      </c>
      <c r="E974" s="13">
        <v>2015</v>
      </c>
      <c r="F974" s="13" t="s">
        <v>100</v>
      </c>
      <c r="G974" s="88"/>
      <c r="H974" s="88"/>
      <c r="I974" s="88"/>
      <c r="J974" s="88"/>
      <c r="K974" s="88"/>
      <c r="L974" s="88"/>
      <c r="M974" s="45">
        <v>584304</v>
      </c>
      <c r="N974" s="45">
        <v>1176878</v>
      </c>
      <c r="O974" s="45"/>
      <c r="P974" s="45"/>
      <c r="Q974" s="45"/>
      <c r="R974" s="45"/>
      <c r="S974" s="45"/>
      <c r="T974" s="45"/>
      <c r="U974" s="45"/>
      <c r="V974" s="45"/>
      <c r="W974" s="138"/>
      <c r="X974" s="138"/>
      <c r="Y974" s="138"/>
      <c r="Z974" s="25">
        <v>0.97709999999999997</v>
      </c>
      <c r="AA974" s="25"/>
      <c r="AB974" s="25">
        <v>0.41899999999999998</v>
      </c>
      <c r="AC974" s="25">
        <v>4.6800000000000001E-2</v>
      </c>
      <c r="AD974" s="121"/>
      <c r="AE974" s="121"/>
      <c r="AF974" s="88">
        <v>109170</v>
      </c>
      <c r="AG974" s="88">
        <v>222977</v>
      </c>
    </row>
    <row r="975" spans="1:49">
      <c r="A975" s="12" t="s">
        <v>132</v>
      </c>
      <c r="B975" s="2" t="s">
        <v>75</v>
      </c>
      <c r="C975" s="13" t="s">
        <v>63</v>
      </c>
      <c r="D975" s="2">
        <v>2015</v>
      </c>
      <c r="E975" s="13">
        <v>2015</v>
      </c>
      <c r="F975" s="13" t="s">
        <v>100</v>
      </c>
      <c r="G975" s="88"/>
      <c r="H975" s="88"/>
      <c r="I975" s="88"/>
      <c r="J975" s="88"/>
      <c r="K975" s="88"/>
      <c r="L975" s="88"/>
      <c r="M975" s="45">
        <v>12141</v>
      </c>
      <c r="N975" s="45">
        <v>29983</v>
      </c>
      <c r="O975" s="45"/>
      <c r="P975" s="45"/>
      <c r="Q975" s="45"/>
      <c r="R975" s="45"/>
      <c r="S975" s="45"/>
      <c r="T975" s="45"/>
      <c r="U975" s="45"/>
      <c r="V975" s="45"/>
      <c r="W975" s="138"/>
      <c r="X975" s="138"/>
      <c r="Y975" s="138"/>
      <c r="Z975" s="25">
        <v>0.99209999999999998</v>
      </c>
      <c r="AA975" s="25"/>
      <c r="AB975" s="25">
        <v>0.29699999999999999</v>
      </c>
      <c r="AC975" s="25">
        <v>3.7600000000000001E-2</v>
      </c>
      <c r="AD975" s="121"/>
      <c r="AE975" s="121"/>
      <c r="AF975" s="88">
        <v>2880</v>
      </c>
      <c r="AG975" s="88">
        <v>6711</v>
      </c>
    </row>
    <row r="976" spans="1:49">
      <c r="A976" s="12" t="s">
        <v>133</v>
      </c>
      <c r="B976" s="2" t="s">
        <v>75</v>
      </c>
      <c r="C976" s="13" t="s">
        <v>63</v>
      </c>
      <c r="D976" s="2">
        <v>2015</v>
      </c>
      <c r="E976" s="13">
        <v>2015</v>
      </c>
      <c r="F976" s="13" t="s">
        <v>100</v>
      </c>
      <c r="G976" s="88"/>
      <c r="H976" s="88"/>
      <c r="I976" s="88"/>
      <c r="J976" s="88"/>
      <c r="K976" s="88"/>
      <c r="L976" s="88"/>
      <c r="M976" s="45">
        <v>6501</v>
      </c>
      <c r="N976" s="45">
        <v>10609</v>
      </c>
      <c r="O976" s="45"/>
      <c r="P976" s="45"/>
      <c r="Q976" s="45"/>
      <c r="R976" s="45"/>
      <c r="S976" s="45"/>
      <c r="T976" s="45"/>
      <c r="U976" s="45"/>
      <c r="V976" s="45"/>
      <c r="W976" s="138"/>
      <c r="X976" s="138"/>
      <c r="Y976" s="138"/>
      <c r="Z976" s="25">
        <v>0.97729999999999995</v>
      </c>
      <c r="AA976" s="25"/>
      <c r="AB976" s="25">
        <v>0.29699999999999999</v>
      </c>
      <c r="AC976" s="25">
        <v>3.7600000000000001E-2</v>
      </c>
      <c r="AD976" s="121"/>
      <c r="AE976" s="121"/>
      <c r="AF976" s="88">
        <v>1300</v>
      </c>
      <c r="AG976" s="88">
        <v>2330</v>
      </c>
    </row>
    <row r="977" spans="1:33">
      <c r="A977" s="12" t="s">
        <v>134</v>
      </c>
      <c r="B977" s="2" t="s">
        <v>75</v>
      </c>
      <c r="C977" s="13" t="s">
        <v>63</v>
      </c>
      <c r="D977" s="2">
        <v>2015</v>
      </c>
      <c r="E977" s="13">
        <v>2015</v>
      </c>
      <c r="F977" s="13" t="s">
        <v>100</v>
      </c>
      <c r="G977" s="88"/>
      <c r="H977" s="88"/>
      <c r="I977" s="88"/>
      <c r="J977" s="88"/>
      <c r="K977" s="88"/>
      <c r="L977" s="88"/>
      <c r="M977" s="45">
        <v>1118</v>
      </c>
      <c r="N977" s="45">
        <v>2133</v>
      </c>
      <c r="O977" s="45"/>
      <c r="P977" s="45"/>
      <c r="Q977" s="45"/>
      <c r="R977" s="45"/>
      <c r="S977" s="45"/>
      <c r="T977" s="45"/>
      <c r="U977" s="45"/>
      <c r="V977" s="45"/>
      <c r="W977" s="138"/>
      <c r="X977" s="138"/>
      <c r="Y977" s="138"/>
      <c r="Z977" s="25">
        <v>0.95240000000000002</v>
      </c>
      <c r="AA977" s="25"/>
      <c r="AB977" s="25">
        <v>0.29699999999999999</v>
      </c>
      <c r="AC977" s="25">
        <v>3.7600000000000001E-2</v>
      </c>
      <c r="AD977" s="121"/>
      <c r="AE977" s="121"/>
      <c r="AF977" s="88">
        <v>24</v>
      </c>
      <c r="AG977" s="88">
        <v>45</v>
      </c>
    </row>
    <row r="978" spans="1:33">
      <c r="A978" s="12" t="s">
        <v>135</v>
      </c>
      <c r="B978" s="2" t="s">
        <v>75</v>
      </c>
      <c r="C978" s="13" t="s">
        <v>63</v>
      </c>
      <c r="D978" s="2">
        <v>2015</v>
      </c>
      <c r="E978" s="13">
        <v>2015</v>
      </c>
      <c r="F978" s="13" t="s">
        <v>100</v>
      </c>
      <c r="G978" s="88"/>
      <c r="H978" s="88"/>
      <c r="I978" s="88"/>
      <c r="J978" s="88"/>
      <c r="K978" s="88"/>
      <c r="L978" s="88"/>
      <c r="M978" s="45">
        <v>6945</v>
      </c>
      <c r="N978" s="45">
        <v>12963</v>
      </c>
      <c r="O978" s="45"/>
      <c r="P978" s="45"/>
      <c r="Q978" s="45"/>
      <c r="R978" s="45"/>
      <c r="S978" s="45"/>
      <c r="T978" s="45"/>
      <c r="U978" s="45"/>
      <c r="V978" s="45"/>
      <c r="W978" s="138"/>
      <c r="X978" s="138"/>
      <c r="Y978" s="138"/>
      <c r="Z978" s="25">
        <v>1</v>
      </c>
      <c r="AA978" s="25"/>
      <c r="AB978" s="25">
        <v>0.29699999999999999</v>
      </c>
      <c r="AC978" s="25">
        <v>3.7600000000000001E-2</v>
      </c>
      <c r="AD978" s="121"/>
      <c r="AE978" s="121"/>
      <c r="AF978" s="88">
        <v>595</v>
      </c>
      <c r="AG978" s="88">
        <v>1248</v>
      </c>
    </row>
    <row r="979" spans="1:33">
      <c r="A979" s="12" t="s">
        <v>136</v>
      </c>
      <c r="B979" s="2" t="s">
        <v>75</v>
      </c>
      <c r="C979" s="13" t="s">
        <v>63</v>
      </c>
      <c r="D979" s="2">
        <v>2015</v>
      </c>
      <c r="E979" s="13">
        <v>2015</v>
      </c>
      <c r="F979" s="13" t="s">
        <v>100</v>
      </c>
      <c r="G979" s="88"/>
      <c r="H979" s="88"/>
      <c r="I979" s="88"/>
      <c r="J979" s="88"/>
      <c r="K979" s="88"/>
      <c r="L979" s="88"/>
      <c r="M979" s="45">
        <v>25259</v>
      </c>
      <c r="N979" s="45">
        <v>58915</v>
      </c>
      <c r="O979" s="45"/>
      <c r="P979" s="45"/>
      <c r="Q979" s="45"/>
      <c r="R979" s="45"/>
      <c r="S979" s="45"/>
      <c r="T979" s="45"/>
      <c r="U979" s="45"/>
      <c r="V979" s="45"/>
      <c r="W979" s="138"/>
      <c r="X979" s="138"/>
      <c r="Y979" s="138"/>
      <c r="Z979" s="25">
        <v>0.99750000000000005</v>
      </c>
      <c r="AA979" s="25"/>
      <c r="AB979" s="25">
        <v>0.28599999999999998</v>
      </c>
      <c r="AC979" s="25">
        <v>1.38E-2</v>
      </c>
      <c r="AD979" s="121"/>
      <c r="AE979" s="121"/>
      <c r="AF979" s="88">
        <v>4015</v>
      </c>
      <c r="AG979" s="88">
        <v>8994</v>
      </c>
    </row>
    <row r="980" spans="1:33">
      <c r="A980" s="12" t="s">
        <v>137</v>
      </c>
      <c r="B980" s="2" t="s">
        <v>75</v>
      </c>
      <c r="C980" s="13" t="s">
        <v>63</v>
      </c>
      <c r="D980" s="2">
        <v>2015</v>
      </c>
      <c r="E980" s="13">
        <v>2015</v>
      </c>
      <c r="F980" s="13" t="s">
        <v>100</v>
      </c>
      <c r="G980" s="88"/>
      <c r="H980" s="88"/>
      <c r="I980" s="88"/>
      <c r="J980" s="88"/>
      <c r="K980" s="88"/>
      <c r="L980" s="88"/>
      <c r="M980" s="45">
        <v>467</v>
      </c>
      <c r="N980" s="45">
        <v>1011</v>
      </c>
      <c r="O980" s="45"/>
      <c r="P980" s="45"/>
      <c r="Q980" s="45"/>
      <c r="R980" s="45"/>
      <c r="S980" s="45"/>
      <c r="T980" s="45"/>
      <c r="U980" s="45"/>
      <c r="V980" s="45"/>
      <c r="W980" s="138"/>
      <c r="X980" s="138"/>
      <c r="Y980" s="138"/>
      <c r="Z980" s="25">
        <v>1</v>
      </c>
      <c r="AA980" s="25"/>
      <c r="AB980" s="25">
        <v>0.29699999999999999</v>
      </c>
      <c r="AC980" s="25">
        <v>3.7600000000000001E-2</v>
      </c>
      <c r="AD980" s="121"/>
      <c r="AE980" s="121"/>
      <c r="AF980" s="88">
        <v>47</v>
      </c>
      <c r="AG980" s="88">
        <v>80</v>
      </c>
    </row>
    <row r="981" spans="1:33">
      <c r="A981" s="12" t="s">
        <v>138</v>
      </c>
      <c r="B981" s="2" t="s">
        <v>75</v>
      </c>
      <c r="C981" s="13" t="s">
        <v>63</v>
      </c>
      <c r="D981" s="2">
        <v>2015</v>
      </c>
      <c r="E981" s="13">
        <v>2015</v>
      </c>
      <c r="F981" s="13" t="s">
        <v>100</v>
      </c>
      <c r="G981" s="88"/>
      <c r="H981" s="88"/>
      <c r="I981" s="88"/>
      <c r="J981" s="88"/>
      <c r="K981" s="88"/>
      <c r="L981" s="88"/>
      <c r="M981" s="45">
        <v>525</v>
      </c>
      <c r="N981" s="45">
        <v>854</v>
      </c>
      <c r="O981" s="45"/>
      <c r="P981" s="45"/>
      <c r="Q981" s="45"/>
      <c r="R981" s="45"/>
      <c r="S981" s="45"/>
      <c r="T981" s="45"/>
      <c r="U981" s="45"/>
      <c r="V981" s="45"/>
      <c r="W981" s="138"/>
      <c r="X981" s="138"/>
      <c r="Y981" s="138"/>
      <c r="Z981" s="25">
        <v>1</v>
      </c>
      <c r="AA981" s="25"/>
      <c r="AB981" s="25">
        <v>0.29699999999999999</v>
      </c>
      <c r="AC981" s="25">
        <v>3.7600000000000001E-2</v>
      </c>
      <c r="AD981" s="121"/>
      <c r="AE981" s="121"/>
      <c r="AF981" s="88">
        <v>66</v>
      </c>
      <c r="AG981" s="88">
        <v>150</v>
      </c>
    </row>
    <row r="982" spans="1:33">
      <c r="A982" s="12" t="s">
        <v>139</v>
      </c>
      <c r="B982" s="2" t="s">
        <v>75</v>
      </c>
      <c r="C982" s="13" t="s">
        <v>63</v>
      </c>
      <c r="D982" s="2">
        <v>2015</v>
      </c>
      <c r="E982" s="13">
        <v>2015</v>
      </c>
      <c r="F982" s="13" t="s">
        <v>100</v>
      </c>
      <c r="G982" s="88"/>
      <c r="H982" s="88"/>
      <c r="I982" s="88"/>
      <c r="J982" s="88"/>
      <c r="K982" s="88"/>
      <c r="L982" s="88"/>
      <c r="M982" s="45">
        <v>23959</v>
      </c>
      <c r="N982" s="45">
        <v>53794</v>
      </c>
      <c r="O982" s="45"/>
      <c r="P982" s="45"/>
      <c r="Q982" s="45"/>
      <c r="R982" s="45"/>
      <c r="S982" s="45"/>
      <c r="T982" s="45"/>
      <c r="U982" s="45"/>
      <c r="V982" s="45"/>
      <c r="W982" s="138"/>
      <c r="X982" s="138"/>
      <c r="Y982" s="138"/>
      <c r="Z982" s="25">
        <v>1</v>
      </c>
      <c r="AA982" s="25"/>
      <c r="AB982" s="25">
        <v>0.28599999999999998</v>
      </c>
      <c r="AC982" s="25">
        <v>6.0499999999999998E-2</v>
      </c>
      <c r="AD982" s="121"/>
      <c r="AE982" s="121"/>
      <c r="AF982" s="88">
        <v>7722</v>
      </c>
      <c r="AG982" s="88">
        <v>16904</v>
      </c>
    </row>
    <row r="983" spans="1:33">
      <c r="A983" s="12" t="s">
        <v>140</v>
      </c>
      <c r="B983" s="2" t="s">
        <v>75</v>
      </c>
      <c r="C983" s="13" t="s">
        <v>63</v>
      </c>
      <c r="D983" s="2">
        <v>2015</v>
      </c>
      <c r="E983" s="13">
        <v>2015</v>
      </c>
      <c r="F983" s="13" t="s">
        <v>100</v>
      </c>
      <c r="G983" s="88"/>
      <c r="H983" s="88"/>
      <c r="I983" s="88"/>
      <c r="J983" s="88"/>
      <c r="K983" s="88"/>
      <c r="L983" s="88"/>
      <c r="M983" s="45">
        <v>3663</v>
      </c>
      <c r="N983" s="45">
        <v>7576</v>
      </c>
      <c r="O983" s="45"/>
      <c r="P983" s="45"/>
      <c r="Q983" s="45"/>
      <c r="R983" s="45"/>
      <c r="S983" s="45"/>
      <c r="T983" s="45"/>
      <c r="U983" s="45"/>
      <c r="V983" s="45"/>
      <c r="W983" s="138"/>
      <c r="X983" s="138"/>
      <c r="Y983" s="138"/>
      <c r="Z983" s="25">
        <v>0.97389999999999999</v>
      </c>
      <c r="AA983" s="25"/>
      <c r="AB983" s="25">
        <v>0.29699999999999999</v>
      </c>
      <c r="AC983" s="25">
        <v>3.7600000000000001E-2</v>
      </c>
      <c r="AD983" s="121"/>
      <c r="AE983" s="121"/>
      <c r="AF983" s="88">
        <v>818</v>
      </c>
      <c r="AG983" s="88">
        <v>1708</v>
      </c>
    </row>
    <row r="984" spans="1:33">
      <c r="A984" s="12" t="s">
        <v>141</v>
      </c>
      <c r="B984" s="2" t="s">
        <v>75</v>
      </c>
      <c r="C984" s="13" t="s">
        <v>63</v>
      </c>
      <c r="D984" s="2">
        <v>2015</v>
      </c>
      <c r="E984" s="13">
        <v>2015</v>
      </c>
      <c r="F984" s="13" t="s">
        <v>100</v>
      </c>
      <c r="G984" s="88"/>
      <c r="H984" s="88"/>
      <c r="I984" s="88"/>
      <c r="J984" s="88"/>
      <c r="K984" s="88"/>
      <c r="L984" s="88"/>
      <c r="M984" s="45">
        <v>4245</v>
      </c>
      <c r="N984" s="45">
        <v>7728</v>
      </c>
      <c r="O984" s="45"/>
      <c r="P984" s="45"/>
      <c r="Q984" s="45"/>
      <c r="R984" s="45"/>
      <c r="S984" s="45"/>
      <c r="T984" s="45"/>
      <c r="U984" s="45"/>
      <c r="V984" s="45"/>
      <c r="W984" s="138"/>
      <c r="X984" s="138"/>
      <c r="Y984" s="138"/>
      <c r="Z984" s="25">
        <v>0.96889999999999998</v>
      </c>
      <c r="AA984" s="25"/>
      <c r="AB984" s="25">
        <v>0.29699999999999999</v>
      </c>
      <c r="AC984" s="25">
        <v>3.7600000000000001E-2</v>
      </c>
      <c r="AD984" s="121"/>
      <c r="AE984" s="121"/>
      <c r="AF984" s="88">
        <v>159</v>
      </c>
      <c r="AG984" s="88">
        <v>287</v>
      </c>
    </row>
    <row r="985" spans="1:33">
      <c r="A985" s="12" t="s">
        <v>142</v>
      </c>
      <c r="B985" s="2" t="s">
        <v>74</v>
      </c>
      <c r="C985" s="13" t="s">
        <v>63</v>
      </c>
      <c r="D985" s="2">
        <v>2015</v>
      </c>
      <c r="E985" s="13">
        <v>2015</v>
      </c>
      <c r="F985" s="13" t="s">
        <v>100</v>
      </c>
      <c r="G985" s="88"/>
      <c r="H985" s="88"/>
      <c r="I985" s="88"/>
      <c r="J985" s="88"/>
      <c r="K985" s="88"/>
      <c r="L985" s="88"/>
      <c r="M985" s="45">
        <v>121571</v>
      </c>
      <c r="N985" s="45">
        <v>255037</v>
      </c>
      <c r="O985" s="45"/>
      <c r="P985" s="45"/>
      <c r="Q985" s="45"/>
      <c r="R985" s="45"/>
      <c r="S985" s="45"/>
      <c r="T985" s="45"/>
      <c r="U985" s="45"/>
      <c r="V985" s="45"/>
      <c r="W985" s="138"/>
      <c r="X985" s="138"/>
      <c r="Y985" s="138"/>
      <c r="Z985" s="25">
        <v>0.98709999999999998</v>
      </c>
      <c r="AA985" s="25"/>
      <c r="AB985" s="25">
        <v>0.33300000000000002</v>
      </c>
      <c r="AC985" s="25">
        <v>3.5799999999999998E-2</v>
      </c>
      <c r="AD985" s="121"/>
      <c r="AE985" s="121"/>
      <c r="AF985" s="88">
        <v>28516</v>
      </c>
      <c r="AG985" s="88">
        <v>61794</v>
      </c>
    </row>
    <row r="986" spans="1:33">
      <c r="A986" s="12" t="s">
        <v>143</v>
      </c>
      <c r="B986" s="2" t="s">
        <v>74</v>
      </c>
      <c r="C986" s="13" t="s">
        <v>63</v>
      </c>
      <c r="D986" s="2">
        <v>2015</v>
      </c>
      <c r="E986" s="13">
        <v>2015</v>
      </c>
      <c r="F986" s="13" t="s">
        <v>100</v>
      </c>
      <c r="G986" s="88"/>
      <c r="H986" s="88"/>
      <c r="I986" s="88"/>
      <c r="J986" s="88"/>
      <c r="K986" s="88"/>
      <c r="L986" s="88"/>
      <c r="M986" s="45">
        <v>9306</v>
      </c>
      <c r="N986" s="45">
        <v>18279</v>
      </c>
      <c r="O986" s="45"/>
      <c r="P986" s="45"/>
      <c r="Q986" s="45"/>
      <c r="R986" s="45"/>
      <c r="S986" s="45"/>
      <c r="T986" s="45"/>
      <c r="U986" s="45"/>
      <c r="V986" s="45"/>
      <c r="W986" s="138"/>
      <c r="X986" s="138"/>
      <c r="Y986" s="138"/>
      <c r="Z986" s="25">
        <v>0.97330000000000005</v>
      </c>
      <c r="AA986" s="25"/>
      <c r="AB986" s="25">
        <v>0.29699999999999999</v>
      </c>
      <c r="AC986" s="25">
        <v>3.7600000000000001E-2</v>
      </c>
      <c r="AD986" s="121"/>
      <c r="AE986" s="121"/>
      <c r="AF986" s="88">
        <v>705</v>
      </c>
      <c r="AG986" s="88">
        <v>1400</v>
      </c>
    </row>
    <row r="987" spans="1:33">
      <c r="A987" s="12" t="s">
        <v>144</v>
      </c>
      <c r="B987" s="2" t="s">
        <v>75</v>
      </c>
      <c r="C987" s="13" t="s">
        <v>63</v>
      </c>
      <c r="D987" s="2">
        <v>2015</v>
      </c>
      <c r="E987" s="13">
        <v>2015</v>
      </c>
      <c r="F987" s="13" t="s">
        <v>100</v>
      </c>
      <c r="G987" s="88"/>
      <c r="H987" s="88"/>
      <c r="I987" s="88"/>
      <c r="J987" s="88"/>
      <c r="K987" s="88"/>
      <c r="L987" s="88"/>
      <c r="M987" s="45">
        <v>1131</v>
      </c>
      <c r="N987" s="45">
        <v>2023</v>
      </c>
      <c r="O987" s="45"/>
      <c r="P987" s="45"/>
      <c r="Q987" s="45"/>
      <c r="R987" s="45"/>
      <c r="S987" s="45"/>
      <c r="T987" s="45"/>
      <c r="U987" s="45"/>
      <c r="V987" s="45"/>
      <c r="W987" s="138"/>
      <c r="X987" s="138"/>
      <c r="Y987" s="138"/>
      <c r="Z987" s="25">
        <v>1</v>
      </c>
      <c r="AA987" s="25"/>
      <c r="AB987" s="25">
        <v>0.29699999999999999</v>
      </c>
      <c r="AC987" s="25">
        <v>3.7600000000000001E-2</v>
      </c>
      <c r="AD987" s="121"/>
      <c r="AE987" s="121"/>
      <c r="AF987" s="88">
        <v>53</v>
      </c>
      <c r="AG987" s="88">
        <v>90</v>
      </c>
    </row>
    <row r="988" spans="1:33">
      <c r="A988" s="12" t="s">
        <v>145</v>
      </c>
      <c r="B988" s="2" t="s">
        <v>75</v>
      </c>
      <c r="C988" s="13" t="s">
        <v>63</v>
      </c>
      <c r="D988" s="2">
        <v>2015</v>
      </c>
      <c r="E988" s="13">
        <v>2015</v>
      </c>
      <c r="F988" s="13" t="s">
        <v>100</v>
      </c>
      <c r="G988" s="88"/>
      <c r="H988" s="88"/>
      <c r="I988" s="88"/>
      <c r="J988" s="88"/>
      <c r="K988" s="88"/>
      <c r="L988" s="88"/>
      <c r="M988" s="45">
        <v>127058</v>
      </c>
      <c r="N988" s="45">
        <v>290676</v>
      </c>
      <c r="O988" s="45"/>
      <c r="P988" s="45"/>
      <c r="Q988" s="45"/>
      <c r="R988" s="45"/>
      <c r="S988" s="45"/>
      <c r="T988" s="45"/>
      <c r="U988" s="45"/>
      <c r="V988" s="45"/>
      <c r="W988" s="138"/>
      <c r="X988" s="138"/>
      <c r="Y988" s="138"/>
      <c r="Z988" s="25">
        <v>0.99850000000000005</v>
      </c>
      <c r="AA988" s="25"/>
      <c r="AB988" s="25">
        <v>0.16400000000000001</v>
      </c>
      <c r="AC988" s="25">
        <v>6.1699999999999998E-2</v>
      </c>
      <c r="AD988" s="121"/>
      <c r="AE988" s="121"/>
      <c r="AF988" s="88">
        <v>16400</v>
      </c>
      <c r="AG988" s="88">
        <v>36021</v>
      </c>
    </row>
    <row r="989" spans="1:33">
      <c r="A989" s="12" t="s">
        <v>146</v>
      </c>
      <c r="B989" s="2" t="s">
        <v>74</v>
      </c>
      <c r="C989" s="13" t="s">
        <v>63</v>
      </c>
      <c r="D989" s="2">
        <v>2015</v>
      </c>
      <c r="E989" s="13">
        <v>2015</v>
      </c>
      <c r="F989" s="13" t="s">
        <v>100</v>
      </c>
      <c r="G989" s="88"/>
      <c r="H989" s="88"/>
      <c r="I989" s="88"/>
      <c r="J989" s="88"/>
      <c r="K989" s="88"/>
      <c r="L989" s="88"/>
      <c r="M989" s="45">
        <v>104366</v>
      </c>
      <c r="N989" s="45">
        <v>220122</v>
      </c>
      <c r="O989" s="45"/>
      <c r="P989" s="45"/>
      <c r="Q989" s="45"/>
      <c r="R989" s="45"/>
      <c r="S989" s="45"/>
      <c r="T989" s="45"/>
      <c r="U989" s="45"/>
      <c r="V989" s="45"/>
      <c r="W989" s="138"/>
      <c r="X989" s="138"/>
      <c r="Y989" s="138"/>
      <c r="Z989" s="25">
        <v>0.98929999999999996</v>
      </c>
      <c r="AA989" s="25"/>
      <c r="AB989" s="25">
        <v>0.625</v>
      </c>
      <c r="AC989" s="25">
        <v>1.1999999999999999E-3</v>
      </c>
      <c r="AD989" s="121"/>
      <c r="AE989" s="121"/>
      <c r="AF989" s="88">
        <v>9443</v>
      </c>
      <c r="AG989" s="88">
        <v>18666</v>
      </c>
    </row>
    <row r="990" spans="1:33">
      <c r="A990" s="12" t="s">
        <v>147</v>
      </c>
      <c r="B990" s="2" t="s">
        <v>75</v>
      </c>
      <c r="C990" s="13" t="s">
        <v>63</v>
      </c>
      <c r="D990" s="2">
        <v>2015</v>
      </c>
      <c r="E990" s="13">
        <v>2015</v>
      </c>
      <c r="F990" s="13" t="s">
        <v>100</v>
      </c>
      <c r="G990" s="88"/>
      <c r="H990" s="88"/>
      <c r="I990" s="88"/>
      <c r="J990" s="88"/>
      <c r="K990" s="88"/>
      <c r="L990" s="88"/>
      <c r="M990" s="45">
        <v>2779</v>
      </c>
      <c r="N990" s="45">
        <v>6227</v>
      </c>
      <c r="O990" s="45"/>
      <c r="P990" s="45"/>
      <c r="Q990" s="45"/>
      <c r="R990" s="45"/>
      <c r="S990" s="45"/>
      <c r="T990" s="45"/>
      <c r="U990" s="45"/>
      <c r="V990" s="45"/>
      <c r="W990" s="138"/>
      <c r="X990" s="138"/>
      <c r="Y990" s="138"/>
      <c r="Z990" s="25">
        <v>1</v>
      </c>
      <c r="AA990" s="25"/>
      <c r="AB990" s="25">
        <v>0.29699999999999999</v>
      </c>
      <c r="AC990" s="25">
        <v>3.7600000000000001E-2</v>
      </c>
      <c r="AD990" s="121"/>
      <c r="AE990" s="121"/>
      <c r="AF990" s="88">
        <v>440</v>
      </c>
      <c r="AG990" s="88">
        <v>1004</v>
      </c>
    </row>
    <row r="991" spans="1:33">
      <c r="A991" s="12" t="s">
        <v>148</v>
      </c>
      <c r="B991" s="2" t="s">
        <v>75</v>
      </c>
      <c r="C991" s="13" t="s">
        <v>63</v>
      </c>
      <c r="D991" s="2">
        <v>2015</v>
      </c>
      <c r="E991" s="13">
        <v>2015</v>
      </c>
      <c r="F991" s="13" t="s">
        <v>100</v>
      </c>
      <c r="G991" s="88"/>
      <c r="H991" s="88"/>
      <c r="I991" s="88"/>
      <c r="J991" s="88"/>
      <c r="K991" s="88"/>
      <c r="L991" s="88"/>
      <c r="M991" s="45">
        <v>178811</v>
      </c>
      <c r="N991" s="45">
        <v>399048</v>
      </c>
      <c r="O991" s="45"/>
      <c r="P991" s="45"/>
      <c r="Q991" s="45"/>
      <c r="R991" s="45"/>
      <c r="S991" s="45"/>
      <c r="T991" s="45"/>
      <c r="U991" s="45"/>
      <c r="V991" s="45"/>
      <c r="W991" s="138"/>
      <c r="X991" s="138"/>
      <c r="Y991" s="138"/>
      <c r="Z991" s="25">
        <v>0.99970000000000003</v>
      </c>
      <c r="AA991" s="25"/>
      <c r="AB991" s="25">
        <v>8.3000000000000004E-2</v>
      </c>
      <c r="AC991" s="25">
        <v>4.4600000000000001E-2</v>
      </c>
      <c r="AD991" s="121"/>
      <c r="AE991" s="121"/>
      <c r="AF991" s="88">
        <v>20881</v>
      </c>
      <c r="AG991" s="88">
        <v>44397</v>
      </c>
    </row>
    <row r="992" spans="1:33">
      <c r="A992" s="12" t="s">
        <v>149</v>
      </c>
      <c r="B992" s="2" t="s">
        <v>74</v>
      </c>
      <c r="C992" s="13" t="s">
        <v>63</v>
      </c>
      <c r="D992" s="2">
        <v>2015</v>
      </c>
      <c r="E992" s="13">
        <v>2015</v>
      </c>
      <c r="F992" s="13" t="s">
        <v>100</v>
      </c>
      <c r="G992" s="88"/>
      <c r="H992" s="88"/>
      <c r="I992" s="88"/>
      <c r="J992" s="88"/>
      <c r="K992" s="88"/>
      <c r="L992" s="88"/>
      <c r="M992" s="45">
        <v>142260</v>
      </c>
      <c r="N992" s="45">
        <v>290993</v>
      </c>
      <c r="O992" s="45"/>
      <c r="P992" s="45"/>
      <c r="Q992" s="45"/>
      <c r="R992" s="45"/>
      <c r="S992" s="45"/>
      <c r="T992" s="45"/>
      <c r="U992" s="45"/>
      <c r="V992" s="45"/>
      <c r="W992" s="138"/>
      <c r="X992" s="138"/>
      <c r="Y992" s="138"/>
      <c r="Z992" s="25">
        <v>0.97099999999999997</v>
      </c>
      <c r="AA992" s="25"/>
      <c r="AB992" s="25">
        <v>0.42899999999999999</v>
      </c>
      <c r="AC992" s="25">
        <v>1.2200000000000001E-2</v>
      </c>
      <c r="AD992" s="121"/>
      <c r="AE992" s="121"/>
      <c r="AF992" s="88">
        <v>16048</v>
      </c>
      <c r="AG992" s="88">
        <v>32926</v>
      </c>
    </row>
    <row r="993" spans="1:33">
      <c r="A993" s="12" t="s">
        <v>150</v>
      </c>
      <c r="B993" s="2" t="s">
        <v>74</v>
      </c>
      <c r="C993" s="13" t="s">
        <v>63</v>
      </c>
      <c r="D993" s="2">
        <v>2015</v>
      </c>
      <c r="E993" s="13">
        <v>2015</v>
      </c>
      <c r="F993" s="13" t="s">
        <v>100</v>
      </c>
      <c r="G993" s="88"/>
      <c r="H993" s="88"/>
      <c r="I993" s="88"/>
      <c r="J993" s="88"/>
      <c r="K993" s="88"/>
      <c r="L993" s="88"/>
      <c r="M993" s="45">
        <v>33793</v>
      </c>
      <c r="N993" s="45">
        <v>51839</v>
      </c>
      <c r="O993" s="45"/>
      <c r="P993" s="45"/>
      <c r="Q993" s="45"/>
      <c r="R993" s="45"/>
      <c r="S993" s="45"/>
      <c r="T993" s="45"/>
      <c r="U993" s="45"/>
      <c r="V993" s="45"/>
      <c r="W993" s="138"/>
      <c r="X993" s="138"/>
      <c r="Y993" s="138"/>
      <c r="Z993" s="25">
        <v>0.98089999999999999</v>
      </c>
      <c r="AA993" s="25"/>
      <c r="AB993" s="25">
        <v>0.83299999999999996</v>
      </c>
      <c r="AC993" s="25">
        <v>6.8500000000000005E-2</v>
      </c>
      <c r="AD993" s="121"/>
      <c r="AE993" s="121"/>
      <c r="AF993" s="88">
        <v>3962</v>
      </c>
      <c r="AG993" s="88">
        <v>6338</v>
      </c>
    </row>
    <row r="994" spans="1:33">
      <c r="A994" s="12" t="s">
        <v>151</v>
      </c>
      <c r="B994" s="2" t="s">
        <v>75</v>
      </c>
      <c r="C994" s="13" t="s">
        <v>63</v>
      </c>
      <c r="D994" s="2">
        <v>2015</v>
      </c>
      <c r="E994" s="13">
        <v>2015</v>
      </c>
      <c r="F994" s="13" t="s">
        <v>100</v>
      </c>
      <c r="G994" s="88"/>
      <c r="H994" s="88"/>
      <c r="I994" s="88"/>
      <c r="J994" s="88"/>
      <c r="K994" s="88"/>
      <c r="L994" s="88"/>
      <c r="M994" s="45">
        <v>53207</v>
      </c>
      <c r="N994" s="45">
        <v>122293</v>
      </c>
      <c r="O994" s="45"/>
      <c r="P994" s="45"/>
      <c r="Q994" s="45"/>
      <c r="R994" s="45"/>
      <c r="S994" s="45"/>
      <c r="T994" s="45"/>
      <c r="U994" s="45"/>
      <c r="V994" s="45"/>
      <c r="W994" s="138"/>
      <c r="X994" s="138"/>
      <c r="Y994" s="138"/>
      <c r="Z994" s="25">
        <v>0.99560000000000004</v>
      </c>
      <c r="AA994" s="25"/>
      <c r="AB994" s="25">
        <v>9.5000000000000001E-2</v>
      </c>
      <c r="AC994" s="25">
        <v>2.23E-2</v>
      </c>
      <c r="AD994" s="121"/>
      <c r="AE994" s="121"/>
      <c r="AF994" s="88">
        <v>7130</v>
      </c>
      <c r="AG994" s="88">
        <v>15267</v>
      </c>
    </row>
    <row r="995" spans="1:33">
      <c r="A995" s="12" t="s">
        <v>152</v>
      </c>
      <c r="B995" s="2" t="s">
        <v>74</v>
      </c>
      <c r="C995" s="13" t="s">
        <v>63</v>
      </c>
      <c r="D995" s="2">
        <v>2015</v>
      </c>
      <c r="E995" s="13">
        <v>2015</v>
      </c>
      <c r="F995" s="13" t="s">
        <v>100</v>
      </c>
      <c r="G995" s="88"/>
      <c r="H995" s="88"/>
      <c r="I995" s="88"/>
      <c r="J995" s="88"/>
      <c r="K995" s="88"/>
      <c r="L995" s="88"/>
      <c r="M995" s="45">
        <v>10070</v>
      </c>
      <c r="N995" s="45">
        <v>18689</v>
      </c>
      <c r="O995" s="45"/>
      <c r="P995" s="45"/>
      <c r="Q995" s="45"/>
      <c r="R995" s="45"/>
      <c r="S995" s="45"/>
      <c r="T995" s="45"/>
      <c r="U995" s="45"/>
      <c r="V995" s="45"/>
      <c r="W995" s="138"/>
      <c r="X995" s="138"/>
      <c r="Y995" s="138"/>
      <c r="Z995" s="25">
        <v>0.97140000000000004</v>
      </c>
      <c r="AA995" s="25"/>
      <c r="AB995" s="25">
        <v>0.29699999999999999</v>
      </c>
      <c r="AC995" s="25">
        <v>3.7600000000000001E-2</v>
      </c>
      <c r="AD995" s="121"/>
      <c r="AE995" s="121"/>
      <c r="AF995" s="88">
        <v>1122</v>
      </c>
      <c r="AG995" s="88">
        <v>2318</v>
      </c>
    </row>
    <row r="996" spans="1:33">
      <c r="A996" s="12" t="s">
        <v>153</v>
      </c>
      <c r="B996" s="2" t="s">
        <v>74</v>
      </c>
      <c r="C996" s="13" t="s">
        <v>63</v>
      </c>
      <c r="D996" s="2">
        <v>2015</v>
      </c>
      <c r="E996" s="13">
        <v>2015</v>
      </c>
      <c r="F996" s="13" t="s">
        <v>100</v>
      </c>
      <c r="G996" s="88"/>
      <c r="H996" s="88"/>
      <c r="I996" s="88"/>
      <c r="J996" s="88"/>
      <c r="K996" s="88"/>
      <c r="L996" s="88"/>
      <c r="M996" s="45">
        <v>16245</v>
      </c>
      <c r="N996" s="45">
        <v>32034</v>
      </c>
      <c r="O996" s="45"/>
      <c r="P996" s="45"/>
      <c r="Q996" s="45"/>
      <c r="R996" s="45"/>
      <c r="S996" s="45"/>
      <c r="T996" s="45"/>
      <c r="U996" s="45"/>
      <c r="V996" s="45"/>
      <c r="W996" s="138"/>
      <c r="X996" s="138"/>
      <c r="Y996" s="138"/>
      <c r="Z996" s="25">
        <v>0.96809999999999996</v>
      </c>
      <c r="AA996" s="25"/>
      <c r="AB996" s="25">
        <v>0.29699999999999999</v>
      </c>
      <c r="AC996" s="25">
        <v>3.7600000000000001E-2</v>
      </c>
      <c r="AD996" s="121"/>
      <c r="AE996" s="121"/>
      <c r="AF996" s="88">
        <v>4004</v>
      </c>
      <c r="AG996" s="88">
        <v>7797</v>
      </c>
    </row>
    <row r="997" spans="1:33">
      <c r="A997" s="12" t="s">
        <v>154</v>
      </c>
      <c r="B997" s="2" t="s">
        <v>74</v>
      </c>
      <c r="C997" s="13" t="s">
        <v>63</v>
      </c>
      <c r="D997" s="2">
        <v>2015</v>
      </c>
      <c r="E997" s="13">
        <v>2015</v>
      </c>
      <c r="F997" s="13" t="s">
        <v>100</v>
      </c>
      <c r="G997" s="88"/>
      <c r="H997" s="88"/>
      <c r="I997" s="88"/>
      <c r="J997" s="88"/>
      <c r="K997" s="88"/>
      <c r="L997" s="88"/>
      <c r="M997" s="45">
        <v>17283</v>
      </c>
      <c r="N997" s="45">
        <v>37584</v>
      </c>
      <c r="O997" s="45"/>
      <c r="P997" s="45"/>
      <c r="Q997" s="45"/>
      <c r="R997" s="45"/>
      <c r="S997" s="45"/>
      <c r="T997" s="45"/>
      <c r="U997" s="45"/>
      <c r="V997" s="45"/>
      <c r="W997" s="138"/>
      <c r="X997" s="138"/>
      <c r="Y997" s="138"/>
      <c r="Z997" s="25">
        <v>0.93820000000000003</v>
      </c>
      <c r="AA997" s="25"/>
      <c r="AB997" s="25">
        <v>0.29699999999999999</v>
      </c>
      <c r="AC997" s="25">
        <v>3.7600000000000001E-2</v>
      </c>
      <c r="AD997" s="121"/>
      <c r="AE997" s="121"/>
      <c r="AF997" s="88">
        <v>4675</v>
      </c>
      <c r="AG997" s="88">
        <v>10479</v>
      </c>
    </row>
    <row r="998" spans="1:33">
      <c r="A998" s="12" t="s">
        <v>155</v>
      </c>
      <c r="B998" s="2" t="s">
        <v>74</v>
      </c>
      <c r="C998" s="13" t="s">
        <v>63</v>
      </c>
      <c r="D998" s="2">
        <v>2015</v>
      </c>
      <c r="E998" s="13">
        <v>2015</v>
      </c>
      <c r="F998" s="13" t="s">
        <v>100</v>
      </c>
      <c r="G998" s="88"/>
      <c r="H998" s="88"/>
      <c r="I998" s="88"/>
      <c r="J998" s="88"/>
      <c r="K998" s="88"/>
      <c r="L998" s="88"/>
      <c r="M998" s="45">
        <v>55531</v>
      </c>
      <c r="N998" s="45">
        <v>111660</v>
      </c>
      <c r="O998" s="45"/>
      <c r="P998" s="45"/>
      <c r="Q998" s="45"/>
      <c r="R998" s="45"/>
      <c r="S998" s="45"/>
      <c r="T998" s="45"/>
      <c r="U998" s="45"/>
      <c r="V998" s="45"/>
      <c r="W998" s="138"/>
      <c r="X998" s="138"/>
      <c r="Y998" s="138"/>
      <c r="Z998" s="25">
        <v>0.97540000000000004</v>
      </c>
      <c r="AA998" s="25"/>
      <c r="AB998" s="25">
        <v>0.5</v>
      </c>
      <c r="AC998" s="25">
        <v>1.7500000000000002E-2</v>
      </c>
      <c r="AD998" s="121"/>
      <c r="AE998" s="121"/>
      <c r="AF998" s="88">
        <v>10532</v>
      </c>
      <c r="AG998" s="88">
        <v>21347</v>
      </c>
    </row>
    <row r="999" spans="1:33">
      <c r="A999" s="12" t="s">
        <v>156</v>
      </c>
      <c r="B999" s="2" t="s">
        <v>74</v>
      </c>
      <c r="C999" s="13" t="s">
        <v>63</v>
      </c>
      <c r="D999" s="2">
        <v>2015</v>
      </c>
      <c r="E999" s="13">
        <v>2015</v>
      </c>
      <c r="F999" s="13" t="s">
        <v>100</v>
      </c>
      <c r="G999" s="88"/>
      <c r="H999" s="88"/>
      <c r="I999" s="88"/>
      <c r="J999" s="88"/>
      <c r="K999" s="88"/>
      <c r="L999" s="88"/>
      <c r="M999" s="45">
        <v>13834</v>
      </c>
      <c r="N999" s="45">
        <v>26154</v>
      </c>
      <c r="O999" s="45"/>
      <c r="P999" s="45"/>
      <c r="Q999" s="45"/>
      <c r="R999" s="45"/>
      <c r="S999" s="45"/>
      <c r="T999" s="45"/>
      <c r="U999" s="45"/>
      <c r="V999" s="45"/>
      <c r="W999" s="138"/>
      <c r="X999" s="138"/>
      <c r="Y999" s="138"/>
      <c r="Z999" s="25">
        <v>0.98509999999999998</v>
      </c>
      <c r="AA999" s="25"/>
      <c r="AB999" s="25">
        <v>0.29699999999999999</v>
      </c>
      <c r="AC999" s="25">
        <v>3.7600000000000001E-2</v>
      </c>
      <c r="AD999" s="121"/>
      <c r="AE999" s="121"/>
      <c r="AF999" s="88">
        <v>2589</v>
      </c>
      <c r="AG999" s="88">
        <v>5393</v>
      </c>
    </row>
    <row r="1000" spans="1:33">
      <c r="A1000" s="12" t="s">
        <v>157</v>
      </c>
      <c r="B1000" s="2" t="s">
        <v>75</v>
      </c>
      <c r="C1000" s="13" t="s">
        <v>63</v>
      </c>
      <c r="D1000" s="2">
        <v>2015</v>
      </c>
      <c r="E1000" s="13">
        <v>2015</v>
      </c>
      <c r="F1000" s="13" t="s">
        <v>100</v>
      </c>
      <c r="G1000" s="88"/>
      <c r="H1000" s="88"/>
      <c r="I1000" s="88"/>
      <c r="J1000" s="88"/>
      <c r="K1000" s="88"/>
      <c r="L1000" s="88"/>
      <c r="M1000" s="45">
        <v>13117</v>
      </c>
      <c r="N1000" s="45">
        <v>25256</v>
      </c>
      <c r="O1000" s="45"/>
      <c r="P1000" s="45"/>
      <c r="Q1000" s="45"/>
      <c r="R1000" s="45"/>
      <c r="S1000" s="45"/>
      <c r="T1000" s="45"/>
      <c r="U1000" s="45"/>
      <c r="V1000" s="45"/>
      <c r="W1000" s="138"/>
      <c r="X1000" s="138"/>
      <c r="Y1000" s="138"/>
      <c r="Z1000" s="25">
        <v>0.97670000000000001</v>
      </c>
      <c r="AA1000" s="25"/>
      <c r="AB1000" s="25">
        <v>0.29699999999999999</v>
      </c>
      <c r="AC1000" s="25">
        <v>3.7600000000000001E-2</v>
      </c>
      <c r="AD1000" s="121"/>
      <c r="AE1000" s="121"/>
      <c r="AF1000" s="88">
        <v>631</v>
      </c>
      <c r="AG1000" s="88">
        <v>1024</v>
      </c>
    </row>
    <row r="1001" spans="1:33">
      <c r="A1001" s="12" t="s">
        <v>158</v>
      </c>
      <c r="B1001" s="2" t="s">
        <v>75</v>
      </c>
      <c r="C1001" s="13" t="s">
        <v>63</v>
      </c>
      <c r="D1001" s="2">
        <v>2015</v>
      </c>
      <c r="E1001" s="13">
        <v>2015</v>
      </c>
      <c r="F1001" s="13" t="s">
        <v>100</v>
      </c>
      <c r="G1001" s="88"/>
      <c r="H1001" s="88"/>
      <c r="I1001" s="88"/>
      <c r="J1001" s="88"/>
      <c r="K1001" s="88"/>
      <c r="L1001" s="88"/>
      <c r="M1001" s="45">
        <v>176</v>
      </c>
      <c r="N1001" s="45">
        <v>326</v>
      </c>
      <c r="O1001" s="45"/>
      <c r="P1001" s="45"/>
      <c r="Q1001" s="45"/>
      <c r="R1001" s="45"/>
      <c r="S1001" s="45"/>
      <c r="T1001" s="45"/>
      <c r="U1001" s="45"/>
      <c r="V1001" s="45"/>
      <c r="W1001" s="138"/>
      <c r="X1001" s="138"/>
      <c r="Y1001" s="138"/>
      <c r="Z1001" s="25">
        <v>1</v>
      </c>
      <c r="AA1001" s="25"/>
      <c r="AB1001" s="25">
        <v>0.29699999999999999</v>
      </c>
      <c r="AC1001" s="25">
        <v>3.7600000000000001E-2</v>
      </c>
      <c r="AD1001" s="121"/>
      <c r="AE1001" s="121"/>
      <c r="AF1001" s="88" t="s">
        <v>430</v>
      </c>
      <c r="AG1001" s="88" t="s">
        <v>430</v>
      </c>
    </row>
    <row r="1002" spans="1:33">
      <c r="A1002" s="12" t="s">
        <v>159</v>
      </c>
      <c r="B1002" s="2" t="s">
        <v>75</v>
      </c>
      <c r="C1002" s="13" t="s">
        <v>63</v>
      </c>
      <c r="D1002" s="2">
        <v>2015</v>
      </c>
      <c r="E1002" s="13">
        <v>2015</v>
      </c>
      <c r="F1002" s="13" t="s">
        <v>100</v>
      </c>
      <c r="G1002" s="88"/>
      <c r="H1002" s="88"/>
      <c r="I1002" s="88"/>
      <c r="J1002" s="88"/>
      <c r="K1002" s="88"/>
      <c r="L1002" s="88"/>
      <c r="M1002" s="45">
        <v>3288</v>
      </c>
      <c r="N1002" s="45">
        <v>7109</v>
      </c>
      <c r="O1002" s="45"/>
      <c r="P1002" s="45"/>
      <c r="Q1002" s="45"/>
      <c r="R1002" s="45"/>
      <c r="S1002" s="45"/>
      <c r="T1002" s="45"/>
      <c r="U1002" s="45"/>
      <c r="V1002" s="45"/>
      <c r="W1002" s="138"/>
      <c r="X1002" s="138"/>
      <c r="Y1002" s="138"/>
      <c r="Z1002" s="25">
        <v>0.99099999999999999</v>
      </c>
      <c r="AA1002" s="25"/>
      <c r="AB1002" s="25">
        <v>0.29699999999999999</v>
      </c>
      <c r="AC1002" s="25">
        <v>3.7600000000000001E-2</v>
      </c>
      <c r="AD1002" s="121"/>
      <c r="AE1002" s="121"/>
      <c r="AF1002" s="88">
        <v>144</v>
      </c>
      <c r="AG1002" s="88">
        <v>252</v>
      </c>
    </row>
    <row r="1003" spans="1:33">
      <c r="A1003" s="12" t="s">
        <v>160</v>
      </c>
      <c r="B1003" s="2" t="s">
        <v>74</v>
      </c>
      <c r="C1003" s="13" t="s">
        <v>63</v>
      </c>
      <c r="D1003" s="2">
        <v>2015</v>
      </c>
      <c r="E1003" s="13">
        <v>2015</v>
      </c>
      <c r="F1003" s="13" t="s">
        <v>100</v>
      </c>
      <c r="G1003" s="88"/>
      <c r="H1003" s="88"/>
      <c r="I1003" s="88"/>
      <c r="J1003" s="88"/>
      <c r="K1003" s="88"/>
      <c r="L1003" s="88"/>
      <c r="M1003" s="45">
        <v>22818</v>
      </c>
      <c r="N1003" s="45">
        <v>43974</v>
      </c>
      <c r="O1003" s="45"/>
      <c r="P1003" s="45"/>
      <c r="Q1003" s="45"/>
      <c r="R1003" s="45"/>
      <c r="S1003" s="45"/>
      <c r="T1003" s="45"/>
      <c r="U1003" s="45"/>
      <c r="V1003" s="45"/>
      <c r="W1003" s="138"/>
      <c r="X1003" s="138"/>
      <c r="Y1003" s="138"/>
      <c r="Z1003" s="25">
        <v>0.96230000000000004</v>
      </c>
      <c r="AA1003" s="25"/>
      <c r="AB1003" s="25">
        <v>0.5</v>
      </c>
      <c r="AC1003" s="25">
        <v>2.2499999999999999E-2</v>
      </c>
      <c r="AD1003" s="121"/>
      <c r="AE1003" s="121"/>
      <c r="AF1003" s="88">
        <v>2340</v>
      </c>
      <c r="AG1003" s="88">
        <v>4631</v>
      </c>
    </row>
    <row r="1004" spans="1:33">
      <c r="A1004" s="12" t="s">
        <v>161</v>
      </c>
      <c r="B1004" s="2" t="s">
        <v>74</v>
      </c>
      <c r="C1004" s="13" t="s">
        <v>63</v>
      </c>
      <c r="D1004" s="2">
        <v>2015</v>
      </c>
      <c r="E1004" s="13">
        <v>2015</v>
      </c>
      <c r="F1004" s="13" t="s">
        <v>100</v>
      </c>
      <c r="G1004" s="88"/>
      <c r="H1004" s="88"/>
      <c r="I1004" s="88"/>
      <c r="J1004" s="88"/>
      <c r="K1004" s="88"/>
      <c r="L1004" s="88"/>
      <c r="M1004" s="45">
        <v>20228</v>
      </c>
      <c r="N1004" s="45">
        <v>36237</v>
      </c>
      <c r="O1004" s="45"/>
      <c r="P1004" s="45"/>
      <c r="Q1004" s="45"/>
      <c r="R1004" s="45"/>
      <c r="S1004" s="45"/>
      <c r="T1004" s="45"/>
      <c r="U1004" s="45"/>
      <c r="V1004" s="45"/>
      <c r="W1004" s="138"/>
      <c r="X1004" s="138"/>
      <c r="Y1004" s="138"/>
      <c r="Z1004" s="25">
        <v>0.94340000000000002</v>
      </c>
      <c r="AA1004" s="25"/>
      <c r="AB1004" s="25">
        <v>0.29699999999999999</v>
      </c>
      <c r="AC1004" s="25">
        <v>3.7600000000000001E-2</v>
      </c>
      <c r="AD1004" s="121"/>
      <c r="AE1004" s="121"/>
      <c r="AF1004" s="88">
        <v>3349</v>
      </c>
      <c r="AG1004" s="88">
        <v>6816</v>
      </c>
    </row>
    <row r="1005" spans="1:33">
      <c r="A1005" s="12" t="s">
        <v>162</v>
      </c>
      <c r="B1005" s="2" t="s">
        <v>75</v>
      </c>
      <c r="C1005" s="13" t="s">
        <v>63</v>
      </c>
      <c r="D1005" s="2">
        <v>2015</v>
      </c>
      <c r="E1005" s="13">
        <v>2015</v>
      </c>
      <c r="F1005" s="13" t="s">
        <v>100</v>
      </c>
      <c r="G1005" s="88"/>
      <c r="H1005" s="88"/>
      <c r="I1005" s="88"/>
      <c r="J1005" s="88"/>
      <c r="K1005" s="88"/>
      <c r="L1005" s="88"/>
      <c r="M1005" s="45">
        <v>43587</v>
      </c>
      <c r="N1005" s="45">
        <v>92989</v>
      </c>
      <c r="O1005" s="45"/>
      <c r="P1005" s="45"/>
      <c r="Q1005" s="45"/>
      <c r="R1005" s="45"/>
      <c r="S1005" s="45"/>
      <c r="T1005" s="45"/>
      <c r="U1005" s="45"/>
      <c r="V1005" s="45"/>
      <c r="W1005" s="138"/>
      <c r="X1005" s="138"/>
      <c r="Y1005" s="138"/>
      <c r="Z1005" s="25">
        <v>0.98150000000000004</v>
      </c>
      <c r="AA1005" s="25"/>
      <c r="AB1005" s="25">
        <v>0.14299999999999999</v>
      </c>
      <c r="AC1005" s="25">
        <v>1.67E-2</v>
      </c>
      <c r="AD1005" s="121"/>
      <c r="AE1005" s="121"/>
      <c r="AF1005" s="88">
        <v>5324</v>
      </c>
      <c r="AG1005" s="88">
        <v>11383</v>
      </c>
    </row>
    <row r="1006" spans="1:33">
      <c r="A1006" s="12" t="s">
        <v>163</v>
      </c>
      <c r="B1006" s="2" t="s">
        <v>75</v>
      </c>
      <c r="C1006" s="13" t="s">
        <v>63</v>
      </c>
      <c r="D1006" s="2">
        <v>2015</v>
      </c>
      <c r="E1006" s="13">
        <v>2015</v>
      </c>
      <c r="F1006" s="13" t="s">
        <v>100</v>
      </c>
      <c r="G1006" s="88"/>
      <c r="H1006" s="88"/>
      <c r="I1006" s="88"/>
      <c r="J1006" s="88"/>
      <c r="K1006" s="88"/>
      <c r="L1006" s="88"/>
      <c r="M1006" s="45">
        <v>5687</v>
      </c>
      <c r="N1006" s="45">
        <v>13207</v>
      </c>
      <c r="O1006" s="45"/>
      <c r="P1006" s="45"/>
      <c r="Q1006" s="45"/>
      <c r="R1006" s="45"/>
      <c r="S1006" s="45"/>
      <c r="T1006" s="45"/>
      <c r="U1006" s="45"/>
      <c r="V1006" s="45"/>
      <c r="W1006" s="138"/>
      <c r="X1006" s="138"/>
      <c r="Y1006" s="138"/>
      <c r="Z1006" s="25">
        <v>0.96279999999999999</v>
      </c>
      <c r="AA1006" s="25"/>
      <c r="AB1006" s="25">
        <v>0.29699999999999999</v>
      </c>
      <c r="AC1006" s="25">
        <v>3.7600000000000001E-2</v>
      </c>
      <c r="AD1006" s="121"/>
      <c r="AE1006" s="121"/>
      <c r="AF1006" s="88">
        <v>675</v>
      </c>
      <c r="AG1006" s="88">
        <v>1430</v>
      </c>
    </row>
    <row r="1007" spans="1:33">
      <c r="A1007" s="12" t="s">
        <v>164</v>
      </c>
      <c r="B1007" s="2" t="s">
        <v>75</v>
      </c>
      <c r="C1007" s="13" t="s">
        <v>63</v>
      </c>
      <c r="D1007" s="2">
        <v>2015</v>
      </c>
      <c r="E1007" s="13">
        <v>2015</v>
      </c>
      <c r="F1007" s="13" t="s">
        <v>100</v>
      </c>
      <c r="G1007" s="88"/>
      <c r="H1007" s="88"/>
      <c r="I1007" s="88"/>
      <c r="J1007" s="88"/>
      <c r="K1007" s="88"/>
      <c r="L1007" s="88"/>
      <c r="M1007" s="45">
        <v>4780</v>
      </c>
      <c r="N1007" s="45">
        <v>10458</v>
      </c>
      <c r="O1007" s="45"/>
      <c r="P1007" s="45"/>
      <c r="Q1007" s="45"/>
      <c r="R1007" s="45"/>
      <c r="S1007" s="45"/>
      <c r="T1007" s="45"/>
      <c r="U1007" s="45"/>
      <c r="V1007" s="45"/>
      <c r="W1007" s="138"/>
      <c r="X1007" s="138"/>
      <c r="Y1007" s="138"/>
      <c r="Z1007" s="25">
        <v>0.98009999999999997</v>
      </c>
      <c r="AA1007" s="25"/>
      <c r="AB1007" s="25">
        <v>0.29699999999999999</v>
      </c>
      <c r="AC1007" s="25">
        <v>3.7600000000000001E-2</v>
      </c>
      <c r="AD1007" s="121"/>
      <c r="AE1007" s="121"/>
      <c r="AF1007" s="88">
        <v>410</v>
      </c>
      <c r="AG1007" s="88">
        <v>861</v>
      </c>
    </row>
    <row r="1008" spans="1:33">
      <c r="A1008" s="12" t="s">
        <v>165</v>
      </c>
      <c r="B1008" s="2" t="s">
        <v>75</v>
      </c>
      <c r="C1008" s="13" t="s">
        <v>63</v>
      </c>
      <c r="D1008" s="2">
        <v>2015</v>
      </c>
      <c r="E1008" s="13">
        <v>2015</v>
      </c>
      <c r="F1008" s="13" t="s">
        <v>100</v>
      </c>
      <c r="G1008" s="88"/>
      <c r="H1008" s="88"/>
      <c r="I1008" s="88"/>
      <c r="J1008" s="88"/>
      <c r="K1008" s="88"/>
      <c r="L1008" s="88"/>
      <c r="M1008" s="45">
        <v>1005</v>
      </c>
      <c r="N1008" s="45">
        <v>1813</v>
      </c>
      <c r="O1008" s="45"/>
      <c r="P1008" s="45"/>
      <c r="Q1008" s="45"/>
      <c r="R1008" s="45"/>
      <c r="S1008" s="45"/>
      <c r="T1008" s="45"/>
      <c r="U1008" s="45"/>
      <c r="V1008" s="45"/>
      <c r="W1008" s="138"/>
      <c r="X1008" s="138"/>
      <c r="Y1008" s="138"/>
      <c r="Z1008" s="25">
        <v>1</v>
      </c>
      <c r="AA1008" s="25"/>
      <c r="AB1008" s="25">
        <v>0.29699999999999999</v>
      </c>
      <c r="AC1008" s="25">
        <v>3.7600000000000001E-2</v>
      </c>
      <c r="AD1008" s="121"/>
      <c r="AE1008" s="121"/>
      <c r="AF1008" s="88">
        <v>33</v>
      </c>
      <c r="AG1008" s="88">
        <v>49</v>
      </c>
    </row>
    <row r="1009" spans="1:49">
      <c r="A1009" s="12" t="s">
        <v>166</v>
      </c>
      <c r="B1009" s="2" t="s">
        <v>74</v>
      </c>
      <c r="C1009" s="13" t="s">
        <v>63</v>
      </c>
      <c r="D1009" s="2">
        <v>2015</v>
      </c>
      <c r="E1009" s="13">
        <v>2015</v>
      </c>
      <c r="F1009" s="13" t="s">
        <v>100</v>
      </c>
      <c r="G1009" s="88"/>
      <c r="H1009" s="88"/>
      <c r="I1009" s="88"/>
      <c r="J1009" s="88"/>
      <c r="K1009" s="88"/>
      <c r="L1009" s="88"/>
      <c r="M1009" s="45">
        <v>52745</v>
      </c>
      <c r="N1009" s="45">
        <v>124980</v>
      </c>
      <c r="O1009" s="45"/>
      <c r="P1009" s="45"/>
      <c r="Q1009" s="45"/>
      <c r="R1009" s="45"/>
      <c r="S1009" s="45"/>
      <c r="T1009" s="45"/>
      <c r="U1009" s="45"/>
      <c r="V1009" s="45"/>
      <c r="W1009" s="138"/>
      <c r="X1009" s="138"/>
      <c r="Y1009" s="138"/>
      <c r="Z1009" s="25">
        <v>0.99060000000000004</v>
      </c>
      <c r="AA1009" s="25"/>
      <c r="AB1009" s="25">
        <v>0.42899999999999999</v>
      </c>
      <c r="AC1009" s="25">
        <v>3.6999999999999998E-2</v>
      </c>
      <c r="AD1009" s="121"/>
      <c r="AE1009" s="121"/>
      <c r="AF1009" s="88">
        <v>8211</v>
      </c>
      <c r="AG1009" s="88">
        <v>18956</v>
      </c>
    </row>
    <row r="1010" spans="1:49">
      <c r="A1010" s="12" t="s">
        <v>167</v>
      </c>
      <c r="B1010" s="2" t="s">
        <v>75</v>
      </c>
      <c r="C1010" s="13" t="s">
        <v>63</v>
      </c>
      <c r="D1010" s="2">
        <v>2015</v>
      </c>
      <c r="E1010" s="13">
        <v>2015</v>
      </c>
      <c r="F1010" s="13" t="s">
        <v>100</v>
      </c>
      <c r="G1010" s="88"/>
      <c r="H1010" s="88"/>
      <c r="I1010" s="88"/>
      <c r="J1010" s="88"/>
      <c r="K1010" s="88"/>
      <c r="L1010" s="88"/>
      <c r="M1010" s="45">
        <v>3147</v>
      </c>
      <c r="N1010" s="45">
        <v>5576</v>
      </c>
      <c r="O1010" s="45"/>
      <c r="P1010" s="45"/>
      <c r="Q1010" s="45"/>
      <c r="R1010" s="45"/>
      <c r="S1010" s="45"/>
      <c r="T1010" s="45"/>
      <c r="U1010" s="45"/>
      <c r="V1010" s="45"/>
      <c r="W1010" s="138"/>
      <c r="X1010" s="138"/>
      <c r="Y1010" s="138"/>
      <c r="Z1010" s="25">
        <v>0.95279999999999998</v>
      </c>
      <c r="AA1010" s="25"/>
      <c r="AB1010" s="25">
        <v>0.29699999999999999</v>
      </c>
      <c r="AC1010" s="25">
        <v>3.7600000000000001E-2</v>
      </c>
      <c r="AD1010" s="121"/>
      <c r="AE1010" s="121"/>
      <c r="AF1010" s="88">
        <v>107</v>
      </c>
      <c r="AG1010" s="88">
        <v>176</v>
      </c>
      <c r="AH1010" s="1"/>
      <c r="AI1010" s="1"/>
      <c r="AJ1010" s="1"/>
      <c r="AK1010" s="1"/>
      <c r="AL1010" s="1"/>
      <c r="AM1010" s="1"/>
      <c r="AN1010" s="1"/>
      <c r="AO1010" s="1"/>
      <c r="AP1010" s="1"/>
      <c r="AQ1010" s="1"/>
      <c r="AR1010" s="1"/>
      <c r="AS1010" s="1"/>
      <c r="AT1010" s="1"/>
      <c r="AU1010" s="1"/>
      <c r="AV1010" s="1"/>
      <c r="AW1010" s="1"/>
    </row>
    <row r="1011" spans="1:49">
      <c r="A1011" s="12" t="s">
        <v>168</v>
      </c>
      <c r="B1011" s="2" t="s">
        <v>74</v>
      </c>
      <c r="C1011" s="13" t="s">
        <v>63</v>
      </c>
      <c r="D1011" s="2">
        <v>2015</v>
      </c>
      <c r="E1011" s="13">
        <v>2015</v>
      </c>
      <c r="F1011" s="13" t="s">
        <v>100</v>
      </c>
      <c r="G1011" s="88"/>
      <c r="H1011" s="88"/>
      <c r="I1011" s="88"/>
      <c r="J1011" s="88"/>
      <c r="K1011" s="88"/>
      <c r="L1011" s="88"/>
      <c r="M1011" s="45">
        <v>37155</v>
      </c>
      <c r="N1011" s="45">
        <v>75585</v>
      </c>
      <c r="O1011" s="45"/>
      <c r="P1011" s="45"/>
      <c r="Q1011" s="45"/>
      <c r="R1011" s="45"/>
      <c r="S1011" s="45"/>
      <c r="T1011" s="45"/>
      <c r="U1011" s="45"/>
      <c r="V1011" s="45"/>
      <c r="W1011" s="138"/>
      <c r="X1011" s="138"/>
      <c r="Y1011" s="138"/>
      <c r="Z1011" s="25">
        <v>0.97509999999999997</v>
      </c>
      <c r="AA1011" s="25"/>
      <c r="AB1011" s="25">
        <v>0.44400000000000001</v>
      </c>
      <c r="AC1011" s="25">
        <v>4.9299999999999997E-2</v>
      </c>
      <c r="AD1011" s="121"/>
      <c r="AE1011" s="121"/>
      <c r="AF1011" s="88">
        <v>6867</v>
      </c>
      <c r="AG1011" s="88">
        <v>15262</v>
      </c>
      <c r="AH1011" s="1"/>
      <c r="AI1011" s="1"/>
      <c r="AJ1011" s="1"/>
      <c r="AK1011" s="1"/>
      <c r="AL1011" s="1"/>
      <c r="AM1011" s="1"/>
      <c r="AN1011" s="1"/>
      <c r="AO1011" s="1"/>
      <c r="AP1011" s="1"/>
      <c r="AQ1011" s="1"/>
      <c r="AR1011" s="1"/>
      <c r="AS1011" s="1"/>
      <c r="AT1011" s="1"/>
      <c r="AU1011" s="1"/>
      <c r="AV1011" s="1"/>
      <c r="AW1011" s="1"/>
    </row>
    <row r="1012" spans="1:49">
      <c r="A1012" s="12" t="s">
        <v>169</v>
      </c>
      <c r="B1012" s="2" t="s">
        <v>74</v>
      </c>
      <c r="C1012" s="13" t="s">
        <v>63</v>
      </c>
      <c r="D1012" s="2">
        <v>2015</v>
      </c>
      <c r="E1012" s="13">
        <v>2015</v>
      </c>
      <c r="F1012" s="13" t="s">
        <v>100</v>
      </c>
      <c r="G1012" s="88"/>
      <c r="H1012" s="88"/>
      <c r="I1012" s="88"/>
      <c r="J1012" s="88"/>
      <c r="K1012" s="88"/>
      <c r="L1012" s="88"/>
      <c r="M1012" s="45">
        <v>10153</v>
      </c>
      <c r="N1012" s="45">
        <v>20602</v>
      </c>
      <c r="O1012" s="45"/>
      <c r="P1012" s="45"/>
      <c r="Q1012" s="45"/>
      <c r="R1012" s="45"/>
      <c r="S1012" s="45"/>
      <c r="T1012" s="45"/>
      <c r="U1012" s="45"/>
      <c r="V1012" s="45"/>
      <c r="W1012" s="138"/>
      <c r="X1012" s="138"/>
      <c r="Y1012" s="138"/>
      <c r="Z1012" s="25">
        <v>0.95520000000000005</v>
      </c>
      <c r="AA1012" s="25"/>
      <c r="AB1012" s="25">
        <v>0.29699999999999999</v>
      </c>
      <c r="AC1012" s="25">
        <v>3.7600000000000001E-2</v>
      </c>
      <c r="AD1012" s="121"/>
      <c r="AE1012" s="121"/>
      <c r="AF1012" s="88">
        <v>927</v>
      </c>
      <c r="AG1012" s="88">
        <v>1862</v>
      </c>
      <c r="AH1012" s="1"/>
      <c r="AI1012" s="1"/>
      <c r="AJ1012" s="1"/>
      <c r="AK1012" s="1"/>
      <c r="AL1012" s="1"/>
      <c r="AM1012" s="1"/>
      <c r="AN1012" s="1"/>
      <c r="AO1012" s="1"/>
      <c r="AP1012" s="1"/>
      <c r="AQ1012" s="1"/>
      <c r="AR1012" s="1"/>
      <c r="AS1012" s="1"/>
      <c r="AT1012" s="1"/>
      <c r="AU1012" s="1"/>
      <c r="AV1012" s="1"/>
      <c r="AW1012" s="1"/>
    </row>
    <row r="1013" spans="1:49">
      <c r="A1013" s="12" t="s">
        <v>170</v>
      </c>
      <c r="B1013" s="2" t="s">
        <v>75</v>
      </c>
      <c r="C1013" s="13" t="s">
        <v>63</v>
      </c>
      <c r="D1013" s="2">
        <v>2015</v>
      </c>
      <c r="E1013" s="13">
        <v>2015</v>
      </c>
      <c r="F1013" s="13" t="s">
        <v>100</v>
      </c>
      <c r="G1013" s="88"/>
      <c r="H1013" s="88"/>
      <c r="I1013" s="88"/>
      <c r="J1013" s="88"/>
      <c r="K1013" s="88"/>
      <c r="L1013" s="88"/>
      <c r="M1013" s="45">
        <v>6205</v>
      </c>
      <c r="N1013" s="45">
        <v>13527</v>
      </c>
      <c r="O1013" s="45"/>
      <c r="P1013" s="45"/>
      <c r="Q1013" s="45"/>
      <c r="R1013" s="45"/>
      <c r="S1013" s="45"/>
      <c r="T1013" s="45"/>
      <c r="U1013" s="45"/>
      <c r="V1013" s="45"/>
      <c r="W1013" s="138"/>
      <c r="X1013" s="138"/>
      <c r="Y1013" s="138"/>
      <c r="Z1013" s="25">
        <v>1</v>
      </c>
      <c r="AA1013" s="25"/>
      <c r="AB1013" s="25">
        <v>0.29699999999999999</v>
      </c>
      <c r="AC1013" s="25">
        <v>3.7600000000000001E-2</v>
      </c>
      <c r="AD1013" s="121"/>
      <c r="AE1013" s="121"/>
      <c r="AF1013" s="88">
        <v>523</v>
      </c>
      <c r="AG1013" s="88">
        <v>1049</v>
      </c>
      <c r="AH1013" s="1"/>
      <c r="AI1013" s="1"/>
      <c r="AJ1013" s="1"/>
      <c r="AK1013" s="1"/>
      <c r="AL1013" s="1"/>
      <c r="AM1013" s="1"/>
      <c r="AN1013" s="1"/>
      <c r="AO1013" s="1"/>
      <c r="AP1013" s="1"/>
      <c r="AQ1013" s="1"/>
      <c r="AR1013" s="1"/>
      <c r="AS1013" s="1"/>
      <c r="AT1013" s="1"/>
      <c r="AU1013" s="1"/>
      <c r="AV1013" s="1"/>
      <c r="AW1013" s="1"/>
    </row>
    <row r="1014" spans="1:49">
      <c r="A1014" s="48" t="s">
        <v>171</v>
      </c>
      <c r="B1014" s="2" t="s">
        <v>66</v>
      </c>
      <c r="C1014" s="13" t="s">
        <v>184</v>
      </c>
      <c r="D1014" s="2">
        <v>2015</v>
      </c>
      <c r="E1014" s="13">
        <v>2015</v>
      </c>
      <c r="F1014" s="13" t="s">
        <v>100</v>
      </c>
      <c r="G1014" s="88">
        <v>284606</v>
      </c>
      <c r="H1014" s="88">
        <v>1830714</v>
      </c>
      <c r="I1014" s="88">
        <v>2024</v>
      </c>
      <c r="J1014" s="88">
        <v>18699</v>
      </c>
      <c r="K1014" s="88">
        <v>286630</v>
      </c>
      <c r="L1014" s="88">
        <v>1849413</v>
      </c>
      <c r="M1014" s="45">
        <v>2136043</v>
      </c>
      <c r="N1014" s="45">
        <v>4475536</v>
      </c>
      <c r="O1014" s="45">
        <v>721331</v>
      </c>
      <c r="P1014" s="45">
        <v>3706719</v>
      </c>
      <c r="Q1014" s="45">
        <v>4428050</v>
      </c>
      <c r="R1014" s="45">
        <v>6687</v>
      </c>
      <c r="S1014" s="45">
        <v>40799</v>
      </c>
      <c r="T1014" s="45">
        <v>47486</v>
      </c>
      <c r="U1014" s="45">
        <v>728018</v>
      </c>
      <c r="V1014" s="45">
        <v>3747518</v>
      </c>
      <c r="W1014" s="138">
        <v>628343943.08000004</v>
      </c>
      <c r="X1014" s="138">
        <v>6364103.2999999998</v>
      </c>
      <c r="Y1014" s="138">
        <v>634708046.38</v>
      </c>
      <c r="Z1014" s="25">
        <v>0.97260000000000002</v>
      </c>
      <c r="AA1014" s="25"/>
      <c r="AB1014" s="25">
        <v>0.28399999999999997</v>
      </c>
      <c r="AC1014" s="25">
        <v>4.6199999999999998E-2</v>
      </c>
      <c r="AD1014" s="121"/>
      <c r="AE1014" s="121"/>
      <c r="AF1014" s="88">
        <v>325496</v>
      </c>
      <c r="AG1014" s="88">
        <v>679861</v>
      </c>
      <c r="AH1014" s="2"/>
      <c r="AI1014" s="2"/>
      <c r="AJ1014" s="2"/>
      <c r="AK1014" s="2"/>
      <c r="AL1014" s="2"/>
      <c r="AM1014" s="2"/>
      <c r="AN1014" s="2"/>
      <c r="AO1014" s="2"/>
      <c r="AP1014" s="2"/>
      <c r="AQ1014" s="2"/>
      <c r="AR1014" s="2"/>
      <c r="AS1014" s="2"/>
      <c r="AT1014" s="2"/>
      <c r="AU1014" s="2"/>
      <c r="AV1014" s="2"/>
      <c r="AW1014" s="2"/>
    </row>
    <row r="1015" spans="1:49">
      <c r="A1015" s="48" t="s">
        <v>172</v>
      </c>
      <c r="B1015" s="2" t="s">
        <v>74</v>
      </c>
      <c r="C1015" s="13" t="s">
        <v>184</v>
      </c>
      <c r="D1015" s="2">
        <v>2015</v>
      </c>
      <c r="E1015" s="13">
        <v>2015</v>
      </c>
      <c r="F1015" s="13" t="s">
        <v>100</v>
      </c>
      <c r="G1015" s="88"/>
      <c r="H1015" s="88"/>
      <c r="I1015" s="88"/>
      <c r="J1015" s="88"/>
      <c r="K1015" s="88"/>
      <c r="L1015" s="88"/>
      <c r="M1015" s="45">
        <v>62196</v>
      </c>
      <c r="N1015" s="45">
        <v>121033</v>
      </c>
      <c r="O1015" s="45"/>
      <c r="P1015" s="45"/>
      <c r="Q1015" s="45"/>
      <c r="R1015" s="45"/>
      <c r="S1015" s="45"/>
      <c r="T1015" s="45"/>
      <c r="U1015" s="45"/>
      <c r="V1015" s="45"/>
      <c r="W1015" s="138"/>
      <c r="X1015" s="138"/>
      <c r="Y1015" s="138"/>
      <c r="Z1015" s="25">
        <v>0.79679999999999995</v>
      </c>
      <c r="AA1015" s="25"/>
      <c r="AB1015" s="25">
        <v>0.9</v>
      </c>
      <c r="AC1015" s="25">
        <v>4.6100000000000002E-2</v>
      </c>
      <c r="AD1015" s="121"/>
      <c r="AE1015" s="121"/>
      <c r="AF1015" s="88">
        <v>9109</v>
      </c>
      <c r="AG1015" s="88">
        <v>17335</v>
      </c>
      <c r="AH1015" s="1"/>
      <c r="AI1015" s="1"/>
      <c r="AJ1015" s="1"/>
      <c r="AK1015" s="1"/>
      <c r="AL1015" s="1"/>
      <c r="AM1015" s="1"/>
      <c r="AN1015" s="1"/>
      <c r="AO1015" s="1"/>
      <c r="AP1015" s="1"/>
      <c r="AQ1015" s="1"/>
      <c r="AR1015" s="1"/>
      <c r="AS1015" s="1"/>
      <c r="AT1015" s="1"/>
      <c r="AU1015" s="1"/>
      <c r="AV1015" s="1"/>
      <c r="AW1015" s="1"/>
    </row>
    <row r="1016" spans="1:49">
      <c r="A1016" s="48" t="s">
        <v>173</v>
      </c>
      <c r="B1016" s="2" t="s">
        <v>75</v>
      </c>
      <c r="C1016" s="13" t="s">
        <v>184</v>
      </c>
      <c r="D1016" s="2">
        <v>2015</v>
      </c>
      <c r="E1016" s="13">
        <v>2015</v>
      </c>
      <c r="F1016" s="13" t="s">
        <v>100</v>
      </c>
      <c r="G1016" s="88"/>
      <c r="H1016" s="88"/>
      <c r="I1016" s="88"/>
      <c r="J1016" s="88"/>
      <c r="K1016" s="88"/>
      <c r="L1016" s="88"/>
      <c r="M1016" s="45">
        <v>101</v>
      </c>
      <c r="N1016" s="45">
        <v>178</v>
      </c>
      <c r="O1016" s="45"/>
      <c r="P1016" s="45"/>
      <c r="Q1016" s="45"/>
      <c r="R1016" s="45"/>
      <c r="S1016" s="45"/>
      <c r="T1016" s="45"/>
      <c r="U1016" s="45"/>
      <c r="V1016" s="45"/>
      <c r="W1016" s="138"/>
      <c r="X1016" s="138"/>
      <c r="Y1016" s="138"/>
      <c r="Z1016" s="25">
        <v>1</v>
      </c>
      <c r="AA1016" s="25"/>
      <c r="AB1016" s="25">
        <v>0.29899999999999999</v>
      </c>
      <c r="AC1016" s="25">
        <v>2.87E-2</v>
      </c>
      <c r="AD1016" s="121"/>
      <c r="AE1016" s="121"/>
      <c r="AF1016" s="88" t="s">
        <v>430</v>
      </c>
      <c r="AG1016" s="88" t="s">
        <v>430</v>
      </c>
      <c r="AH1016" s="1"/>
      <c r="AI1016" s="1"/>
      <c r="AJ1016" s="1"/>
      <c r="AK1016" s="1"/>
      <c r="AL1016" s="1"/>
      <c r="AM1016" s="1"/>
      <c r="AN1016" s="1"/>
      <c r="AO1016" s="1"/>
      <c r="AP1016" s="1"/>
      <c r="AQ1016" s="1"/>
      <c r="AR1016" s="1"/>
      <c r="AS1016" s="1"/>
      <c r="AT1016" s="1"/>
      <c r="AU1016" s="1"/>
      <c r="AV1016" s="1"/>
      <c r="AW1016" s="1"/>
    </row>
    <row r="1017" spans="1:49">
      <c r="A1017" s="48" t="s">
        <v>174</v>
      </c>
      <c r="B1017" s="2" t="s">
        <v>75</v>
      </c>
      <c r="C1017" s="13" t="s">
        <v>184</v>
      </c>
      <c r="D1017" s="2">
        <v>2015</v>
      </c>
      <c r="E1017" s="13">
        <v>2015</v>
      </c>
      <c r="F1017" s="13" t="s">
        <v>100</v>
      </c>
      <c r="G1017" s="88"/>
      <c r="H1017" s="88"/>
      <c r="I1017" s="88"/>
      <c r="J1017" s="88"/>
      <c r="K1017" s="88"/>
      <c r="L1017" s="88"/>
      <c r="M1017" s="45">
        <v>1831</v>
      </c>
      <c r="N1017" s="45">
        <v>3473</v>
      </c>
      <c r="O1017" s="45"/>
      <c r="P1017" s="45"/>
      <c r="Q1017" s="45"/>
      <c r="R1017" s="45"/>
      <c r="S1017" s="45"/>
      <c r="T1017" s="45"/>
      <c r="U1017" s="45"/>
      <c r="V1017" s="45"/>
      <c r="W1017" s="138"/>
      <c r="X1017" s="138"/>
      <c r="Y1017" s="138"/>
      <c r="Z1017" s="25">
        <v>0.9889</v>
      </c>
      <c r="AA1017" s="25"/>
      <c r="AB1017" s="25">
        <v>0.29899999999999999</v>
      </c>
      <c r="AC1017" s="25">
        <v>2.87E-2</v>
      </c>
      <c r="AD1017" s="121"/>
      <c r="AE1017" s="121"/>
      <c r="AF1017" s="88">
        <v>64</v>
      </c>
      <c r="AG1017" s="88">
        <v>113</v>
      </c>
      <c r="AH1017" s="1"/>
      <c r="AI1017" s="1"/>
      <c r="AJ1017" s="1"/>
      <c r="AK1017" s="1"/>
      <c r="AL1017" s="1"/>
      <c r="AM1017" s="1"/>
      <c r="AN1017" s="1"/>
      <c r="AO1017" s="1"/>
      <c r="AP1017" s="1"/>
      <c r="AQ1017" s="1"/>
      <c r="AR1017" s="1"/>
      <c r="AS1017" s="1"/>
      <c r="AT1017" s="1"/>
      <c r="AU1017" s="1"/>
      <c r="AV1017" s="1"/>
      <c r="AW1017" s="1"/>
    </row>
    <row r="1018" spans="1:49">
      <c r="A1018" s="48" t="s">
        <v>175</v>
      </c>
      <c r="B1018" s="2" t="s">
        <v>75</v>
      </c>
      <c r="C1018" s="13" t="s">
        <v>184</v>
      </c>
      <c r="D1018" s="2">
        <v>2015</v>
      </c>
      <c r="E1018" s="13">
        <v>2015</v>
      </c>
      <c r="F1018" s="13" t="s">
        <v>100</v>
      </c>
      <c r="G1018" s="88"/>
      <c r="H1018" s="88"/>
      <c r="I1018" s="88"/>
      <c r="J1018" s="88"/>
      <c r="K1018" s="88"/>
      <c r="L1018" s="88"/>
      <c r="M1018" s="45">
        <v>16678</v>
      </c>
      <c r="N1018" s="45">
        <v>32182</v>
      </c>
      <c r="O1018" s="45"/>
      <c r="P1018" s="45"/>
      <c r="Q1018" s="45"/>
      <c r="R1018" s="45"/>
      <c r="S1018" s="45"/>
      <c r="T1018" s="45"/>
      <c r="U1018" s="45"/>
      <c r="V1018" s="45"/>
      <c r="W1018" s="138"/>
      <c r="X1018" s="138"/>
      <c r="Y1018" s="138"/>
      <c r="Z1018" s="25">
        <v>0.91900000000000004</v>
      </c>
      <c r="AA1018" s="25"/>
      <c r="AB1018" s="25">
        <v>0.29899999999999999</v>
      </c>
      <c r="AC1018" s="25">
        <v>2.87E-2</v>
      </c>
      <c r="AD1018" s="121"/>
      <c r="AE1018" s="121"/>
      <c r="AF1018" s="88">
        <v>918</v>
      </c>
      <c r="AG1018" s="88">
        <v>1570</v>
      </c>
      <c r="AH1018" s="1"/>
      <c r="AI1018" s="1"/>
      <c r="AJ1018" s="1"/>
      <c r="AK1018" s="1"/>
      <c r="AL1018" s="1"/>
      <c r="AM1018" s="1"/>
      <c r="AN1018" s="1"/>
      <c r="AO1018" s="1"/>
      <c r="AP1018" s="1"/>
      <c r="AQ1018" s="1"/>
      <c r="AR1018" s="1"/>
      <c r="AS1018" s="1"/>
      <c r="AT1018" s="1"/>
      <c r="AU1018" s="1"/>
      <c r="AV1018" s="1"/>
      <c r="AW1018" s="1"/>
    </row>
    <row r="1019" spans="1:49">
      <c r="A1019" s="48" t="s">
        <v>176</v>
      </c>
      <c r="B1019" s="2" t="s">
        <v>75</v>
      </c>
      <c r="C1019" s="13" t="s">
        <v>184</v>
      </c>
      <c r="D1019" s="2">
        <v>2015</v>
      </c>
      <c r="E1019" s="13">
        <v>2015</v>
      </c>
      <c r="F1019" s="13" t="s">
        <v>100</v>
      </c>
      <c r="G1019" s="88"/>
      <c r="H1019" s="88"/>
      <c r="I1019" s="88"/>
      <c r="J1019" s="88"/>
      <c r="K1019" s="88"/>
      <c r="L1019" s="88"/>
      <c r="M1019" s="45">
        <v>2909</v>
      </c>
      <c r="N1019" s="45">
        <v>5462</v>
      </c>
      <c r="O1019" s="45"/>
      <c r="P1019" s="45"/>
      <c r="Q1019" s="45"/>
      <c r="R1019" s="45"/>
      <c r="S1019" s="45"/>
      <c r="T1019" s="45"/>
      <c r="U1019" s="45"/>
      <c r="V1019" s="45"/>
      <c r="W1019" s="138"/>
      <c r="X1019" s="138"/>
      <c r="Y1019" s="138"/>
      <c r="Z1019" s="25">
        <v>1</v>
      </c>
      <c r="AA1019" s="25"/>
      <c r="AB1019" s="25">
        <v>0.29899999999999999</v>
      </c>
      <c r="AC1019" s="25">
        <v>2.87E-2</v>
      </c>
      <c r="AD1019" s="121"/>
      <c r="AE1019" s="121"/>
      <c r="AF1019" s="88">
        <v>90</v>
      </c>
      <c r="AG1019" s="88">
        <v>160</v>
      </c>
      <c r="AH1019" s="1"/>
      <c r="AI1019" s="1"/>
      <c r="AJ1019" s="1"/>
      <c r="AK1019" s="1"/>
      <c r="AL1019" s="1"/>
      <c r="AM1019" s="1"/>
      <c r="AN1019" s="1"/>
      <c r="AO1019" s="1"/>
      <c r="AP1019" s="1"/>
      <c r="AQ1019" s="1"/>
      <c r="AR1019" s="1"/>
      <c r="AS1019" s="1"/>
      <c r="AT1019" s="1"/>
      <c r="AU1019" s="1"/>
      <c r="AV1019" s="1"/>
      <c r="AW1019" s="1"/>
    </row>
    <row r="1020" spans="1:49">
      <c r="A1020" s="48" t="s">
        <v>177</v>
      </c>
      <c r="B1020" s="2" t="s">
        <v>75</v>
      </c>
      <c r="C1020" s="13" t="s">
        <v>184</v>
      </c>
      <c r="D1020" s="2">
        <v>2015</v>
      </c>
      <c r="E1020" s="13">
        <v>2015</v>
      </c>
      <c r="F1020" s="13" t="s">
        <v>100</v>
      </c>
      <c r="G1020" s="88"/>
      <c r="H1020" s="88"/>
      <c r="I1020" s="88"/>
      <c r="J1020" s="88"/>
      <c r="K1020" s="88"/>
      <c r="L1020" s="88"/>
      <c r="M1020" s="45">
        <v>686</v>
      </c>
      <c r="N1020" s="45">
        <v>1618</v>
      </c>
      <c r="O1020" s="45"/>
      <c r="P1020" s="45"/>
      <c r="Q1020" s="45"/>
      <c r="R1020" s="45"/>
      <c r="S1020" s="45"/>
      <c r="T1020" s="45"/>
      <c r="U1020" s="45"/>
      <c r="V1020" s="45"/>
      <c r="W1020" s="138"/>
      <c r="X1020" s="138"/>
      <c r="Y1020" s="138"/>
      <c r="Z1020" s="25">
        <v>1</v>
      </c>
      <c r="AA1020" s="25"/>
      <c r="AB1020" s="25">
        <v>0.29899999999999999</v>
      </c>
      <c r="AC1020" s="25">
        <v>2.87E-2</v>
      </c>
      <c r="AD1020" s="121"/>
      <c r="AE1020" s="121"/>
      <c r="AF1020" s="88">
        <v>121</v>
      </c>
      <c r="AG1020" s="88">
        <v>263</v>
      </c>
      <c r="AH1020" s="1"/>
      <c r="AI1020" s="1"/>
      <c r="AJ1020" s="1"/>
      <c r="AK1020" s="1"/>
      <c r="AL1020" s="1"/>
      <c r="AM1020" s="1"/>
      <c r="AN1020" s="1"/>
      <c r="AO1020" s="1"/>
      <c r="AP1020" s="1"/>
      <c r="AQ1020" s="1"/>
      <c r="AR1020" s="1"/>
      <c r="AS1020" s="1"/>
      <c r="AT1020" s="1"/>
      <c r="AU1020" s="1"/>
      <c r="AV1020" s="1"/>
      <c r="AW1020" s="1"/>
    </row>
    <row r="1021" spans="1:49">
      <c r="A1021" s="48" t="s">
        <v>178</v>
      </c>
      <c r="B1021" s="2" t="s">
        <v>74</v>
      </c>
      <c r="C1021" s="13" t="s">
        <v>184</v>
      </c>
      <c r="D1021" s="2">
        <v>2015</v>
      </c>
      <c r="E1021" s="13">
        <v>2015</v>
      </c>
      <c r="F1021" s="13" t="s">
        <v>100</v>
      </c>
      <c r="G1021" s="88"/>
      <c r="H1021" s="88"/>
      <c r="I1021" s="88"/>
      <c r="J1021" s="88"/>
      <c r="K1021" s="88"/>
      <c r="L1021" s="88"/>
      <c r="M1021" s="45">
        <v>35631</v>
      </c>
      <c r="N1021" s="45">
        <v>71768</v>
      </c>
      <c r="O1021" s="45"/>
      <c r="P1021" s="45"/>
      <c r="Q1021" s="45"/>
      <c r="R1021" s="45"/>
      <c r="S1021" s="45"/>
      <c r="T1021" s="45"/>
      <c r="U1021" s="45"/>
      <c r="V1021" s="45"/>
      <c r="W1021" s="138"/>
      <c r="X1021" s="138"/>
      <c r="Y1021" s="138"/>
      <c r="Z1021" s="25">
        <v>0.95469999999999999</v>
      </c>
      <c r="AA1021" s="25"/>
      <c r="AB1021" s="25">
        <v>0.44400000000000001</v>
      </c>
      <c r="AC1021" s="25">
        <v>2.2800000000000001E-2</v>
      </c>
      <c r="AD1021" s="121"/>
      <c r="AE1021" s="121"/>
      <c r="AF1021" s="88">
        <v>5308</v>
      </c>
      <c r="AG1021" s="88">
        <v>10612</v>
      </c>
      <c r="AH1021" s="1"/>
      <c r="AI1021" s="1"/>
      <c r="AJ1021" s="1"/>
      <c r="AK1021" s="1"/>
      <c r="AL1021" s="1"/>
      <c r="AM1021" s="1"/>
      <c r="AN1021" s="1"/>
      <c r="AO1021" s="1"/>
      <c r="AP1021" s="1"/>
      <c r="AQ1021" s="1"/>
      <c r="AR1021" s="1"/>
      <c r="AS1021" s="1"/>
      <c r="AT1021" s="1"/>
      <c r="AU1021" s="1"/>
      <c r="AV1021" s="1"/>
      <c r="AW1021" s="1"/>
    </row>
    <row r="1022" spans="1:49">
      <c r="A1022" s="48" t="s">
        <v>179</v>
      </c>
      <c r="B1022" s="2" t="s">
        <v>75</v>
      </c>
      <c r="C1022" s="13" t="s">
        <v>184</v>
      </c>
      <c r="D1022" s="2">
        <v>2015</v>
      </c>
      <c r="E1022" s="13">
        <v>2015</v>
      </c>
      <c r="F1022" s="13" t="s">
        <v>100</v>
      </c>
      <c r="G1022" s="88"/>
      <c r="H1022" s="88"/>
      <c r="I1022" s="88"/>
      <c r="J1022" s="88"/>
      <c r="K1022" s="88"/>
      <c r="L1022" s="88"/>
      <c r="M1022" s="45">
        <v>2485</v>
      </c>
      <c r="N1022" s="45">
        <v>5124</v>
      </c>
      <c r="O1022" s="45"/>
      <c r="P1022" s="45"/>
      <c r="Q1022" s="45"/>
      <c r="R1022" s="45"/>
      <c r="S1022" s="45"/>
      <c r="T1022" s="45"/>
      <c r="U1022" s="45"/>
      <c r="V1022" s="45"/>
      <c r="W1022" s="138"/>
      <c r="X1022" s="138"/>
      <c r="Y1022" s="138"/>
      <c r="Z1022" s="25">
        <v>1</v>
      </c>
      <c r="AA1022" s="25"/>
      <c r="AB1022" s="25">
        <v>0.29899999999999999</v>
      </c>
      <c r="AC1022" s="25">
        <v>2.87E-2</v>
      </c>
      <c r="AD1022" s="121"/>
      <c r="AE1022" s="121"/>
      <c r="AF1022" s="88">
        <v>139</v>
      </c>
      <c r="AG1022" s="88">
        <v>232</v>
      </c>
      <c r="AH1022" s="1"/>
      <c r="AI1022" s="1"/>
      <c r="AJ1022" s="1"/>
      <c r="AK1022" s="1"/>
      <c r="AL1022" s="1"/>
      <c r="AM1022" s="1"/>
      <c r="AN1022" s="1"/>
      <c r="AO1022" s="1"/>
      <c r="AP1022" s="1"/>
      <c r="AQ1022" s="1"/>
      <c r="AR1022" s="1"/>
      <c r="AS1022" s="1"/>
      <c r="AT1022" s="1"/>
      <c r="AU1022" s="1"/>
      <c r="AV1022" s="1"/>
      <c r="AW1022" s="1"/>
    </row>
    <row r="1023" spans="1:49">
      <c r="A1023" s="48" t="s">
        <v>180</v>
      </c>
      <c r="B1023" s="2" t="s">
        <v>75</v>
      </c>
      <c r="C1023" s="13" t="s">
        <v>184</v>
      </c>
      <c r="D1023" s="2">
        <v>2015</v>
      </c>
      <c r="E1023" s="13">
        <v>2015</v>
      </c>
      <c r="F1023" s="13" t="s">
        <v>100</v>
      </c>
      <c r="G1023" s="88"/>
      <c r="H1023" s="88"/>
      <c r="I1023" s="88"/>
      <c r="J1023" s="88"/>
      <c r="K1023" s="88"/>
      <c r="L1023" s="88"/>
      <c r="M1023" s="45">
        <v>7398</v>
      </c>
      <c r="N1023" s="45">
        <v>13284</v>
      </c>
      <c r="O1023" s="45"/>
      <c r="P1023" s="45"/>
      <c r="Q1023" s="45"/>
      <c r="R1023" s="45"/>
      <c r="S1023" s="45"/>
      <c r="T1023" s="45"/>
      <c r="U1023" s="45"/>
      <c r="V1023" s="45"/>
      <c r="W1023" s="138"/>
      <c r="X1023" s="138"/>
      <c r="Y1023" s="138"/>
      <c r="Z1023" s="25">
        <v>1</v>
      </c>
      <c r="AA1023" s="25"/>
      <c r="AB1023" s="25">
        <v>0.29899999999999999</v>
      </c>
      <c r="AC1023" s="25">
        <v>2.87E-2</v>
      </c>
      <c r="AD1023" s="121"/>
      <c r="AE1023" s="121"/>
      <c r="AF1023" s="88">
        <v>402</v>
      </c>
      <c r="AG1023" s="88">
        <v>809</v>
      </c>
      <c r="AH1023" s="1"/>
      <c r="AI1023" s="1"/>
      <c r="AJ1023" s="1"/>
      <c r="AK1023" s="1"/>
      <c r="AL1023" s="1"/>
      <c r="AM1023" s="1"/>
      <c r="AN1023" s="1"/>
      <c r="AO1023" s="1"/>
      <c r="AP1023" s="1"/>
      <c r="AQ1023" s="1"/>
      <c r="AR1023" s="1"/>
      <c r="AS1023" s="1"/>
      <c r="AT1023" s="1"/>
      <c r="AU1023" s="1"/>
      <c r="AV1023" s="1"/>
      <c r="AW1023" s="1"/>
    </row>
    <row r="1024" spans="1:49">
      <c r="A1024" s="12" t="s">
        <v>122</v>
      </c>
      <c r="B1024" s="2" t="s">
        <v>74</v>
      </c>
      <c r="C1024" s="13" t="s">
        <v>184</v>
      </c>
      <c r="D1024" s="2">
        <v>2015</v>
      </c>
      <c r="E1024" s="13">
        <v>2015</v>
      </c>
      <c r="F1024" s="13" t="s">
        <v>100</v>
      </c>
      <c r="G1024" s="88"/>
      <c r="H1024" s="88"/>
      <c r="I1024" s="88"/>
      <c r="J1024" s="88"/>
      <c r="K1024" s="88"/>
      <c r="L1024" s="88"/>
      <c r="M1024" s="45">
        <v>97998</v>
      </c>
      <c r="N1024" s="45">
        <v>228327</v>
      </c>
      <c r="O1024" s="45"/>
      <c r="P1024" s="45"/>
      <c r="Q1024" s="45"/>
      <c r="R1024" s="45"/>
      <c r="S1024" s="45"/>
      <c r="T1024" s="45"/>
      <c r="U1024" s="45"/>
      <c r="V1024" s="45"/>
      <c r="W1024" s="138"/>
      <c r="X1024" s="138"/>
      <c r="Y1024" s="138"/>
      <c r="Z1024" s="25">
        <v>0.94489999999999996</v>
      </c>
      <c r="AA1024" s="25"/>
      <c r="AB1024" s="25">
        <v>0.154</v>
      </c>
      <c r="AC1024" s="25">
        <v>2.4500000000000001E-2</v>
      </c>
      <c r="AD1024" s="121"/>
      <c r="AE1024" s="121"/>
      <c r="AF1024" s="88">
        <v>13951</v>
      </c>
      <c r="AG1024" s="88">
        <v>30839</v>
      </c>
      <c r="AH1024" s="1"/>
      <c r="AI1024" s="1"/>
      <c r="AJ1024" s="1"/>
      <c r="AK1024" s="1"/>
      <c r="AL1024" s="1"/>
      <c r="AM1024" s="1"/>
      <c r="AN1024" s="1"/>
      <c r="AO1024" s="1"/>
      <c r="AP1024" s="1"/>
      <c r="AQ1024" s="1"/>
      <c r="AR1024" s="1"/>
      <c r="AS1024" s="1"/>
      <c r="AT1024" s="1"/>
      <c r="AU1024" s="1"/>
      <c r="AV1024" s="1"/>
      <c r="AW1024" s="1"/>
    </row>
    <row r="1025" spans="1:49">
      <c r="A1025" s="12" t="s">
        <v>123</v>
      </c>
      <c r="B1025" s="2" t="s">
        <v>75</v>
      </c>
      <c r="C1025" s="13" t="s">
        <v>184</v>
      </c>
      <c r="D1025" s="2">
        <v>2015</v>
      </c>
      <c r="E1025" s="13">
        <v>2015</v>
      </c>
      <c r="F1025" s="13" t="s">
        <v>100</v>
      </c>
      <c r="G1025" s="88"/>
      <c r="H1025" s="88"/>
      <c r="I1025" s="88"/>
      <c r="J1025" s="88"/>
      <c r="K1025" s="88"/>
      <c r="L1025" s="88"/>
      <c r="M1025" s="45">
        <v>1519</v>
      </c>
      <c r="N1025" s="45">
        <v>3644</v>
      </c>
      <c r="O1025" s="45"/>
      <c r="P1025" s="45"/>
      <c r="Q1025" s="45"/>
      <c r="R1025" s="45"/>
      <c r="S1025" s="45"/>
      <c r="T1025" s="45"/>
      <c r="U1025" s="45"/>
      <c r="V1025" s="45"/>
      <c r="W1025" s="138"/>
      <c r="X1025" s="138"/>
      <c r="Y1025" s="138"/>
      <c r="Z1025" s="25">
        <v>1</v>
      </c>
      <c r="AA1025" s="25"/>
      <c r="AB1025" s="25">
        <v>0.29899999999999999</v>
      </c>
      <c r="AC1025" s="25">
        <v>2.87E-2</v>
      </c>
      <c r="AD1025" s="121"/>
      <c r="AE1025" s="121"/>
      <c r="AF1025" s="88">
        <v>209</v>
      </c>
      <c r="AG1025" s="88">
        <v>475</v>
      </c>
      <c r="AH1025" s="1"/>
      <c r="AI1025" s="1"/>
      <c r="AJ1025" s="1"/>
      <c r="AK1025" s="1"/>
      <c r="AL1025" s="1"/>
      <c r="AM1025" s="1"/>
      <c r="AN1025" s="1"/>
      <c r="AO1025" s="1"/>
      <c r="AP1025" s="1"/>
      <c r="AQ1025" s="1"/>
      <c r="AR1025" s="1"/>
      <c r="AS1025" s="1"/>
      <c r="AT1025" s="1"/>
      <c r="AU1025" s="1"/>
      <c r="AV1025" s="1"/>
      <c r="AW1025" s="1"/>
    </row>
    <row r="1026" spans="1:49">
      <c r="A1026" s="12" t="s">
        <v>124</v>
      </c>
      <c r="B1026" s="2" t="s">
        <v>75</v>
      </c>
      <c r="C1026" s="13" t="s">
        <v>184</v>
      </c>
      <c r="D1026" s="2">
        <v>2015</v>
      </c>
      <c r="E1026" s="13">
        <v>2015</v>
      </c>
      <c r="F1026" s="13" t="s">
        <v>100</v>
      </c>
      <c r="G1026" s="88"/>
      <c r="H1026" s="88"/>
      <c r="I1026" s="88"/>
      <c r="J1026" s="88"/>
      <c r="K1026" s="88"/>
      <c r="L1026" s="88"/>
      <c r="M1026" s="45">
        <v>12208</v>
      </c>
      <c r="N1026" s="45">
        <v>21206</v>
      </c>
      <c r="O1026" s="45"/>
      <c r="P1026" s="45"/>
      <c r="Q1026" s="45"/>
      <c r="R1026" s="45"/>
      <c r="S1026" s="45"/>
      <c r="T1026" s="45"/>
      <c r="U1026" s="45"/>
      <c r="V1026" s="45"/>
      <c r="W1026" s="138"/>
      <c r="X1026" s="138"/>
      <c r="Y1026" s="138"/>
      <c r="Z1026" s="25">
        <v>1</v>
      </c>
      <c r="AA1026" s="25"/>
      <c r="AB1026" s="25">
        <v>0.29899999999999999</v>
      </c>
      <c r="AC1026" s="25">
        <v>2.87E-2</v>
      </c>
      <c r="AD1026" s="121"/>
      <c r="AE1026" s="121"/>
      <c r="AF1026" s="88">
        <v>663</v>
      </c>
      <c r="AG1026" s="88">
        <v>1213</v>
      </c>
    </row>
    <row r="1027" spans="1:49">
      <c r="A1027" s="12" t="s">
        <v>125</v>
      </c>
      <c r="B1027" s="2" t="s">
        <v>75</v>
      </c>
      <c r="C1027" s="13" t="s">
        <v>184</v>
      </c>
      <c r="D1027" s="2">
        <v>2015</v>
      </c>
      <c r="E1027" s="13">
        <v>2015</v>
      </c>
      <c r="F1027" s="13" t="s">
        <v>100</v>
      </c>
      <c r="G1027" s="88"/>
      <c r="H1027" s="88"/>
      <c r="I1027" s="88"/>
      <c r="J1027" s="88"/>
      <c r="K1027" s="88"/>
      <c r="L1027" s="88"/>
      <c r="M1027" s="45">
        <v>17134</v>
      </c>
      <c r="N1027" s="45">
        <v>42903</v>
      </c>
      <c r="O1027" s="45"/>
      <c r="P1027" s="45"/>
      <c r="Q1027" s="45"/>
      <c r="R1027" s="45"/>
      <c r="S1027" s="45"/>
      <c r="T1027" s="45"/>
      <c r="U1027" s="45"/>
      <c r="V1027" s="45"/>
      <c r="W1027" s="138"/>
      <c r="X1027" s="138"/>
      <c r="Y1027" s="138"/>
      <c r="Z1027" s="25">
        <v>0.97560000000000002</v>
      </c>
      <c r="AA1027" s="25"/>
      <c r="AB1027" s="25">
        <v>0.29899999999999999</v>
      </c>
      <c r="AC1027" s="25">
        <v>2.87E-2</v>
      </c>
      <c r="AD1027" s="121"/>
      <c r="AE1027" s="121"/>
      <c r="AF1027" s="88">
        <v>969</v>
      </c>
      <c r="AG1027" s="88">
        <v>1872</v>
      </c>
    </row>
    <row r="1028" spans="1:49">
      <c r="A1028" s="12" t="s">
        <v>126</v>
      </c>
      <c r="B1028" s="2" t="s">
        <v>75</v>
      </c>
      <c r="C1028" s="13" t="s">
        <v>184</v>
      </c>
      <c r="D1028" s="2">
        <v>2015</v>
      </c>
      <c r="E1028" s="13">
        <v>2015</v>
      </c>
      <c r="F1028" s="13" t="s">
        <v>100</v>
      </c>
      <c r="G1028" s="88"/>
      <c r="H1028" s="88"/>
      <c r="I1028" s="88"/>
      <c r="J1028" s="88"/>
      <c r="K1028" s="88"/>
      <c r="L1028" s="88"/>
      <c r="M1028" s="45">
        <v>1046</v>
      </c>
      <c r="N1028" s="45">
        <v>2070</v>
      </c>
      <c r="O1028" s="45"/>
      <c r="P1028" s="45"/>
      <c r="Q1028" s="45"/>
      <c r="R1028" s="45"/>
      <c r="S1028" s="45"/>
      <c r="T1028" s="45"/>
      <c r="U1028" s="45"/>
      <c r="V1028" s="45"/>
      <c r="W1028" s="138"/>
      <c r="X1028" s="138"/>
      <c r="Y1028" s="138"/>
      <c r="Z1028" s="25">
        <v>1</v>
      </c>
      <c r="AA1028" s="25"/>
      <c r="AB1028" s="25">
        <v>0.29899999999999999</v>
      </c>
      <c r="AC1028" s="25">
        <v>2.87E-2</v>
      </c>
      <c r="AD1028" s="121"/>
      <c r="AE1028" s="121"/>
      <c r="AF1028" s="88">
        <v>82</v>
      </c>
      <c r="AG1028" s="88">
        <v>174</v>
      </c>
    </row>
    <row r="1029" spans="1:49">
      <c r="A1029" s="12" t="s">
        <v>127</v>
      </c>
      <c r="B1029" s="2" t="s">
        <v>75</v>
      </c>
      <c r="C1029" s="13" t="s">
        <v>184</v>
      </c>
      <c r="D1029" s="2">
        <v>2015</v>
      </c>
      <c r="E1029" s="13">
        <v>2015</v>
      </c>
      <c r="F1029" s="13" t="s">
        <v>100</v>
      </c>
      <c r="G1029" s="88"/>
      <c r="H1029" s="88"/>
      <c r="I1029" s="88"/>
      <c r="J1029" s="88"/>
      <c r="K1029" s="88"/>
      <c r="L1029" s="88"/>
      <c r="M1029" s="45">
        <v>67619</v>
      </c>
      <c r="N1029" s="45">
        <v>159735</v>
      </c>
      <c r="O1029" s="45"/>
      <c r="P1029" s="45"/>
      <c r="Q1029" s="45"/>
      <c r="R1029" s="45"/>
      <c r="S1029" s="45"/>
      <c r="T1029" s="45"/>
      <c r="U1029" s="45"/>
      <c r="V1029" s="45"/>
      <c r="W1029" s="138"/>
      <c r="X1029" s="138"/>
      <c r="Y1029" s="138"/>
      <c r="Z1029" s="25">
        <v>0.99580000000000002</v>
      </c>
      <c r="AA1029" s="25"/>
      <c r="AB1029" s="25">
        <v>0.16200000000000001</v>
      </c>
      <c r="AC1029" s="25">
        <v>7.7999999999999996E-3</v>
      </c>
      <c r="AD1029" s="121"/>
      <c r="AE1029" s="121"/>
      <c r="AF1029" s="88">
        <v>10307</v>
      </c>
      <c r="AG1029" s="88">
        <v>23061</v>
      </c>
    </row>
    <row r="1030" spans="1:49">
      <c r="A1030" s="12" t="s">
        <v>128</v>
      </c>
      <c r="B1030" s="2" t="s">
        <v>75</v>
      </c>
      <c r="C1030" s="13" t="s">
        <v>184</v>
      </c>
      <c r="D1030" s="2">
        <v>2015</v>
      </c>
      <c r="E1030" s="13">
        <v>2015</v>
      </c>
      <c r="F1030" s="13" t="s">
        <v>100</v>
      </c>
      <c r="G1030" s="88"/>
      <c r="H1030" s="88"/>
      <c r="I1030" s="88"/>
      <c r="J1030" s="88"/>
      <c r="K1030" s="88"/>
      <c r="L1030" s="88"/>
      <c r="M1030" s="45">
        <v>10726</v>
      </c>
      <c r="N1030" s="45">
        <v>24869</v>
      </c>
      <c r="O1030" s="45"/>
      <c r="P1030" s="45"/>
      <c r="Q1030" s="45"/>
      <c r="R1030" s="45"/>
      <c r="S1030" s="45"/>
      <c r="T1030" s="45"/>
      <c r="U1030" s="45"/>
      <c r="V1030" s="45"/>
      <c r="W1030" s="138"/>
      <c r="X1030" s="138"/>
      <c r="Y1030" s="138"/>
      <c r="Z1030" s="25">
        <v>0.99809999999999999</v>
      </c>
      <c r="AA1030" s="25"/>
      <c r="AB1030" s="25">
        <v>0.29899999999999999</v>
      </c>
      <c r="AC1030" s="25">
        <v>2.87E-2</v>
      </c>
      <c r="AD1030" s="121"/>
      <c r="AE1030" s="121"/>
      <c r="AF1030" s="88">
        <v>1299</v>
      </c>
      <c r="AG1030" s="88">
        <v>2912</v>
      </c>
    </row>
    <row r="1031" spans="1:49">
      <c r="A1031" s="12" t="s">
        <v>129</v>
      </c>
      <c r="B1031" s="2" t="s">
        <v>75</v>
      </c>
      <c r="C1031" s="13" t="s">
        <v>184</v>
      </c>
      <c r="D1031" s="2">
        <v>2015</v>
      </c>
      <c r="E1031" s="13">
        <v>2015</v>
      </c>
      <c r="F1031" s="13" t="s">
        <v>100</v>
      </c>
      <c r="G1031" s="88"/>
      <c r="H1031" s="88"/>
      <c r="I1031" s="88"/>
      <c r="J1031" s="88"/>
      <c r="K1031" s="88"/>
      <c r="L1031" s="88"/>
      <c r="M1031" s="45">
        <v>6194</v>
      </c>
      <c r="N1031" s="45">
        <v>12029</v>
      </c>
      <c r="O1031" s="45"/>
      <c r="P1031" s="45"/>
      <c r="Q1031" s="45"/>
      <c r="R1031" s="45"/>
      <c r="S1031" s="45"/>
      <c r="T1031" s="45"/>
      <c r="U1031" s="45"/>
      <c r="V1031" s="45"/>
      <c r="W1031" s="138"/>
      <c r="X1031" s="138"/>
      <c r="Y1031" s="138"/>
      <c r="Z1031" s="25">
        <v>0.9758</v>
      </c>
      <c r="AA1031" s="25"/>
      <c r="AB1031" s="25">
        <v>0.29899999999999999</v>
      </c>
      <c r="AC1031" s="25">
        <v>2.87E-2</v>
      </c>
      <c r="AD1031" s="121"/>
      <c r="AE1031" s="121"/>
      <c r="AF1031" s="88">
        <v>383</v>
      </c>
      <c r="AG1031" s="88">
        <v>733</v>
      </c>
    </row>
    <row r="1032" spans="1:49">
      <c r="A1032" s="12" t="s">
        <v>130</v>
      </c>
      <c r="B1032" s="2" t="s">
        <v>75</v>
      </c>
      <c r="C1032" s="13" t="s">
        <v>184</v>
      </c>
      <c r="D1032" s="2">
        <v>2015</v>
      </c>
      <c r="E1032" s="13">
        <v>2015</v>
      </c>
      <c r="F1032" s="13" t="s">
        <v>100</v>
      </c>
      <c r="G1032" s="88"/>
      <c r="H1032" s="88"/>
      <c r="I1032" s="88"/>
      <c r="J1032" s="88"/>
      <c r="K1032" s="88"/>
      <c r="L1032" s="88"/>
      <c r="M1032" s="45">
        <v>1570</v>
      </c>
      <c r="N1032" s="45">
        <v>3251</v>
      </c>
      <c r="O1032" s="45"/>
      <c r="P1032" s="45"/>
      <c r="Q1032" s="45"/>
      <c r="R1032" s="45"/>
      <c r="S1032" s="45"/>
      <c r="T1032" s="45"/>
      <c r="U1032" s="45"/>
      <c r="V1032" s="45"/>
      <c r="W1032" s="138"/>
      <c r="X1032" s="138"/>
      <c r="Y1032" s="138"/>
      <c r="Z1032" s="25">
        <v>0.94920000000000004</v>
      </c>
      <c r="AA1032" s="25"/>
      <c r="AB1032" s="25">
        <v>0.29899999999999999</v>
      </c>
      <c r="AC1032" s="25">
        <v>2.87E-2</v>
      </c>
      <c r="AD1032" s="121"/>
      <c r="AE1032" s="121"/>
      <c r="AF1032" s="88">
        <v>105</v>
      </c>
      <c r="AG1032" s="88">
        <v>175</v>
      </c>
    </row>
    <row r="1033" spans="1:49">
      <c r="A1033" s="12" t="s">
        <v>131</v>
      </c>
      <c r="B1033" s="2" t="s">
        <v>76</v>
      </c>
      <c r="C1033" s="13" t="s">
        <v>184</v>
      </c>
      <c r="D1033" s="2">
        <v>2015</v>
      </c>
      <c r="E1033" s="13">
        <v>2015</v>
      </c>
      <c r="F1033" s="13" t="s">
        <v>100</v>
      </c>
      <c r="G1033" s="88"/>
      <c r="H1033" s="88"/>
      <c r="I1033" s="88"/>
      <c r="J1033" s="88"/>
      <c r="K1033" s="88"/>
      <c r="L1033" s="88"/>
      <c r="M1033" s="45">
        <v>586149</v>
      </c>
      <c r="N1033" s="45">
        <v>1178369</v>
      </c>
      <c r="O1033" s="45"/>
      <c r="P1033" s="45"/>
      <c r="Q1033" s="45"/>
      <c r="R1033" s="45"/>
      <c r="S1033" s="45"/>
      <c r="T1033" s="45"/>
      <c r="U1033" s="45"/>
      <c r="V1033" s="45"/>
      <c r="W1033" s="138"/>
      <c r="X1033" s="138"/>
      <c r="Y1033" s="138"/>
      <c r="Z1033" s="25">
        <v>0.96879999999999999</v>
      </c>
      <c r="AA1033" s="25"/>
      <c r="AB1033" s="25">
        <v>0.42499999999999999</v>
      </c>
      <c r="AC1033" s="25">
        <v>4.0500000000000001E-2</v>
      </c>
      <c r="AD1033" s="121"/>
      <c r="AE1033" s="121"/>
      <c r="AF1033" s="88">
        <v>108649</v>
      </c>
      <c r="AG1033" s="88">
        <v>222026</v>
      </c>
    </row>
    <row r="1034" spans="1:49">
      <c r="A1034" s="12" t="s">
        <v>132</v>
      </c>
      <c r="B1034" s="2" t="s">
        <v>75</v>
      </c>
      <c r="C1034" s="13" t="s">
        <v>184</v>
      </c>
      <c r="D1034" s="2">
        <v>2015</v>
      </c>
      <c r="E1034" s="13">
        <v>2015</v>
      </c>
      <c r="F1034" s="13" t="s">
        <v>100</v>
      </c>
      <c r="G1034" s="88"/>
      <c r="H1034" s="88"/>
      <c r="I1034" s="88"/>
      <c r="J1034" s="88"/>
      <c r="K1034" s="88"/>
      <c r="L1034" s="88"/>
      <c r="M1034" s="45">
        <v>12172</v>
      </c>
      <c r="N1034" s="45">
        <v>29950</v>
      </c>
      <c r="O1034" s="45"/>
      <c r="P1034" s="45"/>
      <c r="Q1034" s="45"/>
      <c r="R1034" s="45"/>
      <c r="S1034" s="45"/>
      <c r="T1034" s="45"/>
      <c r="U1034" s="45"/>
      <c r="V1034" s="45"/>
      <c r="W1034" s="138"/>
      <c r="X1034" s="138"/>
      <c r="Y1034" s="138"/>
      <c r="Z1034" s="25">
        <v>0.99739999999999995</v>
      </c>
      <c r="AA1034" s="25"/>
      <c r="AB1034" s="25">
        <v>0.29899999999999999</v>
      </c>
      <c r="AC1034" s="25">
        <v>2.87E-2</v>
      </c>
      <c r="AD1034" s="121"/>
      <c r="AE1034" s="121"/>
      <c r="AF1034" s="88">
        <v>2851</v>
      </c>
      <c r="AG1034" s="88">
        <v>6635</v>
      </c>
    </row>
    <row r="1035" spans="1:49">
      <c r="A1035" s="12" t="s">
        <v>133</v>
      </c>
      <c r="B1035" s="2" t="s">
        <v>75</v>
      </c>
      <c r="C1035" s="13" t="s">
        <v>184</v>
      </c>
      <c r="D1035" s="2">
        <v>2015</v>
      </c>
      <c r="E1035" s="13">
        <v>2015</v>
      </c>
      <c r="F1035" s="13" t="s">
        <v>100</v>
      </c>
      <c r="G1035" s="88"/>
      <c r="H1035" s="88"/>
      <c r="I1035" s="88"/>
      <c r="J1035" s="88"/>
      <c r="K1035" s="88"/>
      <c r="L1035" s="88"/>
      <c r="M1035" s="45">
        <v>6504</v>
      </c>
      <c r="N1035" s="45">
        <v>10674</v>
      </c>
      <c r="O1035" s="45"/>
      <c r="P1035" s="45"/>
      <c r="Q1035" s="45"/>
      <c r="R1035" s="45"/>
      <c r="S1035" s="45"/>
      <c r="T1035" s="45"/>
      <c r="U1035" s="45"/>
      <c r="V1035" s="45"/>
      <c r="W1035" s="138"/>
      <c r="X1035" s="138"/>
      <c r="Y1035" s="138"/>
      <c r="Z1035" s="25">
        <v>0.97899999999999998</v>
      </c>
      <c r="AA1035" s="25"/>
      <c r="AB1035" s="25">
        <v>0.29899999999999999</v>
      </c>
      <c r="AC1035" s="25">
        <v>2.87E-2</v>
      </c>
      <c r="AD1035" s="121"/>
      <c r="AE1035" s="121"/>
      <c r="AF1035" s="88">
        <v>1303</v>
      </c>
      <c r="AG1035" s="88">
        <v>2337</v>
      </c>
    </row>
    <row r="1036" spans="1:49">
      <c r="A1036" s="12" t="s">
        <v>134</v>
      </c>
      <c r="B1036" s="2" t="s">
        <v>75</v>
      </c>
      <c r="C1036" s="13" t="s">
        <v>184</v>
      </c>
      <c r="D1036" s="2">
        <v>2015</v>
      </c>
      <c r="E1036" s="13">
        <v>2015</v>
      </c>
      <c r="F1036" s="13" t="s">
        <v>100</v>
      </c>
      <c r="G1036" s="88"/>
      <c r="H1036" s="88"/>
      <c r="I1036" s="88"/>
      <c r="J1036" s="88"/>
      <c r="K1036" s="88"/>
      <c r="L1036" s="88"/>
      <c r="M1036" s="45">
        <v>1128</v>
      </c>
      <c r="N1036" s="45">
        <v>2144</v>
      </c>
      <c r="O1036" s="45"/>
      <c r="P1036" s="45"/>
      <c r="Q1036" s="45"/>
      <c r="R1036" s="45"/>
      <c r="S1036" s="45"/>
      <c r="T1036" s="45"/>
      <c r="U1036" s="45"/>
      <c r="V1036" s="45"/>
      <c r="W1036" s="138"/>
      <c r="X1036" s="138"/>
      <c r="Y1036" s="138"/>
      <c r="Z1036" s="25">
        <v>1</v>
      </c>
      <c r="AA1036" s="25"/>
      <c r="AB1036" s="25">
        <v>0.29899999999999999</v>
      </c>
      <c r="AC1036" s="25">
        <v>2.87E-2</v>
      </c>
      <c r="AD1036" s="121"/>
      <c r="AE1036" s="121"/>
      <c r="AF1036" s="88">
        <v>27</v>
      </c>
      <c r="AG1036" s="88">
        <v>50</v>
      </c>
    </row>
    <row r="1037" spans="1:49">
      <c r="A1037" s="12" t="s">
        <v>135</v>
      </c>
      <c r="B1037" s="2" t="s">
        <v>75</v>
      </c>
      <c r="C1037" s="13" t="s">
        <v>184</v>
      </c>
      <c r="D1037" s="2">
        <v>2015</v>
      </c>
      <c r="E1037" s="13">
        <v>2015</v>
      </c>
      <c r="F1037" s="13" t="s">
        <v>100</v>
      </c>
      <c r="G1037" s="88"/>
      <c r="H1037" s="88"/>
      <c r="I1037" s="88"/>
      <c r="J1037" s="88"/>
      <c r="K1037" s="88"/>
      <c r="L1037" s="88"/>
      <c r="M1037" s="45">
        <v>7014</v>
      </c>
      <c r="N1037" s="45">
        <v>13115</v>
      </c>
      <c r="O1037" s="45"/>
      <c r="P1037" s="45"/>
      <c r="Q1037" s="45"/>
      <c r="R1037" s="45"/>
      <c r="S1037" s="45"/>
      <c r="T1037" s="45"/>
      <c r="U1037" s="45"/>
      <c r="V1037" s="45"/>
      <c r="W1037" s="138"/>
      <c r="X1037" s="138"/>
      <c r="Y1037" s="138"/>
      <c r="Z1037" s="25">
        <v>1</v>
      </c>
      <c r="AA1037" s="25"/>
      <c r="AB1037" s="25">
        <v>0.29899999999999999</v>
      </c>
      <c r="AC1037" s="25">
        <v>2.87E-2</v>
      </c>
      <c r="AD1037" s="121"/>
      <c r="AE1037" s="121"/>
      <c r="AF1037" s="88">
        <v>594</v>
      </c>
      <c r="AG1037" s="88">
        <v>1247</v>
      </c>
    </row>
    <row r="1038" spans="1:49">
      <c r="A1038" s="12" t="s">
        <v>136</v>
      </c>
      <c r="B1038" s="2" t="s">
        <v>75</v>
      </c>
      <c r="C1038" s="13" t="s">
        <v>184</v>
      </c>
      <c r="D1038" s="2">
        <v>2015</v>
      </c>
      <c r="E1038" s="13">
        <v>2015</v>
      </c>
      <c r="F1038" s="13" t="s">
        <v>100</v>
      </c>
      <c r="G1038" s="88"/>
      <c r="H1038" s="88"/>
      <c r="I1038" s="88"/>
      <c r="J1038" s="88"/>
      <c r="K1038" s="88"/>
      <c r="L1038" s="88"/>
      <c r="M1038" s="45">
        <v>25407</v>
      </c>
      <c r="N1038" s="45">
        <v>59053</v>
      </c>
      <c r="O1038" s="45"/>
      <c r="P1038" s="45"/>
      <c r="Q1038" s="45"/>
      <c r="R1038" s="45"/>
      <c r="S1038" s="45"/>
      <c r="T1038" s="45"/>
      <c r="U1038" s="45"/>
      <c r="V1038" s="45"/>
      <c r="W1038" s="138"/>
      <c r="X1038" s="138"/>
      <c r="Y1038" s="138"/>
      <c r="Z1038" s="25">
        <v>0.99670000000000003</v>
      </c>
      <c r="AA1038" s="25"/>
      <c r="AB1038" s="25">
        <v>0.222</v>
      </c>
      <c r="AC1038" s="25">
        <v>1.2E-2</v>
      </c>
      <c r="AD1038" s="121"/>
      <c r="AE1038" s="121"/>
      <c r="AF1038" s="88">
        <v>4030</v>
      </c>
      <c r="AG1038" s="88">
        <v>9016</v>
      </c>
    </row>
    <row r="1039" spans="1:49">
      <c r="A1039" s="12" t="s">
        <v>137</v>
      </c>
      <c r="B1039" s="2" t="s">
        <v>75</v>
      </c>
      <c r="C1039" s="13" t="s">
        <v>184</v>
      </c>
      <c r="D1039" s="2">
        <v>2015</v>
      </c>
      <c r="E1039" s="13">
        <v>2015</v>
      </c>
      <c r="F1039" s="13" t="s">
        <v>100</v>
      </c>
      <c r="G1039" s="88"/>
      <c r="H1039" s="88"/>
      <c r="I1039" s="88"/>
      <c r="J1039" s="88"/>
      <c r="K1039" s="88"/>
      <c r="L1039" s="88"/>
      <c r="M1039" s="45">
        <v>461</v>
      </c>
      <c r="N1039" s="45">
        <v>985</v>
      </c>
      <c r="O1039" s="45"/>
      <c r="P1039" s="45"/>
      <c r="Q1039" s="45"/>
      <c r="R1039" s="45"/>
      <c r="S1039" s="45"/>
      <c r="T1039" s="45"/>
      <c r="U1039" s="45"/>
      <c r="V1039" s="45"/>
      <c r="W1039" s="138"/>
      <c r="X1039" s="138"/>
      <c r="Y1039" s="138"/>
      <c r="Z1039" s="25">
        <v>1</v>
      </c>
      <c r="AA1039" s="25"/>
      <c r="AB1039" s="25">
        <v>0.29899999999999999</v>
      </c>
      <c r="AC1039" s="25">
        <v>2.87E-2</v>
      </c>
      <c r="AD1039" s="121"/>
      <c r="AE1039" s="121"/>
      <c r="AF1039" s="88">
        <v>44</v>
      </c>
      <c r="AG1039" s="88">
        <v>76</v>
      </c>
    </row>
    <row r="1040" spans="1:49">
      <c r="A1040" s="12" t="s">
        <v>138</v>
      </c>
      <c r="B1040" s="2" t="s">
        <v>75</v>
      </c>
      <c r="C1040" s="13" t="s">
        <v>184</v>
      </c>
      <c r="D1040" s="2">
        <v>2015</v>
      </c>
      <c r="E1040" s="13">
        <v>2015</v>
      </c>
      <c r="F1040" s="13" t="s">
        <v>100</v>
      </c>
      <c r="G1040" s="88"/>
      <c r="H1040" s="88"/>
      <c r="I1040" s="88"/>
      <c r="J1040" s="88"/>
      <c r="K1040" s="88"/>
      <c r="L1040" s="88"/>
      <c r="M1040" s="45">
        <v>527</v>
      </c>
      <c r="N1040" s="45">
        <v>867</v>
      </c>
      <c r="O1040" s="45"/>
      <c r="P1040" s="45"/>
      <c r="Q1040" s="45"/>
      <c r="R1040" s="45"/>
      <c r="S1040" s="45"/>
      <c r="T1040" s="45"/>
      <c r="U1040" s="45"/>
      <c r="V1040" s="45"/>
      <c r="W1040" s="138"/>
      <c r="X1040" s="138"/>
      <c r="Y1040" s="138"/>
      <c r="Z1040" s="25">
        <v>1</v>
      </c>
      <c r="AA1040" s="25"/>
      <c r="AB1040" s="25">
        <v>0.29899999999999999</v>
      </c>
      <c r="AC1040" s="25">
        <v>2.87E-2</v>
      </c>
      <c r="AD1040" s="121"/>
      <c r="AE1040" s="121"/>
      <c r="AF1040" s="88">
        <v>67</v>
      </c>
      <c r="AG1040" s="88">
        <v>151</v>
      </c>
    </row>
    <row r="1041" spans="1:33">
      <c r="A1041" s="12" t="s">
        <v>139</v>
      </c>
      <c r="B1041" s="2" t="s">
        <v>75</v>
      </c>
      <c r="C1041" s="13" t="s">
        <v>184</v>
      </c>
      <c r="D1041" s="2">
        <v>2015</v>
      </c>
      <c r="E1041" s="13">
        <v>2015</v>
      </c>
      <c r="F1041" s="13" t="s">
        <v>100</v>
      </c>
      <c r="G1041" s="88"/>
      <c r="H1041" s="88"/>
      <c r="I1041" s="88"/>
      <c r="J1041" s="88"/>
      <c r="K1041" s="88"/>
      <c r="L1041" s="88"/>
      <c r="M1041" s="45">
        <v>23132</v>
      </c>
      <c r="N1041" s="45">
        <v>51671</v>
      </c>
      <c r="O1041" s="45"/>
      <c r="P1041" s="45"/>
      <c r="Q1041" s="45"/>
      <c r="R1041" s="45"/>
      <c r="S1041" s="45"/>
      <c r="T1041" s="45"/>
      <c r="U1041" s="45"/>
      <c r="V1041" s="45"/>
      <c r="W1041" s="138"/>
      <c r="X1041" s="138"/>
      <c r="Y1041" s="138"/>
      <c r="Z1041" s="25">
        <v>1</v>
      </c>
      <c r="AA1041" s="25"/>
      <c r="AB1041" s="25">
        <v>0.25</v>
      </c>
      <c r="AC1041" s="25">
        <v>5.5199999999999999E-2</v>
      </c>
      <c r="AD1041" s="121"/>
      <c r="AE1041" s="121"/>
      <c r="AF1041" s="88">
        <v>7137</v>
      </c>
      <c r="AG1041" s="88">
        <v>15706</v>
      </c>
    </row>
    <row r="1042" spans="1:33">
      <c r="A1042" s="12" t="s">
        <v>140</v>
      </c>
      <c r="B1042" s="2" t="s">
        <v>75</v>
      </c>
      <c r="C1042" s="13" t="s">
        <v>184</v>
      </c>
      <c r="D1042" s="2">
        <v>2015</v>
      </c>
      <c r="E1042" s="13">
        <v>2015</v>
      </c>
      <c r="F1042" s="13" t="s">
        <v>100</v>
      </c>
      <c r="G1042" s="88"/>
      <c r="H1042" s="88"/>
      <c r="I1042" s="88"/>
      <c r="J1042" s="88"/>
      <c r="K1042" s="88"/>
      <c r="L1042" s="88"/>
      <c r="M1042" s="45">
        <v>3660</v>
      </c>
      <c r="N1042" s="45">
        <v>7496</v>
      </c>
      <c r="O1042" s="45"/>
      <c r="P1042" s="45"/>
      <c r="Q1042" s="45"/>
      <c r="R1042" s="45"/>
      <c r="S1042" s="45"/>
      <c r="T1042" s="45"/>
      <c r="U1042" s="45"/>
      <c r="V1042" s="45"/>
      <c r="W1042" s="138"/>
      <c r="X1042" s="138"/>
      <c r="Y1042" s="138"/>
      <c r="Z1042" s="25">
        <v>1</v>
      </c>
      <c r="AA1042" s="25"/>
      <c r="AB1042" s="25">
        <v>0.29899999999999999</v>
      </c>
      <c r="AC1042" s="25">
        <v>2.87E-2</v>
      </c>
      <c r="AD1042" s="121"/>
      <c r="AE1042" s="121"/>
      <c r="AF1042" s="88">
        <v>799</v>
      </c>
      <c r="AG1042" s="88">
        <v>1656</v>
      </c>
    </row>
    <row r="1043" spans="1:33">
      <c r="A1043" s="12" t="s">
        <v>141</v>
      </c>
      <c r="B1043" s="2" t="s">
        <v>75</v>
      </c>
      <c r="C1043" s="13" t="s">
        <v>184</v>
      </c>
      <c r="D1043" s="2">
        <v>2015</v>
      </c>
      <c r="E1043" s="13">
        <v>2015</v>
      </c>
      <c r="F1043" s="13" t="s">
        <v>100</v>
      </c>
      <c r="G1043" s="88"/>
      <c r="H1043" s="88"/>
      <c r="I1043" s="88"/>
      <c r="J1043" s="88"/>
      <c r="K1043" s="88"/>
      <c r="L1043" s="88"/>
      <c r="M1043" s="45">
        <v>4295</v>
      </c>
      <c r="N1043" s="45">
        <v>7803</v>
      </c>
      <c r="O1043" s="45"/>
      <c r="P1043" s="45"/>
      <c r="Q1043" s="45"/>
      <c r="R1043" s="45"/>
      <c r="S1043" s="45"/>
      <c r="T1043" s="45"/>
      <c r="U1043" s="45"/>
      <c r="V1043" s="45"/>
      <c r="W1043" s="138"/>
      <c r="X1043" s="138"/>
      <c r="Y1043" s="138"/>
      <c r="Z1043" s="25">
        <v>0.99560000000000004</v>
      </c>
      <c r="AA1043" s="25"/>
      <c r="AB1043" s="25">
        <v>0.29899999999999999</v>
      </c>
      <c r="AC1043" s="25">
        <v>2.87E-2</v>
      </c>
      <c r="AD1043" s="121"/>
      <c r="AE1043" s="121"/>
      <c r="AF1043" s="88">
        <v>157</v>
      </c>
      <c r="AG1043" s="88">
        <v>279</v>
      </c>
    </row>
    <row r="1044" spans="1:33">
      <c r="A1044" s="12" t="s">
        <v>142</v>
      </c>
      <c r="B1044" s="2" t="s">
        <v>74</v>
      </c>
      <c r="C1044" s="13" t="s">
        <v>184</v>
      </c>
      <c r="D1044" s="2">
        <v>2015</v>
      </c>
      <c r="E1044" s="13">
        <v>2015</v>
      </c>
      <c r="F1044" s="13" t="s">
        <v>100</v>
      </c>
      <c r="G1044" s="88"/>
      <c r="H1044" s="88"/>
      <c r="I1044" s="88"/>
      <c r="J1044" s="88"/>
      <c r="K1044" s="88"/>
      <c r="L1044" s="88"/>
      <c r="M1044" s="45">
        <v>122853</v>
      </c>
      <c r="N1044" s="45">
        <v>256383</v>
      </c>
      <c r="O1044" s="45"/>
      <c r="P1044" s="45"/>
      <c r="Q1044" s="45"/>
      <c r="R1044" s="45"/>
      <c r="S1044" s="45"/>
      <c r="T1044" s="45"/>
      <c r="U1044" s="45"/>
      <c r="V1044" s="45"/>
      <c r="W1044" s="138"/>
      <c r="X1044" s="138"/>
      <c r="Y1044" s="138"/>
      <c r="Z1044" s="25">
        <v>0.9819</v>
      </c>
      <c r="AA1044" s="25"/>
      <c r="AB1044" s="25">
        <v>0.38100000000000001</v>
      </c>
      <c r="AC1044" s="25">
        <v>3.9800000000000002E-2</v>
      </c>
      <c r="AD1044" s="121"/>
      <c r="AE1044" s="121"/>
      <c r="AF1044" s="88">
        <v>28579</v>
      </c>
      <c r="AG1044" s="88">
        <v>61858</v>
      </c>
    </row>
    <row r="1045" spans="1:33">
      <c r="A1045" s="12" t="s">
        <v>143</v>
      </c>
      <c r="B1045" s="2" t="s">
        <v>74</v>
      </c>
      <c r="C1045" s="13" t="s">
        <v>184</v>
      </c>
      <c r="D1045" s="2">
        <v>2015</v>
      </c>
      <c r="E1045" s="13">
        <v>2015</v>
      </c>
      <c r="F1045" s="13" t="s">
        <v>100</v>
      </c>
      <c r="G1045" s="88"/>
      <c r="H1045" s="88"/>
      <c r="I1045" s="88"/>
      <c r="J1045" s="88"/>
      <c r="K1045" s="88"/>
      <c r="L1045" s="88"/>
      <c r="M1045" s="45">
        <v>9376</v>
      </c>
      <c r="N1045" s="45">
        <v>18372</v>
      </c>
      <c r="O1045" s="45"/>
      <c r="P1045" s="45"/>
      <c r="Q1045" s="45"/>
      <c r="R1045" s="45"/>
      <c r="S1045" s="45"/>
      <c r="T1045" s="45"/>
      <c r="U1045" s="45"/>
      <c r="V1045" s="45"/>
      <c r="W1045" s="138"/>
      <c r="X1045" s="138"/>
      <c r="Y1045" s="138"/>
      <c r="Z1045" s="25">
        <v>0.96640000000000004</v>
      </c>
      <c r="AA1045" s="25"/>
      <c r="AB1045" s="25">
        <v>0.29899999999999999</v>
      </c>
      <c r="AC1045" s="25">
        <v>2.87E-2</v>
      </c>
      <c r="AD1045" s="121"/>
      <c r="AE1045" s="121"/>
      <c r="AF1045" s="88">
        <v>689</v>
      </c>
      <c r="AG1045" s="88">
        <v>1362</v>
      </c>
    </row>
    <row r="1046" spans="1:33">
      <c r="A1046" s="12" t="s">
        <v>144</v>
      </c>
      <c r="B1046" s="2" t="s">
        <v>75</v>
      </c>
      <c r="C1046" s="13" t="s">
        <v>184</v>
      </c>
      <c r="D1046" s="2">
        <v>2015</v>
      </c>
      <c r="E1046" s="13">
        <v>2015</v>
      </c>
      <c r="F1046" s="13" t="s">
        <v>100</v>
      </c>
      <c r="G1046" s="88"/>
      <c r="H1046" s="88"/>
      <c r="I1046" s="88"/>
      <c r="J1046" s="88"/>
      <c r="K1046" s="88"/>
      <c r="L1046" s="88"/>
      <c r="M1046" s="45">
        <v>1109</v>
      </c>
      <c r="N1046" s="45">
        <v>2073</v>
      </c>
      <c r="O1046" s="45"/>
      <c r="P1046" s="45"/>
      <c r="Q1046" s="45"/>
      <c r="R1046" s="45"/>
      <c r="S1046" s="45"/>
      <c r="T1046" s="45"/>
      <c r="U1046" s="45"/>
      <c r="V1046" s="45"/>
      <c r="W1046" s="138"/>
      <c r="X1046" s="138"/>
      <c r="Y1046" s="138"/>
      <c r="Z1046" s="25">
        <v>1</v>
      </c>
      <c r="AA1046" s="25"/>
      <c r="AB1046" s="25">
        <v>0.29899999999999999</v>
      </c>
      <c r="AC1046" s="25">
        <v>2.87E-2</v>
      </c>
      <c r="AD1046" s="121"/>
      <c r="AE1046" s="121"/>
      <c r="AF1046" s="88">
        <v>54</v>
      </c>
      <c r="AG1046" s="88">
        <v>90</v>
      </c>
    </row>
    <row r="1047" spans="1:33">
      <c r="A1047" s="12" t="s">
        <v>145</v>
      </c>
      <c r="B1047" s="2" t="s">
        <v>75</v>
      </c>
      <c r="C1047" s="13" t="s">
        <v>184</v>
      </c>
      <c r="D1047" s="2">
        <v>2015</v>
      </c>
      <c r="E1047" s="13">
        <v>2015</v>
      </c>
      <c r="F1047" s="13" t="s">
        <v>100</v>
      </c>
      <c r="G1047" s="88"/>
      <c r="H1047" s="88"/>
      <c r="I1047" s="88"/>
      <c r="J1047" s="88"/>
      <c r="K1047" s="88"/>
      <c r="L1047" s="88"/>
      <c r="M1047" s="45">
        <v>128538</v>
      </c>
      <c r="N1047" s="45">
        <v>293280</v>
      </c>
      <c r="O1047" s="45"/>
      <c r="P1047" s="45"/>
      <c r="Q1047" s="45"/>
      <c r="R1047" s="45"/>
      <c r="S1047" s="45"/>
      <c r="T1047" s="45"/>
      <c r="U1047" s="45"/>
      <c r="V1047" s="45"/>
      <c r="W1047" s="138"/>
      <c r="X1047" s="138"/>
      <c r="Y1047" s="138"/>
      <c r="Z1047" s="25">
        <v>0.99850000000000005</v>
      </c>
      <c r="AA1047" s="25"/>
      <c r="AB1047" s="25">
        <v>0.14899999999999999</v>
      </c>
      <c r="AC1047" s="25">
        <v>5.62E-2</v>
      </c>
      <c r="AD1047" s="121"/>
      <c r="AE1047" s="121"/>
      <c r="AF1047" s="88">
        <v>16428</v>
      </c>
      <c r="AG1047" s="88">
        <v>36006</v>
      </c>
    </row>
    <row r="1048" spans="1:33">
      <c r="A1048" s="12" t="s">
        <v>146</v>
      </c>
      <c r="B1048" s="2" t="s">
        <v>74</v>
      </c>
      <c r="C1048" s="13" t="s">
        <v>184</v>
      </c>
      <c r="D1048" s="2">
        <v>2015</v>
      </c>
      <c r="E1048" s="13">
        <v>2015</v>
      </c>
      <c r="F1048" s="13" t="s">
        <v>100</v>
      </c>
      <c r="G1048" s="88"/>
      <c r="H1048" s="88"/>
      <c r="I1048" s="88"/>
      <c r="J1048" s="88"/>
      <c r="K1048" s="88"/>
      <c r="L1048" s="88"/>
      <c r="M1048" s="45">
        <v>105099</v>
      </c>
      <c r="N1048" s="45">
        <v>220476</v>
      </c>
      <c r="O1048" s="45"/>
      <c r="P1048" s="45"/>
      <c r="Q1048" s="45"/>
      <c r="R1048" s="45"/>
      <c r="S1048" s="45"/>
      <c r="T1048" s="45"/>
      <c r="U1048" s="45"/>
      <c r="V1048" s="45"/>
      <c r="W1048" s="138"/>
      <c r="X1048" s="138"/>
      <c r="Y1048" s="138"/>
      <c r="Z1048" s="25">
        <v>0.98919999999999997</v>
      </c>
      <c r="AA1048" s="25"/>
      <c r="AB1048" s="25">
        <v>0.57899999999999996</v>
      </c>
      <c r="AC1048" s="25">
        <v>2.8E-3</v>
      </c>
      <c r="AD1048" s="121"/>
      <c r="AE1048" s="121"/>
      <c r="AF1048" s="88">
        <v>9422</v>
      </c>
      <c r="AG1048" s="88">
        <v>18633</v>
      </c>
    </row>
    <row r="1049" spans="1:33">
      <c r="A1049" s="12" t="s">
        <v>147</v>
      </c>
      <c r="B1049" s="2" t="s">
        <v>75</v>
      </c>
      <c r="C1049" s="13" t="s">
        <v>184</v>
      </c>
      <c r="D1049" s="2">
        <v>2015</v>
      </c>
      <c r="E1049" s="13">
        <v>2015</v>
      </c>
      <c r="F1049" s="13" t="s">
        <v>100</v>
      </c>
      <c r="G1049" s="88"/>
      <c r="H1049" s="88"/>
      <c r="I1049" s="88"/>
      <c r="J1049" s="88"/>
      <c r="K1049" s="88"/>
      <c r="L1049" s="88"/>
      <c r="M1049" s="45">
        <v>2761</v>
      </c>
      <c r="N1049" s="45">
        <v>6123</v>
      </c>
      <c r="O1049" s="45"/>
      <c r="P1049" s="45"/>
      <c r="Q1049" s="45"/>
      <c r="R1049" s="45"/>
      <c r="S1049" s="45"/>
      <c r="T1049" s="45"/>
      <c r="U1049" s="45"/>
      <c r="V1049" s="45"/>
      <c r="W1049" s="138"/>
      <c r="X1049" s="138"/>
      <c r="Y1049" s="138"/>
      <c r="Z1049" s="25">
        <v>1</v>
      </c>
      <c r="AA1049" s="25"/>
      <c r="AB1049" s="25">
        <v>0.29899999999999999</v>
      </c>
      <c r="AC1049" s="25">
        <v>2.87E-2</v>
      </c>
      <c r="AD1049" s="121"/>
      <c r="AE1049" s="121"/>
      <c r="AF1049" s="88">
        <v>420</v>
      </c>
      <c r="AG1049" s="88">
        <v>951</v>
      </c>
    </row>
    <row r="1050" spans="1:33">
      <c r="A1050" s="12" t="s">
        <v>148</v>
      </c>
      <c r="B1050" s="2" t="s">
        <v>75</v>
      </c>
      <c r="C1050" s="13" t="s">
        <v>184</v>
      </c>
      <c r="D1050" s="2">
        <v>2015</v>
      </c>
      <c r="E1050" s="13">
        <v>2015</v>
      </c>
      <c r="F1050" s="13" t="s">
        <v>100</v>
      </c>
      <c r="G1050" s="88"/>
      <c r="H1050" s="88"/>
      <c r="I1050" s="88"/>
      <c r="J1050" s="88"/>
      <c r="K1050" s="88"/>
      <c r="L1050" s="88"/>
      <c r="M1050" s="45">
        <v>180636</v>
      </c>
      <c r="N1050" s="45">
        <v>401562</v>
      </c>
      <c r="O1050" s="45"/>
      <c r="P1050" s="45"/>
      <c r="Q1050" s="45"/>
      <c r="R1050" s="45"/>
      <c r="S1050" s="45"/>
      <c r="T1050" s="45"/>
      <c r="U1050" s="45"/>
      <c r="V1050" s="45"/>
      <c r="W1050" s="138"/>
      <c r="X1050" s="138"/>
      <c r="Y1050" s="138"/>
      <c r="Z1050" s="25">
        <v>0.99990000000000001</v>
      </c>
      <c r="AA1050" s="25"/>
      <c r="AB1050" s="25">
        <v>8.2000000000000003E-2</v>
      </c>
      <c r="AC1050" s="25">
        <v>3.7400000000000003E-2</v>
      </c>
      <c r="AD1050" s="121"/>
      <c r="AE1050" s="121"/>
      <c r="AF1050" s="88">
        <v>21072</v>
      </c>
      <c r="AG1050" s="88">
        <v>44746</v>
      </c>
    </row>
    <row r="1051" spans="1:33">
      <c r="A1051" s="12" t="s">
        <v>149</v>
      </c>
      <c r="B1051" s="2" t="s">
        <v>74</v>
      </c>
      <c r="C1051" s="13" t="s">
        <v>184</v>
      </c>
      <c r="D1051" s="2">
        <v>2015</v>
      </c>
      <c r="E1051" s="13">
        <v>2015</v>
      </c>
      <c r="F1051" s="13" t="s">
        <v>100</v>
      </c>
      <c r="G1051" s="88"/>
      <c r="H1051" s="88"/>
      <c r="I1051" s="88"/>
      <c r="J1051" s="88"/>
      <c r="K1051" s="88"/>
      <c r="L1051" s="88"/>
      <c r="M1051" s="45">
        <v>143702</v>
      </c>
      <c r="N1051" s="45">
        <v>292474</v>
      </c>
      <c r="O1051" s="45"/>
      <c r="P1051" s="45"/>
      <c r="Q1051" s="45"/>
      <c r="R1051" s="45"/>
      <c r="S1051" s="45"/>
      <c r="T1051" s="45"/>
      <c r="U1051" s="45"/>
      <c r="V1051" s="45"/>
      <c r="W1051" s="138"/>
      <c r="X1051" s="138"/>
      <c r="Y1051" s="138"/>
      <c r="Z1051" s="25">
        <v>0.96</v>
      </c>
      <c r="AA1051" s="25"/>
      <c r="AB1051" s="25">
        <v>0.45500000000000002</v>
      </c>
      <c r="AC1051" s="25">
        <v>1.0200000000000001E-2</v>
      </c>
      <c r="AD1051" s="121"/>
      <c r="AE1051" s="121"/>
      <c r="AF1051" s="88">
        <v>16062</v>
      </c>
      <c r="AG1051" s="88">
        <v>32987</v>
      </c>
    </row>
    <row r="1052" spans="1:33">
      <c r="A1052" s="12" t="s">
        <v>150</v>
      </c>
      <c r="B1052" s="2" t="s">
        <v>74</v>
      </c>
      <c r="C1052" s="13" t="s">
        <v>184</v>
      </c>
      <c r="D1052" s="2">
        <v>2015</v>
      </c>
      <c r="E1052" s="13">
        <v>2015</v>
      </c>
      <c r="F1052" s="13" t="s">
        <v>100</v>
      </c>
      <c r="G1052" s="88"/>
      <c r="H1052" s="88"/>
      <c r="I1052" s="88"/>
      <c r="J1052" s="88"/>
      <c r="K1052" s="88"/>
      <c r="L1052" s="88"/>
      <c r="M1052" s="45">
        <v>34200</v>
      </c>
      <c r="N1052" s="45">
        <v>52121</v>
      </c>
      <c r="O1052" s="45"/>
      <c r="P1052" s="45"/>
      <c r="Q1052" s="45"/>
      <c r="R1052" s="45"/>
      <c r="S1052" s="45"/>
      <c r="T1052" s="45"/>
      <c r="U1052" s="45"/>
      <c r="V1052" s="45"/>
      <c r="W1052" s="138"/>
      <c r="X1052" s="138"/>
      <c r="Y1052" s="138"/>
      <c r="Z1052" s="25">
        <v>0.96689999999999998</v>
      </c>
      <c r="AA1052" s="25"/>
      <c r="AB1052" s="25">
        <v>0.71399999999999997</v>
      </c>
      <c r="AC1052" s="25">
        <v>6.3E-2</v>
      </c>
      <c r="AD1052" s="121"/>
      <c r="AE1052" s="121"/>
      <c r="AF1052" s="88">
        <v>3999</v>
      </c>
      <c r="AG1052" s="88">
        <v>6405</v>
      </c>
    </row>
    <row r="1053" spans="1:33">
      <c r="A1053" s="12" t="s">
        <v>151</v>
      </c>
      <c r="B1053" s="2" t="s">
        <v>75</v>
      </c>
      <c r="C1053" s="13" t="s">
        <v>184</v>
      </c>
      <c r="D1053" s="2">
        <v>2015</v>
      </c>
      <c r="E1053" s="13">
        <v>2015</v>
      </c>
      <c r="F1053" s="13" t="s">
        <v>100</v>
      </c>
      <c r="G1053" s="88"/>
      <c r="H1053" s="88"/>
      <c r="I1053" s="88"/>
      <c r="J1053" s="88"/>
      <c r="K1053" s="88"/>
      <c r="L1053" s="88"/>
      <c r="M1053" s="45">
        <v>53379</v>
      </c>
      <c r="N1053" s="45">
        <v>122269</v>
      </c>
      <c r="O1053" s="45"/>
      <c r="P1053" s="45"/>
      <c r="Q1053" s="45"/>
      <c r="R1053" s="45"/>
      <c r="S1053" s="45"/>
      <c r="T1053" s="45"/>
      <c r="U1053" s="45"/>
      <c r="V1053" s="45"/>
      <c r="W1053" s="138"/>
      <c r="X1053" s="138"/>
      <c r="Y1053" s="138"/>
      <c r="Z1053" s="25">
        <v>0.99460000000000004</v>
      </c>
      <c r="AA1053" s="25"/>
      <c r="AB1053" s="25">
        <v>7.6999999999999999E-2</v>
      </c>
      <c r="AC1053" s="25">
        <v>2.2200000000000001E-2</v>
      </c>
      <c r="AD1053" s="121"/>
      <c r="AE1053" s="121"/>
      <c r="AF1053" s="88">
        <v>7117</v>
      </c>
      <c r="AG1053" s="88">
        <v>15237</v>
      </c>
    </row>
    <row r="1054" spans="1:33">
      <c r="A1054" s="12" t="s">
        <v>152</v>
      </c>
      <c r="B1054" s="2" t="s">
        <v>74</v>
      </c>
      <c r="C1054" s="13" t="s">
        <v>184</v>
      </c>
      <c r="D1054" s="2">
        <v>2015</v>
      </c>
      <c r="E1054" s="13">
        <v>2015</v>
      </c>
      <c r="F1054" s="13" t="s">
        <v>100</v>
      </c>
      <c r="G1054" s="88"/>
      <c r="H1054" s="88"/>
      <c r="I1054" s="88"/>
      <c r="J1054" s="88"/>
      <c r="K1054" s="88"/>
      <c r="L1054" s="88"/>
      <c r="M1054" s="45">
        <v>10060</v>
      </c>
      <c r="N1054" s="45">
        <v>18604</v>
      </c>
      <c r="O1054" s="45"/>
      <c r="P1054" s="45"/>
      <c r="Q1054" s="45"/>
      <c r="R1054" s="45"/>
      <c r="S1054" s="45"/>
      <c r="T1054" s="45"/>
      <c r="U1054" s="45"/>
      <c r="V1054" s="45"/>
      <c r="W1054" s="138"/>
      <c r="X1054" s="138"/>
      <c r="Y1054" s="138"/>
      <c r="Z1054" s="25">
        <v>0.99019999999999997</v>
      </c>
      <c r="AA1054" s="25"/>
      <c r="AB1054" s="25">
        <v>0.29899999999999999</v>
      </c>
      <c r="AC1054" s="25">
        <v>2.87E-2</v>
      </c>
      <c r="AD1054" s="121"/>
      <c r="AE1054" s="121"/>
      <c r="AF1054" s="88">
        <v>1083</v>
      </c>
      <c r="AG1054" s="88">
        <v>2221</v>
      </c>
    </row>
    <row r="1055" spans="1:33">
      <c r="A1055" s="12" t="s">
        <v>153</v>
      </c>
      <c r="B1055" s="2" t="s">
        <v>74</v>
      </c>
      <c r="C1055" s="13" t="s">
        <v>184</v>
      </c>
      <c r="D1055" s="2">
        <v>2015</v>
      </c>
      <c r="E1055" s="13">
        <v>2015</v>
      </c>
      <c r="F1055" s="13" t="s">
        <v>100</v>
      </c>
      <c r="G1055" s="88"/>
      <c r="H1055" s="88"/>
      <c r="I1055" s="88"/>
      <c r="J1055" s="88"/>
      <c r="K1055" s="88"/>
      <c r="L1055" s="88"/>
      <c r="M1055" s="45">
        <v>16459</v>
      </c>
      <c r="N1055" s="45">
        <v>32186</v>
      </c>
      <c r="O1055" s="45"/>
      <c r="P1055" s="45"/>
      <c r="Q1055" s="45"/>
      <c r="R1055" s="45"/>
      <c r="S1055" s="45"/>
      <c r="T1055" s="45"/>
      <c r="U1055" s="45"/>
      <c r="V1055" s="45"/>
      <c r="W1055" s="138"/>
      <c r="X1055" s="138"/>
      <c r="Y1055" s="138"/>
      <c r="Z1055" s="25">
        <v>0.98040000000000005</v>
      </c>
      <c r="AA1055" s="25"/>
      <c r="AB1055" s="25">
        <v>0.29899999999999999</v>
      </c>
      <c r="AC1055" s="25">
        <v>2.87E-2</v>
      </c>
      <c r="AD1055" s="121"/>
      <c r="AE1055" s="121"/>
      <c r="AF1055" s="88">
        <v>4023</v>
      </c>
      <c r="AG1055" s="88">
        <v>7817</v>
      </c>
    </row>
    <row r="1056" spans="1:33">
      <c r="A1056" s="12" t="s">
        <v>154</v>
      </c>
      <c r="B1056" s="2" t="s">
        <v>74</v>
      </c>
      <c r="C1056" s="13" t="s">
        <v>184</v>
      </c>
      <c r="D1056" s="2">
        <v>2015</v>
      </c>
      <c r="E1056" s="13">
        <v>2015</v>
      </c>
      <c r="F1056" s="13" t="s">
        <v>100</v>
      </c>
      <c r="G1056" s="88"/>
      <c r="H1056" s="88"/>
      <c r="I1056" s="88"/>
      <c r="J1056" s="88"/>
      <c r="K1056" s="88"/>
      <c r="L1056" s="88"/>
      <c r="M1056" s="45">
        <v>17095</v>
      </c>
      <c r="N1056" s="45">
        <v>36940</v>
      </c>
      <c r="O1056" s="45"/>
      <c r="P1056" s="45"/>
      <c r="Q1056" s="45"/>
      <c r="R1056" s="45"/>
      <c r="S1056" s="45"/>
      <c r="T1056" s="45"/>
      <c r="U1056" s="45"/>
      <c r="V1056" s="45"/>
      <c r="W1056" s="138"/>
      <c r="X1056" s="138"/>
      <c r="Y1056" s="138"/>
      <c r="Z1056" s="25">
        <v>0.96730000000000005</v>
      </c>
      <c r="AA1056" s="25"/>
      <c r="AB1056" s="25">
        <v>0.29899999999999999</v>
      </c>
      <c r="AC1056" s="25">
        <v>2.87E-2</v>
      </c>
      <c r="AD1056" s="121"/>
      <c r="AE1056" s="121"/>
      <c r="AF1056" s="88">
        <v>4416</v>
      </c>
      <c r="AG1056" s="88">
        <v>9908</v>
      </c>
    </row>
    <row r="1057" spans="1:49">
      <c r="A1057" s="12" t="s">
        <v>155</v>
      </c>
      <c r="B1057" s="2" t="s">
        <v>74</v>
      </c>
      <c r="C1057" s="13" t="s">
        <v>184</v>
      </c>
      <c r="D1057" s="2">
        <v>2015</v>
      </c>
      <c r="E1057" s="13">
        <v>2015</v>
      </c>
      <c r="F1057" s="13" t="s">
        <v>100</v>
      </c>
      <c r="G1057" s="88"/>
      <c r="H1057" s="88"/>
      <c r="I1057" s="88"/>
      <c r="J1057" s="88"/>
      <c r="K1057" s="88"/>
      <c r="L1057" s="88"/>
      <c r="M1057" s="45">
        <v>55599</v>
      </c>
      <c r="N1057" s="45">
        <v>111394</v>
      </c>
      <c r="O1057" s="45"/>
      <c r="P1057" s="45"/>
      <c r="Q1057" s="45"/>
      <c r="R1057" s="45"/>
      <c r="S1057" s="45"/>
      <c r="T1057" s="45"/>
      <c r="U1057" s="45"/>
      <c r="V1057" s="45"/>
      <c r="W1057" s="138"/>
      <c r="X1057" s="138"/>
      <c r="Y1057" s="138"/>
      <c r="Z1057" s="25">
        <v>0.98140000000000005</v>
      </c>
      <c r="AA1057" s="25"/>
      <c r="AB1057" s="25">
        <v>0.5</v>
      </c>
      <c r="AC1057" s="25">
        <v>2.0400000000000001E-2</v>
      </c>
      <c r="AD1057" s="121"/>
      <c r="AE1057" s="121"/>
      <c r="AF1057" s="88">
        <v>10485</v>
      </c>
      <c r="AG1057" s="88">
        <v>21269</v>
      </c>
    </row>
    <row r="1058" spans="1:49">
      <c r="A1058" s="12" t="s">
        <v>156</v>
      </c>
      <c r="B1058" s="2" t="s">
        <v>74</v>
      </c>
      <c r="C1058" s="13" t="s">
        <v>184</v>
      </c>
      <c r="D1058" s="2">
        <v>2015</v>
      </c>
      <c r="E1058" s="13">
        <v>2015</v>
      </c>
      <c r="F1058" s="13" t="s">
        <v>100</v>
      </c>
      <c r="G1058" s="88"/>
      <c r="H1058" s="88"/>
      <c r="I1058" s="88"/>
      <c r="J1058" s="88"/>
      <c r="K1058" s="88"/>
      <c r="L1058" s="88"/>
      <c r="M1058" s="45">
        <v>13880</v>
      </c>
      <c r="N1058" s="45">
        <v>25985</v>
      </c>
      <c r="O1058" s="45"/>
      <c r="P1058" s="45"/>
      <c r="Q1058" s="45"/>
      <c r="R1058" s="45"/>
      <c r="S1058" s="45"/>
      <c r="T1058" s="45"/>
      <c r="U1058" s="45"/>
      <c r="V1058" s="45"/>
      <c r="W1058" s="138"/>
      <c r="X1058" s="138"/>
      <c r="Y1058" s="138"/>
      <c r="Z1058" s="25">
        <v>0.94789999999999996</v>
      </c>
      <c r="AA1058" s="25"/>
      <c r="AB1058" s="25">
        <v>0.29899999999999999</v>
      </c>
      <c r="AC1058" s="25">
        <v>2.87E-2</v>
      </c>
      <c r="AD1058" s="121"/>
      <c r="AE1058" s="121"/>
      <c r="AF1058" s="88">
        <v>2504</v>
      </c>
      <c r="AG1058" s="88">
        <v>5220</v>
      </c>
      <c r="AH1058" s="1"/>
      <c r="AI1058" s="1"/>
      <c r="AJ1058" s="1"/>
      <c r="AK1058" s="1"/>
      <c r="AL1058" s="1"/>
      <c r="AM1058" s="1"/>
      <c r="AN1058" s="1"/>
      <c r="AO1058" s="1"/>
      <c r="AP1058" s="1"/>
      <c r="AQ1058" s="1"/>
      <c r="AR1058" s="1"/>
      <c r="AS1058" s="1"/>
      <c r="AT1058" s="1"/>
      <c r="AU1058" s="1"/>
      <c r="AV1058" s="1"/>
      <c r="AW1058" s="1"/>
    </row>
    <row r="1059" spans="1:49">
      <c r="A1059" s="12" t="s">
        <v>157</v>
      </c>
      <c r="B1059" s="2" t="s">
        <v>75</v>
      </c>
      <c r="C1059" s="13" t="s">
        <v>184</v>
      </c>
      <c r="D1059" s="2">
        <v>2015</v>
      </c>
      <c r="E1059" s="13">
        <v>2015</v>
      </c>
      <c r="F1059" s="13" t="s">
        <v>100</v>
      </c>
      <c r="G1059" s="88"/>
      <c r="H1059" s="88"/>
      <c r="I1059" s="88"/>
      <c r="J1059" s="88"/>
      <c r="K1059" s="88"/>
      <c r="L1059" s="88"/>
      <c r="M1059" s="45">
        <v>13070</v>
      </c>
      <c r="N1059" s="45">
        <v>25185</v>
      </c>
      <c r="O1059" s="45"/>
      <c r="P1059" s="45"/>
      <c r="Q1059" s="45"/>
      <c r="R1059" s="45"/>
      <c r="S1059" s="45"/>
      <c r="T1059" s="45"/>
      <c r="U1059" s="45"/>
      <c r="V1059" s="45"/>
      <c r="W1059" s="138"/>
      <c r="X1059" s="138"/>
      <c r="Y1059" s="138"/>
      <c r="Z1059" s="25">
        <v>0.95660000000000001</v>
      </c>
      <c r="AA1059" s="25"/>
      <c r="AB1059" s="25">
        <v>0.29899999999999999</v>
      </c>
      <c r="AC1059" s="25">
        <v>2.87E-2</v>
      </c>
      <c r="AD1059" s="121"/>
      <c r="AE1059" s="121"/>
      <c r="AF1059" s="88">
        <v>620</v>
      </c>
      <c r="AG1059" s="88">
        <v>1020</v>
      </c>
      <c r="AH1059" s="1"/>
      <c r="AI1059" s="1"/>
      <c r="AJ1059" s="1"/>
      <c r="AK1059" s="1"/>
      <c r="AL1059" s="1"/>
      <c r="AM1059" s="1"/>
      <c r="AN1059" s="1"/>
      <c r="AO1059" s="1"/>
      <c r="AP1059" s="1"/>
      <c r="AQ1059" s="1"/>
      <c r="AR1059" s="1"/>
      <c r="AS1059" s="1"/>
      <c r="AT1059" s="1"/>
      <c r="AU1059" s="1"/>
      <c r="AV1059" s="1"/>
      <c r="AW1059" s="1"/>
    </row>
    <row r="1060" spans="1:49">
      <c r="A1060" s="12" t="s">
        <v>158</v>
      </c>
      <c r="B1060" s="2" t="s">
        <v>75</v>
      </c>
      <c r="C1060" s="13" t="s">
        <v>184</v>
      </c>
      <c r="D1060" s="2">
        <v>2015</v>
      </c>
      <c r="E1060" s="13">
        <v>2015</v>
      </c>
      <c r="F1060" s="13" t="s">
        <v>100</v>
      </c>
      <c r="G1060" s="88"/>
      <c r="H1060" s="88"/>
      <c r="I1060" s="88"/>
      <c r="J1060" s="88"/>
      <c r="K1060" s="88"/>
      <c r="L1060" s="88"/>
      <c r="M1060" s="45">
        <v>174</v>
      </c>
      <c r="N1060" s="45">
        <v>317</v>
      </c>
      <c r="O1060" s="45"/>
      <c r="P1060" s="45"/>
      <c r="Q1060" s="45"/>
      <c r="R1060" s="45"/>
      <c r="S1060" s="45"/>
      <c r="T1060" s="45"/>
      <c r="U1060" s="45"/>
      <c r="V1060" s="45"/>
      <c r="W1060" s="138"/>
      <c r="X1060" s="138"/>
      <c r="Y1060" s="138"/>
      <c r="Z1060" s="25">
        <v>1</v>
      </c>
      <c r="AA1060" s="25"/>
      <c r="AB1060" s="25">
        <v>0.29899999999999999</v>
      </c>
      <c r="AC1060" s="25">
        <v>2.87E-2</v>
      </c>
      <c r="AD1060" s="121"/>
      <c r="AE1060" s="121"/>
      <c r="AF1060" s="88" t="s">
        <v>430</v>
      </c>
      <c r="AG1060" s="88" t="s">
        <v>430</v>
      </c>
      <c r="AH1060" s="1"/>
      <c r="AI1060" s="1"/>
      <c r="AJ1060" s="1"/>
      <c r="AK1060" s="1"/>
      <c r="AL1060" s="1"/>
      <c r="AM1060" s="1"/>
      <c r="AN1060" s="1"/>
      <c r="AO1060" s="1"/>
      <c r="AP1060" s="1"/>
      <c r="AQ1060" s="1"/>
      <c r="AR1060" s="1"/>
      <c r="AS1060" s="1"/>
      <c r="AT1060" s="1"/>
      <c r="AU1060" s="1"/>
      <c r="AV1060" s="1"/>
      <c r="AW1060" s="1"/>
    </row>
    <row r="1061" spans="1:49">
      <c r="A1061" s="12" t="s">
        <v>159</v>
      </c>
      <c r="B1061" s="2" t="s">
        <v>75</v>
      </c>
      <c r="C1061" s="13" t="s">
        <v>184</v>
      </c>
      <c r="D1061" s="2">
        <v>2015</v>
      </c>
      <c r="E1061" s="13">
        <v>2015</v>
      </c>
      <c r="F1061" s="13" t="s">
        <v>100</v>
      </c>
      <c r="G1061" s="88"/>
      <c r="H1061" s="88"/>
      <c r="I1061" s="88"/>
      <c r="J1061" s="88"/>
      <c r="K1061" s="88"/>
      <c r="L1061" s="88"/>
      <c r="M1061" s="45">
        <v>3283</v>
      </c>
      <c r="N1061" s="45">
        <v>7039</v>
      </c>
      <c r="O1061" s="45"/>
      <c r="P1061" s="45"/>
      <c r="Q1061" s="45"/>
      <c r="R1061" s="45"/>
      <c r="S1061" s="45"/>
      <c r="T1061" s="45"/>
      <c r="U1061" s="45"/>
      <c r="V1061" s="45"/>
      <c r="W1061" s="138"/>
      <c r="X1061" s="138"/>
      <c r="Y1061" s="138"/>
      <c r="Z1061" s="25">
        <v>0.99260000000000004</v>
      </c>
      <c r="AA1061" s="25"/>
      <c r="AB1061" s="25">
        <v>0.29899999999999999</v>
      </c>
      <c r="AC1061" s="25">
        <v>2.87E-2</v>
      </c>
      <c r="AD1061" s="121"/>
      <c r="AE1061" s="121"/>
      <c r="AF1061" s="88">
        <v>148</v>
      </c>
      <c r="AG1061" s="88">
        <v>252</v>
      </c>
      <c r="AH1061" s="1"/>
      <c r="AI1061" s="1"/>
      <c r="AJ1061" s="1"/>
      <c r="AK1061" s="1"/>
      <c r="AL1061" s="1"/>
      <c r="AM1061" s="1"/>
      <c r="AN1061" s="1"/>
      <c r="AO1061" s="1"/>
      <c r="AP1061" s="1"/>
      <c r="AQ1061" s="1"/>
      <c r="AR1061" s="1"/>
      <c r="AS1061" s="1"/>
      <c r="AT1061" s="1"/>
      <c r="AU1061" s="1"/>
      <c r="AV1061" s="1"/>
      <c r="AW1061" s="1"/>
    </row>
    <row r="1062" spans="1:49">
      <c r="A1062" s="12" t="s">
        <v>160</v>
      </c>
      <c r="B1062" s="2" t="s">
        <v>74</v>
      </c>
      <c r="C1062" s="13" t="s">
        <v>184</v>
      </c>
      <c r="D1062" s="2">
        <v>2015</v>
      </c>
      <c r="E1062" s="13">
        <v>2015</v>
      </c>
      <c r="F1062" s="13" t="s">
        <v>100</v>
      </c>
      <c r="G1062" s="88"/>
      <c r="H1062" s="88"/>
      <c r="I1062" s="88"/>
      <c r="J1062" s="88"/>
      <c r="K1062" s="88"/>
      <c r="L1062" s="88"/>
      <c r="M1062" s="45">
        <v>23070</v>
      </c>
      <c r="N1062" s="45">
        <v>44061</v>
      </c>
      <c r="O1062" s="45"/>
      <c r="P1062" s="45"/>
      <c r="Q1062" s="45"/>
      <c r="R1062" s="45"/>
      <c r="S1062" s="45"/>
      <c r="T1062" s="45"/>
      <c r="U1062" s="45"/>
      <c r="V1062" s="45"/>
      <c r="W1062" s="138"/>
      <c r="X1062" s="138"/>
      <c r="Y1062" s="138"/>
      <c r="Z1062" s="25">
        <v>0.9667</v>
      </c>
      <c r="AA1062" s="25"/>
      <c r="AB1062" s="25">
        <v>0.66700000000000004</v>
      </c>
      <c r="AC1062" s="25">
        <v>2.0199999999999999E-2</v>
      </c>
      <c r="AD1062" s="121"/>
      <c r="AE1062" s="121"/>
      <c r="AF1062" s="88">
        <v>2330</v>
      </c>
      <c r="AG1062" s="88">
        <v>4634</v>
      </c>
      <c r="AH1062" s="1"/>
      <c r="AI1062" s="1"/>
      <c r="AJ1062" s="1"/>
      <c r="AK1062" s="1"/>
      <c r="AL1062" s="1"/>
      <c r="AM1062" s="1"/>
      <c r="AN1062" s="1"/>
      <c r="AO1062" s="1"/>
      <c r="AP1062" s="1"/>
      <c r="AQ1062" s="1"/>
      <c r="AR1062" s="1"/>
      <c r="AS1062" s="1"/>
      <c r="AT1062" s="1"/>
      <c r="AU1062" s="1"/>
      <c r="AV1062" s="1"/>
      <c r="AW1062" s="1"/>
    </row>
    <row r="1063" spans="1:49">
      <c r="A1063" s="12" t="s">
        <v>161</v>
      </c>
      <c r="B1063" s="2" t="s">
        <v>74</v>
      </c>
      <c r="C1063" s="13" t="s">
        <v>184</v>
      </c>
      <c r="D1063" s="2">
        <v>2015</v>
      </c>
      <c r="E1063" s="13">
        <v>2015</v>
      </c>
      <c r="F1063" s="13" t="s">
        <v>100</v>
      </c>
      <c r="G1063" s="88"/>
      <c r="H1063" s="88"/>
      <c r="I1063" s="88"/>
      <c r="J1063" s="88"/>
      <c r="K1063" s="88"/>
      <c r="L1063" s="88"/>
      <c r="M1063" s="45">
        <v>20245</v>
      </c>
      <c r="N1063" s="45">
        <v>36302</v>
      </c>
      <c r="O1063" s="45"/>
      <c r="P1063" s="45"/>
      <c r="Q1063" s="45"/>
      <c r="R1063" s="45"/>
      <c r="S1063" s="45"/>
      <c r="T1063" s="45"/>
      <c r="U1063" s="45"/>
      <c r="V1063" s="45"/>
      <c r="W1063" s="138"/>
      <c r="X1063" s="138"/>
      <c r="Y1063" s="138"/>
      <c r="Z1063" s="25">
        <v>0.9546</v>
      </c>
      <c r="AA1063" s="25"/>
      <c r="AB1063" s="25">
        <v>0.29899999999999999</v>
      </c>
      <c r="AC1063" s="25">
        <v>2.87E-2</v>
      </c>
      <c r="AD1063" s="121"/>
      <c r="AE1063" s="121"/>
      <c r="AF1063" s="88">
        <v>3324</v>
      </c>
      <c r="AG1063" s="88">
        <v>6775</v>
      </c>
      <c r="AH1063" s="1"/>
      <c r="AI1063" s="1"/>
      <c r="AJ1063" s="1"/>
      <c r="AK1063" s="1"/>
      <c r="AL1063" s="1"/>
      <c r="AM1063" s="1"/>
      <c r="AN1063" s="1"/>
      <c r="AO1063" s="1"/>
      <c r="AP1063" s="1"/>
      <c r="AQ1063" s="1"/>
      <c r="AR1063" s="1"/>
      <c r="AS1063" s="1"/>
      <c r="AT1063" s="1"/>
      <c r="AU1063" s="1"/>
      <c r="AV1063" s="1"/>
      <c r="AW1063" s="1"/>
    </row>
    <row r="1064" spans="1:49">
      <c r="A1064" s="12" t="s">
        <v>162</v>
      </c>
      <c r="B1064" s="2" t="s">
        <v>75</v>
      </c>
      <c r="C1064" s="13" t="s">
        <v>184</v>
      </c>
      <c r="D1064" s="2">
        <v>2015</v>
      </c>
      <c r="E1064" s="13">
        <v>2015</v>
      </c>
      <c r="F1064" s="13" t="s">
        <v>100</v>
      </c>
      <c r="G1064" s="88"/>
      <c r="H1064" s="88"/>
      <c r="I1064" s="88"/>
      <c r="J1064" s="88"/>
      <c r="K1064" s="88"/>
      <c r="L1064" s="88"/>
      <c r="M1064" s="45">
        <v>43676</v>
      </c>
      <c r="N1064" s="45">
        <v>92933</v>
      </c>
      <c r="O1064" s="45"/>
      <c r="P1064" s="45"/>
      <c r="Q1064" s="45"/>
      <c r="R1064" s="45"/>
      <c r="S1064" s="45"/>
      <c r="T1064" s="45"/>
      <c r="U1064" s="45"/>
      <c r="V1064" s="45"/>
      <c r="W1064" s="138"/>
      <c r="X1064" s="138"/>
      <c r="Y1064" s="138"/>
      <c r="Z1064" s="25">
        <v>0.99209999999999998</v>
      </c>
      <c r="AA1064" s="25"/>
      <c r="AB1064" s="25">
        <v>0.111</v>
      </c>
      <c r="AC1064" s="25">
        <v>1.4500000000000001E-2</v>
      </c>
      <c r="AD1064" s="121"/>
      <c r="AE1064" s="121"/>
      <c r="AF1064" s="88">
        <v>5291</v>
      </c>
      <c r="AG1064" s="88">
        <v>11334</v>
      </c>
      <c r="AH1064" s="1"/>
      <c r="AI1064" s="1"/>
      <c r="AJ1064" s="1"/>
      <c r="AK1064" s="1"/>
      <c r="AL1064" s="1"/>
      <c r="AM1064" s="1"/>
      <c r="AN1064" s="1"/>
      <c r="AO1064" s="1"/>
      <c r="AP1064" s="1"/>
      <c r="AQ1064" s="1"/>
      <c r="AR1064" s="1"/>
      <c r="AS1064" s="1"/>
      <c r="AT1064" s="1"/>
      <c r="AU1064" s="1"/>
      <c r="AV1064" s="1"/>
      <c r="AW1064" s="1"/>
    </row>
    <row r="1065" spans="1:49">
      <c r="A1065" s="12" t="s">
        <v>163</v>
      </c>
      <c r="B1065" s="2" t="s">
        <v>75</v>
      </c>
      <c r="C1065" s="13" t="s">
        <v>184</v>
      </c>
      <c r="D1065" s="2">
        <v>2015</v>
      </c>
      <c r="E1065" s="13">
        <v>2015</v>
      </c>
      <c r="F1065" s="13" t="s">
        <v>100</v>
      </c>
      <c r="G1065" s="88"/>
      <c r="H1065" s="88"/>
      <c r="I1065" s="88"/>
      <c r="J1065" s="88"/>
      <c r="K1065" s="88"/>
      <c r="L1065" s="88"/>
      <c r="M1065" s="45">
        <v>5707</v>
      </c>
      <c r="N1065" s="45">
        <v>13246</v>
      </c>
      <c r="O1065" s="45"/>
      <c r="P1065" s="45"/>
      <c r="Q1065" s="45"/>
      <c r="R1065" s="45"/>
      <c r="S1065" s="45"/>
      <c r="T1065" s="45"/>
      <c r="U1065" s="45"/>
      <c r="V1065" s="45"/>
      <c r="W1065" s="138"/>
      <c r="X1065" s="138"/>
      <c r="Y1065" s="138"/>
      <c r="Z1065" s="25">
        <v>0.96479999999999999</v>
      </c>
      <c r="AA1065" s="25"/>
      <c r="AB1065" s="25">
        <v>0.29899999999999999</v>
      </c>
      <c r="AC1065" s="25">
        <v>2.87E-2</v>
      </c>
      <c r="AD1065" s="121"/>
      <c r="AE1065" s="121"/>
      <c r="AF1065" s="88">
        <v>667</v>
      </c>
      <c r="AG1065" s="88">
        <v>1410</v>
      </c>
      <c r="AH1065" s="1"/>
      <c r="AI1065" s="1"/>
      <c r="AJ1065" s="1"/>
      <c r="AK1065" s="1"/>
      <c r="AL1065" s="1"/>
      <c r="AM1065" s="1"/>
      <c r="AN1065" s="1"/>
      <c r="AO1065" s="1"/>
      <c r="AP1065" s="1"/>
      <c r="AQ1065" s="1"/>
      <c r="AR1065" s="1"/>
      <c r="AS1065" s="1"/>
      <c r="AT1065" s="1"/>
      <c r="AU1065" s="1"/>
      <c r="AV1065" s="1"/>
      <c r="AW1065" s="1"/>
    </row>
    <row r="1066" spans="1:49">
      <c r="A1066" s="12" t="s">
        <v>164</v>
      </c>
      <c r="B1066" s="2" t="s">
        <v>75</v>
      </c>
      <c r="C1066" s="13" t="s">
        <v>184</v>
      </c>
      <c r="D1066" s="2">
        <v>2015</v>
      </c>
      <c r="E1066" s="13">
        <v>2015</v>
      </c>
      <c r="F1066" s="13" t="s">
        <v>100</v>
      </c>
      <c r="G1066" s="88"/>
      <c r="H1066" s="88"/>
      <c r="I1066" s="88"/>
      <c r="J1066" s="88"/>
      <c r="K1066" s="88"/>
      <c r="L1066" s="88"/>
      <c r="M1066" s="45">
        <v>4812</v>
      </c>
      <c r="N1066" s="45">
        <v>10504</v>
      </c>
      <c r="O1066" s="45"/>
      <c r="P1066" s="45"/>
      <c r="Q1066" s="45"/>
      <c r="R1066" s="45"/>
      <c r="S1066" s="45"/>
      <c r="T1066" s="45"/>
      <c r="U1066" s="45"/>
      <c r="V1066" s="45"/>
      <c r="W1066" s="138"/>
      <c r="X1066" s="138"/>
      <c r="Y1066" s="138"/>
      <c r="Z1066" s="25">
        <v>0.98</v>
      </c>
      <c r="AA1066" s="25"/>
      <c r="AB1066" s="25">
        <v>0.29899999999999999</v>
      </c>
      <c r="AC1066" s="25">
        <v>2.87E-2</v>
      </c>
      <c r="AD1066" s="121"/>
      <c r="AE1066" s="121"/>
      <c r="AF1066" s="88">
        <v>425</v>
      </c>
      <c r="AG1066" s="88">
        <v>884</v>
      </c>
      <c r="AH1066" s="1"/>
      <c r="AI1066" s="1"/>
      <c r="AJ1066" s="1"/>
      <c r="AK1066" s="1"/>
      <c r="AL1066" s="1"/>
      <c r="AM1066" s="1"/>
      <c r="AN1066" s="1"/>
      <c r="AO1066" s="1"/>
      <c r="AP1066" s="1"/>
      <c r="AQ1066" s="1"/>
      <c r="AR1066" s="1"/>
      <c r="AS1066" s="1"/>
      <c r="AT1066" s="1"/>
      <c r="AU1066" s="1"/>
      <c r="AV1066" s="1"/>
      <c r="AW1066" s="1"/>
    </row>
    <row r="1067" spans="1:49">
      <c r="A1067" s="12" t="s">
        <v>165</v>
      </c>
      <c r="B1067" s="2" t="s">
        <v>75</v>
      </c>
      <c r="C1067" s="13" t="s">
        <v>184</v>
      </c>
      <c r="D1067" s="2">
        <v>2015</v>
      </c>
      <c r="E1067" s="13">
        <v>2015</v>
      </c>
      <c r="F1067" s="13" t="s">
        <v>100</v>
      </c>
      <c r="G1067" s="88"/>
      <c r="H1067" s="88"/>
      <c r="I1067" s="88"/>
      <c r="J1067" s="88"/>
      <c r="K1067" s="88"/>
      <c r="L1067" s="88"/>
      <c r="M1067" s="45">
        <v>1006</v>
      </c>
      <c r="N1067" s="45">
        <v>1831</v>
      </c>
      <c r="O1067" s="45"/>
      <c r="P1067" s="45"/>
      <c r="Q1067" s="45"/>
      <c r="R1067" s="45"/>
      <c r="S1067" s="45"/>
      <c r="T1067" s="45"/>
      <c r="U1067" s="45"/>
      <c r="V1067" s="45"/>
      <c r="W1067" s="138"/>
      <c r="X1067" s="138"/>
      <c r="Y1067" s="138"/>
      <c r="Z1067" s="25">
        <v>0.98150000000000004</v>
      </c>
      <c r="AA1067" s="25"/>
      <c r="AB1067" s="25">
        <v>0.29899999999999999</v>
      </c>
      <c r="AC1067" s="25">
        <v>2.87E-2</v>
      </c>
      <c r="AD1067" s="121"/>
      <c r="AE1067" s="121"/>
      <c r="AF1067" s="88">
        <v>36</v>
      </c>
      <c r="AG1067" s="88">
        <v>52</v>
      </c>
      <c r="AH1067" s="1"/>
      <c r="AI1067" s="1"/>
      <c r="AJ1067" s="1"/>
      <c r="AK1067" s="1"/>
      <c r="AL1067" s="1"/>
      <c r="AM1067" s="1"/>
      <c r="AN1067" s="1"/>
      <c r="AO1067" s="1"/>
      <c r="AP1067" s="1"/>
      <c r="AQ1067" s="1"/>
      <c r="AR1067" s="1"/>
      <c r="AS1067" s="1"/>
      <c r="AT1067" s="1"/>
      <c r="AU1067" s="1"/>
      <c r="AV1067" s="1"/>
      <c r="AW1067" s="1"/>
    </row>
    <row r="1068" spans="1:49">
      <c r="A1068" s="12" t="s">
        <v>166</v>
      </c>
      <c r="B1068" s="2" t="s">
        <v>74</v>
      </c>
      <c r="C1068" s="13" t="s">
        <v>184</v>
      </c>
      <c r="D1068" s="2">
        <v>2015</v>
      </c>
      <c r="E1068" s="13">
        <v>2015</v>
      </c>
      <c r="F1068" s="13" t="s">
        <v>100</v>
      </c>
      <c r="G1068" s="88"/>
      <c r="H1068" s="88"/>
      <c r="I1068" s="88"/>
      <c r="J1068" s="88"/>
      <c r="K1068" s="88"/>
      <c r="L1068" s="88"/>
      <c r="M1068" s="45">
        <v>52859</v>
      </c>
      <c r="N1068" s="45">
        <v>124359</v>
      </c>
      <c r="O1068" s="45"/>
      <c r="P1068" s="45"/>
      <c r="Q1068" s="45"/>
      <c r="R1068" s="45"/>
      <c r="S1068" s="45"/>
      <c r="T1068" s="45"/>
      <c r="U1068" s="45"/>
      <c r="V1068" s="45"/>
      <c r="W1068" s="138"/>
      <c r="X1068" s="138"/>
      <c r="Y1068" s="138"/>
      <c r="Z1068" s="25">
        <v>0.99419999999999997</v>
      </c>
      <c r="AA1068" s="25"/>
      <c r="AB1068" s="25">
        <v>0.375</v>
      </c>
      <c r="AC1068" s="25">
        <v>3.4000000000000002E-2</v>
      </c>
      <c r="AD1068" s="121"/>
      <c r="AE1068" s="121"/>
      <c r="AF1068" s="88">
        <v>8155</v>
      </c>
      <c r="AG1068" s="88">
        <v>18849</v>
      </c>
      <c r="AH1068" s="1"/>
      <c r="AI1068" s="1"/>
      <c r="AJ1068" s="1"/>
      <c r="AK1068" s="1"/>
      <c r="AL1068" s="1"/>
      <c r="AM1068" s="1"/>
      <c r="AN1068" s="1"/>
      <c r="AO1068" s="1"/>
      <c r="AP1068" s="1"/>
      <c r="AQ1068" s="1"/>
      <c r="AR1068" s="1"/>
      <c r="AS1068" s="1"/>
      <c r="AT1068" s="1"/>
      <c r="AU1068" s="1"/>
      <c r="AV1068" s="1"/>
      <c r="AW1068" s="1"/>
    </row>
    <row r="1069" spans="1:49">
      <c r="A1069" s="12" t="s">
        <v>167</v>
      </c>
      <c r="B1069" s="2" t="s">
        <v>75</v>
      </c>
      <c r="C1069" s="13" t="s">
        <v>184</v>
      </c>
      <c r="D1069" s="2">
        <v>2015</v>
      </c>
      <c r="E1069" s="13">
        <v>2015</v>
      </c>
      <c r="F1069" s="13" t="s">
        <v>100</v>
      </c>
      <c r="G1069" s="88"/>
      <c r="H1069" s="88"/>
      <c r="I1069" s="88"/>
      <c r="J1069" s="88"/>
      <c r="K1069" s="88"/>
      <c r="L1069" s="88"/>
      <c r="M1069" s="45">
        <v>3174</v>
      </c>
      <c r="N1069" s="45">
        <v>5596</v>
      </c>
      <c r="O1069" s="45"/>
      <c r="P1069" s="45"/>
      <c r="Q1069" s="45"/>
      <c r="R1069" s="45"/>
      <c r="S1069" s="45"/>
      <c r="T1069" s="45"/>
      <c r="U1069" s="45"/>
      <c r="V1069" s="45"/>
      <c r="W1069" s="138"/>
      <c r="X1069" s="138"/>
      <c r="Y1069" s="138"/>
      <c r="Z1069" s="25">
        <v>0.93130000000000002</v>
      </c>
      <c r="AA1069" s="25"/>
      <c r="AB1069" s="25">
        <v>0.29899999999999999</v>
      </c>
      <c r="AC1069" s="25">
        <v>2.87E-2</v>
      </c>
      <c r="AD1069" s="121"/>
      <c r="AE1069" s="121"/>
      <c r="AF1069" s="88">
        <v>112</v>
      </c>
      <c r="AG1069" s="88">
        <v>181</v>
      </c>
      <c r="AH1069" s="1"/>
      <c r="AI1069" s="1"/>
      <c r="AJ1069" s="1"/>
      <c r="AK1069" s="1"/>
      <c r="AL1069" s="1"/>
      <c r="AM1069" s="1"/>
      <c r="AN1069" s="1"/>
      <c r="AO1069" s="1"/>
      <c r="AP1069" s="1"/>
      <c r="AQ1069" s="1"/>
      <c r="AR1069" s="1"/>
      <c r="AS1069" s="1"/>
      <c r="AT1069" s="1"/>
      <c r="AU1069" s="1"/>
      <c r="AV1069" s="1"/>
      <c r="AW1069" s="1"/>
    </row>
    <row r="1070" spans="1:49">
      <c r="A1070" s="12" t="s">
        <v>168</v>
      </c>
      <c r="B1070" s="2" t="s">
        <v>74</v>
      </c>
      <c r="C1070" s="13" t="s">
        <v>184</v>
      </c>
      <c r="D1070" s="2">
        <v>2015</v>
      </c>
      <c r="E1070" s="13">
        <v>2015</v>
      </c>
      <c r="F1070" s="13" t="s">
        <v>100</v>
      </c>
      <c r="G1070" s="88"/>
      <c r="H1070" s="88"/>
      <c r="I1070" s="88"/>
      <c r="J1070" s="88"/>
      <c r="K1070" s="88"/>
      <c r="L1070" s="88"/>
      <c r="M1070" s="45">
        <v>37335</v>
      </c>
      <c r="N1070" s="45">
        <v>75343</v>
      </c>
      <c r="O1070" s="45"/>
      <c r="P1070" s="45"/>
      <c r="Q1070" s="45"/>
      <c r="R1070" s="45"/>
      <c r="S1070" s="45"/>
      <c r="T1070" s="45"/>
      <c r="U1070" s="45"/>
      <c r="V1070" s="45"/>
      <c r="W1070" s="138"/>
      <c r="X1070" s="138"/>
      <c r="Y1070" s="138"/>
      <c r="Z1070" s="25">
        <v>0.97660000000000002</v>
      </c>
      <c r="AA1070" s="25"/>
      <c r="AB1070" s="25">
        <v>0.4</v>
      </c>
      <c r="AC1070" s="25">
        <v>6.7000000000000004E-2</v>
      </c>
      <c r="AD1070" s="121"/>
      <c r="AE1070" s="121"/>
      <c r="AF1070" s="88">
        <v>6812</v>
      </c>
      <c r="AG1070" s="88">
        <v>15138</v>
      </c>
      <c r="AH1070" s="1"/>
      <c r="AI1070" s="1"/>
      <c r="AJ1070" s="1"/>
      <c r="AK1070" s="1"/>
      <c r="AL1070" s="1"/>
      <c r="AM1070" s="1"/>
      <c r="AN1070" s="1"/>
      <c r="AO1070" s="1"/>
      <c r="AP1070" s="1"/>
      <c r="AQ1070" s="1"/>
      <c r="AR1070" s="1"/>
      <c r="AS1070" s="1"/>
      <c r="AT1070" s="1"/>
      <c r="AU1070" s="1"/>
      <c r="AV1070" s="1"/>
      <c r="AW1070" s="1"/>
    </row>
    <row r="1071" spans="1:49">
      <c r="A1071" s="12" t="s">
        <v>169</v>
      </c>
      <c r="B1071" s="2" t="s">
        <v>74</v>
      </c>
      <c r="C1071" s="13" t="s">
        <v>184</v>
      </c>
      <c r="D1071" s="2">
        <v>2015</v>
      </c>
      <c r="E1071" s="13">
        <v>2015</v>
      </c>
      <c r="F1071" s="13" t="s">
        <v>100</v>
      </c>
      <c r="G1071" s="88"/>
      <c r="H1071" s="88"/>
      <c r="I1071" s="88"/>
      <c r="J1071" s="88"/>
      <c r="K1071" s="88"/>
      <c r="L1071" s="88"/>
      <c r="M1071" s="45">
        <v>10209</v>
      </c>
      <c r="N1071" s="45">
        <v>20645</v>
      </c>
      <c r="O1071" s="45"/>
      <c r="P1071" s="45"/>
      <c r="Q1071" s="45"/>
      <c r="R1071" s="45"/>
      <c r="S1071" s="45"/>
      <c r="T1071" s="45"/>
      <c r="U1071" s="45"/>
      <c r="V1071" s="45"/>
      <c r="W1071" s="138"/>
      <c r="X1071" s="138"/>
      <c r="Y1071" s="138"/>
      <c r="Z1071" s="25">
        <v>0.94640000000000002</v>
      </c>
      <c r="AA1071" s="25"/>
      <c r="AB1071" s="25">
        <v>0.29899999999999999</v>
      </c>
      <c r="AC1071" s="25">
        <v>2.87E-2</v>
      </c>
      <c r="AD1071" s="121"/>
      <c r="AE1071" s="121"/>
      <c r="AF1071" s="88">
        <v>914</v>
      </c>
      <c r="AG1071" s="88">
        <v>1833</v>
      </c>
      <c r="AH1071" s="1"/>
      <c r="AI1071" s="1"/>
      <c r="AJ1071" s="1"/>
      <c r="AK1071" s="1"/>
      <c r="AL1071" s="1"/>
      <c r="AM1071" s="1"/>
      <c r="AN1071" s="1"/>
      <c r="AO1071" s="1"/>
      <c r="AP1071" s="1"/>
      <c r="AQ1071" s="1"/>
      <c r="AR1071" s="1"/>
      <c r="AS1071" s="1"/>
      <c r="AT1071" s="1"/>
      <c r="AU1071" s="1"/>
      <c r="AV1071" s="1"/>
      <c r="AW1071" s="1"/>
    </row>
    <row r="1072" spans="1:49">
      <c r="A1072" s="12" t="s">
        <v>170</v>
      </c>
      <c r="B1072" s="2" t="s">
        <v>75</v>
      </c>
      <c r="C1072" s="13" t="s">
        <v>184</v>
      </c>
      <c r="D1072" s="2">
        <v>2015</v>
      </c>
      <c r="E1072" s="13">
        <v>2015</v>
      </c>
      <c r="F1072" s="13" t="s">
        <v>100</v>
      </c>
      <c r="G1072" s="88"/>
      <c r="H1072" s="88"/>
      <c r="I1072" s="88"/>
      <c r="J1072" s="88"/>
      <c r="K1072" s="88"/>
      <c r="L1072" s="88"/>
      <c r="M1072" s="45">
        <v>6299</v>
      </c>
      <c r="N1072" s="45">
        <v>13650</v>
      </c>
      <c r="O1072" s="45"/>
      <c r="P1072" s="45"/>
      <c r="Q1072" s="45"/>
      <c r="R1072" s="45"/>
      <c r="S1072" s="45"/>
      <c r="T1072" s="45"/>
      <c r="U1072" s="45"/>
      <c r="V1072" s="45"/>
      <c r="W1072" s="138"/>
      <c r="X1072" s="138"/>
      <c r="Y1072" s="138"/>
      <c r="Z1072" s="25">
        <v>1</v>
      </c>
      <c r="AA1072" s="25"/>
      <c r="AB1072" s="25">
        <v>0.29899999999999999</v>
      </c>
      <c r="AC1072" s="25">
        <v>2.87E-2</v>
      </c>
      <c r="AD1072" s="121"/>
      <c r="AE1072" s="121"/>
      <c r="AF1072" s="88">
        <v>530</v>
      </c>
      <c r="AG1072" s="88">
        <v>1060</v>
      </c>
      <c r="AH1072" s="1"/>
      <c r="AI1072" s="1"/>
      <c r="AJ1072" s="1"/>
      <c r="AK1072" s="1"/>
      <c r="AL1072" s="1"/>
      <c r="AM1072" s="1"/>
      <c r="AN1072" s="1"/>
      <c r="AO1072" s="1"/>
      <c r="AP1072" s="1"/>
      <c r="AQ1072" s="1"/>
      <c r="AR1072" s="1"/>
      <c r="AS1072" s="1"/>
      <c r="AT1072" s="1"/>
      <c r="AU1072" s="1"/>
      <c r="AV1072" s="1"/>
      <c r="AW1072" s="1"/>
    </row>
    <row r="1073" spans="1:49">
      <c r="A1073" s="48" t="s">
        <v>171</v>
      </c>
      <c r="B1073" s="2" t="s">
        <v>66</v>
      </c>
      <c r="C1073" s="13" t="s">
        <v>64</v>
      </c>
      <c r="D1073" s="2">
        <v>2015</v>
      </c>
      <c r="E1073" s="13">
        <v>2015</v>
      </c>
      <c r="F1073" s="13" t="s">
        <v>101</v>
      </c>
      <c r="G1073" s="88">
        <v>280364</v>
      </c>
      <c r="H1073" s="88">
        <v>1844762</v>
      </c>
      <c r="I1073" s="88">
        <v>1984</v>
      </c>
      <c r="J1073" s="88">
        <v>18853</v>
      </c>
      <c r="K1073" s="88">
        <v>282348</v>
      </c>
      <c r="L1073" s="88">
        <v>1863615</v>
      </c>
      <c r="M1073" s="45">
        <v>2145963</v>
      </c>
      <c r="N1073" s="45">
        <v>4492726</v>
      </c>
      <c r="O1073" s="45">
        <v>710885</v>
      </c>
      <c r="P1073" s="45">
        <v>3734075</v>
      </c>
      <c r="Q1073" s="45">
        <v>4444960</v>
      </c>
      <c r="R1073" s="45">
        <v>6528</v>
      </c>
      <c r="S1073" s="45">
        <v>41238</v>
      </c>
      <c r="T1073" s="45">
        <v>47766</v>
      </c>
      <c r="U1073" s="45">
        <v>717413</v>
      </c>
      <c r="V1073" s="45">
        <v>3775313</v>
      </c>
      <c r="W1073" s="138">
        <v>628547288.40999997</v>
      </c>
      <c r="X1073" s="138">
        <v>6365846.5099999998</v>
      </c>
      <c r="Y1073" s="138">
        <v>634913134.91999996</v>
      </c>
      <c r="Z1073" s="25">
        <v>0.96840000000000004</v>
      </c>
      <c r="AA1073" s="25"/>
      <c r="AB1073" s="25">
        <v>0.29699999999999999</v>
      </c>
      <c r="AC1073" s="25">
        <v>4.3700000000000003E-2</v>
      </c>
      <c r="AD1073" s="121"/>
      <c r="AE1073" s="121"/>
      <c r="AF1073" s="88">
        <v>324567</v>
      </c>
      <c r="AG1073" s="88">
        <v>678373</v>
      </c>
      <c r="AH1073" s="2"/>
      <c r="AI1073" s="2"/>
      <c r="AJ1073" s="2"/>
      <c r="AK1073" s="2"/>
      <c r="AL1073" s="2"/>
      <c r="AM1073" s="2"/>
      <c r="AN1073" s="2"/>
      <c r="AO1073" s="2"/>
      <c r="AP1073" s="2"/>
      <c r="AQ1073" s="2"/>
      <c r="AR1073" s="2"/>
      <c r="AS1073" s="2"/>
      <c r="AT1073" s="2"/>
      <c r="AU1073" s="2"/>
      <c r="AV1073" s="2"/>
      <c r="AW1073" s="2"/>
    </row>
    <row r="1074" spans="1:49">
      <c r="A1074" s="48" t="s">
        <v>172</v>
      </c>
      <c r="B1074" s="2" t="s">
        <v>74</v>
      </c>
      <c r="C1074" s="13" t="s">
        <v>64</v>
      </c>
      <c r="D1074" s="2">
        <v>2015</v>
      </c>
      <c r="E1074" s="13">
        <v>2015</v>
      </c>
      <c r="F1074" s="13" t="s">
        <v>101</v>
      </c>
      <c r="G1074" s="88"/>
      <c r="H1074" s="88"/>
      <c r="I1074" s="88"/>
      <c r="J1074" s="88"/>
      <c r="K1074" s="88"/>
      <c r="L1074" s="88"/>
      <c r="M1074" s="45">
        <v>62663</v>
      </c>
      <c r="N1074" s="45">
        <v>121577</v>
      </c>
      <c r="O1074" s="45"/>
      <c r="P1074" s="45"/>
      <c r="Q1074" s="45"/>
      <c r="R1074" s="45"/>
      <c r="S1074" s="45"/>
      <c r="T1074" s="45"/>
      <c r="U1074" s="45"/>
      <c r="V1074" s="45"/>
      <c r="W1074" s="138"/>
      <c r="X1074" s="138"/>
      <c r="Y1074" s="138"/>
      <c r="Z1074" s="25">
        <v>0.78459999999999996</v>
      </c>
      <c r="AA1074" s="25"/>
      <c r="AB1074" s="25">
        <v>0.83299999999999996</v>
      </c>
      <c r="AC1074" s="25">
        <v>4.1099999999999998E-2</v>
      </c>
      <c r="AD1074" s="121"/>
      <c r="AE1074" s="121"/>
      <c r="AF1074" s="88">
        <v>9053</v>
      </c>
      <c r="AG1074" s="88">
        <v>17211</v>
      </c>
    </row>
    <row r="1075" spans="1:49">
      <c r="A1075" s="48" t="s">
        <v>173</v>
      </c>
      <c r="B1075" s="2" t="s">
        <v>75</v>
      </c>
      <c r="C1075" s="13" t="s">
        <v>64</v>
      </c>
      <c r="D1075" s="2">
        <v>2015</v>
      </c>
      <c r="E1075" s="13">
        <v>2015</v>
      </c>
      <c r="F1075" s="13" t="s">
        <v>101</v>
      </c>
      <c r="G1075" s="88"/>
      <c r="H1075" s="88"/>
      <c r="I1075" s="88"/>
      <c r="J1075" s="88"/>
      <c r="K1075" s="88"/>
      <c r="L1075" s="88"/>
      <c r="M1075" s="45">
        <v>101</v>
      </c>
      <c r="N1075" s="45">
        <v>171</v>
      </c>
      <c r="O1075" s="45"/>
      <c r="P1075" s="45"/>
      <c r="Q1075" s="45"/>
      <c r="R1075" s="45"/>
      <c r="S1075" s="45"/>
      <c r="T1075" s="45"/>
      <c r="U1075" s="45"/>
      <c r="V1075" s="45"/>
      <c r="W1075" s="138"/>
      <c r="X1075" s="138"/>
      <c r="Y1075" s="138"/>
      <c r="Z1075" s="25">
        <v>1</v>
      </c>
      <c r="AA1075" s="25"/>
      <c r="AB1075" s="25">
        <v>0.28000000000000003</v>
      </c>
      <c r="AC1075" s="25">
        <v>2.63E-2</v>
      </c>
      <c r="AD1075" s="121"/>
      <c r="AE1075" s="121"/>
      <c r="AF1075" s="88" t="s">
        <v>430</v>
      </c>
      <c r="AG1075" s="88" t="s">
        <v>430</v>
      </c>
    </row>
    <row r="1076" spans="1:49">
      <c r="A1076" s="48" t="s">
        <v>174</v>
      </c>
      <c r="B1076" s="2" t="s">
        <v>75</v>
      </c>
      <c r="C1076" s="13" t="s">
        <v>64</v>
      </c>
      <c r="D1076" s="2">
        <v>2015</v>
      </c>
      <c r="E1076" s="13">
        <v>2015</v>
      </c>
      <c r="F1076" s="13" t="s">
        <v>101</v>
      </c>
      <c r="G1076" s="88"/>
      <c r="H1076" s="88"/>
      <c r="I1076" s="88"/>
      <c r="J1076" s="88"/>
      <c r="K1076" s="88"/>
      <c r="L1076" s="88"/>
      <c r="M1076" s="45">
        <v>1823</v>
      </c>
      <c r="N1076" s="45">
        <v>3445</v>
      </c>
      <c r="O1076" s="45"/>
      <c r="P1076" s="45"/>
      <c r="Q1076" s="45"/>
      <c r="R1076" s="45"/>
      <c r="S1076" s="45"/>
      <c r="T1076" s="45"/>
      <c r="U1076" s="45"/>
      <c r="V1076" s="45"/>
      <c r="W1076" s="138"/>
      <c r="X1076" s="138"/>
      <c r="Y1076" s="138"/>
      <c r="Z1076" s="25">
        <v>1</v>
      </c>
      <c r="AA1076" s="25"/>
      <c r="AB1076" s="25">
        <v>0.28000000000000003</v>
      </c>
      <c r="AC1076" s="25">
        <v>2.63E-2</v>
      </c>
      <c r="AD1076" s="121"/>
      <c r="AE1076" s="121"/>
      <c r="AF1076" s="88">
        <v>61</v>
      </c>
      <c r="AG1076" s="88">
        <v>112</v>
      </c>
    </row>
    <row r="1077" spans="1:49">
      <c r="A1077" s="48" t="s">
        <v>175</v>
      </c>
      <c r="B1077" s="2" t="s">
        <v>75</v>
      </c>
      <c r="C1077" s="13" t="s">
        <v>64</v>
      </c>
      <c r="D1077" s="2">
        <v>2015</v>
      </c>
      <c r="E1077" s="13">
        <v>2015</v>
      </c>
      <c r="F1077" s="13" t="s">
        <v>101</v>
      </c>
      <c r="G1077" s="88"/>
      <c r="H1077" s="88"/>
      <c r="I1077" s="88"/>
      <c r="J1077" s="88"/>
      <c r="K1077" s="88"/>
      <c r="L1077" s="88"/>
      <c r="M1077" s="45">
        <v>16729</v>
      </c>
      <c r="N1077" s="45">
        <v>32207</v>
      </c>
      <c r="O1077" s="45"/>
      <c r="P1077" s="45"/>
      <c r="Q1077" s="45"/>
      <c r="R1077" s="45"/>
      <c r="S1077" s="45"/>
      <c r="T1077" s="45"/>
      <c r="U1077" s="45"/>
      <c r="V1077" s="45"/>
      <c r="W1077" s="138"/>
      <c r="X1077" s="138"/>
      <c r="Y1077" s="138"/>
      <c r="Z1077" s="25">
        <v>0.92010000000000003</v>
      </c>
      <c r="AA1077" s="25"/>
      <c r="AB1077" s="25">
        <v>0.28000000000000003</v>
      </c>
      <c r="AC1077" s="25">
        <v>2.63E-2</v>
      </c>
      <c r="AD1077" s="121"/>
      <c r="AE1077" s="121"/>
      <c r="AF1077" s="88">
        <v>925</v>
      </c>
      <c r="AG1077" s="88">
        <v>1581</v>
      </c>
    </row>
    <row r="1078" spans="1:49">
      <c r="A1078" s="48" t="s">
        <v>176</v>
      </c>
      <c r="B1078" s="2" t="s">
        <v>75</v>
      </c>
      <c r="C1078" s="13" t="s">
        <v>64</v>
      </c>
      <c r="D1078" s="2">
        <v>2015</v>
      </c>
      <c r="E1078" s="13">
        <v>2015</v>
      </c>
      <c r="F1078" s="13" t="s">
        <v>101</v>
      </c>
      <c r="G1078" s="88"/>
      <c r="H1078" s="88"/>
      <c r="I1078" s="88"/>
      <c r="J1078" s="88"/>
      <c r="K1078" s="88"/>
      <c r="L1078" s="88"/>
      <c r="M1078" s="45">
        <v>2924</v>
      </c>
      <c r="N1078" s="45">
        <v>5498</v>
      </c>
      <c r="O1078" s="45"/>
      <c r="P1078" s="45"/>
      <c r="Q1078" s="45"/>
      <c r="R1078" s="45"/>
      <c r="S1078" s="45"/>
      <c r="T1078" s="45"/>
      <c r="U1078" s="45"/>
      <c r="V1078" s="45"/>
      <c r="W1078" s="138"/>
      <c r="X1078" s="138"/>
      <c r="Y1078" s="138"/>
      <c r="Z1078" s="25">
        <v>1</v>
      </c>
      <c r="AA1078" s="25"/>
      <c r="AB1078" s="25">
        <v>0.28000000000000003</v>
      </c>
      <c r="AC1078" s="25">
        <v>2.63E-2</v>
      </c>
      <c r="AD1078" s="121"/>
      <c r="AE1078" s="121"/>
      <c r="AF1078" s="88">
        <v>90</v>
      </c>
      <c r="AG1078" s="88">
        <v>159</v>
      </c>
    </row>
    <row r="1079" spans="1:49">
      <c r="A1079" s="48" t="s">
        <v>177</v>
      </c>
      <c r="B1079" s="2" t="s">
        <v>75</v>
      </c>
      <c r="C1079" s="13" t="s">
        <v>64</v>
      </c>
      <c r="D1079" s="2">
        <v>2015</v>
      </c>
      <c r="E1079" s="13">
        <v>2015</v>
      </c>
      <c r="F1079" s="13" t="s">
        <v>101</v>
      </c>
      <c r="G1079" s="88"/>
      <c r="H1079" s="88"/>
      <c r="I1079" s="88"/>
      <c r="J1079" s="88"/>
      <c r="K1079" s="88"/>
      <c r="L1079" s="88"/>
      <c r="M1079" s="45">
        <v>661</v>
      </c>
      <c r="N1079" s="45">
        <v>1563</v>
      </c>
      <c r="O1079" s="45"/>
      <c r="P1079" s="45"/>
      <c r="Q1079" s="45"/>
      <c r="R1079" s="45"/>
      <c r="S1079" s="45"/>
      <c r="T1079" s="45"/>
      <c r="U1079" s="45"/>
      <c r="V1079" s="45"/>
      <c r="W1079" s="138"/>
      <c r="X1079" s="138"/>
      <c r="Y1079" s="138"/>
      <c r="Z1079" s="25">
        <v>1</v>
      </c>
      <c r="AA1079" s="25"/>
      <c r="AB1079" s="25">
        <v>0.28000000000000003</v>
      </c>
      <c r="AC1079" s="25">
        <v>2.63E-2</v>
      </c>
      <c r="AD1079" s="121"/>
      <c r="AE1079" s="121"/>
      <c r="AF1079" s="88">
        <v>119</v>
      </c>
      <c r="AG1079" s="88">
        <v>260</v>
      </c>
    </row>
    <row r="1080" spans="1:49">
      <c r="A1080" s="48" t="s">
        <v>178</v>
      </c>
      <c r="B1080" s="2" t="s">
        <v>74</v>
      </c>
      <c r="C1080" s="13" t="s">
        <v>64</v>
      </c>
      <c r="D1080" s="2">
        <v>2015</v>
      </c>
      <c r="E1080" s="13">
        <v>2015</v>
      </c>
      <c r="F1080" s="13" t="s">
        <v>101</v>
      </c>
      <c r="G1080" s="88"/>
      <c r="H1080" s="88"/>
      <c r="I1080" s="88"/>
      <c r="J1080" s="88"/>
      <c r="K1080" s="88"/>
      <c r="L1080" s="88"/>
      <c r="M1080" s="45">
        <v>36075</v>
      </c>
      <c r="N1080" s="45">
        <v>72362</v>
      </c>
      <c r="O1080" s="45"/>
      <c r="P1080" s="45"/>
      <c r="Q1080" s="45"/>
      <c r="R1080" s="45"/>
      <c r="S1080" s="45"/>
      <c r="T1080" s="45"/>
      <c r="U1080" s="45"/>
      <c r="V1080" s="45"/>
      <c r="W1080" s="138"/>
      <c r="X1080" s="138"/>
      <c r="Y1080" s="138"/>
      <c r="Z1080" s="25">
        <v>0.9657</v>
      </c>
      <c r="AA1080" s="25"/>
      <c r="AB1080" s="25">
        <v>0.5</v>
      </c>
      <c r="AC1080" s="25">
        <v>2.58E-2</v>
      </c>
      <c r="AD1080" s="121"/>
      <c r="AE1080" s="121"/>
      <c r="AF1080" s="88">
        <v>5334</v>
      </c>
      <c r="AG1080" s="88">
        <v>10673</v>
      </c>
    </row>
    <row r="1081" spans="1:49">
      <c r="A1081" s="48" t="s">
        <v>179</v>
      </c>
      <c r="B1081" s="2" t="s">
        <v>75</v>
      </c>
      <c r="C1081" s="13" t="s">
        <v>64</v>
      </c>
      <c r="D1081" s="2">
        <v>2015</v>
      </c>
      <c r="E1081" s="13">
        <v>2015</v>
      </c>
      <c r="F1081" s="13" t="s">
        <v>101</v>
      </c>
      <c r="G1081" s="88"/>
      <c r="H1081" s="88"/>
      <c r="I1081" s="88"/>
      <c r="J1081" s="88"/>
      <c r="K1081" s="88"/>
      <c r="L1081" s="88"/>
      <c r="M1081" s="45">
        <v>2514</v>
      </c>
      <c r="N1081" s="45">
        <v>5205</v>
      </c>
      <c r="O1081" s="45"/>
      <c r="P1081" s="45"/>
      <c r="Q1081" s="45"/>
      <c r="R1081" s="45"/>
      <c r="S1081" s="45"/>
      <c r="T1081" s="45"/>
      <c r="U1081" s="45"/>
      <c r="V1081" s="45"/>
      <c r="W1081" s="138"/>
      <c r="X1081" s="138"/>
      <c r="Y1081" s="138"/>
      <c r="Z1081" s="25">
        <v>1</v>
      </c>
      <c r="AA1081" s="25"/>
      <c r="AB1081" s="25">
        <v>0.28000000000000003</v>
      </c>
      <c r="AC1081" s="25">
        <v>2.63E-2</v>
      </c>
      <c r="AD1081" s="121"/>
      <c r="AE1081" s="121"/>
      <c r="AF1081" s="88">
        <v>135</v>
      </c>
      <c r="AG1081" s="88">
        <v>228</v>
      </c>
    </row>
    <row r="1082" spans="1:49">
      <c r="A1082" s="48" t="s">
        <v>180</v>
      </c>
      <c r="B1082" s="2" t="s">
        <v>75</v>
      </c>
      <c r="C1082" s="13" t="s">
        <v>64</v>
      </c>
      <c r="D1082" s="2">
        <v>2015</v>
      </c>
      <c r="E1082" s="13">
        <v>2015</v>
      </c>
      <c r="F1082" s="13" t="s">
        <v>101</v>
      </c>
      <c r="G1082" s="88"/>
      <c r="H1082" s="88"/>
      <c r="I1082" s="88"/>
      <c r="J1082" s="88"/>
      <c r="K1082" s="88"/>
      <c r="L1082" s="88"/>
      <c r="M1082" s="45">
        <v>7406</v>
      </c>
      <c r="N1082" s="45">
        <v>13278</v>
      </c>
      <c r="O1082" s="45"/>
      <c r="P1082" s="45"/>
      <c r="Q1082" s="45"/>
      <c r="R1082" s="45"/>
      <c r="S1082" s="45"/>
      <c r="T1082" s="45"/>
      <c r="U1082" s="45"/>
      <c r="V1082" s="45"/>
      <c r="W1082" s="138"/>
      <c r="X1082" s="138"/>
      <c r="Y1082" s="138"/>
      <c r="Z1082" s="25">
        <v>1</v>
      </c>
      <c r="AA1082" s="25"/>
      <c r="AB1082" s="25">
        <v>0.28000000000000003</v>
      </c>
      <c r="AC1082" s="25">
        <v>2.63E-2</v>
      </c>
      <c r="AD1082" s="121"/>
      <c r="AE1082" s="121"/>
      <c r="AF1082" s="88">
        <v>407</v>
      </c>
      <c r="AG1082" s="88">
        <v>814</v>
      </c>
    </row>
    <row r="1083" spans="1:49">
      <c r="A1083" s="12" t="s">
        <v>122</v>
      </c>
      <c r="B1083" s="2" t="s">
        <v>74</v>
      </c>
      <c r="C1083" s="13" t="s">
        <v>64</v>
      </c>
      <c r="D1083" s="2">
        <v>2015</v>
      </c>
      <c r="E1083" s="13">
        <v>2015</v>
      </c>
      <c r="F1083" s="13" t="s">
        <v>101</v>
      </c>
      <c r="G1083" s="88"/>
      <c r="H1083" s="88"/>
      <c r="I1083" s="88"/>
      <c r="J1083" s="88"/>
      <c r="K1083" s="88"/>
      <c r="L1083" s="88"/>
      <c r="M1083" s="45">
        <v>103201</v>
      </c>
      <c r="N1083" s="45">
        <v>239926</v>
      </c>
      <c r="O1083" s="45"/>
      <c r="P1083" s="45"/>
      <c r="Q1083" s="45"/>
      <c r="R1083" s="45"/>
      <c r="S1083" s="45"/>
      <c r="T1083" s="45"/>
      <c r="U1083" s="45"/>
      <c r="V1083" s="45"/>
      <c r="W1083" s="138"/>
      <c r="X1083" s="138"/>
      <c r="Y1083" s="138"/>
      <c r="Z1083" s="25">
        <v>0.94420000000000004</v>
      </c>
      <c r="AA1083" s="25"/>
      <c r="AB1083" s="25">
        <v>0.26700000000000002</v>
      </c>
      <c r="AC1083" s="25">
        <v>2.7099999999999999E-2</v>
      </c>
      <c r="AD1083" s="121"/>
      <c r="AE1083" s="121"/>
      <c r="AF1083" s="88">
        <v>13874</v>
      </c>
      <c r="AG1083" s="88">
        <v>30710</v>
      </c>
    </row>
    <row r="1084" spans="1:49">
      <c r="A1084" s="12" t="s">
        <v>123</v>
      </c>
      <c r="B1084" s="2" t="s">
        <v>75</v>
      </c>
      <c r="C1084" s="13" t="s">
        <v>64</v>
      </c>
      <c r="D1084" s="2">
        <v>2015</v>
      </c>
      <c r="E1084" s="13">
        <v>2015</v>
      </c>
      <c r="F1084" s="13" t="s">
        <v>101</v>
      </c>
      <c r="G1084" s="88"/>
      <c r="H1084" s="88"/>
      <c r="I1084" s="88"/>
      <c r="J1084" s="88"/>
      <c r="K1084" s="88"/>
      <c r="L1084" s="88"/>
      <c r="M1084" s="45">
        <v>1528</v>
      </c>
      <c r="N1084" s="45">
        <v>3645</v>
      </c>
      <c r="O1084" s="45"/>
      <c r="P1084" s="45"/>
      <c r="Q1084" s="45"/>
      <c r="R1084" s="45"/>
      <c r="S1084" s="45"/>
      <c r="T1084" s="45"/>
      <c r="U1084" s="45"/>
      <c r="V1084" s="45"/>
      <c r="W1084" s="138"/>
      <c r="X1084" s="138"/>
      <c r="Y1084" s="138"/>
      <c r="Z1084" s="25">
        <v>1</v>
      </c>
      <c r="AA1084" s="25"/>
      <c r="AB1084" s="25">
        <v>0.28000000000000003</v>
      </c>
      <c r="AC1084" s="25">
        <v>2.63E-2</v>
      </c>
      <c r="AD1084" s="121"/>
      <c r="AE1084" s="121"/>
      <c r="AF1084" s="88">
        <v>207</v>
      </c>
      <c r="AG1084" s="88">
        <v>462</v>
      </c>
    </row>
    <row r="1085" spans="1:49">
      <c r="A1085" s="12" t="s">
        <v>124</v>
      </c>
      <c r="B1085" s="2" t="s">
        <v>75</v>
      </c>
      <c r="C1085" s="13" t="s">
        <v>64</v>
      </c>
      <c r="D1085" s="2">
        <v>2015</v>
      </c>
      <c r="E1085" s="13">
        <v>2015</v>
      </c>
      <c r="F1085" s="13" t="s">
        <v>101</v>
      </c>
      <c r="G1085" s="88"/>
      <c r="H1085" s="88"/>
      <c r="I1085" s="88"/>
      <c r="J1085" s="88"/>
      <c r="K1085" s="88"/>
      <c r="L1085" s="88"/>
      <c r="M1085" s="45">
        <v>12084</v>
      </c>
      <c r="N1085" s="45">
        <v>21066</v>
      </c>
      <c r="O1085" s="45"/>
      <c r="P1085" s="45"/>
      <c r="Q1085" s="45"/>
      <c r="R1085" s="45"/>
      <c r="S1085" s="45"/>
      <c r="T1085" s="45"/>
      <c r="U1085" s="45"/>
      <c r="V1085" s="45"/>
      <c r="W1085" s="138"/>
      <c r="X1085" s="138"/>
      <c r="Y1085" s="138"/>
      <c r="Z1085" s="25">
        <v>1</v>
      </c>
      <c r="AA1085" s="25"/>
      <c r="AB1085" s="25">
        <v>0.28000000000000003</v>
      </c>
      <c r="AC1085" s="25">
        <v>2.63E-2</v>
      </c>
      <c r="AD1085" s="121"/>
      <c r="AE1085" s="121"/>
      <c r="AF1085" s="88">
        <v>654</v>
      </c>
      <c r="AG1085" s="88">
        <v>1193</v>
      </c>
    </row>
    <row r="1086" spans="1:49">
      <c r="A1086" s="12" t="s">
        <v>125</v>
      </c>
      <c r="B1086" s="2" t="s">
        <v>75</v>
      </c>
      <c r="C1086" s="13" t="s">
        <v>64</v>
      </c>
      <c r="D1086" s="2">
        <v>2015</v>
      </c>
      <c r="E1086" s="13">
        <v>2015</v>
      </c>
      <c r="F1086" s="13" t="s">
        <v>101</v>
      </c>
      <c r="G1086" s="88"/>
      <c r="H1086" s="88"/>
      <c r="I1086" s="88"/>
      <c r="J1086" s="88"/>
      <c r="K1086" s="88"/>
      <c r="L1086" s="88"/>
      <c r="M1086" s="45">
        <v>17367</v>
      </c>
      <c r="N1086" s="45">
        <v>43485</v>
      </c>
      <c r="O1086" s="45"/>
      <c r="P1086" s="45"/>
      <c r="Q1086" s="45"/>
      <c r="R1086" s="45"/>
      <c r="S1086" s="45"/>
      <c r="T1086" s="45"/>
      <c r="U1086" s="45"/>
      <c r="V1086" s="45"/>
      <c r="W1086" s="138"/>
      <c r="X1086" s="138"/>
      <c r="Y1086" s="138"/>
      <c r="Z1086" s="25">
        <v>0.97629999999999995</v>
      </c>
      <c r="AA1086" s="25"/>
      <c r="AB1086" s="25">
        <v>0.28000000000000003</v>
      </c>
      <c r="AC1086" s="25">
        <v>2.63E-2</v>
      </c>
      <c r="AD1086" s="121"/>
      <c r="AE1086" s="121"/>
      <c r="AF1086" s="88">
        <v>958</v>
      </c>
      <c r="AG1086" s="88">
        <v>1850</v>
      </c>
    </row>
    <row r="1087" spans="1:49">
      <c r="A1087" s="12" t="s">
        <v>126</v>
      </c>
      <c r="B1087" s="2" t="s">
        <v>75</v>
      </c>
      <c r="C1087" s="13" t="s">
        <v>64</v>
      </c>
      <c r="D1087" s="2">
        <v>2015</v>
      </c>
      <c r="E1087" s="13">
        <v>2015</v>
      </c>
      <c r="F1087" s="13" t="s">
        <v>101</v>
      </c>
      <c r="G1087" s="88"/>
      <c r="H1087" s="88"/>
      <c r="I1087" s="88"/>
      <c r="J1087" s="88"/>
      <c r="K1087" s="88"/>
      <c r="L1087" s="88"/>
      <c r="M1087" s="45">
        <v>1049</v>
      </c>
      <c r="N1087" s="45">
        <v>2076</v>
      </c>
      <c r="O1087" s="45"/>
      <c r="P1087" s="45"/>
      <c r="Q1087" s="45"/>
      <c r="R1087" s="45"/>
      <c r="S1087" s="45"/>
      <c r="T1087" s="45"/>
      <c r="U1087" s="45"/>
      <c r="V1087" s="45"/>
      <c r="W1087" s="138"/>
      <c r="X1087" s="138"/>
      <c r="Y1087" s="138"/>
      <c r="Z1087" s="25">
        <v>1</v>
      </c>
      <c r="AA1087" s="25"/>
      <c r="AB1087" s="25">
        <v>0.28000000000000003</v>
      </c>
      <c r="AC1087" s="25">
        <v>2.63E-2</v>
      </c>
      <c r="AD1087" s="121"/>
      <c r="AE1087" s="121"/>
      <c r="AF1087" s="88">
        <v>81</v>
      </c>
      <c r="AG1087" s="88">
        <v>170</v>
      </c>
    </row>
    <row r="1088" spans="1:49">
      <c r="A1088" s="12" t="s">
        <v>127</v>
      </c>
      <c r="B1088" s="2" t="s">
        <v>75</v>
      </c>
      <c r="C1088" s="13" t="s">
        <v>64</v>
      </c>
      <c r="D1088" s="2">
        <v>2015</v>
      </c>
      <c r="E1088" s="13">
        <v>2015</v>
      </c>
      <c r="F1088" s="13" t="s">
        <v>101</v>
      </c>
      <c r="G1088" s="88"/>
      <c r="H1088" s="88"/>
      <c r="I1088" s="88"/>
      <c r="J1088" s="88"/>
      <c r="K1088" s="88"/>
      <c r="L1088" s="88"/>
      <c r="M1088" s="45">
        <v>67912</v>
      </c>
      <c r="N1088" s="45">
        <v>160254</v>
      </c>
      <c r="O1088" s="45"/>
      <c r="P1088" s="45"/>
      <c r="Q1088" s="45"/>
      <c r="R1088" s="45"/>
      <c r="S1088" s="45"/>
      <c r="T1088" s="45"/>
      <c r="U1088" s="45"/>
      <c r="V1088" s="45"/>
      <c r="W1088" s="138"/>
      <c r="X1088" s="138"/>
      <c r="Y1088" s="138"/>
      <c r="Z1088" s="25">
        <v>0.99160000000000004</v>
      </c>
      <c r="AA1088" s="25"/>
      <c r="AB1088" s="25">
        <v>0.17499999999999999</v>
      </c>
      <c r="AC1088" s="25">
        <v>6.7999999999999996E-3</v>
      </c>
      <c r="AD1088" s="121"/>
      <c r="AE1088" s="121"/>
      <c r="AF1088" s="88">
        <v>10257</v>
      </c>
      <c r="AG1088" s="88">
        <v>22920</v>
      </c>
    </row>
    <row r="1089" spans="1:33">
      <c r="A1089" s="12" t="s">
        <v>128</v>
      </c>
      <c r="B1089" s="2" t="s">
        <v>75</v>
      </c>
      <c r="C1089" s="13" t="s">
        <v>64</v>
      </c>
      <c r="D1089" s="2">
        <v>2015</v>
      </c>
      <c r="E1089" s="13">
        <v>2015</v>
      </c>
      <c r="F1089" s="13" t="s">
        <v>101</v>
      </c>
      <c r="G1089" s="88"/>
      <c r="H1089" s="88"/>
      <c r="I1089" s="88"/>
      <c r="J1089" s="88"/>
      <c r="K1089" s="88"/>
      <c r="L1089" s="88"/>
      <c r="M1089" s="45">
        <v>10785</v>
      </c>
      <c r="N1089" s="45">
        <v>24942</v>
      </c>
      <c r="O1089" s="45"/>
      <c r="P1089" s="45"/>
      <c r="Q1089" s="45"/>
      <c r="R1089" s="45"/>
      <c r="S1089" s="45"/>
      <c r="T1089" s="45"/>
      <c r="U1089" s="45"/>
      <c r="V1089" s="45"/>
      <c r="W1089" s="138"/>
      <c r="X1089" s="138"/>
      <c r="Y1089" s="138"/>
      <c r="Z1089" s="25">
        <v>0.99809999999999999</v>
      </c>
      <c r="AA1089" s="25"/>
      <c r="AB1089" s="25">
        <v>0.28000000000000003</v>
      </c>
      <c r="AC1089" s="25">
        <v>2.63E-2</v>
      </c>
      <c r="AD1089" s="121"/>
      <c r="AE1089" s="121"/>
      <c r="AF1089" s="88">
        <v>1299</v>
      </c>
      <c r="AG1089" s="88">
        <v>2920</v>
      </c>
    </row>
    <row r="1090" spans="1:33">
      <c r="A1090" s="12" t="s">
        <v>129</v>
      </c>
      <c r="B1090" s="2" t="s">
        <v>75</v>
      </c>
      <c r="C1090" s="13" t="s">
        <v>64</v>
      </c>
      <c r="D1090" s="2">
        <v>2015</v>
      </c>
      <c r="E1090" s="13">
        <v>2015</v>
      </c>
      <c r="F1090" s="13" t="s">
        <v>101</v>
      </c>
      <c r="G1090" s="88"/>
      <c r="H1090" s="88"/>
      <c r="I1090" s="88"/>
      <c r="J1090" s="88"/>
      <c r="K1090" s="88"/>
      <c r="L1090" s="88"/>
      <c r="M1090" s="45">
        <v>6253</v>
      </c>
      <c r="N1090" s="45">
        <v>12127</v>
      </c>
      <c r="O1090" s="45"/>
      <c r="P1090" s="45"/>
      <c r="Q1090" s="45"/>
      <c r="R1090" s="45"/>
      <c r="S1090" s="45"/>
      <c r="T1090" s="45"/>
      <c r="U1090" s="45"/>
      <c r="V1090" s="45"/>
      <c r="W1090" s="138"/>
      <c r="X1090" s="138"/>
      <c r="Y1090" s="138"/>
      <c r="Z1090" s="25">
        <v>0.99019999999999997</v>
      </c>
      <c r="AA1090" s="25"/>
      <c r="AB1090" s="25">
        <v>0.28000000000000003</v>
      </c>
      <c r="AC1090" s="25">
        <v>2.63E-2</v>
      </c>
      <c r="AD1090" s="121"/>
      <c r="AE1090" s="121"/>
      <c r="AF1090" s="88">
        <v>386</v>
      </c>
      <c r="AG1090" s="88">
        <v>735</v>
      </c>
    </row>
    <row r="1091" spans="1:33">
      <c r="A1091" s="12" t="s">
        <v>130</v>
      </c>
      <c r="B1091" s="2" t="s">
        <v>75</v>
      </c>
      <c r="C1091" s="13" t="s">
        <v>64</v>
      </c>
      <c r="D1091" s="2">
        <v>2015</v>
      </c>
      <c r="E1091" s="13">
        <v>2015</v>
      </c>
      <c r="F1091" s="13" t="s">
        <v>101</v>
      </c>
      <c r="G1091" s="88"/>
      <c r="H1091" s="88"/>
      <c r="I1091" s="88"/>
      <c r="J1091" s="88"/>
      <c r="K1091" s="88"/>
      <c r="L1091" s="88"/>
      <c r="M1091" s="45">
        <v>1540</v>
      </c>
      <c r="N1091" s="45">
        <v>3205</v>
      </c>
      <c r="O1091" s="45"/>
      <c r="P1091" s="45"/>
      <c r="Q1091" s="45"/>
      <c r="R1091" s="45"/>
      <c r="S1091" s="45"/>
      <c r="T1091" s="45"/>
      <c r="U1091" s="45"/>
      <c r="V1091" s="45"/>
      <c r="W1091" s="138"/>
      <c r="X1091" s="138"/>
      <c r="Y1091" s="138"/>
      <c r="Z1091" s="25">
        <v>0.88519999999999999</v>
      </c>
      <c r="AA1091" s="25"/>
      <c r="AB1091" s="25">
        <v>0.28000000000000003</v>
      </c>
      <c r="AC1091" s="25">
        <v>2.63E-2</v>
      </c>
      <c r="AD1091" s="121"/>
      <c r="AE1091" s="121"/>
      <c r="AF1091" s="88">
        <v>105</v>
      </c>
      <c r="AG1091" s="88">
        <v>183</v>
      </c>
    </row>
    <row r="1092" spans="1:33">
      <c r="A1092" s="12" t="s">
        <v>131</v>
      </c>
      <c r="B1092" s="2" t="s">
        <v>76</v>
      </c>
      <c r="C1092" s="13" t="s">
        <v>64</v>
      </c>
      <c r="D1092" s="2">
        <v>2015</v>
      </c>
      <c r="E1092" s="13">
        <v>2015</v>
      </c>
      <c r="F1092" s="13" t="s">
        <v>101</v>
      </c>
      <c r="G1092" s="88"/>
      <c r="H1092" s="88"/>
      <c r="I1092" s="88"/>
      <c r="J1092" s="88"/>
      <c r="K1092" s="88"/>
      <c r="L1092" s="88"/>
      <c r="M1092" s="45">
        <v>588075</v>
      </c>
      <c r="N1092" s="45">
        <v>1183107</v>
      </c>
      <c r="O1092" s="45"/>
      <c r="P1092" s="45"/>
      <c r="Q1092" s="45"/>
      <c r="R1092" s="45"/>
      <c r="S1092" s="45"/>
      <c r="T1092" s="45"/>
      <c r="U1092" s="45"/>
      <c r="V1092" s="45"/>
      <c r="W1092" s="138"/>
      <c r="X1092" s="138"/>
      <c r="Y1092" s="138"/>
      <c r="Z1092" s="25">
        <v>0.95979999999999999</v>
      </c>
      <c r="AA1092" s="25"/>
      <c r="AB1092" s="25">
        <v>0.439</v>
      </c>
      <c r="AC1092" s="25">
        <v>3.6200000000000003E-2</v>
      </c>
      <c r="AD1092" s="121"/>
      <c r="AE1092" s="121"/>
      <c r="AF1092" s="88">
        <v>108606</v>
      </c>
      <c r="AG1092" s="88">
        <v>222068</v>
      </c>
    </row>
    <row r="1093" spans="1:33">
      <c r="A1093" s="12" t="s">
        <v>132</v>
      </c>
      <c r="B1093" s="2" t="s">
        <v>75</v>
      </c>
      <c r="C1093" s="13" t="s">
        <v>64</v>
      </c>
      <c r="D1093" s="2">
        <v>2015</v>
      </c>
      <c r="E1093" s="13">
        <v>2015</v>
      </c>
      <c r="F1093" s="13" t="s">
        <v>101</v>
      </c>
      <c r="G1093" s="88"/>
      <c r="H1093" s="88"/>
      <c r="I1093" s="88"/>
      <c r="J1093" s="88"/>
      <c r="K1093" s="88"/>
      <c r="L1093" s="88"/>
      <c r="M1093" s="45">
        <v>12063</v>
      </c>
      <c r="N1093" s="45">
        <v>29699</v>
      </c>
      <c r="O1093" s="45"/>
      <c r="P1093" s="45"/>
      <c r="Q1093" s="45"/>
      <c r="R1093" s="45"/>
      <c r="S1093" s="45"/>
      <c r="T1093" s="45"/>
      <c r="U1093" s="45"/>
      <c r="V1093" s="45"/>
      <c r="W1093" s="138"/>
      <c r="X1093" s="138"/>
      <c r="Y1093" s="138"/>
      <c r="Z1093" s="25">
        <v>0.98809999999999998</v>
      </c>
      <c r="AA1093" s="25"/>
      <c r="AB1093" s="25">
        <v>0.28000000000000003</v>
      </c>
      <c r="AC1093" s="25">
        <v>2.63E-2</v>
      </c>
      <c r="AD1093" s="121"/>
      <c r="AE1093" s="121"/>
      <c r="AF1093" s="88">
        <v>2770</v>
      </c>
      <c r="AG1093" s="88">
        <v>6451</v>
      </c>
    </row>
    <row r="1094" spans="1:33">
      <c r="A1094" s="12" t="s">
        <v>133</v>
      </c>
      <c r="B1094" s="2" t="s">
        <v>75</v>
      </c>
      <c r="C1094" s="13" t="s">
        <v>64</v>
      </c>
      <c r="D1094" s="2">
        <v>2015</v>
      </c>
      <c r="E1094" s="13">
        <v>2015</v>
      </c>
      <c r="F1094" s="13" t="s">
        <v>101</v>
      </c>
      <c r="G1094" s="88"/>
      <c r="H1094" s="88"/>
      <c r="I1094" s="88"/>
      <c r="J1094" s="88"/>
      <c r="K1094" s="88"/>
      <c r="L1094" s="88"/>
      <c r="M1094" s="45">
        <v>6511</v>
      </c>
      <c r="N1094" s="45">
        <v>10687</v>
      </c>
      <c r="O1094" s="45"/>
      <c r="P1094" s="45"/>
      <c r="Q1094" s="45"/>
      <c r="R1094" s="45"/>
      <c r="S1094" s="45"/>
      <c r="T1094" s="45"/>
      <c r="U1094" s="45"/>
      <c r="V1094" s="45"/>
      <c r="W1094" s="138"/>
      <c r="X1094" s="138"/>
      <c r="Y1094" s="138"/>
      <c r="Z1094" s="25">
        <v>0.99419999999999997</v>
      </c>
      <c r="AA1094" s="25"/>
      <c r="AB1094" s="25">
        <v>0.28000000000000003</v>
      </c>
      <c r="AC1094" s="25">
        <v>2.63E-2</v>
      </c>
      <c r="AD1094" s="121"/>
      <c r="AE1094" s="121"/>
      <c r="AF1094" s="88">
        <v>1310</v>
      </c>
      <c r="AG1094" s="88">
        <v>2357</v>
      </c>
    </row>
    <row r="1095" spans="1:33">
      <c r="A1095" s="12" t="s">
        <v>134</v>
      </c>
      <c r="B1095" s="2" t="s">
        <v>75</v>
      </c>
      <c r="C1095" s="13" t="s">
        <v>64</v>
      </c>
      <c r="D1095" s="2">
        <v>2015</v>
      </c>
      <c r="E1095" s="13">
        <v>2015</v>
      </c>
      <c r="F1095" s="13" t="s">
        <v>101</v>
      </c>
      <c r="G1095" s="88"/>
      <c r="H1095" s="88"/>
      <c r="I1095" s="88"/>
      <c r="J1095" s="88"/>
      <c r="K1095" s="88"/>
      <c r="L1095" s="88"/>
      <c r="M1095" s="45">
        <v>1122</v>
      </c>
      <c r="N1095" s="45">
        <v>2152</v>
      </c>
      <c r="O1095" s="45"/>
      <c r="P1095" s="45"/>
      <c r="Q1095" s="45"/>
      <c r="R1095" s="45"/>
      <c r="S1095" s="45"/>
      <c r="T1095" s="45"/>
      <c r="U1095" s="45"/>
      <c r="V1095" s="45"/>
      <c r="W1095" s="138"/>
      <c r="X1095" s="138"/>
      <c r="Y1095" s="138"/>
      <c r="Z1095" s="25">
        <v>1</v>
      </c>
      <c r="AA1095" s="25"/>
      <c r="AB1095" s="25">
        <v>0.28000000000000003</v>
      </c>
      <c r="AC1095" s="25">
        <v>2.63E-2</v>
      </c>
      <c r="AD1095" s="121"/>
      <c r="AE1095" s="121"/>
      <c r="AF1095" s="88">
        <v>28</v>
      </c>
      <c r="AG1095" s="88">
        <v>50</v>
      </c>
    </row>
    <row r="1096" spans="1:33">
      <c r="A1096" s="12" t="s">
        <v>135</v>
      </c>
      <c r="B1096" s="2" t="s">
        <v>75</v>
      </c>
      <c r="C1096" s="13" t="s">
        <v>64</v>
      </c>
      <c r="D1096" s="2">
        <v>2015</v>
      </c>
      <c r="E1096" s="13">
        <v>2015</v>
      </c>
      <c r="F1096" s="13" t="s">
        <v>101</v>
      </c>
      <c r="G1096" s="88"/>
      <c r="H1096" s="88"/>
      <c r="I1096" s="88"/>
      <c r="J1096" s="88"/>
      <c r="K1096" s="88"/>
      <c r="L1096" s="88"/>
      <c r="M1096" s="45">
        <v>7077</v>
      </c>
      <c r="N1096" s="45">
        <v>13204</v>
      </c>
      <c r="O1096" s="45"/>
      <c r="P1096" s="45"/>
      <c r="Q1096" s="45"/>
      <c r="R1096" s="45"/>
      <c r="S1096" s="45"/>
      <c r="T1096" s="45"/>
      <c r="U1096" s="45"/>
      <c r="V1096" s="45"/>
      <c r="W1096" s="138"/>
      <c r="X1096" s="138"/>
      <c r="Y1096" s="138"/>
      <c r="Z1096" s="25">
        <v>0.99509999999999998</v>
      </c>
      <c r="AA1096" s="25"/>
      <c r="AB1096" s="25">
        <v>0.28000000000000003</v>
      </c>
      <c r="AC1096" s="25">
        <v>2.63E-2</v>
      </c>
      <c r="AD1096" s="121"/>
      <c r="AE1096" s="121"/>
      <c r="AF1096" s="88">
        <v>584</v>
      </c>
      <c r="AG1096" s="88">
        <v>1237</v>
      </c>
    </row>
    <row r="1097" spans="1:33">
      <c r="A1097" s="12" t="s">
        <v>136</v>
      </c>
      <c r="B1097" s="2" t="s">
        <v>75</v>
      </c>
      <c r="C1097" s="13" t="s">
        <v>64</v>
      </c>
      <c r="D1097" s="2">
        <v>2015</v>
      </c>
      <c r="E1097" s="13">
        <v>2015</v>
      </c>
      <c r="F1097" s="13" t="s">
        <v>101</v>
      </c>
      <c r="G1097" s="88"/>
      <c r="H1097" s="88"/>
      <c r="I1097" s="88"/>
      <c r="J1097" s="88"/>
      <c r="K1097" s="88"/>
      <c r="L1097" s="88"/>
      <c r="M1097" s="45">
        <v>25373</v>
      </c>
      <c r="N1097" s="45">
        <v>58778</v>
      </c>
      <c r="O1097" s="45"/>
      <c r="P1097" s="45"/>
      <c r="Q1097" s="45"/>
      <c r="R1097" s="45"/>
      <c r="S1097" s="45"/>
      <c r="T1097" s="45"/>
      <c r="U1097" s="45"/>
      <c r="V1097" s="45"/>
      <c r="W1097" s="138"/>
      <c r="X1097" s="138"/>
      <c r="Y1097" s="138"/>
      <c r="Z1097" s="25">
        <v>0.99770000000000003</v>
      </c>
      <c r="AA1097" s="25"/>
      <c r="AB1097" s="25">
        <v>0.2</v>
      </c>
      <c r="AC1097" s="25">
        <v>1.44E-2</v>
      </c>
      <c r="AD1097" s="121"/>
      <c r="AE1097" s="121"/>
      <c r="AF1097" s="88">
        <v>4017</v>
      </c>
      <c r="AG1097" s="88">
        <v>8963</v>
      </c>
    </row>
    <row r="1098" spans="1:33">
      <c r="A1098" s="12" t="s">
        <v>137</v>
      </c>
      <c r="B1098" s="2" t="s">
        <v>75</v>
      </c>
      <c r="C1098" s="13" t="s">
        <v>64</v>
      </c>
      <c r="D1098" s="2">
        <v>2015</v>
      </c>
      <c r="E1098" s="13">
        <v>2015</v>
      </c>
      <c r="F1098" s="13" t="s">
        <v>101</v>
      </c>
      <c r="G1098" s="88"/>
      <c r="H1098" s="88"/>
      <c r="I1098" s="88"/>
      <c r="J1098" s="88"/>
      <c r="K1098" s="88"/>
      <c r="L1098" s="88"/>
      <c r="M1098" s="45">
        <v>455</v>
      </c>
      <c r="N1098" s="45">
        <v>966</v>
      </c>
      <c r="O1098" s="45"/>
      <c r="P1098" s="45"/>
      <c r="Q1098" s="45"/>
      <c r="R1098" s="45"/>
      <c r="S1098" s="45"/>
      <c r="T1098" s="45"/>
      <c r="U1098" s="45"/>
      <c r="V1098" s="45"/>
      <c r="W1098" s="138"/>
      <c r="X1098" s="138"/>
      <c r="Y1098" s="138"/>
      <c r="Z1098" s="25">
        <v>1</v>
      </c>
      <c r="AA1098" s="25"/>
      <c r="AB1098" s="25">
        <v>0.28000000000000003</v>
      </c>
      <c r="AC1098" s="25">
        <v>2.63E-2</v>
      </c>
      <c r="AD1098" s="121"/>
      <c r="AE1098" s="121"/>
      <c r="AF1098" s="88">
        <v>45</v>
      </c>
      <c r="AG1098" s="88">
        <v>78</v>
      </c>
    </row>
    <row r="1099" spans="1:33">
      <c r="A1099" s="12" t="s">
        <v>138</v>
      </c>
      <c r="B1099" s="2" t="s">
        <v>75</v>
      </c>
      <c r="C1099" s="13" t="s">
        <v>64</v>
      </c>
      <c r="D1099" s="2">
        <v>2015</v>
      </c>
      <c r="E1099" s="13">
        <v>2015</v>
      </c>
      <c r="F1099" s="13" t="s">
        <v>101</v>
      </c>
      <c r="G1099" s="88"/>
      <c r="H1099" s="88"/>
      <c r="I1099" s="88"/>
      <c r="J1099" s="88"/>
      <c r="K1099" s="88"/>
      <c r="L1099" s="88"/>
      <c r="M1099" s="45">
        <v>520</v>
      </c>
      <c r="N1099" s="45">
        <v>856</v>
      </c>
      <c r="O1099" s="45"/>
      <c r="P1099" s="45"/>
      <c r="Q1099" s="45"/>
      <c r="R1099" s="45"/>
      <c r="S1099" s="45"/>
      <c r="T1099" s="45"/>
      <c r="U1099" s="45"/>
      <c r="V1099" s="45"/>
      <c r="W1099" s="138"/>
      <c r="X1099" s="138"/>
      <c r="Y1099" s="138"/>
      <c r="Z1099" s="25">
        <v>0.96150000000000002</v>
      </c>
      <c r="AA1099" s="25"/>
      <c r="AB1099" s="25">
        <v>0.28000000000000003</v>
      </c>
      <c r="AC1099" s="25">
        <v>2.63E-2</v>
      </c>
      <c r="AD1099" s="121"/>
      <c r="AE1099" s="121"/>
      <c r="AF1099" s="88">
        <v>65</v>
      </c>
      <c r="AG1099" s="88">
        <v>146</v>
      </c>
    </row>
    <row r="1100" spans="1:33">
      <c r="A1100" s="12" t="s">
        <v>139</v>
      </c>
      <c r="B1100" s="2" t="s">
        <v>75</v>
      </c>
      <c r="C1100" s="13" t="s">
        <v>64</v>
      </c>
      <c r="D1100" s="2">
        <v>2015</v>
      </c>
      <c r="E1100" s="13">
        <v>2015</v>
      </c>
      <c r="F1100" s="13" t="s">
        <v>101</v>
      </c>
      <c r="G1100" s="88"/>
      <c r="H1100" s="88"/>
      <c r="I1100" s="88"/>
      <c r="J1100" s="88"/>
      <c r="K1100" s="88"/>
      <c r="L1100" s="88"/>
      <c r="M1100" s="45">
        <v>22745</v>
      </c>
      <c r="N1100" s="45">
        <v>50601</v>
      </c>
      <c r="O1100" s="45"/>
      <c r="P1100" s="45"/>
      <c r="Q1100" s="45"/>
      <c r="R1100" s="45"/>
      <c r="S1100" s="45"/>
      <c r="T1100" s="45"/>
      <c r="U1100" s="45"/>
      <c r="V1100" s="45"/>
      <c r="W1100" s="138"/>
      <c r="X1100" s="138"/>
      <c r="Y1100" s="138"/>
      <c r="Z1100" s="25">
        <v>1</v>
      </c>
      <c r="AA1100" s="25"/>
      <c r="AB1100" s="25">
        <v>0.29399999999999998</v>
      </c>
      <c r="AC1100" s="25">
        <v>5.3199999999999997E-2</v>
      </c>
      <c r="AD1100" s="121"/>
      <c r="AE1100" s="121"/>
      <c r="AF1100" s="88">
        <v>6837</v>
      </c>
      <c r="AG1100" s="88">
        <v>15073</v>
      </c>
    </row>
    <row r="1101" spans="1:33">
      <c r="A1101" s="12" t="s">
        <v>140</v>
      </c>
      <c r="B1101" s="2" t="s">
        <v>75</v>
      </c>
      <c r="C1101" s="13" t="s">
        <v>64</v>
      </c>
      <c r="D1101" s="2">
        <v>2015</v>
      </c>
      <c r="E1101" s="13">
        <v>2015</v>
      </c>
      <c r="F1101" s="13" t="s">
        <v>101</v>
      </c>
      <c r="G1101" s="88"/>
      <c r="H1101" s="88"/>
      <c r="I1101" s="88"/>
      <c r="J1101" s="88"/>
      <c r="K1101" s="88"/>
      <c r="L1101" s="88"/>
      <c r="M1101" s="45">
        <v>3632</v>
      </c>
      <c r="N1101" s="45">
        <v>7444</v>
      </c>
      <c r="O1101" s="45"/>
      <c r="P1101" s="45"/>
      <c r="Q1101" s="45"/>
      <c r="R1101" s="45"/>
      <c r="S1101" s="45"/>
      <c r="T1101" s="45"/>
      <c r="U1101" s="45"/>
      <c r="V1101" s="45"/>
      <c r="W1101" s="138"/>
      <c r="X1101" s="138"/>
      <c r="Y1101" s="138"/>
      <c r="Z1101" s="25">
        <v>0.96989999999999998</v>
      </c>
      <c r="AA1101" s="25"/>
      <c r="AB1101" s="25">
        <v>0.28000000000000003</v>
      </c>
      <c r="AC1101" s="25">
        <v>2.63E-2</v>
      </c>
      <c r="AD1101" s="121"/>
      <c r="AE1101" s="121"/>
      <c r="AF1101" s="88">
        <v>791</v>
      </c>
      <c r="AG1101" s="88">
        <v>1649</v>
      </c>
    </row>
    <row r="1102" spans="1:33">
      <c r="A1102" s="12" t="s">
        <v>141</v>
      </c>
      <c r="B1102" s="2" t="s">
        <v>75</v>
      </c>
      <c r="C1102" s="13" t="s">
        <v>64</v>
      </c>
      <c r="D1102" s="2">
        <v>2015</v>
      </c>
      <c r="E1102" s="13">
        <v>2015</v>
      </c>
      <c r="F1102" s="13" t="s">
        <v>101</v>
      </c>
      <c r="G1102" s="88"/>
      <c r="H1102" s="88"/>
      <c r="I1102" s="88"/>
      <c r="J1102" s="88"/>
      <c r="K1102" s="88"/>
      <c r="L1102" s="88"/>
      <c r="M1102" s="45">
        <v>4273</v>
      </c>
      <c r="N1102" s="45">
        <v>7776</v>
      </c>
      <c r="O1102" s="45"/>
      <c r="P1102" s="45"/>
      <c r="Q1102" s="45"/>
      <c r="R1102" s="45"/>
      <c r="S1102" s="45"/>
      <c r="T1102" s="45"/>
      <c r="U1102" s="45"/>
      <c r="V1102" s="45"/>
      <c r="W1102" s="138"/>
      <c r="X1102" s="138"/>
      <c r="Y1102" s="138"/>
      <c r="Z1102" s="25">
        <v>1</v>
      </c>
      <c r="AA1102" s="25"/>
      <c r="AB1102" s="25">
        <v>0.28000000000000003</v>
      </c>
      <c r="AC1102" s="25">
        <v>2.63E-2</v>
      </c>
      <c r="AD1102" s="121"/>
      <c r="AE1102" s="121"/>
      <c r="AF1102" s="88">
        <v>150</v>
      </c>
      <c r="AG1102" s="88">
        <v>264</v>
      </c>
    </row>
    <row r="1103" spans="1:33">
      <c r="A1103" s="12" t="s">
        <v>142</v>
      </c>
      <c r="B1103" s="2" t="s">
        <v>74</v>
      </c>
      <c r="C1103" s="13" t="s">
        <v>64</v>
      </c>
      <c r="D1103" s="2">
        <v>2015</v>
      </c>
      <c r="E1103" s="13">
        <v>2015</v>
      </c>
      <c r="F1103" s="13" t="s">
        <v>101</v>
      </c>
      <c r="G1103" s="88"/>
      <c r="H1103" s="88"/>
      <c r="I1103" s="88"/>
      <c r="J1103" s="88"/>
      <c r="K1103" s="88"/>
      <c r="L1103" s="88"/>
      <c r="M1103" s="45">
        <v>123718</v>
      </c>
      <c r="N1103" s="45">
        <v>257750</v>
      </c>
      <c r="O1103" s="45"/>
      <c r="P1103" s="45"/>
      <c r="Q1103" s="45"/>
      <c r="R1103" s="45"/>
      <c r="S1103" s="45"/>
      <c r="T1103" s="45"/>
      <c r="U1103" s="45"/>
      <c r="V1103" s="45"/>
      <c r="W1103" s="138"/>
      <c r="X1103" s="138"/>
      <c r="Y1103" s="138"/>
      <c r="Z1103" s="25">
        <v>0.98670000000000002</v>
      </c>
      <c r="AA1103" s="25"/>
      <c r="AB1103" s="25">
        <v>0.45800000000000002</v>
      </c>
      <c r="AC1103" s="25">
        <v>4.0399999999999998E-2</v>
      </c>
      <c r="AD1103" s="121"/>
      <c r="AE1103" s="121"/>
      <c r="AF1103" s="88">
        <v>28617</v>
      </c>
      <c r="AG1103" s="88">
        <v>62037</v>
      </c>
    </row>
    <row r="1104" spans="1:33">
      <c r="A1104" s="12" t="s">
        <v>143</v>
      </c>
      <c r="B1104" s="2" t="s">
        <v>74</v>
      </c>
      <c r="C1104" s="13" t="s">
        <v>64</v>
      </c>
      <c r="D1104" s="2">
        <v>2015</v>
      </c>
      <c r="E1104" s="13">
        <v>2015</v>
      </c>
      <c r="F1104" s="13" t="s">
        <v>101</v>
      </c>
      <c r="G1104" s="88"/>
      <c r="H1104" s="88"/>
      <c r="I1104" s="88"/>
      <c r="J1104" s="88"/>
      <c r="K1104" s="88"/>
      <c r="L1104" s="88"/>
      <c r="M1104" s="45">
        <v>9410</v>
      </c>
      <c r="N1104" s="45">
        <v>18190</v>
      </c>
      <c r="O1104" s="45"/>
      <c r="P1104" s="45"/>
      <c r="Q1104" s="45"/>
      <c r="R1104" s="45"/>
      <c r="S1104" s="45"/>
      <c r="T1104" s="45"/>
      <c r="U1104" s="45"/>
      <c r="V1104" s="45"/>
      <c r="W1104" s="138"/>
      <c r="X1104" s="138"/>
      <c r="Y1104" s="138"/>
      <c r="Z1104" s="25">
        <v>0.9466</v>
      </c>
      <c r="AA1104" s="25"/>
      <c r="AB1104" s="25">
        <v>0.28000000000000003</v>
      </c>
      <c r="AC1104" s="25">
        <v>2.63E-2</v>
      </c>
      <c r="AD1104" s="121"/>
      <c r="AE1104" s="121"/>
      <c r="AF1104" s="88">
        <v>691</v>
      </c>
      <c r="AG1104" s="88">
        <v>1366</v>
      </c>
    </row>
    <row r="1105" spans="1:33">
      <c r="A1105" s="12" t="s">
        <v>144</v>
      </c>
      <c r="B1105" s="2" t="s">
        <v>75</v>
      </c>
      <c r="C1105" s="13" t="s">
        <v>64</v>
      </c>
      <c r="D1105" s="2">
        <v>2015</v>
      </c>
      <c r="E1105" s="13">
        <v>2015</v>
      </c>
      <c r="F1105" s="13" t="s">
        <v>101</v>
      </c>
      <c r="G1105" s="88"/>
      <c r="H1105" s="88"/>
      <c r="I1105" s="88"/>
      <c r="J1105" s="88"/>
      <c r="K1105" s="88"/>
      <c r="L1105" s="88"/>
      <c r="M1105" s="45">
        <v>1061</v>
      </c>
      <c r="N1105" s="45">
        <v>1993</v>
      </c>
      <c r="O1105" s="45"/>
      <c r="P1105" s="45"/>
      <c r="Q1105" s="45"/>
      <c r="R1105" s="45"/>
      <c r="S1105" s="45"/>
      <c r="T1105" s="45"/>
      <c r="U1105" s="45"/>
      <c r="V1105" s="45"/>
      <c r="W1105" s="138"/>
      <c r="X1105" s="138"/>
      <c r="Y1105" s="138"/>
      <c r="Z1105" s="25">
        <v>1</v>
      </c>
      <c r="AA1105" s="25"/>
      <c r="AB1105" s="25">
        <v>0.28000000000000003</v>
      </c>
      <c r="AC1105" s="25">
        <v>2.63E-2</v>
      </c>
      <c r="AD1105" s="121"/>
      <c r="AE1105" s="121"/>
      <c r="AF1105" s="88">
        <v>53</v>
      </c>
      <c r="AG1105" s="88">
        <v>90</v>
      </c>
    </row>
    <row r="1106" spans="1:33">
      <c r="A1106" s="12" t="s">
        <v>145</v>
      </c>
      <c r="B1106" s="2" t="s">
        <v>75</v>
      </c>
      <c r="C1106" s="13" t="s">
        <v>64</v>
      </c>
      <c r="D1106" s="2">
        <v>2015</v>
      </c>
      <c r="E1106" s="13">
        <v>2015</v>
      </c>
      <c r="F1106" s="13" t="s">
        <v>101</v>
      </c>
      <c r="G1106" s="88"/>
      <c r="H1106" s="88"/>
      <c r="I1106" s="88"/>
      <c r="J1106" s="88"/>
      <c r="K1106" s="88"/>
      <c r="L1106" s="88"/>
      <c r="M1106" s="45">
        <v>129532</v>
      </c>
      <c r="N1106" s="45">
        <v>295239</v>
      </c>
      <c r="O1106" s="45"/>
      <c r="P1106" s="45"/>
      <c r="Q1106" s="45"/>
      <c r="R1106" s="45"/>
      <c r="S1106" s="45"/>
      <c r="T1106" s="45"/>
      <c r="U1106" s="45"/>
      <c r="V1106" s="45"/>
      <c r="W1106" s="138"/>
      <c r="X1106" s="138"/>
      <c r="Y1106" s="138"/>
      <c r="Z1106" s="25">
        <v>0.99850000000000005</v>
      </c>
      <c r="AA1106" s="25"/>
      <c r="AB1106" s="25">
        <v>0.14799999999999999</v>
      </c>
      <c r="AC1106" s="25">
        <v>5.6099999999999997E-2</v>
      </c>
      <c r="AD1106" s="121"/>
      <c r="AE1106" s="121"/>
      <c r="AF1106" s="88">
        <v>16445</v>
      </c>
      <c r="AG1106" s="88">
        <v>36151</v>
      </c>
    </row>
    <row r="1107" spans="1:33">
      <c r="A1107" s="12" t="s">
        <v>146</v>
      </c>
      <c r="B1107" s="2" t="s">
        <v>74</v>
      </c>
      <c r="C1107" s="13" t="s">
        <v>64</v>
      </c>
      <c r="D1107" s="2">
        <v>2015</v>
      </c>
      <c r="E1107" s="13">
        <v>2015</v>
      </c>
      <c r="F1107" s="13" t="s">
        <v>101</v>
      </c>
      <c r="G1107" s="88"/>
      <c r="H1107" s="88"/>
      <c r="I1107" s="88"/>
      <c r="J1107" s="88"/>
      <c r="K1107" s="88"/>
      <c r="L1107" s="88"/>
      <c r="M1107" s="45">
        <v>105023</v>
      </c>
      <c r="N1107" s="45">
        <v>219932</v>
      </c>
      <c r="O1107" s="45"/>
      <c r="P1107" s="45"/>
      <c r="Q1107" s="45"/>
      <c r="R1107" s="45"/>
      <c r="S1107" s="45"/>
      <c r="T1107" s="45"/>
      <c r="U1107" s="45"/>
      <c r="V1107" s="45"/>
      <c r="W1107" s="138"/>
      <c r="X1107" s="138"/>
      <c r="Y1107" s="138"/>
      <c r="Z1107" s="25">
        <v>0.98939999999999995</v>
      </c>
      <c r="AA1107" s="25"/>
      <c r="AB1107" s="25">
        <v>0.59099999999999997</v>
      </c>
      <c r="AC1107" s="25">
        <v>2.5000000000000001E-3</v>
      </c>
      <c r="AD1107" s="121"/>
      <c r="AE1107" s="121"/>
      <c r="AF1107" s="88">
        <v>9357</v>
      </c>
      <c r="AG1107" s="88">
        <v>18522</v>
      </c>
    </row>
    <row r="1108" spans="1:33">
      <c r="A1108" s="12" t="s">
        <v>147</v>
      </c>
      <c r="B1108" s="2" t="s">
        <v>75</v>
      </c>
      <c r="C1108" s="13" t="s">
        <v>64</v>
      </c>
      <c r="D1108" s="2">
        <v>2015</v>
      </c>
      <c r="E1108" s="13">
        <v>2015</v>
      </c>
      <c r="F1108" s="13" t="s">
        <v>101</v>
      </c>
      <c r="G1108" s="88"/>
      <c r="H1108" s="88"/>
      <c r="I1108" s="88"/>
      <c r="J1108" s="88"/>
      <c r="K1108" s="88"/>
      <c r="L1108" s="88"/>
      <c r="M1108" s="45">
        <v>2702</v>
      </c>
      <c r="N1108" s="45">
        <v>5988</v>
      </c>
      <c r="O1108" s="45"/>
      <c r="P1108" s="45"/>
      <c r="Q1108" s="45"/>
      <c r="R1108" s="45"/>
      <c r="S1108" s="45"/>
      <c r="T1108" s="45"/>
      <c r="U1108" s="45"/>
      <c r="V1108" s="45"/>
      <c r="W1108" s="138"/>
      <c r="X1108" s="138"/>
      <c r="Y1108" s="138"/>
      <c r="Z1108" s="25">
        <v>0.99080000000000001</v>
      </c>
      <c r="AA1108" s="25"/>
      <c r="AB1108" s="25">
        <v>0.28000000000000003</v>
      </c>
      <c r="AC1108" s="25">
        <v>2.63E-2</v>
      </c>
      <c r="AD1108" s="121"/>
      <c r="AE1108" s="121"/>
      <c r="AF1108" s="88">
        <v>412</v>
      </c>
      <c r="AG1108" s="88">
        <v>943</v>
      </c>
    </row>
    <row r="1109" spans="1:33">
      <c r="A1109" s="12" t="s">
        <v>148</v>
      </c>
      <c r="B1109" s="2" t="s">
        <v>75</v>
      </c>
      <c r="C1109" s="13" t="s">
        <v>64</v>
      </c>
      <c r="D1109" s="2">
        <v>2015</v>
      </c>
      <c r="E1109" s="13">
        <v>2015</v>
      </c>
      <c r="F1109" s="13" t="s">
        <v>101</v>
      </c>
      <c r="G1109" s="88"/>
      <c r="H1109" s="88"/>
      <c r="I1109" s="88"/>
      <c r="J1109" s="88"/>
      <c r="K1109" s="88"/>
      <c r="L1109" s="88"/>
      <c r="M1109" s="45">
        <v>181362</v>
      </c>
      <c r="N1109" s="45">
        <v>403228</v>
      </c>
      <c r="O1109" s="45"/>
      <c r="P1109" s="45"/>
      <c r="Q1109" s="45"/>
      <c r="R1109" s="45"/>
      <c r="S1109" s="45"/>
      <c r="T1109" s="45"/>
      <c r="U1109" s="45"/>
      <c r="V1109" s="45"/>
      <c r="W1109" s="138"/>
      <c r="X1109" s="138"/>
      <c r="Y1109" s="138"/>
      <c r="Z1109" s="25">
        <v>0.99950000000000006</v>
      </c>
      <c r="AA1109" s="25"/>
      <c r="AB1109" s="25">
        <v>9.8000000000000004E-2</v>
      </c>
      <c r="AC1109" s="25">
        <v>3.39E-2</v>
      </c>
      <c r="AD1109" s="121"/>
      <c r="AE1109" s="121"/>
      <c r="AF1109" s="88">
        <v>21019</v>
      </c>
      <c r="AG1109" s="88">
        <v>44668</v>
      </c>
    </row>
    <row r="1110" spans="1:33">
      <c r="A1110" s="12" t="s">
        <v>149</v>
      </c>
      <c r="B1110" s="2" t="s">
        <v>74</v>
      </c>
      <c r="C1110" s="13" t="s">
        <v>64</v>
      </c>
      <c r="D1110" s="2">
        <v>2015</v>
      </c>
      <c r="E1110" s="13">
        <v>2015</v>
      </c>
      <c r="F1110" s="13" t="s">
        <v>101</v>
      </c>
      <c r="G1110" s="88"/>
      <c r="H1110" s="88"/>
      <c r="I1110" s="88"/>
      <c r="J1110" s="88"/>
      <c r="K1110" s="88"/>
      <c r="L1110" s="88"/>
      <c r="M1110" s="45">
        <v>143440</v>
      </c>
      <c r="N1110" s="45">
        <v>291188</v>
      </c>
      <c r="O1110" s="45"/>
      <c r="P1110" s="45"/>
      <c r="Q1110" s="45"/>
      <c r="R1110" s="45"/>
      <c r="S1110" s="45"/>
      <c r="T1110" s="45"/>
      <c r="U1110" s="45"/>
      <c r="V1110" s="45"/>
      <c r="W1110" s="138"/>
      <c r="X1110" s="138"/>
      <c r="Y1110" s="138"/>
      <c r="Z1110" s="25">
        <v>0.95150000000000001</v>
      </c>
      <c r="AA1110" s="25"/>
      <c r="AB1110" s="25">
        <v>0.46200000000000002</v>
      </c>
      <c r="AC1110" s="25">
        <v>1.0800000000000001E-2</v>
      </c>
      <c r="AD1110" s="121"/>
      <c r="AE1110" s="121"/>
      <c r="AF1110" s="88">
        <v>16056</v>
      </c>
      <c r="AG1110" s="88">
        <v>32961</v>
      </c>
    </row>
    <row r="1111" spans="1:33">
      <c r="A1111" s="12" t="s">
        <v>150</v>
      </c>
      <c r="B1111" s="2" t="s">
        <v>74</v>
      </c>
      <c r="C1111" s="13" t="s">
        <v>64</v>
      </c>
      <c r="D1111" s="2">
        <v>2015</v>
      </c>
      <c r="E1111" s="13">
        <v>2015</v>
      </c>
      <c r="F1111" s="13" t="s">
        <v>101</v>
      </c>
      <c r="G1111" s="88"/>
      <c r="H1111" s="88"/>
      <c r="I1111" s="88"/>
      <c r="J1111" s="88"/>
      <c r="K1111" s="88"/>
      <c r="L1111" s="88"/>
      <c r="M1111" s="45">
        <v>34244</v>
      </c>
      <c r="N1111" s="45">
        <v>52180</v>
      </c>
      <c r="O1111" s="45"/>
      <c r="P1111" s="45"/>
      <c r="Q1111" s="45"/>
      <c r="R1111" s="45"/>
      <c r="S1111" s="45"/>
      <c r="T1111" s="45"/>
      <c r="U1111" s="45"/>
      <c r="V1111" s="45"/>
      <c r="W1111" s="138"/>
      <c r="X1111" s="138"/>
      <c r="Y1111" s="138"/>
      <c r="Z1111" s="25">
        <v>0.96679999999999999</v>
      </c>
      <c r="AA1111" s="25"/>
      <c r="AB1111" s="25">
        <v>0.75</v>
      </c>
      <c r="AC1111" s="25">
        <v>7.5600000000000001E-2</v>
      </c>
      <c r="AD1111" s="121"/>
      <c r="AE1111" s="121"/>
      <c r="AF1111" s="88">
        <v>3991</v>
      </c>
      <c r="AG1111" s="88">
        <v>6402</v>
      </c>
    </row>
    <row r="1112" spans="1:33">
      <c r="A1112" s="12" t="s">
        <v>151</v>
      </c>
      <c r="B1112" s="2" t="s">
        <v>75</v>
      </c>
      <c r="C1112" s="13" t="s">
        <v>64</v>
      </c>
      <c r="D1112" s="2">
        <v>2015</v>
      </c>
      <c r="E1112" s="13">
        <v>2015</v>
      </c>
      <c r="F1112" s="13" t="s">
        <v>101</v>
      </c>
      <c r="G1112" s="88"/>
      <c r="H1112" s="88"/>
      <c r="I1112" s="88"/>
      <c r="J1112" s="88"/>
      <c r="K1112" s="88"/>
      <c r="L1112" s="88"/>
      <c r="M1112" s="45">
        <v>53401</v>
      </c>
      <c r="N1112" s="45">
        <v>122077</v>
      </c>
      <c r="O1112" s="45"/>
      <c r="P1112" s="45"/>
      <c r="Q1112" s="45"/>
      <c r="R1112" s="45"/>
      <c r="S1112" s="45"/>
      <c r="T1112" s="45"/>
      <c r="U1112" s="45"/>
      <c r="V1112" s="45"/>
      <c r="W1112" s="138"/>
      <c r="X1112" s="138"/>
      <c r="Y1112" s="138"/>
      <c r="Z1112" s="25">
        <v>0.99199999999999999</v>
      </c>
      <c r="AA1112" s="25"/>
      <c r="AB1112" s="25">
        <v>7.0999999999999994E-2</v>
      </c>
      <c r="AC1112" s="25">
        <v>2.5899999999999999E-2</v>
      </c>
      <c r="AD1112" s="121"/>
      <c r="AE1112" s="121"/>
      <c r="AF1112" s="88">
        <v>7113</v>
      </c>
      <c r="AG1112" s="88">
        <v>15195</v>
      </c>
    </row>
    <row r="1113" spans="1:33">
      <c r="A1113" s="12" t="s">
        <v>152</v>
      </c>
      <c r="B1113" s="2" t="s">
        <v>74</v>
      </c>
      <c r="C1113" s="13" t="s">
        <v>64</v>
      </c>
      <c r="D1113" s="2">
        <v>2015</v>
      </c>
      <c r="E1113" s="13">
        <v>2015</v>
      </c>
      <c r="F1113" s="13" t="s">
        <v>101</v>
      </c>
      <c r="G1113" s="88"/>
      <c r="H1113" s="88"/>
      <c r="I1113" s="88"/>
      <c r="J1113" s="88"/>
      <c r="K1113" s="88"/>
      <c r="L1113" s="88"/>
      <c r="M1113" s="45">
        <v>10090</v>
      </c>
      <c r="N1113" s="45">
        <v>18642</v>
      </c>
      <c r="O1113" s="45"/>
      <c r="P1113" s="45"/>
      <c r="Q1113" s="45"/>
      <c r="R1113" s="45"/>
      <c r="S1113" s="45"/>
      <c r="T1113" s="45"/>
      <c r="U1113" s="45"/>
      <c r="V1113" s="45"/>
      <c r="W1113" s="138"/>
      <c r="X1113" s="138"/>
      <c r="Y1113" s="138"/>
      <c r="Z1113" s="25">
        <v>0.96460000000000001</v>
      </c>
      <c r="AA1113" s="25"/>
      <c r="AB1113" s="25">
        <v>0.28000000000000003</v>
      </c>
      <c r="AC1113" s="25">
        <v>2.63E-2</v>
      </c>
      <c r="AD1113" s="121"/>
      <c r="AE1113" s="121"/>
      <c r="AF1113" s="88">
        <v>1071</v>
      </c>
      <c r="AG1113" s="88">
        <v>2185</v>
      </c>
    </row>
    <row r="1114" spans="1:33">
      <c r="A1114" s="12" t="s">
        <v>153</v>
      </c>
      <c r="B1114" s="2" t="s">
        <v>74</v>
      </c>
      <c r="C1114" s="13" t="s">
        <v>64</v>
      </c>
      <c r="D1114" s="2">
        <v>2015</v>
      </c>
      <c r="E1114" s="13">
        <v>2015</v>
      </c>
      <c r="F1114" s="13" t="s">
        <v>101</v>
      </c>
      <c r="G1114" s="88"/>
      <c r="H1114" s="88"/>
      <c r="I1114" s="88"/>
      <c r="J1114" s="88"/>
      <c r="K1114" s="88"/>
      <c r="L1114" s="88"/>
      <c r="M1114" s="45">
        <v>16305</v>
      </c>
      <c r="N1114" s="45">
        <v>31752</v>
      </c>
      <c r="O1114" s="45"/>
      <c r="P1114" s="45"/>
      <c r="Q1114" s="45"/>
      <c r="R1114" s="45"/>
      <c r="S1114" s="45"/>
      <c r="T1114" s="45"/>
      <c r="U1114" s="45"/>
      <c r="V1114" s="45"/>
      <c r="W1114" s="138"/>
      <c r="X1114" s="138"/>
      <c r="Y1114" s="138"/>
      <c r="Z1114" s="25">
        <v>0.98799999999999999</v>
      </c>
      <c r="AA1114" s="25"/>
      <c r="AB1114" s="25">
        <v>0.28000000000000003</v>
      </c>
      <c r="AC1114" s="25">
        <v>2.63E-2</v>
      </c>
      <c r="AD1114" s="121"/>
      <c r="AE1114" s="121"/>
      <c r="AF1114" s="88">
        <v>3996</v>
      </c>
      <c r="AG1114" s="88">
        <v>7779</v>
      </c>
    </row>
    <row r="1115" spans="1:33">
      <c r="A1115" s="12" t="s">
        <v>154</v>
      </c>
      <c r="B1115" s="2" t="s">
        <v>74</v>
      </c>
      <c r="C1115" s="13" t="s">
        <v>64</v>
      </c>
      <c r="D1115" s="2">
        <v>2015</v>
      </c>
      <c r="E1115" s="13">
        <v>2015</v>
      </c>
      <c r="F1115" s="13" t="s">
        <v>101</v>
      </c>
      <c r="G1115" s="88"/>
      <c r="H1115" s="88"/>
      <c r="I1115" s="88"/>
      <c r="J1115" s="88"/>
      <c r="K1115" s="88"/>
      <c r="L1115" s="88"/>
      <c r="M1115" s="45">
        <v>17002</v>
      </c>
      <c r="N1115" s="45">
        <v>36443</v>
      </c>
      <c r="O1115" s="45"/>
      <c r="P1115" s="45"/>
      <c r="Q1115" s="45"/>
      <c r="R1115" s="45"/>
      <c r="S1115" s="45"/>
      <c r="T1115" s="45"/>
      <c r="U1115" s="45"/>
      <c r="V1115" s="45"/>
      <c r="W1115" s="138"/>
      <c r="X1115" s="138"/>
      <c r="Y1115" s="138"/>
      <c r="Z1115" s="25">
        <v>0.96450000000000002</v>
      </c>
      <c r="AA1115" s="25"/>
      <c r="AB1115" s="25">
        <v>0.28000000000000003</v>
      </c>
      <c r="AC1115" s="25">
        <v>2.63E-2</v>
      </c>
      <c r="AD1115" s="121"/>
      <c r="AE1115" s="121"/>
      <c r="AF1115" s="88">
        <v>4307</v>
      </c>
      <c r="AG1115" s="88">
        <v>9644</v>
      </c>
    </row>
    <row r="1116" spans="1:33">
      <c r="A1116" s="12" t="s">
        <v>155</v>
      </c>
      <c r="B1116" s="2" t="s">
        <v>74</v>
      </c>
      <c r="C1116" s="13" t="s">
        <v>64</v>
      </c>
      <c r="D1116" s="2">
        <v>2015</v>
      </c>
      <c r="E1116" s="13">
        <v>2015</v>
      </c>
      <c r="F1116" s="13" t="s">
        <v>101</v>
      </c>
      <c r="G1116" s="88"/>
      <c r="H1116" s="88"/>
      <c r="I1116" s="88"/>
      <c r="J1116" s="88"/>
      <c r="K1116" s="88"/>
      <c r="L1116" s="88"/>
      <c r="M1116" s="45">
        <v>55399</v>
      </c>
      <c r="N1116" s="45">
        <v>110974</v>
      </c>
      <c r="O1116" s="45"/>
      <c r="P1116" s="45"/>
      <c r="Q1116" s="45"/>
      <c r="R1116" s="45"/>
      <c r="S1116" s="45"/>
      <c r="T1116" s="45"/>
      <c r="U1116" s="45"/>
      <c r="V1116" s="45"/>
      <c r="W1116" s="138"/>
      <c r="X1116" s="138"/>
      <c r="Y1116" s="138"/>
      <c r="Z1116" s="25">
        <v>0.98</v>
      </c>
      <c r="AA1116" s="25"/>
      <c r="AB1116" s="25">
        <v>0.45500000000000002</v>
      </c>
      <c r="AC1116" s="25">
        <v>1.7999999999999999E-2</v>
      </c>
      <c r="AD1116" s="121"/>
      <c r="AE1116" s="121"/>
      <c r="AF1116" s="88">
        <v>10495</v>
      </c>
      <c r="AG1116" s="88">
        <v>21315</v>
      </c>
    </row>
    <row r="1117" spans="1:33">
      <c r="A1117" s="12" t="s">
        <v>156</v>
      </c>
      <c r="B1117" s="2" t="s">
        <v>74</v>
      </c>
      <c r="C1117" s="13" t="s">
        <v>64</v>
      </c>
      <c r="D1117" s="2">
        <v>2015</v>
      </c>
      <c r="E1117" s="13">
        <v>2015</v>
      </c>
      <c r="F1117" s="13" t="s">
        <v>101</v>
      </c>
      <c r="G1117" s="88"/>
      <c r="H1117" s="88"/>
      <c r="I1117" s="88"/>
      <c r="J1117" s="88"/>
      <c r="K1117" s="88"/>
      <c r="L1117" s="88"/>
      <c r="M1117" s="45">
        <v>13880</v>
      </c>
      <c r="N1117" s="45">
        <v>25934</v>
      </c>
      <c r="O1117" s="45"/>
      <c r="P1117" s="45"/>
      <c r="Q1117" s="45"/>
      <c r="R1117" s="45"/>
      <c r="S1117" s="45"/>
      <c r="T1117" s="45"/>
      <c r="U1117" s="45"/>
      <c r="V1117" s="45"/>
      <c r="W1117" s="138"/>
      <c r="X1117" s="138"/>
      <c r="Y1117" s="138"/>
      <c r="Z1117" s="25">
        <v>0.97309999999999997</v>
      </c>
      <c r="AA1117" s="25"/>
      <c r="AB1117" s="25">
        <v>0.28000000000000003</v>
      </c>
      <c r="AC1117" s="25">
        <v>2.63E-2</v>
      </c>
      <c r="AD1117" s="121"/>
      <c r="AE1117" s="121"/>
      <c r="AF1117" s="88">
        <v>2440</v>
      </c>
      <c r="AG1117" s="88">
        <v>5107</v>
      </c>
    </row>
    <row r="1118" spans="1:33">
      <c r="A1118" s="12" t="s">
        <v>157</v>
      </c>
      <c r="B1118" s="2" t="s">
        <v>75</v>
      </c>
      <c r="C1118" s="13" t="s">
        <v>64</v>
      </c>
      <c r="D1118" s="2">
        <v>2015</v>
      </c>
      <c r="E1118" s="13">
        <v>2015</v>
      </c>
      <c r="F1118" s="13" t="s">
        <v>101</v>
      </c>
      <c r="G1118" s="88"/>
      <c r="H1118" s="88"/>
      <c r="I1118" s="88"/>
      <c r="J1118" s="88"/>
      <c r="K1118" s="88"/>
      <c r="L1118" s="88"/>
      <c r="M1118" s="45">
        <v>13115</v>
      </c>
      <c r="N1118" s="45">
        <v>25293</v>
      </c>
      <c r="O1118" s="45"/>
      <c r="P1118" s="45"/>
      <c r="Q1118" s="45"/>
      <c r="R1118" s="45"/>
      <c r="S1118" s="45"/>
      <c r="T1118" s="45"/>
      <c r="U1118" s="45"/>
      <c r="V1118" s="45"/>
      <c r="W1118" s="138"/>
      <c r="X1118" s="138"/>
      <c r="Y1118" s="138"/>
      <c r="Z1118" s="25">
        <v>0.96679999999999999</v>
      </c>
      <c r="AA1118" s="25"/>
      <c r="AB1118" s="25">
        <v>0.28000000000000003</v>
      </c>
      <c r="AC1118" s="25">
        <v>2.63E-2</v>
      </c>
      <c r="AD1118" s="121"/>
      <c r="AE1118" s="121"/>
      <c r="AF1118" s="88">
        <v>625</v>
      </c>
      <c r="AG1118" s="88">
        <v>1023</v>
      </c>
    </row>
    <row r="1119" spans="1:33">
      <c r="A1119" s="12" t="s">
        <v>158</v>
      </c>
      <c r="B1119" s="2" t="s">
        <v>75</v>
      </c>
      <c r="C1119" s="13" t="s">
        <v>64</v>
      </c>
      <c r="D1119" s="2">
        <v>2015</v>
      </c>
      <c r="E1119" s="13">
        <v>2015</v>
      </c>
      <c r="F1119" s="13" t="s">
        <v>101</v>
      </c>
      <c r="G1119" s="88"/>
      <c r="H1119" s="88"/>
      <c r="I1119" s="88"/>
      <c r="J1119" s="88"/>
      <c r="K1119" s="88"/>
      <c r="L1119" s="88"/>
      <c r="M1119" s="45">
        <v>171</v>
      </c>
      <c r="N1119" s="45">
        <v>317</v>
      </c>
      <c r="O1119" s="45"/>
      <c r="P1119" s="45"/>
      <c r="Q1119" s="45"/>
      <c r="R1119" s="45"/>
      <c r="S1119" s="45"/>
      <c r="T1119" s="45"/>
      <c r="U1119" s="45"/>
      <c r="V1119" s="45"/>
      <c r="W1119" s="138"/>
      <c r="X1119" s="138"/>
      <c r="Y1119" s="138"/>
      <c r="Z1119" s="25">
        <v>1</v>
      </c>
      <c r="AA1119" s="25"/>
      <c r="AB1119" s="25">
        <v>0.28000000000000003</v>
      </c>
      <c r="AC1119" s="25">
        <v>2.63E-2</v>
      </c>
      <c r="AD1119" s="121"/>
      <c r="AE1119" s="121"/>
      <c r="AF1119" s="88" t="s">
        <v>430</v>
      </c>
      <c r="AG1119" s="88" t="s">
        <v>430</v>
      </c>
    </row>
    <row r="1120" spans="1:33">
      <c r="A1120" s="12" t="s">
        <v>159</v>
      </c>
      <c r="B1120" s="2" t="s">
        <v>75</v>
      </c>
      <c r="C1120" s="13" t="s">
        <v>64</v>
      </c>
      <c r="D1120" s="2">
        <v>2015</v>
      </c>
      <c r="E1120" s="13">
        <v>2015</v>
      </c>
      <c r="F1120" s="13" t="s">
        <v>101</v>
      </c>
      <c r="G1120" s="88"/>
      <c r="H1120" s="88"/>
      <c r="I1120" s="88"/>
      <c r="J1120" s="88"/>
      <c r="K1120" s="88"/>
      <c r="L1120" s="88"/>
      <c r="M1120" s="45">
        <v>3250</v>
      </c>
      <c r="N1120" s="45">
        <v>6992</v>
      </c>
      <c r="O1120" s="45"/>
      <c r="P1120" s="45"/>
      <c r="Q1120" s="45"/>
      <c r="R1120" s="45"/>
      <c r="S1120" s="45"/>
      <c r="T1120" s="45"/>
      <c r="U1120" s="45"/>
      <c r="V1120" s="45"/>
      <c r="W1120" s="138"/>
      <c r="X1120" s="138"/>
      <c r="Y1120" s="138"/>
      <c r="Z1120" s="25">
        <v>0.98540000000000005</v>
      </c>
      <c r="AA1120" s="25"/>
      <c r="AB1120" s="25">
        <v>0.28000000000000003</v>
      </c>
      <c r="AC1120" s="25">
        <v>2.63E-2</v>
      </c>
      <c r="AD1120" s="121"/>
      <c r="AE1120" s="121"/>
      <c r="AF1120" s="88">
        <v>147</v>
      </c>
      <c r="AG1120" s="88">
        <v>242</v>
      </c>
    </row>
    <row r="1121" spans="1:49">
      <c r="A1121" s="12" t="s">
        <v>160</v>
      </c>
      <c r="B1121" s="2" t="s">
        <v>74</v>
      </c>
      <c r="C1121" s="13" t="s">
        <v>64</v>
      </c>
      <c r="D1121" s="2">
        <v>2015</v>
      </c>
      <c r="E1121" s="13">
        <v>2015</v>
      </c>
      <c r="F1121" s="13" t="s">
        <v>101</v>
      </c>
      <c r="G1121" s="88"/>
      <c r="H1121" s="88"/>
      <c r="I1121" s="88"/>
      <c r="J1121" s="88"/>
      <c r="K1121" s="88"/>
      <c r="L1121" s="88"/>
      <c r="M1121" s="45">
        <v>23149</v>
      </c>
      <c r="N1121" s="45">
        <v>44119</v>
      </c>
      <c r="O1121" s="45"/>
      <c r="P1121" s="45"/>
      <c r="Q1121" s="45"/>
      <c r="R1121" s="45"/>
      <c r="S1121" s="45"/>
      <c r="T1121" s="45"/>
      <c r="U1121" s="45"/>
      <c r="V1121" s="45"/>
      <c r="W1121" s="138"/>
      <c r="X1121" s="138"/>
      <c r="Y1121" s="138"/>
      <c r="Z1121" s="25">
        <v>0.97519999999999996</v>
      </c>
      <c r="AA1121" s="25"/>
      <c r="AB1121" s="25">
        <v>0.75</v>
      </c>
      <c r="AC1121" s="25">
        <v>2.07E-2</v>
      </c>
      <c r="AD1121" s="121"/>
      <c r="AE1121" s="121"/>
      <c r="AF1121" s="88">
        <v>2318</v>
      </c>
      <c r="AG1121" s="88">
        <v>4619</v>
      </c>
    </row>
    <row r="1122" spans="1:49">
      <c r="A1122" s="12" t="s">
        <v>161</v>
      </c>
      <c r="B1122" s="2" t="s">
        <v>74</v>
      </c>
      <c r="C1122" s="13" t="s">
        <v>64</v>
      </c>
      <c r="D1122" s="2">
        <v>2015</v>
      </c>
      <c r="E1122" s="13">
        <v>2015</v>
      </c>
      <c r="F1122" s="13" t="s">
        <v>101</v>
      </c>
      <c r="G1122" s="88"/>
      <c r="H1122" s="88"/>
      <c r="I1122" s="88"/>
      <c r="J1122" s="88"/>
      <c r="K1122" s="88"/>
      <c r="L1122" s="88"/>
      <c r="M1122" s="45">
        <v>20183</v>
      </c>
      <c r="N1122" s="45">
        <v>36183</v>
      </c>
      <c r="O1122" s="45"/>
      <c r="P1122" s="45"/>
      <c r="Q1122" s="45"/>
      <c r="R1122" s="45"/>
      <c r="S1122" s="45"/>
      <c r="T1122" s="45"/>
      <c r="U1122" s="45"/>
      <c r="V1122" s="45"/>
      <c r="W1122" s="138"/>
      <c r="X1122" s="138"/>
      <c r="Y1122" s="138"/>
      <c r="Z1122" s="25">
        <v>0.92500000000000004</v>
      </c>
      <c r="AA1122" s="25"/>
      <c r="AB1122" s="25">
        <v>0.28000000000000003</v>
      </c>
      <c r="AC1122" s="25">
        <v>2.63E-2</v>
      </c>
      <c r="AD1122" s="121"/>
      <c r="AE1122" s="121"/>
      <c r="AF1122" s="88">
        <v>3289</v>
      </c>
      <c r="AG1122" s="88">
        <v>6691</v>
      </c>
      <c r="AH1122" s="1"/>
      <c r="AI1122" s="1"/>
      <c r="AJ1122" s="1"/>
      <c r="AK1122" s="1"/>
      <c r="AL1122" s="1"/>
      <c r="AM1122" s="1"/>
      <c r="AN1122" s="1"/>
      <c r="AO1122" s="1"/>
      <c r="AP1122" s="1"/>
      <c r="AQ1122" s="1"/>
      <c r="AR1122" s="1"/>
      <c r="AS1122" s="1"/>
      <c r="AT1122" s="1"/>
      <c r="AU1122" s="1"/>
      <c r="AV1122" s="1"/>
      <c r="AW1122" s="1"/>
    </row>
    <row r="1123" spans="1:49">
      <c r="A1123" s="12" t="s">
        <v>162</v>
      </c>
      <c r="B1123" s="2" t="s">
        <v>75</v>
      </c>
      <c r="C1123" s="13" t="s">
        <v>64</v>
      </c>
      <c r="D1123" s="2">
        <v>2015</v>
      </c>
      <c r="E1123" s="13">
        <v>2015</v>
      </c>
      <c r="F1123" s="13" t="s">
        <v>101</v>
      </c>
      <c r="G1123" s="88"/>
      <c r="H1123" s="88"/>
      <c r="I1123" s="88"/>
      <c r="J1123" s="88"/>
      <c r="K1123" s="88"/>
      <c r="L1123" s="88"/>
      <c r="M1123" s="45">
        <v>43553</v>
      </c>
      <c r="N1123" s="45">
        <v>92572</v>
      </c>
      <c r="O1123" s="45"/>
      <c r="P1123" s="45"/>
      <c r="Q1123" s="45"/>
      <c r="R1123" s="45"/>
      <c r="S1123" s="45"/>
      <c r="T1123" s="45"/>
      <c r="U1123" s="45"/>
      <c r="V1123" s="45"/>
      <c r="W1123" s="138"/>
      <c r="X1123" s="138"/>
      <c r="Y1123" s="138"/>
      <c r="Z1123" s="25">
        <v>0.99170000000000003</v>
      </c>
      <c r="AA1123" s="25"/>
      <c r="AB1123" s="25">
        <v>0.1</v>
      </c>
      <c r="AC1123" s="25">
        <v>1.54E-2</v>
      </c>
      <c r="AD1123" s="121"/>
      <c r="AE1123" s="121"/>
      <c r="AF1123" s="88">
        <v>5315</v>
      </c>
      <c r="AG1123" s="88">
        <v>11413</v>
      </c>
      <c r="AH1123" s="1"/>
      <c r="AI1123" s="1"/>
      <c r="AJ1123" s="1"/>
      <c r="AK1123" s="1"/>
      <c r="AL1123" s="1"/>
      <c r="AM1123" s="1"/>
      <c r="AN1123" s="1"/>
      <c r="AO1123" s="1"/>
      <c r="AP1123" s="1"/>
      <c r="AQ1123" s="1"/>
      <c r="AR1123" s="1"/>
      <c r="AS1123" s="1"/>
      <c r="AT1123" s="1"/>
      <c r="AU1123" s="1"/>
      <c r="AV1123" s="1"/>
      <c r="AW1123" s="1"/>
    </row>
    <row r="1124" spans="1:49">
      <c r="A1124" s="12" t="s">
        <v>163</v>
      </c>
      <c r="B1124" s="2" t="s">
        <v>75</v>
      </c>
      <c r="C1124" s="13" t="s">
        <v>64</v>
      </c>
      <c r="D1124" s="2">
        <v>2015</v>
      </c>
      <c r="E1124" s="13">
        <v>2015</v>
      </c>
      <c r="F1124" s="13" t="s">
        <v>101</v>
      </c>
      <c r="G1124" s="88"/>
      <c r="H1124" s="88"/>
      <c r="I1124" s="88"/>
      <c r="J1124" s="88"/>
      <c r="K1124" s="88"/>
      <c r="L1124" s="88"/>
      <c r="M1124" s="45">
        <v>5712</v>
      </c>
      <c r="N1124" s="45">
        <v>13236</v>
      </c>
      <c r="O1124" s="45"/>
      <c r="P1124" s="45"/>
      <c r="Q1124" s="45"/>
      <c r="R1124" s="45"/>
      <c r="S1124" s="45"/>
      <c r="T1124" s="45"/>
      <c r="U1124" s="45"/>
      <c r="V1124" s="45"/>
      <c r="W1124" s="138"/>
      <c r="X1124" s="138"/>
      <c r="Y1124" s="138"/>
      <c r="Z1124" s="25">
        <v>0.97870000000000001</v>
      </c>
      <c r="AA1124" s="25"/>
      <c r="AB1124" s="25">
        <v>0.28000000000000003</v>
      </c>
      <c r="AC1124" s="25">
        <v>2.63E-2</v>
      </c>
      <c r="AD1124" s="121"/>
      <c r="AE1124" s="121"/>
      <c r="AF1124" s="88">
        <v>668</v>
      </c>
      <c r="AG1124" s="88">
        <v>1411</v>
      </c>
      <c r="AH1124" s="1"/>
      <c r="AI1124" s="1"/>
      <c r="AJ1124" s="1"/>
      <c r="AK1124" s="1"/>
      <c r="AL1124" s="1"/>
      <c r="AM1124" s="1"/>
      <c r="AN1124" s="1"/>
      <c r="AO1124" s="1"/>
      <c r="AP1124" s="1"/>
      <c r="AQ1124" s="1"/>
      <c r="AR1124" s="1"/>
      <c r="AS1124" s="1"/>
      <c r="AT1124" s="1"/>
      <c r="AU1124" s="1"/>
      <c r="AV1124" s="1"/>
      <c r="AW1124" s="1"/>
    </row>
    <row r="1125" spans="1:49">
      <c r="A1125" s="12" t="s">
        <v>164</v>
      </c>
      <c r="B1125" s="2" t="s">
        <v>75</v>
      </c>
      <c r="C1125" s="13" t="s">
        <v>64</v>
      </c>
      <c r="D1125" s="2">
        <v>2015</v>
      </c>
      <c r="E1125" s="13">
        <v>2015</v>
      </c>
      <c r="F1125" s="13" t="s">
        <v>101</v>
      </c>
      <c r="G1125" s="88"/>
      <c r="H1125" s="88"/>
      <c r="I1125" s="88"/>
      <c r="J1125" s="88"/>
      <c r="K1125" s="88"/>
      <c r="L1125" s="88"/>
      <c r="M1125" s="45">
        <v>4816</v>
      </c>
      <c r="N1125" s="45">
        <v>10543</v>
      </c>
      <c r="O1125" s="45"/>
      <c r="P1125" s="45"/>
      <c r="Q1125" s="45"/>
      <c r="R1125" s="45"/>
      <c r="S1125" s="45"/>
      <c r="T1125" s="45"/>
      <c r="U1125" s="45"/>
      <c r="V1125" s="45"/>
      <c r="W1125" s="138"/>
      <c r="X1125" s="138"/>
      <c r="Y1125" s="138"/>
      <c r="Z1125" s="25">
        <v>0.95479999999999998</v>
      </c>
      <c r="AA1125" s="25"/>
      <c r="AB1125" s="25">
        <v>0.28000000000000003</v>
      </c>
      <c r="AC1125" s="25">
        <v>2.63E-2</v>
      </c>
      <c r="AD1125" s="121"/>
      <c r="AE1125" s="121"/>
      <c r="AF1125" s="88">
        <v>422</v>
      </c>
      <c r="AG1125" s="88">
        <v>886</v>
      </c>
      <c r="AH1125" s="1"/>
      <c r="AI1125" s="1"/>
      <c r="AJ1125" s="1"/>
      <c r="AK1125" s="1"/>
      <c r="AL1125" s="1"/>
      <c r="AM1125" s="1"/>
      <c r="AN1125" s="1"/>
      <c r="AO1125" s="1"/>
      <c r="AP1125" s="1"/>
      <c r="AQ1125" s="1"/>
      <c r="AR1125" s="1"/>
      <c r="AS1125" s="1"/>
      <c r="AT1125" s="1"/>
      <c r="AU1125" s="1"/>
      <c r="AV1125" s="1"/>
      <c r="AW1125" s="1"/>
    </row>
    <row r="1126" spans="1:49">
      <c r="A1126" s="12" t="s">
        <v>165</v>
      </c>
      <c r="B1126" s="2" t="s">
        <v>75</v>
      </c>
      <c r="C1126" s="13" t="s">
        <v>64</v>
      </c>
      <c r="D1126" s="2">
        <v>2015</v>
      </c>
      <c r="E1126" s="13">
        <v>2015</v>
      </c>
      <c r="F1126" s="13" t="s">
        <v>101</v>
      </c>
      <c r="G1126" s="88"/>
      <c r="H1126" s="88"/>
      <c r="I1126" s="88"/>
      <c r="J1126" s="88"/>
      <c r="K1126" s="88"/>
      <c r="L1126" s="88"/>
      <c r="M1126" s="45">
        <v>1035</v>
      </c>
      <c r="N1126" s="45">
        <v>1867</v>
      </c>
      <c r="O1126" s="45"/>
      <c r="P1126" s="45"/>
      <c r="Q1126" s="45"/>
      <c r="R1126" s="45"/>
      <c r="S1126" s="45"/>
      <c r="T1126" s="45"/>
      <c r="U1126" s="45"/>
      <c r="V1126" s="45"/>
      <c r="W1126" s="138"/>
      <c r="X1126" s="138"/>
      <c r="Y1126" s="138"/>
      <c r="Z1126" s="25">
        <v>0.98360000000000003</v>
      </c>
      <c r="AA1126" s="25"/>
      <c r="AB1126" s="25">
        <v>0.28000000000000003</v>
      </c>
      <c r="AC1126" s="25">
        <v>2.63E-2</v>
      </c>
      <c r="AD1126" s="121"/>
      <c r="AE1126" s="121"/>
      <c r="AF1126" s="88">
        <v>34</v>
      </c>
      <c r="AG1126" s="88">
        <v>50</v>
      </c>
      <c r="AH1126" s="1"/>
      <c r="AI1126" s="1"/>
      <c r="AJ1126" s="1"/>
      <c r="AK1126" s="1"/>
      <c r="AL1126" s="1"/>
      <c r="AM1126" s="1"/>
      <c r="AN1126" s="1"/>
      <c r="AO1126" s="1"/>
      <c r="AP1126" s="1"/>
      <c r="AQ1126" s="1"/>
      <c r="AR1126" s="1"/>
      <c r="AS1126" s="1"/>
      <c r="AT1126" s="1"/>
      <c r="AU1126" s="1"/>
      <c r="AV1126" s="1"/>
      <c r="AW1126" s="1"/>
    </row>
    <row r="1127" spans="1:49">
      <c r="A1127" s="12" t="s">
        <v>166</v>
      </c>
      <c r="B1127" s="2" t="s">
        <v>74</v>
      </c>
      <c r="C1127" s="13" t="s">
        <v>64</v>
      </c>
      <c r="D1127" s="2">
        <v>2015</v>
      </c>
      <c r="E1127" s="13">
        <v>2015</v>
      </c>
      <c r="F1127" s="13" t="s">
        <v>101</v>
      </c>
      <c r="G1127" s="88"/>
      <c r="H1127" s="88"/>
      <c r="I1127" s="88"/>
      <c r="J1127" s="88"/>
      <c r="K1127" s="88"/>
      <c r="L1127" s="88"/>
      <c r="M1127" s="45">
        <v>52900</v>
      </c>
      <c r="N1127" s="45">
        <v>123955</v>
      </c>
      <c r="O1127" s="45"/>
      <c r="P1127" s="45"/>
      <c r="Q1127" s="45"/>
      <c r="R1127" s="45"/>
      <c r="S1127" s="45"/>
      <c r="T1127" s="45"/>
      <c r="U1127" s="45"/>
      <c r="V1127" s="45"/>
      <c r="W1127" s="138"/>
      <c r="X1127" s="138"/>
      <c r="Y1127" s="138"/>
      <c r="Z1127" s="25">
        <v>0.99099999999999999</v>
      </c>
      <c r="AA1127" s="25"/>
      <c r="AB1127" s="25">
        <v>0.33300000000000002</v>
      </c>
      <c r="AC1127" s="25">
        <v>3.1899999999999998E-2</v>
      </c>
      <c r="AD1127" s="121"/>
      <c r="AE1127" s="121"/>
      <c r="AF1127" s="88">
        <v>8111</v>
      </c>
      <c r="AG1127" s="88">
        <v>18779</v>
      </c>
      <c r="AH1127" s="1"/>
      <c r="AI1127" s="1"/>
      <c r="AJ1127" s="1"/>
      <c r="AK1127" s="1"/>
      <c r="AL1127" s="1"/>
      <c r="AM1127" s="1"/>
      <c r="AN1127" s="1"/>
      <c r="AO1127" s="1"/>
      <c r="AP1127" s="1"/>
      <c r="AQ1127" s="1"/>
      <c r="AR1127" s="1"/>
      <c r="AS1127" s="1"/>
      <c r="AT1127" s="1"/>
      <c r="AU1127" s="1"/>
      <c r="AV1127" s="1"/>
      <c r="AW1127" s="1"/>
    </row>
    <row r="1128" spans="1:49">
      <c r="A1128" s="12" t="s">
        <v>167</v>
      </c>
      <c r="B1128" s="2" t="s">
        <v>75</v>
      </c>
      <c r="C1128" s="13" t="s">
        <v>64</v>
      </c>
      <c r="D1128" s="2">
        <v>2015</v>
      </c>
      <c r="E1128" s="13">
        <v>2015</v>
      </c>
      <c r="F1128" s="13" t="s">
        <v>101</v>
      </c>
      <c r="G1128" s="88"/>
      <c r="H1128" s="88"/>
      <c r="I1128" s="88"/>
      <c r="J1128" s="88"/>
      <c r="K1128" s="88"/>
      <c r="L1128" s="88"/>
      <c r="M1128" s="45">
        <v>3156</v>
      </c>
      <c r="N1128" s="45">
        <v>5603</v>
      </c>
      <c r="O1128" s="45"/>
      <c r="P1128" s="45"/>
      <c r="Q1128" s="45"/>
      <c r="R1128" s="45"/>
      <c r="S1128" s="45"/>
      <c r="T1128" s="45"/>
      <c r="U1128" s="45"/>
      <c r="V1128" s="45"/>
      <c r="W1128" s="138"/>
      <c r="X1128" s="138"/>
      <c r="Y1128" s="138"/>
      <c r="Z1128" s="25">
        <v>0.87670000000000003</v>
      </c>
      <c r="AA1128" s="25"/>
      <c r="AB1128" s="25">
        <v>0.28000000000000003</v>
      </c>
      <c r="AC1128" s="25">
        <v>2.63E-2</v>
      </c>
      <c r="AD1128" s="121"/>
      <c r="AE1128" s="121"/>
      <c r="AF1128" s="88">
        <v>111</v>
      </c>
      <c r="AG1128" s="88">
        <v>177</v>
      </c>
      <c r="AH1128" s="1"/>
      <c r="AI1128" s="1"/>
      <c r="AJ1128" s="1"/>
      <c r="AK1128" s="1"/>
      <c r="AL1128" s="1"/>
      <c r="AM1128" s="1"/>
      <c r="AN1128" s="1"/>
      <c r="AO1128" s="1"/>
      <c r="AP1128" s="1"/>
      <c r="AQ1128" s="1"/>
      <c r="AR1128" s="1"/>
      <c r="AS1128" s="1"/>
      <c r="AT1128" s="1"/>
      <c r="AU1128" s="1"/>
      <c r="AV1128" s="1"/>
      <c r="AW1128" s="1"/>
    </row>
    <row r="1129" spans="1:49">
      <c r="A1129" s="12" t="s">
        <v>168</v>
      </c>
      <c r="B1129" s="2" t="s">
        <v>74</v>
      </c>
      <c r="C1129" s="13" t="s">
        <v>64</v>
      </c>
      <c r="D1129" s="2">
        <v>2015</v>
      </c>
      <c r="E1129" s="13">
        <v>2015</v>
      </c>
      <c r="F1129" s="13" t="s">
        <v>101</v>
      </c>
      <c r="G1129" s="88"/>
      <c r="H1129" s="88"/>
      <c r="I1129" s="88"/>
      <c r="J1129" s="88"/>
      <c r="K1129" s="88"/>
      <c r="L1129" s="88"/>
      <c r="M1129" s="45">
        <v>37333</v>
      </c>
      <c r="N1129" s="45">
        <v>75003</v>
      </c>
      <c r="O1129" s="45"/>
      <c r="P1129" s="45"/>
      <c r="Q1129" s="45"/>
      <c r="R1129" s="45"/>
      <c r="S1129" s="45"/>
      <c r="T1129" s="45"/>
      <c r="U1129" s="45"/>
      <c r="V1129" s="45"/>
      <c r="W1129" s="138"/>
      <c r="X1129" s="138"/>
      <c r="Y1129" s="138"/>
      <c r="Z1129" s="25">
        <v>0.97829999999999995</v>
      </c>
      <c r="AA1129" s="25"/>
      <c r="AB1129" s="25">
        <v>0.4</v>
      </c>
      <c r="AC1129" s="25">
        <v>6.8099999999999994E-2</v>
      </c>
      <c r="AD1129" s="121"/>
      <c r="AE1129" s="121"/>
      <c r="AF1129" s="88">
        <v>6868</v>
      </c>
      <c r="AG1129" s="88">
        <v>15312</v>
      </c>
      <c r="AH1129" s="1"/>
      <c r="AI1129" s="1"/>
      <c r="AJ1129" s="1"/>
      <c r="AK1129" s="1"/>
      <c r="AL1129" s="1"/>
      <c r="AM1129" s="1"/>
      <c r="AN1129" s="1"/>
      <c r="AO1129" s="1"/>
      <c r="AP1129" s="1"/>
      <c r="AQ1129" s="1"/>
      <c r="AR1129" s="1"/>
      <c r="AS1129" s="1"/>
      <c r="AT1129" s="1"/>
      <c r="AU1129" s="1"/>
      <c r="AV1129" s="1"/>
      <c r="AW1129" s="1"/>
    </row>
    <row r="1130" spans="1:49">
      <c r="A1130" s="12" t="s">
        <v>169</v>
      </c>
      <c r="B1130" s="2" t="s">
        <v>74</v>
      </c>
      <c r="C1130" s="13" t="s">
        <v>64</v>
      </c>
      <c r="D1130" s="2">
        <v>2015</v>
      </c>
      <c r="E1130" s="13">
        <v>2015</v>
      </c>
      <c r="F1130" s="13" t="s">
        <v>101</v>
      </c>
      <c r="G1130" s="88"/>
      <c r="H1130" s="88"/>
      <c r="I1130" s="88"/>
      <c r="J1130" s="88"/>
      <c r="K1130" s="88"/>
      <c r="L1130" s="88"/>
      <c r="M1130" s="45">
        <v>10254</v>
      </c>
      <c r="N1130" s="45">
        <v>20610</v>
      </c>
      <c r="O1130" s="45"/>
      <c r="P1130" s="45"/>
      <c r="Q1130" s="45"/>
      <c r="R1130" s="45"/>
      <c r="S1130" s="45"/>
      <c r="T1130" s="45"/>
      <c r="U1130" s="45"/>
      <c r="V1130" s="45"/>
      <c r="W1130" s="138"/>
      <c r="X1130" s="138"/>
      <c r="Y1130" s="138"/>
      <c r="Z1130" s="25">
        <v>0.9476</v>
      </c>
      <c r="AA1130" s="25"/>
      <c r="AB1130" s="25">
        <v>0.28000000000000003</v>
      </c>
      <c r="AC1130" s="25">
        <v>2.63E-2</v>
      </c>
      <c r="AD1130" s="121"/>
      <c r="AE1130" s="121"/>
      <c r="AF1130" s="88">
        <v>913</v>
      </c>
      <c r="AG1130" s="88">
        <v>1821</v>
      </c>
      <c r="AH1130" s="1"/>
      <c r="AI1130" s="1"/>
      <c r="AJ1130" s="1"/>
      <c r="AK1130" s="1"/>
      <c r="AL1130" s="1"/>
      <c r="AM1130" s="1"/>
      <c r="AN1130" s="1"/>
      <c r="AO1130" s="1"/>
      <c r="AP1130" s="1"/>
      <c r="AQ1130" s="1"/>
      <c r="AR1130" s="1"/>
      <c r="AS1130" s="1"/>
      <c r="AT1130" s="1"/>
      <c r="AU1130" s="1"/>
      <c r="AV1130" s="1"/>
      <c r="AW1130" s="1"/>
    </row>
    <row r="1131" spans="1:49">
      <c r="A1131" s="12" t="s">
        <v>170</v>
      </c>
      <c r="B1131" s="2" t="s">
        <v>75</v>
      </c>
      <c r="C1131" s="13" t="s">
        <v>64</v>
      </c>
      <c r="D1131" s="2">
        <v>2015</v>
      </c>
      <c r="E1131" s="13">
        <v>2015</v>
      </c>
      <c r="F1131" s="13" t="s">
        <v>101</v>
      </c>
      <c r="G1131" s="88"/>
      <c r="H1131" s="88"/>
      <c r="I1131" s="88"/>
      <c r="J1131" s="88"/>
      <c r="K1131" s="88"/>
      <c r="L1131" s="88"/>
      <c r="M1131" s="45">
        <v>6306</v>
      </c>
      <c r="N1131" s="45">
        <v>13621</v>
      </c>
      <c r="O1131" s="45"/>
      <c r="P1131" s="45"/>
      <c r="Q1131" s="45"/>
      <c r="R1131" s="45"/>
      <c r="S1131" s="45"/>
      <c r="T1131" s="45"/>
      <c r="U1131" s="45"/>
      <c r="V1131" s="45"/>
      <c r="W1131" s="138"/>
      <c r="X1131" s="138"/>
      <c r="Y1131" s="138"/>
      <c r="Z1131" s="25">
        <v>1</v>
      </c>
      <c r="AA1131" s="25"/>
      <c r="AB1131" s="25">
        <v>0.28000000000000003</v>
      </c>
      <c r="AC1131" s="25">
        <v>2.63E-2</v>
      </c>
      <c r="AD1131" s="121"/>
      <c r="AE1131" s="121"/>
      <c r="AF1131" s="88">
        <v>533</v>
      </c>
      <c r="AG1131" s="88">
        <v>1065</v>
      </c>
      <c r="AH1131" s="1"/>
      <c r="AI1131" s="1"/>
      <c r="AJ1131" s="1"/>
      <c r="AK1131" s="1"/>
      <c r="AL1131" s="1"/>
      <c r="AM1131" s="1"/>
      <c r="AN1131" s="1"/>
      <c r="AO1131" s="1"/>
      <c r="AP1131" s="1"/>
      <c r="AQ1131" s="1"/>
      <c r="AR1131" s="1"/>
      <c r="AS1131" s="1"/>
      <c r="AT1131" s="1"/>
      <c r="AU1131" s="1"/>
      <c r="AV1131" s="1"/>
      <c r="AW1131" s="1"/>
    </row>
    <row r="1132" spans="1:49">
      <c r="A1132" s="48" t="s">
        <v>171</v>
      </c>
      <c r="B1132" s="2" t="s">
        <v>66</v>
      </c>
      <c r="C1132" s="13" t="s">
        <v>185</v>
      </c>
      <c r="D1132" s="2">
        <v>2015</v>
      </c>
      <c r="E1132" s="13">
        <v>2015</v>
      </c>
      <c r="F1132" s="13" t="s">
        <v>101</v>
      </c>
      <c r="G1132" s="88">
        <v>279108</v>
      </c>
      <c r="H1132" s="88">
        <v>1849737</v>
      </c>
      <c r="I1132" s="88">
        <v>1989</v>
      </c>
      <c r="J1132" s="88">
        <v>18895</v>
      </c>
      <c r="K1132" s="88">
        <v>281097</v>
      </c>
      <c r="L1132" s="88">
        <v>1868632</v>
      </c>
      <c r="M1132" s="45">
        <v>2149729</v>
      </c>
      <c r="N1132" s="45">
        <v>4501646</v>
      </c>
      <c r="O1132" s="45">
        <v>707662</v>
      </c>
      <c r="P1132" s="45">
        <v>3746025</v>
      </c>
      <c r="Q1132" s="45">
        <v>4453687</v>
      </c>
      <c r="R1132" s="45">
        <v>6558</v>
      </c>
      <c r="S1132" s="45">
        <v>41401</v>
      </c>
      <c r="T1132" s="45">
        <v>47959</v>
      </c>
      <c r="U1132" s="45">
        <v>714220</v>
      </c>
      <c r="V1132" s="45">
        <v>3787426</v>
      </c>
      <c r="W1132" s="138">
        <v>627492787</v>
      </c>
      <c r="X1132" s="138">
        <v>6210421</v>
      </c>
      <c r="Y1132" s="138">
        <v>633703208</v>
      </c>
      <c r="Z1132" s="25">
        <v>0.97089999999999999</v>
      </c>
      <c r="AA1132" s="25"/>
      <c r="AB1132" s="25">
        <v>0.317</v>
      </c>
      <c r="AC1132" s="25">
        <v>4.4600000000000001E-2</v>
      </c>
      <c r="AD1132" s="121"/>
      <c r="AE1132" s="121"/>
      <c r="AF1132" s="88">
        <v>323883</v>
      </c>
      <c r="AG1132" s="88">
        <v>677534</v>
      </c>
      <c r="AH1132" s="2"/>
      <c r="AI1132" s="2"/>
      <c r="AJ1132" s="2"/>
      <c r="AK1132" s="2"/>
      <c r="AL1132" s="2"/>
      <c r="AM1132" s="2"/>
      <c r="AN1132" s="2"/>
      <c r="AO1132" s="2"/>
      <c r="AP1132" s="2"/>
      <c r="AQ1132" s="2"/>
      <c r="AR1132" s="2"/>
      <c r="AS1132" s="2"/>
      <c r="AT1132" s="2"/>
      <c r="AU1132" s="2"/>
      <c r="AV1132" s="2"/>
      <c r="AW1132" s="2"/>
    </row>
    <row r="1133" spans="1:49">
      <c r="A1133" s="48" t="s">
        <v>172</v>
      </c>
      <c r="B1133" s="2" t="s">
        <v>74</v>
      </c>
      <c r="C1133" s="13" t="s">
        <v>185</v>
      </c>
      <c r="D1133" s="2">
        <v>2015</v>
      </c>
      <c r="E1133" s="13">
        <v>2015</v>
      </c>
      <c r="F1133" s="13" t="s">
        <v>101</v>
      </c>
      <c r="G1133" s="88"/>
      <c r="H1133" s="88"/>
      <c r="I1133" s="88"/>
      <c r="J1133" s="88"/>
      <c r="K1133" s="88"/>
      <c r="L1133" s="88"/>
      <c r="M1133" s="45">
        <v>62557</v>
      </c>
      <c r="N1133" s="45">
        <v>121947</v>
      </c>
      <c r="O1133" s="45"/>
      <c r="P1133" s="45"/>
      <c r="Q1133" s="45"/>
      <c r="R1133" s="45"/>
      <c r="S1133" s="45"/>
      <c r="T1133" s="45"/>
      <c r="U1133" s="45"/>
      <c r="V1133" s="45"/>
      <c r="W1133" s="138"/>
      <c r="X1133" s="138"/>
      <c r="Y1133" s="138"/>
      <c r="Z1133" s="25">
        <v>0.88519999999999999</v>
      </c>
      <c r="AA1133" s="25"/>
      <c r="AB1133" s="25">
        <v>0.81299999999999994</v>
      </c>
      <c r="AC1133" s="25">
        <v>3.56E-2</v>
      </c>
      <c r="AD1133" s="121"/>
      <c r="AE1133" s="121"/>
      <c r="AF1133" s="88">
        <v>9056</v>
      </c>
      <c r="AG1133" s="88">
        <v>17219</v>
      </c>
      <c r="AH1133" s="1"/>
      <c r="AI1133" s="1"/>
      <c r="AJ1133" s="1"/>
      <c r="AK1133" s="1"/>
      <c r="AL1133" s="1"/>
      <c r="AM1133" s="1"/>
      <c r="AN1133" s="1"/>
      <c r="AO1133" s="1"/>
      <c r="AP1133" s="1"/>
      <c r="AQ1133" s="1"/>
      <c r="AR1133" s="1"/>
      <c r="AS1133" s="1"/>
      <c r="AT1133" s="1"/>
      <c r="AU1133" s="1"/>
      <c r="AV1133" s="1"/>
      <c r="AW1133" s="1"/>
    </row>
    <row r="1134" spans="1:49">
      <c r="A1134" s="48" t="s">
        <v>173</v>
      </c>
      <c r="B1134" s="2" t="s">
        <v>75</v>
      </c>
      <c r="C1134" s="13" t="s">
        <v>185</v>
      </c>
      <c r="D1134" s="2">
        <v>2015</v>
      </c>
      <c r="E1134" s="13">
        <v>2015</v>
      </c>
      <c r="F1134" s="13" t="s">
        <v>101</v>
      </c>
      <c r="G1134" s="88"/>
      <c r="H1134" s="88"/>
      <c r="I1134" s="88"/>
      <c r="J1134" s="88"/>
      <c r="K1134" s="88"/>
      <c r="L1134" s="88"/>
      <c r="M1134" s="45">
        <v>99</v>
      </c>
      <c r="N1134" s="45">
        <v>172</v>
      </c>
      <c r="O1134" s="45"/>
      <c r="P1134" s="45"/>
      <c r="Q1134" s="45"/>
      <c r="R1134" s="45"/>
      <c r="S1134" s="45"/>
      <c r="T1134" s="45"/>
      <c r="U1134" s="45"/>
      <c r="V1134" s="45"/>
      <c r="W1134" s="138"/>
      <c r="X1134" s="138"/>
      <c r="Y1134" s="138"/>
      <c r="Z1134" s="25">
        <v>1</v>
      </c>
      <c r="AA1134" s="25"/>
      <c r="AB1134" s="25">
        <v>0.27600000000000002</v>
      </c>
      <c r="AC1134" s="25">
        <v>2.3900000000000001E-2</v>
      </c>
      <c r="AD1134" s="121"/>
      <c r="AE1134" s="121"/>
      <c r="AF1134" s="88" t="s">
        <v>430</v>
      </c>
      <c r="AG1134" s="88" t="s">
        <v>430</v>
      </c>
      <c r="AH1134" s="1"/>
      <c r="AI1134" s="1"/>
      <c r="AJ1134" s="1"/>
      <c r="AK1134" s="1"/>
      <c r="AL1134" s="1"/>
      <c r="AM1134" s="1"/>
      <c r="AN1134" s="1"/>
      <c r="AO1134" s="1"/>
      <c r="AP1134" s="1"/>
      <c r="AQ1134" s="1"/>
      <c r="AR1134" s="1"/>
      <c r="AS1134" s="1"/>
      <c r="AT1134" s="1"/>
      <c r="AU1134" s="1"/>
      <c r="AV1134" s="1"/>
      <c r="AW1134" s="1"/>
    </row>
    <row r="1135" spans="1:49">
      <c r="A1135" s="48" t="s">
        <v>174</v>
      </c>
      <c r="B1135" s="2" t="s">
        <v>75</v>
      </c>
      <c r="C1135" s="13" t="s">
        <v>185</v>
      </c>
      <c r="D1135" s="2">
        <v>2015</v>
      </c>
      <c r="E1135" s="13">
        <v>2015</v>
      </c>
      <c r="F1135" s="13" t="s">
        <v>101</v>
      </c>
      <c r="G1135" s="88"/>
      <c r="H1135" s="88"/>
      <c r="I1135" s="88"/>
      <c r="J1135" s="88"/>
      <c r="K1135" s="88"/>
      <c r="L1135" s="88"/>
      <c r="M1135" s="45">
        <v>1782</v>
      </c>
      <c r="N1135" s="45">
        <v>3390</v>
      </c>
      <c r="O1135" s="45"/>
      <c r="P1135" s="45"/>
      <c r="Q1135" s="45"/>
      <c r="R1135" s="45"/>
      <c r="S1135" s="45"/>
      <c r="T1135" s="45"/>
      <c r="U1135" s="45"/>
      <c r="V1135" s="45"/>
      <c r="W1135" s="138"/>
      <c r="X1135" s="138"/>
      <c r="Y1135" s="138"/>
      <c r="Z1135" s="25">
        <v>0.94440000000000002</v>
      </c>
      <c r="AA1135" s="25"/>
      <c r="AB1135" s="25">
        <v>0.27600000000000002</v>
      </c>
      <c r="AC1135" s="25">
        <v>2.3900000000000001E-2</v>
      </c>
      <c r="AD1135" s="121"/>
      <c r="AE1135" s="121"/>
      <c r="AF1135" s="88">
        <v>62</v>
      </c>
      <c r="AG1135" s="88">
        <v>110</v>
      </c>
      <c r="AH1135" s="1"/>
      <c r="AI1135" s="1"/>
      <c r="AJ1135" s="1"/>
      <c r="AK1135" s="1"/>
      <c r="AL1135" s="1"/>
      <c r="AM1135" s="1"/>
      <c r="AN1135" s="1"/>
      <c r="AO1135" s="1"/>
      <c r="AP1135" s="1"/>
      <c r="AQ1135" s="1"/>
      <c r="AR1135" s="1"/>
      <c r="AS1135" s="1"/>
      <c r="AT1135" s="1"/>
      <c r="AU1135" s="1"/>
      <c r="AV1135" s="1"/>
      <c r="AW1135" s="1"/>
    </row>
    <row r="1136" spans="1:49">
      <c r="A1136" s="48" t="s">
        <v>175</v>
      </c>
      <c r="B1136" s="2" t="s">
        <v>75</v>
      </c>
      <c r="C1136" s="13" t="s">
        <v>185</v>
      </c>
      <c r="D1136" s="2">
        <v>2015</v>
      </c>
      <c r="E1136" s="13">
        <v>2015</v>
      </c>
      <c r="F1136" s="13" t="s">
        <v>101</v>
      </c>
      <c r="G1136" s="88"/>
      <c r="H1136" s="88"/>
      <c r="I1136" s="88"/>
      <c r="J1136" s="88"/>
      <c r="K1136" s="88"/>
      <c r="L1136" s="88"/>
      <c r="M1136" s="45">
        <v>16634</v>
      </c>
      <c r="N1136" s="45">
        <v>32123</v>
      </c>
      <c r="O1136" s="45"/>
      <c r="P1136" s="45"/>
      <c r="Q1136" s="45"/>
      <c r="R1136" s="45"/>
      <c r="S1136" s="45"/>
      <c r="T1136" s="45"/>
      <c r="U1136" s="45"/>
      <c r="V1136" s="45"/>
      <c r="W1136" s="138"/>
      <c r="X1136" s="138"/>
      <c r="Y1136" s="138"/>
      <c r="Z1136" s="25">
        <v>0.875</v>
      </c>
      <c r="AA1136" s="25"/>
      <c r="AB1136" s="25">
        <v>0.27600000000000002</v>
      </c>
      <c r="AC1136" s="25">
        <v>2.3900000000000001E-2</v>
      </c>
      <c r="AD1136" s="121"/>
      <c r="AE1136" s="121"/>
      <c r="AF1136" s="88">
        <v>921</v>
      </c>
      <c r="AG1136" s="88">
        <v>1571</v>
      </c>
      <c r="AH1136" s="1"/>
      <c r="AI1136" s="1"/>
      <c r="AJ1136" s="1"/>
      <c r="AK1136" s="1"/>
      <c r="AL1136" s="1"/>
      <c r="AM1136" s="1"/>
      <c r="AN1136" s="1"/>
      <c r="AO1136" s="1"/>
      <c r="AP1136" s="1"/>
      <c r="AQ1136" s="1"/>
      <c r="AR1136" s="1"/>
      <c r="AS1136" s="1"/>
      <c r="AT1136" s="1"/>
      <c r="AU1136" s="1"/>
      <c r="AV1136" s="1"/>
      <c r="AW1136" s="1"/>
    </row>
    <row r="1137" spans="1:49">
      <c r="A1137" s="48" t="s">
        <v>176</v>
      </c>
      <c r="B1137" s="2" t="s">
        <v>75</v>
      </c>
      <c r="C1137" s="13" t="s">
        <v>185</v>
      </c>
      <c r="D1137" s="2">
        <v>2015</v>
      </c>
      <c r="E1137" s="13">
        <v>2015</v>
      </c>
      <c r="F1137" s="13" t="s">
        <v>101</v>
      </c>
      <c r="G1137" s="88"/>
      <c r="H1137" s="88"/>
      <c r="I1137" s="88"/>
      <c r="J1137" s="88"/>
      <c r="K1137" s="88"/>
      <c r="L1137" s="88"/>
      <c r="M1137" s="45">
        <v>2913</v>
      </c>
      <c r="N1137" s="45">
        <v>5462</v>
      </c>
      <c r="O1137" s="45"/>
      <c r="P1137" s="45"/>
      <c r="Q1137" s="45"/>
      <c r="R1137" s="45"/>
      <c r="S1137" s="45"/>
      <c r="T1137" s="45"/>
      <c r="U1137" s="45"/>
      <c r="V1137" s="45"/>
      <c r="W1137" s="138"/>
      <c r="X1137" s="138"/>
      <c r="Y1137" s="138"/>
      <c r="Z1137" s="25">
        <v>1</v>
      </c>
      <c r="AA1137" s="25"/>
      <c r="AB1137" s="25">
        <v>0.27600000000000002</v>
      </c>
      <c r="AC1137" s="25">
        <v>2.3900000000000001E-2</v>
      </c>
      <c r="AD1137" s="121"/>
      <c r="AE1137" s="121"/>
      <c r="AF1137" s="88">
        <v>89</v>
      </c>
      <c r="AG1137" s="88">
        <v>159</v>
      </c>
      <c r="AH1137" s="1"/>
      <c r="AI1137" s="1"/>
      <c r="AJ1137" s="1"/>
      <c r="AK1137" s="1"/>
      <c r="AL1137" s="1"/>
      <c r="AM1137" s="1"/>
      <c r="AN1137" s="1"/>
      <c r="AO1137" s="1"/>
      <c r="AP1137" s="1"/>
      <c r="AQ1137" s="1"/>
      <c r="AR1137" s="1"/>
      <c r="AS1137" s="1"/>
      <c r="AT1137" s="1"/>
      <c r="AU1137" s="1"/>
      <c r="AV1137" s="1"/>
      <c r="AW1137" s="1"/>
    </row>
    <row r="1138" spans="1:49">
      <c r="A1138" s="48" t="s">
        <v>177</v>
      </c>
      <c r="B1138" s="2" t="s">
        <v>75</v>
      </c>
      <c r="C1138" s="13" t="s">
        <v>185</v>
      </c>
      <c r="D1138" s="2">
        <v>2015</v>
      </c>
      <c r="E1138" s="13">
        <v>2015</v>
      </c>
      <c r="F1138" s="13" t="s">
        <v>101</v>
      </c>
      <c r="G1138" s="88"/>
      <c r="H1138" s="88"/>
      <c r="I1138" s="88"/>
      <c r="J1138" s="88"/>
      <c r="K1138" s="88"/>
      <c r="L1138" s="88"/>
      <c r="M1138" s="45">
        <v>645</v>
      </c>
      <c r="N1138" s="45">
        <v>1506</v>
      </c>
      <c r="O1138" s="45"/>
      <c r="P1138" s="45"/>
      <c r="Q1138" s="45"/>
      <c r="R1138" s="45"/>
      <c r="S1138" s="45"/>
      <c r="T1138" s="45"/>
      <c r="U1138" s="45"/>
      <c r="V1138" s="45"/>
      <c r="W1138" s="138"/>
      <c r="X1138" s="138"/>
      <c r="Y1138" s="138"/>
      <c r="Z1138" s="25">
        <v>0.95650000000000002</v>
      </c>
      <c r="AA1138" s="25"/>
      <c r="AB1138" s="25">
        <v>0.27600000000000002</v>
      </c>
      <c r="AC1138" s="25">
        <v>2.3900000000000001E-2</v>
      </c>
      <c r="AD1138" s="121"/>
      <c r="AE1138" s="121"/>
      <c r="AF1138" s="88">
        <v>116</v>
      </c>
      <c r="AG1138" s="88">
        <v>252</v>
      </c>
    </row>
    <row r="1139" spans="1:49">
      <c r="A1139" s="48" t="s">
        <v>178</v>
      </c>
      <c r="B1139" s="2" t="s">
        <v>74</v>
      </c>
      <c r="C1139" s="13" t="s">
        <v>185</v>
      </c>
      <c r="D1139" s="2">
        <v>2015</v>
      </c>
      <c r="E1139" s="13">
        <v>2015</v>
      </c>
      <c r="F1139" s="13" t="s">
        <v>101</v>
      </c>
      <c r="G1139" s="88"/>
      <c r="H1139" s="88"/>
      <c r="I1139" s="88"/>
      <c r="J1139" s="88"/>
      <c r="K1139" s="88"/>
      <c r="L1139" s="88"/>
      <c r="M1139" s="45">
        <v>35924</v>
      </c>
      <c r="N1139" s="45">
        <v>72366</v>
      </c>
      <c r="O1139" s="45"/>
      <c r="P1139" s="45"/>
      <c r="Q1139" s="45"/>
      <c r="R1139" s="45"/>
      <c r="S1139" s="45"/>
      <c r="T1139" s="45"/>
      <c r="U1139" s="45"/>
      <c r="V1139" s="45"/>
      <c r="W1139" s="138"/>
      <c r="X1139" s="138"/>
      <c r="Y1139" s="138"/>
      <c r="Z1139" s="25">
        <v>0.96850000000000003</v>
      </c>
      <c r="AA1139" s="25"/>
      <c r="AB1139" s="25">
        <v>0.46200000000000002</v>
      </c>
      <c r="AC1139" s="25">
        <v>2.3400000000000001E-2</v>
      </c>
      <c r="AD1139" s="121"/>
      <c r="AE1139" s="121"/>
      <c r="AF1139" s="88">
        <v>5304</v>
      </c>
      <c r="AG1139" s="88">
        <v>10647</v>
      </c>
    </row>
    <row r="1140" spans="1:49">
      <c r="A1140" s="48" t="s">
        <v>179</v>
      </c>
      <c r="B1140" s="2" t="s">
        <v>75</v>
      </c>
      <c r="C1140" s="13" t="s">
        <v>185</v>
      </c>
      <c r="D1140" s="2">
        <v>2015</v>
      </c>
      <c r="E1140" s="13">
        <v>2015</v>
      </c>
      <c r="F1140" s="13" t="s">
        <v>101</v>
      </c>
      <c r="G1140" s="88"/>
      <c r="H1140" s="88"/>
      <c r="I1140" s="88"/>
      <c r="J1140" s="88"/>
      <c r="K1140" s="88"/>
      <c r="L1140" s="88"/>
      <c r="M1140" s="45">
        <v>2521</v>
      </c>
      <c r="N1140" s="45">
        <v>5191</v>
      </c>
      <c r="O1140" s="45"/>
      <c r="P1140" s="45"/>
      <c r="Q1140" s="45"/>
      <c r="R1140" s="45"/>
      <c r="S1140" s="45"/>
      <c r="T1140" s="45"/>
      <c r="U1140" s="45"/>
      <c r="V1140" s="45"/>
      <c r="W1140" s="138"/>
      <c r="X1140" s="138"/>
      <c r="Y1140" s="138"/>
      <c r="Z1140" s="25">
        <v>0.9899</v>
      </c>
      <c r="AA1140" s="25"/>
      <c r="AB1140" s="25">
        <v>0.27600000000000002</v>
      </c>
      <c r="AC1140" s="25">
        <v>2.3900000000000001E-2</v>
      </c>
      <c r="AD1140" s="121"/>
      <c r="AE1140" s="121"/>
      <c r="AF1140" s="88">
        <v>134</v>
      </c>
      <c r="AG1140" s="88">
        <v>229</v>
      </c>
    </row>
    <row r="1141" spans="1:49">
      <c r="A1141" s="48" t="s">
        <v>180</v>
      </c>
      <c r="B1141" s="2" t="s">
        <v>75</v>
      </c>
      <c r="C1141" s="13" t="s">
        <v>185</v>
      </c>
      <c r="D1141" s="2">
        <v>2015</v>
      </c>
      <c r="E1141" s="13">
        <v>2015</v>
      </c>
      <c r="F1141" s="13" t="s">
        <v>101</v>
      </c>
      <c r="G1141" s="88"/>
      <c r="H1141" s="88"/>
      <c r="I1141" s="88"/>
      <c r="J1141" s="88"/>
      <c r="K1141" s="88"/>
      <c r="L1141" s="88"/>
      <c r="M1141" s="45">
        <v>7302</v>
      </c>
      <c r="N1141" s="45">
        <v>13117</v>
      </c>
      <c r="O1141" s="45"/>
      <c r="P1141" s="45"/>
      <c r="Q1141" s="45"/>
      <c r="R1141" s="45"/>
      <c r="S1141" s="45"/>
      <c r="T1141" s="45"/>
      <c r="U1141" s="45"/>
      <c r="V1141" s="45"/>
      <c r="W1141" s="138"/>
      <c r="X1141" s="138"/>
      <c r="Y1141" s="138"/>
      <c r="Z1141" s="25">
        <v>1</v>
      </c>
      <c r="AA1141" s="25"/>
      <c r="AB1141" s="25">
        <v>0.27600000000000002</v>
      </c>
      <c r="AC1141" s="25">
        <v>2.3900000000000001E-2</v>
      </c>
      <c r="AD1141" s="121"/>
      <c r="AE1141" s="121"/>
      <c r="AF1141" s="88">
        <v>401</v>
      </c>
      <c r="AG1141" s="88">
        <v>793</v>
      </c>
    </row>
    <row r="1142" spans="1:49">
      <c r="A1142" s="12" t="s">
        <v>122</v>
      </c>
      <c r="B1142" s="2" t="s">
        <v>74</v>
      </c>
      <c r="C1142" s="13" t="s">
        <v>185</v>
      </c>
      <c r="D1142" s="2">
        <v>2015</v>
      </c>
      <c r="E1142" s="13">
        <v>2015</v>
      </c>
      <c r="F1142" s="13" t="s">
        <v>101</v>
      </c>
      <c r="G1142" s="88"/>
      <c r="H1142" s="88"/>
      <c r="I1142" s="88"/>
      <c r="J1142" s="88"/>
      <c r="K1142" s="88"/>
      <c r="L1142" s="88"/>
      <c r="M1142" s="45">
        <v>103750</v>
      </c>
      <c r="N1142" s="45">
        <v>241298</v>
      </c>
      <c r="O1142" s="45"/>
      <c r="P1142" s="45"/>
      <c r="Q1142" s="45"/>
      <c r="R1142" s="45"/>
      <c r="S1142" s="45"/>
      <c r="T1142" s="45"/>
      <c r="U1142" s="45"/>
      <c r="V1142" s="45"/>
      <c r="W1142" s="138"/>
      <c r="X1142" s="138"/>
      <c r="Y1142" s="138"/>
      <c r="Z1142" s="25">
        <v>0.95479999999999998</v>
      </c>
      <c r="AA1142" s="25"/>
      <c r="AB1142" s="25">
        <v>0.26300000000000001</v>
      </c>
      <c r="AC1142" s="25">
        <v>2.5399999999999999E-2</v>
      </c>
      <c r="AD1142" s="121"/>
      <c r="AE1142" s="121"/>
      <c r="AF1142" s="88">
        <v>13798</v>
      </c>
      <c r="AG1142" s="88">
        <v>30666</v>
      </c>
    </row>
    <row r="1143" spans="1:49">
      <c r="A1143" s="12" t="s">
        <v>123</v>
      </c>
      <c r="B1143" s="2" t="s">
        <v>75</v>
      </c>
      <c r="C1143" s="13" t="s">
        <v>185</v>
      </c>
      <c r="D1143" s="2">
        <v>2015</v>
      </c>
      <c r="E1143" s="13">
        <v>2015</v>
      </c>
      <c r="F1143" s="13" t="s">
        <v>101</v>
      </c>
      <c r="G1143" s="88"/>
      <c r="H1143" s="88"/>
      <c r="I1143" s="88"/>
      <c r="J1143" s="88"/>
      <c r="K1143" s="88"/>
      <c r="L1143" s="88"/>
      <c r="M1143" s="45">
        <v>1505</v>
      </c>
      <c r="N1143" s="45">
        <v>3553</v>
      </c>
      <c r="O1143" s="45"/>
      <c r="P1143" s="45"/>
      <c r="Q1143" s="45"/>
      <c r="R1143" s="45"/>
      <c r="S1143" s="45"/>
      <c r="T1143" s="45"/>
      <c r="U1143" s="45"/>
      <c r="V1143" s="45"/>
      <c r="W1143" s="138"/>
      <c r="X1143" s="138"/>
      <c r="Y1143" s="138"/>
      <c r="Z1143" s="25">
        <v>1</v>
      </c>
      <c r="AA1143" s="25"/>
      <c r="AB1143" s="25">
        <v>0.27600000000000002</v>
      </c>
      <c r="AC1143" s="25">
        <v>2.3900000000000001E-2</v>
      </c>
      <c r="AD1143" s="121"/>
      <c r="AE1143" s="121"/>
      <c r="AF1143" s="88">
        <v>204</v>
      </c>
      <c r="AG1143" s="88">
        <v>457</v>
      </c>
    </row>
    <row r="1144" spans="1:49">
      <c r="A1144" s="12" t="s">
        <v>124</v>
      </c>
      <c r="B1144" s="2" t="s">
        <v>75</v>
      </c>
      <c r="C1144" s="13" t="s">
        <v>185</v>
      </c>
      <c r="D1144" s="2">
        <v>2015</v>
      </c>
      <c r="E1144" s="13">
        <v>2015</v>
      </c>
      <c r="F1144" s="13" t="s">
        <v>101</v>
      </c>
      <c r="G1144" s="88"/>
      <c r="H1144" s="88"/>
      <c r="I1144" s="88"/>
      <c r="J1144" s="88"/>
      <c r="K1144" s="88"/>
      <c r="L1144" s="88"/>
      <c r="M1144" s="45">
        <v>12055</v>
      </c>
      <c r="N1144" s="45">
        <v>21035</v>
      </c>
      <c r="O1144" s="45"/>
      <c r="P1144" s="45"/>
      <c r="Q1144" s="45"/>
      <c r="R1144" s="45"/>
      <c r="S1144" s="45"/>
      <c r="T1144" s="45"/>
      <c r="U1144" s="45"/>
      <c r="V1144" s="45"/>
      <c r="W1144" s="138"/>
      <c r="X1144" s="138"/>
      <c r="Y1144" s="138"/>
      <c r="Z1144" s="25">
        <v>0.998</v>
      </c>
      <c r="AA1144" s="25"/>
      <c r="AB1144" s="25">
        <v>0.27600000000000002</v>
      </c>
      <c r="AC1144" s="25">
        <v>2.3900000000000001E-2</v>
      </c>
      <c r="AD1144" s="121"/>
      <c r="AE1144" s="121"/>
      <c r="AF1144" s="88">
        <v>667</v>
      </c>
      <c r="AG1144" s="88">
        <v>1223</v>
      </c>
    </row>
    <row r="1145" spans="1:49">
      <c r="A1145" s="12" t="s">
        <v>125</v>
      </c>
      <c r="B1145" s="2" t="s">
        <v>75</v>
      </c>
      <c r="C1145" s="13" t="s">
        <v>185</v>
      </c>
      <c r="D1145" s="2">
        <v>2015</v>
      </c>
      <c r="E1145" s="13">
        <v>2015</v>
      </c>
      <c r="F1145" s="13" t="s">
        <v>101</v>
      </c>
      <c r="G1145" s="88"/>
      <c r="H1145" s="88"/>
      <c r="I1145" s="88"/>
      <c r="J1145" s="88"/>
      <c r="K1145" s="88"/>
      <c r="L1145" s="88"/>
      <c r="M1145" s="45">
        <v>17504</v>
      </c>
      <c r="N1145" s="45">
        <v>43873</v>
      </c>
      <c r="O1145" s="45"/>
      <c r="P1145" s="45"/>
      <c r="Q1145" s="45"/>
      <c r="R1145" s="45"/>
      <c r="S1145" s="45"/>
      <c r="T1145" s="45"/>
      <c r="U1145" s="45"/>
      <c r="V1145" s="45"/>
      <c r="W1145" s="138"/>
      <c r="X1145" s="138"/>
      <c r="Y1145" s="138"/>
      <c r="Z1145" s="25">
        <v>0.97019999999999995</v>
      </c>
      <c r="AA1145" s="25"/>
      <c r="AB1145" s="25">
        <v>0.27600000000000002</v>
      </c>
      <c r="AC1145" s="25">
        <v>2.3900000000000001E-2</v>
      </c>
      <c r="AD1145" s="121"/>
      <c r="AE1145" s="121"/>
      <c r="AF1145" s="88">
        <v>968</v>
      </c>
      <c r="AG1145" s="88">
        <v>1866</v>
      </c>
    </row>
    <row r="1146" spans="1:49">
      <c r="A1146" s="12" t="s">
        <v>126</v>
      </c>
      <c r="B1146" s="2" t="s">
        <v>75</v>
      </c>
      <c r="C1146" s="13" t="s">
        <v>185</v>
      </c>
      <c r="D1146" s="2">
        <v>2015</v>
      </c>
      <c r="E1146" s="13">
        <v>2015</v>
      </c>
      <c r="F1146" s="13" t="s">
        <v>101</v>
      </c>
      <c r="G1146" s="88"/>
      <c r="H1146" s="88"/>
      <c r="I1146" s="88"/>
      <c r="J1146" s="88"/>
      <c r="K1146" s="88"/>
      <c r="L1146" s="88"/>
      <c r="M1146" s="45">
        <v>1048</v>
      </c>
      <c r="N1146" s="45">
        <v>2049</v>
      </c>
      <c r="O1146" s="45"/>
      <c r="P1146" s="45"/>
      <c r="Q1146" s="45"/>
      <c r="R1146" s="45"/>
      <c r="S1146" s="45"/>
      <c r="T1146" s="45"/>
      <c r="U1146" s="45"/>
      <c r="V1146" s="45"/>
      <c r="W1146" s="138"/>
      <c r="X1146" s="138"/>
      <c r="Y1146" s="138"/>
      <c r="Z1146" s="25">
        <v>1</v>
      </c>
      <c r="AA1146" s="25"/>
      <c r="AB1146" s="25">
        <v>0.27600000000000002</v>
      </c>
      <c r="AC1146" s="25">
        <v>2.3900000000000001E-2</v>
      </c>
      <c r="AD1146" s="121"/>
      <c r="AE1146" s="121"/>
      <c r="AF1146" s="88">
        <v>81</v>
      </c>
      <c r="AG1146" s="88">
        <v>167</v>
      </c>
    </row>
    <row r="1147" spans="1:49">
      <c r="A1147" s="12" t="s">
        <v>127</v>
      </c>
      <c r="B1147" s="2" t="s">
        <v>75</v>
      </c>
      <c r="C1147" s="13" t="s">
        <v>185</v>
      </c>
      <c r="D1147" s="2">
        <v>2015</v>
      </c>
      <c r="E1147" s="13">
        <v>2015</v>
      </c>
      <c r="F1147" s="13" t="s">
        <v>101</v>
      </c>
      <c r="G1147" s="88"/>
      <c r="H1147" s="88"/>
      <c r="I1147" s="88"/>
      <c r="J1147" s="88"/>
      <c r="K1147" s="88"/>
      <c r="L1147" s="88"/>
      <c r="M1147" s="45">
        <v>68560</v>
      </c>
      <c r="N1147" s="45">
        <v>161466</v>
      </c>
      <c r="O1147" s="45"/>
      <c r="P1147" s="45"/>
      <c r="Q1147" s="45"/>
      <c r="R1147" s="45"/>
      <c r="S1147" s="45"/>
      <c r="T1147" s="45"/>
      <c r="U1147" s="45"/>
      <c r="V1147" s="45"/>
      <c r="W1147" s="138"/>
      <c r="X1147" s="138"/>
      <c r="Y1147" s="138"/>
      <c r="Z1147" s="25">
        <v>0.99570000000000003</v>
      </c>
      <c r="AA1147" s="25"/>
      <c r="AB1147" s="25">
        <v>0.159</v>
      </c>
      <c r="AC1147" s="25">
        <v>7.7999999999999996E-3</v>
      </c>
      <c r="AD1147" s="121"/>
      <c r="AE1147" s="121"/>
      <c r="AF1147" s="88">
        <v>10223</v>
      </c>
      <c r="AG1147" s="88">
        <v>22863</v>
      </c>
    </row>
    <row r="1148" spans="1:49">
      <c r="A1148" s="12" t="s">
        <v>128</v>
      </c>
      <c r="B1148" s="2" t="s">
        <v>75</v>
      </c>
      <c r="C1148" s="13" t="s">
        <v>185</v>
      </c>
      <c r="D1148" s="2">
        <v>2015</v>
      </c>
      <c r="E1148" s="13">
        <v>2015</v>
      </c>
      <c r="F1148" s="13" t="s">
        <v>101</v>
      </c>
      <c r="G1148" s="88"/>
      <c r="H1148" s="88"/>
      <c r="I1148" s="88"/>
      <c r="J1148" s="88"/>
      <c r="K1148" s="88"/>
      <c r="L1148" s="88"/>
      <c r="M1148" s="45">
        <v>10805</v>
      </c>
      <c r="N1148" s="45">
        <v>24914</v>
      </c>
      <c r="O1148" s="45"/>
      <c r="P1148" s="45"/>
      <c r="Q1148" s="45"/>
      <c r="R1148" s="45"/>
      <c r="S1148" s="45"/>
      <c r="T1148" s="45"/>
      <c r="U1148" s="45"/>
      <c r="V1148" s="45"/>
      <c r="W1148" s="138"/>
      <c r="X1148" s="138"/>
      <c r="Y1148" s="138"/>
      <c r="Z1148" s="25">
        <v>0.99770000000000003</v>
      </c>
      <c r="AA1148" s="25"/>
      <c r="AB1148" s="25">
        <v>0.27600000000000002</v>
      </c>
      <c r="AC1148" s="25">
        <v>2.3900000000000001E-2</v>
      </c>
      <c r="AD1148" s="121"/>
      <c r="AE1148" s="121"/>
      <c r="AF1148" s="88">
        <v>1316</v>
      </c>
      <c r="AG1148" s="88">
        <v>2955</v>
      </c>
    </row>
    <row r="1149" spans="1:49">
      <c r="A1149" s="12" t="s">
        <v>129</v>
      </c>
      <c r="B1149" s="2" t="s">
        <v>75</v>
      </c>
      <c r="C1149" s="13" t="s">
        <v>185</v>
      </c>
      <c r="D1149" s="2">
        <v>2015</v>
      </c>
      <c r="E1149" s="13">
        <v>2015</v>
      </c>
      <c r="F1149" s="13" t="s">
        <v>101</v>
      </c>
      <c r="G1149" s="88"/>
      <c r="H1149" s="88"/>
      <c r="I1149" s="88"/>
      <c r="J1149" s="88"/>
      <c r="K1149" s="88"/>
      <c r="L1149" s="88"/>
      <c r="M1149" s="45">
        <v>6287</v>
      </c>
      <c r="N1149" s="45">
        <v>12211</v>
      </c>
      <c r="O1149" s="45"/>
      <c r="P1149" s="45"/>
      <c r="Q1149" s="45"/>
      <c r="R1149" s="45"/>
      <c r="S1149" s="45"/>
      <c r="T1149" s="45"/>
      <c r="U1149" s="45"/>
      <c r="V1149" s="45"/>
      <c r="W1149" s="138"/>
      <c r="X1149" s="138"/>
      <c r="Y1149" s="138"/>
      <c r="Z1149" s="25">
        <v>0.99229999999999996</v>
      </c>
      <c r="AA1149" s="25"/>
      <c r="AB1149" s="25">
        <v>0.27600000000000002</v>
      </c>
      <c r="AC1149" s="25">
        <v>2.3900000000000001E-2</v>
      </c>
      <c r="AD1149" s="121"/>
      <c r="AE1149" s="121"/>
      <c r="AF1149" s="88">
        <v>382</v>
      </c>
      <c r="AG1149" s="88">
        <v>731</v>
      </c>
    </row>
    <row r="1150" spans="1:49">
      <c r="A1150" s="12" t="s">
        <v>130</v>
      </c>
      <c r="B1150" s="2" t="s">
        <v>75</v>
      </c>
      <c r="C1150" s="13" t="s">
        <v>185</v>
      </c>
      <c r="D1150" s="2">
        <v>2015</v>
      </c>
      <c r="E1150" s="13">
        <v>2015</v>
      </c>
      <c r="F1150" s="13" t="s">
        <v>101</v>
      </c>
      <c r="G1150" s="88"/>
      <c r="H1150" s="88"/>
      <c r="I1150" s="88"/>
      <c r="J1150" s="88"/>
      <c r="K1150" s="88"/>
      <c r="L1150" s="88"/>
      <c r="M1150" s="45">
        <v>1553</v>
      </c>
      <c r="N1150" s="45">
        <v>3222</v>
      </c>
      <c r="O1150" s="45"/>
      <c r="P1150" s="45"/>
      <c r="Q1150" s="45"/>
      <c r="R1150" s="45"/>
      <c r="S1150" s="45"/>
      <c r="T1150" s="45"/>
      <c r="U1150" s="45"/>
      <c r="V1150" s="45"/>
      <c r="W1150" s="138"/>
      <c r="X1150" s="138"/>
      <c r="Y1150" s="138"/>
      <c r="Z1150" s="25">
        <v>0.77110000000000001</v>
      </c>
      <c r="AA1150" s="25"/>
      <c r="AB1150" s="25">
        <v>0.27600000000000002</v>
      </c>
      <c r="AC1150" s="25">
        <v>2.3900000000000001E-2</v>
      </c>
      <c r="AD1150" s="121"/>
      <c r="AE1150" s="121"/>
      <c r="AF1150" s="88">
        <v>107</v>
      </c>
      <c r="AG1150" s="88">
        <v>186</v>
      </c>
    </row>
    <row r="1151" spans="1:49">
      <c r="A1151" s="12" t="s">
        <v>131</v>
      </c>
      <c r="B1151" s="2" t="s">
        <v>76</v>
      </c>
      <c r="C1151" s="13" t="s">
        <v>185</v>
      </c>
      <c r="D1151" s="2">
        <v>2015</v>
      </c>
      <c r="E1151" s="13">
        <v>2015</v>
      </c>
      <c r="F1151" s="13" t="s">
        <v>101</v>
      </c>
      <c r="G1151" s="88"/>
      <c r="H1151" s="88"/>
      <c r="I1151" s="88"/>
      <c r="J1151" s="88"/>
      <c r="K1151" s="88"/>
      <c r="L1151" s="88"/>
      <c r="M1151" s="45">
        <v>586748</v>
      </c>
      <c r="N1151" s="45">
        <v>1179266</v>
      </c>
      <c r="O1151" s="45"/>
      <c r="P1151" s="45"/>
      <c r="Q1151" s="45"/>
      <c r="R1151" s="45"/>
      <c r="S1151" s="45"/>
      <c r="T1151" s="45"/>
      <c r="U1151" s="45"/>
      <c r="V1151" s="45"/>
      <c r="W1151" s="138"/>
      <c r="X1151" s="138"/>
      <c r="Y1151" s="138"/>
      <c r="Z1151" s="25">
        <v>0.95669999999999999</v>
      </c>
      <c r="AA1151" s="25"/>
      <c r="AB1151" s="25">
        <v>0.48199999999999998</v>
      </c>
      <c r="AC1151" s="25">
        <v>3.8600000000000002E-2</v>
      </c>
      <c r="AD1151" s="121"/>
      <c r="AE1151" s="121"/>
      <c r="AF1151" s="88">
        <v>108194</v>
      </c>
      <c r="AG1151" s="88">
        <v>221368</v>
      </c>
    </row>
    <row r="1152" spans="1:49">
      <c r="A1152" s="12" t="s">
        <v>132</v>
      </c>
      <c r="B1152" s="2" t="s">
        <v>75</v>
      </c>
      <c r="C1152" s="13" t="s">
        <v>185</v>
      </c>
      <c r="D1152" s="2">
        <v>2015</v>
      </c>
      <c r="E1152" s="13">
        <v>2015</v>
      </c>
      <c r="F1152" s="13" t="s">
        <v>101</v>
      </c>
      <c r="G1152" s="88"/>
      <c r="H1152" s="88"/>
      <c r="I1152" s="88"/>
      <c r="J1152" s="88"/>
      <c r="K1152" s="88"/>
      <c r="L1152" s="88"/>
      <c r="M1152" s="45">
        <v>12137</v>
      </c>
      <c r="N1152" s="45">
        <v>29875</v>
      </c>
      <c r="O1152" s="45"/>
      <c r="P1152" s="45"/>
      <c r="Q1152" s="45"/>
      <c r="R1152" s="45"/>
      <c r="S1152" s="45"/>
      <c r="T1152" s="45"/>
      <c r="U1152" s="45"/>
      <c r="V1152" s="45"/>
      <c r="W1152" s="138"/>
      <c r="X1152" s="138"/>
      <c r="Y1152" s="138"/>
      <c r="Z1152" s="25">
        <v>0.99570000000000003</v>
      </c>
      <c r="AA1152" s="25"/>
      <c r="AB1152" s="25">
        <v>0.27600000000000002</v>
      </c>
      <c r="AC1152" s="25">
        <v>2.3900000000000001E-2</v>
      </c>
      <c r="AD1152" s="121"/>
      <c r="AE1152" s="121"/>
      <c r="AF1152" s="88">
        <v>2778</v>
      </c>
      <c r="AG1152" s="88">
        <v>6469</v>
      </c>
    </row>
    <row r="1153" spans="1:33">
      <c r="A1153" s="12" t="s">
        <v>133</v>
      </c>
      <c r="B1153" s="2" t="s">
        <v>75</v>
      </c>
      <c r="C1153" s="13" t="s">
        <v>185</v>
      </c>
      <c r="D1153" s="2">
        <v>2015</v>
      </c>
      <c r="E1153" s="13">
        <v>2015</v>
      </c>
      <c r="F1153" s="13" t="s">
        <v>101</v>
      </c>
      <c r="G1153" s="88"/>
      <c r="H1153" s="88"/>
      <c r="I1153" s="88"/>
      <c r="J1153" s="88"/>
      <c r="K1153" s="88"/>
      <c r="L1153" s="88"/>
      <c r="M1153" s="45">
        <v>6477</v>
      </c>
      <c r="N1153" s="45">
        <v>10669</v>
      </c>
      <c r="O1153" s="45"/>
      <c r="P1153" s="45"/>
      <c r="Q1153" s="45"/>
      <c r="R1153" s="45"/>
      <c r="S1153" s="45"/>
      <c r="T1153" s="45"/>
      <c r="U1153" s="45"/>
      <c r="V1153" s="45"/>
      <c r="W1153" s="138"/>
      <c r="X1153" s="138"/>
      <c r="Y1153" s="138"/>
      <c r="Z1153" s="25">
        <v>0.98619999999999997</v>
      </c>
      <c r="AA1153" s="25"/>
      <c r="AB1153" s="25">
        <v>0.27600000000000002</v>
      </c>
      <c r="AC1153" s="25">
        <v>2.3900000000000001E-2</v>
      </c>
      <c r="AD1153" s="121"/>
      <c r="AE1153" s="121"/>
      <c r="AF1153" s="88">
        <v>1304</v>
      </c>
      <c r="AG1153" s="88">
        <v>2354</v>
      </c>
    </row>
    <row r="1154" spans="1:33">
      <c r="A1154" s="12" t="s">
        <v>134</v>
      </c>
      <c r="B1154" s="2" t="s">
        <v>75</v>
      </c>
      <c r="C1154" s="13" t="s">
        <v>185</v>
      </c>
      <c r="D1154" s="2">
        <v>2015</v>
      </c>
      <c r="E1154" s="13">
        <v>2015</v>
      </c>
      <c r="F1154" s="13" t="s">
        <v>101</v>
      </c>
      <c r="G1154" s="88"/>
      <c r="H1154" s="88"/>
      <c r="I1154" s="88"/>
      <c r="J1154" s="88"/>
      <c r="K1154" s="88"/>
      <c r="L1154" s="88"/>
      <c r="M1154" s="45">
        <v>1127</v>
      </c>
      <c r="N1154" s="45">
        <v>2153</v>
      </c>
      <c r="O1154" s="45"/>
      <c r="P1154" s="45"/>
      <c r="Q1154" s="45"/>
      <c r="R1154" s="45"/>
      <c r="S1154" s="45"/>
      <c r="T1154" s="45"/>
      <c r="U1154" s="45"/>
      <c r="V1154" s="45"/>
      <c r="W1154" s="138"/>
      <c r="X1154" s="138"/>
      <c r="Y1154" s="138"/>
      <c r="Z1154" s="25">
        <v>1</v>
      </c>
      <c r="AA1154" s="25"/>
      <c r="AB1154" s="25">
        <v>0.27600000000000002</v>
      </c>
      <c r="AC1154" s="25">
        <v>2.3900000000000001E-2</v>
      </c>
      <c r="AD1154" s="121"/>
      <c r="AE1154" s="121"/>
      <c r="AF1154" s="88">
        <v>32</v>
      </c>
      <c r="AG1154" s="88">
        <v>54</v>
      </c>
    </row>
    <row r="1155" spans="1:33">
      <c r="A1155" s="12" t="s">
        <v>135</v>
      </c>
      <c r="B1155" s="2" t="s">
        <v>75</v>
      </c>
      <c r="C1155" s="13" t="s">
        <v>185</v>
      </c>
      <c r="D1155" s="2">
        <v>2015</v>
      </c>
      <c r="E1155" s="13">
        <v>2015</v>
      </c>
      <c r="F1155" s="13" t="s">
        <v>101</v>
      </c>
      <c r="G1155" s="88"/>
      <c r="H1155" s="88"/>
      <c r="I1155" s="88"/>
      <c r="J1155" s="88"/>
      <c r="K1155" s="88"/>
      <c r="L1155" s="88"/>
      <c r="M1155" s="45">
        <v>7092</v>
      </c>
      <c r="N1155" s="45">
        <v>13257</v>
      </c>
      <c r="O1155" s="45"/>
      <c r="P1155" s="45"/>
      <c r="Q1155" s="45"/>
      <c r="R1155" s="45"/>
      <c r="S1155" s="45"/>
      <c r="T1155" s="45"/>
      <c r="U1155" s="45"/>
      <c r="V1155" s="45"/>
      <c r="W1155" s="138"/>
      <c r="X1155" s="138"/>
      <c r="Y1155" s="138"/>
      <c r="Z1155" s="25">
        <v>0.99229999999999996</v>
      </c>
      <c r="AA1155" s="25"/>
      <c r="AB1155" s="25">
        <v>0.27600000000000002</v>
      </c>
      <c r="AC1155" s="25">
        <v>2.3900000000000001E-2</v>
      </c>
      <c r="AD1155" s="121"/>
      <c r="AE1155" s="121"/>
      <c r="AF1155" s="88">
        <v>588</v>
      </c>
      <c r="AG1155" s="88">
        <v>1253</v>
      </c>
    </row>
    <row r="1156" spans="1:33">
      <c r="A1156" s="12" t="s">
        <v>136</v>
      </c>
      <c r="B1156" s="2" t="s">
        <v>75</v>
      </c>
      <c r="C1156" s="13" t="s">
        <v>185</v>
      </c>
      <c r="D1156" s="2">
        <v>2015</v>
      </c>
      <c r="E1156" s="13">
        <v>2015</v>
      </c>
      <c r="F1156" s="13" t="s">
        <v>101</v>
      </c>
      <c r="G1156" s="88"/>
      <c r="H1156" s="88"/>
      <c r="I1156" s="88"/>
      <c r="J1156" s="88"/>
      <c r="K1156" s="88"/>
      <c r="L1156" s="88"/>
      <c r="M1156" s="45">
        <v>25338</v>
      </c>
      <c r="N1156" s="45">
        <v>58614</v>
      </c>
      <c r="O1156" s="45"/>
      <c r="P1156" s="45"/>
      <c r="Q1156" s="45"/>
      <c r="R1156" s="45"/>
      <c r="S1156" s="45"/>
      <c r="T1156" s="45"/>
      <c r="U1156" s="45"/>
      <c r="V1156" s="45"/>
      <c r="W1156" s="138"/>
      <c r="X1156" s="138"/>
      <c r="Y1156" s="138"/>
      <c r="Z1156" s="25">
        <v>0.99319999999999997</v>
      </c>
      <c r="AA1156" s="25"/>
      <c r="AB1156" s="25">
        <v>0.182</v>
      </c>
      <c r="AC1156" s="25">
        <v>1.2999999999999999E-2</v>
      </c>
      <c r="AD1156" s="121"/>
      <c r="AE1156" s="121"/>
      <c r="AF1156" s="88">
        <v>4020</v>
      </c>
      <c r="AG1156" s="88">
        <v>8968</v>
      </c>
    </row>
    <row r="1157" spans="1:33">
      <c r="A1157" s="12" t="s">
        <v>137</v>
      </c>
      <c r="B1157" s="2" t="s">
        <v>75</v>
      </c>
      <c r="C1157" s="13" t="s">
        <v>185</v>
      </c>
      <c r="D1157" s="2">
        <v>2015</v>
      </c>
      <c r="E1157" s="13">
        <v>2015</v>
      </c>
      <c r="F1157" s="13" t="s">
        <v>101</v>
      </c>
      <c r="G1157" s="88"/>
      <c r="H1157" s="88"/>
      <c r="I1157" s="88"/>
      <c r="J1157" s="88"/>
      <c r="K1157" s="88"/>
      <c r="L1157" s="88"/>
      <c r="M1157" s="45">
        <v>447</v>
      </c>
      <c r="N1157" s="45">
        <v>958</v>
      </c>
      <c r="O1157" s="45"/>
      <c r="P1157" s="45"/>
      <c r="Q1157" s="45"/>
      <c r="R1157" s="45"/>
      <c r="S1157" s="45"/>
      <c r="T1157" s="45"/>
      <c r="U1157" s="45"/>
      <c r="V1157" s="45"/>
      <c r="W1157" s="138"/>
      <c r="X1157" s="138"/>
      <c r="Y1157" s="138"/>
      <c r="Z1157" s="25">
        <v>1</v>
      </c>
      <c r="AA1157" s="25"/>
      <c r="AB1157" s="25">
        <v>0.27600000000000002</v>
      </c>
      <c r="AC1157" s="25">
        <v>2.3900000000000001E-2</v>
      </c>
      <c r="AD1157" s="121"/>
      <c r="AE1157" s="121"/>
      <c r="AF1157" s="88">
        <v>45</v>
      </c>
      <c r="AG1157" s="88">
        <v>74</v>
      </c>
    </row>
    <row r="1158" spans="1:33">
      <c r="A1158" s="12" t="s">
        <v>138</v>
      </c>
      <c r="B1158" s="2" t="s">
        <v>75</v>
      </c>
      <c r="C1158" s="13" t="s">
        <v>185</v>
      </c>
      <c r="D1158" s="2">
        <v>2015</v>
      </c>
      <c r="E1158" s="13">
        <v>2015</v>
      </c>
      <c r="F1158" s="13" t="s">
        <v>101</v>
      </c>
      <c r="G1158" s="88"/>
      <c r="H1158" s="88"/>
      <c r="I1158" s="88"/>
      <c r="J1158" s="88"/>
      <c r="K1158" s="88"/>
      <c r="L1158" s="88"/>
      <c r="M1158" s="45">
        <v>496</v>
      </c>
      <c r="N1158" s="45">
        <v>820</v>
      </c>
      <c r="O1158" s="45"/>
      <c r="P1158" s="45"/>
      <c r="Q1158" s="45"/>
      <c r="R1158" s="45"/>
      <c r="S1158" s="45"/>
      <c r="T1158" s="45"/>
      <c r="U1158" s="45"/>
      <c r="V1158" s="45"/>
      <c r="W1158" s="138"/>
      <c r="X1158" s="138"/>
      <c r="Y1158" s="138"/>
      <c r="Z1158" s="25">
        <v>1</v>
      </c>
      <c r="AA1158" s="25"/>
      <c r="AB1158" s="25">
        <v>0.27600000000000002</v>
      </c>
      <c r="AC1158" s="25">
        <v>2.3900000000000001E-2</v>
      </c>
      <c r="AD1158" s="121"/>
      <c r="AE1158" s="121"/>
      <c r="AF1158" s="88">
        <v>66</v>
      </c>
      <c r="AG1158" s="88">
        <v>145</v>
      </c>
    </row>
    <row r="1159" spans="1:33">
      <c r="A1159" s="12" t="s">
        <v>139</v>
      </c>
      <c r="B1159" s="2" t="s">
        <v>75</v>
      </c>
      <c r="C1159" s="13" t="s">
        <v>185</v>
      </c>
      <c r="D1159" s="2">
        <v>2015</v>
      </c>
      <c r="E1159" s="13">
        <v>2015</v>
      </c>
      <c r="F1159" s="13" t="s">
        <v>101</v>
      </c>
      <c r="G1159" s="88"/>
      <c r="H1159" s="88"/>
      <c r="I1159" s="88"/>
      <c r="J1159" s="88"/>
      <c r="K1159" s="88"/>
      <c r="L1159" s="88"/>
      <c r="M1159" s="45">
        <v>22336</v>
      </c>
      <c r="N1159" s="45">
        <v>49542</v>
      </c>
      <c r="O1159" s="45"/>
      <c r="P1159" s="45"/>
      <c r="Q1159" s="45"/>
      <c r="R1159" s="45"/>
      <c r="S1159" s="45"/>
      <c r="T1159" s="45"/>
      <c r="U1159" s="45"/>
      <c r="V1159" s="45"/>
      <c r="W1159" s="138"/>
      <c r="X1159" s="138"/>
      <c r="Y1159" s="138"/>
      <c r="Z1159" s="25">
        <v>1</v>
      </c>
      <c r="AA1159" s="25"/>
      <c r="AB1159" s="25">
        <v>0.27800000000000002</v>
      </c>
      <c r="AC1159" s="25">
        <v>5.4699999999999999E-2</v>
      </c>
      <c r="AD1159" s="121"/>
      <c r="AE1159" s="121"/>
      <c r="AF1159" s="88">
        <v>6670</v>
      </c>
      <c r="AG1159" s="88">
        <v>14716</v>
      </c>
    </row>
    <row r="1160" spans="1:33">
      <c r="A1160" s="12" t="s">
        <v>140</v>
      </c>
      <c r="B1160" s="2" t="s">
        <v>75</v>
      </c>
      <c r="C1160" s="13" t="s">
        <v>185</v>
      </c>
      <c r="D1160" s="2">
        <v>2015</v>
      </c>
      <c r="E1160" s="13">
        <v>2015</v>
      </c>
      <c r="F1160" s="13" t="s">
        <v>101</v>
      </c>
      <c r="G1160" s="88"/>
      <c r="H1160" s="88"/>
      <c r="I1160" s="88"/>
      <c r="J1160" s="88"/>
      <c r="K1160" s="88"/>
      <c r="L1160" s="88"/>
      <c r="M1160" s="45">
        <v>3600</v>
      </c>
      <c r="N1160" s="45">
        <v>7378</v>
      </c>
      <c r="O1160" s="45"/>
      <c r="P1160" s="45"/>
      <c r="Q1160" s="45"/>
      <c r="R1160" s="45"/>
      <c r="S1160" s="45"/>
      <c r="T1160" s="45"/>
      <c r="U1160" s="45"/>
      <c r="V1160" s="45"/>
      <c r="W1160" s="138"/>
      <c r="X1160" s="138"/>
      <c r="Y1160" s="138"/>
      <c r="Z1160" s="25">
        <v>0.98709999999999998</v>
      </c>
      <c r="AA1160" s="25"/>
      <c r="AB1160" s="25">
        <v>0.27600000000000002</v>
      </c>
      <c r="AC1160" s="25">
        <v>2.3900000000000001E-2</v>
      </c>
      <c r="AD1160" s="121"/>
      <c r="AE1160" s="121"/>
      <c r="AF1160" s="88">
        <v>785</v>
      </c>
      <c r="AG1160" s="88">
        <v>1638</v>
      </c>
    </row>
    <row r="1161" spans="1:33">
      <c r="A1161" s="12" t="s">
        <v>141</v>
      </c>
      <c r="B1161" s="2" t="s">
        <v>75</v>
      </c>
      <c r="C1161" s="13" t="s">
        <v>185</v>
      </c>
      <c r="D1161" s="2">
        <v>2015</v>
      </c>
      <c r="E1161" s="13">
        <v>2015</v>
      </c>
      <c r="F1161" s="13" t="s">
        <v>101</v>
      </c>
      <c r="G1161" s="88"/>
      <c r="H1161" s="88"/>
      <c r="I1161" s="88"/>
      <c r="J1161" s="88"/>
      <c r="K1161" s="88"/>
      <c r="L1161" s="88"/>
      <c r="M1161" s="45">
        <v>4274</v>
      </c>
      <c r="N1161" s="45">
        <v>7752</v>
      </c>
      <c r="O1161" s="45"/>
      <c r="P1161" s="45"/>
      <c r="Q1161" s="45"/>
      <c r="R1161" s="45"/>
      <c r="S1161" s="45"/>
      <c r="T1161" s="45"/>
      <c r="U1161" s="45"/>
      <c r="V1161" s="45"/>
      <c r="W1161" s="138"/>
      <c r="X1161" s="138"/>
      <c r="Y1161" s="138"/>
      <c r="Z1161" s="25">
        <v>0.99019999999999997</v>
      </c>
      <c r="AA1161" s="25"/>
      <c r="AB1161" s="25">
        <v>0.27600000000000002</v>
      </c>
      <c r="AC1161" s="25">
        <v>2.3900000000000001E-2</v>
      </c>
      <c r="AD1161" s="121"/>
      <c r="AE1161" s="121"/>
      <c r="AF1161" s="88">
        <v>149</v>
      </c>
      <c r="AG1161" s="88">
        <v>253</v>
      </c>
    </row>
    <row r="1162" spans="1:33">
      <c r="A1162" s="12" t="s">
        <v>142</v>
      </c>
      <c r="B1162" s="2" t="s">
        <v>74</v>
      </c>
      <c r="C1162" s="13" t="s">
        <v>185</v>
      </c>
      <c r="D1162" s="2">
        <v>2015</v>
      </c>
      <c r="E1162" s="13">
        <v>2015</v>
      </c>
      <c r="F1162" s="13" t="s">
        <v>101</v>
      </c>
      <c r="G1162" s="88"/>
      <c r="H1162" s="88"/>
      <c r="I1162" s="88"/>
      <c r="J1162" s="88"/>
      <c r="K1162" s="88"/>
      <c r="L1162" s="88"/>
      <c r="M1162" s="45">
        <v>124097</v>
      </c>
      <c r="N1162" s="45">
        <v>258800</v>
      </c>
      <c r="O1162" s="45"/>
      <c r="P1162" s="45"/>
      <c r="Q1162" s="45"/>
      <c r="R1162" s="45"/>
      <c r="S1162" s="45"/>
      <c r="T1162" s="45"/>
      <c r="U1162" s="45"/>
      <c r="V1162" s="45"/>
      <c r="W1162" s="138"/>
      <c r="X1162" s="138"/>
      <c r="Y1162" s="138"/>
      <c r="Z1162" s="25">
        <v>0.9829</v>
      </c>
      <c r="AA1162" s="25"/>
      <c r="AB1162" s="25">
        <v>0.4</v>
      </c>
      <c r="AC1162" s="25">
        <v>3.8300000000000001E-2</v>
      </c>
      <c r="AD1162" s="121"/>
      <c r="AE1162" s="121"/>
      <c r="AF1162" s="88">
        <v>28566</v>
      </c>
      <c r="AG1162" s="88">
        <v>62017</v>
      </c>
    </row>
    <row r="1163" spans="1:33">
      <c r="A1163" s="12" t="s">
        <v>143</v>
      </c>
      <c r="B1163" s="2" t="s">
        <v>74</v>
      </c>
      <c r="C1163" s="13" t="s">
        <v>185</v>
      </c>
      <c r="D1163" s="2">
        <v>2015</v>
      </c>
      <c r="E1163" s="13">
        <v>2015</v>
      </c>
      <c r="F1163" s="13" t="s">
        <v>101</v>
      </c>
      <c r="G1163" s="88"/>
      <c r="H1163" s="88"/>
      <c r="I1163" s="88"/>
      <c r="J1163" s="88"/>
      <c r="K1163" s="88"/>
      <c r="L1163" s="88"/>
      <c r="M1163" s="45">
        <v>9381</v>
      </c>
      <c r="N1163" s="45">
        <v>18156</v>
      </c>
      <c r="O1163" s="45"/>
      <c r="P1163" s="45"/>
      <c r="Q1163" s="45"/>
      <c r="R1163" s="45"/>
      <c r="S1163" s="45"/>
      <c r="T1163" s="45"/>
      <c r="U1163" s="45"/>
      <c r="V1163" s="45"/>
      <c r="W1163" s="138"/>
      <c r="X1163" s="138"/>
      <c r="Y1163" s="138"/>
      <c r="Z1163" s="25">
        <v>0.96379999999999999</v>
      </c>
      <c r="AA1163" s="25"/>
      <c r="AB1163" s="25">
        <v>0.27600000000000002</v>
      </c>
      <c r="AC1163" s="25">
        <v>2.3900000000000001E-2</v>
      </c>
      <c r="AD1163" s="121"/>
      <c r="AE1163" s="121"/>
      <c r="AF1163" s="88">
        <v>693</v>
      </c>
      <c r="AG1163" s="88">
        <v>1371</v>
      </c>
    </row>
    <row r="1164" spans="1:33">
      <c r="A1164" s="12" t="s">
        <v>144</v>
      </c>
      <c r="B1164" s="2" t="s">
        <v>75</v>
      </c>
      <c r="C1164" s="13" t="s">
        <v>185</v>
      </c>
      <c r="D1164" s="2">
        <v>2015</v>
      </c>
      <c r="E1164" s="13">
        <v>2015</v>
      </c>
      <c r="F1164" s="13" t="s">
        <v>101</v>
      </c>
      <c r="G1164" s="88"/>
      <c r="H1164" s="88"/>
      <c r="I1164" s="88"/>
      <c r="J1164" s="88"/>
      <c r="K1164" s="88"/>
      <c r="L1164" s="88"/>
      <c r="M1164" s="45">
        <v>1063</v>
      </c>
      <c r="N1164" s="45">
        <v>2017</v>
      </c>
      <c r="O1164" s="45"/>
      <c r="P1164" s="45"/>
      <c r="Q1164" s="45"/>
      <c r="R1164" s="45"/>
      <c r="S1164" s="45"/>
      <c r="T1164" s="45"/>
      <c r="U1164" s="45"/>
      <c r="V1164" s="45"/>
      <c r="W1164" s="138"/>
      <c r="X1164" s="138"/>
      <c r="Y1164" s="138"/>
      <c r="Z1164" s="25">
        <v>1</v>
      </c>
      <c r="AA1164" s="25"/>
      <c r="AB1164" s="25">
        <v>0.27600000000000002</v>
      </c>
      <c r="AC1164" s="25">
        <v>2.3900000000000001E-2</v>
      </c>
      <c r="AD1164" s="121"/>
      <c r="AE1164" s="121"/>
      <c r="AF1164" s="88">
        <v>55</v>
      </c>
      <c r="AG1164" s="88">
        <v>93</v>
      </c>
    </row>
    <row r="1165" spans="1:33">
      <c r="A1165" s="12" t="s">
        <v>145</v>
      </c>
      <c r="B1165" s="2" t="s">
        <v>75</v>
      </c>
      <c r="C1165" s="13" t="s">
        <v>185</v>
      </c>
      <c r="D1165" s="2">
        <v>2015</v>
      </c>
      <c r="E1165" s="13">
        <v>2015</v>
      </c>
      <c r="F1165" s="13" t="s">
        <v>101</v>
      </c>
      <c r="G1165" s="88"/>
      <c r="H1165" s="88"/>
      <c r="I1165" s="88"/>
      <c r="J1165" s="88"/>
      <c r="K1165" s="88"/>
      <c r="L1165" s="88"/>
      <c r="M1165" s="45">
        <v>130923</v>
      </c>
      <c r="N1165" s="45">
        <v>297717</v>
      </c>
      <c r="O1165" s="45"/>
      <c r="P1165" s="45"/>
      <c r="Q1165" s="45"/>
      <c r="R1165" s="45"/>
      <c r="S1165" s="45"/>
      <c r="T1165" s="45"/>
      <c r="U1165" s="45"/>
      <c r="V1165" s="45"/>
      <c r="W1165" s="138"/>
      <c r="X1165" s="138"/>
      <c r="Y1165" s="138"/>
      <c r="Z1165" s="25">
        <v>0.99809999999999999</v>
      </c>
      <c r="AA1165" s="25"/>
      <c r="AB1165" s="25">
        <v>0.17599999999999999</v>
      </c>
      <c r="AC1165" s="25">
        <v>5.7599999999999998E-2</v>
      </c>
      <c r="AD1165" s="121"/>
      <c r="AE1165" s="121"/>
      <c r="AF1165" s="88">
        <v>16590</v>
      </c>
      <c r="AG1165" s="88">
        <v>36458</v>
      </c>
    </row>
    <row r="1166" spans="1:33">
      <c r="A1166" s="12" t="s">
        <v>146</v>
      </c>
      <c r="B1166" s="2" t="s">
        <v>74</v>
      </c>
      <c r="C1166" s="13" t="s">
        <v>185</v>
      </c>
      <c r="D1166" s="2">
        <v>2015</v>
      </c>
      <c r="E1166" s="13">
        <v>2015</v>
      </c>
      <c r="F1166" s="13" t="s">
        <v>101</v>
      </c>
      <c r="G1166" s="88"/>
      <c r="H1166" s="88"/>
      <c r="I1166" s="88"/>
      <c r="J1166" s="88"/>
      <c r="K1166" s="88"/>
      <c r="L1166" s="88"/>
      <c r="M1166" s="45">
        <v>105471</v>
      </c>
      <c r="N1166" s="45">
        <v>221342</v>
      </c>
      <c r="O1166" s="45"/>
      <c r="P1166" s="45"/>
      <c r="Q1166" s="45"/>
      <c r="R1166" s="45"/>
      <c r="S1166" s="45"/>
      <c r="T1166" s="45"/>
      <c r="U1166" s="45"/>
      <c r="V1166" s="45"/>
      <c r="W1166" s="138"/>
      <c r="X1166" s="138"/>
      <c r="Y1166" s="138"/>
      <c r="Z1166" s="25">
        <v>0.97809999999999997</v>
      </c>
      <c r="AA1166" s="25"/>
      <c r="AB1166" s="25">
        <v>0.55200000000000005</v>
      </c>
      <c r="AC1166" s="25">
        <v>2.2000000000000001E-3</v>
      </c>
      <c r="AD1166" s="121"/>
      <c r="AE1166" s="121"/>
      <c r="AF1166" s="88">
        <v>9320</v>
      </c>
      <c r="AG1166" s="88">
        <v>18505</v>
      </c>
    </row>
    <row r="1167" spans="1:33">
      <c r="A1167" s="12" t="s">
        <v>147</v>
      </c>
      <c r="B1167" s="2" t="s">
        <v>75</v>
      </c>
      <c r="C1167" s="13" t="s">
        <v>185</v>
      </c>
      <c r="D1167" s="2">
        <v>2015</v>
      </c>
      <c r="E1167" s="13">
        <v>2015</v>
      </c>
      <c r="F1167" s="13" t="s">
        <v>101</v>
      </c>
      <c r="G1167" s="88"/>
      <c r="H1167" s="88"/>
      <c r="I1167" s="88"/>
      <c r="J1167" s="88"/>
      <c r="K1167" s="88"/>
      <c r="L1167" s="88"/>
      <c r="M1167" s="45">
        <v>2700</v>
      </c>
      <c r="N1167" s="45">
        <v>5982</v>
      </c>
      <c r="O1167" s="45"/>
      <c r="P1167" s="45"/>
      <c r="Q1167" s="45"/>
      <c r="R1167" s="45"/>
      <c r="S1167" s="45"/>
      <c r="T1167" s="45"/>
      <c r="U1167" s="45"/>
      <c r="V1167" s="45"/>
      <c r="W1167" s="138"/>
      <c r="X1167" s="138"/>
      <c r="Y1167" s="138"/>
      <c r="Z1167" s="25">
        <v>1</v>
      </c>
      <c r="AA1167" s="25"/>
      <c r="AB1167" s="25">
        <v>0.27600000000000002</v>
      </c>
      <c r="AC1167" s="25">
        <v>2.3900000000000001E-2</v>
      </c>
      <c r="AD1167" s="121"/>
      <c r="AE1167" s="121"/>
      <c r="AF1167" s="88">
        <v>405</v>
      </c>
      <c r="AG1167" s="88">
        <v>919</v>
      </c>
    </row>
    <row r="1168" spans="1:33">
      <c r="A1168" s="12" t="s">
        <v>148</v>
      </c>
      <c r="B1168" s="2" t="s">
        <v>75</v>
      </c>
      <c r="C1168" s="13" t="s">
        <v>185</v>
      </c>
      <c r="D1168" s="2">
        <v>2015</v>
      </c>
      <c r="E1168" s="13">
        <v>2015</v>
      </c>
      <c r="F1168" s="13" t="s">
        <v>101</v>
      </c>
      <c r="G1168" s="88"/>
      <c r="H1168" s="88"/>
      <c r="I1168" s="88"/>
      <c r="J1168" s="88"/>
      <c r="K1168" s="88"/>
      <c r="L1168" s="88"/>
      <c r="M1168" s="45">
        <v>182115</v>
      </c>
      <c r="N1168" s="45">
        <v>404596</v>
      </c>
      <c r="O1168" s="45"/>
      <c r="P1168" s="45"/>
      <c r="Q1168" s="45"/>
      <c r="R1168" s="45"/>
      <c r="S1168" s="45"/>
      <c r="T1168" s="45"/>
      <c r="U1168" s="45"/>
      <c r="V1168" s="45"/>
      <c r="W1168" s="138"/>
      <c r="X1168" s="138"/>
      <c r="Y1168" s="138"/>
      <c r="Z1168" s="25">
        <v>0.99980000000000002</v>
      </c>
      <c r="AA1168" s="25"/>
      <c r="AB1168" s="25">
        <v>0.111</v>
      </c>
      <c r="AC1168" s="25">
        <v>3.1199999999999999E-2</v>
      </c>
      <c r="AD1168" s="121"/>
      <c r="AE1168" s="121"/>
      <c r="AF1168" s="88">
        <v>21075</v>
      </c>
      <c r="AG1168" s="88">
        <v>44779</v>
      </c>
    </row>
    <row r="1169" spans="1:33">
      <c r="A1169" s="12" t="s">
        <v>149</v>
      </c>
      <c r="B1169" s="2" t="s">
        <v>74</v>
      </c>
      <c r="C1169" s="13" t="s">
        <v>185</v>
      </c>
      <c r="D1169" s="2">
        <v>2015</v>
      </c>
      <c r="E1169" s="13">
        <v>2015</v>
      </c>
      <c r="F1169" s="13" t="s">
        <v>101</v>
      </c>
      <c r="G1169" s="88"/>
      <c r="H1169" s="88"/>
      <c r="I1169" s="88"/>
      <c r="J1169" s="88"/>
      <c r="K1169" s="88"/>
      <c r="L1169" s="88"/>
      <c r="M1169" s="45">
        <v>143930</v>
      </c>
      <c r="N1169" s="45">
        <v>292683</v>
      </c>
      <c r="O1169" s="45"/>
      <c r="P1169" s="45"/>
      <c r="Q1169" s="45"/>
      <c r="R1169" s="45"/>
      <c r="S1169" s="45"/>
      <c r="T1169" s="45"/>
      <c r="U1169" s="45"/>
      <c r="V1169" s="45"/>
      <c r="W1169" s="138"/>
      <c r="X1169" s="138"/>
      <c r="Y1169" s="138"/>
      <c r="Z1169" s="25">
        <v>0.96550000000000002</v>
      </c>
      <c r="AA1169" s="25"/>
      <c r="AB1169" s="25">
        <v>0.42</v>
      </c>
      <c r="AC1169" s="25">
        <v>1.09E-2</v>
      </c>
      <c r="AD1169" s="121"/>
      <c r="AE1169" s="121"/>
      <c r="AF1169" s="88">
        <v>16013</v>
      </c>
      <c r="AG1169" s="88">
        <v>32862</v>
      </c>
    </row>
    <row r="1170" spans="1:33">
      <c r="A1170" s="12" t="s">
        <v>150</v>
      </c>
      <c r="B1170" s="2" t="s">
        <v>74</v>
      </c>
      <c r="C1170" s="13" t="s">
        <v>185</v>
      </c>
      <c r="D1170" s="2">
        <v>2015</v>
      </c>
      <c r="E1170" s="13">
        <v>2015</v>
      </c>
      <c r="F1170" s="13" t="s">
        <v>101</v>
      </c>
      <c r="G1170" s="88"/>
      <c r="H1170" s="88"/>
      <c r="I1170" s="88"/>
      <c r="J1170" s="88"/>
      <c r="K1170" s="88"/>
      <c r="L1170" s="88"/>
      <c r="M1170" s="45">
        <v>34358</v>
      </c>
      <c r="N1170" s="45">
        <v>52477</v>
      </c>
      <c r="O1170" s="45"/>
      <c r="P1170" s="45"/>
      <c r="Q1170" s="45"/>
      <c r="R1170" s="45"/>
      <c r="S1170" s="45"/>
      <c r="T1170" s="45"/>
      <c r="U1170" s="45"/>
      <c r="V1170" s="45"/>
      <c r="W1170" s="138"/>
      <c r="X1170" s="138"/>
      <c r="Y1170" s="138"/>
      <c r="Z1170" s="25">
        <v>0.97540000000000004</v>
      </c>
      <c r="AA1170" s="25"/>
      <c r="AB1170" s="25">
        <v>0.8</v>
      </c>
      <c r="AC1170" s="25">
        <v>7.6399999999999996E-2</v>
      </c>
      <c r="AD1170" s="121"/>
      <c r="AE1170" s="121"/>
      <c r="AF1170" s="88">
        <v>4013</v>
      </c>
      <c r="AG1170" s="88">
        <v>6429</v>
      </c>
    </row>
    <row r="1171" spans="1:33">
      <c r="A1171" s="12" t="s">
        <v>151</v>
      </c>
      <c r="B1171" s="2" t="s">
        <v>75</v>
      </c>
      <c r="C1171" s="13" t="s">
        <v>185</v>
      </c>
      <c r="D1171" s="2">
        <v>2015</v>
      </c>
      <c r="E1171" s="13">
        <v>2015</v>
      </c>
      <c r="F1171" s="13" t="s">
        <v>101</v>
      </c>
      <c r="G1171" s="88"/>
      <c r="H1171" s="88"/>
      <c r="I1171" s="88"/>
      <c r="J1171" s="88"/>
      <c r="K1171" s="88"/>
      <c r="L1171" s="88"/>
      <c r="M1171" s="45">
        <v>53544</v>
      </c>
      <c r="N1171" s="45">
        <v>122090</v>
      </c>
      <c r="O1171" s="45"/>
      <c r="P1171" s="45"/>
      <c r="Q1171" s="45"/>
      <c r="R1171" s="45"/>
      <c r="S1171" s="45"/>
      <c r="T1171" s="45"/>
      <c r="U1171" s="45"/>
      <c r="V1171" s="45"/>
      <c r="W1171" s="138"/>
      <c r="X1171" s="138"/>
      <c r="Y1171" s="138"/>
      <c r="Z1171" s="25">
        <v>0.98950000000000005</v>
      </c>
      <c r="AA1171" s="25"/>
      <c r="AB1171" s="25">
        <v>0.129</v>
      </c>
      <c r="AC1171" s="25">
        <v>2.76E-2</v>
      </c>
      <c r="AD1171" s="121"/>
      <c r="AE1171" s="121"/>
      <c r="AF1171" s="88">
        <v>7136</v>
      </c>
      <c r="AG1171" s="88">
        <v>15230</v>
      </c>
    </row>
    <row r="1172" spans="1:33">
      <c r="A1172" s="12" t="s">
        <v>152</v>
      </c>
      <c r="B1172" s="2" t="s">
        <v>74</v>
      </c>
      <c r="C1172" s="13" t="s">
        <v>185</v>
      </c>
      <c r="D1172" s="2">
        <v>2015</v>
      </c>
      <c r="E1172" s="13">
        <v>2015</v>
      </c>
      <c r="F1172" s="13" t="s">
        <v>101</v>
      </c>
      <c r="G1172" s="88"/>
      <c r="H1172" s="88"/>
      <c r="I1172" s="88"/>
      <c r="J1172" s="88"/>
      <c r="K1172" s="88"/>
      <c r="L1172" s="88"/>
      <c r="M1172" s="45">
        <v>10019</v>
      </c>
      <c r="N1172" s="45">
        <v>18549</v>
      </c>
      <c r="O1172" s="45"/>
      <c r="P1172" s="45"/>
      <c r="Q1172" s="45"/>
      <c r="R1172" s="45"/>
      <c r="S1172" s="45"/>
      <c r="T1172" s="45"/>
      <c r="U1172" s="45"/>
      <c r="V1172" s="45"/>
      <c r="W1172" s="138"/>
      <c r="X1172" s="138"/>
      <c r="Y1172" s="138"/>
      <c r="Z1172" s="25">
        <v>0.97170000000000001</v>
      </c>
      <c r="AA1172" s="25"/>
      <c r="AB1172" s="25">
        <v>0.27600000000000002</v>
      </c>
      <c r="AC1172" s="25">
        <v>2.3900000000000001E-2</v>
      </c>
      <c r="AD1172" s="121"/>
      <c r="AE1172" s="121"/>
      <c r="AF1172" s="88">
        <v>1070</v>
      </c>
      <c r="AG1172" s="88">
        <v>2199</v>
      </c>
    </row>
    <row r="1173" spans="1:33">
      <c r="A1173" s="12" t="s">
        <v>153</v>
      </c>
      <c r="B1173" s="2" t="s">
        <v>74</v>
      </c>
      <c r="C1173" s="13" t="s">
        <v>185</v>
      </c>
      <c r="D1173" s="2">
        <v>2015</v>
      </c>
      <c r="E1173" s="13">
        <v>2015</v>
      </c>
      <c r="F1173" s="13" t="s">
        <v>101</v>
      </c>
      <c r="G1173" s="88"/>
      <c r="H1173" s="88"/>
      <c r="I1173" s="88"/>
      <c r="J1173" s="88"/>
      <c r="K1173" s="88"/>
      <c r="L1173" s="88"/>
      <c r="M1173" s="45">
        <v>16351</v>
      </c>
      <c r="N1173" s="45">
        <v>31960</v>
      </c>
      <c r="O1173" s="45"/>
      <c r="P1173" s="45"/>
      <c r="Q1173" s="45"/>
      <c r="R1173" s="45"/>
      <c r="S1173" s="45"/>
      <c r="T1173" s="45"/>
      <c r="U1173" s="45"/>
      <c r="V1173" s="45"/>
      <c r="W1173" s="138"/>
      <c r="X1173" s="138"/>
      <c r="Y1173" s="138"/>
      <c r="Z1173" s="25">
        <v>0.96360000000000001</v>
      </c>
      <c r="AA1173" s="25"/>
      <c r="AB1173" s="25">
        <v>0.27600000000000002</v>
      </c>
      <c r="AC1173" s="25">
        <v>2.3900000000000001E-2</v>
      </c>
      <c r="AD1173" s="121"/>
      <c r="AE1173" s="121"/>
      <c r="AF1173" s="88">
        <v>3932</v>
      </c>
      <c r="AG1173" s="88">
        <v>7650</v>
      </c>
    </row>
    <row r="1174" spans="1:33">
      <c r="A1174" s="12" t="s">
        <v>154</v>
      </c>
      <c r="B1174" s="2" t="s">
        <v>74</v>
      </c>
      <c r="C1174" s="13" t="s">
        <v>185</v>
      </c>
      <c r="D1174" s="2">
        <v>2015</v>
      </c>
      <c r="E1174" s="13">
        <v>2015</v>
      </c>
      <c r="F1174" s="13" t="s">
        <v>101</v>
      </c>
      <c r="G1174" s="88"/>
      <c r="H1174" s="88"/>
      <c r="I1174" s="88"/>
      <c r="J1174" s="88"/>
      <c r="K1174" s="88"/>
      <c r="L1174" s="88"/>
      <c r="M1174" s="45">
        <v>17045</v>
      </c>
      <c r="N1174" s="45">
        <v>36342</v>
      </c>
      <c r="O1174" s="45"/>
      <c r="P1174" s="45"/>
      <c r="Q1174" s="45"/>
      <c r="R1174" s="45"/>
      <c r="S1174" s="45"/>
      <c r="T1174" s="45"/>
      <c r="U1174" s="45"/>
      <c r="V1174" s="45"/>
      <c r="W1174" s="138"/>
      <c r="X1174" s="138"/>
      <c r="Y1174" s="138"/>
      <c r="Z1174" s="25">
        <v>0.96879999999999999</v>
      </c>
      <c r="AA1174" s="25"/>
      <c r="AB1174" s="25">
        <v>0.27600000000000002</v>
      </c>
      <c r="AC1174" s="25">
        <v>2.3900000000000001E-2</v>
      </c>
      <c r="AD1174" s="121"/>
      <c r="AE1174" s="121"/>
      <c r="AF1174" s="88">
        <v>4272</v>
      </c>
      <c r="AG1174" s="88">
        <v>9595</v>
      </c>
    </row>
    <row r="1175" spans="1:33">
      <c r="A1175" s="12" t="s">
        <v>155</v>
      </c>
      <c r="B1175" s="2" t="s">
        <v>74</v>
      </c>
      <c r="C1175" s="13" t="s">
        <v>185</v>
      </c>
      <c r="D1175" s="2">
        <v>2015</v>
      </c>
      <c r="E1175" s="13">
        <v>2015</v>
      </c>
      <c r="F1175" s="13" t="s">
        <v>101</v>
      </c>
      <c r="G1175" s="88"/>
      <c r="H1175" s="88"/>
      <c r="I1175" s="88"/>
      <c r="J1175" s="88"/>
      <c r="K1175" s="88"/>
      <c r="L1175" s="88"/>
      <c r="M1175" s="45">
        <v>55319</v>
      </c>
      <c r="N1175" s="45">
        <v>110835</v>
      </c>
      <c r="O1175" s="45"/>
      <c r="P1175" s="45"/>
      <c r="Q1175" s="45"/>
      <c r="R1175" s="45"/>
      <c r="S1175" s="45"/>
      <c r="T1175" s="45"/>
      <c r="U1175" s="45"/>
      <c r="V1175" s="45"/>
      <c r="W1175" s="138"/>
      <c r="X1175" s="138"/>
      <c r="Y1175" s="138"/>
      <c r="Z1175" s="25">
        <v>0.97899999999999998</v>
      </c>
      <c r="AA1175" s="25"/>
      <c r="AB1175" s="25">
        <v>0.5</v>
      </c>
      <c r="AC1175" s="25">
        <v>1.8599999999999998E-2</v>
      </c>
      <c r="AD1175" s="121"/>
      <c r="AE1175" s="121"/>
      <c r="AF1175" s="88">
        <v>10489</v>
      </c>
      <c r="AG1175" s="88">
        <v>21340</v>
      </c>
    </row>
    <row r="1176" spans="1:33">
      <c r="A1176" s="12" t="s">
        <v>156</v>
      </c>
      <c r="B1176" s="2" t="s">
        <v>74</v>
      </c>
      <c r="C1176" s="13" t="s">
        <v>185</v>
      </c>
      <c r="D1176" s="2">
        <v>2015</v>
      </c>
      <c r="E1176" s="13">
        <v>2015</v>
      </c>
      <c r="F1176" s="13" t="s">
        <v>101</v>
      </c>
      <c r="G1176" s="88"/>
      <c r="H1176" s="88"/>
      <c r="I1176" s="88"/>
      <c r="J1176" s="88"/>
      <c r="K1176" s="88"/>
      <c r="L1176" s="88"/>
      <c r="M1176" s="45">
        <v>13875</v>
      </c>
      <c r="N1176" s="45">
        <v>25832</v>
      </c>
      <c r="O1176" s="45"/>
      <c r="P1176" s="45"/>
      <c r="Q1176" s="45"/>
      <c r="R1176" s="45"/>
      <c r="S1176" s="45"/>
      <c r="T1176" s="45"/>
      <c r="U1176" s="45"/>
      <c r="V1176" s="45"/>
      <c r="W1176" s="138"/>
      <c r="X1176" s="138"/>
      <c r="Y1176" s="138"/>
      <c r="Z1176" s="25">
        <v>0.9587</v>
      </c>
      <c r="AA1176" s="25"/>
      <c r="AB1176" s="25">
        <v>0.27600000000000002</v>
      </c>
      <c r="AC1176" s="25">
        <v>2.3900000000000001E-2</v>
      </c>
      <c r="AD1176" s="121"/>
      <c r="AE1176" s="121"/>
      <c r="AF1176" s="88">
        <v>2389</v>
      </c>
      <c r="AG1176" s="88">
        <v>4991</v>
      </c>
    </row>
    <row r="1177" spans="1:33">
      <c r="A1177" s="12" t="s">
        <v>157</v>
      </c>
      <c r="B1177" s="2" t="s">
        <v>75</v>
      </c>
      <c r="C1177" s="13" t="s">
        <v>185</v>
      </c>
      <c r="D1177" s="2">
        <v>2015</v>
      </c>
      <c r="E1177" s="13">
        <v>2015</v>
      </c>
      <c r="F1177" s="13" t="s">
        <v>101</v>
      </c>
      <c r="G1177" s="88"/>
      <c r="H1177" s="88"/>
      <c r="I1177" s="88"/>
      <c r="J1177" s="88"/>
      <c r="K1177" s="88"/>
      <c r="L1177" s="88"/>
      <c r="M1177" s="45">
        <v>13122</v>
      </c>
      <c r="N1177" s="45">
        <v>25356</v>
      </c>
      <c r="O1177" s="45"/>
      <c r="P1177" s="45"/>
      <c r="Q1177" s="45"/>
      <c r="R1177" s="45"/>
      <c r="S1177" s="45"/>
      <c r="T1177" s="45"/>
      <c r="U1177" s="45"/>
      <c r="V1177" s="45"/>
      <c r="W1177" s="138"/>
      <c r="X1177" s="138"/>
      <c r="Y1177" s="138"/>
      <c r="Z1177" s="25">
        <v>0.96899999999999997</v>
      </c>
      <c r="AA1177" s="25"/>
      <c r="AB1177" s="25">
        <v>0.27600000000000002</v>
      </c>
      <c r="AC1177" s="25">
        <v>2.3900000000000001E-2</v>
      </c>
      <c r="AD1177" s="121"/>
      <c r="AE1177" s="121"/>
      <c r="AF1177" s="88">
        <v>620</v>
      </c>
      <c r="AG1177" s="88">
        <v>1015</v>
      </c>
    </row>
    <row r="1178" spans="1:33">
      <c r="A1178" s="12" t="s">
        <v>158</v>
      </c>
      <c r="B1178" s="2" t="s">
        <v>75</v>
      </c>
      <c r="C1178" s="13" t="s">
        <v>185</v>
      </c>
      <c r="D1178" s="2">
        <v>2015</v>
      </c>
      <c r="E1178" s="13">
        <v>2015</v>
      </c>
      <c r="F1178" s="13" t="s">
        <v>101</v>
      </c>
      <c r="G1178" s="88"/>
      <c r="H1178" s="88"/>
      <c r="I1178" s="88"/>
      <c r="J1178" s="88"/>
      <c r="K1178" s="88"/>
      <c r="L1178" s="88"/>
      <c r="M1178" s="45">
        <v>162</v>
      </c>
      <c r="N1178" s="45">
        <v>297</v>
      </c>
      <c r="O1178" s="45"/>
      <c r="P1178" s="45"/>
      <c r="Q1178" s="45"/>
      <c r="R1178" s="45"/>
      <c r="S1178" s="45"/>
      <c r="T1178" s="45"/>
      <c r="U1178" s="45"/>
      <c r="V1178" s="45"/>
      <c r="W1178" s="138"/>
      <c r="X1178" s="138"/>
      <c r="Y1178" s="138"/>
      <c r="Z1178" s="25">
        <v>1</v>
      </c>
      <c r="AA1178" s="25"/>
      <c r="AB1178" s="25">
        <v>0.27600000000000002</v>
      </c>
      <c r="AC1178" s="25">
        <v>2.3900000000000001E-2</v>
      </c>
      <c r="AD1178" s="121"/>
      <c r="AE1178" s="121"/>
      <c r="AF1178" s="88" t="s">
        <v>430</v>
      </c>
      <c r="AG1178" s="88" t="s">
        <v>430</v>
      </c>
    </row>
    <row r="1179" spans="1:33">
      <c r="A1179" s="12" t="s">
        <v>159</v>
      </c>
      <c r="B1179" s="2" t="s">
        <v>75</v>
      </c>
      <c r="C1179" s="13" t="s">
        <v>185</v>
      </c>
      <c r="D1179" s="2">
        <v>2015</v>
      </c>
      <c r="E1179" s="13">
        <v>2015</v>
      </c>
      <c r="F1179" s="13" t="s">
        <v>101</v>
      </c>
      <c r="G1179" s="88"/>
      <c r="H1179" s="88"/>
      <c r="I1179" s="88"/>
      <c r="J1179" s="88"/>
      <c r="K1179" s="88"/>
      <c r="L1179" s="88"/>
      <c r="M1179" s="45">
        <v>3277</v>
      </c>
      <c r="N1179" s="45">
        <v>7018</v>
      </c>
      <c r="O1179" s="45"/>
      <c r="P1179" s="45"/>
      <c r="Q1179" s="45"/>
      <c r="R1179" s="45"/>
      <c r="S1179" s="45"/>
      <c r="T1179" s="45"/>
      <c r="U1179" s="45"/>
      <c r="V1179" s="45"/>
      <c r="W1179" s="138"/>
      <c r="X1179" s="138"/>
      <c r="Y1179" s="138"/>
      <c r="Z1179" s="25">
        <v>0.98550000000000004</v>
      </c>
      <c r="AA1179" s="25"/>
      <c r="AB1179" s="25">
        <v>0.27600000000000002</v>
      </c>
      <c r="AC1179" s="25">
        <v>2.3900000000000001E-2</v>
      </c>
      <c r="AD1179" s="121"/>
      <c r="AE1179" s="121"/>
      <c r="AF1179" s="88">
        <v>146</v>
      </c>
      <c r="AG1179" s="88">
        <v>242</v>
      </c>
    </row>
    <row r="1180" spans="1:33">
      <c r="A1180" s="12" t="s">
        <v>160</v>
      </c>
      <c r="B1180" s="2" t="s">
        <v>74</v>
      </c>
      <c r="C1180" s="13" t="s">
        <v>185</v>
      </c>
      <c r="D1180" s="2">
        <v>2015</v>
      </c>
      <c r="E1180" s="13">
        <v>2015</v>
      </c>
      <c r="F1180" s="13" t="s">
        <v>101</v>
      </c>
      <c r="G1180" s="88"/>
      <c r="H1180" s="88"/>
      <c r="I1180" s="88"/>
      <c r="J1180" s="88"/>
      <c r="K1180" s="88"/>
      <c r="L1180" s="88"/>
      <c r="M1180" s="45">
        <v>23396</v>
      </c>
      <c r="N1180" s="45">
        <v>44475</v>
      </c>
      <c r="O1180" s="45"/>
      <c r="P1180" s="45"/>
      <c r="Q1180" s="45"/>
      <c r="R1180" s="45"/>
      <c r="S1180" s="45"/>
      <c r="T1180" s="45"/>
      <c r="U1180" s="45"/>
      <c r="V1180" s="45"/>
      <c r="W1180" s="138"/>
      <c r="X1180" s="138"/>
      <c r="Y1180" s="138"/>
      <c r="Z1180" s="25">
        <v>0.96940000000000004</v>
      </c>
      <c r="AA1180" s="25"/>
      <c r="AB1180" s="25">
        <v>0.8</v>
      </c>
      <c r="AC1180" s="25">
        <v>1.8200000000000001E-2</v>
      </c>
      <c r="AD1180" s="121"/>
      <c r="AE1180" s="121"/>
      <c r="AF1180" s="88">
        <v>2318</v>
      </c>
      <c r="AG1180" s="88">
        <v>4614</v>
      </c>
    </row>
    <row r="1181" spans="1:33">
      <c r="A1181" s="12" t="s">
        <v>161</v>
      </c>
      <c r="B1181" s="2" t="s">
        <v>74</v>
      </c>
      <c r="C1181" s="13" t="s">
        <v>185</v>
      </c>
      <c r="D1181" s="2">
        <v>2015</v>
      </c>
      <c r="E1181" s="13">
        <v>2015</v>
      </c>
      <c r="F1181" s="13" t="s">
        <v>101</v>
      </c>
      <c r="G1181" s="88"/>
      <c r="H1181" s="88"/>
      <c r="I1181" s="88"/>
      <c r="J1181" s="88"/>
      <c r="K1181" s="88"/>
      <c r="L1181" s="88"/>
      <c r="M1181" s="45">
        <v>20080</v>
      </c>
      <c r="N1181" s="45">
        <v>36122</v>
      </c>
      <c r="O1181" s="45"/>
      <c r="P1181" s="45"/>
      <c r="Q1181" s="45"/>
      <c r="R1181" s="45"/>
      <c r="S1181" s="45"/>
      <c r="T1181" s="45"/>
      <c r="U1181" s="45"/>
      <c r="V1181" s="45"/>
      <c r="W1181" s="138"/>
      <c r="X1181" s="138"/>
      <c r="Y1181" s="138"/>
      <c r="Z1181" s="25">
        <v>0.9355</v>
      </c>
      <c r="AA1181" s="25"/>
      <c r="AB1181" s="25">
        <v>0.27600000000000002</v>
      </c>
      <c r="AC1181" s="25">
        <v>2.3900000000000001E-2</v>
      </c>
      <c r="AD1181" s="121"/>
      <c r="AE1181" s="121"/>
      <c r="AF1181" s="88">
        <v>3287</v>
      </c>
      <c r="AG1181" s="88">
        <v>6730</v>
      </c>
    </row>
    <row r="1182" spans="1:33">
      <c r="A1182" s="12" t="s">
        <v>162</v>
      </c>
      <c r="B1182" s="2" t="s">
        <v>75</v>
      </c>
      <c r="C1182" s="13" t="s">
        <v>185</v>
      </c>
      <c r="D1182" s="2">
        <v>2015</v>
      </c>
      <c r="E1182" s="13">
        <v>2015</v>
      </c>
      <c r="F1182" s="13" t="s">
        <v>101</v>
      </c>
      <c r="G1182" s="88"/>
      <c r="H1182" s="88"/>
      <c r="I1182" s="88"/>
      <c r="J1182" s="88"/>
      <c r="K1182" s="88"/>
      <c r="L1182" s="88"/>
      <c r="M1182" s="45">
        <v>43765</v>
      </c>
      <c r="N1182" s="45">
        <v>93228</v>
      </c>
      <c r="O1182" s="45"/>
      <c r="P1182" s="45"/>
      <c r="Q1182" s="45"/>
      <c r="R1182" s="45"/>
      <c r="S1182" s="45"/>
      <c r="T1182" s="45"/>
      <c r="U1182" s="45"/>
      <c r="V1182" s="45"/>
      <c r="W1182" s="138"/>
      <c r="X1182" s="138"/>
      <c r="Y1182" s="138"/>
      <c r="Z1182" s="25">
        <v>0.99309999999999998</v>
      </c>
      <c r="AA1182" s="25"/>
      <c r="AB1182" s="25">
        <v>9.0999999999999998E-2</v>
      </c>
      <c r="AC1182" s="25">
        <v>1.55E-2</v>
      </c>
      <c r="AD1182" s="121"/>
      <c r="AE1182" s="121"/>
      <c r="AF1182" s="88">
        <v>5334</v>
      </c>
      <c r="AG1182" s="88">
        <v>11451</v>
      </c>
    </row>
    <row r="1183" spans="1:33">
      <c r="A1183" s="12" t="s">
        <v>163</v>
      </c>
      <c r="B1183" s="2" t="s">
        <v>75</v>
      </c>
      <c r="C1183" s="13" t="s">
        <v>185</v>
      </c>
      <c r="D1183" s="2">
        <v>2015</v>
      </c>
      <c r="E1183" s="13">
        <v>2015</v>
      </c>
      <c r="F1183" s="13" t="s">
        <v>101</v>
      </c>
      <c r="G1183" s="88"/>
      <c r="H1183" s="88"/>
      <c r="I1183" s="88"/>
      <c r="J1183" s="88"/>
      <c r="K1183" s="88"/>
      <c r="L1183" s="88"/>
      <c r="M1183" s="45">
        <v>5697</v>
      </c>
      <c r="N1183" s="45">
        <v>13149</v>
      </c>
      <c r="O1183" s="45"/>
      <c r="P1183" s="45"/>
      <c r="Q1183" s="45"/>
      <c r="R1183" s="45"/>
      <c r="S1183" s="45"/>
      <c r="T1183" s="45"/>
      <c r="U1183" s="45"/>
      <c r="V1183" s="45"/>
      <c r="W1183" s="138"/>
      <c r="X1183" s="138"/>
      <c r="Y1183" s="138"/>
      <c r="Z1183" s="25">
        <v>0.99009999999999998</v>
      </c>
      <c r="AA1183" s="25"/>
      <c r="AB1183" s="25">
        <v>0.27600000000000002</v>
      </c>
      <c r="AC1183" s="25">
        <v>2.3900000000000001E-2</v>
      </c>
      <c r="AD1183" s="121"/>
      <c r="AE1183" s="121"/>
      <c r="AF1183" s="88">
        <v>673</v>
      </c>
      <c r="AG1183" s="88">
        <v>1412</v>
      </c>
    </row>
    <row r="1184" spans="1:33">
      <c r="A1184" s="12" t="s">
        <v>164</v>
      </c>
      <c r="B1184" s="2" t="s">
        <v>75</v>
      </c>
      <c r="C1184" s="13" t="s">
        <v>185</v>
      </c>
      <c r="D1184" s="2">
        <v>2015</v>
      </c>
      <c r="E1184" s="13">
        <v>2015</v>
      </c>
      <c r="F1184" s="13" t="s">
        <v>101</v>
      </c>
      <c r="G1184" s="88"/>
      <c r="H1184" s="88"/>
      <c r="I1184" s="88"/>
      <c r="J1184" s="88"/>
      <c r="K1184" s="88"/>
      <c r="L1184" s="88"/>
      <c r="M1184" s="45">
        <v>4853</v>
      </c>
      <c r="N1184" s="45">
        <v>10675</v>
      </c>
      <c r="O1184" s="45"/>
      <c r="P1184" s="45"/>
      <c r="Q1184" s="45"/>
      <c r="R1184" s="45"/>
      <c r="S1184" s="45"/>
      <c r="T1184" s="45"/>
      <c r="U1184" s="45"/>
      <c r="V1184" s="45"/>
      <c r="W1184" s="138"/>
      <c r="X1184" s="138"/>
      <c r="Y1184" s="138"/>
      <c r="Z1184" s="25">
        <v>0.96230000000000004</v>
      </c>
      <c r="AA1184" s="25"/>
      <c r="AB1184" s="25">
        <v>0.27600000000000002</v>
      </c>
      <c r="AC1184" s="25">
        <v>2.3900000000000001E-2</v>
      </c>
      <c r="AD1184" s="121"/>
      <c r="AE1184" s="121"/>
      <c r="AF1184" s="88">
        <v>415</v>
      </c>
      <c r="AG1184" s="88">
        <v>874</v>
      </c>
    </row>
    <row r="1185" spans="1:49">
      <c r="A1185" s="12" t="s">
        <v>165</v>
      </c>
      <c r="B1185" s="2" t="s">
        <v>75</v>
      </c>
      <c r="C1185" s="13" t="s">
        <v>185</v>
      </c>
      <c r="D1185" s="2">
        <v>2015</v>
      </c>
      <c r="E1185" s="13">
        <v>2015</v>
      </c>
      <c r="F1185" s="13" t="s">
        <v>101</v>
      </c>
      <c r="G1185" s="88"/>
      <c r="H1185" s="88"/>
      <c r="I1185" s="88"/>
      <c r="J1185" s="88"/>
      <c r="K1185" s="88"/>
      <c r="L1185" s="88"/>
      <c r="M1185" s="45">
        <v>1043</v>
      </c>
      <c r="N1185" s="45">
        <v>1890</v>
      </c>
      <c r="O1185" s="45"/>
      <c r="P1185" s="45"/>
      <c r="Q1185" s="45"/>
      <c r="R1185" s="45"/>
      <c r="S1185" s="45"/>
      <c r="T1185" s="45"/>
      <c r="U1185" s="45"/>
      <c r="V1185" s="45"/>
      <c r="W1185" s="138"/>
      <c r="X1185" s="138"/>
      <c r="Y1185" s="138"/>
      <c r="Z1185" s="25">
        <v>1</v>
      </c>
      <c r="AA1185" s="25"/>
      <c r="AB1185" s="25">
        <v>0.27600000000000002</v>
      </c>
      <c r="AC1185" s="25">
        <v>2.3900000000000001E-2</v>
      </c>
      <c r="AD1185" s="121"/>
      <c r="AE1185" s="121"/>
      <c r="AF1185" s="88">
        <v>34</v>
      </c>
      <c r="AG1185" s="88">
        <v>48</v>
      </c>
    </row>
    <row r="1186" spans="1:49">
      <c r="A1186" s="12" t="s">
        <v>166</v>
      </c>
      <c r="B1186" s="2" t="s">
        <v>74</v>
      </c>
      <c r="C1186" s="13" t="s">
        <v>185</v>
      </c>
      <c r="D1186" s="2">
        <v>2015</v>
      </c>
      <c r="E1186" s="13">
        <v>2015</v>
      </c>
      <c r="F1186" s="13" t="s">
        <v>101</v>
      </c>
      <c r="G1186" s="88"/>
      <c r="H1186" s="88"/>
      <c r="I1186" s="88"/>
      <c r="J1186" s="88"/>
      <c r="K1186" s="88"/>
      <c r="L1186" s="88"/>
      <c r="M1186" s="45">
        <v>53294</v>
      </c>
      <c r="N1186" s="45">
        <v>124868</v>
      </c>
      <c r="O1186" s="45"/>
      <c r="P1186" s="45"/>
      <c r="Q1186" s="45"/>
      <c r="R1186" s="45"/>
      <c r="S1186" s="45"/>
      <c r="T1186" s="45"/>
      <c r="U1186" s="45"/>
      <c r="V1186" s="45"/>
      <c r="W1186" s="138"/>
      <c r="X1186" s="138"/>
      <c r="Y1186" s="138"/>
      <c r="Z1186" s="25">
        <v>0.9829</v>
      </c>
      <c r="AA1186" s="25"/>
      <c r="AB1186" s="25">
        <v>0.33300000000000002</v>
      </c>
      <c r="AC1186" s="25">
        <v>2.93E-2</v>
      </c>
      <c r="AD1186" s="121"/>
      <c r="AE1186" s="121"/>
      <c r="AF1186" s="88">
        <v>8110</v>
      </c>
      <c r="AG1186" s="88">
        <v>18815</v>
      </c>
      <c r="AH1186" s="1"/>
      <c r="AI1186" s="1"/>
      <c r="AJ1186" s="1"/>
      <c r="AK1186" s="1"/>
      <c r="AL1186" s="1"/>
      <c r="AM1186" s="1"/>
      <c r="AN1186" s="1"/>
      <c r="AO1186" s="1"/>
      <c r="AP1186" s="1"/>
      <c r="AQ1186" s="1"/>
      <c r="AR1186" s="1"/>
      <c r="AS1186" s="1"/>
      <c r="AT1186" s="1"/>
      <c r="AU1186" s="1"/>
      <c r="AV1186" s="1"/>
      <c r="AW1186" s="1"/>
    </row>
    <row r="1187" spans="1:49">
      <c r="A1187" s="12" t="s">
        <v>167</v>
      </c>
      <c r="B1187" s="2" t="s">
        <v>75</v>
      </c>
      <c r="C1187" s="13" t="s">
        <v>185</v>
      </c>
      <c r="D1187" s="2">
        <v>2015</v>
      </c>
      <c r="E1187" s="13">
        <v>2015</v>
      </c>
      <c r="F1187" s="13" t="s">
        <v>101</v>
      </c>
      <c r="G1187" s="88"/>
      <c r="H1187" s="88"/>
      <c r="I1187" s="88"/>
      <c r="J1187" s="88"/>
      <c r="K1187" s="88"/>
      <c r="L1187" s="88"/>
      <c r="M1187" s="45">
        <v>3162</v>
      </c>
      <c r="N1187" s="45">
        <v>5635</v>
      </c>
      <c r="O1187" s="45"/>
      <c r="P1187" s="45"/>
      <c r="Q1187" s="45"/>
      <c r="R1187" s="45"/>
      <c r="S1187" s="45"/>
      <c r="T1187" s="45"/>
      <c r="U1187" s="45"/>
      <c r="V1187" s="45"/>
      <c r="W1187" s="138"/>
      <c r="X1187" s="138"/>
      <c r="Y1187" s="138"/>
      <c r="Z1187" s="25">
        <v>0.96399999999999997</v>
      </c>
      <c r="AA1187" s="25"/>
      <c r="AB1187" s="25">
        <v>0.27600000000000002</v>
      </c>
      <c r="AC1187" s="25">
        <v>2.3900000000000001E-2</v>
      </c>
      <c r="AD1187" s="121"/>
      <c r="AE1187" s="121"/>
      <c r="AF1187" s="88">
        <v>110</v>
      </c>
      <c r="AG1187" s="88">
        <v>177</v>
      </c>
      <c r="AH1187" s="1"/>
      <c r="AI1187" s="1"/>
      <c r="AJ1187" s="1"/>
      <c r="AK1187" s="1"/>
      <c r="AL1187" s="1"/>
      <c r="AM1187" s="1"/>
      <c r="AN1187" s="1"/>
      <c r="AO1187" s="1"/>
      <c r="AP1187" s="1"/>
      <c r="AQ1187" s="1"/>
      <c r="AR1187" s="1"/>
      <c r="AS1187" s="1"/>
      <c r="AT1187" s="1"/>
      <c r="AU1187" s="1"/>
      <c r="AV1187" s="1"/>
      <c r="AW1187" s="1"/>
    </row>
    <row r="1188" spans="1:49">
      <c r="A1188" s="12" t="s">
        <v>168</v>
      </c>
      <c r="B1188" s="2" t="s">
        <v>74</v>
      </c>
      <c r="C1188" s="13" t="s">
        <v>185</v>
      </c>
      <c r="D1188" s="2">
        <v>2015</v>
      </c>
      <c r="E1188" s="13">
        <v>2015</v>
      </c>
      <c r="F1188" s="13" t="s">
        <v>101</v>
      </c>
      <c r="G1188" s="88"/>
      <c r="H1188" s="88"/>
      <c r="I1188" s="88"/>
      <c r="J1188" s="88"/>
      <c r="K1188" s="88"/>
      <c r="L1188" s="88"/>
      <c r="M1188" s="45">
        <v>37409</v>
      </c>
      <c r="N1188" s="45">
        <v>75621</v>
      </c>
      <c r="O1188" s="45"/>
      <c r="P1188" s="45"/>
      <c r="Q1188" s="45"/>
      <c r="R1188" s="45"/>
      <c r="S1188" s="45"/>
      <c r="T1188" s="45"/>
      <c r="U1188" s="45"/>
      <c r="V1188" s="45"/>
      <c r="W1188" s="138"/>
      <c r="X1188" s="138"/>
      <c r="Y1188" s="138"/>
      <c r="Z1188" s="25">
        <v>0.97009999999999996</v>
      </c>
      <c r="AA1188" s="25"/>
      <c r="AB1188" s="25">
        <v>0.38500000000000001</v>
      </c>
      <c r="AC1188" s="25">
        <v>6.2899999999999998E-2</v>
      </c>
      <c r="AD1188" s="121"/>
      <c r="AE1188" s="121"/>
      <c r="AF1188" s="88">
        <v>6911</v>
      </c>
      <c r="AG1188" s="88">
        <v>15459</v>
      </c>
      <c r="AH1188" s="1"/>
      <c r="AI1188" s="1"/>
      <c r="AJ1188" s="1"/>
      <c r="AK1188" s="1"/>
      <c r="AL1188" s="1"/>
      <c r="AM1188" s="1"/>
      <c r="AN1188" s="1"/>
      <c r="AO1188" s="1"/>
      <c r="AP1188" s="1"/>
      <c r="AQ1188" s="1"/>
      <c r="AR1188" s="1"/>
      <c r="AS1188" s="1"/>
      <c r="AT1188" s="1"/>
      <c r="AU1188" s="1"/>
      <c r="AV1188" s="1"/>
      <c r="AW1188" s="1"/>
    </row>
    <row r="1189" spans="1:49">
      <c r="A1189" s="12" t="s">
        <v>169</v>
      </c>
      <c r="B1189" s="2" t="s">
        <v>74</v>
      </c>
      <c r="C1189" s="13" t="s">
        <v>185</v>
      </c>
      <c r="D1189" s="2">
        <v>2015</v>
      </c>
      <c r="E1189" s="13">
        <v>2015</v>
      </c>
      <c r="F1189" s="13" t="s">
        <v>101</v>
      </c>
      <c r="G1189" s="88"/>
      <c r="H1189" s="88"/>
      <c r="I1189" s="88"/>
      <c r="J1189" s="88"/>
      <c r="K1189" s="88"/>
      <c r="L1189" s="88"/>
      <c r="M1189" s="45">
        <v>10413</v>
      </c>
      <c r="N1189" s="45">
        <v>20971</v>
      </c>
      <c r="O1189" s="45"/>
      <c r="P1189" s="45"/>
      <c r="Q1189" s="45"/>
      <c r="R1189" s="45"/>
      <c r="S1189" s="45"/>
      <c r="T1189" s="45"/>
      <c r="U1189" s="45"/>
      <c r="V1189" s="45"/>
      <c r="W1189" s="138"/>
      <c r="X1189" s="138"/>
      <c r="Y1189" s="138"/>
      <c r="Z1189" s="25">
        <v>0.92630000000000001</v>
      </c>
      <c r="AA1189" s="25"/>
      <c r="AB1189" s="25">
        <v>0.27600000000000002</v>
      </c>
      <c r="AC1189" s="25">
        <v>2.3900000000000001E-2</v>
      </c>
      <c r="AD1189" s="121"/>
      <c r="AE1189" s="121"/>
      <c r="AF1189" s="88">
        <v>910</v>
      </c>
      <c r="AG1189" s="88">
        <v>1802</v>
      </c>
      <c r="AH1189" s="1"/>
      <c r="AI1189" s="1"/>
      <c r="AJ1189" s="1"/>
      <c r="AK1189" s="1"/>
      <c r="AL1189" s="1"/>
      <c r="AM1189" s="1"/>
      <c r="AN1189" s="1"/>
      <c r="AO1189" s="1"/>
      <c r="AP1189" s="1"/>
      <c r="AQ1189" s="1"/>
      <c r="AR1189" s="1"/>
      <c r="AS1189" s="1"/>
      <c r="AT1189" s="1"/>
      <c r="AU1189" s="1"/>
      <c r="AV1189" s="1"/>
      <c r="AW1189" s="1"/>
    </row>
    <row r="1190" spans="1:49">
      <c r="A1190" s="12" t="s">
        <v>170</v>
      </c>
      <c r="B1190" s="2" t="s">
        <v>75</v>
      </c>
      <c r="C1190" s="13" t="s">
        <v>185</v>
      </c>
      <c r="D1190" s="2">
        <v>2015</v>
      </c>
      <c r="E1190" s="13">
        <v>2015</v>
      </c>
      <c r="F1190" s="13" t="s">
        <v>101</v>
      </c>
      <c r="G1190" s="88"/>
      <c r="H1190" s="88"/>
      <c r="I1190" s="88"/>
      <c r="J1190" s="88"/>
      <c r="K1190" s="88"/>
      <c r="L1190" s="88"/>
      <c r="M1190" s="45">
        <v>6349</v>
      </c>
      <c r="N1190" s="45">
        <v>13784</v>
      </c>
      <c r="O1190" s="45"/>
      <c r="P1190" s="45"/>
      <c r="Q1190" s="45"/>
      <c r="R1190" s="45"/>
      <c r="S1190" s="45"/>
      <c r="T1190" s="45"/>
      <c r="U1190" s="45"/>
      <c r="V1190" s="45"/>
      <c r="W1190" s="138"/>
      <c r="X1190" s="138"/>
      <c r="Y1190" s="138"/>
      <c r="Z1190" s="25">
        <v>1</v>
      </c>
      <c r="AA1190" s="25"/>
      <c r="AB1190" s="25">
        <v>0.27600000000000002</v>
      </c>
      <c r="AC1190" s="25">
        <v>2.3900000000000001E-2</v>
      </c>
      <c r="AD1190" s="121"/>
      <c r="AE1190" s="121"/>
      <c r="AF1190" s="88">
        <v>535</v>
      </c>
      <c r="AG1190" s="88">
        <v>1069</v>
      </c>
      <c r="AH1190" s="1"/>
      <c r="AI1190" s="1"/>
      <c r="AJ1190" s="1"/>
      <c r="AK1190" s="1"/>
      <c r="AL1190" s="1"/>
      <c r="AM1190" s="1"/>
      <c r="AN1190" s="1"/>
      <c r="AO1190" s="1"/>
      <c r="AP1190" s="1"/>
      <c r="AQ1190" s="1"/>
      <c r="AR1190" s="1"/>
      <c r="AS1190" s="1"/>
      <c r="AT1190" s="1"/>
      <c r="AU1190" s="1"/>
      <c r="AV1190" s="1"/>
      <c r="AW1190" s="1"/>
    </row>
    <row r="1191" spans="1:49">
      <c r="A1191" s="48" t="s">
        <v>171</v>
      </c>
      <c r="B1191" s="2" t="s">
        <v>66</v>
      </c>
      <c r="C1191" s="13" t="s">
        <v>186</v>
      </c>
      <c r="D1191" s="2">
        <v>2015</v>
      </c>
      <c r="E1191" s="13">
        <v>2015</v>
      </c>
      <c r="F1191" s="13" t="s">
        <v>101</v>
      </c>
      <c r="G1191" s="88">
        <v>278378</v>
      </c>
      <c r="H1191" s="88">
        <v>1854240</v>
      </c>
      <c r="I1191" s="88">
        <v>1998</v>
      </c>
      <c r="J1191" s="88">
        <v>18686</v>
      </c>
      <c r="K1191" s="88">
        <v>280376</v>
      </c>
      <c r="L1191" s="88">
        <v>1872926</v>
      </c>
      <c r="M1191" s="45">
        <v>2153302</v>
      </c>
      <c r="N1191" s="45">
        <v>4501358</v>
      </c>
      <c r="O1191" s="45">
        <v>705225</v>
      </c>
      <c r="P1191" s="45">
        <v>3748508</v>
      </c>
      <c r="Q1191" s="45">
        <v>4453733</v>
      </c>
      <c r="R1191" s="45">
        <v>6593</v>
      </c>
      <c r="S1191" s="45">
        <v>41032</v>
      </c>
      <c r="T1191" s="45">
        <v>47625</v>
      </c>
      <c r="U1191" s="45">
        <v>711818</v>
      </c>
      <c r="V1191" s="45">
        <v>3789540</v>
      </c>
      <c r="W1191" s="138">
        <v>625117732.23000002</v>
      </c>
      <c r="X1191" s="138">
        <v>6133249.7999999998</v>
      </c>
      <c r="Y1191" s="138">
        <v>631250982.02999997</v>
      </c>
      <c r="Z1191" s="25">
        <v>0.96709999999999996</v>
      </c>
      <c r="AA1191" s="25"/>
      <c r="AB1191" s="25">
        <v>0.32500000000000001</v>
      </c>
      <c r="AC1191" s="25">
        <v>4.5499999999999999E-2</v>
      </c>
      <c r="AD1191" s="121"/>
      <c r="AE1191" s="121"/>
      <c r="AF1191" s="88">
        <v>322986</v>
      </c>
      <c r="AG1191" s="88">
        <v>676001</v>
      </c>
      <c r="AH1191" s="2"/>
      <c r="AI1191" s="2"/>
      <c r="AJ1191" s="2"/>
      <c r="AK1191" s="2"/>
      <c r="AL1191" s="2"/>
      <c r="AM1191" s="2"/>
      <c r="AN1191" s="2"/>
      <c r="AO1191" s="2"/>
      <c r="AP1191" s="2"/>
      <c r="AQ1191" s="2"/>
      <c r="AR1191" s="2"/>
      <c r="AS1191" s="2"/>
      <c r="AT1191" s="2"/>
      <c r="AU1191" s="2"/>
      <c r="AV1191" s="2"/>
      <c r="AW1191" s="2"/>
    </row>
    <row r="1192" spans="1:49">
      <c r="A1192" s="48" t="s">
        <v>172</v>
      </c>
      <c r="B1192" s="2" t="s">
        <v>74</v>
      </c>
      <c r="C1192" s="13" t="s">
        <v>186</v>
      </c>
      <c r="D1192" s="2">
        <v>2015</v>
      </c>
      <c r="E1192" s="13">
        <v>2015</v>
      </c>
      <c r="F1192" s="13" t="s">
        <v>101</v>
      </c>
      <c r="G1192" s="88"/>
      <c r="H1192" s="88"/>
      <c r="I1192" s="88"/>
      <c r="J1192" s="88"/>
      <c r="K1192" s="88"/>
      <c r="L1192" s="88"/>
      <c r="M1192" s="45">
        <v>62511</v>
      </c>
      <c r="N1192" s="45">
        <v>121514</v>
      </c>
      <c r="O1192" s="45"/>
      <c r="P1192" s="45"/>
      <c r="Q1192" s="45"/>
      <c r="R1192" s="45"/>
      <c r="S1192" s="45"/>
      <c r="T1192" s="45"/>
      <c r="U1192" s="45"/>
      <c r="V1192" s="45"/>
      <c r="W1192" s="138"/>
      <c r="X1192" s="138"/>
      <c r="Y1192" s="138"/>
      <c r="Z1192" s="25">
        <v>0.85629999999999995</v>
      </c>
      <c r="AA1192" s="25"/>
      <c r="AB1192" s="25">
        <v>0.7</v>
      </c>
      <c r="AC1192" s="25">
        <v>3.3399999999999999E-2</v>
      </c>
      <c r="AD1192" s="121"/>
      <c r="AE1192" s="121"/>
      <c r="AF1192" s="88">
        <v>8976</v>
      </c>
      <c r="AG1192" s="88">
        <v>17086</v>
      </c>
      <c r="AH1192" s="1"/>
      <c r="AI1192" s="1"/>
      <c r="AJ1192" s="1"/>
      <c r="AK1192" s="1"/>
      <c r="AL1192" s="1"/>
      <c r="AM1192" s="1"/>
      <c r="AN1192" s="1"/>
      <c r="AO1192" s="1"/>
      <c r="AP1192" s="1"/>
      <c r="AQ1192" s="1"/>
      <c r="AR1192" s="1"/>
      <c r="AS1192" s="1"/>
      <c r="AT1192" s="1"/>
      <c r="AU1192" s="1"/>
      <c r="AV1192" s="1"/>
      <c r="AW1192" s="1"/>
    </row>
    <row r="1193" spans="1:49">
      <c r="A1193" s="48" t="s">
        <v>173</v>
      </c>
      <c r="B1193" s="2" t="s">
        <v>75</v>
      </c>
      <c r="C1193" s="13" t="s">
        <v>186</v>
      </c>
      <c r="D1193" s="2">
        <v>2015</v>
      </c>
      <c r="E1193" s="13">
        <v>2015</v>
      </c>
      <c r="F1193" s="13" t="s">
        <v>101</v>
      </c>
      <c r="G1193" s="88"/>
      <c r="H1193" s="88"/>
      <c r="I1193" s="88"/>
      <c r="J1193" s="88"/>
      <c r="K1193" s="88"/>
      <c r="L1193" s="88"/>
      <c r="M1193" s="45">
        <v>98</v>
      </c>
      <c r="N1193" s="45">
        <v>166</v>
      </c>
      <c r="O1193" s="45"/>
      <c r="P1193" s="45"/>
      <c r="Q1193" s="45"/>
      <c r="R1193" s="45"/>
      <c r="S1193" s="45"/>
      <c r="T1193" s="45"/>
      <c r="U1193" s="45"/>
      <c r="V1193" s="45"/>
      <c r="W1193" s="138"/>
      <c r="X1193" s="138"/>
      <c r="Y1193" s="138"/>
      <c r="Z1193" s="25">
        <v>1</v>
      </c>
      <c r="AA1193" s="25"/>
      <c r="AB1193" s="25">
        <v>0.254</v>
      </c>
      <c r="AC1193" s="25">
        <v>2.3599999999999999E-2</v>
      </c>
      <c r="AD1193" s="121"/>
      <c r="AE1193" s="121"/>
      <c r="AF1193" s="88" t="s">
        <v>430</v>
      </c>
      <c r="AG1193" s="88" t="s">
        <v>430</v>
      </c>
      <c r="AH1193" s="1"/>
      <c r="AI1193" s="1"/>
      <c r="AJ1193" s="1"/>
      <c r="AK1193" s="1"/>
      <c r="AL1193" s="1"/>
      <c r="AM1193" s="1"/>
      <c r="AN1193" s="1"/>
      <c r="AO1193" s="1"/>
      <c r="AP1193" s="1"/>
      <c r="AQ1193" s="1"/>
      <c r="AR1193" s="1"/>
      <c r="AS1193" s="1"/>
      <c r="AT1193" s="1"/>
      <c r="AU1193" s="1"/>
      <c r="AV1193" s="1"/>
      <c r="AW1193" s="1"/>
    </row>
    <row r="1194" spans="1:49">
      <c r="A1194" s="48" t="s">
        <v>174</v>
      </c>
      <c r="B1194" s="2" t="s">
        <v>75</v>
      </c>
      <c r="C1194" s="13" t="s">
        <v>186</v>
      </c>
      <c r="D1194" s="2">
        <v>2015</v>
      </c>
      <c r="E1194" s="13">
        <v>2015</v>
      </c>
      <c r="F1194" s="13" t="s">
        <v>101</v>
      </c>
      <c r="G1194" s="88"/>
      <c r="H1194" s="88"/>
      <c r="I1194" s="88"/>
      <c r="J1194" s="88"/>
      <c r="K1194" s="88"/>
      <c r="L1194" s="88"/>
      <c r="M1194" s="45">
        <v>1775</v>
      </c>
      <c r="N1194" s="45">
        <v>3408</v>
      </c>
      <c r="O1194" s="45"/>
      <c r="P1194" s="45"/>
      <c r="Q1194" s="45"/>
      <c r="R1194" s="45"/>
      <c r="S1194" s="45"/>
      <c r="T1194" s="45"/>
      <c r="U1194" s="45"/>
      <c r="V1194" s="45"/>
      <c r="W1194" s="138"/>
      <c r="X1194" s="138"/>
      <c r="Y1194" s="138"/>
      <c r="Z1194" s="25">
        <v>0.97470000000000001</v>
      </c>
      <c r="AA1194" s="25"/>
      <c r="AB1194" s="25">
        <v>0.254</v>
      </c>
      <c r="AC1194" s="25">
        <v>2.3599999999999999E-2</v>
      </c>
      <c r="AD1194" s="121"/>
      <c r="AE1194" s="121"/>
      <c r="AF1194" s="88">
        <v>60</v>
      </c>
      <c r="AG1194" s="88">
        <v>105</v>
      </c>
      <c r="AH1194" s="1"/>
      <c r="AI1194" s="1"/>
      <c r="AJ1194" s="1"/>
      <c r="AK1194" s="1"/>
      <c r="AL1194" s="1"/>
      <c r="AM1194" s="1"/>
      <c r="AN1194" s="1"/>
      <c r="AO1194" s="1"/>
      <c r="AP1194" s="1"/>
      <c r="AQ1194" s="1"/>
      <c r="AR1194" s="1"/>
      <c r="AS1194" s="1"/>
      <c r="AT1194" s="1"/>
      <c r="AU1194" s="1"/>
      <c r="AV1194" s="1"/>
      <c r="AW1194" s="1"/>
    </row>
    <row r="1195" spans="1:49">
      <c r="A1195" s="48" t="s">
        <v>175</v>
      </c>
      <c r="B1195" s="2" t="s">
        <v>75</v>
      </c>
      <c r="C1195" s="13" t="s">
        <v>186</v>
      </c>
      <c r="D1195" s="2">
        <v>2015</v>
      </c>
      <c r="E1195" s="13">
        <v>2015</v>
      </c>
      <c r="F1195" s="13" t="s">
        <v>101</v>
      </c>
      <c r="G1195" s="88"/>
      <c r="H1195" s="88"/>
      <c r="I1195" s="88"/>
      <c r="J1195" s="88"/>
      <c r="K1195" s="88"/>
      <c r="L1195" s="88"/>
      <c r="M1195" s="45">
        <v>16657</v>
      </c>
      <c r="N1195" s="45">
        <v>32212</v>
      </c>
      <c r="O1195" s="45"/>
      <c r="P1195" s="45"/>
      <c r="Q1195" s="45"/>
      <c r="R1195" s="45"/>
      <c r="S1195" s="45"/>
      <c r="T1195" s="45"/>
      <c r="U1195" s="45"/>
      <c r="V1195" s="45"/>
      <c r="W1195" s="138"/>
      <c r="X1195" s="138"/>
      <c r="Y1195" s="138"/>
      <c r="Z1195" s="25">
        <v>0.88400000000000001</v>
      </c>
      <c r="AA1195" s="25"/>
      <c r="AB1195" s="25">
        <v>0.254</v>
      </c>
      <c r="AC1195" s="25">
        <v>2.3599999999999999E-2</v>
      </c>
      <c r="AD1195" s="121"/>
      <c r="AE1195" s="121"/>
      <c r="AF1195" s="88">
        <v>937</v>
      </c>
      <c r="AG1195" s="88">
        <v>1592</v>
      </c>
      <c r="AH1195" s="1"/>
      <c r="AI1195" s="1"/>
      <c r="AJ1195" s="1"/>
      <c r="AK1195" s="1"/>
      <c r="AL1195" s="1"/>
      <c r="AM1195" s="1"/>
      <c r="AN1195" s="1"/>
      <c r="AO1195" s="1"/>
      <c r="AP1195" s="1"/>
      <c r="AQ1195" s="1"/>
      <c r="AR1195" s="1"/>
      <c r="AS1195" s="1"/>
      <c r="AT1195" s="1"/>
      <c r="AU1195" s="1"/>
      <c r="AV1195" s="1"/>
      <c r="AW1195" s="1"/>
    </row>
    <row r="1196" spans="1:49">
      <c r="A1196" s="48" t="s">
        <v>176</v>
      </c>
      <c r="B1196" s="2" t="s">
        <v>75</v>
      </c>
      <c r="C1196" s="13" t="s">
        <v>186</v>
      </c>
      <c r="D1196" s="2">
        <v>2015</v>
      </c>
      <c r="E1196" s="13">
        <v>2015</v>
      </c>
      <c r="F1196" s="13" t="s">
        <v>101</v>
      </c>
      <c r="G1196" s="88"/>
      <c r="H1196" s="88"/>
      <c r="I1196" s="88"/>
      <c r="J1196" s="88"/>
      <c r="K1196" s="88"/>
      <c r="L1196" s="88"/>
      <c r="M1196" s="45">
        <v>2895</v>
      </c>
      <c r="N1196" s="45">
        <v>5427</v>
      </c>
      <c r="O1196" s="45"/>
      <c r="P1196" s="45"/>
      <c r="Q1196" s="45"/>
      <c r="R1196" s="45"/>
      <c r="S1196" s="45"/>
      <c r="T1196" s="45"/>
      <c r="U1196" s="45"/>
      <c r="V1196" s="45"/>
      <c r="W1196" s="138"/>
      <c r="X1196" s="138"/>
      <c r="Y1196" s="138"/>
      <c r="Z1196" s="25">
        <v>0.99099999999999999</v>
      </c>
      <c r="AA1196" s="25"/>
      <c r="AB1196" s="25">
        <v>0.254</v>
      </c>
      <c r="AC1196" s="25">
        <v>2.3599999999999999E-2</v>
      </c>
      <c r="AD1196" s="121"/>
      <c r="AE1196" s="121"/>
      <c r="AF1196" s="88">
        <v>92</v>
      </c>
      <c r="AG1196" s="88">
        <v>166</v>
      </c>
      <c r="AH1196" s="1"/>
      <c r="AI1196" s="1"/>
      <c r="AJ1196" s="1"/>
      <c r="AK1196" s="1"/>
      <c r="AL1196" s="1"/>
      <c r="AM1196" s="1"/>
      <c r="AN1196" s="1"/>
      <c r="AO1196" s="1"/>
      <c r="AP1196" s="1"/>
      <c r="AQ1196" s="1"/>
      <c r="AR1196" s="1"/>
      <c r="AS1196" s="1"/>
      <c r="AT1196" s="1"/>
      <c r="AU1196" s="1"/>
      <c r="AV1196" s="1"/>
      <c r="AW1196" s="1"/>
    </row>
    <row r="1197" spans="1:49">
      <c r="A1197" s="48" t="s">
        <v>177</v>
      </c>
      <c r="B1197" s="2" t="s">
        <v>75</v>
      </c>
      <c r="C1197" s="13" t="s">
        <v>186</v>
      </c>
      <c r="D1197" s="2">
        <v>2015</v>
      </c>
      <c r="E1197" s="13">
        <v>2015</v>
      </c>
      <c r="F1197" s="13" t="s">
        <v>101</v>
      </c>
      <c r="G1197" s="88"/>
      <c r="H1197" s="88"/>
      <c r="I1197" s="88"/>
      <c r="J1197" s="88"/>
      <c r="K1197" s="88"/>
      <c r="L1197" s="88"/>
      <c r="M1197" s="45">
        <v>624</v>
      </c>
      <c r="N1197" s="45">
        <v>1427</v>
      </c>
      <c r="O1197" s="45"/>
      <c r="P1197" s="45"/>
      <c r="Q1197" s="45"/>
      <c r="R1197" s="45"/>
      <c r="S1197" s="45"/>
      <c r="T1197" s="45"/>
      <c r="U1197" s="45"/>
      <c r="V1197" s="45"/>
      <c r="W1197" s="138"/>
      <c r="X1197" s="138"/>
      <c r="Y1197" s="138"/>
      <c r="Z1197" s="25">
        <v>0.91300000000000003</v>
      </c>
      <c r="AA1197" s="25"/>
      <c r="AB1197" s="25">
        <v>0.254</v>
      </c>
      <c r="AC1197" s="25">
        <v>2.3599999999999999E-2</v>
      </c>
      <c r="AD1197" s="121"/>
      <c r="AE1197" s="121"/>
      <c r="AF1197" s="88">
        <v>108</v>
      </c>
      <c r="AG1197" s="88">
        <v>239</v>
      </c>
      <c r="AH1197" s="1"/>
      <c r="AI1197" s="1"/>
      <c r="AJ1197" s="1"/>
      <c r="AK1197" s="1"/>
      <c r="AL1197" s="1"/>
      <c r="AM1197" s="1"/>
      <c r="AN1197" s="1"/>
      <c r="AO1197" s="1"/>
      <c r="AP1197" s="1"/>
      <c r="AQ1197" s="1"/>
      <c r="AR1197" s="1"/>
      <c r="AS1197" s="1"/>
      <c r="AT1197" s="1"/>
      <c r="AU1197" s="1"/>
      <c r="AV1197" s="1"/>
      <c r="AW1197" s="1"/>
    </row>
    <row r="1198" spans="1:49">
      <c r="A1198" s="48" t="s">
        <v>178</v>
      </c>
      <c r="B1198" s="2" t="s">
        <v>74</v>
      </c>
      <c r="C1198" s="13" t="s">
        <v>186</v>
      </c>
      <c r="D1198" s="2">
        <v>2015</v>
      </c>
      <c r="E1198" s="13">
        <v>2015</v>
      </c>
      <c r="F1198" s="13" t="s">
        <v>101</v>
      </c>
      <c r="G1198" s="88"/>
      <c r="H1198" s="88"/>
      <c r="I1198" s="88"/>
      <c r="J1198" s="88"/>
      <c r="K1198" s="88"/>
      <c r="L1198" s="88"/>
      <c r="M1198" s="45">
        <v>35800</v>
      </c>
      <c r="N1198" s="45">
        <v>71994</v>
      </c>
      <c r="O1198" s="45"/>
      <c r="P1198" s="45"/>
      <c r="Q1198" s="45"/>
      <c r="R1198" s="45"/>
      <c r="S1198" s="45"/>
      <c r="T1198" s="45"/>
      <c r="U1198" s="45"/>
      <c r="V1198" s="45"/>
      <c r="W1198" s="138"/>
      <c r="X1198" s="138"/>
      <c r="Y1198" s="138"/>
      <c r="Z1198" s="25">
        <v>0.96619999999999995</v>
      </c>
      <c r="AA1198" s="25"/>
      <c r="AB1198" s="25">
        <v>0.56299999999999994</v>
      </c>
      <c r="AC1198" s="25">
        <v>2.0899999999999998E-2</v>
      </c>
      <c r="AD1198" s="121"/>
      <c r="AE1198" s="121"/>
      <c r="AF1198" s="88">
        <v>5300</v>
      </c>
      <c r="AG1198" s="88">
        <v>10666</v>
      </c>
      <c r="AH1198" s="1"/>
      <c r="AI1198" s="1"/>
      <c r="AJ1198" s="1"/>
      <c r="AK1198" s="1"/>
      <c r="AL1198" s="1"/>
      <c r="AM1198" s="1"/>
      <c r="AN1198" s="1"/>
      <c r="AO1198" s="1"/>
      <c r="AP1198" s="1"/>
      <c r="AQ1198" s="1"/>
      <c r="AR1198" s="1"/>
      <c r="AS1198" s="1"/>
      <c r="AT1198" s="1"/>
      <c r="AU1198" s="1"/>
      <c r="AV1198" s="1"/>
      <c r="AW1198" s="1"/>
    </row>
    <row r="1199" spans="1:49">
      <c r="A1199" s="48" t="s">
        <v>179</v>
      </c>
      <c r="B1199" s="2" t="s">
        <v>75</v>
      </c>
      <c r="C1199" s="13" t="s">
        <v>186</v>
      </c>
      <c r="D1199" s="2">
        <v>2015</v>
      </c>
      <c r="E1199" s="13">
        <v>2015</v>
      </c>
      <c r="F1199" s="13" t="s">
        <v>101</v>
      </c>
      <c r="G1199" s="88"/>
      <c r="H1199" s="88"/>
      <c r="I1199" s="88"/>
      <c r="J1199" s="88"/>
      <c r="K1199" s="88"/>
      <c r="L1199" s="88"/>
      <c r="M1199" s="45">
        <v>2552</v>
      </c>
      <c r="N1199" s="45">
        <v>5276</v>
      </c>
      <c r="O1199" s="45"/>
      <c r="P1199" s="45"/>
      <c r="Q1199" s="45"/>
      <c r="R1199" s="45"/>
      <c r="S1199" s="45"/>
      <c r="T1199" s="45"/>
      <c r="U1199" s="45"/>
      <c r="V1199" s="45"/>
      <c r="W1199" s="138"/>
      <c r="X1199" s="138"/>
      <c r="Y1199" s="138"/>
      <c r="Z1199" s="25">
        <v>1</v>
      </c>
      <c r="AA1199" s="25"/>
      <c r="AB1199" s="25">
        <v>0.254</v>
      </c>
      <c r="AC1199" s="25">
        <v>2.3599999999999999E-2</v>
      </c>
      <c r="AD1199" s="121"/>
      <c r="AE1199" s="121"/>
      <c r="AF1199" s="88">
        <v>135</v>
      </c>
      <c r="AG1199" s="88">
        <v>239</v>
      </c>
      <c r="AH1199" s="1"/>
      <c r="AI1199" s="1"/>
      <c r="AJ1199" s="1"/>
      <c r="AK1199" s="1"/>
      <c r="AL1199" s="1"/>
      <c r="AM1199" s="1"/>
      <c r="AN1199" s="1"/>
      <c r="AO1199" s="1"/>
      <c r="AP1199" s="1"/>
      <c r="AQ1199" s="1"/>
      <c r="AR1199" s="1"/>
      <c r="AS1199" s="1"/>
      <c r="AT1199" s="1"/>
      <c r="AU1199" s="1"/>
      <c r="AV1199" s="1"/>
      <c r="AW1199" s="1"/>
    </row>
    <row r="1200" spans="1:49">
      <c r="A1200" s="48" t="s">
        <v>180</v>
      </c>
      <c r="B1200" s="2" t="s">
        <v>75</v>
      </c>
      <c r="C1200" s="13" t="s">
        <v>186</v>
      </c>
      <c r="D1200" s="2">
        <v>2015</v>
      </c>
      <c r="E1200" s="13">
        <v>2015</v>
      </c>
      <c r="F1200" s="13" t="s">
        <v>101</v>
      </c>
      <c r="G1200" s="88"/>
      <c r="H1200" s="88"/>
      <c r="I1200" s="88"/>
      <c r="J1200" s="88"/>
      <c r="K1200" s="88"/>
      <c r="L1200" s="88"/>
      <c r="M1200" s="45">
        <v>7264</v>
      </c>
      <c r="N1200" s="45">
        <v>13017</v>
      </c>
      <c r="O1200" s="45"/>
      <c r="P1200" s="45"/>
      <c r="Q1200" s="45"/>
      <c r="R1200" s="45"/>
      <c r="S1200" s="45"/>
      <c r="T1200" s="45"/>
      <c r="U1200" s="45"/>
      <c r="V1200" s="45"/>
      <c r="W1200" s="138"/>
      <c r="X1200" s="138"/>
      <c r="Y1200" s="138"/>
      <c r="Z1200" s="25">
        <v>1</v>
      </c>
      <c r="AA1200" s="25"/>
      <c r="AB1200" s="25">
        <v>0.254</v>
      </c>
      <c r="AC1200" s="25">
        <v>2.3599999999999999E-2</v>
      </c>
      <c r="AD1200" s="121"/>
      <c r="AE1200" s="121"/>
      <c r="AF1200" s="88">
        <v>400</v>
      </c>
      <c r="AG1200" s="88">
        <v>790</v>
      </c>
      <c r="AH1200" s="1"/>
      <c r="AI1200" s="1"/>
      <c r="AJ1200" s="1"/>
      <c r="AK1200" s="1"/>
      <c r="AL1200" s="1"/>
      <c r="AM1200" s="1"/>
      <c r="AN1200" s="1"/>
      <c r="AO1200" s="1"/>
      <c r="AP1200" s="1"/>
      <c r="AQ1200" s="1"/>
      <c r="AR1200" s="1"/>
      <c r="AS1200" s="1"/>
      <c r="AT1200" s="1"/>
      <c r="AU1200" s="1"/>
      <c r="AV1200" s="1"/>
      <c r="AW1200" s="1"/>
    </row>
    <row r="1201" spans="1:49">
      <c r="A1201" s="12" t="s">
        <v>122</v>
      </c>
      <c r="B1201" s="2" t="s">
        <v>74</v>
      </c>
      <c r="C1201" s="13" t="s">
        <v>186</v>
      </c>
      <c r="D1201" s="2">
        <v>2015</v>
      </c>
      <c r="E1201" s="13">
        <v>2015</v>
      </c>
      <c r="F1201" s="13" t="s">
        <v>101</v>
      </c>
      <c r="G1201" s="88"/>
      <c r="H1201" s="88"/>
      <c r="I1201" s="88"/>
      <c r="J1201" s="88"/>
      <c r="K1201" s="88"/>
      <c r="L1201" s="88"/>
      <c r="M1201" s="45">
        <v>103751</v>
      </c>
      <c r="N1201" s="45">
        <v>240834</v>
      </c>
      <c r="O1201" s="45"/>
      <c r="P1201" s="45"/>
      <c r="Q1201" s="45"/>
      <c r="R1201" s="45"/>
      <c r="S1201" s="45"/>
      <c r="T1201" s="45"/>
      <c r="U1201" s="45"/>
      <c r="V1201" s="45"/>
      <c r="W1201" s="138"/>
      <c r="X1201" s="138"/>
      <c r="Y1201" s="138"/>
      <c r="Z1201" s="25">
        <v>0.93110000000000004</v>
      </c>
      <c r="AA1201" s="25"/>
      <c r="AB1201" s="25">
        <v>0.33300000000000002</v>
      </c>
      <c r="AC1201" s="25">
        <v>2.7099999999999999E-2</v>
      </c>
      <c r="AD1201" s="121"/>
      <c r="AE1201" s="121"/>
      <c r="AF1201" s="88">
        <v>13727</v>
      </c>
      <c r="AG1201" s="88">
        <v>30533</v>
      </c>
      <c r="AH1201" s="1"/>
      <c r="AI1201" s="1"/>
      <c r="AJ1201" s="1"/>
      <c r="AK1201" s="1"/>
      <c r="AL1201" s="1"/>
      <c r="AM1201" s="1"/>
      <c r="AN1201" s="1"/>
      <c r="AO1201" s="1"/>
      <c r="AP1201" s="1"/>
      <c r="AQ1201" s="1"/>
      <c r="AR1201" s="1"/>
      <c r="AS1201" s="1"/>
      <c r="AT1201" s="1"/>
      <c r="AU1201" s="1"/>
      <c r="AV1201" s="1"/>
      <c r="AW1201" s="1"/>
    </row>
    <row r="1202" spans="1:49">
      <c r="A1202" s="12" t="s">
        <v>123</v>
      </c>
      <c r="B1202" s="2" t="s">
        <v>75</v>
      </c>
      <c r="C1202" s="13" t="s">
        <v>186</v>
      </c>
      <c r="D1202" s="2">
        <v>2015</v>
      </c>
      <c r="E1202" s="13">
        <v>2015</v>
      </c>
      <c r="F1202" s="13" t="s">
        <v>101</v>
      </c>
      <c r="G1202" s="88"/>
      <c r="H1202" s="88"/>
      <c r="I1202" s="88"/>
      <c r="J1202" s="88"/>
      <c r="K1202" s="88"/>
      <c r="L1202" s="88"/>
      <c r="M1202" s="45">
        <v>1515</v>
      </c>
      <c r="N1202" s="45">
        <v>3571</v>
      </c>
      <c r="O1202" s="45"/>
      <c r="P1202" s="45"/>
      <c r="Q1202" s="45"/>
      <c r="R1202" s="45"/>
      <c r="S1202" s="45"/>
      <c r="T1202" s="45"/>
      <c r="U1202" s="45"/>
      <c r="V1202" s="45"/>
      <c r="W1202" s="138"/>
      <c r="X1202" s="138"/>
      <c r="Y1202" s="138"/>
      <c r="Z1202" s="25">
        <v>1</v>
      </c>
      <c r="AA1202" s="25"/>
      <c r="AB1202" s="25">
        <v>0.254</v>
      </c>
      <c r="AC1202" s="25">
        <v>2.3599999999999999E-2</v>
      </c>
      <c r="AD1202" s="121"/>
      <c r="AE1202" s="121"/>
      <c r="AF1202" s="88">
        <v>209</v>
      </c>
      <c r="AG1202" s="88">
        <v>461</v>
      </c>
    </row>
    <row r="1203" spans="1:49">
      <c r="A1203" s="12" t="s">
        <v>124</v>
      </c>
      <c r="B1203" s="2" t="s">
        <v>75</v>
      </c>
      <c r="C1203" s="13" t="s">
        <v>186</v>
      </c>
      <c r="D1203" s="2">
        <v>2015</v>
      </c>
      <c r="E1203" s="13">
        <v>2015</v>
      </c>
      <c r="F1203" s="13" t="s">
        <v>101</v>
      </c>
      <c r="G1203" s="88"/>
      <c r="H1203" s="88"/>
      <c r="I1203" s="88"/>
      <c r="J1203" s="88"/>
      <c r="K1203" s="88"/>
      <c r="L1203" s="88"/>
      <c r="M1203" s="45">
        <v>12159</v>
      </c>
      <c r="N1203" s="45">
        <v>21181</v>
      </c>
      <c r="O1203" s="45"/>
      <c r="P1203" s="45"/>
      <c r="Q1203" s="45"/>
      <c r="R1203" s="45"/>
      <c r="S1203" s="45"/>
      <c r="T1203" s="45"/>
      <c r="U1203" s="45"/>
      <c r="V1203" s="45"/>
      <c r="W1203" s="138"/>
      <c r="X1203" s="138"/>
      <c r="Y1203" s="138"/>
      <c r="Z1203" s="25">
        <v>0.99029999999999996</v>
      </c>
      <c r="AA1203" s="25"/>
      <c r="AB1203" s="25">
        <v>0.254</v>
      </c>
      <c r="AC1203" s="25">
        <v>2.3599999999999999E-2</v>
      </c>
      <c r="AD1203" s="121"/>
      <c r="AE1203" s="121"/>
      <c r="AF1203" s="88">
        <v>673</v>
      </c>
      <c r="AG1203" s="88">
        <v>1240</v>
      </c>
    </row>
    <row r="1204" spans="1:49">
      <c r="A1204" s="12" t="s">
        <v>125</v>
      </c>
      <c r="B1204" s="2" t="s">
        <v>75</v>
      </c>
      <c r="C1204" s="13" t="s">
        <v>186</v>
      </c>
      <c r="D1204" s="2">
        <v>2015</v>
      </c>
      <c r="E1204" s="13">
        <v>2015</v>
      </c>
      <c r="F1204" s="13" t="s">
        <v>101</v>
      </c>
      <c r="G1204" s="88"/>
      <c r="H1204" s="88"/>
      <c r="I1204" s="88"/>
      <c r="J1204" s="88"/>
      <c r="K1204" s="88"/>
      <c r="L1204" s="88"/>
      <c r="M1204" s="45">
        <v>17683</v>
      </c>
      <c r="N1204" s="45">
        <v>44217</v>
      </c>
      <c r="O1204" s="45"/>
      <c r="P1204" s="45"/>
      <c r="Q1204" s="45"/>
      <c r="R1204" s="45"/>
      <c r="S1204" s="45"/>
      <c r="T1204" s="45"/>
      <c r="U1204" s="45"/>
      <c r="V1204" s="45"/>
      <c r="W1204" s="138"/>
      <c r="X1204" s="138"/>
      <c r="Y1204" s="138"/>
      <c r="Z1204" s="25">
        <v>0.96630000000000005</v>
      </c>
      <c r="AA1204" s="25"/>
      <c r="AB1204" s="25">
        <v>0.254</v>
      </c>
      <c r="AC1204" s="25">
        <v>2.3599999999999999E-2</v>
      </c>
      <c r="AD1204" s="121"/>
      <c r="AE1204" s="121"/>
      <c r="AF1204" s="88">
        <v>971</v>
      </c>
      <c r="AG1204" s="88">
        <v>1862</v>
      </c>
    </row>
    <row r="1205" spans="1:49">
      <c r="A1205" s="12" t="s">
        <v>126</v>
      </c>
      <c r="B1205" s="2" t="s">
        <v>75</v>
      </c>
      <c r="C1205" s="13" t="s">
        <v>186</v>
      </c>
      <c r="D1205" s="2">
        <v>2015</v>
      </c>
      <c r="E1205" s="13">
        <v>2015</v>
      </c>
      <c r="F1205" s="13" t="s">
        <v>101</v>
      </c>
      <c r="G1205" s="88"/>
      <c r="H1205" s="88"/>
      <c r="I1205" s="88"/>
      <c r="J1205" s="88"/>
      <c r="K1205" s="88"/>
      <c r="L1205" s="88"/>
      <c r="M1205" s="45">
        <v>1055</v>
      </c>
      <c r="N1205" s="45">
        <v>2065</v>
      </c>
      <c r="O1205" s="45"/>
      <c r="P1205" s="45"/>
      <c r="Q1205" s="45"/>
      <c r="R1205" s="45"/>
      <c r="S1205" s="45"/>
      <c r="T1205" s="45"/>
      <c r="U1205" s="45"/>
      <c r="V1205" s="45"/>
      <c r="W1205" s="138"/>
      <c r="X1205" s="138"/>
      <c r="Y1205" s="138"/>
      <c r="Z1205" s="25">
        <v>1</v>
      </c>
      <c r="AA1205" s="25"/>
      <c r="AB1205" s="25">
        <v>0.254</v>
      </c>
      <c r="AC1205" s="25">
        <v>2.3599999999999999E-2</v>
      </c>
      <c r="AD1205" s="121"/>
      <c r="AE1205" s="121"/>
      <c r="AF1205" s="88">
        <v>79</v>
      </c>
      <c r="AG1205" s="88">
        <v>160</v>
      </c>
    </row>
    <row r="1206" spans="1:49">
      <c r="A1206" s="12" t="s">
        <v>127</v>
      </c>
      <c r="B1206" s="2" t="s">
        <v>75</v>
      </c>
      <c r="C1206" s="13" t="s">
        <v>186</v>
      </c>
      <c r="D1206" s="2">
        <v>2015</v>
      </c>
      <c r="E1206" s="13">
        <v>2015</v>
      </c>
      <c r="F1206" s="13" t="s">
        <v>101</v>
      </c>
      <c r="G1206" s="88"/>
      <c r="H1206" s="88"/>
      <c r="I1206" s="88"/>
      <c r="J1206" s="88"/>
      <c r="K1206" s="88"/>
      <c r="L1206" s="88"/>
      <c r="M1206" s="45">
        <v>69012</v>
      </c>
      <c r="N1206" s="45">
        <v>161775</v>
      </c>
      <c r="O1206" s="45"/>
      <c r="P1206" s="45"/>
      <c r="Q1206" s="45"/>
      <c r="R1206" s="45"/>
      <c r="S1206" s="45"/>
      <c r="T1206" s="45"/>
      <c r="U1206" s="45"/>
      <c r="V1206" s="45"/>
      <c r="W1206" s="138"/>
      <c r="X1206" s="138"/>
      <c r="Y1206" s="138"/>
      <c r="Z1206" s="25">
        <v>0.997</v>
      </c>
      <c r="AA1206" s="25"/>
      <c r="AB1206" s="25">
        <v>0.20799999999999999</v>
      </c>
      <c r="AC1206" s="25">
        <v>8.2000000000000007E-3</v>
      </c>
      <c r="AD1206" s="121"/>
      <c r="AE1206" s="121"/>
      <c r="AF1206" s="88">
        <v>10198</v>
      </c>
      <c r="AG1206" s="88">
        <v>22791</v>
      </c>
    </row>
    <row r="1207" spans="1:49">
      <c r="A1207" s="12" t="s">
        <v>128</v>
      </c>
      <c r="B1207" s="2" t="s">
        <v>75</v>
      </c>
      <c r="C1207" s="13" t="s">
        <v>186</v>
      </c>
      <c r="D1207" s="2">
        <v>2015</v>
      </c>
      <c r="E1207" s="13">
        <v>2015</v>
      </c>
      <c r="F1207" s="13" t="s">
        <v>101</v>
      </c>
      <c r="G1207" s="88"/>
      <c r="H1207" s="88"/>
      <c r="I1207" s="88"/>
      <c r="J1207" s="88"/>
      <c r="K1207" s="88"/>
      <c r="L1207" s="88"/>
      <c r="M1207" s="45">
        <v>10754</v>
      </c>
      <c r="N1207" s="45">
        <v>24794</v>
      </c>
      <c r="O1207" s="45"/>
      <c r="P1207" s="45"/>
      <c r="Q1207" s="45"/>
      <c r="R1207" s="45"/>
      <c r="S1207" s="45"/>
      <c r="T1207" s="45"/>
      <c r="U1207" s="45"/>
      <c r="V1207" s="45"/>
      <c r="W1207" s="138"/>
      <c r="X1207" s="138"/>
      <c r="Y1207" s="138"/>
      <c r="Z1207" s="25">
        <v>1</v>
      </c>
      <c r="AA1207" s="25"/>
      <c r="AB1207" s="25">
        <v>0.254</v>
      </c>
      <c r="AC1207" s="25">
        <v>2.3599999999999999E-2</v>
      </c>
      <c r="AD1207" s="121"/>
      <c r="AE1207" s="121"/>
      <c r="AF1207" s="88">
        <v>1317</v>
      </c>
      <c r="AG1207" s="88">
        <v>2956</v>
      </c>
    </row>
    <row r="1208" spans="1:49">
      <c r="A1208" s="12" t="s">
        <v>129</v>
      </c>
      <c r="B1208" s="2" t="s">
        <v>75</v>
      </c>
      <c r="C1208" s="13" t="s">
        <v>186</v>
      </c>
      <c r="D1208" s="2">
        <v>2015</v>
      </c>
      <c r="E1208" s="13">
        <v>2015</v>
      </c>
      <c r="F1208" s="13" t="s">
        <v>101</v>
      </c>
      <c r="G1208" s="88"/>
      <c r="H1208" s="88"/>
      <c r="I1208" s="88"/>
      <c r="J1208" s="88"/>
      <c r="K1208" s="88"/>
      <c r="L1208" s="88"/>
      <c r="M1208" s="45">
        <v>6487</v>
      </c>
      <c r="N1208" s="45">
        <v>12494</v>
      </c>
      <c r="O1208" s="45"/>
      <c r="P1208" s="45"/>
      <c r="Q1208" s="45"/>
      <c r="R1208" s="45"/>
      <c r="S1208" s="45"/>
      <c r="T1208" s="45"/>
      <c r="U1208" s="45"/>
      <c r="V1208" s="45"/>
      <c r="W1208" s="138"/>
      <c r="X1208" s="138"/>
      <c r="Y1208" s="138"/>
      <c r="Z1208" s="25">
        <v>0.99299999999999999</v>
      </c>
      <c r="AA1208" s="25"/>
      <c r="AB1208" s="25">
        <v>0.254</v>
      </c>
      <c r="AC1208" s="25">
        <v>2.3599999999999999E-2</v>
      </c>
      <c r="AD1208" s="121"/>
      <c r="AE1208" s="121"/>
      <c r="AF1208" s="88">
        <v>385</v>
      </c>
      <c r="AG1208" s="88">
        <v>740</v>
      </c>
    </row>
    <row r="1209" spans="1:49">
      <c r="A1209" s="12" t="s">
        <v>130</v>
      </c>
      <c r="B1209" s="2" t="s">
        <v>75</v>
      </c>
      <c r="C1209" s="13" t="s">
        <v>186</v>
      </c>
      <c r="D1209" s="2">
        <v>2015</v>
      </c>
      <c r="E1209" s="13">
        <v>2015</v>
      </c>
      <c r="F1209" s="13" t="s">
        <v>101</v>
      </c>
      <c r="G1209" s="88"/>
      <c r="H1209" s="88"/>
      <c r="I1209" s="88"/>
      <c r="J1209" s="88"/>
      <c r="K1209" s="88"/>
      <c r="L1209" s="88"/>
      <c r="M1209" s="45">
        <v>1543</v>
      </c>
      <c r="N1209" s="45">
        <v>3187</v>
      </c>
      <c r="O1209" s="45"/>
      <c r="P1209" s="45"/>
      <c r="Q1209" s="45"/>
      <c r="R1209" s="45"/>
      <c r="S1209" s="45"/>
      <c r="T1209" s="45"/>
      <c r="U1209" s="45"/>
      <c r="V1209" s="45"/>
      <c r="W1209" s="138"/>
      <c r="X1209" s="138"/>
      <c r="Y1209" s="138"/>
      <c r="Z1209" s="25">
        <v>0.86570000000000003</v>
      </c>
      <c r="AA1209" s="25"/>
      <c r="AB1209" s="25">
        <v>0.254</v>
      </c>
      <c r="AC1209" s="25">
        <v>2.3599999999999999E-2</v>
      </c>
      <c r="AD1209" s="121"/>
      <c r="AE1209" s="121"/>
      <c r="AF1209" s="88">
        <v>99</v>
      </c>
      <c r="AG1209" s="88">
        <v>176</v>
      </c>
    </row>
    <row r="1210" spans="1:49">
      <c r="A1210" s="12" t="s">
        <v>131</v>
      </c>
      <c r="B1210" s="2" t="s">
        <v>76</v>
      </c>
      <c r="C1210" s="13" t="s">
        <v>186</v>
      </c>
      <c r="D1210" s="2">
        <v>2015</v>
      </c>
      <c r="E1210" s="13">
        <v>2015</v>
      </c>
      <c r="F1210" s="13" t="s">
        <v>101</v>
      </c>
      <c r="G1210" s="88"/>
      <c r="H1210" s="88"/>
      <c r="I1210" s="88"/>
      <c r="J1210" s="88"/>
      <c r="K1210" s="88"/>
      <c r="L1210" s="88"/>
      <c r="M1210" s="45">
        <v>587889</v>
      </c>
      <c r="N1210" s="45">
        <v>1180032</v>
      </c>
      <c r="O1210" s="45"/>
      <c r="P1210" s="45"/>
      <c r="Q1210" s="45"/>
      <c r="R1210" s="45"/>
      <c r="S1210" s="45"/>
      <c r="T1210" s="45"/>
      <c r="U1210" s="45"/>
      <c r="V1210" s="45"/>
      <c r="W1210" s="138"/>
      <c r="X1210" s="138"/>
      <c r="Y1210" s="138"/>
      <c r="Z1210" s="25">
        <v>0.95730000000000004</v>
      </c>
      <c r="AA1210" s="25"/>
      <c r="AB1210" s="25">
        <v>0.51</v>
      </c>
      <c r="AC1210" s="25">
        <v>3.7400000000000003E-2</v>
      </c>
      <c r="AD1210" s="121"/>
      <c r="AE1210" s="121"/>
      <c r="AF1210" s="88">
        <v>107942</v>
      </c>
      <c r="AG1210" s="88">
        <v>220999</v>
      </c>
    </row>
    <row r="1211" spans="1:49">
      <c r="A1211" s="12" t="s">
        <v>132</v>
      </c>
      <c r="B1211" s="2" t="s">
        <v>75</v>
      </c>
      <c r="C1211" s="13" t="s">
        <v>186</v>
      </c>
      <c r="D1211" s="2">
        <v>2015</v>
      </c>
      <c r="E1211" s="13">
        <v>2015</v>
      </c>
      <c r="F1211" s="13" t="s">
        <v>101</v>
      </c>
      <c r="G1211" s="88"/>
      <c r="H1211" s="88"/>
      <c r="I1211" s="88"/>
      <c r="J1211" s="88"/>
      <c r="K1211" s="88"/>
      <c r="L1211" s="88"/>
      <c r="M1211" s="45">
        <v>12103</v>
      </c>
      <c r="N1211" s="45">
        <v>29748</v>
      </c>
      <c r="O1211" s="45"/>
      <c r="P1211" s="45"/>
      <c r="Q1211" s="45"/>
      <c r="R1211" s="45"/>
      <c r="S1211" s="45"/>
      <c r="T1211" s="45"/>
      <c r="U1211" s="45"/>
      <c r="V1211" s="45"/>
      <c r="W1211" s="138"/>
      <c r="X1211" s="138"/>
      <c r="Y1211" s="138"/>
      <c r="Z1211" s="25">
        <v>0.99519999999999997</v>
      </c>
      <c r="AA1211" s="25"/>
      <c r="AB1211" s="25">
        <v>0.254</v>
      </c>
      <c r="AC1211" s="25">
        <v>2.3599999999999999E-2</v>
      </c>
      <c r="AD1211" s="121"/>
      <c r="AE1211" s="121"/>
      <c r="AF1211" s="88">
        <v>2765</v>
      </c>
      <c r="AG1211" s="88">
        <v>6452</v>
      </c>
    </row>
    <row r="1212" spans="1:49">
      <c r="A1212" s="12" t="s">
        <v>133</v>
      </c>
      <c r="B1212" s="2" t="s">
        <v>75</v>
      </c>
      <c r="C1212" s="13" t="s">
        <v>186</v>
      </c>
      <c r="D1212" s="2">
        <v>2015</v>
      </c>
      <c r="E1212" s="13">
        <v>2015</v>
      </c>
      <c r="F1212" s="13" t="s">
        <v>101</v>
      </c>
      <c r="G1212" s="88"/>
      <c r="H1212" s="88"/>
      <c r="I1212" s="88"/>
      <c r="J1212" s="88"/>
      <c r="K1212" s="88"/>
      <c r="L1212" s="88"/>
      <c r="M1212" s="45">
        <v>6466</v>
      </c>
      <c r="N1212" s="45">
        <v>10645</v>
      </c>
      <c r="O1212" s="45"/>
      <c r="P1212" s="45"/>
      <c r="Q1212" s="45"/>
      <c r="R1212" s="45"/>
      <c r="S1212" s="45"/>
      <c r="T1212" s="45"/>
      <c r="U1212" s="45"/>
      <c r="V1212" s="45"/>
      <c r="W1212" s="138"/>
      <c r="X1212" s="138"/>
      <c r="Y1212" s="138"/>
      <c r="Z1212" s="25">
        <v>0.99650000000000005</v>
      </c>
      <c r="AA1212" s="25"/>
      <c r="AB1212" s="25">
        <v>0.254</v>
      </c>
      <c r="AC1212" s="25">
        <v>2.3599999999999999E-2</v>
      </c>
      <c r="AD1212" s="121"/>
      <c r="AE1212" s="121"/>
      <c r="AF1212" s="88">
        <v>1326</v>
      </c>
      <c r="AG1212" s="88">
        <v>2379</v>
      </c>
    </row>
    <row r="1213" spans="1:49">
      <c r="A1213" s="12" t="s">
        <v>134</v>
      </c>
      <c r="B1213" s="2" t="s">
        <v>75</v>
      </c>
      <c r="C1213" s="13" t="s">
        <v>186</v>
      </c>
      <c r="D1213" s="2">
        <v>2015</v>
      </c>
      <c r="E1213" s="13">
        <v>2015</v>
      </c>
      <c r="F1213" s="13" t="s">
        <v>101</v>
      </c>
      <c r="G1213" s="88"/>
      <c r="H1213" s="88"/>
      <c r="I1213" s="88"/>
      <c r="J1213" s="88"/>
      <c r="K1213" s="88"/>
      <c r="L1213" s="88"/>
      <c r="M1213" s="45">
        <v>1109</v>
      </c>
      <c r="N1213" s="45">
        <v>2094</v>
      </c>
      <c r="O1213" s="45"/>
      <c r="P1213" s="45"/>
      <c r="Q1213" s="45"/>
      <c r="R1213" s="45"/>
      <c r="S1213" s="45"/>
      <c r="T1213" s="45"/>
      <c r="U1213" s="45"/>
      <c r="V1213" s="45"/>
      <c r="W1213" s="138"/>
      <c r="X1213" s="138"/>
      <c r="Y1213" s="138"/>
      <c r="Z1213" s="25">
        <v>1</v>
      </c>
      <c r="AA1213" s="25"/>
      <c r="AB1213" s="25">
        <v>0.254</v>
      </c>
      <c r="AC1213" s="25">
        <v>2.3599999999999999E-2</v>
      </c>
      <c r="AD1213" s="121"/>
      <c r="AE1213" s="121"/>
      <c r="AF1213" s="88">
        <v>29</v>
      </c>
      <c r="AG1213" s="88">
        <v>52</v>
      </c>
    </row>
    <row r="1214" spans="1:49">
      <c r="A1214" s="12" t="s">
        <v>135</v>
      </c>
      <c r="B1214" s="2" t="s">
        <v>75</v>
      </c>
      <c r="C1214" s="13" t="s">
        <v>186</v>
      </c>
      <c r="D1214" s="2">
        <v>2015</v>
      </c>
      <c r="E1214" s="13">
        <v>2015</v>
      </c>
      <c r="F1214" s="13" t="s">
        <v>101</v>
      </c>
      <c r="G1214" s="88"/>
      <c r="H1214" s="88"/>
      <c r="I1214" s="88"/>
      <c r="J1214" s="88"/>
      <c r="K1214" s="88"/>
      <c r="L1214" s="88"/>
      <c r="M1214" s="45">
        <v>7125</v>
      </c>
      <c r="N1214" s="45">
        <v>13391</v>
      </c>
      <c r="O1214" s="45"/>
      <c r="P1214" s="45"/>
      <c r="Q1214" s="45"/>
      <c r="R1214" s="45"/>
      <c r="S1214" s="45"/>
      <c r="T1214" s="45"/>
      <c r="U1214" s="45"/>
      <c r="V1214" s="45"/>
      <c r="W1214" s="138"/>
      <c r="X1214" s="138"/>
      <c r="Y1214" s="138"/>
      <c r="Z1214" s="25">
        <v>1</v>
      </c>
      <c r="AA1214" s="25"/>
      <c r="AB1214" s="25">
        <v>0.254</v>
      </c>
      <c r="AC1214" s="25">
        <v>2.3599999999999999E-2</v>
      </c>
      <c r="AD1214" s="121"/>
      <c r="AE1214" s="121"/>
      <c r="AF1214" s="88">
        <v>581</v>
      </c>
      <c r="AG1214" s="88">
        <v>1247</v>
      </c>
    </row>
    <row r="1215" spans="1:49">
      <c r="A1215" s="12" t="s">
        <v>136</v>
      </c>
      <c r="B1215" s="2" t="s">
        <v>75</v>
      </c>
      <c r="C1215" s="13" t="s">
        <v>186</v>
      </c>
      <c r="D1215" s="2">
        <v>2015</v>
      </c>
      <c r="E1215" s="13">
        <v>2015</v>
      </c>
      <c r="F1215" s="13" t="s">
        <v>101</v>
      </c>
      <c r="G1215" s="88"/>
      <c r="H1215" s="88"/>
      <c r="I1215" s="88"/>
      <c r="J1215" s="88"/>
      <c r="K1215" s="88"/>
      <c r="L1215" s="88"/>
      <c r="M1215" s="45">
        <v>25244</v>
      </c>
      <c r="N1215" s="45">
        <v>58213</v>
      </c>
      <c r="O1215" s="45"/>
      <c r="P1215" s="45"/>
      <c r="Q1215" s="45"/>
      <c r="R1215" s="45"/>
      <c r="S1215" s="45"/>
      <c r="T1215" s="45"/>
      <c r="U1215" s="45"/>
      <c r="V1215" s="45"/>
      <c r="W1215" s="138"/>
      <c r="X1215" s="138"/>
      <c r="Y1215" s="138"/>
      <c r="Z1215" s="25">
        <v>0.99880000000000002</v>
      </c>
      <c r="AA1215" s="25"/>
      <c r="AB1215" s="25">
        <v>0.16700000000000001</v>
      </c>
      <c r="AC1215" s="25">
        <v>1.26E-2</v>
      </c>
      <c r="AD1215" s="121"/>
      <c r="AE1215" s="121"/>
      <c r="AF1215" s="88">
        <v>4007</v>
      </c>
      <c r="AG1215" s="88">
        <v>8948</v>
      </c>
    </row>
    <row r="1216" spans="1:49">
      <c r="A1216" s="12" t="s">
        <v>137</v>
      </c>
      <c r="B1216" s="2" t="s">
        <v>75</v>
      </c>
      <c r="C1216" s="13" t="s">
        <v>186</v>
      </c>
      <c r="D1216" s="2">
        <v>2015</v>
      </c>
      <c r="E1216" s="13">
        <v>2015</v>
      </c>
      <c r="F1216" s="13" t="s">
        <v>101</v>
      </c>
      <c r="G1216" s="88"/>
      <c r="H1216" s="88"/>
      <c r="I1216" s="88"/>
      <c r="J1216" s="88"/>
      <c r="K1216" s="88"/>
      <c r="L1216" s="88"/>
      <c r="M1216" s="45">
        <v>448</v>
      </c>
      <c r="N1216" s="45">
        <v>977</v>
      </c>
      <c r="O1216" s="45"/>
      <c r="P1216" s="45"/>
      <c r="Q1216" s="45"/>
      <c r="R1216" s="45"/>
      <c r="S1216" s="45"/>
      <c r="T1216" s="45"/>
      <c r="U1216" s="45"/>
      <c r="V1216" s="45"/>
      <c r="W1216" s="138"/>
      <c r="X1216" s="138"/>
      <c r="Y1216" s="138"/>
      <c r="Z1216" s="25">
        <v>0.92310000000000003</v>
      </c>
      <c r="AA1216" s="25"/>
      <c r="AB1216" s="25">
        <v>0.254</v>
      </c>
      <c r="AC1216" s="25">
        <v>2.3599999999999999E-2</v>
      </c>
      <c r="AD1216" s="121"/>
      <c r="AE1216" s="121"/>
      <c r="AF1216" s="88">
        <v>44</v>
      </c>
      <c r="AG1216" s="88">
        <v>73</v>
      </c>
    </row>
    <row r="1217" spans="1:33">
      <c r="A1217" s="12" t="s">
        <v>138</v>
      </c>
      <c r="B1217" s="2" t="s">
        <v>75</v>
      </c>
      <c r="C1217" s="13" t="s">
        <v>186</v>
      </c>
      <c r="D1217" s="2">
        <v>2015</v>
      </c>
      <c r="E1217" s="13">
        <v>2015</v>
      </c>
      <c r="F1217" s="13" t="s">
        <v>101</v>
      </c>
      <c r="G1217" s="88"/>
      <c r="H1217" s="88"/>
      <c r="I1217" s="88"/>
      <c r="J1217" s="88"/>
      <c r="K1217" s="88"/>
      <c r="L1217" s="88"/>
      <c r="M1217" s="45">
        <v>472</v>
      </c>
      <c r="N1217" s="45">
        <v>792</v>
      </c>
      <c r="O1217" s="45"/>
      <c r="P1217" s="45"/>
      <c r="Q1217" s="45"/>
      <c r="R1217" s="45"/>
      <c r="S1217" s="45"/>
      <c r="T1217" s="45"/>
      <c r="U1217" s="45"/>
      <c r="V1217" s="45"/>
      <c r="W1217" s="138"/>
      <c r="X1217" s="138"/>
      <c r="Y1217" s="138"/>
      <c r="Z1217" s="25">
        <v>1</v>
      </c>
      <c r="AA1217" s="25"/>
      <c r="AB1217" s="25">
        <v>0.254</v>
      </c>
      <c r="AC1217" s="25">
        <v>2.3599999999999999E-2</v>
      </c>
      <c r="AD1217" s="121"/>
      <c r="AE1217" s="121"/>
      <c r="AF1217" s="88">
        <v>65</v>
      </c>
      <c r="AG1217" s="88">
        <v>141</v>
      </c>
    </row>
    <row r="1218" spans="1:33">
      <c r="A1218" s="12" t="s">
        <v>139</v>
      </c>
      <c r="B1218" s="2" t="s">
        <v>75</v>
      </c>
      <c r="C1218" s="13" t="s">
        <v>186</v>
      </c>
      <c r="D1218" s="2">
        <v>2015</v>
      </c>
      <c r="E1218" s="13">
        <v>2015</v>
      </c>
      <c r="F1218" s="13" t="s">
        <v>101</v>
      </c>
      <c r="G1218" s="88"/>
      <c r="H1218" s="88"/>
      <c r="I1218" s="88"/>
      <c r="J1218" s="88"/>
      <c r="K1218" s="88"/>
      <c r="L1218" s="88"/>
      <c r="M1218" s="45">
        <v>22095</v>
      </c>
      <c r="N1218" s="45">
        <v>48884</v>
      </c>
      <c r="O1218" s="45"/>
      <c r="P1218" s="45"/>
      <c r="Q1218" s="45"/>
      <c r="R1218" s="45"/>
      <c r="S1218" s="45"/>
      <c r="T1218" s="45"/>
      <c r="U1218" s="45"/>
      <c r="V1218" s="45"/>
      <c r="W1218" s="138"/>
      <c r="X1218" s="138"/>
      <c r="Y1218" s="138"/>
      <c r="Z1218" s="25">
        <v>1</v>
      </c>
      <c r="AA1218" s="25"/>
      <c r="AB1218" s="25">
        <v>0.25</v>
      </c>
      <c r="AC1218" s="25">
        <v>6.1800000000000001E-2</v>
      </c>
      <c r="AD1218" s="121"/>
      <c r="AE1218" s="121"/>
      <c r="AF1218" s="88">
        <v>6657</v>
      </c>
      <c r="AG1218" s="88">
        <v>14703</v>
      </c>
    </row>
    <row r="1219" spans="1:33">
      <c r="A1219" s="12" t="s">
        <v>140</v>
      </c>
      <c r="B1219" s="2" t="s">
        <v>75</v>
      </c>
      <c r="C1219" s="13" t="s">
        <v>186</v>
      </c>
      <c r="D1219" s="2">
        <v>2015</v>
      </c>
      <c r="E1219" s="13">
        <v>2015</v>
      </c>
      <c r="F1219" s="13" t="s">
        <v>101</v>
      </c>
      <c r="G1219" s="88"/>
      <c r="H1219" s="88"/>
      <c r="I1219" s="88"/>
      <c r="J1219" s="88"/>
      <c r="K1219" s="88"/>
      <c r="L1219" s="88"/>
      <c r="M1219" s="45">
        <v>3637</v>
      </c>
      <c r="N1219" s="45">
        <v>7493</v>
      </c>
      <c r="O1219" s="45"/>
      <c r="P1219" s="45"/>
      <c r="Q1219" s="45"/>
      <c r="R1219" s="45"/>
      <c r="S1219" s="45"/>
      <c r="T1219" s="45"/>
      <c r="U1219" s="45"/>
      <c r="V1219" s="45"/>
      <c r="W1219" s="138"/>
      <c r="X1219" s="138"/>
      <c r="Y1219" s="138"/>
      <c r="Z1219" s="25">
        <v>0.93079999999999996</v>
      </c>
      <c r="AA1219" s="25"/>
      <c r="AB1219" s="25">
        <v>0.254</v>
      </c>
      <c r="AC1219" s="25">
        <v>2.3599999999999999E-2</v>
      </c>
      <c r="AD1219" s="121"/>
      <c r="AE1219" s="121"/>
      <c r="AF1219" s="88">
        <v>789</v>
      </c>
      <c r="AG1219" s="88">
        <v>1646</v>
      </c>
    </row>
    <row r="1220" spans="1:33">
      <c r="A1220" s="12" t="s">
        <v>141</v>
      </c>
      <c r="B1220" s="2" t="s">
        <v>75</v>
      </c>
      <c r="C1220" s="13" t="s">
        <v>186</v>
      </c>
      <c r="D1220" s="2">
        <v>2015</v>
      </c>
      <c r="E1220" s="13">
        <v>2015</v>
      </c>
      <c r="F1220" s="13" t="s">
        <v>101</v>
      </c>
      <c r="G1220" s="88"/>
      <c r="H1220" s="88"/>
      <c r="I1220" s="88"/>
      <c r="J1220" s="88"/>
      <c r="K1220" s="88"/>
      <c r="L1220" s="88"/>
      <c r="M1220" s="45">
        <v>4305</v>
      </c>
      <c r="N1220" s="45">
        <v>7801</v>
      </c>
      <c r="O1220" s="45"/>
      <c r="P1220" s="45"/>
      <c r="Q1220" s="45"/>
      <c r="R1220" s="45"/>
      <c r="S1220" s="45"/>
      <c r="T1220" s="45"/>
      <c r="U1220" s="45"/>
      <c r="V1220" s="45"/>
      <c r="W1220" s="138"/>
      <c r="X1220" s="138"/>
      <c r="Y1220" s="138"/>
      <c r="Z1220" s="25">
        <v>0.99550000000000005</v>
      </c>
      <c r="AA1220" s="25"/>
      <c r="AB1220" s="25">
        <v>0.254</v>
      </c>
      <c r="AC1220" s="25">
        <v>2.3599999999999999E-2</v>
      </c>
      <c r="AD1220" s="121"/>
      <c r="AE1220" s="121"/>
      <c r="AF1220" s="88">
        <v>147</v>
      </c>
      <c r="AG1220" s="88">
        <v>254</v>
      </c>
    </row>
    <row r="1221" spans="1:33">
      <c r="A1221" s="12" t="s">
        <v>142</v>
      </c>
      <c r="B1221" s="2" t="s">
        <v>74</v>
      </c>
      <c r="C1221" s="13" t="s">
        <v>186</v>
      </c>
      <c r="D1221" s="2">
        <v>2015</v>
      </c>
      <c r="E1221" s="13">
        <v>2015</v>
      </c>
      <c r="F1221" s="13" t="s">
        <v>101</v>
      </c>
      <c r="G1221" s="88"/>
      <c r="H1221" s="88"/>
      <c r="I1221" s="88"/>
      <c r="J1221" s="88"/>
      <c r="K1221" s="88"/>
      <c r="L1221" s="88"/>
      <c r="M1221" s="45">
        <v>124457</v>
      </c>
      <c r="N1221" s="45">
        <v>259162</v>
      </c>
      <c r="O1221" s="45"/>
      <c r="P1221" s="45"/>
      <c r="Q1221" s="45"/>
      <c r="R1221" s="45"/>
      <c r="S1221" s="45"/>
      <c r="T1221" s="45"/>
      <c r="U1221" s="45"/>
      <c r="V1221" s="45"/>
      <c r="W1221" s="138"/>
      <c r="X1221" s="138"/>
      <c r="Y1221" s="138"/>
      <c r="Z1221" s="25">
        <v>0.98399999999999999</v>
      </c>
      <c r="AA1221" s="25"/>
      <c r="AB1221" s="25">
        <v>0.44400000000000001</v>
      </c>
      <c r="AC1221" s="25">
        <v>3.6999999999999998E-2</v>
      </c>
      <c r="AD1221" s="121"/>
      <c r="AE1221" s="121"/>
      <c r="AF1221" s="88">
        <v>28535</v>
      </c>
      <c r="AG1221" s="88">
        <v>61919</v>
      </c>
    </row>
    <row r="1222" spans="1:33">
      <c r="A1222" s="12" t="s">
        <v>143</v>
      </c>
      <c r="B1222" s="2" t="s">
        <v>74</v>
      </c>
      <c r="C1222" s="13" t="s">
        <v>186</v>
      </c>
      <c r="D1222" s="2">
        <v>2015</v>
      </c>
      <c r="E1222" s="13">
        <v>2015</v>
      </c>
      <c r="F1222" s="13" t="s">
        <v>101</v>
      </c>
      <c r="G1222" s="88"/>
      <c r="H1222" s="88"/>
      <c r="I1222" s="88"/>
      <c r="J1222" s="88"/>
      <c r="K1222" s="88"/>
      <c r="L1222" s="88"/>
      <c r="M1222" s="45">
        <v>9483</v>
      </c>
      <c r="N1222" s="45">
        <v>18205</v>
      </c>
      <c r="O1222" s="45"/>
      <c r="P1222" s="45"/>
      <c r="Q1222" s="45"/>
      <c r="R1222" s="45"/>
      <c r="S1222" s="45"/>
      <c r="T1222" s="45"/>
      <c r="U1222" s="45"/>
      <c r="V1222" s="45"/>
      <c r="W1222" s="138"/>
      <c r="X1222" s="138"/>
      <c r="Y1222" s="138"/>
      <c r="Z1222" s="25">
        <v>0.97399999999999998</v>
      </c>
      <c r="AA1222" s="25"/>
      <c r="AB1222" s="25">
        <v>0.254</v>
      </c>
      <c r="AC1222" s="25">
        <v>2.3599999999999999E-2</v>
      </c>
      <c r="AD1222" s="121"/>
      <c r="AE1222" s="121"/>
      <c r="AF1222" s="88">
        <v>679</v>
      </c>
      <c r="AG1222" s="88">
        <v>1352</v>
      </c>
    </row>
    <row r="1223" spans="1:33">
      <c r="A1223" s="12" t="s">
        <v>144</v>
      </c>
      <c r="B1223" s="2" t="s">
        <v>75</v>
      </c>
      <c r="C1223" s="13" t="s">
        <v>186</v>
      </c>
      <c r="D1223" s="2">
        <v>2015</v>
      </c>
      <c r="E1223" s="13">
        <v>2015</v>
      </c>
      <c r="F1223" s="13" t="s">
        <v>101</v>
      </c>
      <c r="G1223" s="88"/>
      <c r="H1223" s="88"/>
      <c r="I1223" s="88"/>
      <c r="J1223" s="88"/>
      <c r="K1223" s="88"/>
      <c r="L1223" s="88"/>
      <c r="M1223" s="45">
        <v>1079</v>
      </c>
      <c r="N1223" s="45">
        <v>2027</v>
      </c>
      <c r="O1223" s="45"/>
      <c r="P1223" s="45"/>
      <c r="Q1223" s="45"/>
      <c r="R1223" s="45"/>
      <c r="S1223" s="45"/>
      <c r="T1223" s="45"/>
      <c r="U1223" s="45"/>
      <c r="V1223" s="45"/>
      <c r="W1223" s="138"/>
      <c r="X1223" s="138"/>
      <c r="Y1223" s="138"/>
      <c r="Z1223" s="25">
        <v>0.98650000000000004</v>
      </c>
      <c r="AA1223" s="25"/>
      <c r="AB1223" s="25">
        <v>0.254</v>
      </c>
      <c r="AC1223" s="25">
        <v>2.3599999999999999E-2</v>
      </c>
      <c r="AD1223" s="121"/>
      <c r="AE1223" s="121"/>
      <c r="AF1223" s="88">
        <v>56</v>
      </c>
      <c r="AG1223" s="88">
        <v>94</v>
      </c>
    </row>
    <row r="1224" spans="1:33">
      <c r="A1224" s="12" t="s">
        <v>145</v>
      </c>
      <c r="B1224" s="2" t="s">
        <v>75</v>
      </c>
      <c r="C1224" s="13" t="s">
        <v>186</v>
      </c>
      <c r="D1224" s="2">
        <v>2015</v>
      </c>
      <c r="E1224" s="13">
        <v>2015</v>
      </c>
      <c r="F1224" s="13" t="s">
        <v>101</v>
      </c>
      <c r="G1224" s="88"/>
      <c r="H1224" s="88"/>
      <c r="I1224" s="88"/>
      <c r="J1224" s="88"/>
      <c r="K1224" s="88"/>
      <c r="L1224" s="88"/>
      <c r="M1224" s="45">
        <v>131862</v>
      </c>
      <c r="N1224" s="45">
        <v>299627</v>
      </c>
      <c r="O1224" s="45"/>
      <c r="P1224" s="45"/>
      <c r="Q1224" s="45"/>
      <c r="R1224" s="45"/>
      <c r="S1224" s="45"/>
      <c r="T1224" s="45"/>
      <c r="U1224" s="45"/>
      <c r="V1224" s="45"/>
      <c r="W1224" s="138"/>
      <c r="X1224" s="138"/>
      <c r="Y1224" s="138"/>
      <c r="Z1224" s="25">
        <v>0.99399999999999999</v>
      </c>
      <c r="AA1224" s="25"/>
      <c r="AB1224" s="25">
        <v>0.19600000000000001</v>
      </c>
      <c r="AC1224" s="25">
        <v>5.5800000000000002E-2</v>
      </c>
      <c r="AD1224" s="121"/>
      <c r="AE1224" s="121"/>
      <c r="AF1224" s="88">
        <v>16616</v>
      </c>
      <c r="AG1224" s="88">
        <v>36432</v>
      </c>
    </row>
    <row r="1225" spans="1:33">
      <c r="A1225" s="12" t="s">
        <v>146</v>
      </c>
      <c r="B1225" s="2" t="s">
        <v>74</v>
      </c>
      <c r="C1225" s="13" t="s">
        <v>186</v>
      </c>
      <c r="D1225" s="2">
        <v>2015</v>
      </c>
      <c r="E1225" s="13">
        <v>2015</v>
      </c>
      <c r="F1225" s="13" t="s">
        <v>101</v>
      </c>
      <c r="G1225" s="88"/>
      <c r="H1225" s="88"/>
      <c r="I1225" s="88"/>
      <c r="J1225" s="88"/>
      <c r="K1225" s="88"/>
      <c r="L1225" s="88"/>
      <c r="M1225" s="45">
        <v>105233</v>
      </c>
      <c r="N1225" s="45">
        <v>220624</v>
      </c>
      <c r="O1225" s="45"/>
      <c r="P1225" s="45"/>
      <c r="Q1225" s="45"/>
      <c r="R1225" s="45"/>
      <c r="S1225" s="45"/>
      <c r="T1225" s="45"/>
      <c r="U1225" s="45"/>
      <c r="V1225" s="45"/>
      <c r="W1225" s="138"/>
      <c r="X1225" s="138"/>
      <c r="Y1225" s="138"/>
      <c r="Z1225" s="25">
        <v>0.9839</v>
      </c>
      <c r="AA1225" s="25"/>
      <c r="AB1225" s="25">
        <v>0.5</v>
      </c>
      <c r="AC1225" s="25">
        <v>4.3E-3</v>
      </c>
      <c r="AD1225" s="121"/>
      <c r="AE1225" s="121"/>
      <c r="AF1225" s="88">
        <v>9280</v>
      </c>
      <c r="AG1225" s="88">
        <v>18430</v>
      </c>
    </row>
    <row r="1226" spans="1:33">
      <c r="A1226" s="12" t="s">
        <v>147</v>
      </c>
      <c r="B1226" s="2" t="s">
        <v>75</v>
      </c>
      <c r="C1226" s="13" t="s">
        <v>186</v>
      </c>
      <c r="D1226" s="2">
        <v>2015</v>
      </c>
      <c r="E1226" s="13">
        <v>2015</v>
      </c>
      <c r="F1226" s="13" t="s">
        <v>101</v>
      </c>
      <c r="G1226" s="88"/>
      <c r="H1226" s="88"/>
      <c r="I1226" s="88"/>
      <c r="J1226" s="88"/>
      <c r="K1226" s="88"/>
      <c r="L1226" s="88"/>
      <c r="M1226" s="45">
        <v>2710</v>
      </c>
      <c r="N1226" s="45">
        <v>6015</v>
      </c>
      <c r="O1226" s="45"/>
      <c r="P1226" s="45"/>
      <c r="Q1226" s="45"/>
      <c r="R1226" s="45"/>
      <c r="S1226" s="45"/>
      <c r="T1226" s="45"/>
      <c r="U1226" s="45"/>
      <c r="V1226" s="45"/>
      <c r="W1226" s="138"/>
      <c r="X1226" s="138"/>
      <c r="Y1226" s="138"/>
      <c r="Z1226" s="25">
        <v>1</v>
      </c>
      <c r="AA1226" s="25"/>
      <c r="AB1226" s="25">
        <v>0.254</v>
      </c>
      <c r="AC1226" s="25">
        <v>2.3599999999999999E-2</v>
      </c>
      <c r="AD1226" s="121"/>
      <c r="AE1226" s="121"/>
      <c r="AF1226" s="88">
        <v>401</v>
      </c>
      <c r="AG1226" s="88">
        <v>924</v>
      </c>
    </row>
    <row r="1227" spans="1:33">
      <c r="A1227" s="12" t="s">
        <v>148</v>
      </c>
      <c r="B1227" s="2" t="s">
        <v>75</v>
      </c>
      <c r="C1227" s="13" t="s">
        <v>186</v>
      </c>
      <c r="D1227" s="2">
        <v>2015</v>
      </c>
      <c r="E1227" s="13">
        <v>2015</v>
      </c>
      <c r="F1227" s="13" t="s">
        <v>101</v>
      </c>
      <c r="G1227" s="88"/>
      <c r="H1227" s="88"/>
      <c r="I1227" s="88"/>
      <c r="J1227" s="88"/>
      <c r="K1227" s="88"/>
      <c r="L1227" s="88"/>
      <c r="M1227" s="45">
        <v>182950</v>
      </c>
      <c r="N1227" s="45">
        <v>405772</v>
      </c>
      <c r="O1227" s="45"/>
      <c r="P1227" s="45"/>
      <c r="Q1227" s="45"/>
      <c r="R1227" s="45"/>
      <c r="S1227" s="45"/>
      <c r="T1227" s="45"/>
      <c r="U1227" s="45"/>
      <c r="V1227" s="45"/>
      <c r="W1227" s="138"/>
      <c r="X1227" s="138"/>
      <c r="Y1227" s="138"/>
      <c r="Z1227" s="25">
        <v>0.99960000000000004</v>
      </c>
      <c r="AA1227" s="25"/>
      <c r="AB1227" s="25">
        <v>0.13300000000000001</v>
      </c>
      <c r="AC1227" s="25">
        <v>3.09E-2</v>
      </c>
      <c r="AD1227" s="121"/>
      <c r="AE1227" s="121"/>
      <c r="AF1227" s="88">
        <v>21021</v>
      </c>
      <c r="AG1227" s="88">
        <v>44620</v>
      </c>
    </row>
    <row r="1228" spans="1:33">
      <c r="A1228" s="12" t="s">
        <v>149</v>
      </c>
      <c r="B1228" s="2" t="s">
        <v>74</v>
      </c>
      <c r="C1228" s="13" t="s">
        <v>186</v>
      </c>
      <c r="D1228" s="2">
        <v>2015</v>
      </c>
      <c r="E1228" s="13">
        <v>2015</v>
      </c>
      <c r="F1228" s="13" t="s">
        <v>101</v>
      </c>
      <c r="G1228" s="88"/>
      <c r="H1228" s="88"/>
      <c r="I1228" s="88"/>
      <c r="J1228" s="88"/>
      <c r="K1228" s="88"/>
      <c r="L1228" s="88"/>
      <c r="M1228" s="45">
        <v>144010</v>
      </c>
      <c r="N1228" s="45">
        <v>292234</v>
      </c>
      <c r="O1228" s="45"/>
      <c r="P1228" s="45"/>
      <c r="Q1228" s="45"/>
      <c r="R1228" s="45"/>
      <c r="S1228" s="45"/>
      <c r="T1228" s="45"/>
      <c r="U1228" s="45"/>
      <c r="V1228" s="45"/>
      <c r="W1228" s="138"/>
      <c r="X1228" s="138"/>
      <c r="Y1228" s="138"/>
      <c r="Z1228" s="25">
        <v>0.9476</v>
      </c>
      <c r="AA1228" s="25"/>
      <c r="AB1228" s="25">
        <v>0.39300000000000002</v>
      </c>
      <c r="AC1228" s="25">
        <v>1.2999999999999999E-2</v>
      </c>
      <c r="AD1228" s="121"/>
      <c r="AE1228" s="121"/>
      <c r="AF1228" s="88">
        <v>15996</v>
      </c>
      <c r="AG1228" s="88">
        <v>32854</v>
      </c>
    </row>
    <row r="1229" spans="1:33">
      <c r="A1229" s="12" t="s">
        <v>150</v>
      </c>
      <c r="B1229" s="2" t="s">
        <v>74</v>
      </c>
      <c r="C1229" s="13" t="s">
        <v>186</v>
      </c>
      <c r="D1229" s="2">
        <v>2015</v>
      </c>
      <c r="E1229" s="13">
        <v>2015</v>
      </c>
      <c r="F1229" s="13" t="s">
        <v>101</v>
      </c>
      <c r="G1229" s="88"/>
      <c r="H1229" s="88"/>
      <c r="I1229" s="88"/>
      <c r="J1229" s="88"/>
      <c r="K1229" s="88"/>
      <c r="L1229" s="88"/>
      <c r="M1229" s="45">
        <v>34311</v>
      </c>
      <c r="N1229" s="45">
        <v>52489</v>
      </c>
      <c r="O1229" s="45"/>
      <c r="P1229" s="45"/>
      <c r="Q1229" s="45"/>
      <c r="R1229" s="45"/>
      <c r="S1229" s="45"/>
      <c r="T1229" s="45"/>
      <c r="U1229" s="45"/>
      <c r="V1229" s="45"/>
      <c r="W1229" s="138"/>
      <c r="X1229" s="138"/>
      <c r="Y1229" s="138"/>
      <c r="Z1229" s="25">
        <v>0.97640000000000005</v>
      </c>
      <c r="AA1229" s="25"/>
      <c r="AB1229" s="25">
        <v>0.66700000000000004</v>
      </c>
      <c r="AC1229" s="25">
        <v>6.7599999999999993E-2</v>
      </c>
      <c r="AD1229" s="121"/>
      <c r="AE1229" s="121"/>
      <c r="AF1229" s="88">
        <v>3981</v>
      </c>
      <c r="AG1229" s="88">
        <v>6382</v>
      </c>
    </row>
    <row r="1230" spans="1:33">
      <c r="A1230" s="12" t="s">
        <v>151</v>
      </c>
      <c r="B1230" s="2" t="s">
        <v>75</v>
      </c>
      <c r="C1230" s="13" t="s">
        <v>186</v>
      </c>
      <c r="D1230" s="2">
        <v>2015</v>
      </c>
      <c r="E1230" s="13">
        <v>2015</v>
      </c>
      <c r="F1230" s="13" t="s">
        <v>101</v>
      </c>
      <c r="G1230" s="88"/>
      <c r="H1230" s="88"/>
      <c r="I1230" s="88"/>
      <c r="J1230" s="88"/>
      <c r="K1230" s="88"/>
      <c r="L1230" s="88"/>
      <c r="M1230" s="45">
        <v>53351</v>
      </c>
      <c r="N1230" s="45">
        <v>121533</v>
      </c>
      <c r="O1230" s="45"/>
      <c r="P1230" s="45"/>
      <c r="Q1230" s="45"/>
      <c r="R1230" s="45"/>
      <c r="S1230" s="45"/>
      <c r="T1230" s="45"/>
      <c r="U1230" s="45"/>
      <c r="V1230" s="45"/>
      <c r="W1230" s="138"/>
      <c r="X1230" s="138"/>
      <c r="Y1230" s="138"/>
      <c r="Z1230" s="25">
        <v>0.98380000000000001</v>
      </c>
      <c r="AA1230" s="25"/>
      <c r="AB1230" s="25">
        <v>0.14699999999999999</v>
      </c>
      <c r="AC1230" s="25">
        <v>3.1199999999999999E-2</v>
      </c>
      <c r="AD1230" s="121"/>
      <c r="AE1230" s="121"/>
      <c r="AF1230" s="88">
        <v>7074</v>
      </c>
      <c r="AG1230" s="88">
        <v>15123</v>
      </c>
    </row>
    <row r="1231" spans="1:33">
      <c r="A1231" s="12" t="s">
        <v>152</v>
      </c>
      <c r="B1231" s="2" t="s">
        <v>74</v>
      </c>
      <c r="C1231" s="13" t="s">
        <v>186</v>
      </c>
      <c r="D1231" s="2">
        <v>2015</v>
      </c>
      <c r="E1231" s="13">
        <v>2015</v>
      </c>
      <c r="F1231" s="13" t="s">
        <v>101</v>
      </c>
      <c r="G1231" s="88"/>
      <c r="H1231" s="88"/>
      <c r="I1231" s="88"/>
      <c r="J1231" s="88"/>
      <c r="K1231" s="88"/>
      <c r="L1231" s="88"/>
      <c r="M1231" s="45">
        <v>10077</v>
      </c>
      <c r="N1231" s="45">
        <v>18636</v>
      </c>
      <c r="O1231" s="45"/>
      <c r="P1231" s="45"/>
      <c r="Q1231" s="45"/>
      <c r="R1231" s="45"/>
      <c r="S1231" s="45"/>
      <c r="T1231" s="45"/>
      <c r="U1231" s="45"/>
      <c r="V1231" s="45"/>
      <c r="W1231" s="138"/>
      <c r="X1231" s="138"/>
      <c r="Y1231" s="138"/>
      <c r="Z1231" s="25">
        <v>0.95909999999999995</v>
      </c>
      <c r="AA1231" s="25"/>
      <c r="AB1231" s="25">
        <v>0.254</v>
      </c>
      <c r="AC1231" s="25">
        <v>2.3599999999999999E-2</v>
      </c>
      <c r="AD1231" s="121"/>
      <c r="AE1231" s="121"/>
      <c r="AF1231" s="88">
        <v>1072</v>
      </c>
      <c r="AG1231" s="88">
        <v>2187</v>
      </c>
    </row>
    <row r="1232" spans="1:33">
      <c r="A1232" s="12" t="s">
        <v>153</v>
      </c>
      <c r="B1232" s="2" t="s">
        <v>74</v>
      </c>
      <c r="C1232" s="13" t="s">
        <v>186</v>
      </c>
      <c r="D1232" s="2">
        <v>2015</v>
      </c>
      <c r="E1232" s="13">
        <v>2015</v>
      </c>
      <c r="F1232" s="13" t="s">
        <v>101</v>
      </c>
      <c r="G1232" s="88"/>
      <c r="H1232" s="88"/>
      <c r="I1232" s="88"/>
      <c r="J1232" s="88"/>
      <c r="K1232" s="88"/>
      <c r="L1232" s="88"/>
      <c r="M1232" s="45">
        <v>16276</v>
      </c>
      <c r="N1232" s="45">
        <v>31755</v>
      </c>
      <c r="O1232" s="45"/>
      <c r="P1232" s="45"/>
      <c r="Q1232" s="45"/>
      <c r="R1232" s="45"/>
      <c r="S1232" s="45"/>
      <c r="T1232" s="45"/>
      <c r="U1232" s="45"/>
      <c r="V1232" s="45"/>
      <c r="W1232" s="138"/>
      <c r="X1232" s="138"/>
      <c r="Y1232" s="138"/>
      <c r="Z1232" s="25">
        <v>0.9718</v>
      </c>
      <c r="AA1232" s="25"/>
      <c r="AB1232" s="25">
        <v>0.254</v>
      </c>
      <c r="AC1232" s="25">
        <v>2.3599999999999999E-2</v>
      </c>
      <c r="AD1232" s="121"/>
      <c r="AE1232" s="121"/>
      <c r="AF1232" s="88">
        <v>3920</v>
      </c>
      <c r="AG1232" s="88">
        <v>7620</v>
      </c>
    </row>
    <row r="1233" spans="1:33">
      <c r="A1233" s="12" t="s">
        <v>154</v>
      </c>
      <c r="B1233" s="2" t="s">
        <v>74</v>
      </c>
      <c r="C1233" s="13" t="s">
        <v>186</v>
      </c>
      <c r="D1233" s="2">
        <v>2015</v>
      </c>
      <c r="E1233" s="13">
        <v>2015</v>
      </c>
      <c r="F1233" s="13" t="s">
        <v>101</v>
      </c>
      <c r="G1233" s="88"/>
      <c r="H1233" s="88"/>
      <c r="I1233" s="88"/>
      <c r="J1233" s="88"/>
      <c r="K1233" s="88"/>
      <c r="L1233" s="88"/>
      <c r="M1233" s="45">
        <v>17208</v>
      </c>
      <c r="N1233" s="45">
        <v>36422</v>
      </c>
      <c r="O1233" s="45"/>
      <c r="P1233" s="45"/>
      <c r="Q1233" s="45"/>
      <c r="R1233" s="45"/>
      <c r="S1233" s="45"/>
      <c r="T1233" s="45"/>
      <c r="U1233" s="45"/>
      <c r="V1233" s="45"/>
      <c r="W1233" s="138"/>
      <c r="X1233" s="138"/>
      <c r="Y1233" s="138"/>
      <c r="Z1233" s="25">
        <v>0.93759999999999999</v>
      </c>
      <c r="AA1233" s="25"/>
      <c r="AB1233" s="25">
        <v>0.254</v>
      </c>
      <c r="AC1233" s="25">
        <v>2.3599999999999999E-2</v>
      </c>
      <c r="AD1233" s="121"/>
      <c r="AE1233" s="121"/>
      <c r="AF1233" s="88">
        <v>4251</v>
      </c>
      <c r="AG1233" s="88">
        <v>9584</v>
      </c>
    </row>
    <row r="1234" spans="1:33">
      <c r="A1234" s="12" t="s">
        <v>155</v>
      </c>
      <c r="B1234" s="2" t="s">
        <v>74</v>
      </c>
      <c r="C1234" s="13" t="s">
        <v>186</v>
      </c>
      <c r="D1234" s="2">
        <v>2015</v>
      </c>
      <c r="E1234" s="13">
        <v>2015</v>
      </c>
      <c r="F1234" s="13" t="s">
        <v>101</v>
      </c>
      <c r="G1234" s="88"/>
      <c r="H1234" s="88"/>
      <c r="I1234" s="88"/>
      <c r="J1234" s="88"/>
      <c r="K1234" s="88"/>
      <c r="L1234" s="88"/>
      <c r="M1234" s="45">
        <v>55319</v>
      </c>
      <c r="N1234" s="45">
        <v>109813</v>
      </c>
      <c r="O1234" s="45"/>
      <c r="P1234" s="45"/>
      <c r="Q1234" s="45"/>
      <c r="R1234" s="45"/>
      <c r="S1234" s="45"/>
      <c r="T1234" s="45"/>
      <c r="U1234" s="45"/>
      <c r="V1234" s="45"/>
      <c r="W1234" s="138"/>
      <c r="X1234" s="138"/>
      <c r="Y1234" s="138"/>
      <c r="Z1234" s="25">
        <v>0.97309999999999997</v>
      </c>
      <c r="AA1234" s="25"/>
      <c r="AB1234" s="25">
        <v>0.42099999999999999</v>
      </c>
      <c r="AC1234" s="25">
        <v>2.7300000000000001E-2</v>
      </c>
      <c r="AD1234" s="121"/>
      <c r="AE1234" s="121"/>
      <c r="AF1234" s="88">
        <v>10382</v>
      </c>
      <c r="AG1234" s="88">
        <v>21178</v>
      </c>
    </row>
    <row r="1235" spans="1:33">
      <c r="A1235" s="12" t="s">
        <v>156</v>
      </c>
      <c r="B1235" s="2" t="s">
        <v>74</v>
      </c>
      <c r="C1235" s="13" t="s">
        <v>186</v>
      </c>
      <c r="D1235" s="2">
        <v>2015</v>
      </c>
      <c r="E1235" s="13">
        <v>2015</v>
      </c>
      <c r="F1235" s="13" t="s">
        <v>101</v>
      </c>
      <c r="G1235" s="88"/>
      <c r="H1235" s="88"/>
      <c r="I1235" s="88"/>
      <c r="J1235" s="88"/>
      <c r="K1235" s="88"/>
      <c r="L1235" s="88"/>
      <c r="M1235" s="45">
        <v>13854</v>
      </c>
      <c r="N1235" s="45">
        <v>25698</v>
      </c>
      <c r="O1235" s="45"/>
      <c r="P1235" s="45"/>
      <c r="Q1235" s="45"/>
      <c r="R1235" s="45"/>
      <c r="S1235" s="45"/>
      <c r="T1235" s="45"/>
      <c r="U1235" s="45"/>
      <c r="V1235" s="45"/>
      <c r="W1235" s="138"/>
      <c r="X1235" s="138"/>
      <c r="Y1235" s="138"/>
      <c r="Z1235" s="25">
        <v>0.96860000000000002</v>
      </c>
      <c r="AA1235" s="25"/>
      <c r="AB1235" s="25">
        <v>0.254</v>
      </c>
      <c r="AC1235" s="25">
        <v>2.3599999999999999E-2</v>
      </c>
      <c r="AD1235" s="121"/>
      <c r="AE1235" s="121"/>
      <c r="AF1235" s="88">
        <v>2352</v>
      </c>
      <c r="AG1235" s="88">
        <v>4922</v>
      </c>
    </row>
    <row r="1236" spans="1:33">
      <c r="A1236" s="12" t="s">
        <v>157</v>
      </c>
      <c r="B1236" s="2" t="s">
        <v>75</v>
      </c>
      <c r="C1236" s="13" t="s">
        <v>186</v>
      </c>
      <c r="D1236" s="2">
        <v>2015</v>
      </c>
      <c r="E1236" s="13">
        <v>2015</v>
      </c>
      <c r="F1236" s="13" t="s">
        <v>101</v>
      </c>
      <c r="G1236" s="88"/>
      <c r="H1236" s="88"/>
      <c r="I1236" s="88"/>
      <c r="J1236" s="88"/>
      <c r="K1236" s="88"/>
      <c r="L1236" s="88"/>
      <c r="M1236" s="45">
        <v>13035</v>
      </c>
      <c r="N1236" s="45">
        <v>25135</v>
      </c>
      <c r="O1236" s="45"/>
      <c r="P1236" s="45"/>
      <c r="Q1236" s="45"/>
      <c r="R1236" s="45"/>
      <c r="S1236" s="45"/>
      <c r="T1236" s="45"/>
      <c r="U1236" s="45"/>
      <c r="V1236" s="45"/>
      <c r="W1236" s="138"/>
      <c r="X1236" s="138"/>
      <c r="Y1236" s="138"/>
      <c r="Z1236" s="25">
        <v>0.97089999999999999</v>
      </c>
      <c r="AA1236" s="25"/>
      <c r="AB1236" s="25">
        <v>0.254</v>
      </c>
      <c r="AC1236" s="25">
        <v>2.3599999999999999E-2</v>
      </c>
      <c r="AD1236" s="121"/>
      <c r="AE1236" s="121"/>
      <c r="AF1236" s="88">
        <v>612</v>
      </c>
      <c r="AG1236" s="88">
        <v>1003</v>
      </c>
    </row>
    <row r="1237" spans="1:33">
      <c r="A1237" s="12" t="s">
        <v>158</v>
      </c>
      <c r="B1237" s="2" t="s">
        <v>75</v>
      </c>
      <c r="C1237" s="13" t="s">
        <v>186</v>
      </c>
      <c r="D1237" s="2">
        <v>2015</v>
      </c>
      <c r="E1237" s="13">
        <v>2015</v>
      </c>
      <c r="F1237" s="13" t="s">
        <v>101</v>
      </c>
      <c r="G1237" s="88"/>
      <c r="H1237" s="88"/>
      <c r="I1237" s="88"/>
      <c r="J1237" s="88"/>
      <c r="K1237" s="88"/>
      <c r="L1237" s="88"/>
      <c r="M1237" s="45">
        <v>164</v>
      </c>
      <c r="N1237" s="45">
        <v>297</v>
      </c>
      <c r="O1237" s="45"/>
      <c r="P1237" s="45"/>
      <c r="Q1237" s="45"/>
      <c r="R1237" s="45"/>
      <c r="S1237" s="45"/>
      <c r="T1237" s="45"/>
      <c r="U1237" s="45"/>
      <c r="V1237" s="45"/>
      <c r="W1237" s="138"/>
      <c r="X1237" s="138"/>
      <c r="Y1237" s="138"/>
      <c r="Z1237" s="25">
        <v>1</v>
      </c>
      <c r="AA1237" s="25"/>
      <c r="AB1237" s="25">
        <v>0.254</v>
      </c>
      <c r="AC1237" s="25">
        <v>2.3599999999999999E-2</v>
      </c>
      <c r="AD1237" s="121"/>
      <c r="AE1237" s="121"/>
      <c r="AF1237" s="88" t="s">
        <v>430</v>
      </c>
      <c r="AG1237" s="88" t="s">
        <v>430</v>
      </c>
    </row>
    <row r="1238" spans="1:33">
      <c r="A1238" s="12" t="s">
        <v>159</v>
      </c>
      <c r="B1238" s="2" t="s">
        <v>75</v>
      </c>
      <c r="C1238" s="13" t="s">
        <v>186</v>
      </c>
      <c r="D1238" s="2">
        <v>2015</v>
      </c>
      <c r="E1238" s="13">
        <v>2015</v>
      </c>
      <c r="F1238" s="13" t="s">
        <v>101</v>
      </c>
      <c r="G1238" s="88"/>
      <c r="H1238" s="88"/>
      <c r="I1238" s="88"/>
      <c r="J1238" s="88"/>
      <c r="K1238" s="88"/>
      <c r="L1238" s="88"/>
      <c r="M1238" s="45">
        <v>3267</v>
      </c>
      <c r="N1238" s="45">
        <v>6982</v>
      </c>
      <c r="O1238" s="45"/>
      <c r="P1238" s="45"/>
      <c r="Q1238" s="45"/>
      <c r="R1238" s="45"/>
      <c r="S1238" s="45"/>
      <c r="T1238" s="45"/>
      <c r="U1238" s="45"/>
      <c r="V1238" s="45"/>
      <c r="W1238" s="138"/>
      <c r="X1238" s="138"/>
      <c r="Y1238" s="138"/>
      <c r="Z1238" s="25">
        <v>1</v>
      </c>
      <c r="AA1238" s="25"/>
      <c r="AB1238" s="25">
        <v>0.254</v>
      </c>
      <c r="AC1238" s="25">
        <v>2.3599999999999999E-2</v>
      </c>
      <c r="AD1238" s="121"/>
      <c r="AE1238" s="121"/>
      <c r="AF1238" s="88">
        <v>152</v>
      </c>
      <c r="AG1238" s="88">
        <v>254</v>
      </c>
    </row>
    <row r="1239" spans="1:33">
      <c r="A1239" s="12" t="s">
        <v>160</v>
      </c>
      <c r="B1239" s="2" t="s">
        <v>74</v>
      </c>
      <c r="C1239" s="13" t="s">
        <v>186</v>
      </c>
      <c r="D1239" s="2">
        <v>2015</v>
      </c>
      <c r="E1239" s="13">
        <v>2015</v>
      </c>
      <c r="F1239" s="13" t="s">
        <v>101</v>
      </c>
      <c r="G1239" s="88"/>
      <c r="H1239" s="88"/>
      <c r="I1239" s="88"/>
      <c r="J1239" s="88"/>
      <c r="K1239" s="88"/>
      <c r="L1239" s="88"/>
      <c r="M1239" s="45">
        <v>23332</v>
      </c>
      <c r="N1239" s="45">
        <v>44434</v>
      </c>
      <c r="O1239" s="45"/>
      <c r="P1239" s="45"/>
      <c r="Q1239" s="45"/>
      <c r="R1239" s="45"/>
      <c r="S1239" s="45"/>
      <c r="T1239" s="45"/>
      <c r="U1239" s="45"/>
      <c r="V1239" s="45"/>
      <c r="W1239" s="138"/>
      <c r="X1239" s="138"/>
      <c r="Y1239" s="138"/>
      <c r="Z1239" s="25">
        <v>0.96650000000000003</v>
      </c>
      <c r="AA1239" s="25"/>
      <c r="AB1239" s="25">
        <v>0.66700000000000004</v>
      </c>
      <c r="AC1239" s="25">
        <v>2.1000000000000001E-2</v>
      </c>
      <c r="AD1239" s="121"/>
      <c r="AE1239" s="121"/>
      <c r="AF1239" s="88">
        <v>2318</v>
      </c>
      <c r="AG1239" s="88">
        <v>4599</v>
      </c>
    </row>
    <row r="1240" spans="1:33">
      <c r="A1240" s="12" t="s">
        <v>161</v>
      </c>
      <c r="B1240" s="2" t="s">
        <v>74</v>
      </c>
      <c r="C1240" s="13" t="s">
        <v>186</v>
      </c>
      <c r="D1240" s="2">
        <v>2015</v>
      </c>
      <c r="E1240" s="13">
        <v>2015</v>
      </c>
      <c r="F1240" s="13" t="s">
        <v>101</v>
      </c>
      <c r="G1240" s="88"/>
      <c r="H1240" s="88"/>
      <c r="I1240" s="88"/>
      <c r="J1240" s="88"/>
      <c r="K1240" s="88"/>
      <c r="L1240" s="88"/>
      <c r="M1240" s="45">
        <v>20051</v>
      </c>
      <c r="N1240" s="45">
        <v>35934</v>
      </c>
      <c r="O1240" s="45"/>
      <c r="P1240" s="45"/>
      <c r="Q1240" s="45"/>
      <c r="R1240" s="45"/>
      <c r="S1240" s="45"/>
      <c r="T1240" s="45"/>
      <c r="U1240" s="45"/>
      <c r="V1240" s="45"/>
      <c r="W1240" s="138"/>
      <c r="X1240" s="138"/>
      <c r="Y1240" s="138"/>
      <c r="Z1240" s="25">
        <v>0.91849999999999998</v>
      </c>
      <c r="AA1240" s="25"/>
      <c r="AB1240" s="25">
        <v>0.254</v>
      </c>
      <c r="AC1240" s="25">
        <v>2.3599999999999999E-2</v>
      </c>
      <c r="AD1240" s="121"/>
      <c r="AE1240" s="121"/>
      <c r="AF1240" s="88">
        <v>3258</v>
      </c>
      <c r="AG1240" s="88">
        <v>6703</v>
      </c>
    </row>
    <row r="1241" spans="1:33">
      <c r="A1241" s="12" t="s">
        <v>162</v>
      </c>
      <c r="B1241" s="2" t="s">
        <v>75</v>
      </c>
      <c r="C1241" s="13" t="s">
        <v>186</v>
      </c>
      <c r="D1241" s="2">
        <v>2015</v>
      </c>
      <c r="E1241" s="13">
        <v>2015</v>
      </c>
      <c r="F1241" s="13" t="s">
        <v>101</v>
      </c>
      <c r="G1241" s="88"/>
      <c r="H1241" s="88"/>
      <c r="I1241" s="88"/>
      <c r="J1241" s="88"/>
      <c r="K1241" s="88"/>
      <c r="L1241" s="88"/>
      <c r="M1241" s="45">
        <v>43461</v>
      </c>
      <c r="N1241" s="45">
        <v>92311</v>
      </c>
      <c r="O1241" s="45"/>
      <c r="P1241" s="45"/>
      <c r="Q1241" s="45"/>
      <c r="R1241" s="45"/>
      <c r="S1241" s="45"/>
      <c r="T1241" s="45"/>
      <c r="U1241" s="45"/>
      <c r="V1241" s="45"/>
      <c r="W1241" s="138"/>
      <c r="X1241" s="138"/>
      <c r="Y1241" s="138"/>
      <c r="Z1241" s="25">
        <v>0.99580000000000002</v>
      </c>
      <c r="AA1241" s="25"/>
      <c r="AB1241" s="25">
        <v>8.3000000000000004E-2</v>
      </c>
      <c r="AC1241" s="25">
        <v>1.7299999999999999E-2</v>
      </c>
      <c r="AD1241" s="121"/>
      <c r="AE1241" s="121"/>
      <c r="AF1241" s="88">
        <v>5324</v>
      </c>
      <c r="AG1241" s="88">
        <v>11438</v>
      </c>
    </row>
    <row r="1242" spans="1:33">
      <c r="A1242" s="12" t="s">
        <v>163</v>
      </c>
      <c r="B1242" s="2" t="s">
        <v>75</v>
      </c>
      <c r="C1242" s="13" t="s">
        <v>186</v>
      </c>
      <c r="D1242" s="2">
        <v>2015</v>
      </c>
      <c r="E1242" s="13">
        <v>2015</v>
      </c>
      <c r="F1242" s="13" t="s">
        <v>101</v>
      </c>
      <c r="G1242" s="88"/>
      <c r="H1242" s="88"/>
      <c r="I1242" s="88"/>
      <c r="J1242" s="88"/>
      <c r="K1242" s="88"/>
      <c r="L1242" s="88"/>
      <c r="M1242" s="45">
        <v>5732</v>
      </c>
      <c r="N1242" s="45">
        <v>13196</v>
      </c>
      <c r="O1242" s="45"/>
      <c r="P1242" s="45"/>
      <c r="Q1242" s="45"/>
      <c r="R1242" s="45"/>
      <c r="S1242" s="45"/>
      <c r="T1242" s="45"/>
      <c r="U1242" s="45"/>
      <c r="V1242" s="45"/>
      <c r="W1242" s="138"/>
      <c r="X1242" s="138"/>
      <c r="Y1242" s="138"/>
      <c r="Z1242" s="25">
        <v>0.96640000000000004</v>
      </c>
      <c r="AA1242" s="25"/>
      <c r="AB1242" s="25">
        <v>0.254</v>
      </c>
      <c r="AC1242" s="25">
        <v>2.3599999999999999E-2</v>
      </c>
      <c r="AD1242" s="121"/>
      <c r="AE1242" s="121"/>
      <c r="AF1242" s="88">
        <v>669</v>
      </c>
      <c r="AG1242" s="88">
        <v>1413</v>
      </c>
    </row>
    <row r="1243" spans="1:33">
      <c r="A1243" s="12" t="s">
        <v>164</v>
      </c>
      <c r="B1243" s="2" t="s">
        <v>75</v>
      </c>
      <c r="C1243" s="13" t="s">
        <v>186</v>
      </c>
      <c r="D1243" s="2">
        <v>2015</v>
      </c>
      <c r="E1243" s="13">
        <v>2015</v>
      </c>
      <c r="F1243" s="13" t="s">
        <v>101</v>
      </c>
      <c r="G1243" s="88"/>
      <c r="H1243" s="88"/>
      <c r="I1243" s="88"/>
      <c r="J1243" s="88"/>
      <c r="K1243" s="88"/>
      <c r="L1243" s="88"/>
      <c r="M1243" s="45">
        <v>4840</v>
      </c>
      <c r="N1243" s="45">
        <v>10610</v>
      </c>
      <c r="O1243" s="45"/>
      <c r="P1243" s="45"/>
      <c r="Q1243" s="45"/>
      <c r="R1243" s="45"/>
      <c r="S1243" s="45"/>
      <c r="T1243" s="45"/>
      <c r="U1243" s="45"/>
      <c r="V1243" s="45"/>
      <c r="W1243" s="138"/>
      <c r="X1243" s="138"/>
      <c r="Y1243" s="138"/>
      <c r="Z1243" s="25">
        <v>0.97330000000000005</v>
      </c>
      <c r="AA1243" s="25"/>
      <c r="AB1243" s="25">
        <v>0.254</v>
      </c>
      <c r="AC1243" s="25">
        <v>2.3599999999999999E-2</v>
      </c>
      <c r="AD1243" s="121"/>
      <c r="AE1243" s="121"/>
      <c r="AF1243" s="88">
        <v>414</v>
      </c>
      <c r="AG1243" s="88">
        <v>860</v>
      </c>
    </row>
    <row r="1244" spans="1:33">
      <c r="A1244" s="12" t="s">
        <v>165</v>
      </c>
      <c r="B1244" s="2" t="s">
        <v>75</v>
      </c>
      <c r="C1244" s="13" t="s">
        <v>186</v>
      </c>
      <c r="D1244" s="2">
        <v>2015</v>
      </c>
      <c r="E1244" s="13">
        <v>2015</v>
      </c>
      <c r="F1244" s="13" t="s">
        <v>101</v>
      </c>
      <c r="G1244" s="88"/>
      <c r="H1244" s="88"/>
      <c r="I1244" s="88"/>
      <c r="J1244" s="88"/>
      <c r="K1244" s="88"/>
      <c r="L1244" s="88"/>
      <c r="M1244" s="45">
        <v>1027</v>
      </c>
      <c r="N1244" s="45">
        <v>1848</v>
      </c>
      <c r="O1244" s="45"/>
      <c r="P1244" s="45"/>
      <c r="Q1244" s="45"/>
      <c r="R1244" s="45"/>
      <c r="S1244" s="45"/>
      <c r="T1244" s="45"/>
      <c r="U1244" s="45"/>
      <c r="V1244" s="45"/>
      <c r="W1244" s="138"/>
      <c r="X1244" s="138"/>
      <c r="Y1244" s="138"/>
      <c r="Z1244" s="25">
        <v>1</v>
      </c>
      <c r="AA1244" s="25"/>
      <c r="AB1244" s="25">
        <v>0.254</v>
      </c>
      <c r="AC1244" s="25">
        <v>2.3599999999999999E-2</v>
      </c>
      <c r="AD1244" s="121"/>
      <c r="AE1244" s="121"/>
      <c r="AF1244" s="88">
        <v>38</v>
      </c>
      <c r="AG1244" s="88">
        <v>52</v>
      </c>
    </row>
    <row r="1245" spans="1:33">
      <c r="A1245" s="12" t="s">
        <v>166</v>
      </c>
      <c r="B1245" s="2" t="s">
        <v>74</v>
      </c>
      <c r="C1245" s="13" t="s">
        <v>186</v>
      </c>
      <c r="D1245" s="2">
        <v>2015</v>
      </c>
      <c r="E1245" s="13">
        <v>2015</v>
      </c>
      <c r="F1245" s="13" t="s">
        <v>101</v>
      </c>
      <c r="G1245" s="88"/>
      <c r="H1245" s="88"/>
      <c r="I1245" s="88"/>
      <c r="J1245" s="88"/>
      <c r="K1245" s="88"/>
      <c r="L1245" s="88"/>
      <c r="M1245" s="45">
        <v>53353</v>
      </c>
      <c r="N1245" s="45">
        <v>125197</v>
      </c>
      <c r="O1245" s="45"/>
      <c r="P1245" s="45"/>
      <c r="Q1245" s="45"/>
      <c r="R1245" s="45"/>
      <c r="S1245" s="45"/>
      <c r="T1245" s="45"/>
      <c r="U1245" s="45"/>
      <c r="V1245" s="45"/>
      <c r="W1245" s="138"/>
      <c r="X1245" s="138"/>
      <c r="Y1245" s="138"/>
      <c r="Z1245" s="25">
        <v>0.98080000000000001</v>
      </c>
      <c r="AA1245" s="25"/>
      <c r="AB1245" s="25">
        <v>0.33300000000000002</v>
      </c>
      <c r="AC1245" s="25">
        <v>3.39E-2</v>
      </c>
      <c r="AD1245" s="121"/>
      <c r="AE1245" s="121"/>
      <c r="AF1245" s="88">
        <v>8059</v>
      </c>
      <c r="AG1245" s="88">
        <v>18745</v>
      </c>
    </row>
    <row r="1246" spans="1:33">
      <c r="A1246" s="12" t="s">
        <v>167</v>
      </c>
      <c r="B1246" s="2" t="s">
        <v>75</v>
      </c>
      <c r="C1246" s="13" t="s">
        <v>186</v>
      </c>
      <c r="D1246" s="2">
        <v>2015</v>
      </c>
      <c r="E1246" s="13">
        <v>2015</v>
      </c>
      <c r="F1246" s="13" t="s">
        <v>101</v>
      </c>
      <c r="G1246" s="88"/>
      <c r="H1246" s="88"/>
      <c r="I1246" s="88"/>
      <c r="J1246" s="88"/>
      <c r="K1246" s="88"/>
      <c r="L1246" s="88"/>
      <c r="M1246" s="45">
        <v>3199</v>
      </c>
      <c r="N1246" s="45">
        <v>5734</v>
      </c>
      <c r="O1246" s="45"/>
      <c r="P1246" s="45"/>
      <c r="Q1246" s="45"/>
      <c r="R1246" s="45"/>
      <c r="S1246" s="45"/>
      <c r="T1246" s="45"/>
      <c r="U1246" s="45"/>
      <c r="V1246" s="45"/>
      <c r="W1246" s="138"/>
      <c r="X1246" s="138"/>
      <c r="Y1246" s="138"/>
      <c r="Z1246" s="25">
        <v>0.98819999999999997</v>
      </c>
      <c r="AA1246" s="25"/>
      <c r="AB1246" s="25">
        <v>0.254</v>
      </c>
      <c r="AC1246" s="25">
        <v>2.3599999999999999E-2</v>
      </c>
      <c r="AD1246" s="121"/>
      <c r="AE1246" s="121"/>
      <c r="AF1246" s="88">
        <v>118</v>
      </c>
      <c r="AG1246" s="88">
        <v>182</v>
      </c>
    </row>
    <row r="1247" spans="1:33">
      <c r="A1247" s="12" t="s">
        <v>168</v>
      </c>
      <c r="B1247" s="2" t="s">
        <v>74</v>
      </c>
      <c r="C1247" s="13" t="s">
        <v>186</v>
      </c>
      <c r="D1247" s="2">
        <v>2015</v>
      </c>
      <c r="E1247" s="13">
        <v>2015</v>
      </c>
      <c r="F1247" s="13" t="s">
        <v>101</v>
      </c>
      <c r="G1247" s="88"/>
      <c r="H1247" s="88"/>
      <c r="I1247" s="88"/>
      <c r="J1247" s="88"/>
      <c r="K1247" s="88"/>
      <c r="L1247" s="88"/>
      <c r="M1247" s="45">
        <v>37748</v>
      </c>
      <c r="N1247" s="45">
        <v>76256</v>
      </c>
      <c r="O1247" s="45"/>
      <c r="P1247" s="45"/>
      <c r="Q1247" s="45"/>
      <c r="R1247" s="45"/>
      <c r="S1247" s="45"/>
      <c r="T1247" s="45"/>
      <c r="U1247" s="45"/>
      <c r="V1247" s="45"/>
      <c r="W1247" s="138"/>
      <c r="X1247" s="138"/>
      <c r="Y1247" s="138"/>
      <c r="Z1247" s="25">
        <v>0.7077</v>
      </c>
      <c r="AA1247" s="25"/>
      <c r="AB1247" s="25">
        <v>0.33300000000000002</v>
      </c>
      <c r="AC1247" s="25">
        <v>5.9400000000000001E-2</v>
      </c>
      <c r="AD1247" s="121"/>
      <c r="AE1247" s="121"/>
      <c r="AF1247" s="88">
        <v>6938</v>
      </c>
      <c r="AG1247" s="88">
        <v>15572</v>
      </c>
    </row>
    <row r="1248" spans="1:33">
      <c r="A1248" s="12" t="s">
        <v>169</v>
      </c>
      <c r="B1248" s="2" t="s">
        <v>74</v>
      </c>
      <c r="C1248" s="13" t="s">
        <v>186</v>
      </c>
      <c r="D1248" s="2">
        <v>2015</v>
      </c>
      <c r="E1248" s="13">
        <v>2015</v>
      </c>
      <c r="F1248" s="13" t="s">
        <v>101</v>
      </c>
      <c r="G1248" s="88"/>
      <c r="H1248" s="88"/>
      <c r="I1248" s="88"/>
      <c r="J1248" s="88"/>
      <c r="K1248" s="88"/>
      <c r="L1248" s="88"/>
      <c r="M1248" s="45">
        <v>10522</v>
      </c>
      <c r="N1248" s="45">
        <v>20991</v>
      </c>
      <c r="O1248" s="45"/>
      <c r="P1248" s="45"/>
      <c r="Q1248" s="45"/>
      <c r="R1248" s="45"/>
      <c r="S1248" s="45"/>
      <c r="T1248" s="45"/>
      <c r="U1248" s="45"/>
      <c r="V1248" s="45"/>
      <c r="W1248" s="138"/>
      <c r="X1248" s="138"/>
      <c r="Y1248" s="138"/>
      <c r="Z1248" s="25">
        <v>0.93220000000000003</v>
      </c>
      <c r="AA1248" s="25"/>
      <c r="AB1248" s="25">
        <v>0.254</v>
      </c>
      <c r="AC1248" s="25">
        <v>2.3599999999999999E-2</v>
      </c>
      <c r="AD1248" s="121"/>
      <c r="AE1248" s="121"/>
      <c r="AF1248" s="88">
        <v>914</v>
      </c>
      <c r="AG1248" s="88">
        <v>1813</v>
      </c>
    </row>
    <row r="1249" spans="1:49">
      <c r="A1249" s="12" t="s">
        <v>170</v>
      </c>
      <c r="B1249" s="2" t="s">
        <v>75</v>
      </c>
      <c r="C1249" s="13" t="s">
        <v>186</v>
      </c>
      <c r="D1249" s="2">
        <v>2015</v>
      </c>
      <c r="E1249" s="13">
        <v>2015</v>
      </c>
      <c r="F1249" s="13" t="s">
        <v>101</v>
      </c>
      <c r="G1249" s="88"/>
      <c r="H1249" s="88"/>
      <c r="I1249" s="88"/>
      <c r="J1249" s="88"/>
      <c r="K1249" s="88"/>
      <c r="L1249" s="88"/>
      <c r="M1249" s="45">
        <v>6363</v>
      </c>
      <c r="N1249" s="45">
        <v>13792</v>
      </c>
      <c r="O1249" s="45"/>
      <c r="P1249" s="45"/>
      <c r="Q1249" s="45"/>
      <c r="R1249" s="45"/>
      <c r="S1249" s="45"/>
      <c r="T1249" s="45"/>
      <c r="U1249" s="45"/>
      <c r="V1249" s="45"/>
      <c r="W1249" s="138"/>
      <c r="X1249" s="138"/>
      <c r="Y1249" s="138"/>
      <c r="Z1249" s="25">
        <v>0.99629999999999996</v>
      </c>
      <c r="AA1249" s="25"/>
      <c r="AB1249" s="25">
        <v>0.254</v>
      </c>
      <c r="AC1249" s="25">
        <v>2.3599999999999999E-2</v>
      </c>
      <c r="AD1249" s="121"/>
      <c r="AE1249" s="121"/>
      <c r="AF1249" s="88">
        <v>533</v>
      </c>
      <c r="AG1249" s="88">
        <v>1044</v>
      </c>
    </row>
    <row r="1250" spans="1:49">
      <c r="A1250" s="48" t="s">
        <v>171</v>
      </c>
      <c r="B1250" s="2" t="s">
        <v>66</v>
      </c>
      <c r="C1250" s="13" t="s">
        <v>65</v>
      </c>
      <c r="D1250" s="2">
        <v>2015</v>
      </c>
      <c r="E1250" s="13">
        <v>2016</v>
      </c>
      <c r="F1250" s="13" t="s">
        <v>101</v>
      </c>
      <c r="G1250" s="88">
        <v>276806</v>
      </c>
      <c r="H1250" s="88">
        <v>1857833</v>
      </c>
      <c r="I1250" s="88">
        <v>2008</v>
      </c>
      <c r="J1250" s="88">
        <v>18733</v>
      </c>
      <c r="K1250" s="88">
        <v>278814</v>
      </c>
      <c r="L1250" s="88">
        <v>1876566</v>
      </c>
      <c r="M1250" s="45">
        <v>2155380</v>
      </c>
      <c r="N1250" s="45">
        <v>4501050</v>
      </c>
      <c r="O1250" s="45">
        <v>701130</v>
      </c>
      <c r="P1250" s="45">
        <v>3752062</v>
      </c>
      <c r="Q1250" s="45">
        <v>4453192</v>
      </c>
      <c r="R1250" s="45">
        <v>6609</v>
      </c>
      <c r="S1250" s="45">
        <v>41249</v>
      </c>
      <c r="T1250" s="45">
        <v>47858</v>
      </c>
      <c r="U1250" s="45">
        <v>707739</v>
      </c>
      <c r="V1250" s="45">
        <v>3793311</v>
      </c>
      <c r="W1250" s="138">
        <v>626061148.23000002</v>
      </c>
      <c r="X1250" s="138">
        <v>6146981.2800000003</v>
      </c>
      <c r="Y1250" s="138">
        <v>632208129.50999999</v>
      </c>
      <c r="Z1250" s="25">
        <v>0.97019999999999995</v>
      </c>
      <c r="AA1250" s="25"/>
      <c r="AB1250" s="25">
        <v>0.28399999999999997</v>
      </c>
      <c r="AC1250" s="25">
        <v>4.9399999999999999E-2</v>
      </c>
      <c r="AD1250" s="121"/>
      <c r="AE1250" s="121"/>
      <c r="AF1250" s="88">
        <v>321950</v>
      </c>
      <c r="AG1250" s="88">
        <v>674586</v>
      </c>
      <c r="AH1250" s="2"/>
      <c r="AI1250" s="2"/>
      <c r="AJ1250" s="2"/>
      <c r="AK1250" s="2"/>
      <c r="AL1250" s="2"/>
      <c r="AM1250" s="2"/>
      <c r="AN1250" s="2"/>
      <c r="AO1250" s="2"/>
      <c r="AP1250" s="2"/>
      <c r="AQ1250" s="2"/>
      <c r="AR1250" s="2"/>
      <c r="AS1250" s="2"/>
      <c r="AT1250" s="2"/>
      <c r="AU1250" s="2"/>
      <c r="AV1250" s="2"/>
      <c r="AW1250" s="2"/>
    </row>
    <row r="1251" spans="1:49">
      <c r="A1251" s="48" t="s">
        <v>172</v>
      </c>
      <c r="B1251" s="2" t="s">
        <v>74</v>
      </c>
      <c r="C1251" s="13" t="s">
        <v>65</v>
      </c>
      <c r="D1251" s="2">
        <v>2015</v>
      </c>
      <c r="E1251" s="13">
        <v>2016</v>
      </c>
      <c r="F1251" s="13" t="s">
        <v>101</v>
      </c>
      <c r="G1251" s="88"/>
      <c r="H1251" s="88"/>
      <c r="I1251" s="88"/>
      <c r="J1251" s="88"/>
      <c r="K1251" s="88"/>
      <c r="L1251" s="88"/>
      <c r="M1251" s="45">
        <v>62653</v>
      </c>
      <c r="N1251" s="45">
        <v>121539</v>
      </c>
      <c r="O1251" s="45"/>
      <c r="P1251" s="45"/>
      <c r="Q1251" s="45"/>
      <c r="R1251" s="45"/>
      <c r="S1251" s="45"/>
      <c r="T1251" s="45"/>
      <c r="U1251" s="45"/>
      <c r="V1251" s="45"/>
      <c r="W1251" s="138"/>
      <c r="X1251" s="138"/>
      <c r="Y1251" s="138"/>
      <c r="Z1251" s="25">
        <v>0.85609999999999997</v>
      </c>
      <c r="AA1251" s="25"/>
      <c r="AB1251" s="25">
        <v>0.66700000000000004</v>
      </c>
      <c r="AC1251" s="25">
        <v>0</v>
      </c>
      <c r="AD1251" s="121"/>
      <c r="AE1251" s="121"/>
      <c r="AF1251" s="88">
        <v>8885</v>
      </c>
      <c r="AG1251" s="88">
        <v>16910</v>
      </c>
      <c r="AH1251" s="1"/>
      <c r="AI1251" s="1"/>
      <c r="AJ1251" s="1"/>
      <c r="AK1251" s="1"/>
      <c r="AL1251" s="1"/>
      <c r="AM1251" s="1"/>
      <c r="AN1251" s="1"/>
      <c r="AO1251" s="1"/>
      <c r="AP1251" s="1"/>
      <c r="AQ1251" s="1"/>
      <c r="AR1251" s="1"/>
      <c r="AS1251" s="1"/>
      <c r="AT1251" s="1"/>
      <c r="AU1251" s="1"/>
      <c r="AV1251" s="1"/>
      <c r="AW1251" s="1"/>
    </row>
    <row r="1252" spans="1:49">
      <c r="A1252" s="48" t="s">
        <v>173</v>
      </c>
      <c r="B1252" s="2" t="s">
        <v>75</v>
      </c>
      <c r="C1252" s="13" t="s">
        <v>65</v>
      </c>
      <c r="D1252" s="2">
        <v>2015</v>
      </c>
      <c r="E1252" s="13">
        <v>2016</v>
      </c>
      <c r="F1252" s="13" t="s">
        <v>101</v>
      </c>
      <c r="G1252" s="88"/>
      <c r="H1252" s="88"/>
      <c r="I1252" s="88"/>
      <c r="J1252" s="88"/>
      <c r="K1252" s="88"/>
      <c r="L1252" s="88"/>
      <c r="M1252" s="45">
        <v>98</v>
      </c>
      <c r="N1252" s="45">
        <v>164</v>
      </c>
      <c r="O1252" s="45"/>
      <c r="P1252" s="45"/>
      <c r="Q1252" s="45"/>
      <c r="R1252" s="45"/>
      <c r="S1252" s="45"/>
      <c r="T1252" s="45"/>
      <c r="U1252" s="45"/>
      <c r="V1252" s="45"/>
      <c r="W1252" s="138"/>
      <c r="X1252" s="138"/>
      <c r="Y1252" s="138"/>
      <c r="Z1252" s="25">
        <v>1</v>
      </c>
      <c r="AA1252" s="25"/>
      <c r="AB1252" s="25">
        <v>0.16700000000000001</v>
      </c>
      <c r="AC1252" s="25">
        <v>0</v>
      </c>
      <c r="AD1252" s="121"/>
      <c r="AE1252" s="121"/>
      <c r="AF1252" s="88" t="s">
        <v>430</v>
      </c>
      <c r="AG1252" s="88" t="s">
        <v>430</v>
      </c>
      <c r="AH1252" s="1"/>
      <c r="AI1252" s="1"/>
      <c r="AJ1252" s="1"/>
      <c r="AK1252" s="1"/>
      <c r="AL1252" s="1"/>
      <c r="AM1252" s="1"/>
      <c r="AN1252" s="1"/>
      <c r="AO1252" s="1"/>
      <c r="AP1252" s="1"/>
      <c r="AQ1252" s="1"/>
      <c r="AR1252" s="1"/>
      <c r="AS1252" s="1"/>
      <c r="AT1252" s="1"/>
      <c r="AU1252" s="1"/>
      <c r="AV1252" s="1"/>
      <c r="AW1252" s="1"/>
    </row>
    <row r="1253" spans="1:49">
      <c r="A1253" s="48" t="s">
        <v>174</v>
      </c>
      <c r="B1253" s="2" t="s">
        <v>75</v>
      </c>
      <c r="C1253" s="13" t="s">
        <v>65</v>
      </c>
      <c r="D1253" s="2">
        <v>2015</v>
      </c>
      <c r="E1253" s="13">
        <v>2016</v>
      </c>
      <c r="F1253" s="13" t="s">
        <v>101</v>
      </c>
      <c r="G1253" s="88"/>
      <c r="H1253" s="88"/>
      <c r="I1253" s="88"/>
      <c r="J1253" s="88"/>
      <c r="K1253" s="88"/>
      <c r="L1253" s="88"/>
      <c r="M1253" s="45">
        <v>1780</v>
      </c>
      <c r="N1253" s="45">
        <v>3440</v>
      </c>
      <c r="O1253" s="45"/>
      <c r="P1253" s="45"/>
      <c r="Q1253" s="45"/>
      <c r="R1253" s="45"/>
      <c r="S1253" s="45"/>
      <c r="T1253" s="45"/>
      <c r="U1253" s="45"/>
      <c r="V1253" s="45"/>
      <c r="W1253" s="138"/>
      <c r="X1253" s="138"/>
      <c r="Y1253" s="138"/>
      <c r="Z1253" s="25">
        <v>0.97650000000000003</v>
      </c>
      <c r="AA1253" s="25"/>
      <c r="AB1253" s="25">
        <v>0.16700000000000001</v>
      </c>
      <c r="AC1253" s="25">
        <v>0</v>
      </c>
      <c r="AD1253" s="121"/>
      <c r="AE1253" s="121"/>
      <c r="AF1253" s="88">
        <v>56</v>
      </c>
      <c r="AG1253" s="88">
        <v>99</v>
      </c>
      <c r="AH1253" s="1"/>
      <c r="AI1253" s="1"/>
      <c r="AJ1253" s="1"/>
      <c r="AK1253" s="1"/>
      <c r="AL1253" s="1"/>
      <c r="AM1253" s="1"/>
      <c r="AN1253" s="1"/>
      <c r="AO1253" s="1"/>
      <c r="AP1253" s="1"/>
      <c r="AQ1253" s="1"/>
      <c r="AR1253" s="1"/>
      <c r="AS1253" s="1"/>
      <c r="AT1253" s="1"/>
      <c r="AU1253" s="1"/>
      <c r="AV1253" s="1"/>
      <c r="AW1253" s="1"/>
    </row>
    <row r="1254" spans="1:49">
      <c r="A1254" s="48" t="s">
        <v>175</v>
      </c>
      <c r="B1254" s="2" t="s">
        <v>75</v>
      </c>
      <c r="C1254" s="13" t="s">
        <v>65</v>
      </c>
      <c r="D1254" s="2">
        <v>2015</v>
      </c>
      <c r="E1254" s="13">
        <v>2016</v>
      </c>
      <c r="F1254" s="13" t="s">
        <v>101</v>
      </c>
      <c r="G1254" s="88"/>
      <c r="H1254" s="88"/>
      <c r="I1254" s="88"/>
      <c r="J1254" s="88"/>
      <c r="K1254" s="88"/>
      <c r="L1254" s="88"/>
      <c r="M1254" s="45">
        <v>16800</v>
      </c>
      <c r="N1254" s="45">
        <v>32287</v>
      </c>
      <c r="O1254" s="45"/>
      <c r="P1254" s="45"/>
      <c r="Q1254" s="45"/>
      <c r="R1254" s="45"/>
      <c r="S1254" s="45"/>
      <c r="T1254" s="45"/>
      <c r="U1254" s="45"/>
      <c r="V1254" s="45"/>
      <c r="W1254" s="138"/>
      <c r="X1254" s="138"/>
      <c r="Y1254" s="138"/>
      <c r="Z1254" s="25">
        <v>0.81979999999999997</v>
      </c>
      <c r="AA1254" s="25"/>
      <c r="AB1254" s="25">
        <v>0.16700000000000001</v>
      </c>
      <c r="AC1254" s="25">
        <v>0</v>
      </c>
      <c r="AD1254" s="121"/>
      <c r="AE1254" s="121"/>
      <c r="AF1254" s="88">
        <v>944</v>
      </c>
      <c r="AG1254" s="88">
        <v>1596</v>
      </c>
      <c r="AH1254" s="1"/>
      <c r="AI1254" s="1"/>
      <c r="AJ1254" s="1"/>
      <c r="AK1254" s="1"/>
      <c r="AL1254" s="1"/>
      <c r="AM1254" s="1"/>
      <c r="AN1254" s="1"/>
      <c r="AO1254" s="1"/>
      <c r="AP1254" s="1"/>
      <c r="AQ1254" s="1"/>
      <c r="AR1254" s="1"/>
      <c r="AS1254" s="1"/>
      <c r="AT1254" s="1"/>
      <c r="AU1254" s="1"/>
      <c r="AV1254" s="1"/>
      <c r="AW1254" s="1"/>
    </row>
    <row r="1255" spans="1:49">
      <c r="A1255" s="48" t="s">
        <v>176</v>
      </c>
      <c r="B1255" s="2" t="s">
        <v>75</v>
      </c>
      <c r="C1255" s="13" t="s">
        <v>65</v>
      </c>
      <c r="D1255" s="2">
        <v>2015</v>
      </c>
      <c r="E1255" s="13">
        <v>2016</v>
      </c>
      <c r="F1255" s="13" t="s">
        <v>101</v>
      </c>
      <c r="G1255" s="88"/>
      <c r="H1255" s="88"/>
      <c r="I1255" s="88"/>
      <c r="J1255" s="88"/>
      <c r="K1255" s="88"/>
      <c r="L1255" s="88"/>
      <c r="M1255" s="45">
        <v>2909</v>
      </c>
      <c r="N1255" s="45">
        <v>5406</v>
      </c>
      <c r="O1255" s="45"/>
      <c r="P1255" s="45"/>
      <c r="Q1255" s="45"/>
      <c r="R1255" s="45"/>
      <c r="S1255" s="45"/>
      <c r="T1255" s="45"/>
      <c r="U1255" s="45"/>
      <c r="V1255" s="45"/>
      <c r="W1255" s="138"/>
      <c r="X1255" s="138"/>
      <c r="Y1255" s="138"/>
      <c r="Z1255" s="25">
        <v>1</v>
      </c>
      <c r="AA1255" s="25"/>
      <c r="AB1255" s="25">
        <v>0.16700000000000001</v>
      </c>
      <c r="AC1255" s="25">
        <v>0</v>
      </c>
      <c r="AD1255" s="121"/>
      <c r="AE1255" s="121"/>
      <c r="AF1255" s="88">
        <v>92</v>
      </c>
      <c r="AG1255" s="88">
        <v>165</v>
      </c>
      <c r="AH1255" s="1"/>
      <c r="AI1255" s="1"/>
      <c r="AJ1255" s="1"/>
      <c r="AK1255" s="1"/>
      <c r="AL1255" s="1"/>
      <c r="AM1255" s="1"/>
      <c r="AN1255" s="1"/>
      <c r="AO1255" s="1"/>
      <c r="AP1255" s="1"/>
      <c r="AQ1255" s="1"/>
      <c r="AR1255" s="1"/>
      <c r="AS1255" s="1"/>
      <c r="AT1255" s="1"/>
      <c r="AU1255" s="1"/>
      <c r="AV1255" s="1"/>
      <c r="AW1255" s="1"/>
    </row>
    <row r="1256" spans="1:49">
      <c r="A1256" s="48" t="s">
        <v>177</v>
      </c>
      <c r="B1256" s="2" t="s">
        <v>75</v>
      </c>
      <c r="C1256" s="13" t="s">
        <v>65</v>
      </c>
      <c r="D1256" s="2">
        <v>2015</v>
      </c>
      <c r="E1256" s="13">
        <v>2016</v>
      </c>
      <c r="F1256" s="13" t="s">
        <v>101</v>
      </c>
      <c r="G1256" s="88"/>
      <c r="H1256" s="88"/>
      <c r="I1256" s="88"/>
      <c r="J1256" s="88"/>
      <c r="K1256" s="88"/>
      <c r="L1256" s="88"/>
      <c r="M1256" s="45">
        <v>589</v>
      </c>
      <c r="N1256" s="45">
        <v>1319</v>
      </c>
      <c r="O1256" s="45"/>
      <c r="P1256" s="45"/>
      <c r="Q1256" s="45"/>
      <c r="R1256" s="45"/>
      <c r="S1256" s="45"/>
      <c r="T1256" s="45"/>
      <c r="U1256" s="45"/>
      <c r="V1256" s="45"/>
      <c r="W1256" s="138"/>
      <c r="X1256" s="138"/>
      <c r="Y1256" s="138"/>
      <c r="Z1256" s="25">
        <v>1</v>
      </c>
      <c r="AA1256" s="25"/>
      <c r="AB1256" s="25">
        <v>0.16700000000000001</v>
      </c>
      <c r="AC1256" s="25">
        <v>0</v>
      </c>
      <c r="AD1256" s="121"/>
      <c r="AE1256" s="121"/>
      <c r="AF1256" s="88">
        <v>101</v>
      </c>
      <c r="AG1256" s="88">
        <v>221</v>
      </c>
      <c r="AH1256" s="1"/>
      <c r="AI1256" s="1"/>
      <c r="AJ1256" s="1"/>
      <c r="AK1256" s="1"/>
      <c r="AL1256" s="1"/>
      <c r="AM1256" s="1"/>
      <c r="AN1256" s="1"/>
      <c r="AO1256" s="1"/>
      <c r="AP1256" s="1"/>
      <c r="AQ1256" s="1"/>
      <c r="AR1256" s="1"/>
      <c r="AS1256" s="1"/>
      <c r="AT1256" s="1"/>
      <c r="AU1256" s="1"/>
      <c r="AV1256" s="1"/>
      <c r="AW1256" s="1"/>
    </row>
    <row r="1257" spans="1:49">
      <c r="A1257" s="48" t="s">
        <v>178</v>
      </c>
      <c r="B1257" s="2" t="s">
        <v>74</v>
      </c>
      <c r="C1257" s="13" t="s">
        <v>65</v>
      </c>
      <c r="D1257" s="2">
        <v>2015</v>
      </c>
      <c r="E1257" s="13">
        <v>2016</v>
      </c>
      <c r="F1257" s="13" t="s">
        <v>101</v>
      </c>
      <c r="G1257" s="88"/>
      <c r="H1257" s="88"/>
      <c r="I1257" s="88"/>
      <c r="J1257" s="88"/>
      <c r="K1257" s="88"/>
      <c r="L1257" s="88"/>
      <c r="M1257" s="45">
        <v>35848</v>
      </c>
      <c r="N1257" s="45">
        <v>71977</v>
      </c>
      <c r="O1257" s="45"/>
      <c r="P1257" s="45"/>
      <c r="Q1257" s="45"/>
      <c r="R1257" s="45"/>
      <c r="S1257" s="45"/>
      <c r="T1257" s="45"/>
      <c r="U1257" s="45"/>
      <c r="V1257" s="45"/>
      <c r="W1257" s="138"/>
      <c r="X1257" s="138"/>
      <c r="Y1257" s="138"/>
      <c r="Z1257" s="25">
        <v>0.95430000000000004</v>
      </c>
      <c r="AA1257" s="25"/>
      <c r="AB1257" s="25">
        <v>1</v>
      </c>
      <c r="AC1257" s="25">
        <v>2.0799999999999999E-2</v>
      </c>
      <c r="AD1257" s="121"/>
      <c r="AE1257" s="121"/>
      <c r="AF1257" s="88">
        <v>5293</v>
      </c>
      <c r="AG1257" s="88">
        <v>10619</v>
      </c>
      <c r="AH1257" s="1"/>
      <c r="AI1257" s="1"/>
      <c r="AJ1257" s="1"/>
      <c r="AK1257" s="1"/>
      <c r="AL1257" s="1"/>
      <c r="AM1257" s="1"/>
      <c r="AN1257" s="1"/>
      <c r="AO1257" s="1"/>
      <c r="AP1257" s="1"/>
      <c r="AQ1257" s="1"/>
      <c r="AR1257" s="1"/>
      <c r="AS1257" s="1"/>
      <c r="AT1257" s="1"/>
      <c r="AU1257" s="1"/>
      <c r="AV1257" s="1"/>
      <c r="AW1257" s="1"/>
    </row>
    <row r="1258" spans="1:49">
      <c r="A1258" s="48" t="s">
        <v>179</v>
      </c>
      <c r="B1258" s="2" t="s">
        <v>75</v>
      </c>
      <c r="C1258" s="13" t="s">
        <v>65</v>
      </c>
      <c r="D1258" s="2">
        <v>2015</v>
      </c>
      <c r="E1258" s="13">
        <v>2016</v>
      </c>
      <c r="F1258" s="13" t="s">
        <v>101</v>
      </c>
      <c r="G1258" s="88"/>
      <c r="H1258" s="88"/>
      <c r="I1258" s="88"/>
      <c r="J1258" s="88"/>
      <c r="K1258" s="88"/>
      <c r="L1258" s="88"/>
      <c r="M1258" s="45">
        <v>2573</v>
      </c>
      <c r="N1258" s="45">
        <v>5281</v>
      </c>
      <c r="O1258" s="45"/>
      <c r="P1258" s="45"/>
      <c r="Q1258" s="45"/>
      <c r="R1258" s="45"/>
      <c r="S1258" s="45"/>
      <c r="T1258" s="45"/>
      <c r="U1258" s="45"/>
      <c r="V1258" s="45"/>
      <c r="W1258" s="138"/>
      <c r="X1258" s="138"/>
      <c r="Y1258" s="138"/>
      <c r="Z1258" s="25">
        <v>1</v>
      </c>
      <c r="AA1258" s="25"/>
      <c r="AB1258" s="25">
        <v>0.16700000000000001</v>
      </c>
      <c r="AC1258" s="25">
        <v>0</v>
      </c>
      <c r="AD1258" s="121"/>
      <c r="AE1258" s="121"/>
      <c r="AF1258" s="88">
        <v>136</v>
      </c>
      <c r="AG1258" s="88">
        <v>239</v>
      </c>
      <c r="AH1258" s="1"/>
      <c r="AI1258" s="1"/>
      <c r="AJ1258" s="1"/>
      <c r="AK1258" s="1"/>
      <c r="AL1258" s="1"/>
      <c r="AM1258" s="1"/>
      <c r="AN1258" s="1"/>
      <c r="AO1258" s="1"/>
      <c r="AP1258" s="1"/>
      <c r="AQ1258" s="1"/>
      <c r="AR1258" s="1"/>
      <c r="AS1258" s="1"/>
      <c r="AT1258" s="1"/>
      <c r="AU1258" s="1"/>
      <c r="AV1258" s="1"/>
      <c r="AW1258" s="1"/>
    </row>
    <row r="1259" spans="1:49">
      <c r="A1259" s="48" t="s">
        <v>180</v>
      </c>
      <c r="B1259" s="2" t="s">
        <v>75</v>
      </c>
      <c r="C1259" s="13" t="s">
        <v>65</v>
      </c>
      <c r="D1259" s="2">
        <v>2015</v>
      </c>
      <c r="E1259" s="13">
        <v>2016</v>
      </c>
      <c r="F1259" s="13" t="s">
        <v>101</v>
      </c>
      <c r="G1259" s="88"/>
      <c r="H1259" s="88"/>
      <c r="I1259" s="88"/>
      <c r="J1259" s="88"/>
      <c r="K1259" s="88"/>
      <c r="L1259" s="88"/>
      <c r="M1259" s="45">
        <v>7288</v>
      </c>
      <c r="N1259" s="45">
        <v>13063</v>
      </c>
      <c r="O1259" s="45"/>
      <c r="P1259" s="45"/>
      <c r="Q1259" s="45"/>
      <c r="R1259" s="45"/>
      <c r="S1259" s="45"/>
      <c r="T1259" s="45"/>
      <c r="U1259" s="45"/>
      <c r="V1259" s="45"/>
      <c r="W1259" s="138"/>
      <c r="X1259" s="138"/>
      <c r="Y1259" s="138"/>
      <c r="Z1259" s="25">
        <v>0.99729999999999996</v>
      </c>
      <c r="AA1259" s="25"/>
      <c r="AB1259" s="25">
        <v>0.16700000000000001</v>
      </c>
      <c r="AC1259" s="25">
        <v>0</v>
      </c>
      <c r="AD1259" s="121"/>
      <c r="AE1259" s="121"/>
      <c r="AF1259" s="88">
        <v>410</v>
      </c>
      <c r="AG1259" s="88">
        <v>808</v>
      </c>
      <c r="AH1259" s="1"/>
      <c r="AI1259" s="1"/>
      <c r="AJ1259" s="1"/>
      <c r="AK1259" s="1"/>
      <c r="AL1259" s="1"/>
      <c r="AM1259" s="1"/>
      <c r="AN1259" s="1"/>
      <c r="AO1259" s="1"/>
      <c r="AP1259" s="1"/>
      <c r="AQ1259" s="1"/>
      <c r="AR1259" s="1"/>
      <c r="AS1259" s="1"/>
      <c r="AT1259" s="1"/>
      <c r="AU1259" s="1"/>
      <c r="AV1259" s="1"/>
      <c r="AW1259" s="1"/>
    </row>
    <row r="1260" spans="1:49">
      <c r="A1260" s="12" t="s">
        <v>122</v>
      </c>
      <c r="B1260" s="2" t="s">
        <v>74</v>
      </c>
      <c r="C1260" s="13" t="s">
        <v>65</v>
      </c>
      <c r="D1260" s="2">
        <v>2015</v>
      </c>
      <c r="E1260" s="13">
        <v>2016</v>
      </c>
      <c r="F1260" s="13" t="s">
        <v>101</v>
      </c>
      <c r="G1260" s="88"/>
      <c r="H1260" s="88"/>
      <c r="I1260" s="88"/>
      <c r="J1260" s="88"/>
      <c r="K1260" s="88"/>
      <c r="L1260" s="88"/>
      <c r="M1260" s="45">
        <v>103607</v>
      </c>
      <c r="N1260" s="45">
        <v>240395</v>
      </c>
      <c r="O1260" s="45"/>
      <c r="P1260" s="45"/>
      <c r="Q1260" s="45"/>
      <c r="R1260" s="45"/>
      <c r="S1260" s="45"/>
      <c r="T1260" s="45"/>
      <c r="U1260" s="45"/>
      <c r="V1260" s="45"/>
      <c r="W1260" s="138"/>
      <c r="X1260" s="138"/>
      <c r="Y1260" s="138"/>
      <c r="Z1260" s="25">
        <v>0.93500000000000005</v>
      </c>
      <c r="AA1260" s="25"/>
      <c r="AB1260" s="25">
        <v>0.66700000000000004</v>
      </c>
      <c r="AC1260" s="25">
        <v>4.6399999999999997E-2</v>
      </c>
      <c r="AD1260" s="121"/>
      <c r="AE1260" s="121"/>
      <c r="AF1260" s="88">
        <v>13754</v>
      </c>
      <c r="AG1260" s="88">
        <v>30610</v>
      </c>
      <c r="AH1260" s="1"/>
      <c r="AI1260" s="1"/>
      <c r="AJ1260" s="1"/>
      <c r="AK1260" s="1"/>
      <c r="AL1260" s="1"/>
      <c r="AM1260" s="1"/>
      <c r="AN1260" s="1"/>
      <c r="AO1260" s="1"/>
      <c r="AP1260" s="1"/>
      <c r="AQ1260" s="1"/>
      <c r="AR1260" s="1"/>
      <c r="AS1260" s="1"/>
      <c r="AT1260" s="1"/>
      <c r="AU1260" s="1"/>
      <c r="AV1260" s="1"/>
      <c r="AW1260" s="1"/>
    </row>
    <row r="1261" spans="1:49">
      <c r="A1261" s="12" t="s">
        <v>123</v>
      </c>
      <c r="B1261" s="2" t="s">
        <v>75</v>
      </c>
      <c r="C1261" s="13" t="s">
        <v>65</v>
      </c>
      <c r="D1261" s="2">
        <v>2015</v>
      </c>
      <c r="E1261" s="13">
        <v>2016</v>
      </c>
      <c r="F1261" s="13" t="s">
        <v>101</v>
      </c>
      <c r="G1261" s="88"/>
      <c r="H1261" s="88"/>
      <c r="I1261" s="88"/>
      <c r="J1261" s="88"/>
      <c r="K1261" s="88"/>
      <c r="L1261" s="88"/>
      <c r="M1261" s="45">
        <v>1504</v>
      </c>
      <c r="N1261" s="45">
        <v>3551</v>
      </c>
      <c r="O1261" s="45"/>
      <c r="P1261" s="45"/>
      <c r="Q1261" s="45"/>
      <c r="R1261" s="45"/>
      <c r="S1261" s="45"/>
      <c r="T1261" s="45"/>
      <c r="U1261" s="45"/>
      <c r="V1261" s="45"/>
      <c r="W1261" s="138"/>
      <c r="X1261" s="138"/>
      <c r="Y1261" s="138"/>
      <c r="Z1261" s="25">
        <v>1</v>
      </c>
      <c r="AA1261" s="25"/>
      <c r="AB1261" s="25">
        <v>0.16700000000000001</v>
      </c>
      <c r="AC1261" s="25">
        <v>0</v>
      </c>
      <c r="AD1261" s="121"/>
      <c r="AE1261" s="121"/>
      <c r="AF1261" s="88">
        <v>207</v>
      </c>
      <c r="AG1261" s="88">
        <v>452</v>
      </c>
      <c r="AH1261" s="1"/>
      <c r="AI1261" s="1"/>
      <c r="AJ1261" s="1"/>
      <c r="AK1261" s="1"/>
      <c r="AL1261" s="1"/>
      <c r="AM1261" s="1"/>
      <c r="AN1261" s="1"/>
      <c r="AO1261" s="1"/>
      <c r="AP1261" s="1"/>
      <c r="AQ1261" s="1"/>
      <c r="AR1261" s="1"/>
      <c r="AS1261" s="1"/>
      <c r="AT1261" s="1"/>
      <c r="AU1261" s="1"/>
      <c r="AV1261" s="1"/>
      <c r="AW1261" s="1"/>
    </row>
    <row r="1262" spans="1:49">
      <c r="A1262" s="12" t="s">
        <v>124</v>
      </c>
      <c r="B1262" s="2" t="s">
        <v>75</v>
      </c>
      <c r="C1262" s="13" t="s">
        <v>65</v>
      </c>
      <c r="D1262" s="2">
        <v>2015</v>
      </c>
      <c r="E1262" s="13">
        <v>2016</v>
      </c>
      <c r="F1262" s="13" t="s">
        <v>101</v>
      </c>
      <c r="G1262" s="88"/>
      <c r="H1262" s="88"/>
      <c r="I1262" s="88"/>
      <c r="J1262" s="88"/>
      <c r="K1262" s="88"/>
      <c r="L1262" s="88"/>
      <c r="M1262" s="45">
        <v>12380</v>
      </c>
      <c r="N1262" s="45">
        <v>21435</v>
      </c>
      <c r="O1262" s="45"/>
      <c r="P1262" s="45"/>
      <c r="Q1262" s="45"/>
      <c r="R1262" s="45"/>
      <c r="S1262" s="45"/>
      <c r="T1262" s="45"/>
      <c r="U1262" s="45"/>
      <c r="V1262" s="45"/>
      <c r="W1262" s="138"/>
      <c r="X1262" s="138"/>
      <c r="Y1262" s="138"/>
      <c r="Z1262" s="25">
        <v>0.99860000000000004</v>
      </c>
      <c r="AA1262" s="25"/>
      <c r="AB1262" s="25">
        <v>0.16700000000000001</v>
      </c>
      <c r="AC1262" s="25">
        <v>0</v>
      </c>
      <c r="AD1262" s="121"/>
      <c r="AE1262" s="121"/>
      <c r="AF1262" s="88">
        <v>655</v>
      </c>
      <c r="AG1262" s="88">
        <v>1193</v>
      </c>
      <c r="AH1262" s="1"/>
      <c r="AI1262" s="1"/>
      <c r="AJ1262" s="1"/>
      <c r="AK1262" s="1"/>
      <c r="AL1262" s="1"/>
      <c r="AM1262" s="1"/>
      <c r="AN1262" s="1"/>
      <c r="AO1262" s="1"/>
      <c r="AP1262" s="1"/>
      <c r="AQ1262" s="1"/>
      <c r="AR1262" s="1"/>
      <c r="AS1262" s="1"/>
      <c r="AT1262" s="1"/>
      <c r="AU1262" s="1"/>
      <c r="AV1262" s="1"/>
      <c r="AW1262" s="1"/>
    </row>
    <row r="1263" spans="1:49">
      <c r="A1263" s="12" t="s">
        <v>125</v>
      </c>
      <c r="B1263" s="2" t="s">
        <v>75</v>
      </c>
      <c r="C1263" s="13" t="s">
        <v>65</v>
      </c>
      <c r="D1263" s="2">
        <v>2015</v>
      </c>
      <c r="E1263" s="13">
        <v>2016</v>
      </c>
      <c r="F1263" s="13" t="s">
        <v>101</v>
      </c>
      <c r="G1263" s="88"/>
      <c r="H1263" s="88"/>
      <c r="I1263" s="88"/>
      <c r="J1263" s="88"/>
      <c r="K1263" s="88"/>
      <c r="L1263" s="88"/>
      <c r="M1263" s="45">
        <v>17814</v>
      </c>
      <c r="N1263" s="45">
        <v>44547</v>
      </c>
      <c r="O1263" s="45"/>
      <c r="P1263" s="45"/>
      <c r="Q1263" s="45"/>
      <c r="R1263" s="45"/>
      <c r="S1263" s="45"/>
      <c r="T1263" s="45"/>
      <c r="U1263" s="45"/>
      <c r="V1263" s="45"/>
      <c r="W1263" s="138"/>
      <c r="X1263" s="138"/>
      <c r="Y1263" s="138"/>
      <c r="Z1263" s="25">
        <v>0.97619999999999996</v>
      </c>
      <c r="AA1263" s="25"/>
      <c r="AB1263" s="25">
        <v>0.16700000000000001</v>
      </c>
      <c r="AC1263" s="25">
        <v>0</v>
      </c>
      <c r="AD1263" s="121"/>
      <c r="AE1263" s="121"/>
      <c r="AF1263" s="88">
        <v>966</v>
      </c>
      <c r="AG1263" s="88">
        <v>1866</v>
      </c>
      <c r="AH1263" s="1"/>
      <c r="AI1263" s="1"/>
      <c r="AJ1263" s="1"/>
      <c r="AK1263" s="1"/>
      <c r="AL1263" s="1"/>
      <c r="AM1263" s="1"/>
      <c r="AN1263" s="1"/>
      <c r="AO1263" s="1"/>
      <c r="AP1263" s="1"/>
      <c r="AQ1263" s="1"/>
      <c r="AR1263" s="1"/>
      <c r="AS1263" s="1"/>
      <c r="AT1263" s="1"/>
      <c r="AU1263" s="1"/>
      <c r="AV1263" s="1"/>
      <c r="AW1263" s="1"/>
    </row>
    <row r="1264" spans="1:49">
      <c r="A1264" s="12" t="s">
        <v>126</v>
      </c>
      <c r="B1264" s="2" t="s">
        <v>75</v>
      </c>
      <c r="C1264" s="13" t="s">
        <v>65</v>
      </c>
      <c r="D1264" s="2">
        <v>2015</v>
      </c>
      <c r="E1264" s="13">
        <v>2016</v>
      </c>
      <c r="F1264" s="13" t="s">
        <v>101</v>
      </c>
      <c r="G1264" s="88"/>
      <c r="H1264" s="88"/>
      <c r="I1264" s="88"/>
      <c r="J1264" s="88"/>
      <c r="K1264" s="88"/>
      <c r="L1264" s="88"/>
      <c r="M1264" s="45">
        <v>1080</v>
      </c>
      <c r="N1264" s="45">
        <v>2138</v>
      </c>
      <c r="O1264" s="45"/>
      <c r="P1264" s="45"/>
      <c r="Q1264" s="45"/>
      <c r="R1264" s="45"/>
      <c r="S1264" s="45"/>
      <c r="T1264" s="45"/>
      <c r="U1264" s="45"/>
      <c r="V1264" s="45"/>
      <c r="W1264" s="138"/>
      <c r="X1264" s="138"/>
      <c r="Y1264" s="138"/>
      <c r="Z1264" s="25">
        <v>1</v>
      </c>
      <c r="AA1264" s="25"/>
      <c r="AB1264" s="25">
        <v>0.16700000000000001</v>
      </c>
      <c r="AC1264" s="25">
        <v>0</v>
      </c>
      <c r="AD1264" s="121"/>
      <c r="AE1264" s="121"/>
      <c r="AF1264" s="88">
        <v>75</v>
      </c>
      <c r="AG1264" s="88">
        <v>152</v>
      </c>
      <c r="AH1264" s="1"/>
      <c r="AI1264" s="1"/>
      <c r="AJ1264" s="1"/>
      <c r="AK1264" s="1"/>
      <c r="AL1264" s="1"/>
      <c r="AM1264" s="1"/>
      <c r="AN1264" s="1"/>
      <c r="AO1264" s="1"/>
      <c r="AP1264" s="1"/>
      <c r="AQ1264" s="1"/>
      <c r="AR1264" s="1"/>
      <c r="AS1264" s="1"/>
      <c r="AT1264" s="1"/>
      <c r="AU1264" s="1"/>
      <c r="AV1264" s="1"/>
      <c r="AW1264" s="1"/>
    </row>
    <row r="1265" spans="1:49">
      <c r="A1265" s="12" t="s">
        <v>127</v>
      </c>
      <c r="B1265" s="2" t="s">
        <v>75</v>
      </c>
      <c r="C1265" s="13" t="s">
        <v>65</v>
      </c>
      <c r="D1265" s="2">
        <v>2015</v>
      </c>
      <c r="E1265" s="13">
        <v>2016</v>
      </c>
      <c r="F1265" s="13" t="s">
        <v>101</v>
      </c>
      <c r="G1265" s="88"/>
      <c r="H1265" s="88"/>
      <c r="I1265" s="88"/>
      <c r="J1265" s="88"/>
      <c r="K1265" s="88"/>
      <c r="L1265" s="88"/>
      <c r="M1265" s="45">
        <v>69411</v>
      </c>
      <c r="N1265" s="45">
        <v>161315</v>
      </c>
      <c r="O1265" s="45"/>
      <c r="P1265" s="45"/>
      <c r="Q1265" s="45"/>
      <c r="R1265" s="45"/>
      <c r="S1265" s="45"/>
      <c r="T1265" s="45"/>
      <c r="U1265" s="45"/>
      <c r="V1265" s="45"/>
      <c r="W1265" s="138"/>
      <c r="X1265" s="138"/>
      <c r="Y1265" s="138"/>
      <c r="Z1265" s="25">
        <v>0.99619999999999997</v>
      </c>
      <c r="AA1265" s="25"/>
      <c r="AB1265" s="25">
        <v>0.5</v>
      </c>
      <c r="AC1265" s="25">
        <v>0</v>
      </c>
      <c r="AD1265" s="121"/>
      <c r="AE1265" s="121"/>
      <c r="AF1265" s="88">
        <v>10156</v>
      </c>
      <c r="AG1265" s="88">
        <v>22771</v>
      </c>
      <c r="AH1265" s="1"/>
      <c r="AI1265" s="1"/>
      <c r="AJ1265" s="1"/>
      <c r="AK1265" s="1"/>
      <c r="AL1265" s="1"/>
      <c r="AM1265" s="1"/>
      <c r="AN1265" s="1"/>
      <c r="AO1265" s="1"/>
      <c r="AP1265" s="1"/>
      <c r="AQ1265" s="1"/>
      <c r="AR1265" s="1"/>
      <c r="AS1265" s="1"/>
      <c r="AT1265" s="1"/>
      <c r="AU1265" s="1"/>
      <c r="AV1265" s="1"/>
      <c r="AW1265" s="1"/>
    </row>
    <row r="1266" spans="1:49">
      <c r="A1266" s="12" t="s">
        <v>128</v>
      </c>
      <c r="B1266" s="2" t="s">
        <v>75</v>
      </c>
      <c r="C1266" s="13" t="s">
        <v>65</v>
      </c>
      <c r="D1266" s="2">
        <v>2015</v>
      </c>
      <c r="E1266" s="13">
        <v>2016</v>
      </c>
      <c r="F1266" s="13" t="s">
        <v>101</v>
      </c>
      <c r="G1266" s="88"/>
      <c r="H1266" s="88"/>
      <c r="I1266" s="88"/>
      <c r="J1266" s="88"/>
      <c r="K1266" s="88"/>
      <c r="L1266" s="88"/>
      <c r="M1266" s="45">
        <v>10733</v>
      </c>
      <c r="N1266" s="45">
        <v>24665</v>
      </c>
      <c r="O1266" s="45"/>
      <c r="P1266" s="45"/>
      <c r="Q1266" s="45"/>
      <c r="R1266" s="45"/>
      <c r="S1266" s="45"/>
      <c r="T1266" s="45"/>
      <c r="U1266" s="45"/>
      <c r="V1266" s="45"/>
      <c r="W1266" s="138"/>
      <c r="X1266" s="138"/>
      <c r="Y1266" s="138"/>
      <c r="Z1266" s="25">
        <v>1</v>
      </c>
      <c r="AA1266" s="25"/>
      <c r="AB1266" s="25">
        <v>0.16700000000000001</v>
      </c>
      <c r="AC1266" s="25">
        <v>0</v>
      </c>
      <c r="AD1266" s="121"/>
      <c r="AE1266" s="121"/>
      <c r="AF1266" s="88">
        <v>1313</v>
      </c>
      <c r="AG1266" s="88">
        <v>2959</v>
      </c>
    </row>
    <row r="1267" spans="1:49">
      <c r="A1267" s="12" t="s">
        <v>129</v>
      </c>
      <c r="B1267" s="2" t="s">
        <v>75</v>
      </c>
      <c r="C1267" s="13" t="s">
        <v>65</v>
      </c>
      <c r="D1267" s="2">
        <v>2015</v>
      </c>
      <c r="E1267" s="13">
        <v>2016</v>
      </c>
      <c r="F1267" s="13" t="s">
        <v>101</v>
      </c>
      <c r="G1267" s="88"/>
      <c r="H1267" s="88"/>
      <c r="I1267" s="88"/>
      <c r="J1267" s="88"/>
      <c r="K1267" s="88"/>
      <c r="L1267" s="88"/>
      <c r="M1267" s="45">
        <v>7319</v>
      </c>
      <c r="N1267" s="45">
        <v>14694</v>
      </c>
      <c r="O1267" s="45"/>
      <c r="P1267" s="45"/>
      <c r="Q1267" s="45"/>
      <c r="R1267" s="45"/>
      <c r="S1267" s="45"/>
      <c r="T1267" s="45"/>
      <c r="U1267" s="45"/>
      <c r="V1267" s="45"/>
      <c r="W1267" s="138"/>
      <c r="X1267" s="138"/>
      <c r="Y1267" s="138"/>
      <c r="Z1267" s="25">
        <v>0.9889</v>
      </c>
      <c r="AA1267" s="25"/>
      <c r="AB1267" s="25">
        <v>0.16700000000000001</v>
      </c>
      <c r="AC1267" s="25">
        <v>0</v>
      </c>
      <c r="AD1267" s="121"/>
      <c r="AE1267" s="121"/>
      <c r="AF1267" s="88">
        <v>389</v>
      </c>
      <c r="AG1267" s="88">
        <v>754</v>
      </c>
    </row>
    <row r="1268" spans="1:49">
      <c r="A1268" s="12" t="s">
        <v>130</v>
      </c>
      <c r="B1268" s="2" t="s">
        <v>75</v>
      </c>
      <c r="C1268" s="13" t="s">
        <v>65</v>
      </c>
      <c r="D1268" s="2">
        <v>2015</v>
      </c>
      <c r="E1268" s="13">
        <v>2016</v>
      </c>
      <c r="F1268" s="13" t="s">
        <v>101</v>
      </c>
      <c r="G1268" s="88"/>
      <c r="H1268" s="88"/>
      <c r="I1268" s="88"/>
      <c r="J1268" s="88"/>
      <c r="K1268" s="88"/>
      <c r="L1268" s="88"/>
      <c r="M1268" s="45">
        <v>1520</v>
      </c>
      <c r="N1268" s="45">
        <v>3144</v>
      </c>
      <c r="O1268" s="45"/>
      <c r="P1268" s="45"/>
      <c r="Q1268" s="45"/>
      <c r="R1268" s="45"/>
      <c r="S1268" s="45"/>
      <c r="T1268" s="45"/>
      <c r="U1268" s="45"/>
      <c r="V1268" s="45"/>
      <c r="W1268" s="138"/>
      <c r="X1268" s="138"/>
      <c r="Y1268" s="138"/>
      <c r="Z1268" s="25">
        <v>0.77049999999999996</v>
      </c>
      <c r="AA1268" s="25"/>
      <c r="AB1268" s="25">
        <v>0.16700000000000001</v>
      </c>
      <c r="AC1268" s="25">
        <v>0</v>
      </c>
      <c r="AD1268" s="121"/>
      <c r="AE1268" s="121"/>
      <c r="AF1268" s="88">
        <v>98</v>
      </c>
      <c r="AG1268" s="88">
        <v>173</v>
      </c>
    </row>
    <row r="1269" spans="1:49">
      <c r="A1269" s="12" t="s">
        <v>131</v>
      </c>
      <c r="B1269" s="2" t="s">
        <v>76</v>
      </c>
      <c r="C1269" s="13" t="s">
        <v>65</v>
      </c>
      <c r="D1269" s="2">
        <v>2015</v>
      </c>
      <c r="E1269" s="13">
        <v>2016</v>
      </c>
      <c r="F1269" s="13" t="s">
        <v>101</v>
      </c>
      <c r="G1269" s="88"/>
      <c r="H1269" s="88"/>
      <c r="I1269" s="88"/>
      <c r="J1269" s="88"/>
      <c r="K1269" s="88"/>
      <c r="L1269" s="88"/>
      <c r="M1269" s="45">
        <v>586382</v>
      </c>
      <c r="N1269" s="45">
        <v>1176870</v>
      </c>
      <c r="O1269" s="45"/>
      <c r="P1269" s="45"/>
      <c r="Q1269" s="45"/>
      <c r="R1269" s="45"/>
      <c r="S1269" s="45"/>
      <c r="T1269" s="45"/>
      <c r="U1269" s="45"/>
      <c r="V1269" s="45"/>
      <c r="W1269" s="138"/>
      <c r="X1269" s="138"/>
      <c r="Y1269" s="138"/>
      <c r="Z1269" s="25">
        <v>0.96519999999999995</v>
      </c>
      <c r="AA1269" s="25"/>
      <c r="AB1269" s="25">
        <v>0.5</v>
      </c>
      <c r="AC1269" s="25">
        <v>2.1999999999999999E-2</v>
      </c>
      <c r="AD1269" s="121"/>
      <c r="AE1269" s="121"/>
      <c r="AF1269" s="88">
        <v>107518</v>
      </c>
      <c r="AG1269" s="88">
        <v>220211</v>
      </c>
    </row>
    <row r="1270" spans="1:49">
      <c r="A1270" s="12" t="s">
        <v>132</v>
      </c>
      <c r="B1270" s="2" t="s">
        <v>75</v>
      </c>
      <c r="C1270" s="13" t="s">
        <v>65</v>
      </c>
      <c r="D1270" s="2">
        <v>2015</v>
      </c>
      <c r="E1270" s="13">
        <v>2016</v>
      </c>
      <c r="F1270" s="13" t="s">
        <v>101</v>
      </c>
      <c r="G1270" s="88"/>
      <c r="H1270" s="88"/>
      <c r="I1270" s="88"/>
      <c r="J1270" s="88"/>
      <c r="K1270" s="88"/>
      <c r="L1270" s="88"/>
      <c r="M1270" s="45">
        <v>12081</v>
      </c>
      <c r="N1270" s="45">
        <v>29653</v>
      </c>
      <c r="O1270" s="45"/>
      <c r="P1270" s="45"/>
      <c r="Q1270" s="45"/>
      <c r="R1270" s="45"/>
      <c r="S1270" s="45"/>
      <c r="T1270" s="45"/>
      <c r="U1270" s="45"/>
      <c r="V1270" s="45"/>
      <c r="W1270" s="138"/>
      <c r="X1270" s="138"/>
      <c r="Y1270" s="138"/>
      <c r="Z1270" s="25">
        <v>1</v>
      </c>
      <c r="AA1270" s="25"/>
      <c r="AB1270" s="25">
        <v>0.16700000000000001</v>
      </c>
      <c r="AC1270" s="25">
        <v>0</v>
      </c>
      <c r="AD1270" s="121"/>
      <c r="AE1270" s="121"/>
      <c r="AF1270" s="88">
        <v>2774</v>
      </c>
      <c r="AG1270" s="88">
        <v>6506</v>
      </c>
    </row>
    <row r="1271" spans="1:49">
      <c r="A1271" s="12" t="s">
        <v>133</v>
      </c>
      <c r="B1271" s="2" t="s">
        <v>75</v>
      </c>
      <c r="C1271" s="13" t="s">
        <v>65</v>
      </c>
      <c r="D1271" s="2">
        <v>2015</v>
      </c>
      <c r="E1271" s="13">
        <v>2016</v>
      </c>
      <c r="F1271" s="13" t="s">
        <v>101</v>
      </c>
      <c r="G1271" s="88"/>
      <c r="H1271" s="88"/>
      <c r="I1271" s="88"/>
      <c r="J1271" s="88"/>
      <c r="K1271" s="88"/>
      <c r="L1271" s="88"/>
      <c r="M1271" s="45">
        <v>6508</v>
      </c>
      <c r="N1271" s="45">
        <v>10717</v>
      </c>
      <c r="O1271" s="45"/>
      <c r="P1271" s="45"/>
      <c r="Q1271" s="45"/>
      <c r="R1271" s="45"/>
      <c r="S1271" s="45"/>
      <c r="T1271" s="45"/>
      <c r="U1271" s="45"/>
      <c r="V1271" s="45"/>
      <c r="W1271" s="138"/>
      <c r="X1271" s="138"/>
      <c r="Y1271" s="138"/>
      <c r="Z1271" s="25">
        <v>1</v>
      </c>
      <c r="AA1271" s="25"/>
      <c r="AB1271" s="25">
        <v>0.16700000000000001</v>
      </c>
      <c r="AC1271" s="25">
        <v>0</v>
      </c>
      <c r="AD1271" s="121"/>
      <c r="AE1271" s="121"/>
      <c r="AF1271" s="88">
        <v>1316</v>
      </c>
      <c r="AG1271" s="88">
        <v>2359</v>
      </c>
    </row>
    <row r="1272" spans="1:49">
      <c r="A1272" s="12" t="s">
        <v>134</v>
      </c>
      <c r="B1272" s="2" t="s">
        <v>75</v>
      </c>
      <c r="C1272" s="13" t="s">
        <v>65</v>
      </c>
      <c r="D1272" s="2">
        <v>2015</v>
      </c>
      <c r="E1272" s="13">
        <v>2016</v>
      </c>
      <c r="F1272" s="13" t="s">
        <v>101</v>
      </c>
      <c r="G1272" s="88"/>
      <c r="H1272" s="88"/>
      <c r="I1272" s="88"/>
      <c r="J1272" s="88"/>
      <c r="K1272" s="88"/>
      <c r="L1272" s="88"/>
      <c r="M1272" s="45">
        <v>1103</v>
      </c>
      <c r="N1272" s="45">
        <v>2075</v>
      </c>
      <c r="O1272" s="45"/>
      <c r="P1272" s="45"/>
      <c r="Q1272" s="45"/>
      <c r="R1272" s="45"/>
      <c r="S1272" s="45"/>
      <c r="T1272" s="45"/>
      <c r="U1272" s="45"/>
      <c r="V1272" s="45"/>
      <c r="W1272" s="138"/>
      <c r="X1272" s="138"/>
      <c r="Y1272" s="138"/>
      <c r="Z1272" s="25">
        <v>0.97619999999999996</v>
      </c>
      <c r="AA1272" s="25"/>
      <c r="AB1272" s="25">
        <v>0.16700000000000001</v>
      </c>
      <c r="AC1272" s="25">
        <v>0</v>
      </c>
      <c r="AD1272" s="121"/>
      <c r="AE1272" s="121"/>
      <c r="AF1272" s="88">
        <v>30</v>
      </c>
      <c r="AG1272" s="88">
        <v>54</v>
      </c>
    </row>
    <row r="1273" spans="1:49">
      <c r="A1273" s="12" t="s">
        <v>135</v>
      </c>
      <c r="B1273" s="2" t="s">
        <v>75</v>
      </c>
      <c r="C1273" s="13" t="s">
        <v>65</v>
      </c>
      <c r="D1273" s="2">
        <v>2015</v>
      </c>
      <c r="E1273" s="13">
        <v>2016</v>
      </c>
      <c r="F1273" s="13" t="s">
        <v>101</v>
      </c>
      <c r="G1273" s="88"/>
      <c r="H1273" s="88"/>
      <c r="I1273" s="88"/>
      <c r="J1273" s="88"/>
      <c r="K1273" s="88"/>
      <c r="L1273" s="88"/>
      <c r="M1273" s="45">
        <v>7127</v>
      </c>
      <c r="N1273" s="45">
        <v>13395</v>
      </c>
      <c r="O1273" s="45"/>
      <c r="P1273" s="45"/>
      <c r="Q1273" s="45"/>
      <c r="R1273" s="45"/>
      <c r="S1273" s="45"/>
      <c r="T1273" s="45"/>
      <c r="U1273" s="45"/>
      <c r="V1273" s="45"/>
      <c r="W1273" s="138"/>
      <c r="X1273" s="138"/>
      <c r="Y1273" s="138"/>
      <c r="Z1273" s="25">
        <v>0.99070000000000003</v>
      </c>
      <c r="AA1273" s="25"/>
      <c r="AB1273" s="25">
        <v>0.16700000000000001</v>
      </c>
      <c r="AC1273" s="25">
        <v>0</v>
      </c>
      <c r="AD1273" s="121"/>
      <c r="AE1273" s="121"/>
      <c r="AF1273" s="88">
        <v>578</v>
      </c>
      <c r="AG1273" s="88">
        <v>1246</v>
      </c>
    </row>
    <row r="1274" spans="1:49">
      <c r="A1274" s="12" t="s">
        <v>136</v>
      </c>
      <c r="B1274" s="2" t="s">
        <v>75</v>
      </c>
      <c r="C1274" s="13" t="s">
        <v>65</v>
      </c>
      <c r="D1274" s="2">
        <v>2015</v>
      </c>
      <c r="E1274" s="13">
        <v>2016</v>
      </c>
      <c r="F1274" s="13" t="s">
        <v>101</v>
      </c>
      <c r="G1274" s="88"/>
      <c r="H1274" s="88"/>
      <c r="I1274" s="88"/>
      <c r="J1274" s="88"/>
      <c r="K1274" s="88"/>
      <c r="L1274" s="88"/>
      <c r="M1274" s="45">
        <v>25121</v>
      </c>
      <c r="N1274" s="45">
        <v>57934</v>
      </c>
      <c r="O1274" s="45"/>
      <c r="P1274" s="45"/>
      <c r="Q1274" s="45"/>
      <c r="R1274" s="45"/>
      <c r="S1274" s="45"/>
      <c r="T1274" s="45"/>
      <c r="U1274" s="45"/>
      <c r="V1274" s="45"/>
      <c r="W1274" s="138"/>
      <c r="X1274" s="138"/>
      <c r="Y1274" s="138"/>
      <c r="Z1274" s="25">
        <v>0.99629999999999996</v>
      </c>
      <c r="AA1274" s="25"/>
      <c r="AB1274" s="25">
        <v>0</v>
      </c>
      <c r="AC1274" s="25">
        <v>0</v>
      </c>
      <c r="AD1274" s="121"/>
      <c r="AE1274" s="121"/>
      <c r="AF1274" s="88">
        <v>3997</v>
      </c>
      <c r="AG1274" s="88">
        <v>8964</v>
      </c>
    </row>
    <row r="1275" spans="1:49">
      <c r="A1275" s="12" t="s">
        <v>137</v>
      </c>
      <c r="B1275" s="2" t="s">
        <v>75</v>
      </c>
      <c r="C1275" s="13" t="s">
        <v>65</v>
      </c>
      <c r="D1275" s="2">
        <v>2015</v>
      </c>
      <c r="E1275" s="13">
        <v>2016</v>
      </c>
      <c r="F1275" s="13" t="s">
        <v>101</v>
      </c>
      <c r="G1275" s="88"/>
      <c r="H1275" s="88"/>
      <c r="I1275" s="88"/>
      <c r="J1275" s="88"/>
      <c r="K1275" s="88"/>
      <c r="L1275" s="88"/>
      <c r="M1275" s="45">
        <v>445</v>
      </c>
      <c r="N1275" s="45">
        <v>972</v>
      </c>
      <c r="O1275" s="45"/>
      <c r="P1275" s="45"/>
      <c r="Q1275" s="45"/>
      <c r="R1275" s="45"/>
      <c r="S1275" s="45"/>
      <c r="T1275" s="45"/>
      <c r="U1275" s="45"/>
      <c r="V1275" s="45"/>
      <c r="W1275" s="138"/>
      <c r="X1275" s="138"/>
      <c r="Y1275" s="138"/>
      <c r="Z1275" s="25">
        <v>0.92310000000000003</v>
      </c>
      <c r="AA1275" s="25"/>
      <c r="AB1275" s="25">
        <v>0.16700000000000001</v>
      </c>
      <c r="AC1275" s="25">
        <v>0</v>
      </c>
      <c r="AD1275" s="121"/>
      <c r="AE1275" s="121"/>
      <c r="AF1275" s="88">
        <v>45</v>
      </c>
      <c r="AG1275" s="88">
        <v>76</v>
      </c>
    </row>
    <row r="1276" spans="1:49">
      <c r="A1276" s="12" t="s">
        <v>138</v>
      </c>
      <c r="B1276" s="2" t="s">
        <v>75</v>
      </c>
      <c r="C1276" s="13" t="s">
        <v>65</v>
      </c>
      <c r="D1276" s="2">
        <v>2015</v>
      </c>
      <c r="E1276" s="13">
        <v>2016</v>
      </c>
      <c r="F1276" s="13" t="s">
        <v>101</v>
      </c>
      <c r="G1276" s="88"/>
      <c r="H1276" s="88"/>
      <c r="I1276" s="88"/>
      <c r="J1276" s="88"/>
      <c r="K1276" s="88"/>
      <c r="L1276" s="88"/>
      <c r="M1276" s="45">
        <v>456</v>
      </c>
      <c r="N1276" s="45">
        <v>768</v>
      </c>
      <c r="O1276" s="45"/>
      <c r="P1276" s="45"/>
      <c r="Q1276" s="45"/>
      <c r="R1276" s="45"/>
      <c r="S1276" s="45"/>
      <c r="T1276" s="45"/>
      <c r="U1276" s="45"/>
      <c r="V1276" s="45"/>
      <c r="W1276" s="138"/>
      <c r="X1276" s="138"/>
      <c r="Y1276" s="138"/>
      <c r="Z1276" s="25">
        <v>1</v>
      </c>
      <c r="AA1276" s="25"/>
      <c r="AB1276" s="25">
        <v>0.16700000000000001</v>
      </c>
      <c r="AC1276" s="25">
        <v>0</v>
      </c>
      <c r="AD1276" s="121"/>
      <c r="AE1276" s="121"/>
      <c r="AF1276" s="88">
        <v>63</v>
      </c>
      <c r="AG1276" s="88">
        <v>135</v>
      </c>
    </row>
    <row r="1277" spans="1:49">
      <c r="A1277" s="12" t="s">
        <v>139</v>
      </c>
      <c r="B1277" s="2" t="s">
        <v>75</v>
      </c>
      <c r="C1277" s="13" t="s">
        <v>65</v>
      </c>
      <c r="D1277" s="2">
        <v>2015</v>
      </c>
      <c r="E1277" s="13">
        <v>2016</v>
      </c>
      <c r="F1277" s="13" t="s">
        <v>101</v>
      </c>
      <c r="G1277" s="88"/>
      <c r="H1277" s="88"/>
      <c r="I1277" s="88"/>
      <c r="J1277" s="88"/>
      <c r="K1277" s="88"/>
      <c r="L1277" s="88"/>
      <c r="M1277" s="45">
        <v>21738</v>
      </c>
      <c r="N1277" s="45">
        <v>48021</v>
      </c>
      <c r="O1277" s="45"/>
      <c r="P1277" s="45"/>
      <c r="Q1277" s="45"/>
      <c r="R1277" s="45"/>
      <c r="S1277" s="45"/>
      <c r="T1277" s="45"/>
      <c r="U1277" s="45"/>
      <c r="V1277" s="45"/>
      <c r="W1277" s="138"/>
      <c r="X1277" s="138"/>
      <c r="Y1277" s="138"/>
      <c r="Z1277" s="25">
        <v>1</v>
      </c>
      <c r="AA1277" s="25"/>
      <c r="AB1277" s="25">
        <v>0</v>
      </c>
      <c r="AC1277" s="25">
        <v>0.14080000000000001</v>
      </c>
      <c r="AD1277" s="121"/>
      <c r="AE1277" s="121"/>
      <c r="AF1277" s="88">
        <v>6641</v>
      </c>
      <c r="AG1277" s="88">
        <v>14724</v>
      </c>
    </row>
    <row r="1278" spans="1:49">
      <c r="A1278" s="12" t="s">
        <v>140</v>
      </c>
      <c r="B1278" s="2" t="s">
        <v>75</v>
      </c>
      <c r="C1278" s="13" t="s">
        <v>65</v>
      </c>
      <c r="D1278" s="2">
        <v>2015</v>
      </c>
      <c r="E1278" s="13">
        <v>2016</v>
      </c>
      <c r="F1278" s="13" t="s">
        <v>101</v>
      </c>
      <c r="G1278" s="88"/>
      <c r="H1278" s="88"/>
      <c r="I1278" s="88"/>
      <c r="J1278" s="88"/>
      <c r="K1278" s="88"/>
      <c r="L1278" s="88"/>
      <c r="M1278" s="45">
        <v>3600</v>
      </c>
      <c r="N1278" s="45">
        <v>7414</v>
      </c>
      <c r="O1278" s="45"/>
      <c r="P1278" s="45"/>
      <c r="Q1278" s="45"/>
      <c r="R1278" s="45"/>
      <c r="S1278" s="45"/>
      <c r="T1278" s="45"/>
      <c r="U1278" s="45"/>
      <c r="V1278" s="45"/>
      <c r="W1278" s="138"/>
      <c r="X1278" s="138"/>
      <c r="Y1278" s="138"/>
      <c r="Z1278" s="25">
        <v>0.97160000000000002</v>
      </c>
      <c r="AA1278" s="25"/>
      <c r="AB1278" s="25">
        <v>0.16700000000000001</v>
      </c>
      <c r="AC1278" s="25">
        <v>0</v>
      </c>
      <c r="AD1278" s="121"/>
      <c r="AE1278" s="121"/>
      <c r="AF1278" s="88">
        <v>791</v>
      </c>
      <c r="AG1278" s="88">
        <v>1680</v>
      </c>
    </row>
    <row r="1279" spans="1:49">
      <c r="A1279" s="12" t="s">
        <v>141</v>
      </c>
      <c r="B1279" s="2" t="s">
        <v>75</v>
      </c>
      <c r="C1279" s="13" t="s">
        <v>65</v>
      </c>
      <c r="D1279" s="2">
        <v>2015</v>
      </c>
      <c r="E1279" s="13">
        <v>2016</v>
      </c>
      <c r="F1279" s="13" t="s">
        <v>101</v>
      </c>
      <c r="G1279" s="88"/>
      <c r="H1279" s="88"/>
      <c r="I1279" s="88"/>
      <c r="J1279" s="88"/>
      <c r="K1279" s="88"/>
      <c r="L1279" s="88"/>
      <c r="M1279" s="45">
        <v>4335</v>
      </c>
      <c r="N1279" s="45">
        <v>7833</v>
      </c>
      <c r="O1279" s="45"/>
      <c r="P1279" s="45"/>
      <c r="Q1279" s="45"/>
      <c r="R1279" s="45"/>
      <c r="S1279" s="45"/>
      <c r="T1279" s="45"/>
      <c r="U1279" s="45"/>
      <c r="V1279" s="45"/>
      <c r="W1279" s="138"/>
      <c r="X1279" s="138"/>
      <c r="Y1279" s="138"/>
      <c r="Z1279" s="25">
        <v>1</v>
      </c>
      <c r="AA1279" s="25"/>
      <c r="AB1279" s="25">
        <v>0.16700000000000001</v>
      </c>
      <c r="AC1279" s="25">
        <v>0</v>
      </c>
      <c r="AD1279" s="121"/>
      <c r="AE1279" s="121"/>
      <c r="AF1279" s="88">
        <v>149</v>
      </c>
      <c r="AG1279" s="88">
        <v>261</v>
      </c>
    </row>
    <row r="1280" spans="1:49">
      <c r="A1280" s="12" t="s">
        <v>142</v>
      </c>
      <c r="B1280" s="2" t="s">
        <v>74</v>
      </c>
      <c r="C1280" s="13" t="s">
        <v>65</v>
      </c>
      <c r="D1280" s="2">
        <v>2015</v>
      </c>
      <c r="E1280" s="13">
        <v>2016</v>
      </c>
      <c r="F1280" s="13" t="s">
        <v>101</v>
      </c>
      <c r="G1280" s="88"/>
      <c r="H1280" s="88"/>
      <c r="I1280" s="88"/>
      <c r="J1280" s="88"/>
      <c r="K1280" s="88"/>
      <c r="L1280" s="88"/>
      <c r="M1280" s="45">
        <v>125010</v>
      </c>
      <c r="N1280" s="45">
        <v>260178</v>
      </c>
      <c r="O1280" s="45"/>
      <c r="P1280" s="45"/>
      <c r="Q1280" s="45"/>
      <c r="R1280" s="45"/>
      <c r="S1280" s="45"/>
      <c r="T1280" s="45"/>
      <c r="U1280" s="45"/>
      <c r="V1280" s="45"/>
      <c r="W1280" s="138"/>
      <c r="X1280" s="138"/>
      <c r="Y1280" s="138"/>
      <c r="Z1280" s="25">
        <v>0.98719999999999997</v>
      </c>
      <c r="AA1280" s="25"/>
      <c r="AB1280" s="25">
        <v>0.4</v>
      </c>
      <c r="AC1280" s="25">
        <v>2.5899999999999999E-2</v>
      </c>
      <c r="AD1280" s="121"/>
      <c r="AE1280" s="121"/>
      <c r="AF1280" s="88">
        <v>28472</v>
      </c>
      <c r="AG1280" s="88">
        <v>61801</v>
      </c>
    </row>
    <row r="1281" spans="1:33">
      <c r="A1281" s="12" t="s">
        <v>143</v>
      </c>
      <c r="B1281" s="2" t="s">
        <v>74</v>
      </c>
      <c r="C1281" s="13" t="s">
        <v>65</v>
      </c>
      <c r="D1281" s="2">
        <v>2015</v>
      </c>
      <c r="E1281" s="13">
        <v>2016</v>
      </c>
      <c r="F1281" s="13" t="s">
        <v>101</v>
      </c>
      <c r="G1281" s="88"/>
      <c r="H1281" s="88"/>
      <c r="I1281" s="88"/>
      <c r="J1281" s="88"/>
      <c r="K1281" s="88"/>
      <c r="L1281" s="88"/>
      <c r="M1281" s="45">
        <v>9366</v>
      </c>
      <c r="N1281" s="45">
        <v>18090</v>
      </c>
      <c r="O1281" s="45"/>
      <c r="P1281" s="45"/>
      <c r="Q1281" s="45"/>
      <c r="R1281" s="45"/>
      <c r="S1281" s="45"/>
      <c r="T1281" s="45"/>
      <c r="U1281" s="45"/>
      <c r="V1281" s="45"/>
      <c r="W1281" s="138"/>
      <c r="X1281" s="138"/>
      <c r="Y1281" s="138"/>
      <c r="Z1281" s="25">
        <v>0.96699999999999997</v>
      </c>
      <c r="AA1281" s="25"/>
      <c r="AB1281" s="25">
        <v>0.16700000000000001</v>
      </c>
      <c r="AC1281" s="25">
        <v>0</v>
      </c>
      <c r="AD1281" s="121"/>
      <c r="AE1281" s="121"/>
      <c r="AF1281" s="88">
        <v>670</v>
      </c>
      <c r="AG1281" s="88">
        <v>1334</v>
      </c>
    </row>
    <row r="1282" spans="1:33">
      <c r="A1282" s="12" t="s">
        <v>144</v>
      </c>
      <c r="B1282" s="2" t="s">
        <v>75</v>
      </c>
      <c r="C1282" s="13" t="s">
        <v>65</v>
      </c>
      <c r="D1282" s="2">
        <v>2015</v>
      </c>
      <c r="E1282" s="13">
        <v>2016</v>
      </c>
      <c r="F1282" s="13" t="s">
        <v>101</v>
      </c>
      <c r="G1282" s="88"/>
      <c r="H1282" s="88"/>
      <c r="I1282" s="88"/>
      <c r="J1282" s="88"/>
      <c r="K1282" s="88"/>
      <c r="L1282" s="88"/>
      <c r="M1282" s="45">
        <v>1078</v>
      </c>
      <c r="N1282" s="45">
        <v>2010</v>
      </c>
      <c r="O1282" s="45"/>
      <c r="P1282" s="45"/>
      <c r="Q1282" s="45"/>
      <c r="R1282" s="45"/>
      <c r="S1282" s="45"/>
      <c r="T1282" s="45"/>
      <c r="U1282" s="45"/>
      <c r="V1282" s="45"/>
      <c r="W1282" s="138"/>
      <c r="X1282" s="138"/>
      <c r="Y1282" s="138"/>
      <c r="Z1282" s="25">
        <v>0.97670000000000001</v>
      </c>
      <c r="AA1282" s="25"/>
      <c r="AB1282" s="25">
        <v>0.16700000000000001</v>
      </c>
      <c r="AC1282" s="25">
        <v>0</v>
      </c>
      <c r="AD1282" s="121"/>
      <c r="AE1282" s="121"/>
      <c r="AF1282" s="88">
        <v>55</v>
      </c>
      <c r="AG1282" s="88">
        <v>93</v>
      </c>
    </row>
    <row r="1283" spans="1:33">
      <c r="A1283" s="12" t="s">
        <v>145</v>
      </c>
      <c r="B1283" s="2" t="s">
        <v>75</v>
      </c>
      <c r="C1283" s="13" t="s">
        <v>65</v>
      </c>
      <c r="D1283" s="2">
        <v>2015</v>
      </c>
      <c r="E1283" s="13">
        <v>2016</v>
      </c>
      <c r="F1283" s="13" t="s">
        <v>101</v>
      </c>
      <c r="G1283" s="88"/>
      <c r="H1283" s="88"/>
      <c r="I1283" s="88"/>
      <c r="J1283" s="88"/>
      <c r="K1283" s="88"/>
      <c r="L1283" s="88"/>
      <c r="M1283" s="45">
        <v>132172</v>
      </c>
      <c r="N1283" s="45">
        <v>299730</v>
      </c>
      <c r="O1283" s="45"/>
      <c r="P1283" s="45"/>
      <c r="Q1283" s="45"/>
      <c r="R1283" s="45"/>
      <c r="S1283" s="45"/>
      <c r="T1283" s="45"/>
      <c r="U1283" s="45"/>
      <c r="V1283" s="45"/>
      <c r="W1283" s="138"/>
      <c r="X1283" s="138"/>
      <c r="Y1283" s="138"/>
      <c r="Z1283" s="25">
        <v>0.99480000000000002</v>
      </c>
      <c r="AA1283" s="25"/>
      <c r="AB1283" s="25">
        <v>0.2</v>
      </c>
      <c r="AC1283" s="25">
        <v>6.2E-2</v>
      </c>
      <c r="AD1283" s="121"/>
      <c r="AE1283" s="121"/>
      <c r="AF1283" s="88">
        <v>16637</v>
      </c>
      <c r="AG1283" s="88">
        <v>36467</v>
      </c>
    </row>
    <row r="1284" spans="1:33">
      <c r="A1284" s="12" t="s">
        <v>146</v>
      </c>
      <c r="B1284" s="2" t="s">
        <v>74</v>
      </c>
      <c r="C1284" s="13" t="s">
        <v>65</v>
      </c>
      <c r="D1284" s="2">
        <v>2015</v>
      </c>
      <c r="E1284" s="13">
        <v>2016</v>
      </c>
      <c r="F1284" s="13" t="s">
        <v>101</v>
      </c>
      <c r="G1284" s="88"/>
      <c r="H1284" s="88"/>
      <c r="I1284" s="88"/>
      <c r="J1284" s="88"/>
      <c r="K1284" s="88"/>
      <c r="L1284" s="88"/>
      <c r="M1284" s="45">
        <v>105259</v>
      </c>
      <c r="N1284" s="45">
        <v>220373</v>
      </c>
      <c r="O1284" s="45"/>
      <c r="P1284" s="45"/>
      <c r="Q1284" s="45"/>
      <c r="R1284" s="45"/>
      <c r="S1284" s="45"/>
      <c r="T1284" s="45"/>
      <c r="U1284" s="45"/>
      <c r="V1284" s="45"/>
      <c r="W1284" s="138"/>
      <c r="X1284" s="138"/>
      <c r="Y1284" s="138"/>
      <c r="Z1284" s="25">
        <v>0.98160000000000003</v>
      </c>
      <c r="AA1284" s="25"/>
      <c r="AB1284" s="25">
        <v>0</v>
      </c>
      <c r="AC1284" s="25">
        <v>6.3600000000000004E-2</v>
      </c>
      <c r="AD1284" s="121"/>
      <c r="AE1284" s="121"/>
      <c r="AF1284" s="88">
        <v>9183</v>
      </c>
      <c r="AG1284" s="88">
        <v>18237</v>
      </c>
    </row>
    <row r="1285" spans="1:33">
      <c r="A1285" s="12" t="s">
        <v>147</v>
      </c>
      <c r="B1285" s="2" t="s">
        <v>75</v>
      </c>
      <c r="C1285" s="13" t="s">
        <v>65</v>
      </c>
      <c r="D1285" s="2">
        <v>2015</v>
      </c>
      <c r="E1285" s="13">
        <v>2016</v>
      </c>
      <c r="F1285" s="13" t="s">
        <v>101</v>
      </c>
      <c r="G1285" s="88"/>
      <c r="H1285" s="88"/>
      <c r="I1285" s="88"/>
      <c r="J1285" s="88"/>
      <c r="K1285" s="88"/>
      <c r="L1285" s="88"/>
      <c r="M1285" s="45">
        <v>2681</v>
      </c>
      <c r="N1285" s="45">
        <v>5936</v>
      </c>
      <c r="O1285" s="45"/>
      <c r="P1285" s="45"/>
      <c r="Q1285" s="45"/>
      <c r="R1285" s="45"/>
      <c r="S1285" s="45"/>
      <c r="T1285" s="45"/>
      <c r="U1285" s="45"/>
      <c r="V1285" s="45"/>
      <c r="W1285" s="138"/>
      <c r="X1285" s="138"/>
      <c r="Y1285" s="138"/>
      <c r="Z1285" s="25">
        <v>1</v>
      </c>
      <c r="AA1285" s="25"/>
      <c r="AB1285" s="25">
        <v>0.16700000000000001</v>
      </c>
      <c r="AC1285" s="25">
        <v>0</v>
      </c>
      <c r="AD1285" s="121"/>
      <c r="AE1285" s="121"/>
      <c r="AF1285" s="88">
        <v>398</v>
      </c>
      <c r="AG1285" s="88">
        <v>919</v>
      </c>
    </row>
    <row r="1286" spans="1:33">
      <c r="A1286" s="12" t="s">
        <v>148</v>
      </c>
      <c r="B1286" s="2" t="s">
        <v>75</v>
      </c>
      <c r="C1286" s="13" t="s">
        <v>65</v>
      </c>
      <c r="D1286" s="2">
        <v>2015</v>
      </c>
      <c r="E1286" s="13">
        <v>2016</v>
      </c>
      <c r="F1286" s="13" t="s">
        <v>101</v>
      </c>
      <c r="G1286" s="88"/>
      <c r="H1286" s="88"/>
      <c r="I1286" s="88"/>
      <c r="J1286" s="88"/>
      <c r="K1286" s="88"/>
      <c r="L1286" s="88"/>
      <c r="M1286" s="45">
        <v>183260</v>
      </c>
      <c r="N1286" s="45">
        <v>405834</v>
      </c>
      <c r="O1286" s="45"/>
      <c r="P1286" s="45"/>
      <c r="Q1286" s="45"/>
      <c r="R1286" s="45"/>
      <c r="S1286" s="45"/>
      <c r="T1286" s="45"/>
      <c r="U1286" s="45"/>
      <c r="V1286" s="45"/>
      <c r="W1286" s="138"/>
      <c r="X1286" s="138"/>
      <c r="Y1286" s="138"/>
      <c r="Z1286" s="25">
        <v>0.99950000000000006</v>
      </c>
      <c r="AA1286" s="25"/>
      <c r="AB1286" s="25">
        <v>0</v>
      </c>
      <c r="AC1286" s="25">
        <v>2.1499999999999998E-2</v>
      </c>
      <c r="AD1286" s="121"/>
      <c r="AE1286" s="121"/>
      <c r="AF1286" s="88">
        <v>20904</v>
      </c>
      <c r="AG1286" s="88">
        <v>44440</v>
      </c>
    </row>
    <row r="1287" spans="1:33">
      <c r="A1287" s="12" t="s">
        <v>149</v>
      </c>
      <c r="B1287" s="2" t="s">
        <v>74</v>
      </c>
      <c r="C1287" s="13" t="s">
        <v>65</v>
      </c>
      <c r="D1287" s="2">
        <v>2015</v>
      </c>
      <c r="E1287" s="13">
        <v>2016</v>
      </c>
      <c r="F1287" s="13" t="s">
        <v>101</v>
      </c>
      <c r="G1287" s="88"/>
      <c r="H1287" s="88"/>
      <c r="I1287" s="88"/>
      <c r="J1287" s="88"/>
      <c r="K1287" s="88"/>
      <c r="L1287" s="88"/>
      <c r="M1287" s="45">
        <v>144574</v>
      </c>
      <c r="N1287" s="45">
        <v>293435</v>
      </c>
      <c r="O1287" s="45"/>
      <c r="P1287" s="45"/>
      <c r="Q1287" s="45"/>
      <c r="R1287" s="45"/>
      <c r="S1287" s="45"/>
      <c r="T1287" s="45"/>
      <c r="U1287" s="45"/>
      <c r="V1287" s="45"/>
      <c r="W1287" s="138"/>
      <c r="X1287" s="138"/>
      <c r="Y1287" s="138"/>
      <c r="Z1287" s="25">
        <v>0.95930000000000004</v>
      </c>
      <c r="AA1287" s="25"/>
      <c r="AB1287" s="25">
        <v>0.16700000000000001</v>
      </c>
      <c r="AC1287" s="25">
        <v>5.0000000000000001E-3</v>
      </c>
      <c r="AD1287" s="121"/>
      <c r="AE1287" s="121"/>
      <c r="AF1287" s="88">
        <v>16016</v>
      </c>
      <c r="AG1287" s="88">
        <v>32890</v>
      </c>
    </row>
    <row r="1288" spans="1:33">
      <c r="A1288" s="12" t="s">
        <v>150</v>
      </c>
      <c r="B1288" s="2" t="s">
        <v>74</v>
      </c>
      <c r="C1288" s="13" t="s">
        <v>65</v>
      </c>
      <c r="D1288" s="2">
        <v>2015</v>
      </c>
      <c r="E1288" s="13">
        <v>2016</v>
      </c>
      <c r="F1288" s="13" t="s">
        <v>101</v>
      </c>
      <c r="G1288" s="88"/>
      <c r="H1288" s="88"/>
      <c r="I1288" s="88"/>
      <c r="J1288" s="88"/>
      <c r="K1288" s="88"/>
      <c r="L1288" s="88"/>
      <c r="M1288" s="45">
        <v>34461</v>
      </c>
      <c r="N1288" s="45">
        <v>52684</v>
      </c>
      <c r="O1288" s="45"/>
      <c r="P1288" s="45"/>
      <c r="Q1288" s="45"/>
      <c r="R1288" s="45"/>
      <c r="S1288" s="45"/>
      <c r="T1288" s="45"/>
      <c r="U1288" s="45"/>
      <c r="V1288" s="45"/>
      <c r="W1288" s="138"/>
      <c r="X1288" s="138"/>
      <c r="Y1288" s="138"/>
      <c r="Z1288" s="25">
        <v>0.95409999999999995</v>
      </c>
      <c r="AA1288" s="25"/>
      <c r="AB1288" s="25">
        <v>1</v>
      </c>
      <c r="AC1288" s="25">
        <v>3.7400000000000003E-2</v>
      </c>
      <c r="AD1288" s="121"/>
      <c r="AE1288" s="121"/>
      <c r="AF1288" s="88">
        <v>3947</v>
      </c>
      <c r="AG1288" s="88">
        <v>6361</v>
      </c>
    </row>
    <row r="1289" spans="1:33">
      <c r="A1289" s="12" t="s">
        <v>151</v>
      </c>
      <c r="B1289" s="2" t="s">
        <v>75</v>
      </c>
      <c r="C1289" s="13" t="s">
        <v>65</v>
      </c>
      <c r="D1289" s="2">
        <v>2015</v>
      </c>
      <c r="E1289" s="13">
        <v>2016</v>
      </c>
      <c r="F1289" s="13" t="s">
        <v>101</v>
      </c>
      <c r="G1289" s="88"/>
      <c r="H1289" s="88"/>
      <c r="I1289" s="88"/>
      <c r="J1289" s="88"/>
      <c r="K1289" s="88"/>
      <c r="L1289" s="88"/>
      <c r="M1289" s="45">
        <v>53309</v>
      </c>
      <c r="N1289" s="45">
        <v>121228</v>
      </c>
      <c r="O1289" s="45"/>
      <c r="P1289" s="45"/>
      <c r="Q1289" s="45"/>
      <c r="R1289" s="45"/>
      <c r="S1289" s="45"/>
      <c r="T1289" s="45"/>
      <c r="U1289" s="45"/>
      <c r="V1289" s="45"/>
      <c r="W1289" s="138"/>
      <c r="X1289" s="138"/>
      <c r="Y1289" s="138"/>
      <c r="Z1289" s="25">
        <v>0.99360000000000004</v>
      </c>
      <c r="AA1289" s="25"/>
      <c r="AB1289" s="25">
        <v>0</v>
      </c>
      <c r="AC1289" s="25">
        <v>5.2299999999999999E-2</v>
      </c>
      <c r="AD1289" s="121"/>
      <c r="AE1289" s="121"/>
      <c r="AF1289" s="88">
        <v>7066</v>
      </c>
      <c r="AG1289" s="88">
        <v>15119</v>
      </c>
    </row>
    <row r="1290" spans="1:33">
      <c r="A1290" s="12" t="s">
        <v>152</v>
      </c>
      <c r="B1290" s="2" t="s">
        <v>74</v>
      </c>
      <c r="C1290" s="13" t="s">
        <v>65</v>
      </c>
      <c r="D1290" s="2">
        <v>2015</v>
      </c>
      <c r="E1290" s="13">
        <v>2016</v>
      </c>
      <c r="F1290" s="13" t="s">
        <v>101</v>
      </c>
      <c r="G1290" s="88"/>
      <c r="H1290" s="88"/>
      <c r="I1290" s="88"/>
      <c r="J1290" s="88"/>
      <c r="K1290" s="88"/>
      <c r="L1290" s="88"/>
      <c r="M1290" s="45">
        <v>10103</v>
      </c>
      <c r="N1290" s="45">
        <v>18677</v>
      </c>
      <c r="O1290" s="45"/>
      <c r="P1290" s="45"/>
      <c r="Q1290" s="45"/>
      <c r="R1290" s="45"/>
      <c r="S1290" s="45"/>
      <c r="T1290" s="45"/>
      <c r="U1290" s="45"/>
      <c r="V1290" s="45"/>
      <c r="W1290" s="138"/>
      <c r="X1290" s="138"/>
      <c r="Y1290" s="138"/>
      <c r="Z1290" s="25">
        <v>0.95679999999999998</v>
      </c>
      <c r="AA1290" s="25"/>
      <c r="AB1290" s="25">
        <v>0.16700000000000001</v>
      </c>
      <c r="AC1290" s="25">
        <v>0</v>
      </c>
      <c r="AD1290" s="121"/>
      <c r="AE1290" s="121"/>
      <c r="AF1290" s="88">
        <v>1052</v>
      </c>
      <c r="AG1290" s="88">
        <v>2184</v>
      </c>
    </row>
    <row r="1291" spans="1:33">
      <c r="A1291" s="12" t="s">
        <v>153</v>
      </c>
      <c r="B1291" s="2" t="s">
        <v>74</v>
      </c>
      <c r="C1291" s="13" t="s">
        <v>65</v>
      </c>
      <c r="D1291" s="2">
        <v>2015</v>
      </c>
      <c r="E1291" s="13">
        <v>2016</v>
      </c>
      <c r="F1291" s="13" t="s">
        <v>101</v>
      </c>
      <c r="G1291" s="88"/>
      <c r="H1291" s="88"/>
      <c r="I1291" s="88"/>
      <c r="J1291" s="88"/>
      <c r="K1291" s="88"/>
      <c r="L1291" s="88"/>
      <c r="M1291" s="45">
        <v>16116</v>
      </c>
      <c r="N1291" s="45">
        <v>31527</v>
      </c>
      <c r="O1291" s="45"/>
      <c r="P1291" s="45"/>
      <c r="Q1291" s="45"/>
      <c r="R1291" s="45"/>
      <c r="S1291" s="45"/>
      <c r="T1291" s="45"/>
      <c r="U1291" s="45"/>
      <c r="V1291" s="45"/>
      <c r="W1291" s="138"/>
      <c r="X1291" s="138"/>
      <c r="Y1291" s="138"/>
      <c r="Z1291" s="25">
        <v>0.96530000000000005</v>
      </c>
      <c r="AA1291" s="25"/>
      <c r="AB1291" s="25">
        <v>0.16700000000000001</v>
      </c>
      <c r="AC1291" s="25">
        <v>0</v>
      </c>
      <c r="AD1291" s="121"/>
      <c r="AE1291" s="121"/>
      <c r="AF1291" s="88">
        <v>3908</v>
      </c>
      <c r="AG1291" s="88">
        <v>7589</v>
      </c>
    </row>
    <row r="1292" spans="1:33">
      <c r="A1292" s="12" t="s">
        <v>154</v>
      </c>
      <c r="B1292" s="2" t="s">
        <v>74</v>
      </c>
      <c r="C1292" s="13" t="s">
        <v>65</v>
      </c>
      <c r="D1292" s="2">
        <v>2015</v>
      </c>
      <c r="E1292" s="13">
        <v>2016</v>
      </c>
      <c r="F1292" s="13" t="s">
        <v>101</v>
      </c>
      <c r="G1292" s="88"/>
      <c r="H1292" s="88"/>
      <c r="I1292" s="88"/>
      <c r="J1292" s="88"/>
      <c r="K1292" s="88"/>
      <c r="L1292" s="88"/>
      <c r="M1292" s="45">
        <v>17512</v>
      </c>
      <c r="N1292" s="45">
        <v>36809</v>
      </c>
      <c r="O1292" s="45"/>
      <c r="P1292" s="45"/>
      <c r="Q1292" s="45"/>
      <c r="R1292" s="45"/>
      <c r="S1292" s="45"/>
      <c r="T1292" s="45"/>
      <c r="U1292" s="45"/>
      <c r="V1292" s="45"/>
      <c r="W1292" s="138"/>
      <c r="X1292" s="138"/>
      <c r="Y1292" s="138"/>
      <c r="Z1292" s="25">
        <v>0.95779999999999998</v>
      </c>
      <c r="AA1292" s="25"/>
      <c r="AB1292" s="25">
        <v>0.16700000000000001</v>
      </c>
      <c r="AC1292" s="25">
        <v>0</v>
      </c>
      <c r="AD1292" s="121"/>
      <c r="AE1292" s="121"/>
      <c r="AF1292" s="88">
        <v>4271</v>
      </c>
      <c r="AG1292" s="88">
        <v>9690</v>
      </c>
    </row>
    <row r="1293" spans="1:33">
      <c r="A1293" s="12" t="s">
        <v>155</v>
      </c>
      <c r="B1293" s="2" t="s">
        <v>74</v>
      </c>
      <c r="C1293" s="13" t="s">
        <v>65</v>
      </c>
      <c r="D1293" s="2">
        <v>2015</v>
      </c>
      <c r="E1293" s="13">
        <v>2016</v>
      </c>
      <c r="F1293" s="13" t="s">
        <v>101</v>
      </c>
      <c r="G1293" s="88"/>
      <c r="H1293" s="88"/>
      <c r="I1293" s="88"/>
      <c r="J1293" s="88"/>
      <c r="K1293" s="88"/>
      <c r="L1293" s="88"/>
      <c r="M1293" s="45">
        <v>55144</v>
      </c>
      <c r="N1293" s="45">
        <v>109453</v>
      </c>
      <c r="O1293" s="45"/>
      <c r="P1293" s="45"/>
      <c r="Q1293" s="45"/>
      <c r="R1293" s="45"/>
      <c r="S1293" s="45"/>
      <c r="T1293" s="45"/>
      <c r="U1293" s="45"/>
      <c r="V1293" s="45"/>
      <c r="W1293" s="138"/>
      <c r="X1293" s="138"/>
      <c r="Y1293" s="138"/>
      <c r="Z1293" s="25">
        <v>0.98209999999999997</v>
      </c>
      <c r="AA1293" s="25"/>
      <c r="AB1293" s="25">
        <v>0.5</v>
      </c>
      <c r="AC1293" s="25">
        <v>5.2900000000000003E-2</v>
      </c>
      <c r="AD1293" s="121"/>
      <c r="AE1293" s="121"/>
      <c r="AF1293" s="88">
        <v>10286</v>
      </c>
      <c r="AG1293" s="88">
        <v>20988</v>
      </c>
    </row>
    <row r="1294" spans="1:33">
      <c r="A1294" s="12" t="s">
        <v>156</v>
      </c>
      <c r="B1294" s="2" t="s">
        <v>74</v>
      </c>
      <c r="C1294" s="13" t="s">
        <v>65</v>
      </c>
      <c r="D1294" s="2">
        <v>2015</v>
      </c>
      <c r="E1294" s="13">
        <v>2016</v>
      </c>
      <c r="F1294" s="13" t="s">
        <v>101</v>
      </c>
      <c r="G1294" s="88"/>
      <c r="H1294" s="88"/>
      <c r="I1294" s="88"/>
      <c r="J1294" s="88"/>
      <c r="K1294" s="88"/>
      <c r="L1294" s="88"/>
      <c r="M1294" s="45">
        <v>14031</v>
      </c>
      <c r="N1294" s="45">
        <v>25930</v>
      </c>
      <c r="O1294" s="45"/>
      <c r="P1294" s="45"/>
      <c r="Q1294" s="45"/>
      <c r="R1294" s="45"/>
      <c r="S1294" s="45"/>
      <c r="T1294" s="45"/>
      <c r="U1294" s="45"/>
      <c r="V1294" s="45"/>
      <c r="W1294" s="138"/>
      <c r="X1294" s="138"/>
      <c r="Y1294" s="138"/>
      <c r="Z1294" s="25">
        <v>0.95940000000000003</v>
      </c>
      <c r="AA1294" s="25"/>
      <c r="AB1294" s="25">
        <v>0.16700000000000001</v>
      </c>
      <c r="AC1294" s="25">
        <v>0</v>
      </c>
      <c r="AD1294" s="121"/>
      <c r="AE1294" s="121"/>
      <c r="AF1294" s="88">
        <v>2362</v>
      </c>
      <c r="AG1294" s="88">
        <v>4948</v>
      </c>
    </row>
    <row r="1295" spans="1:33">
      <c r="A1295" s="12" t="s">
        <v>157</v>
      </c>
      <c r="B1295" s="2" t="s">
        <v>75</v>
      </c>
      <c r="C1295" s="13" t="s">
        <v>65</v>
      </c>
      <c r="D1295" s="2">
        <v>2015</v>
      </c>
      <c r="E1295" s="13">
        <v>2016</v>
      </c>
      <c r="F1295" s="13" t="s">
        <v>101</v>
      </c>
      <c r="G1295" s="88"/>
      <c r="H1295" s="88"/>
      <c r="I1295" s="88"/>
      <c r="J1295" s="88"/>
      <c r="K1295" s="88"/>
      <c r="L1295" s="88"/>
      <c r="M1295" s="45">
        <v>13124</v>
      </c>
      <c r="N1295" s="45">
        <v>25247</v>
      </c>
      <c r="O1295" s="45"/>
      <c r="P1295" s="45"/>
      <c r="Q1295" s="45"/>
      <c r="R1295" s="45"/>
      <c r="S1295" s="45"/>
      <c r="T1295" s="45"/>
      <c r="U1295" s="45"/>
      <c r="V1295" s="45"/>
      <c r="W1295" s="138"/>
      <c r="X1295" s="138"/>
      <c r="Y1295" s="138"/>
      <c r="Z1295" s="25">
        <v>0.98</v>
      </c>
      <c r="AA1295" s="25"/>
      <c r="AB1295" s="25">
        <v>0.16700000000000001</v>
      </c>
      <c r="AC1295" s="25">
        <v>0</v>
      </c>
      <c r="AD1295" s="121"/>
      <c r="AE1295" s="121"/>
      <c r="AF1295" s="88">
        <v>616</v>
      </c>
      <c r="AG1295" s="88">
        <v>1006</v>
      </c>
    </row>
    <row r="1296" spans="1:33">
      <c r="A1296" s="12" t="s">
        <v>158</v>
      </c>
      <c r="B1296" s="2" t="s">
        <v>75</v>
      </c>
      <c r="C1296" s="13" t="s">
        <v>65</v>
      </c>
      <c r="D1296" s="2">
        <v>2015</v>
      </c>
      <c r="E1296" s="13">
        <v>2016</v>
      </c>
      <c r="F1296" s="13" t="s">
        <v>101</v>
      </c>
      <c r="G1296" s="88"/>
      <c r="H1296" s="88"/>
      <c r="I1296" s="88"/>
      <c r="J1296" s="88"/>
      <c r="K1296" s="88"/>
      <c r="L1296" s="88"/>
      <c r="M1296" s="45">
        <v>168</v>
      </c>
      <c r="N1296" s="45">
        <v>307</v>
      </c>
      <c r="O1296" s="45"/>
      <c r="P1296" s="45"/>
      <c r="Q1296" s="45"/>
      <c r="R1296" s="45"/>
      <c r="S1296" s="45"/>
      <c r="T1296" s="45"/>
      <c r="U1296" s="45"/>
      <c r="V1296" s="45"/>
      <c r="W1296" s="138"/>
      <c r="X1296" s="138"/>
      <c r="Y1296" s="138"/>
      <c r="Z1296" s="25">
        <v>1</v>
      </c>
      <c r="AA1296" s="25"/>
      <c r="AB1296" s="25">
        <v>0.16700000000000001</v>
      </c>
      <c r="AC1296" s="25">
        <v>0</v>
      </c>
      <c r="AD1296" s="121"/>
      <c r="AE1296" s="121"/>
      <c r="AF1296" s="88" t="s">
        <v>430</v>
      </c>
      <c r="AG1296" s="88" t="s">
        <v>430</v>
      </c>
    </row>
    <row r="1297" spans="1:49">
      <c r="A1297" s="12" t="s">
        <v>159</v>
      </c>
      <c r="B1297" s="2" t="s">
        <v>75</v>
      </c>
      <c r="C1297" s="13" t="s">
        <v>65</v>
      </c>
      <c r="D1297" s="2">
        <v>2015</v>
      </c>
      <c r="E1297" s="13">
        <v>2016</v>
      </c>
      <c r="F1297" s="13" t="s">
        <v>101</v>
      </c>
      <c r="G1297" s="88"/>
      <c r="H1297" s="88"/>
      <c r="I1297" s="88"/>
      <c r="J1297" s="88"/>
      <c r="K1297" s="88"/>
      <c r="L1297" s="88"/>
      <c r="M1297" s="45">
        <v>3304</v>
      </c>
      <c r="N1297" s="45">
        <v>7026</v>
      </c>
      <c r="O1297" s="45"/>
      <c r="P1297" s="45"/>
      <c r="Q1297" s="45"/>
      <c r="R1297" s="45"/>
      <c r="S1297" s="45"/>
      <c r="T1297" s="45"/>
      <c r="U1297" s="45"/>
      <c r="V1297" s="45"/>
      <c r="W1297" s="138"/>
      <c r="X1297" s="138"/>
      <c r="Y1297" s="138"/>
      <c r="Z1297" s="25">
        <v>1</v>
      </c>
      <c r="AA1297" s="25"/>
      <c r="AB1297" s="25">
        <v>0.16700000000000001</v>
      </c>
      <c r="AC1297" s="25">
        <v>0</v>
      </c>
      <c r="AD1297" s="121"/>
      <c r="AE1297" s="121"/>
      <c r="AF1297" s="88">
        <v>154</v>
      </c>
      <c r="AG1297" s="88">
        <v>262</v>
      </c>
    </row>
    <row r="1298" spans="1:49">
      <c r="A1298" s="12" t="s">
        <v>160</v>
      </c>
      <c r="B1298" s="2" t="s">
        <v>74</v>
      </c>
      <c r="C1298" s="13" t="s">
        <v>65</v>
      </c>
      <c r="D1298" s="2">
        <v>2015</v>
      </c>
      <c r="E1298" s="13">
        <v>2016</v>
      </c>
      <c r="F1298" s="13" t="s">
        <v>101</v>
      </c>
      <c r="G1298" s="88"/>
      <c r="H1298" s="88"/>
      <c r="I1298" s="88"/>
      <c r="J1298" s="88"/>
      <c r="K1298" s="88"/>
      <c r="L1298" s="88"/>
      <c r="M1298" s="45">
        <v>23249</v>
      </c>
      <c r="N1298" s="45">
        <v>44388</v>
      </c>
      <c r="O1298" s="45"/>
      <c r="P1298" s="45"/>
      <c r="Q1298" s="45"/>
      <c r="R1298" s="45"/>
      <c r="S1298" s="45"/>
      <c r="T1298" s="45"/>
      <c r="U1298" s="45"/>
      <c r="V1298" s="45"/>
      <c r="W1298" s="138"/>
      <c r="X1298" s="138"/>
      <c r="Y1298" s="138"/>
      <c r="Z1298" s="25">
        <v>0.95840000000000003</v>
      </c>
      <c r="AA1298" s="25"/>
      <c r="AB1298" s="25">
        <v>0</v>
      </c>
      <c r="AC1298" s="25">
        <v>0</v>
      </c>
      <c r="AD1298" s="121"/>
      <c r="AE1298" s="121"/>
      <c r="AF1298" s="88">
        <v>2326</v>
      </c>
      <c r="AG1298" s="88">
        <v>4631</v>
      </c>
      <c r="AH1298" s="1"/>
      <c r="AI1298" s="1"/>
      <c r="AJ1298" s="1"/>
      <c r="AK1298" s="1"/>
      <c r="AL1298" s="1"/>
      <c r="AM1298" s="1"/>
      <c r="AN1298" s="1"/>
      <c r="AO1298" s="1"/>
      <c r="AP1298" s="1"/>
      <c r="AQ1298" s="1"/>
      <c r="AR1298" s="1"/>
      <c r="AS1298" s="1"/>
      <c r="AT1298" s="1"/>
      <c r="AU1298" s="1"/>
      <c r="AV1298" s="1"/>
      <c r="AW1298" s="1"/>
    </row>
    <row r="1299" spans="1:49">
      <c r="A1299" s="12" t="s">
        <v>161</v>
      </c>
      <c r="B1299" s="2" t="s">
        <v>74</v>
      </c>
      <c r="C1299" s="13" t="s">
        <v>65</v>
      </c>
      <c r="D1299" s="2">
        <v>2015</v>
      </c>
      <c r="E1299" s="13">
        <v>2016</v>
      </c>
      <c r="F1299" s="13" t="s">
        <v>101</v>
      </c>
      <c r="G1299" s="88"/>
      <c r="H1299" s="88"/>
      <c r="I1299" s="88"/>
      <c r="J1299" s="88"/>
      <c r="K1299" s="88"/>
      <c r="L1299" s="88"/>
      <c r="M1299" s="45">
        <v>20022</v>
      </c>
      <c r="N1299" s="45">
        <v>35691</v>
      </c>
      <c r="O1299" s="45"/>
      <c r="P1299" s="45"/>
      <c r="Q1299" s="45"/>
      <c r="R1299" s="45"/>
      <c r="S1299" s="45"/>
      <c r="T1299" s="45"/>
      <c r="U1299" s="45"/>
      <c r="V1299" s="45"/>
      <c r="W1299" s="138"/>
      <c r="X1299" s="138"/>
      <c r="Y1299" s="138"/>
      <c r="Z1299" s="25">
        <v>0.89049999999999996</v>
      </c>
      <c r="AA1299" s="25"/>
      <c r="AB1299" s="25">
        <v>0.16700000000000001</v>
      </c>
      <c r="AC1299" s="25">
        <v>0</v>
      </c>
      <c r="AD1299" s="121"/>
      <c r="AE1299" s="121"/>
      <c r="AF1299" s="88">
        <v>3255</v>
      </c>
      <c r="AG1299" s="88">
        <v>6704</v>
      </c>
      <c r="AH1299" s="1"/>
      <c r="AI1299" s="1"/>
      <c r="AJ1299" s="1"/>
      <c r="AK1299" s="1"/>
      <c r="AL1299" s="1"/>
      <c r="AM1299" s="1"/>
      <c r="AN1299" s="1"/>
      <c r="AO1299" s="1"/>
      <c r="AP1299" s="1"/>
      <c r="AQ1299" s="1"/>
      <c r="AR1299" s="1"/>
      <c r="AS1299" s="1"/>
      <c r="AT1299" s="1"/>
      <c r="AU1299" s="1"/>
      <c r="AV1299" s="1"/>
      <c r="AW1299" s="1"/>
    </row>
    <row r="1300" spans="1:49">
      <c r="A1300" s="12" t="s">
        <v>162</v>
      </c>
      <c r="B1300" s="2" t="s">
        <v>75</v>
      </c>
      <c r="C1300" s="13" t="s">
        <v>65</v>
      </c>
      <c r="D1300" s="2">
        <v>2015</v>
      </c>
      <c r="E1300" s="13">
        <v>2016</v>
      </c>
      <c r="F1300" s="13" t="s">
        <v>101</v>
      </c>
      <c r="G1300" s="88"/>
      <c r="H1300" s="88"/>
      <c r="I1300" s="88"/>
      <c r="J1300" s="88"/>
      <c r="K1300" s="88"/>
      <c r="L1300" s="88"/>
      <c r="M1300" s="45">
        <v>43474</v>
      </c>
      <c r="N1300" s="45">
        <v>92379</v>
      </c>
      <c r="O1300" s="45"/>
      <c r="P1300" s="45"/>
      <c r="Q1300" s="45"/>
      <c r="R1300" s="45"/>
      <c r="S1300" s="45"/>
      <c r="T1300" s="45"/>
      <c r="U1300" s="45"/>
      <c r="V1300" s="45"/>
      <c r="W1300" s="138"/>
      <c r="X1300" s="138"/>
      <c r="Y1300" s="138"/>
      <c r="Z1300" s="25">
        <v>0.99050000000000005</v>
      </c>
      <c r="AA1300" s="25"/>
      <c r="AB1300" s="25">
        <v>0</v>
      </c>
      <c r="AC1300" s="25">
        <v>3.4000000000000002E-2</v>
      </c>
      <c r="AD1300" s="121"/>
      <c r="AE1300" s="121"/>
      <c r="AF1300" s="88">
        <v>5313</v>
      </c>
      <c r="AG1300" s="88">
        <v>11419</v>
      </c>
      <c r="AH1300" s="1"/>
      <c r="AI1300" s="1"/>
      <c r="AJ1300" s="1"/>
      <c r="AK1300" s="1"/>
      <c r="AL1300" s="1"/>
      <c r="AM1300" s="1"/>
      <c r="AN1300" s="1"/>
      <c r="AO1300" s="1"/>
      <c r="AP1300" s="1"/>
      <c r="AQ1300" s="1"/>
      <c r="AR1300" s="1"/>
      <c r="AS1300" s="1"/>
      <c r="AT1300" s="1"/>
      <c r="AU1300" s="1"/>
      <c r="AV1300" s="1"/>
      <c r="AW1300" s="1"/>
    </row>
    <row r="1301" spans="1:49">
      <c r="A1301" s="12" t="s">
        <v>163</v>
      </c>
      <c r="B1301" s="2" t="s">
        <v>75</v>
      </c>
      <c r="C1301" s="13" t="s">
        <v>65</v>
      </c>
      <c r="D1301" s="2">
        <v>2015</v>
      </c>
      <c r="E1301" s="13">
        <v>2016</v>
      </c>
      <c r="F1301" s="13" t="s">
        <v>101</v>
      </c>
      <c r="G1301" s="88"/>
      <c r="H1301" s="88"/>
      <c r="I1301" s="88"/>
      <c r="J1301" s="88"/>
      <c r="K1301" s="88"/>
      <c r="L1301" s="88"/>
      <c r="M1301" s="45">
        <v>5739</v>
      </c>
      <c r="N1301" s="45">
        <v>13230</v>
      </c>
      <c r="O1301" s="45"/>
      <c r="P1301" s="45"/>
      <c r="Q1301" s="45"/>
      <c r="R1301" s="45"/>
      <c r="S1301" s="45"/>
      <c r="T1301" s="45"/>
      <c r="U1301" s="45"/>
      <c r="V1301" s="45"/>
      <c r="W1301" s="138"/>
      <c r="X1301" s="138"/>
      <c r="Y1301" s="138"/>
      <c r="Z1301" s="25">
        <v>0.99050000000000005</v>
      </c>
      <c r="AA1301" s="25"/>
      <c r="AB1301" s="25">
        <v>0.16700000000000001</v>
      </c>
      <c r="AC1301" s="25">
        <v>0</v>
      </c>
      <c r="AD1301" s="121"/>
      <c r="AE1301" s="121"/>
      <c r="AF1301" s="88">
        <v>673</v>
      </c>
      <c r="AG1301" s="88">
        <v>1423</v>
      </c>
      <c r="AH1301" s="1"/>
      <c r="AI1301" s="1"/>
      <c r="AJ1301" s="1"/>
      <c r="AK1301" s="1"/>
      <c r="AL1301" s="1"/>
      <c r="AM1301" s="1"/>
      <c r="AN1301" s="1"/>
      <c r="AO1301" s="1"/>
      <c r="AP1301" s="1"/>
      <c r="AQ1301" s="1"/>
      <c r="AR1301" s="1"/>
      <c r="AS1301" s="1"/>
      <c r="AT1301" s="1"/>
      <c r="AU1301" s="1"/>
      <c r="AV1301" s="1"/>
      <c r="AW1301" s="1"/>
    </row>
    <row r="1302" spans="1:49">
      <c r="A1302" s="12" t="s">
        <v>164</v>
      </c>
      <c r="B1302" s="2" t="s">
        <v>75</v>
      </c>
      <c r="C1302" s="13" t="s">
        <v>65</v>
      </c>
      <c r="D1302" s="2">
        <v>2015</v>
      </c>
      <c r="E1302" s="13">
        <v>2016</v>
      </c>
      <c r="F1302" s="13" t="s">
        <v>101</v>
      </c>
      <c r="G1302" s="88"/>
      <c r="H1302" s="88"/>
      <c r="I1302" s="88"/>
      <c r="J1302" s="88"/>
      <c r="K1302" s="88"/>
      <c r="L1302" s="88"/>
      <c r="M1302" s="45">
        <v>4815</v>
      </c>
      <c r="N1302" s="45">
        <v>10600</v>
      </c>
      <c r="O1302" s="45"/>
      <c r="P1302" s="45"/>
      <c r="Q1302" s="45"/>
      <c r="R1302" s="45"/>
      <c r="S1302" s="45"/>
      <c r="T1302" s="45"/>
      <c r="U1302" s="45"/>
      <c r="V1302" s="45"/>
      <c r="W1302" s="138"/>
      <c r="X1302" s="138"/>
      <c r="Y1302" s="138"/>
      <c r="Z1302" s="25">
        <v>0.97519999999999996</v>
      </c>
      <c r="AA1302" s="25"/>
      <c r="AB1302" s="25">
        <v>0.16700000000000001</v>
      </c>
      <c r="AC1302" s="25">
        <v>0</v>
      </c>
      <c r="AD1302" s="121"/>
      <c r="AE1302" s="121"/>
      <c r="AF1302" s="88">
        <v>404</v>
      </c>
      <c r="AG1302" s="88">
        <v>855</v>
      </c>
      <c r="AH1302" s="1"/>
      <c r="AI1302" s="1"/>
      <c r="AJ1302" s="1"/>
      <c r="AK1302" s="1"/>
      <c r="AL1302" s="1"/>
      <c r="AM1302" s="1"/>
      <c r="AN1302" s="1"/>
      <c r="AO1302" s="1"/>
      <c r="AP1302" s="1"/>
      <c r="AQ1302" s="1"/>
      <c r="AR1302" s="1"/>
      <c r="AS1302" s="1"/>
      <c r="AT1302" s="1"/>
      <c r="AU1302" s="1"/>
      <c r="AV1302" s="1"/>
      <c r="AW1302" s="1"/>
    </row>
    <row r="1303" spans="1:49">
      <c r="A1303" s="12" t="s">
        <v>165</v>
      </c>
      <c r="B1303" s="2" t="s">
        <v>75</v>
      </c>
      <c r="C1303" s="13" t="s">
        <v>65</v>
      </c>
      <c r="D1303" s="2">
        <v>2015</v>
      </c>
      <c r="E1303" s="13">
        <v>2016</v>
      </c>
      <c r="F1303" s="13" t="s">
        <v>101</v>
      </c>
      <c r="G1303" s="88"/>
      <c r="H1303" s="88"/>
      <c r="I1303" s="88"/>
      <c r="J1303" s="88"/>
      <c r="K1303" s="88"/>
      <c r="L1303" s="88"/>
      <c r="M1303" s="45">
        <v>1052</v>
      </c>
      <c r="N1303" s="45">
        <v>1862</v>
      </c>
      <c r="O1303" s="45"/>
      <c r="P1303" s="45"/>
      <c r="Q1303" s="45"/>
      <c r="R1303" s="45"/>
      <c r="S1303" s="45"/>
      <c r="T1303" s="45"/>
      <c r="U1303" s="45"/>
      <c r="V1303" s="45"/>
      <c r="W1303" s="138"/>
      <c r="X1303" s="138"/>
      <c r="Y1303" s="138"/>
      <c r="Z1303" s="25">
        <v>0.92449999999999999</v>
      </c>
      <c r="AA1303" s="25"/>
      <c r="AB1303" s="25">
        <v>0.16700000000000001</v>
      </c>
      <c r="AC1303" s="25">
        <v>0</v>
      </c>
      <c r="AD1303" s="121"/>
      <c r="AE1303" s="121"/>
      <c r="AF1303" s="88">
        <v>41</v>
      </c>
      <c r="AG1303" s="88">
        <v>55</v>
      </c>
      <c r="AH1303" s="1"/>
      <c r="AI1303" s="1"/>
      <c r="AJ1303" s="1"/>
      <c r="AK1303" s="1"/>
      <c r="AL1303" s="1"/>
      <c r="AM1303" s="1"/>
      <c r="AN1303" s="1"/>
      <c r="AO1303" s="1"/>
      <c r="AP1303" s="1"/>
      <c r="AQ1303" s="1"/>
      <c r="AR1303" s="1"/>
      <c r="AS1303" s="1"/>
      <c r="AT1303" s="1"/>
      <c r="AU1303" s="1"/>
      <c r="AV1303" s="1"/>
      <c r="AW1303" s="1"/>
    </row>
    <row r="1304" spans="1:49">
      <c r="A1304" s="12" t="s">
        <v>166</v>
      </c>
      <c r="B1304" s="2" t="s">
        <v>74</v>
      </c>
      <c r="C1304" s="13" t="s">
        <v>65</v>
      </c>
      <c r="D1304" s="2">
        <v>2015</v>
      </c>
      <c r="E1304" s="13">
        <v>2016</v>
      </c>
      <c r="F1304" s="13" t="s">
        <v>101</v>
      </c>
      <c r="G1304" s="88"/>
      <c r="H1304" s="88"/>
      <c r="I1304" s="88"/>
      <c r="J1304" s="88"/>
      <c r="K1304" s="88"/>
      <c r="L1304" s="88"/>
      <c r="M1304" s="45">
        <v>53356</v>
      </c>
      <c r="N1304" s="45">
        <v>125031</v>
      </c>
      <c r="O1304" s="45"/>
      <c r="P1304" s="45"/>
      <c r="Q1304" s="45"/>
      <c r="R1304" s="45"/>
      <c r="S1304" s="45"/>
      <c r="T1304" s="45"/>
      <c r="U1304" s="45"/>
      <c r="V1304" s="45"/>
      <c r="W1304" s="138"/>
      <c r="X1304" s="138"/>
      <c r="Y1304" s="138"/>
      <c r="Z1304" s="25">
        <v>0.98209999999999997</v>
      </c>
      <c r="AA1304" s="25"/>
      <c r="AB1304" s="25">
        <v>0</v>
      </c>
      <c r="AC1304" s="25">
        <v>0</v>
      </c>
      <c r="AD1304" s="121"/>
      <c r="AE1304" s="121"/>
      <c r="AF1304" s="88">
        <v>7981</v>
      </c>
      <c r="AG1304" s="88">
        <v>18741</v>
      </c>
      <c r="AH1304" s="1"/>
      <c r="AI1304" s="1"/>
      <c r="AJ1304" s="1"/>
      <c r="AK1304" s="1"/>
      <c r="AL1304" s="1"/>
      <c r="AM1304" s="1"/>
      <c r="AN1304" s="1"/>
      <c r="AO1304" s="1"/>
      <c r="AP1304" s="1"/>
      <c r="AQ1304" s="1"/>
      <c r="AR1304" s="1"/>
      <c r="AS1304" s="1"/>
      <c r="AT1304" s="1"/>
      <c r="AU1304" s="1"/>
      <c r="AV1304" s="1"/>
      <c r="AW1304" s="1"/>
    </row>
    <row r="1305" spans="1:49">
      <c r="A1305" s="12" t="s">
        <v>167</v>
      </c>
      <c r="B1305" s="2" t="s">
        <v>75</v>
      </c>
      <c r="C1305" s="13" t="s">
        <v>65</v>
      </c>
      <c r="D1305" s="2">
        <v>2015</v>
      </c>
      <c r="E1305" s="13">
        <v>2016</v>
      </c>
      <c r="F1305" s="13" t="s">
        <v>101</v>
      </c>
      <c r="G1305" s="88"/>
      <c r="H1305" s="88"/>
      <c r="I1305" s="88"/>
      <c r="J1305" s="88"/>
      <c r="K1305" s="88"/>
      <c r="L1305" s="88"/>
      <c r="M1305" s="45">
        <v>3179</v>
      </c>
      <c r="N1305" s="45">
        <v>5707</v>
      </c>
      <c r="O1305" s="45"/>
      <c r="P1305" s="45"/>
      <c r="Q1305" s="45"/>
      <c r="R1305" s="45"/>
      <c r="S1305" s="45"/>
      <c r="T1305" s="45"/>
      <c r="U1305" s="45"/>
      <c r="V1305" s="45"/>
      <c r="W1305" s="138"/>
      <c r="X1305" s="138"/>
      <c r="Y1305" s="138"/>
      <c r="Z1305" s="25">
        <v>0.97119999999999995</v>
      </c>
      <c r="AA1305" s="25"/>
      <c r="AB1305" s="25">
        <v>0.16700000000000001</v>
      </c>
      <c r="AC1305" s="25">
        <v>0</v>
      </c>
      <c r="AD1305" s="121"/>
      <c r="AE1305" s="121"/>
      <c r="AF1305" s="88">
        <v>114</v>
      </c>
      <c r="AG1305" s="88">
        <v>177</v>
      </c>
      <c r="AH1305" s="1"/>
      <c r="AI1305" s="1"/>
      <c r="AJ1305" s="1"/>
      <c r="AK1305" s="1"/>
      <c r="AL1305" s="1"/>
      <c r="AM1305" s="1"/>
      <c r="AN1305" s="1"/>
      <c r="AO1305" s="1"/>
      <c r="AP1305" s="1"/>
      <c r="AQ1305" s="1"/>
      <c r="AR1305" s="1"/>
      <c r="AS1305" s="1"/>
      <c r="AT1305" s="1"/>
      <c r="AU1305" s="1"/>
      <c r="AV1305" s="1"/>
      <c r="AW1305" s="1"/>
    </row>
    <row r="1306" spans="1:49">
      <c r="A1306" s="12" t="s">
        <v>168</v>
      </c>
      <c r="B1306" s="2" t="s">
        <v>74</v>
      </c>
      <c r="C1306" s="13" t="s">
        <v>65</v>
      </c>
      <c r="D1306" s="2">
        <v>2015</v>
      </c>
      <c r="E1306" s="13">
        <v>2016</v>
      </c>
      <c r="F1306" s="13" t="s">
        <v>101</v>
      </c>
      <c r="G1306" s="88"/>
      <c r="H1306" s="88"/>
      <c r="I1306" s="88"/>
      <c r="J1306" s="88"/>
      <c r="K1306" s="88"/>
      <c r="L1306" s="88"/>
      <c r="M1306" s="45">
        <v>37981</v>
      </c>
      <c r="N1306" s="45">
        <v>76720</v>
      </c>
      <c r="O1306" s="45"/>
      <c r="P1306" s="45"/>
      <c r="Q1306" s="45"/>
      <c r="R1306" s="45"/>
      <c r="S1306" s="45"/>
      <c r="T1306" s="45"/>
      <c r="U1306" s="45"/>
      <c r="V1306" s="45"/>
      <c r="W1306" s="138"/>
      <c r="X1306" s="138"/>
      <c r="Y1306" s="138"/>
      <c r="Z1306" s="25">
        <v>0.98609999999999998</v>
      </c>
      <c r="AA1306" s="25"/>
      <c r="AB1306" s="25">
        <v>0</v>
      </c>
      <c r="AC1306" s="25">
        <v>0.1244</v>
      </c>
      <c r="AD1306" s="121"/>
      <c r="AE1306" s="121"/>
      <c r="AF1306" s="88">
        <v>6952</v>
      </c>
      <c r="AG1306" s="88">
        <v>15553</v>
      </c>
      <c r="AH1306" s="1"/>
      <c r="AI1306" s="1"/>
      <c r="AJ1306" s="1"/>
      <c r="AK1306" s="1"/>
      <c r="AL1306" s="1"/>
      <c r="AM1306" s="1"/>
      <c r="AN1306" s="1"/>
      <c r="AO1306" s="1"/>
      <c r="AP1306" s="1"/>
      <c r="AQ1306" s="1"/>
      <c r="AR1306" s="1"/>
      <c r="AS1306" s="1"/>
      <c r="AT1306" s="1"/>
      <c r="AU1306" s="1"/>
      <c r="AV1306" s="1"/>
      <c r="AW1306" s="1"/>
    </row>
    <row r="1307" spans="1:49">
      <c r="A1307" s="12" t="s">
        <v>169</v>
      </c>
      <c r="B1307" s="2" t="s">
        <v>74</v>
      </c>
      <c r="C1307" s="13" t="s">
        <v>65</v>
      </c>
      <c r="D1307" s="2">
        <v>2015</v>
      </c>
      <c r="E1307" s="13">
        <v>2016</v>
      </c>
      <c r="F1307" s="13" t="s">
        <v>101</v>
      </c>
      <c r="G1307" s="88"/>
      <c r="H1307" s="88"/>
      <c r="I1307" s="88"/>
      <c r="J1307" s="88"/>
      <c r="K1307" s="88"/>
      <c r="L1307" s="88"/>
      <c r="M1307" s="45">
        <v>10634</v>
      </c>
      <c r="N1307" s="45">
        <v>21088</v>
      </c>
      <c r="O1307" s="45"/>
      <c r="P1307" s="45"/>
      <c r="Q1307" s="45"/>
      <c r="R1307" s="45"/>
      <c r="S1307" s="45"/>
      <c r="T1307" s="45"/>
      <c r="U1307" s="45"/>
      <c r="V1307" s="45"/>
      <c r="W1307" s="138"/>
      <c r="X1307" s="138"/>
      <c r="Y1307" s="138"/>
      <c r="Z1307" s="25">
        <v>0.94920000000000004</v>
      </c>
      <c r="AA1307" s="25"/>
      <c r="AB1307" s="25">
        <v>0.16700000000000001</v>
      </c>
      <c r="AC1307" s="25">
        <v>0</v>
      </c>
      <c r="AD1307" s="121"/>
      <c r="AE1307" s="121"/>
      <c r="AF1307" s="88">
        <v>917</v>
      </c>
      <c r="AG1307" s="88">
        <v>1834</v>
      </c>
      <c r="AH1307" s="1"/>
      <c r="AI1307" s="1"/>
      <c r="AJ1307" s="1"/>
      <c r="AK1307" s="1"/>
      <c r="AL1307" s="1"/>
      <c r="AM1307" s="1"/>
      <c r="AN1307" s="1"/>
      <c r="AO1307" s="1"/>
      <c r="AP1307" s="1"/>
      <c r="AQ1307" s="1"/>
      <c r="AR1307" s="1"/>
      <c r="AS1307" s="1"/>
      <c r="AT1307" s="1"/>
      <c r="AU1307" s="1"/>
      <c r="AV1307" s="1"/>
      <c r="AW1307" s="1"/>
    </row>
    <row r="1308" spans="1:49">
      <c r="A1308" s="12" t="s">
        <v>170</v>
      </c>
      <c r="B1308" s="2" t="s">
        <v>75</v>
      </c>
      <c r="C1308" s="13" t="s">
        <v>65</v>
      </c>
      <c r="D1308" s="2">
        <v>2015</v>
      </c>
      <c r="E1308" s="13">
        <v>2016</v>
      </c>
      <c r="F1308" s="13" t="s">
        <v>101</v>
      </c>
      <c r="G1308" s="88"/>
      <c r="H1308" s="88"/>
      <c r="I1308" s="88"/>
      <c r="J1308" s="88"/>
      <c r="K1308" s="88"/>
      <c r="L1308" s="88"/>
      <c r="M1308" s="45">
        <v>6405</v>
      </c>
      <c r="N1308" s="45">
        <v>13868</v>
      </c>
      <c r="O1308" s="45"/>
      <c r="P1308" s="45"/>
      <c r="Q1308" s="45"/>
      <c r="R1308" s="45"/>
      <c r="S1308" s="45"/>
      <c r="T1308" s="45"/>
      <c r="U1308" s="45"/>
      <c r="V1308" s="45"/>
      <c r="W1308" s="138"/>
      <c r="X1308" s="138"/>
      <c r="Y1308" s="138"/>
      <c r="Z1308" s="25">
        <v>1</v>
      </c>
      <c r="AA1308" s="25"/>
      <c r="AB1308" s="25">
        <v>0.16700000000000001</v>
      </c>
      <c r="AC1308" s="25">
        <v>0</v>
      </c>
      <c r="AD1308" s="121"/>
      <c r="AE1308" s="121"/>
      <c r="AF1308" s="88">
        <v>542</v>
      </c>
      <c r="AG1308" s="88">
        <v>1060</v>
      </c>
      <c r="AH1308" s="1"/>
      <c r="AI1308" s="1"/>
      <c r="AJ1308" s="1"/>
      <c r="AK1308" s="1"/>
      <c r="AL1308" s="1"/>
      <c r="AM1308" s="1"/>
      <c r="AN1308" s="1"/>
      <c r="AO1308" s="1"/>
      <c r="AP1308" s="1"/>
      <c r="AQ1308" s="1"/>
      <c r="AR1308" s="1"/>
      <c r="AS1308" s="1"/>
      <c r="AT1308" s="1"/>
      <c r="AU1308" s="1"/>
      <c r="AV1308" s="1"/>
      <c r="AW1308" s="1"/>
    </row>
    <row r="1309" spans="1:49">
      <c r="A1309" s="48" t="s">
        <v>171</v>
      </c>
      <c r="B1309" s="2" t="s">
        <v>66</v>
      </c>
      <c r="C1309" s="13" t="s">
        <v>187</v>
      </c>
      <c r="D1309" s="2">
        <v>2015</v>
      </c>
      <c r="E1309" s="13">
        <v>2016</v>
      </c>
      <c r="F1309" s="13" t="s">
        <v>101</v>
      </c>
      <c r="G1309" s="88">
        <v>275509</v>
      </c>
      <c r="H1309" s="88">
        <v>1853618</v>
      </c>
      <c r="I1309" s="88">
        <v>2033</v>
      </c>
      <c r="J1309" s="88">
        <v>18678</v>
      </c>
      <c r="K1309" s="88">
        <v>277542</v>
      </c>
      <c r="L1309" s="88">
        <v>1872296</v>
      </c>
      <c r="M1309" s="45">
        <v>2149838</v>
      </c>
      <c r="N1309" s="45">
        <v>4483512</v>
      </c>
      <c r="O1309" s="45">
        <v>698307</v>
      </c>
      <c r="P1309" s="45">
        <v>3737435</v>
      </c>
      <c r="Q1309" s="45">
        <v>4435742</v>
      </c>
      <c r="R1309" s="45">
        <v>6698</v>
      </c>
      <c r="S1309" s="45">
        <v>41072</v>
      </c>
      <c r="T1309" s="45">
        <v>47770</v>
      </c>
      <c r="U1309" s="45">
        <v>705005</v>
      </c>
      <c r="V1309" s="45">
        <v>3778507</v>
      </c>
      <c r="W1309" s="138">
        <v>620232739.39999998</v>
      </c>
      <c r="X1309" s="138">
        <v>6101626.8700000001</v>
      </c>
      <c r="Y1309" s="138">
        <v>626334366.26999998</v>
      </c>
      <c r="Z1309" s="25">
        <v>0.97189999999999999</v>
      </c>
      <c r="AA1309" s="25"/>
      <c r="AB1309" s="25">
        <v>0.313</v>
      </c>
      <c r="AC1309" s="25">
        <v>5.1900000000000002E-2</v>
      </c>
      <c r="AD1309" s="121"/>
      <c r="AE1309" s="121"/>
      <c r="AF1309" s="88">
        <v>318714</v>
      </c>
      <c r="AG1309" s="88">
        <v>673101</v>
      </c>
      <c r="AH1309" s="2"/>
      <c r="AI1309" s="2"/>
      <c r="AJ1309" s="2"/>
      <c r="AK1309" s="2"/>
      <c r="AL1309" s="2"/>
      <c r="AM1309" s="2"/>
      <c r="AN1309" s="2"/>
      <c r="AO1309" s="2"/>
      <c r="AP1309" s="2"/>
      <c r="AQ1309" s="2"/>
      <c r="AR1309" s="2"/>
      <c r="AS1309" s="2"/>
      <c r="AT1309" s="2"/>
      <c r="AU1309" s="2"/>
      <c r="AV1309" s="2"/>
      <c r="AW1309" s="2"/>
    </row>
    <row r="1310" spans="1:49">
      <c r="A1310" s="48" t="s">
        <v>172</v>
      </c>
      <c r="B1310" s="2" t="s">
        <v>74</v>
      </c>
      <c r="C1310" s="13" t="s">
        <v>187</v>
      </c>
      <c r="D1310" s="2">
        <v>2015</v>
      </c>
      <c r="E1310" s="13">
        <v>2016</v>
      </c>
      <c r="F1310" s="13" t="s">
        <v>101</v>
      </c>
      <c r="G1310" s="88"/>
      <c r="H1310" s="88"/>
      <c r="I1310" s="88"/>
      <c r="J1310" s="88"/>
      <c r="K1310" s="88"/>
      <c r="L1310" s="88"/>
      <c r="M1310" s="45">
        <v>62107</v>
      </c>
      <c r="N1310" s="45">
        <v>121060</v>
      </c>
      <c r="O1310" s="45"/>
      <c r="P1310" s="45"/>
      <c r="Q1310" s="45"/>
      <c r="R1310" s="45"/>
      <c r="S1310" s="45"/>
      <c r="T1310" s="45"/>
      <c r="U1310" s="45"/>
      <c r="V1310" s="45"/>
      <c r="W1310" s="138"/>
      <c r="X1310" s="138"/>
      <c r="Y1310" s="138"/>
      <c r="Z1310" s="25">
        <v>0.89639999999999997</v>
      </c>
      <c r="AA1310" s="25"/>
      <c r="AB1310" s="25">
        <v>0.4</v>
      </c>
      <c r="AC1310" s="25">
        <v>0</v>
      </c>
      <c r="AD1310" s="121"/>
      <c r="AE1310" s="121"/>
      <c r="AF1310" s="88">
        <v>8600</v>
      </c>
      <c r="AG1310" s="88">
        <v>16545</v>
      </c>
      <c r="AH1310" s="1"/>
      <c r="AI1310" s="1"/>
      <c r="AJ1310" s="1"/>
      <c r="AK1310" s="1"/>
      <c r="AL1310" s="1"/>
      <c r="AM1310" s="1"/>
      <c r="AN1310" s="1"/>
      <c r="AO1310" s="1"/>
      <c r="AP1310" s="1"/>
      <c r="AQ1310" s="1"/>
      <c r="AR1310" s="1"/>
      <c r="AS1310" s="1"/>
      <c r="AT1310" s="1"/>
      <c r="AU1310" s="1"/>
      <c r="AV1310" s="1"/>
      <c r="AW1310" s="1"/>
    </row>
    <row r="1311" spans="1:49">
      <c r="A1311" s="48" t="s">
        <v>173</v>
      </c>
      <c r="B1311" s="2" t="s">
        <v>75</v>
      </c>
      <c r="C1311" s="13" t="s">
        <v>187</v>
      </c>
      <c r="D1311" s="2">
        <v>2015</v>
      </c>
      <c r="E1311" s="13">
        <v>2016</v>
      </c>
      <c r="F1311" s="13" t="s">
        <v>101</v>
      </c>
      <c r="G1311" s="88"/>
      <c r="H1311" s="88"/>
      <c r="I1311" s="88"/>
      <c r="J1311" s="88"/>
      <c r="K1311" s="88"/>
      <c r="L1311" s="88"/>
      <c r="M1311" s="45">
        <v>100</v>
      </c>
      <c r="N1311" s="45">
        <v>167</v>
      </c>
      <c r="O1311" s="45"/>
      <c r="P1311" s="45"/>
      <c r="Q1311" s="45"/>
      <c r="R1311" s="45"/>
      <c r="S1311" s="45"/>
      <c r="T1311" s="45"/>
      <c r="U1311" s="45"/>
      <c r="V1311" s="45"/>
      <c r="W1311" s="138"/>
      <c r="X1311" s="138"/>
      <c r="Y1311" s="138"/>
      <c r="Z1311" s="25">
        <v>1</v>
      </c>
      <c r="AA1311" s="25"/>
      <c r="AB1311" s="25">
        <v>0.19</v>
      </c>
      <c r="AC1311" s="25">
        <v>1.52E-2</v>
      </c>
      <c r="AD1311" s="121"/>
      <c r="AE1311" s="121"/>
      <c r="AF1311" s="88" t="s">
        <v>430</v>
      </c>
      <c r="AG1311" s="88" t="s">
        <v>430</v>
      </c>
      <c r="AH1311" s="1"/>
      <c r="AI1311" s="1"/>
      <c r="AJ1311" s="1"/>
      <c r="AK1311" s="1"/>
      <c r="AL1311" s="1"/>
      <c r="AM1311" s="1"/>
      <c r="AN1311" s="1"/>
      <c r="AO1311" s="1"/>
      <c r="AP1311" s="1"/>
      <c r="AQ1311" s="1"/>
      <c r="AR1311" s="1"/>
      <c r="AS1311" s="1"/>
      <c r="AT1311" s="1"/>
      <c r="AU1311" s="1"/>
      <c r="AV1311" s="1"/>
      <c r="AW1311" s="1"/>
    </row>
    <row r="1312" spans="1:49">
      <c r="A1312" s="48" t="s">
        <v>174</v>
      </c>
      <c r="B1312" s="2" t="s">
        <v>75</v>
      </c>
      <c r="C1312" s="13" t="s">
        <v>187</v>
      </c>
      <c r="D1312" s="2">
        <v>2015</v>
      </c>
      <c r="E1312" s="13">
        <v>2016</v>
      </c>
      <c r="F1312" s="13" t="s">
        <v>101</v>
      </c>
      <c r="G1312" s="88"/>
      <c r="H1312" s="88"/>
      <c r="I1312" s="88"/>
      <c r="J1312" s="88"/>
      <c r="K1312" s="88"/>
      <c r="L1312" s="88"/>
      <c r="M1312" s="45">
        <v>1754</v>
      </c>
      <c r="N1312" s="45">
        <v>3342</v>
      </c>
      <c r="O1312" s="45"/>
      <c r="P1312" s="45"/>
      <c r="Q1312" s="45"/>
      <c r="R1312" s="45"/>
      <c r="S1312" s="45"/>
      <c r="T1312" s="45"/>
      <c r="U1312" s="45"/>
      <c r="V1312" s="45"/>
      <c r="W1312" s="138"/>
      <c r="X1312" s="138"/>
      <c r="Y1312" s="138"/>
      <c r="Z1312" s="25">
        <v>0.98780000000000001</v>
      </c>
      <c r="AA1312" s="25"/>
      <c r="AB1312" s="25">
        <v>0.19</v>
      </c>
      <c r="AC1312" s="25">
        <v>1.52E-2</v>
      </c>
      <c r="AD1312" s="121"/>
      <c r="AE1312" s="121"/>
      <c r="AF1312" s="88">
        <v>56</v>
      </c>
      <c r="AG1312" s="88">
        <v>102</v>
      </c>
      <c r="AH1312" s="1"/>
      <c r="AI1312" s="1"/>
      <c r="AJ1312" s="1"/>
      <c r="AK1312" s="1"/>
      <c r="AL1312" s="1"/>
      <c r="AM1312" s="1"/>
      <c r="AN1312" s="1"/>
      <c r="AO1312" s="1"/>
      <c r="AP1312" s="1"/>
      <c r="AQ1312" s="1"/>
      <c r="AR1312" s="1"/>
      <c r="AS1312" s="1"/>
      <c r="AT1312" s="1"/>
      <c r="AU1312" s="1"/>
      <c r="AV1312" s="1"/>
      <c r="AW1312" s="1"/>
    </row>
    <row r="1313" spans="1:49">
      <c r="A1313" s="48" t="s">
        <v>175</v>
      </c>
      <c r="B1313" s="2" t="s">
        <v>75</v>
      </c>
      <c r="C1313" s="13" t="s">
        <v>187</v>
      </c>
      <c r="D1313" s="2">
        <v>2015</v>
      </c>
      <c r="E1313" s="13">
        <v>2016</v>
      </c>
      <c r="F1313" s="13" t="s">
        <v>101</v>
      </c>
      <c r="G1313" s="88"/>
      <c r="H1313" s="88"/>
      <c r="I1313" s="88"/>
      <c r="J1313" s="88"/>
      <c r="K1313" s="88"/>
      <c r="L1313" s="88"/>
      <c r="M1313" s="45">
        <v>16888</v>
      </c>
      <c r="N1313" s="45">
        <v>32252</v>
      </c>
      <c r="O1313" s="45"/>
      <c r="P1313" s="45"/>
      <c r="Q1313" s="45"/>
      <c r="R1313" s="45"/>
      <c r="S1313" s="45"/>
      <c r="T1313" s="45"/>
      <c r="U1313" s="45"/>
      <c r="V1313" s="45"/>
      <c r="W1313" s="138"/>
      <c r="X1313" s="138"/>
      <c r="Y1313" s="138"/>
      <c r="Z1313" s="25">
        <v>0.85609999999999997</v>
      </c>
      <c r="AA1313" s="25"/>
      <c r="AB1313" s="25">
        <v>0.19</v>
      </c>
      <c r="AC1313" s="25">
        <v>1.52E-2</v>
      </c>
      <c r="AD1313" s="121"/>
      <c r="AE1313" s="121"/>
      <c r="AF1313" s="88">
        <v>950</v>
      </c>
      <c r="AG1313" s="88">
        <v>1608</v>
      </c>
      <c r="AH1313" s="1"/>
      <c r="AI1313" s="1"/>
      <c r="AJ1313" s="1"/>
      <c r="AK1313" s="1"/>
      <c r="AL1313" s="1"/>
      <c r="AM1313" s="1"/>
      <c r="AN1313" s="1"/>
      <c r="AO1313" s="1"/>
      <c r="AP1313" s="1"/>
      <c r="AQ1313" s="1"/>
      <c r="AR1313" s="1"/>
      <c r="AS1313" s="1"/>
      <c r="AT1313" s="1"/>
      <c r="AU1313" s="1"/>
      <c r="AV1313" s="1"/>
      <c r="AW1313" s="1"/>
    </row>
    <row r="1314" spans="1:49">
      <c r="A1314" s="48" t="s">
        <v>176</v>
      </c>
      <c r="B1314" s="2" t="s">
        <v>75</v>
      </c>
      <c r="C1314" s="13" t="s">
        <v>187</v>
      </c>
      <c r="D1314" s="2">
        <v>2015</v>
      </c>
      <c r="E1314" s="13">
        <v>2016</v>
      </c>
      <c r="F1314" s="13" t="s">
        <v>101</v>
      </c>
      <c r="G1314" s="88"/>
      <c r="H1314" s="88"/>
      <c r="I1314" s="88"/>
      <c r="J1314" s="88"/>
      <c r="K1314" s="88"/>
      <c r="L1314" s="88"/>
      <c r="M1314" s="45">
        <v>2850</v>
      </c>
      <c r="N1314" s="45">
        <v>5291</v>
      </c>
      <c r="O1314" s="45"/>
      <c r="P1314" s="45"/>
      <c r="Q1314" s="45"/>
      <c r="R1314" s="45"/>
      <c r="S1314" s="45"/>
      <c r="T1314" s="45"/>
      <c r="U1314" s="45"/>
      <c r="V1314" s="45"/>
      <c r="W1314" s="138"/>
      <c r="X1314" s="138"/>
      <c r="Y1314" s="138"/>
      <c r="Z1314" s="25">
        <v>0.99119999999999997</v>
      </c>
      <c r="AA1314" s="25"/>
      <c r="AB1314" s="25">
        <v>0.19</v>
      </c>
      <c r="AC1314" s="25">
        <v>1.52E-2</v>
      </c>
      <c r="AD1314" s="121"/>
      <c r="AE1314" s="121"/>
      <c r="AF1314" s="88">
        <v>89</v>
      </c>
      <c r="AG1314" s="88">
        <v>160</v>
      </c>
    </row>
    <row r="1315" spans="1:49">
      <c r="A1315" s="48" t="s">
        <v>177</v>
      </c>
      <c r="B1315" s="2" t="s">
        <v>75</v>
      </c>
      <c r="C1315" s="13" t="s">
        <v>187</v>
      </c>
      <c r="D1315" s="2">
        <v>2015</v>
      </c>
      <c r="E1315" s="13">
        <v>2016</v>
      </c>
      <c r="F1315" s="13" t="s">
        <v>101</v>
      </c>
      <c r="G1315" s="88"/>
      <c r="H1315" s="88"/>
      <c r="I1315" s="88"/>
      <c r="J1315" s="88"/>
      <c r="K1315" s="88"/>
      <c r="L1315" s="88"/>
      <c r="M1315" s="45">
        <v>591</v>
      </c>
      <c r="N1315" s="45">
        <v>1327</v>
      </c>
      <c r="O1315" s="45"/>
      <c r="P1315" s="45"/>
      <c r="Q1315" s="45"/>
      <c r="R1315" s="45"/>
      <c r="S1315" s="45"/>
      <c r="T1315" s="45"/>
      <c r="U1315" s="45"/>
      <c r="V1315" s="45"/>
      <c r="W1315" s="138"/>
      <c r="X1315" s="138"/>
      <c r="Y1315" s="138"/>
      <c r="Z1315" s="25">
        <v>1</v>
      </c>
      <c r="AA1315" s="25"/>
      <c r="AB1315" s="25">
        <v>0.19</v>
      </c>
      <c r="AC1315" s="25">
        <v>1.52E-2</v>
      </c>
      <c r="AD1315" s="121"/>
      <c r="AE1315" s="121"/>
      <c r="AF1315" s="88">
        <v>106</v>
      </c>
      <c r="AG1315" s="88">
        <v>230</v>
      </c>
    </row>
    <row r="1316" spans="1:49">
      <c r="A1316" s="48" t="s">
        <v>178</v>
      </c>
      <c r="B1316" s="2" t="s">
        <v>74</v>
      </c>
      <c r="C1316" s="13" t="s">
        <v>187</v>
      </c>
      <c r="D1316" s="2">
        <v>2015</v>
      </c>
      <c r="E1316" s="13">
        <v>2016</v>
      </c>
      <c r="F1316" s="13" t="s">
        <v>101</v>
      </c>
      <c r="G1316" s="88"/>
      <c r="H1316" s="88"/>
      <c r="I1316" s="88"/>
      <c r="J1316" s="88"/>
      <c r="K1316" s="88"/>
      <c r="L1316" s="88"/>
      <c r="M1316" s="45">
        <v>35723</v>
      </c>
      <c r="N1316" s="45">
        <v>71729</v>
      </c>
      <c r="O1316" s="45"/>
      <c r="P1316" s="45"/>
      <c r="Q1316" s="45"/>
      <c r="R1316" s="45"/>
      <c r="S1316" s="45"/>
      <c r="T1316" s="45"/>
      <c r="U1316" s="45"/>
      <c r="V1316" s="45"/>
      <c r="W1316" s="138"/>
      <c r="X1316" s="138"/>
      <c r="Y1316" s="138"/>
      <c r="Z1316" s="25">
        <v>0.9466</v>
      </c>
      <c r="AA1316" s="25"/>
      <c r="AB1316" s="25">
        <v>0.5</v>
      </c>
      <c r="AC1316" s="25">
        <v>4.8899999999999999E-2</v>
      </c>
      <c r="AD1316" s="121"/>
      <c r="AE1316" s="121"/>
      <c r="AF1316" s="88">
        <v>5224</v>
      </c>
      <c r="AG1316" s="88">
        <v>10579</v>
      </c>
    </row>
    <row r="1317" spans="1:49">
      <c r="A1317" s="48" t="s">
        <v>179</v>
      </c>
      <c r="B1317" s="2" t="s">
        <v>75</v>
      </c>
      <c r="C1317" s="13" t="s">
        <v>187</v>
      </c>
      <c r="D1317" s="2">
        <v>2015</v>
      </c>
      <c r="E1317" s="13">
        <v>2016</v>
      </c>
      <c r="F1317" s="13" t="s">
        <v>101</v>
      </c>
      <c r="G1317" s="88"/>
      <c r="H1317" s="88"/>
      <c r="I1317" s="88"/>
      <c r="J1317" s="88"/>
      <c r="K1317" s="88"/>
      <c r="L1317" s="88"/>
      <c r="M1317" s="45">
        <v>2581</v>
      </c>
      <c r="N1317" s="45">
        <v>5269</v>
      </c>
      <c r="O1317" s="45"/>
      <c r="P1317" s="45"/>
      <c r="Q1317" s="45"/>
      <c r="R1317" s="45"/>
      <c r="S1317" s="45"/>
      <c r="T1317" s="45"/>
      <c r="U1317" s="45"/>
      <c r="V1317" s="45"/>
      <c r="W1317" s="138"/>
      <c r="X1317" s="138"/>
      <c r="Y1317" s="138"/>
      <c r="Z1317" s="25">
        <v>1</v>
      </c>
      <c r="AA1317" s="25"/>
      <c r="AB1317" s="25">
        <v>0.19</v>
      </c>
      <c r="AC1317" s="25">
        <v>1.52E-2</v>
      </c>
      <c r="AD1317" s="121"/>
      <c r="AE1317" s="121"/>
      <c r="AF1317" s="88">
        <v>137</v>
      </c>
      <c r="AG1317" s="88">
        <v>240</v>
      </c>
    </row>
    <row r="1318" spans="1:49">
      <c r="A1318" s="48" t="s">
        <v>180</v>
      </c>
      <c r="B1318" s="2" t="s">
        <v>75</v>
      </c>
      <c r="C1318" s="13" t="s">
        <v>187</v>
      </c>
      <c r="D1318" s="2">
        <v>2015</v>
      </c>
      <c r="E1318" s="13">
        <v>2016</v>
      </c>
      <c r="F1318" s="13" t="s">
        <v>101</v>
      </c>
      <c r="G1318" s="88"/>
      <c r="H1318" s="88"/>
      <c r="I1318" s="88"/>
      <c r="J1318" s="88"/>
      <c r="K1318" s="88"/>
      <c r="L1318" s="88"/>
      <c r="M1318" s="45">
        <v>7178</v>
      </c>
      <c r="N1318" s="45">
        <v>12846</v>
      </c>
      <c r="O1318" s="45"/>
      <c r="P1318" s="45"/>
      <c r="Q1318" s="45"/>
      <c r="R1318" s="45"/>
      <c r="S1318" s="45"/>
      <c r="T1318" s="45"/>
      <c r="U1318" s="45"/>
      <c r="V1318" s="45"/>
      <c r="W1318" s="138"/>
      <c r="X1318" s="138"/>
      <c r="Y1318" s="138"/>
      <c r="Z1318" s="25">
        <v>0.99680000000000002</v>
      </c>
      <c r="AA1318" s="25"/>
      <c r="AB1318" s="25">
        <v>0.19</v>
      </c>
      <c r="AC1318" s="25">
        <v>1.52E-2</v>
      </c>
      <c r="AD1318" s="121"/>
      <c r="AE1318" s="121"/>
      <c r="AF1318" s="88">
        <v>414</v>
      </c>
      <c r="AG1318" s="88">
        <v>824</v>
      </c>
    </row>
    <row r="1319" spans="1:49">
      <c r="A1319" s="12" t="s">
        <v>122</v>
      </c>
      <c r="B1319" s="2" t="s">
        <v>74</v>
      </c>
      <c r="C1319" s="13" t="s">
        <v>187</v>
      </c>
      <c r="D1319" s="2">
        <v>2015</v>
      </c>
      <c r="E1319" s="13">
        <v>2016</v>
      </c>
      <c r="F1319" s="13" t="s">
        <v>101</v>
      </c>
      <c r="G1319" s="88"/>
      <c r="H1319" s="88"/>
      <c r="I1319" s="88"/>
      <c r="J1319" s="88"/>
      <c r="K1319" s="88"/>
      <c r="L1319" s="88"/>
      <c r="M1319" s="45">
        <v>103626</v>
      </c>
      <c r="N1319" s="45">
        <v>240516</v>
      </c>
      <c r="O1319" s="45"/>
      <c r="P1319" s="45"/>
      <c r="Q1319" s="45"/>
      <c r="R1319" s="45"/>
      <c r="S1319" s="45"/>
      <c r="T1319" s="45"/>
      <c r="U1319" s="45"/>
      <c r="V1319" s="45"/>
      <c r="W1319" s="138"/>
      <c r="X1319" s="138"/>
      <c r="Y1319" s="138"/>
      <c r="Z1319" s="25">
        <v>0.95730000000000004</v>
      </c>
      <c r="AA1319" s="25"/>
      <c r="AB1319" s="25">
        <v>0.66700000000000004</v>
      </c>
      <c r="AC1319" s="25">
        <v>3.8600000000000002E-2</v>
      </c>
      <c r="AD1319" s="121"/>
      <c r="AE1319" s="121"/>
      <c r="AF1319" s="88">
        <v>13633</v>
      </c>
      <c r="AG1319" s="88">
        <v>30632</v>
      </c>
    </row>
    <row r="1320" spans="1:49">
      <c r="A1320" s="12" t="s">
        <v>123</v>
      </c>
      <c r="B1320" s="2" t="s">
        <v>75</v>
      </c>
      <c r="C1320" s="13" t="s">
        <v>187</v>
      </c>
      <c r="D1320" s="2">
        <v>2015</v>
      </c>
      <c r="E1320" s="13">
        <v>2016</v>
      </c>
      <c r="F1320" s="13" t="s">
        <v>101</v>
      </c>
      <c r="G1320" s="88"/>
      <c r="H1320" s="88"/>
      <c r="I1320" s="88"/>
      <c r="J1320" s="88"/>
      <c r="K1320" s="88"/>
      <c r="L1320" s="88"/>
      <c r="M1320" s="45">
        <v>1486</v>
      </c>
      <c r="N1320" s="45">
        <v>3469</v>
      </c>
      <c r="O1320" s="45"/>
      <c r="P1320" s="45"/>
      <c r="Q1320" s="45"/>
      <c r="R1320" s="45"/>
      <c r="S1320" s="45"/>
      <c r="T1320" s="45"/>
      <c r="U1320" s="45"/>
      <c r="V1320" s="45"/>
      <c r="W1320" s="138"/>
      <c r="X1320" s="138"/>
      <c r="Y1320" s="138"/>
      <c r="Z1320" s="25">
        <v>1</v>
      </c>
      <c r="AA1320" s="25"/>
      <c r="AB1320" s="25">
        <v>0.19</v>
      </c>
      <c r="AC1320" s="25">
        <v>1.52E-2</v>
      </c>
      <c r="AD1320" s="121"/>
      <c r="AE1320" s="121"/>
      <c r="AF1320" s="88">
        <v>209</v>
      </c>
      <c r="AG1320" s="88">
        <v>457</v>
      </c>
    </row>
    <row r="1321" spans="1:49">
      <c r="A1321" s="12" t="s">
        <v>124</v>
      </c>
      <c r="B1321" s="2" t="s">
        <v>75</v>
      </c>
      <c r="C1321" s="13" t="s">
        <v>187</v>
      </c>
      <c r="D1321" s="2">
        <v>2015</v>
      </c>
      <c r="E1321" s="13">
        <v>2016</v>
      </c>
      <c r="F1321" s="13" t="s">
        <v>101</v>
      </c>
      <c r="G1321" s="88"/>
      <c r="H1321" s="88"/>
      <c r="I1321" s="88"/>
      <c r="J1321" s="88"/>
      <c r="K1321" s="88"/>
      <c r="L1321" s="88"/>
      <c r="M1321" s="45">
        <v>12326</v>
      </c>
      <c r="N1321" s="45">
        <v>21260</v>
      </c>
      <c r="O1321" s="45"/>
      <c r="P1321" s="45"/>
      <c r="Q1321" s="45"/>
      <c r="R1321" s="45"/>
      <c r="S1321" s="45"/>
      <c r="T1321" s="45"/>
      <c r="U1321" s="45"/>
      <c r="V1321" s="45"/>
      <c r="W1321" s="138"/>
      <c r="X1321" s="138"/>
      <c r="Y1321" s="138"/>
      <c r="Z1321" s="25">
        <v>0.99380000000000002</v>
      </c>
      <c r="AA1321" s="25"/>
      <c r="AB1321" s="25">
        <v>0.19</v>
      </c>
      <c r="AC1321" s="25">
        <v>1.52E-2</v>
      </c>
      <c r="AD1321" s="121"/>
      <c r="AE1321" s="121"/>
      <c r="AF1321" s="88">
        <v>645</v>
      </c>
      <c r="AG1321" s="88">
        <v>1189</v>
      </c>
    </row>
    <row r="1322" spans="1:49">
      <c r="A1322" s="12" t="s">
        <v>125</v>
      </c>
      <c r="B1322" s="2" t="s">
        <v>75</v>
      </c>
      <c r="C1322" s="13" t="s">
        <v>187</v>
      </c>
      <c r="D1322" s="2">
        <v>2015</v>
      </c>
      <c r="E1322" s="13">
        <v>2016</v>
      </c>
      <c r="F1322" s="13" t="s">
        <v>101</v>
      </c>
      <c r="G1322" s="88"/>
      <c r="H1322" s="88"/>
      <c r="I1322" s="88"/>
      <c r="J1322" s="88"/>
      <c r="K1322" s="88"/>
      <c r="L1322" s="88"/>
      <c r="M1322" s="45">
        <v>17749</v>
      </c>
      <c r="N1322" s="45">
        <v>44232</v>
      </c>
      <c r="O1322" s="45"/>
      <c r="P1322" s="45"/>
      <c r="Q1322" s="45"/>
      <c r="R1322" s="45"/>
      <c r="S1322" s="45"/>
      <c r="T1322" s="45"/>
      <c r="U1322" s="45"/>
      <c r="V1322" s="45"/>
      <c r="W1322" s="138"/>
      <c r="X1322" s="138"/>
      <c r="Y1322" s="138"/>
      <c r="Z1322" s="25">
        <v>0.95379999999999998</v>
      </c>
      <c r="AA1322" s="25"/>
      <c r="AB1322" s="25">
        <v>0.19</v>
      </c>
      <c r="AC1322" s="25">
        <v>1.52E-2</v>
      </c>
      <c r="AD1322" s="121"/>
      <c r="AE1322" s="121"/>
      <c r="AF1322" s="88">
        <v>900</v>
      </c>
      <c r="AG1322" s="88">
        <v>1779</v>
      </c>
    </row>
    <row r="1323" spans="1:49">
      <c r="A1323" s="12" t="s">
        <v>126</v>
      </c>
      <c r="B1323" s="2" t="s">
        <v>75</v>
      </c>
      <c r="C1323" s="13" t="s">
        <v>187</v>
      </c>
      <c r="D1323" s="2">
        <v>2015</v>
      </c>
      <c r="E1323" s="13">
        <v>2016</v>
      </c>
      <c r="F1323" s="13" t="s">
        <v>101</v>
      </c>
      <c r="G1323" s="88"/>
      <c r="H1323" s="88"/>
      <c r="I1323" s="88"/>
      <c r="J1323" s="88"/>
      <c r="K1323" s="88"/>
      <c r="L1323" s="88"/>
      <c r="M1323" s="45">
        <v>1068</v>
      </c>
      <c r="N1323" s="45">
        <v>2098</v>
      </c>
      <c r="O1323" s="45"/>
      <c r="P1323" s="45"/>
      <c r="Q1323" s="45"/>
      <c r="R1323" s="45"/>
      <c r="S1323" s="45"/>
      <c r="T1323" s="45"/>
      <c r="U1323" s="45"/>
      <c r="V1323" s="45"/>
      <c r="W1323" s="138"/>
      <c r="X1323" s="138"/>
      <c r="Y1323" s="138"/>
      <c r="Z1323" s="25">
        <v>1</v>
      </c>
      <c r="AA1323" s="25"/>
      <c r="AB1323" s="25">
        <v>0.19</v>
      </c>
      <c r="AC1323" s="25">
        <v>1.52E-2</v>
      </c>
      <c r="AD1323" s="121"/>
      <c r="AE1323" s="121"/>
      <c r="AF1323" s="88">
        <v>70</v>
      </c>
      <c r="AG1323" s="88">
        <v>145</v>
      </c>
    </row>
    <row r="1324" spans="1:49">
      <c r="A1324" s="12" t="s">
        <v>127</v>
      </c>
      <c r="B1324" s="2" t="s">
        <v>75</v>
      </c>
      <c r="C1324" s="13" t="s">
        <v>187</v>
      </c>
      <c r="D1324" s="2">
        <v>2015</v>
      </c>
      <c r="E1324" s="13">
        <v>2016</v>
      </c>
      <c r="F1324" s="13" t="s">
        <v>101</v>
      </c>
      <c r="G1324" s="88"/>
      <c r="H1324" s="88"/>
      <c r="I1324" s="88"/>
      <c r="J1324" s="88"/>
      <c r="K1324" s="88"/>
      <c r="L1324" s="88"/>
      <c r="M1324" s="45">
        <v>72549</v>
      </c>
      <c r="N1324" s="45">
        <v>166008</v>
      </c>
      <c r="O1324" s="45"/>
      <c r="P1324" s="45"/>
      <c r="Q1324" s="45"/>
      <c r="R1324" s="45"/>
      <c r="S1324" s="45"/>
      <c r="T1324" s="45"/>
      <c r="U1324" s="45"/>
      <c r="V1324" s="45"/>
      <c r="W1324" s="138"/>
      <c r="X1324" s="138"/>
      <c r="Y1324" s="138"/>
      <c r="Z1324" s="25">
        <v>0.99690000000000001</v>
      </c>
      <c r="AA1324" s="25"/>
      <c r="AB1324" s="25">
        <v>0.2</v>
      </c>
      <c r="AC1324" s="25">
        <v>0</v>
      </c>
      <c r="AD1324" s="121"/>
      <c r="AE1324" s="121"/>
      <c r="AF1324" s="88">
        <v>10084</v>
      </c>
      <c r="AG1324" s="88">
        <v>23018</v>
      </c>
    </row>
    <row r="1325" spans="1:49">
      <c r="A1325" s="12" t="s">
        <v>128</v>
      </c>
      <c r="B1325" s="2" t="s">
        <v>75</v>
      </c>
      <c r="C1325" s="13" t="s">
        <v>187</v>
      </c>
      <c r="D1325" s="2">
        <v>2015</v>
      </c>
      <c r="E1325" s="13">
        <v>2016</v>
      </c>
      <c r="F1325" s="13" t="s">
        <v>101</v>
      </c>
      <c r="G1325" s="88"/>
      <c r="H1325" s="88"/>
      <c r="I1325" s="88"/>
      <c r="J1325" s="88"/>
      <c r="K1325" s="88"/>
      <c r="L1325" s="88"/>
      <c r="M1325" s="45">
        <v>10754</v>
      </c>
      <c r="N1325" s="45">
        <v>24722</v>
      </c>
      <c r="O1325" s="45"/>
      <c r="P1325" s="45"/>
      <c r="Q1325" s="45"/>
      <c r="R1325" s="45"/>
      <c r="S1325" s="45"/>
      <c r="T1325" s="45"/>
      <c r="U1325" s="45"/>
      <c r="V1325" s="45"/>
      <c r="W1325" s="138"/>
      <c r="X1325" s="138"/>
      <c r="Y1325" s="138"/>
      <c r="Z1325" s="25">
        <v>0.99619999999999997</v>
      </c>
      <c r="AA1325" s="25"/>
      <c r="AB1325" s="25">
        <v>0.19</v>
      </c>
      <c r="AC1325" s="25">
        <v>1.52E-2</v>
      </c>
      <c r="AD1325" s="121"/>
      <c r="AE1325" s="121"/>
      <c r="AF1325" s="88">
        <v>1290</v>
      </c>
      <c r="AG1325" s="88">
        <v>2962</v>
      </c>
    </row>
    <row r="1326" spans="1:49">
      <c r="A1326" s="12" t="s">
        <v>129</v>
      </c>
      <c r="B1326" s="2" t="s">
        <v>75</v>
      </c>
      <c r="C1326" s="13" t="s">
        <v>187</v>
      </c>
      <c r="D1326" s="2">
        <v>2015</v>
      </c>
      <c r="E1326" s="13">
        <v>2016</v>
      </c>
      <c r="F1326" s="13" t="s">
        <v>101</v>
      </c>
      <c r="G1326" s="88"/>
      <c r="H1326" s="88"/>
      <c r="I1326" s="88"/>
      <c r="J1326" s="88"/>
      <c r="K1326" s="88"/>
      <c r="L1326" s="88"/>
      <c r="M1326" s="45">
        <v>6576</v>
      </c>
      <c r="N1326" s="45">
        <v>12587</v>
      </c>
      <c r="O1326" s="45"/>
      <c r="P1326" s="45"/>
      <c r="Q1326" s="45"/>
      <c r="R1326" s="45"/>
      <c r="S1326" s="45"/>
      <c r="T1326" s="45"/>
      <c r="U1326" s="45"/>
      <c r="V1326" s="45"/>
      <c r="W1326" s="138"/>
      <c r="X1326" s="138"/>
      <c r="Y1326" s="138"/>
      <c r="Z1326" s="25">
        <v>0.9667</v>
      </c>
      <c r="AA1326" s="25"/>
      <c r="AB1326" s="25">
        <v>0.19</v>
      </c>
      <c r="AC1326" s="25">
        <v>1.52E-2</v>
      </c>
      <c r="AD1326" s="121"/>
      <c r="AE1326" s="121"/>
      <c r="AF1326" s="88">
        <v>386</v>
      </c>
      <c r="AG1326" s="88">
        <v>762</v>
      </c>
    </row>
    <row r="1327" spans="1:49">
      <c r="A1327" s="12" t="s">
        <v>130</v>
      </c>
      <c r="B1327" s="2" t="s">
        <v>75</v>
      </c>
      <c r="C1327" s="13" t="s">
        <v>187</v>
      </c>
      <c r="D1327" s="2">
        <v>2015</v>
      </c>
      <c r="E1327" s="13">
        <v>2016</v>
      </c>
      <c r="F1327" s="13" t="s">
        <v>101</v>
      </c>
      <c r="G1327" s="88"/>
      <c r="H1327" s="88"/>
      <c r="I1327" s="88"/>
      <c r="J1327" s="88"/>
      <c r="K1327" s="88"/>
      <c r="L1327" s="88"/>
      <c r="M1327" s="45">
        <v>1530</v>
      </c>
      <c r="N1327" s="45">
        <v>3144</v>
      </c>
      <c r="O1327" s="45"/>
      <c r="P1327" s="45"/>
      <c r="Q1327" s="45"/>
      <c r="R1327" s="45"/>
      <c r="S1327" s="45"/>
      <c r="T1327" s="45"/>
      <c r="U1327" s="45"/>
      <c r="V1327" s="45"/>
      <c r="W1327" s="138"/>
      <c r="X1327" s="138"/>
      <c r="Y1327" s="138"/>
      <c r="Z1327" s="25">
        <v>0.81079999999999997</v>
      </c>
      <c r="AA1327" s="25"/>
      <c r="AB1327" s="25">
        <v>0.19</v>
      </c>
      <c r="AC1327" s="25">
        <v>1.52E-2</v>
      </c>
      <c r="AD1327" s="121"/>
      <c r="AE1327" s="121"/>
      <c r="AF1327" s="88">
        <v>98</v>
      </c>
      <c r="AG1327" s="88">
        <v>171</v>
      </c>
    </row>
    <row r="1328" spans="1:49">
      <c r="A1328" s="12" t="s">
        <v>131</v>
      </c>
      <c r="B1328" s="2" t="s">
        <v>76</v>
      </c>
      <c r="C1328" s="13" t="s">
        <v>187</v>
      </c>
      <c r="D1328" s="2">
        <v>2015</v>
      </c>
      <c r="E1328" s="13">
        <v>2016</v>
      </c>
      <c r="F1328" s="13" t="s">
        <v>101</v>
      </c>
      <c r="G1328" s="88"/>
      <c r="H1328" s="88"/>
      <c r="I1328" s="88"/>
      <c r="J1328" s="88"/>
      <c r="K1328" s="88"/>
      <c r="L1328" s="88"/>
      <c r="M1328" s="45">
        <v>582920</v>
      </c>
      <c r="N1328" s="45">
        <v>1166435</v>
      </c>
      <c r="O1328" s="45"/>
      <c r="P1328" s="45"/>
      <c r="Q1328" s="45"/>
      <c r="R1328" s="45"/>
      <c r="S1328" s="45"/>
      <c r="T1328" s="45"/>
      <c r="U1328" s="45"/>
      <c r="V1328" s="45"/>
      <c r="W1328" s="138"/>
      <c r="X1328" s="138"/>
      <c r="Y1328" s="138"/>
      <c r="Z1328" s="25">
        <v>0.96289999999999998</v>
      </c>
      <c r="AA1328" s="25"/>
      <c r="AB1328" s="25">
        <v>0.42899999999999999</v>
      </c>
      <c r="AC1328" s="25">
        <v>3.5400000000000001E-2</v>
      </c>
      <c r="AD1328" s="121"/>
      <c r="AE1328" s="121"/>
      <c r="AF1328" s="88">
        <v>106863</v>
      </c>
      <c r="AG1328" s="88">
        <v>218800</v>
      </c>
    </row>
    <row r="1329" spans="1:33">
      <c r="A1329" s="12" t="s">
        <v>132</v>
      </c>
      <c r="B1329" s="2" t="s">
        <v>75</v>
      </c>
      <c r="C1329" s="13" t="s">
        <v>187</v>
      </c>
      <c r="D1329" s="2">
        <v>2015</v>
      </c>
      <c r="E1329" s="13">
        <v>2016</v>
      </c>
      <c r="F1329" s="13" t="s">
        <v>101</v>
      </c>
      <c r="G1329" s="88"/>
      <c r="H1329" s="88"/>
      <c r="I1329" s="88"/>
      <c r="J1329" s="88"/>
      <c r="K1329" s="88"/>
      <c r="L1329" s="88"/>
      <c r="M1329" s="45">
        <v>12146</v>
      </c>
      <c r="N1329" s="45">
        <v>29745</v>
      </c>
      <c r="O1329" s="45"/>
      <c r="P1329" s="45"/>
      <c r="Q1329" s="45"/>
      <c r="R1329" s="45"/>
      <c r="S1329" s="45"/>
      <c r="T1329" s="45"/>
      <c r="U1329" s="45"/>
      <c r="V1329" s="45"/>
      <c r="W1329" s="138"/>
      <c r="X1329" s="138"/>
      <c r="Y1329" s="138"/>
      <c r="Z1329" s="25">
        <v>0.99809999999999999</v>
      </c>
      <c r="AA1329" s="25"/>
      <c r="AB1329" s="25">
        <v>0.19</v>
      </c>
      <c r="AC1329" s="25">
        <v>1.52E-2</v>
      </c>
      <c r="AD1329" s="121"/>
      <c r="AE1329" s="121"/>
      <c r="AF1329" s="88">
        <v>2849</v>
      </c>
      <c r="AG1329" s="88">
        <v>6700</v>
      </c>
    </row>
    <row r="1330" spans="1:33">
      <c r="A1330" s="12" t="s">
        <v>133</v>
      </c>
      <c r="B1330" s="2" t="s">
        <v>75</v>
      </c>
      <c r="C1330" s="13" t="s">
        <v>187</v>
      </c>
      <c r="D1330" s="2">
        <v>2015</v>
      </c>
      <c r="E1330" s="13">
        <v>2016</v>
      </c>
      <c r="F1330" s="13" t="s">
        <v>101</v>
      </c>
      <c r="G1330" s="88"/>
      <c r="H1330" s="88"/>
      <c r="I1330" s="88"/>
      <c r="J1330" s="88"/>
      <c r="K1330" s="88"/>
      <c r="L1330" s="88"/>
      <c r="M1330" s="45">
        <v>6435</v>
      </c>
      <c r="N1330" s="45">
        <v>10597</v>
      </c>
      <c r="O1330" s="45"/>
      <c r="P1330" s="45"/>
      <c r="Q1330" s="45"/>
      <c r="R1330" s="45"/>
      <c r="S1330" s="45"/>
      <c r="T1330" s="45"/>
      <c r="U1330" s="45"/>
      <c r="V1330" s="45"/>
      <c r="W1330" s="138"/>
      <c r="X1330" s="138"/>
      <c r="Y1330" s="138"/>
      <c r="Z1330" s="25">
        <v>0.99209999999999998</v>
      </c>
      <c r="AA1330" s="25"/>
      <c r="AB1330" s="25">
        <v>0.19</v>
      </c>
      <c r="AC1330" s="25">
        <v>1.52E-2</v>
      </c>
      <c r="AD1330" s="121"/>
      <c r="AE1330" s="121"/>
      <c r="AF1330" s="88">
        <v>1298</v>
      </c>
      <c r="AG1330" s="88">
        <v>2349</v>
      </c>
    </row>
    <row r="1331" spans="1:33">
      <c r="A1331" s="12" t="s">
        <v>134</v>
      </c>
      <c r="B1331" s="2" t="s">
        <v>75</v>
      </c>
      <c r="C1331" s="13" t="s">
        <v>187</v>
      </c>
      <c r="D1331" s="2">
        <v>2015</v>
      </c>
      <c r="E1331" s="13">
        <v>2016</v>
      </c>
      <c r="F1331" s="13" t="s">
        <v>101</v>
      </c>
      <c r="G1331" s="88"/>
      <c r="H1331" s="88"/>
      <c r="I1331" s="88"/>
      <c r="J1331" s="88"/>
      <c r="K1331" s="88"/>
      <c r="L1331" s="88"/>
      <c r="M1331" s="45">
        <v>1102</v>
      </c>
      <c r="N1331" s="45">
        <v>2064</v>
      </c>
      <c r="O1331" s="45"/>
      <c r="P1331" s="45"/>
      <c r="Q1331" s="45"/>
      <c r="R1331" s="45"/>
      <c r="S1331" s="45"/>
      <c r="T1331" s="45"/>
      <c r="U1331" s="45"/>
      <c r="V1331" s="45"/>
      <c r="W1331" s="138"/>
      <c r="X1331" s="138"/>
      <c r="Y1331" s="138"/>
      <c r="Z1331" s="25">
        <v>0.96879999999999999</v>
      </c>
      <c r="AA1331" s="25"/>
      <c r="AB1331" s="25">
        <v>0.19</v>
      </c>
      <c r="AC1331" s="25">
        <v>1.52E-2</v>
      </c>
      <c r="AD1331" s="121"/>
      <c r="AE1331" s="121"/>
      <c r="AF1331" s="88">
        <v>34</v>
      </c>
      <c r="AG1331" s="88">
        <v>57</v>
      </c>
    </row>
    <row r="1332" spans="1:33">
      <c r="A1332" s="12" t="s">
        <v>135</v>
      </c>
      <c r="B1332" s="2" t="s">
        <v>75</v>
      </c>
      <c r="C1332" s="13" t="s">
        <v>187</v>
      </c>
      <c r="D1332" s="2">
        <v>2015</v>
      </c>
      <c r="E1332" s="13">
        <v>2016</v>
      </c>
      <c r="F1332" s="13" t="s">
        <v>101</v>
      </c>
      <c r="G1332" s="88"/>
      <c r="H1332" s="88"/>
      <c r="I1332" s="88"/>
      <c r="J1332" s="88"/>
      <c r="K1332" s="88"/>
      <c r="L1332" s="88"/>
      <c r="M1332" s="45">
        <v>7076</v>
      </c>
      <c r="N1332" s="45">
        <v>13323</v>
      </c>
      <c r="O1332" s="45"/>
      <c r="P1332" s="45"/>
      <c r="Q1332" s="45"/>
      <c r="R1332" s="45"/>
      <c r="S1332" s="45"/>
      <c r="T1332" s="45"/>
      <c r="U1332" s="45"/>
      <c r="V1332" s="45"/>
      <c r="W1332" s="138"/>
      <c r="X1332" s="138"/>
      <c r="Y1332" s="138"/>
      <c r="Z1332" s="25">
        <v>1</v>
      </c>
      <c r="AA1332" s="25"/>
      <c r="AB1332" s="25">
        <v>0.19</v>
      </c>
      <c r="AC1332" s="25">
        <v>1.52E-2</v>
      </c>
      <c r="AD1332" s="121"/>
      <c r="AE1332" s="121"/>
      <c r="AF1332" s="88">
        <v>586</v>
      </c>
      <c r="AG1332" s="88">
        <v>1253</v>
      </c>
    </row>
    <row r="1333" spans="1:33">
      <c r="A1333" s="12" t="s">
        <v>136</v>
      </c>
      <c r="B1333" s="2" t="s">
        <v>75</v>
      </c>
      <c r="C1333" s="13" t="s">
        <v>187</v>
      </c>
      <c r="D1333" s="2">
        <v>2015</v>
      </c>
      <c r="E1333" s="13">
        <v>2016</v>
      </c>
      <c r="F1333" s="13" t="s">
        <v>101</v>
      </c>
      <c r="G1333" s="88"/>
      <c r="H1333" s="88"/>
      <c r="I1333" s="88"/>
      <c r="J1333" s="88"/>
      <c r="K1333" s="88"/>
      <c r="L1333" s="88"/>
      <c r="M1333" s="45">
        <v>25017</v>
      </c>
      <c r="N1333" s="45">
        <v>57814</v>
      </c>
      <c r="O1333" s="45"/>
      <c r="P1333" s="45"/>
      <c r="Q1333" s="45"/>
      <c r="R1333" s="45"/>
      <c r="S1333" s="45"/>
      <c r="T1333" s="45"/>
      <c r="U1333" s="45"/>
      <c r="V1333" s="45"/>
      <c r="W1333" s="138"/>
      <c r="X1333" s="138"/>
      <c r="Y1333" s="138"/>
      <c r="Z1333" s="25">
        <v>1</v>
      </c>
      <c r="AA1333" s="25"/>
      <c r="AB1333" s="25">
        <v>0</v>
      </c>
      <c r="AC1333" s="25">
        <v>9.7000000000000003E-3</v>
      </c>
      <c r="AD1333" s="121"/>
      <c r="AE1333" s="121"/>
      <c r="AF1333" s="88">
        <v>3903</v>
      </c>
      <c r="AG1333" s="88">
        <v>8891</v>
      </c>
    </row>
    <row r="1334" spans="1:33">
      <c r="A1334" s="12" t="s">
        <v>137</v>
      </c>
      <c r="B1334" s="2" t="s">
        <v>75</v>
      </c>
      <c r="C1334" s="13" t="s">
        <v>187</v>
      </c>
      <c r="D1334" s="2">
        <v>2015</v>
      </c>
      <c r="E1334" s="13">
        <v>2016</v>
      </c>
      <c r="F1334" s="13" t="s">
        <v>101</v>
      </c>
      <c r="G1334" s="88"/>
      <c r="H1334" s="88"/>
      <c r="I1334" s="88"/>
      <c r="J1334" s="88"/>
      <c r="K1334" s="88"/>
      <c r="L1334" s="88"/>
      <c r="M1334" s="45">
        <v>458</v>
      </c>
      <c r="N1334" s="45">
        <v>998</v>
      </c>
      <c r="O1334" s="45"/>
      <c r="P1334" s="45"/>
      <c r="Q1334" s="45"/>
      <c r="R1334" s="45"/>
      <c r="S1334" s="45"/>
      <c r="T1334" s="45"/>
      <c r="U1334" s="45"/>
      <c r="V1334" s="45"/>
      <c r="W1334" s="138"/>
      <c r="X1334" s="138"/>
      <c r="Y1334" s="138"/>
      <c r="Z1334" s="25">
        <v>1</v>
      </c>
      <c r="AA1334" s="25"/>
      <c r="AB1334" s="25">
        <v>0.19</v>
      </c>
      <c r="AC1334" s="25">
        <v>1.52E-2</v>
      </c>
      <c r="AD1334" s="121"/>
      <c r="AE1334" s="121"/>
      <c r="AF1334" s="88">
        <v>44</v>
      </c>
      <c r="AG1334" s="88">
        <v>79</v>
      </c>
    </row>
    <row r="1335" spans="1:33">
      <c r="A1335" s="12" t="s">
        <v>138</v>
      </c>
      <c r="B1335" s="2" t="s">
        <v>75</v>
      </c>
      <c r="C1335" s="13" t="s">
        <v>187</v>
      </c>
      <c r="D1335" s="2">
        <v>2015</v>
      </c>
      <c r="E1335" s="13">
        <v>2016</v>
      </c>
      <c r="F1335" s="13" t="s">
        <v>101</v>
      </c>
      <c r="G1335" s="88"/>
      <c r="H1335" s="88"/>
      <c r="I1335" s="88"/>
      <c r="J1335" s="88"/>
      <c r="K1335" s="88"/>
      <c r="L1335" s="88"/>
      <c r="M1335" s="45">
        <v>444</v>
      </c>
      <c r="N1335" s="45">
        <v>775</v>
      </c>
      <c r="O1335" s="45"/>
      <c r="P1335" s="45"/>
      <c r="Q1335" s="45"/>
      <c r="R1335" s="45"/>
      <c r="S1335" s="45"/>
      <c r="T1335" s="45"/>
      <c r="U1335" s="45"/>
      <c r="V1335" s="45"/>
      <c r="W1335" s="138"/>
      <c r="X1335" s="138"/>
      <c r="Y1335" s="138"/>
      <c r="Z1335" s="25">
        <v>1</v>
      </c>
      <c r="AA1335" s="25"/>
      <c r="AB1335" s="25">
        <v>0.19</v>
      </c>
      <c r="AC1335" s="25">
        <v>1.52E-2</v>
      </c>
      <c r="AD1335" s="121"/>
      <c r="AE1335" s="121"/>
      <c r="AF1335" s="88">
        <v>59</v>
      </c>
      <c r="AG1335" s="88">
        <v>130</v>
      </c>
    </row>
    <row r="1336" spans="1:33">
      <c r="A1336" s="12" t="s">
        <v>139</v>
      </c>
      <c r="B1336" s="2" t="s">
        <v>75</v>
      </c>
      <c r="C1336" s="13" t="s">
        <v>187</v>
      </c>
      <c r="D1336" s="2">
        <v>2015</v>
      </c>
      <c r="E1336" s="13">
        <v>2016</v>
      </c>
      <c r="F1336" s="13" t="s">
        <v>101</v>
      </c>
      <c r="G1336" s="88"/>
      <c r="H1336" s="88"/>
      <c r="I1336" s="88"/>
      <c r="J1336" s="88"/>
      <c r="K1336" s="88"/>
      <c r="L1336" s="88"/>
      <c r="M1336" s="45">
        <v>21882</v>
      </c>
      <c r="N1336" s="45">
        <v>48437</v>
      </c>
      <c r="O1336" s="45"/>
      <c r="P1336" s="45"/>
      <c r="Q1336" s="45"/>
      <c r="R1336" s="45"/>
      <c r="S1336" s="45"/>
      <c r="T1336" s="45"/>
      <c r="U1336" s="45"/>
      <c r="V1336" s="45"/>
      <c r="W1336" s="138"/>
      <c r="X1336" s="138"/>
      <c r="Y1336" s="138"/>
      <c r="Z1336" s="25">
        <v>0.99870000000000003</v>
      </c>
      <c r="AA1336" s="25"/>
      <c r="AB1336" s="25">
        <v>0</v>
      </c>
      <c r="AC1336" s="25">
        <v>9.1499999999999998E-2</v>
      </c>
      <c r="AD1336" s="121"/>
      <c r="AE1336" s="121"/>
      <c r="AF1336" s="88">
        <v>6987</v>
      </c>
      <c r="AG1336" s="88">
        <v>15677</v>
      </c>
    </row>
    <row r="1337" spans="1:33">
      <c r="A1337" s="12" t="s">
        <v>140</v>
      </c>
      <c r="B1337" s="2" t="s">
        <v>75</v>
      </c>
      <c r="C1337" s="13" t="s">
        <v>187</v>
      </c>
      <c r="D1337" s="2">
        <v>2015</v>
      </c>
      <c r="E1337" s="13">
        <v>2016</v>
      </c>
      <c r="F1337" s="13" t="s">
        <v>101</v>
      </c>
      <c r="G1337" s="88"/>
      <c r="H1337" s="88"/>
      <c r="I1337" s="88"/>
      <c r="J1337" s="88"/>
      <c r="K1337" s="88"/>
      <c r="L1337" s="88"/>
      <c r="M1337" s="45">
        <v>3645</v>
      </c>
      <c r="N1337" s="45">
        <v>7512</v>
      </c>
      <c r="O1337" s="45"/>
      <c r="P1337" s="45"/>
      <c r="Q1337" s="45"/>
      <c r="R1337" s="45"/>
      <c r="S1337" s="45"/>
      <c r="T1337" s="45"/>
      <c r="U1337" s="45"/>
      <c r="V1337" s="45"/>
      <c r="W1337" s="138"/>
      <c r="X1337" s="138"/>
      <c r="Y1337" s="138"/>
      <c r="Z1337" s="25">
        <v>0.94379999999999997</v>
      </c>
      <c r="AA1337" s="25"/>
      <c r="AB1337" s="25">
        <v>0.19</v>
      </c>
      <c r="AC1337" s="25">
        <v>1.52E-2</v>
      </c>
      <c r="AD1337" s="121"/>
      <c r="AE1337" s="121"/>
      <c r="AF1337" s="88">
        <v>795</v>
      </c>
      <c r="AG1337" s="88">
        <v>1685</v>
      </c>
    </row>
    <row r="1338" spans="1:33">
      <c r="A1338" s="12" t="s">
        <v>141</v>
      </c>
      <c r="B1338" s="2" t="s">
        <v>75</v>
      </c>
      <c r="C1338" s="13" t="s">
        <v>187</v>
      </c>
      <c r="D1338" s="2">
        <v>2015</v>
      </c>
      <c r="E1338" s="13">
        <v>2016</v>
      </c>
      <c r="F1338" s="13" t="s">
        <v>101</v>
      </c>
      <c r="G1338" s="88"/>
      <c r="H1338" s="88"/>
      <c r="I1338" s="88"/>
      <c r="J1338" s="88"/>
      <c r="K1338" s="88"/>
      <c r="L1338" s="88"/>
      <c r="M1338" s="45">
        <v>4277</v>
      </c>
      <c r="N1338" s="45">
        <v>7728</v>
      </c>
      <c r="O1338" s="45"/>
      <c r="P1338" s="45"/>
      <c r="Q1338" s="45"/>
      <c r="R1338" s="45"/>
      <c r="S1338" s="45"/>
      <c r="T1338" s="45"/>
      <c r="U1338" s="45"/>
      <c r="V1338" s="45"/>
      <c r="W1338" s="138"/>
      <c r="X1338" s="138"/>
      <c r="Y1338" s="138"/>
      <c r="Z1338" s="25">
        <v>1</v>
      </c>
      <c r="AA1338" s="25"/>
      <c r="AB1338" s="25">
        <v>0.19</v>
      </c>
      <c r="AC1338" s="25">
        <v>1.52E-2</v>
      </c>
      <c r="AD1338" s="121"/>
      <c r="AE1338" s="121"/>
      <c r="AF1338" s="88">
        <v>151</v>
      </c>
      <c r="AG1338" s="88">
        <v>263</v>
      </c>
    </row>
    <row r="1339" spans="1:33">
      <c r="A1339" s="12" t="s">
        <v>142</v>
      </c>
      <c r="B1339" s="2" t="s">
        <v>74</v>
      </c>
      <c r="C1339" s="13" t="s">
        <v>187</v>
      </c>
      <c r="D1339" s="2">
        <v>2015</v>
      </c>
      <c r="E1339" s="13">
        <v>2016</v>
      </c>
      <c r="F1339" s="13" t="s">
        <v>101</v>
      </c>
      <c r="G1339" s="88"/>
      <c r="H1339" s="88"/>
      <c r="I1339" s="88"/>
      <c r="J1339" s="88"/>
      <c r="K1339" s="88"/>
      <c r="L1339" s="88"/>
      <c r="M1339" s="45">
        <v>124784</v>
      </c>
      <c r="N1339" s="45">
        <v>260268</v>
      </c>
      <c r="O1339" s="45"/>
      <c r="P1339" s="45"/>
      <c r="Q1339" s="45"/>
      <c r="R1339" s="45"/>
      <c r="S1339" s="45"/>
      <c r="T1339" s="45"/>
      <c r="U1339" s="45"/>
      <c r="V1339" s="45"/>
      <c r="W1339" s="138"/>
      <c r="X1339" s="138"/>
      <c r="Y1339" s="138"/>
      <c r="Z1339" s="25">
        <v>0.98629999999999995</v>
      </c>
      <c r="AA1339" s="25"/>
      <c r="AB1339" s="25">
        <v>0.5</v>
      </c>
      <c r="AC1339" s="25">
        <v>2.9600000000000001E-2</v>
      </c>
      <c r="AD1339" s="121"/>
      <c r="AE1339" s="121"/>
      <c r="AF1339" s="88">
        <v>28142</v>
      </c>
      <c r="AG1339" s="88">
        <v>61510</v>
      </c>
    </row>
    <row r="1340" spans="1:33">
      <c r="A1340" s="12" t="s">
        <v>143</v>
      </c>
      <c r="B1340" s="2" t="s">
        <v>74</v>
      </c>
      <c r="C1340" s="13" t="s">
        <v>187</v>
      </c>
      <c r="D1340" s="2">
        <v>2015</v>
      </c>
      <c r="E1340" s="13">
        <v>2016</v>
      </c>
      <c r="F1340" s="13" t="s">
        <v>101</v>
      </c>
      <c r="G1340" s="88"/>
      <c r="H1340" s="88"/>
      <c r="I1340" s="88"/>
      <c r="J1340" s="88"/>
      <c r="K1340" s="88"/>
      <c r="L1340" s="88"/>
      <c r="M1340" s="45">
        <v>9321</v>
      </c>
      <c r="N1340" s="45">
        <v>17990</v>
      </c>
      <c r="O1340" s="45"/>
      <c r="P1340" s="45"/>
      <c r="Q1340" s="45"/>
      <c r="R1340" s="45"/>
      <c r="S1340" s="45"/>
      <c r="T1340" s="45"/>
      <c r="U1340" s="45"/>
      <c r="V1340" s="45"/>
      <c r="W1340" s="138"/>
      <c r="X1340" s="138"/>
      <c r="Y1340" s="138"/>
      <c r="Z1340" s="25">
        <v>0.94610000000000005</v>
      </c>
      <c r="AA1340" s="25"/>
      <c r="AB1340" s="25">
        <v>0.19</v>
      </c>
      <c r="AC1340" s="25">
        <v>1.52E-2</v>
      </c>
      <c r="AD1340" s="121"/>
      <c r="AE1340" s="121"/>
      <c r="AF1340" s="88">
        <v>629</v>
      </c>
      <c r="AG1340" s="88">
        <v>1290</v>
      </c>
    </row>
    <row r="1341" spans="1:33">
      <c r="A1341" s="12" t="s">
        <v>144</v>
      </c>
      <c r="B1341" s="2" t="s">
        <v>75</v>
      </c>
      <c r="C1341" s="13" t="s">
        <v>187</v>
      </c>
      <c r="D1341" s="2">
        <v>2015</v>
      </c>
      <c r="E1341" s="13">
        <v>2016</v>
      </c>
      <c r="F1341" s="13" t="s">
        <v>101</v>
      </c>
      <c r="G1341" s="88"/>
      <c r="H1341" s="88"/>
      <c r="I1341" s="88"/>
      <c r="J1341" s="88"/>
      <c r="K1341" s="88"/>
      <c r="L1341" s="88"/>
      <c r="M1341" s="45">
        <v>1117</v>
      </c>
      <c r="N1341" s="45">
        <v>2070</v>
      </c>
      <c r="O1341" s="45"/>
      <c r="P1341" s="45"/>
      <c r="Q1341" s="45"/>
      <c r="R1341" s="45"/>
      <c r="S1341" s="45"/>
      <c r="T1341" s="45"/>
      <c r="U1341" s="45"/>
      <c r="V1341" s="45"/>
      <c r="W1341" s="138"/>
      <c r="X1341" s="138"/>
      <c r="Y1341" s="138"/>
      <c r="Z1341" s="25">
        <v>1</v>
      </c>
      <c r="AA1341" s="25"/>
      <c r="AB1341" s="25">
        <v>0.19</v>
      </c>
      <c r="AC1341" s="25">
        <v>1.52E-2</v>
      </c>
      <c r="AD1341" s="121"/>
      <c r="AE1341" s="121"/>
      <c r="AF1341" s="88">
        <v>60</v>
      </c>
      <c r="AG1341" s="88">
        <v>98</v>
      </c>
    </row>
    <row r="1342" spans="1:33">
      <c r="A1342" s="12" t="s">
        <v>145</v>
      </c>
      <c r="B1342" s="2" t="s">
        <v>75</v>
      </c>
      <c r="C1342" s="13" t="s">
        <v>187</v>
      </c>
      <c r="D1342" s="2">
        <v>2015</v>
      </c>
      <c r="E1342" s="13">
        <v>2016</v>
      </c>
      <c r="F1342" s="13" t="s">
        <v>101</v>
      </c>
      <c r="G1342" s="88"/>
      <c r="H1342" s="88"/>
      <c r="I1342" s="88"/>
      <c r="J1342" s="88"/>
      <c r="K1342" s="88"/>
      <c r="L1342" s="88"/>
      <c r="M1342" s="45">
        <v>131692</v>
      </c>
      <c r="N1342" s="45">
        <v>297486</v>
      </c>
      <c r="O1342" s="45"/>
      <c r="P1342" s="45"/>
      <c r="Q1342" s="45"/>
      <c r="R1342" s="45"/>
      <c r="S1342" s="45"/>
      <c r="T1342" s="45"/>
      <c r="U1342" s="45"/>
      <c r="V1342" s="45"/>
      <c r="W1342" s="138"/>
      <c r="X1342" s="138"/>
      <c r="Y1342" s="138"/>
      <c r="Z1342" s="25">
        <v>0.99490000000000001</v>
      </c>
      <c r="AA1342" s="25"/>
      <c r="AB1342" s="25">
        <v>0.3</v>
      </c>
      <c r="AC1342" s="25">
        <v>6.0900000000000003E-2</v>
      </c>
      <c r="AD1342" s="121"/>
      <c r="AE1342" s="121"/>
      <c r="AF1342" s="88">
        <v>16014</v>
      </c>
      <c r="AG1342" s="88">
        <v>35850</v>
      </c>
    </row>
    <row r="1343" spans="1:33">
      <c r="A1343" s="12" t="s">
        <v>146</v>
      </c>
      <c r="B1343" s="2" t="s">
        <v>74</v>
      </c>
      <c r="C1343" s="13" t="s">
        <v>187</v>
      </c>
      <c r="D1343" s="2">
        <v>2015</v>
      </c>
      <c r="E1343" s="13">
        <v>2016</v>
      </c>
      <c r="F1343" s="13" t="s">
        <v>101</v>
      </c>
      <c r="G1343" s="88"/>
      <c r="H1343" s="88"/>
      <c r="I1343" s="88"/>
      <c r="J1343" s="88"/>
      <c r="K1343" s="88"/>
      <c r="L1343" s="88"/>
      <c r="M1343" s="45">
        <v>104809</v>
      </c>
      <c r="N1343" s="45">
        <v>219954</v>
      </c>
      <c r="O1343" s="45"/>
      <c r="P1343" s="45"/>
      <c r="Q1343" s="45"/>
      <c r="R1343" s="45"/>
      <c r="S1343" s="45"/>
      <c r="T1343" s="45"/>
      <c r="U1343" s="45"/>
      <c r="V1343" s="45"/>
      <c r="W1343" s="138"/>
      <c r="X1343" s="138"/>
      <c r="Y1343" s="138"/>
      <c r="Z1343" s="25">
        <v>0.98519999999999996</v>
      </c>
      <c r="AA1343" s="25"/>
      <c r="AB1343" s="25">
        <v>0.125</v>
      </c>
      <c r="AC1343" s="25">
        <v>2.6800000000000001E-2</v>
      </c>
      <c r="AD1343" s="121"/>
      <c r="AE1343" s="121"/>
      <c r="AF1343" s="88">
        <v>8856</v>
      </c>
      <c r="AG1343" s="88">
        <v>17825</v>
      </c>
    </row>
    <row r="1344" spans="1:33">
      <c r="A1344" s="12" t="s">
        <v>147</v>
      </c>
      <c r="B1344" s="2" t="s">
        <v>75</v>
      </c>
      <c r="C1344" s="13" t="s">
        <v>187</v>
      </c>
      <c r="D1344" s="2">
        <v>2015</v>
      </c>
      <c r="E1344" s="13">
        <v>2016</v>
      </c>
      <c r="F1344" s="13" t="s">
        <v>101</v>
      </c>
      <c r="G1344" s="88"/>
      <c r="H1344" s="88"/>
      <c r="I1344" s="88"/>
      <c r="J1344" s="88"/>
      <c r="K1344" s="88"/>
      <c r="L1344" s="88"/>
      <c r="M1344" s="45">
        <v>2639</v>
      </c>
      <c r="N1344" s="45">
        <v>5892</v>
      </c>
      <c r="O1344" s="45"/>
      <c r="P1344" s="45"/>
      <c r="Q1344" s="45"/>
      <c r="R1344" s="45"/>
      <c r="S1344" s="45"/>
      <c r="T1344" s="45"/>
      <c r="U1344" s="45"/>
      <c r="V1344" s="45"/>
      <c r="W1344" s="138"/>
      <c r="X1344" s="138"/>
      <c r="Y1344" s="138"/>
      <c r="Z1344" s="25">
        <v>1</v>
      </c>
      <c r="AA1344" s="25"/>
      <c r="AB1344" s="25">
        <v>0.19</v>
      </c>
      <c r="AC1344" s="25">
        <v>1.52E-2</v>
      </c>
      <c r="AD1344" s="121"/>
      <c r="AE1344" s="121"/>
      <c r="AF1344" s="88">
        <v>384</v>
      </c>
      <c r="AG1344" s="88">
        <v>898</v>
      </c>
    </row>
    <row r="1345" spans="1:33">
      <c r="A1345" s="12" t="s">
        <v>148</v>
      </c>
      <c r="B1345" s="2" t="s">
        <v>75</v>
      </c>
      <c r="C1345" s="13" t="s">
        <v>187</v>
      </c>
      <c r="D1345" s="2">
        <v>2015</v>
      </c>
      <c r="E1345" s="13">
        <v>2016</v>
      </c>
      <c r="F1345" s="13" t="s">
        <v>101</v>
      </c>
      <c r="G1345" s="88"/>
      <c r="H1345" s="88"/>
      <c r="I1345" s="88"/>
      <c r="J1345" s="88"/>
      <c r="K1345" s="88"/>
      <c r="L1345" s="88"/>
      <c r="M1345" s="45">
        <v>182434</v>
      </c>
      <c r="N1345" s="45">
        <v>403091</v>
      </c>
      <c r="O1345" s="45"/>
      <c r="P1345" s="45"/>
      <c r="Q1345" s="45"/>
      <c r="R1345" s="45"/>
      <c r="S1345" s="45"/>
      <c r="T1345" s="45"/>
      <c r="U1345" s="45"/>
      <c r="V1345" s="45"/>
      <c r="W1345" s="138"/>
      <c r="X1345" s="138"/>
      <c r="Y1345" s="138"/>
      <c r="Z1345" s="25">
        <v>0.99909999999999999</v>
      </c>
      <c r="AA1345" s="25"/>
      <c r="AB1345" s="25">
        <v>0</v>
      </c>
      <c r="AC1345" s="25">
        <v>1.2E-2</v>
      </c>
      <c r="AD1345" s="121"/>
      <c r="AE1345" s="121"/>
      <c r="AF1345" s="88">
        <v>20340</v>
      </c>
      <c r="AG1345" s="88">
        <v>44178</v>
      </c>
    </row>
    <row r="1346" spans="1:33">
      <c r="A1346" s="12" t="s">
        <v>149</v>
      </c>
      <c r="B1346" s="2" t="s">
        <v>74</v>
      </c>
      <c r="C1346" s="13" t="s">
        <v>187</v>
      </c>
      <c r="D1346" s="2">
        <v>2015</v>
      </c>
      <c r="E1346" s="13">
        <v>2016</v>
      </c>
      <c r="F1346" s="13" t="s">
        <v>101</v>
      </c>
      <c r="G1346" s="88"/>
      <c r="H1346" s="88"/>
      <c r="I1346" s="88"/>
      <c r="J1346" s="88"/>
      <c r="K1346" s="88"/>
      <c r="L1346" s="88"/>
      <c r="M1346" s="45">
        <v>144356</v>
      </c>
      <c r="N1346" s="45">
        <v>293810</v>
      </c>
      <c r="O1346" s="45"/>
      <c r="P1346" s="45"/>
      <c r="Q1346" s="45"/>
      <c r="R1346" s="45"/>
      <c r="S1346" s="45"/>
      <c r="T1346" s="45"/>
      <c r="U1346" s="45"/>
      <c r="V1346" s="45"/>
      <c r="W1346" s="138"/>
      <c r="X1346" s="138"/>
      <c r="Y1346" s="138"/>
      <c r="Z1346" s="25">
        <v>0.95579999999999998</v>
      </c>
      <c r="AA1346" s="25"/>
      <c r="AB1346" s="25">
        <v>0.38500000000000001</v>
      </c>
      <c r="AC1346" s="25">
        <v>2.8999999999999998E-3</v>
      </c>
      <c r="AD1346" s="121"/>
      <c r="AE1346" s="121"/>
      <c r="AF1346" s="88">
        <v>15595</v>
      </c>
      <c r="AG1346" s="88">
        <v>32452</v>
      </c>
    </row>
    <row r="1347" spans="1:33">
      <c r="A1347" s="12" t="s">
        <v>150</v>
      </c>
      <c r="B1347" s="2" t="s">
        <v>74</v>
      </c>
      <c r="C1347" s="13" t="s">
        <v>187</v>
      </c>
      <c r="D1347" s="2">
        <v>2015</v>
      </c>
      <c r="E1347" s="13">
        <v>2016</v>
      </c>
      <c r="F1347" s="13" t="s">
        <v>101</v>
      </c>
      <c r="G1347" s="88"/>
      <c r="H1347" s="88"/>
      <c r="I1347" s="88"/>
      <c r="J1347" s="88"/>
      <c r="K1347" s="88"/>
      <c r="L1347" s="88"/>
      <c r="M1347" s="45">
        <v>34501</v>
      </c>
      <c r="N1347" s="45">
        <v>52906</v>
      </c>
      <c r="O1347" s="45"/>
      <c r="P1347" s="45"/>
      <c r="Q1347" s="45"/>
      <c r="R1347" s="45"/>
      <c r="S1347" s="45"/>
      <c r="T1347" s="45"/>
      <c r="U1347" s="45"/>
      <c r="V1347" s="45"/>
      <c r="W1347" s="138"/>
      <c r="X1347" s="138"/>
      <c r="Y1347" s="138"/>
      <c r="Z1347" s="25">
        <v>0.96909999999999996</v>
      </c>
      <c r="AA1347" s="25"/>
      <c r="AB1347" s="25">
        <v>1</v>
      </c>
      <c r="AC1347" s="25">
        <v>1.61E-2</v>
      </c>
      <c r="AD1347" s="121"/>
      <c r="AE1347" s="121"/>
      <c r="AF1347" s="88">
        <v>3918</v>
      </c>
      <c r="AG1347" s="88">
        <v>6305</v>
      </c>
    </row>
    <row r="1348" spans="1:33">
      <c r="A1348" s="12" t="s">
        <v>151</v>
      </c>
      <c r="B1348" s="2" t="s">
        <v>75</v>
      </c>
      <c r="C1348" s="13" t="s">
        <v>187</v>
      </c>
      <c r="D1348" s="2">
        <v>2015</v>
      </c>
      <c r="E1348" s="13">
        <v>2016</v>
      </c>
      <c r="F1348" s="13" t="s">
        <v>101</v>
      </c>
      <c r="G1348" s="88"/>
      <c r="H1348" s="88"/>
      <c r="I1348" s="88"/>
      <c r="J1348" s="88"/>
      <c r="K1348" s="88"/>
      <c r="L1348" s="88"/>
      <c r="M1348" s="45">
        <v>52970</v>
      </c>
      <c r="N1348" s="45">
        <v>120132</v>
      </c>
      <c r="O1348" s="45"/>
      <c r="P1348" s="45"/>
      <c r="Q1348" s="45"/>
      <c r="R1348" s="45"/>
      <c r="S1348" s="45"/>
      <c r="T1348" s="45"/>
      <c r="U1348" s="45"/>
      <c r="V1348" s="45"/>
      <c r="W1348" s="138"/>
      <c r="X1348" s="138"/>
      <c r="Y1348" s="138"/>
      <c r="Z1348" s="25">
        <v>0.98270000000000002</v>
      </c>
      <c r="AA1348" s="25"/>
      <c r="AB1348" s="25">
        <v>0</v>
      </c>
      <c r="AC1348" s="25">
        <v>3.6499999999999998E-2</v>
      </c>
      <c r="AD1348" s="121"/>
      <c r="AE1348" s="121"/>
      <c r="AF1348" s="88">
        <v>7088</v>
      </c>
      <c r="AG1348" s="88">
        <v>15197</v>
      </c>
    </row>
    <row r="1349" spans="1:33">
      <c r="A1349" s="12" t="s">
        <v>152</v>
      </c>
      <c r="B1349" s="2" t="s">
        <v>74</v>
      </c>
      <c r="C1349" s="13" t="s">
        <v>187</v>
      </c>
      <c r="D1349" s="2">
        <v>2015</v>
      </c>
      <c r="E1349" s="13">
        <v>2016</v>
      </c>
      <c r="F1349" s="13" t="s">
        <v>101</v>
      </c>
      <c r="G1349" s="88"/>
      <c r="H1349" s="88"/>
      <c r="I1349" s="88"/>
      <c r="J1349" s="88"/>
      <c r="K1349" s="88"/>
      <c r="L1349" s="88"/>
      <c r="M1349" s="45">
        <v>10132</v>
      </c>
      <c r="N1349" s="45">
        <v>18711</v>
      </c>
      <c r="O1349" s="45"/>
      <c r="P1349" s="45"/>
      <c r="Q1349" s="45"/>
      <c r="R1349" s="45"/>
      <c r="S1349" s="45"/>
      <c r="T1349" s="45"/>
      <c r="U1349" s="45"/>
      <c r="V1349" s="45"/>
      <c r="W1349" s="138"/>
      <c r="X1349" s="138"/>
      <c r="Y1349" s="138"/>
      <c r="Z1349" s="25">
        <v>0.96089999999999998</v>
      </c>
      <c r="AA1349" s="25"/>
      <c r="AB1349" s="25">
        <v>0.19</v>
      </c>
      <c r="AC1349" s="25">
        <v>1.52E-2</v>
      </c>
      <c r="AD1349" s="121"/>
      <c r="AE1349" s="121"/>
      <c r="AF1349" s="88">
        <v>1079</v>
      </c>
      <c r="AG1349" s="88">
        <v>2238</v>
      </c>
    </row>
    <row r="1350" spans="1:33">
      <c r="A1350" s="12" t="s">
        <v>153</v>
      </c>
      <c r="B1350" s="2" t="s">
        <v>74</v>
      </c>
      <c r="C1350" s="13" t="s">
        <v>187</v>
      </c>
      <c r="D1350" s="2">
        <v>2015</v>
      </c>
      <c r="E1350" s="13">
        <v>2016</v>
      </c>
      <c r="F1350" s="13" t="s">
        <v>101</v>
      </c>
      <c r="G1350" s="88"/>
      <c r="H1350" s="88"/>
      <c r="I1350" s="88"/>
      <c r="J1350" s="88"/>
      <c r="K1350" s="88"/>
      <c r="L1350" s="88"/>
      <c r="M1350" s="45">
        <v>16066</v>
      </c>
      <c r="N1350" s="45">
        <v>31425</v>
      </c>
      <c r="O1350" s="45"/>
      <c r="P1350" s="45"/>
      <c r="Q1350" s="45"/>
      <c r="R1350" s="45"/>
      <c r="S1350" s="45"/>
      <c r="T1350" s="45"/>
      <c r="U1350" s="45"/>
      <c r="V1350" s="45"/>
      <c r="W1350" s="138"/>
      <c r="X1350" s="138"/>
      <c r="Y1350" s="138"/>
      <c r="Z1350" s="25">
        <v>0.95879999999999999</v>
      </c>
      <c r="AA1350" s="25"/>
      <c r="AB1350" s="25">
        <v>0.19</v>
      </c>
      <c r="AC1350" s="25">
        <v>1.52E-2</v>
      </c>
      <c r="AD1350" s="121"/>
      <c r="AE1350" s="121"/>
      <c r="AF1350" s="88">
        <v>3744</v>
      </c>
      <c r="AG1350" s="88">
        <v>7331</v>
      </c>
    </row>
    <row r="1351" spans="1:33">
      <c r="A1351" s="12" t="s">
        <v>154</v>
      </c>
      <c r="B1351" s="2" t="s">
        <v>74</v>
      </c>
      <c r="C1351" s="13" t="s">
        <v>187</v>
      </c>
      <c r="D1351" s="2">
        <v>2015</v>
      </c>
      <c r="E1351" s="13">
        <v>2016</v>
      </c>
      <c r="F1351" s="13" t="s">
        <v>101</v>
      </c>
      <c r="G1351" s="88"/>
      <c r="H1351" s="88"/>
      <c r="I1351" s="88"/>
      <c r="J1351" s="88"/>
      <c r="K1351" s="88"/>
      <c r="L1351" s="88"/>
      <c r="M1351" s="45">
        <v>17766</v>
      </c>
      <c r="N1351" s="45">
        <v>37437</v>
      </c>
      <c r="O1351" s="45"/>
      <c r="P1351" s="45"/>
      <c r="Q1351" s="45"/>
      <c r="R1351" s="45"/>
      <c r="S1351" s="45"/>
      <c r="T1351" s="45"/>
      <c r="U1351" s="45"/>
      <c r="V1351" s="45"/>
      <c r="W1351" s="138"/>
      <c r="X1351" s="138"/>
      <c r="Y1351" s="138"/>
      <c r="Z1351" s="25">
        <v>0.9597</v>
      </c>
      <c r="AA1351" s="25"/>
      <c r="AB1351" s="25">
        <v>0.19</v>
      </c>
      <c r="AC1351" s="25">
        <v>1.52E-2</v>
      </c>
      <c r="AD1351" s="121"/>
      <c r="AE1351" s="121"/>
      <c r="AF1351" s="88">
        <v>4660</v>
      </c>
      <c r="AG1351" s="88">
        <v>10616</v>
      </c>
    </row>
    <row r="1352" spans="1:33">
      <c r="A1352" s="12" t="s">
        <v>155</v>
      </c>
      <c r="B1352" s="2" t="s">
        <v>74</v>
      </c>
      <c r="C1352" s="13" t="s">
        <v>187</v>
      </c>
      <c r="D1352" s="2">
        <v>2015</v>
      </c>
      <c r="E1352" s="13">
        <v>2016</v>
      </c>
      <c r="F1352" s="13" t="s">
        <v>101</v>
      </c>
      <c r="G1352" s="88"/>
      <c r="H1352" s="88"/>
      <c r="I1352" s="88"/>
      <c r="J1352" s="88"/>
      <c r="K1352" s="88"/>
      <c r="L1352" s="88"/>
      <c r="M1352" s="45">
        <v>54674</v>
      </c>
      <c r="N1352" s="45">
        <v>108498</v>
      </c>
      <c r="O1352" s="45"/>
      <c r="P1352" s="45"/>
      <c r="Q1352" s="45"/>
      <c r="R1352" s="45"/>
      <c r="S1352" s="45"/>
      <c r="T1352" s="45"/>
      <c r="U1352" s="45"/>
      <c r="V1352" s="45"/>
      <c r="W1352" s="138"/>
      <c r="X1352" s="138"/>
      <c r="Y1352" s="138"/>
      <c r="Z1352" s="25">
        <v>0.98799999999999999</v>
      </c>
      <c r="AA1352" s="25"/>
      <c r="AB1352" s="25">
        <v>0.25</v>
      </c>
      <c r="AC1352" s="25">
        <v>7.3499999999999996E-2</v>
      </c>
      <c r="AD1352" s="121"/>
      <c r="AE1352" s="121"/>
      <c r="AF1352" s="88">
        <v>10090</v>
      </c>
      <c r="AG1352" s="88">
        <v>20730</v>
      </c>
    </row>
    <row r="1353" spans="1:33">
      <c r="A1353" s="12" t="s">
        <v>156</v>
      </c>
      <c r="B1353" s="2" t="s">
        <v>74</v>
      </c>
      <c r="C1353" s="13" t="s">
        <v>187</v>
      </c>
      <c r="D1353" s="2">
        <v>2015</v>
      </c>
      <c r="E1353" s="13">
        <v>2016</v>
      </c>
      <c r="F1353" s="13" t="s">
        <v>101</v>
      </c>
      <c r="G1353" s="88"/>
      <c r="H1353" s="88"/>
      <c r="I1353" s="88"/>
      <c r="J1353" s="88"/>
      <c r="K1353" s="88"/>
      <c r="L1353" s="88"/>
      <c r="M1353" s="45">
        <v>14227</v>
      </c>
      <c r="N1353" s="45">
        <v>26332</v>
      </c>
      <c r="O1353" s="45"/>
      <c r="P1353" s="45"/>
      <c r="Q1353" s="45"/>
      <c r="R1353" s="45"/>
      <c r="S1353" s="45"/>
      <c r="T1353" s="45"/>
      <c r="U1353" s="45"/>
      <c r="V1353" s="45"/>
      <c r="W1353" s="138"/>
      <c r="X1353" s="138"/>
      <c r="Y1353" s="138"/>
      <c r="Z1353" s="25">
        <v>0.96260000000000001</v>
      </c>
      <c r="AA1353" s="25"/>
      <c r="AB1353" s="25">
        <v>0.19</v>
      </c>
      <c r="AC1353" s="25">
        <v>1.52E-2</v>
      </c>
      <c r="AD1353" s="121"/>
      <c r="AE1353" s="121"/>
      <c r="AF1353" s="88">
        <v>2446</v>
      </c>
      <c r="AG1353" s="88">
        <v>5181</v>
      </c>
    </row>
    <row r="1354" spans="1:33">
      <c r="A1354" s="12" t="s">
        <v>157</v>
      </c>
      <c r="B1354" s="2" t="s">
        <v>75</v>
      </c>
      <c r="C1354" s="13" t="s">
        <v>187</v>
      </c>
      <c r="D1354" s="2">
        <v>2015</v>
      </c>
      <c r="E1354" s="13">
        <v>2016</v>
      </c>
      <c r="F1354" s="13" t="s">
        <v>101</v>
      </c>
      <c r="G1354" s="88"/>
      <c r="H1354" s="88"/>
      <c r="I1354" s="88"/>
      <c r="J1354" s="88"/>
      <c r="K1354" s="88"/>
      <c r="L1354" s="88"/>
      <c r="M1354" s="45">
        <v>12882</v>
      </c>
      <c r="N1354" s="45">
        <v>24741</v>
      </c>
      <c r="O1354" s="45"/>
      <c r="P1354" s="45"/>
      <c r="Q1354" s="45"/>
      <c r="R1354" s="45"/>
      <c r="S1354" s="45"/>
      <c r="T1354" s="45"/>
      <c r="U1354" s="45"/>
      <c r="V1354" s="45"/>
      <c r="W1354" s="138"/>
      <c r="X1354" s="138"/>
      <c r="Y1354" s="138"/>
      <c r="Z1354" s="25">
        <v>0.98029999999999995</v>
      </c>
      <c r="AA1354" s="25"/>
      <c r="AB1354" s="25">
        <v>0.19</v>
      </c>
      <c r="AC1354" s="25">
        <v>1.52E-2</v>
      </c>
      <c r="AD1354" s="121"/>
      <c r="AE1354" s="121"/>
      <c r="AF1354" s="88">
        <v>609</v>
      </c>
      <c r="AG1354" s="88">
        <v>975</v>
      </c>
    </row>
    <row r="1355" spans="1:33">
      <c r="A1355" s="12" t="s">
        <v>158</v>
      </c>
      <c r="B1355" s="2" t="s">
        <v>75</v>
      </c>
      <c r="C1355" s="13" t="s">
        <v>187</v>
      </c>
      <c r="D1355" s="2">
        <v>2015</v>
      </c>
      <c r="E1355" s="13">
        <v>2016</v>
      </c>
      <c r="F1355" s="13" t="s">
        <v>101</v>
      </c>
      <c r="G1355" s="88"/>
      <c r="H1355" s="88"/>
      <c r="I1355" s="88"/>
      <c r="J1355" s="88"/>
      <c r="K1355" s="88"/>
      <c r="L1355" s="88"/>
      <c r="M1355" s="45">
        <v>165</v>
      </c>
      <c r="N1355" s="45">
        <v>296</v>
      </c>
      <c r="O1355" s="45"/>
      <c r="P1355" s="45"/>
      <c r="Q1355" s="45"/>
      <c r="R1355" s="45"/>
      <c r="S1355" s="45"/>
      <c r="T1355" s="45"/>
      <c r="U1355" s="45"/>
      <c r="V1355" s="45"/>
      <c r="W1355" s="138"/>
      <c r="X1355" s="138"/>
      <c r="Y1355" s="138"/>
      <c r="Z1355" s="25">
        <v>1</v>
      </c>
      <c r="AA1355" s="25"/>
      <c r="AB1355" s="25">
        <v>0.19</v>
      </c>
      <c r="AC1355" s="25">
        <v>1.52E-2</v>
      </c>
      <c r="AD1355" s="121"/>
      <c r="AE1355" s="121"/>
      <c r="AF1355" s="88" t="s">
        <v>430</v>
      </c>
      <c r="AG1355" s="88" t="s">
        <v>430</v>
      </c>
    </row>
    <row r="1356" spans="1:33">
      <c r="A1356" s="12" t="s">
        <v>159</v>
      </c>
      <c r="B1356" s="2" t="s">
        <v>75</v>
      </c>
      <c r="C1356" s="13" t="s">
        <v>187</v>
      </c>
      <c r="D1356" s="2">
        <v>2015</v>
      </c>
      <c r="E1356" s="13">
        <v>2016</v>
      </c>
      <c r="F1356" s="13" t="s">
        <v>101</v>
      </c>
      <c r="G1356" s="88"/>
      <c r="H1356" s="88"/>
      <c r="I1356" s="88"/>
      <c r="J1356" s="88"/>
      <c r="K1356" s="88"/>
      <c r="L1356" s="88"/>
      <c r="M1356" s="45">
        <v>3313</v>
      </c>
      <c r="N1356" s="45">
        <v>7079</v>
      </c>
      <c r="O1356" s="45"/>
      <c r="P1356" s="45"/>
      <c r="Q1356" s="45"/>
      <c r="R1356" s="45"/>
      <c r="S1356" s="45"/>
      <c r="T1356" s="45"/>
      <c r="U1356" s="45"/>
      <c r="V1356" s="45"/>
      <c r="W1356" s="138"/>
      <c r="X1356" s="138"/>
      <c r="Y1356" s="138"/>
      <c r="Z1356" s="25">
        <v>1</v>
      </c>
      <c r="AA1356" s="25"/>
      <c r="AB1356" s="25">
        <v>0.19</v>
      </c>
      <c r="AC1356" s="25">
        <v>1.52E-2</v>
      </c>
      <c r="AD1356" s="121"/>
      <c r="AE1356" s="121"/>
      <c r="AF1356" s="88">
        <v>159</v>
      </c>
      <c r="AG1356" s="88">
        <v>258</v>
      </c>
    </row>
    <row r="1357" spans="1:33">
      <c r="A1357" s="12" t="s">
        <v>160</v>
      </c>
      <c r="B1357" s="2" t="s">
        <v>74</v>
      </c>
      <c r="C1357" s="13" t="s">
        <v>187</v>
      </c>
      <c r="D1357" s="2">
        <v>2015</v>
      </c>
      <c r="E1357" s="13">
        <v>2016</v>
      </c>
      <c r="F1357" s="13" t="s">
        <v>101</v>
      </c>
      <c r="G1357" s="88"/>
      <c r="H1357" s="88"/>
      <c r="I1357" s="88"/>
      <c r="J1357" s="88"/>
      <c r="K1357" s="88"/>
      <c r="L1357" s="88"/>
      <c r="M1357" s="45">
        <v>23107</v>
      </c>
      <c r="N1357" s="45">
        <v>44056</v>
      </c>
      <c r="O1357" s="45"/>
      <c r="P1357" s="45"/>
      <c r="Q1357" s="45"/>
      <c r="R1357" s="45"/>
      <c r="S1357" s="45"/>
      <c r="T1357" s="45"/>
      <c r="U1357" s="45"/>
      <c r="V1357" s="45"/>
      <c r="W1357" s="138"/>
      <c r="X1357" s="138"/>
      <c r="Y1357" s="138"/>
      <c r="Z1357" s="25">
        <v>0.94940000000000002</v>
      </c>
      <c r="AA1357" s="25"/>
      <c r="AB1357" s="25">
        <v>0.5</v>
      </c>
      <c r="AC1357" s="25">
        <v>3.5000000000000001E-3</v>
      </c>
      <c r="AD1357" s="121"/>
      <c r="AE1357" s="121"/>
      <c r="AF1357" s="88">
        <v>2255</v>
      </c>
      <c r="AG1357" s="88">
        <v>4560</v>
      </c>
    </row>
    <row r="1358" spans="1:33">
      <c r="A1358" s="12" t="s">
        <v>161</v>
      </c>
      <c r="B1358" s="2" t="s">
        <v>74</v>
      </c>
      <c r="C1358" s="13" t="s">
        <v>187</v>
      </c>
      <c r="D1358" s="2">
        <v>2015</v>
      </c>
      <c r="E1358" s="13">
        <v>2016</v>
      </c>
      <c r="F1358" s="13" t="s">
        <v>101</v>
      </c>
      <c r="G1358" s="88"/>
      <c r="H1358" s="88"/>
      <c r="I1358" s="88"/>
      <c r="J1358" s="88"/>
      <c r="K1358" s="88"/>
      <c r="L1358" s="88"/>
      <c r="M1358" s="45">
        <v>19983</v>
      </c>
      <c r="N1358" s="45">
        <v>35769</v>
      </c>
      <c r="O1358" s="45"/>
      <c r="P1358" s="45"/>
      <c r="Q1358" s="45"/>
      <c r="R1358" s="45"/>
      <c r="S1358" s="45"/>
      <c r="T1358" s="45"/>
      <c r="U1358" s="45"/>
      <c r="V1358" s="45"/>
      <c r="W1358" s="138"/>
      <c r="X1358" s="138"/>
      <c r="Y1358" s="138"/>
      <c r="Z1358" s="25">
        <v>0.89649999999999996</v>
      </c>
      <c r="AA1358" s="25"/>
      <c r="AB1358" s="25">
        <v>0.19</v>
      </c>
      <c r="AC1358" s="25">
        <v>1.52E-2</v>
      </c>
      <c r="AD1358" s="121"/>
      <c r="AE1358" s="121"/>
      <c r="AF1358" s="88">
        <v>3252</v>
      </c>
      <c r="AG1358" s="88">
        <v>6762</v>
      </c>
    </row>
    <row r="1359" spans="1:33">
      <c r="A1359" s="12" t="s">
        <v>162</v>
      </c>
      <c r="B1359" s="2" t="s">
        <v>75</v>
      </c>
      <c r="C1359" s="13" t="s">
        <v>187</v>
      </c>
      <c r="D1359" s="2">
        <v>2015</v>
      </c>
      <c r="E1359" s="13">
        <v>2016</v>
      </c>
      <c r="F1359" s="13" t="s">
        <v>101</v>
      </c>
      <c r="G1359" s="88"/>
      <c r="H1359" s="88"/>
      <c r="I1359" s="88"/>
      <c r="J1359" s="88"/>
      <c r="K1359" s="88"/>
      <c r="L1359" s="88"/>
      <c r="M1359" s="45">
        <v>42973</v>
      </c>
      <c r="N1359" s="45">
        <v>91041</v>
      </c>
      <c r="O1359" s="45"/>
      <c r="P1359" s="45"/>
      <c r="Q1359" s="45"/>
      <c r="R1359" s="45"/>
      <c r="S1359" s="45"/>
      <c r="T1359" s="45"/>
      <c r="U1359" s="45"/>
      <c r="V1359" s="45"/>
      <c r="W1359" s="138"/>
      <c r="X1359" s="138"/>
      <c r="Y1359" s="138"/>
      <c r="Z1359" s="25">
        <v>0.99390000000000001</v>
      </c>
      <c r="AA1359" s="25"/>
      <c r="AB1359" s="25">
        <v>0</v>
      </c>
      <c r="AC1359" s="25">
        <v>1.7399999999999999E-2</v>
      </c>
      <c r="AD1359" s="121"/>
      <c r="AE1359" s="121"/>
      <c r="AF1359" s="88">
        <v>5219</v>
      </c>
      <c r="AG1359" s="88">
        <v>11382</v>
      </c>
    </row>
    <row r="1360" spans="1:33">
      <c r="A1360" s="12" t="s">
        <v>163</v>
      </c>
      <c r="B1360" s="2" t="s">
        <v>75</v>
      </c>
      <c r="C1360" s="13" t="s">
        <v>187</v>
      </c>
      <c r="D1360" s="2">
        <v>2015</v>
      </c>
      <c r="E1360" s="13">
        <v>2016</v>
      </c>
      <c r="F1360" s="13" t="s">
        <v>101</v>
      </c>
      <c r="G1360" s="88"/>
      <c r="H1360" s="88"/>
      <c r="I1360" s="88"/>
      <c r="J1360" s="88"/>
      <c r="K1360" s="88"/>
      <c r="L1360" s="88"/>
      <c r="M1360" s="45">
        <v>5734</v>
      </c>
      <c r="N1360" s="45">
        <v>13200</v>
      </c>
      <c r="O1360" s="45"/>
      <c r="P1360" s="45"/>
      <c r="Q1360" s="45"/>
      <c r="R1360" s="45"/>
      <c r="S1360" s="45"/>
      <c r="T1360" s="45"/>
      <c r="U1360" s="45"/>
      <c r="V1360" s="45"/>
      <c r="W1360" s="138"/>
      <c r="X1360" s="138"/>
      <c r="Y1360" s="138"/>
      <c r="Z1360" s="25">
        <v>0.97689999999999999</v>
      </c>
      <c r="AA1360" s="25"/>
      <c r="AB1360" s="25">
        <v>0.19</v>
      </c>
      <c r="AC1360" s="25">
        <v>1.52E-2</v>
      </c>
      <c r="AD1360" s="121"/>
      <c r="AE1360" s="121"/>
      <c r="AF1360" s="88">
        <v>671</v>
      </c>
      <c r="AG1360" s="88">
        <v>1434</v>
      </c>
    </row>
    <row r="1361" spans="1:49">
      <c r="A1361" s="12" t="s">
        <v>164</v>
      </c>
      <c r="B1361" s="2" t="s">
        <v>75</v>
      </c>
      <c r="C1361" s="13" t="s">
        <v>187</v>
      </c>
      <c r="D1361" s="2">
        <v>2015</v>
      </c>
      <c r="E1361" s="13">
        <v>2016</v>
      </c>
      <c r="F1361" s="13" t="s">
        <v>101</v>
      </c>
      <c r="G1361" s="88"/>
      <c r="H1361" s="88"/>
      <c r="I1361" s="88"/>
      <c r="J1361" s="88"/>
      <c r="K1361" s="88"/>
      <c r="L1361" s="88"/>
      <c r="M1361" s="45">
        <v>4721</v>
      </c>
      <c r="N1361" s="45">
        <v>10279</v>
      </c>
      <c r="O1361" s="45"/>
      <c r="P1361" s="45"/>
      <c r="Q1361" s="45"/>
      <c r="R1361" s="45"/>
      <c r="S1361" s="45"/>
      <c r="T1361" s="45"/>
      <c r="U1361" s="45"/>
      <c r="V1361" s="45"/>
      <c r="W1361" s="138"/>
      <c r="X1361" s="138"/>
      <c r="Y1361" s="138"/>
      <c r="Z1361" s="25">
        <v>0.97109999999999996</v>
      </c>
      <c r="AA1361" s="25"/>
      <c r="AB1361" s="25">
        <v>0.19</v>
      </c>
      <c r="AC1361" s="25">
        <v>1.52E-2</v>
      </c>
      <c r="AD1361" s="121"/>
      <c r="AE1361" s="121"/>
      <c r="AF1361" s="88">
        <v>404</v>
      </c>
      <c r="AG1361" s="88">
        <v>866</v>
      </c>
    </row>
    <row r="1362" spans="1:49">
      <c r="A1362" s="12" t="s">
        <v>165</v>
      </c>
      <c r="B1362" s="2" t="s">
        <v>75</v>
      </c>
      <c r="C1362" s="13" t="s">
        <v>187</v>
      </c>
      <c r="D1362" s="2">
        <v>2015</v>
      </c>
      <c r="E1362" s="13">
        <v>2016</v>
      </c>
      <c r="F1362" s="13" t="s">
        <v>101</v>
      </c>
      <c r="G1362" s="88"/>
      <c r="H1362" s="88"/>
      <c r="I1362" s="88"/>
      <c r="J1362" s="88"/>
      <c r="K1362" s="88"/>
      <c r="L1362" s="88"/>
      <c r="M1362" s="45">
        <v>1050</v>
      </c>
      <c r="N1362" s="45">
        <v>1842</v>
      </c>
      <c r="O1362" s="45"/>
      <c r="P1362" s="45"/>
      <c r="Q1362" s="45"/>
      <c r="R1362" s="45"/>
      <c r="S1362" s="45"/>
      <c r="T1362" s="45"/>
      <c r="U1362" s="45"/>
      <c r="V1362" s="45"/>
      <c r="W1362" s="138"/>
      <c r="X1362" s="138"/>
      <c r="Y1362" s="138"/>
      <c r="Z1362" s="25">
        <v>0.95120000000000005</v>
      </c>
      <c r="AA1362" s="25"/>
      <c r="AB1362" s="25">
        <v>0.19</v>
      </c>
      <c r="AC1362" s="25">
        <v>1.52E-2</v>
      </c>
      <c r="AD1362" s="121"/>
      <c r="AE1362" s="121"/>
      <c r="AF1362" s="88">
        <v>41</v>
      </c>
      <c r="AG1362" s="88">
        <v>57</v>
      </c>
      <c r="AH1362" s="1"/>
      <c r="AI1362" s="1"/>
      <c r="AJ1362" s="1"/>
      <c r="AK1362" s="1"/>
      <c r="AL1362" s="1"/>
      <c r="AM1362" s="1"/>
      <c r="AN1362" s="1"/>
      <c r="AO1362" s="1"/>
      <c r="AP1362" s="1"/>
      <c r="AQ1362" s="1"/>
      <c r="AR1362" s="1"/>
      <c r="AS1362" s="1"/>
      <c r="AT1362" s="1"/>
      <c r="AU1362" s="1"/>
      <c r="AV1362" s="1"/>
      <c r="AW1362" s="1"/>
    </row>
    <row r="1363" spans="1:49">
      <c r="A1363" s="12" t="s">
        <v>166</v>
      </c>
      <c r="B1363" s="2" t="s">
        <v>74</v>
      </c>
      <c r="C1363" s="13" t="s">
        <v>187</v>
      </c>
      <c r="D1363" s="2">
        <v>2015</v>
      </c>
      <c r="E1363" s="13">
        <v>2016</v>
      </c>
      <c r="F1363" s="13" t="s">
        <v>101</v>
      </c>
      <c r="G1363" s="88"/>
      <c r="H1363" s="88"/>
      <c r="I1363" s="88"/>
      <c r="J1363" s="88"/>
      <c r="K1363" s="88"/>
      <c r="L1363" s="88"/>
      <c r="M1363" s="45">
        <v>53176</v>
      </c>
      <c r="N1363" s="45">
        <v>124646</v>
      </c>
      <c r="O1363" s="45"/>
      <c r="P1363" s="45"/>
      <c r="Q1363" s="45"/>
      <c r="R1363" s="45"/>
      <c r="S1363" s="45"/>
      <c r="T1363" s="45"/>
      <c r="U1363" s="45"/>
      <c r="V1363" s="45"/>
      <c r="W1363" s="138"/>
      <c r="X1363" s="138"/>
      <c r="Y1363" s="138"/>
      <c r="Z1363" s="25">
        <v>0.99139999999999995</v>
      </c>
      <c r="AA1363" s="25"/>
      <c r="AB1363" s="25">
        <v>0</v>
      </c>
      <c r="AC1363" s="25">
        <v>0</v>
      </c>
      <c r="AD1363" s="121"/>
      <c r="AE1363" s="121"/>
      <c r="AF1363" s="88">
        <v>8025</v>
      </c>
      <c r="AG1363" s="88">
        <v>18896</v>
      </c>
      <c r="AH1363" s="1"/>
      <c r="AI1363" s="1"/>
      <c r="AJ1363" s="1"/>
      <c r="AK1363" s="1"/>
      <c r="AL1363" s="1"/>
      <c r="AM1363" s="1"/>
      <c r="AN1363" s="1"/>
      <c r="AO1363" s="1"/>
      <c r="AP1363" s="1"/>
      <c r="AQ1363" s="1"/>
      <c r="AR1363" s="1"/>
      <c r="AS1363" s="1"/>
      <c r="AT1363" s="1"/>
      <c r="AU1363" s="1"/>
      <c r="AV1363" s="1"/>
      <c r="AW1363" s="1"/>
    </row>
    <row r="1364" spans="1:49">
      <c r="A1364" s="12" t="s">
        <v>167</v>
      </c>
      <c r="B1364" s="2" t="s">
        <v>75</v>
      </c>
      <c r="C1364" s="13" t="s">
        <v>187</v>
      </c>
      <c r="D1364" s="2">
        <v>2015</v>
      </c>
      <c r="E1364" s="13">
        <v>2016</v>
      </c>
      <c r="F1364" s="13" t="s">
        <v>101</v>
      </c>
      <c r="G1364" s="88"/>
      <c r="H1364" s="88"/>
      <c r="I1364" s="88"/>
      <c r="J1364" s="88"/>
      <c r="K1364" s="88"/>
      <c r="L1364" s="88"/>
      <c r="M1364" s="45">
        <v>3187</v>
      </c>
      <c r="N1364" s="45">
        <v>5682</v>
      </c>
      <c r="O1364" s="45"/>
      <c r="P1364" s="45"/>
      <c r="Q1364" s="45"/>
      <c r="R1364" s="45"/>
      <c r="S1364" s="45"/>
      <c r="T1364" s="45"/>
      <c r="U1364" s="45"/>
      <c r="V1364" s="45"/>
      <c r="W1364" s="138"/>
      <c r="X1364" s="138"/>
      <c r="Y1364" s="138"/>
      <c r="Z1364" s="25">
        <v>0.98470000000000002</v>
      </c>
      <c r="AA1364" s="25"/>
      <c r="AB1364" s="25">
        <v>0.19</v>
      </c>
      <c r="AC1364" s="25">
        <v>1.52E-2</v>
      </c>
      <c r="AD1364" s="121"/>
      <c r="AE1364" s="121"/>
      <c r="AF1364" s="88">
        <v>108</v>
      </c>
      <c r="AG1364" s="88">
        <v>169</v>
      </c>
      <c r="AH1364" s="1"/>
      <c r="AI1364" s="1"/>
      <c r="AJ1364" s="1"/>
      <c r="AK1364" s="1"/>
      <c r="AL1364" s="1"/>
      <c r="AM1364" s="1"/>
      <c r="AN1364" s="1"/>
      <c r="AO1364" s="1"/>
      <c r="AP1364" s="1"/>
      <c r="AQ1364" s="1"/>
      <c r="AR1364" s="1"/>
      <c r="AS1364" s="1"/>
      <c r="AT1364" s="1"/>
      <c r="AU1364" s="1"/>
      <c r="AV1364" s="1"/>
      <c r="AW1364" s="1"/>
    </row>
    <row r="1365" spans="1:49">
      <c r="A1365" s="12" t="s">
        <v>168</v>
      </c>
      <c r="B1365" s="2" t="s">
        <v>74</v>
      </c>
      <c r="C1365" s="13" t="s">
        <v>187</v>
      </c>
      <c r="D1365" s="2">
        <v>2015</v>
      </c>
      <c r="E1365" s="13">
        <v>2016</v>
      </c>
      <c r="F1365" s="13" t="s">
        <v>101</v>
      </c>
      <c r="G1365" s="88"/>
      <c r="H1365" s="88"/>
      <c r="I1365" s="88"/>
      <c r="J1365" s="88"/>
      <c r="K1365" s="88"/>
      <c r="L1365" s="88"/>
      <c r="M1365" s="45">
        <v>38112</v>
      </c>
      <c r="N1365" s="45">
        <v>77115</v>
      </c>
      <c r="O1365" s="45"/>
      <c r="P1365" s="45"/>
      <c r="Q1365" s="45"/>
      <c r="R1365" s="45"/>
      <c r="S1365" s="45"/>
      <c r="T1365" s="45"/>
      <c r="U1365" s="45"/>
      <c r="V1365" s="45"/>
      <c r="W1365" s="138"/>
      <c r="X1365" s="138"/>
      <c r="Y1365" s="138"/>
      <c r="Z1365" s="25">
        <v>0.97989999999999999</v>
      </c>
      <c r="AA1365" s="25"/>
      <c r="AB1365" s="25">
        <v>0.5</v>
      </c>
      <c r="AC1365" s="25">
        <v>7.3899999999999993E-2</v>
      </c>
      <c r="AD1365" s="121"/>
      <c r="AE1365" s="121"/>
      <c r="AF1365" s="88">
        <v>6989</v>
      </c>
      <c r="AG1365" s="88">
        <v>15796</v>
      </c>
      <c r="AH1365" s="1"/>
      <c r="AI1365" s="1"/>
      <c r="AJ1365" s="1"/>
      <c r="AK1365" s="1"/>
      <c r="AL1365" s="1"/>
      <c r="AM1365" s="1"/>
      <c r="AN1365" s="1"/>
      <c r="AO1365" s="1"/>
      <c r="AP1365" s="1"/>
      <c r="AQ1365" s="1"/>
      <c r="AR1365" s="1"/>
      <c r="AS1365" s="1"/>
      <c r="AT1365" s="1"/>
      <c r="AU1365" s="1"/>
      <c r="AV1365" s="1"/>
      <c r="AW1365" s="1"/>
    </row>
    <row r="1366" spans="1:49">
      <c r="A1366" s="12" t="s">
        <v>169</v>
      </c>
      <c r="B1366" s="2" t="s">
        <v>74</v>
      </c>
      <c r="C1366" s="13" t="s">
        <v>187</v>
      </c>
      <c r="D1366" s="2">
        <v>2015</v>
      </c>
      <c r="E1366" s="13">
        <v>2016</v>
      </c>
      <c r="F1366" s="13" t="s">
        <v>101</v>
      </c>
      <c r="G1366" s="88"/>
      <c r="H1366" s="88"/>
      <c r="I1366" s="88"/>
      <c r="J1366" s="88"/>
      <c r="K1366" s="88"/>
      <c r="L1366" s="88"/>
      <c r="M1366" s="45">
        <v>10752</v>
      </c>
      <c r="N1366" s="45">
        <v>21263</v>
      </c>
      <c r="O1366" s="45"/>
      <c r="P1366" s="45"/>
      <c r="Q1366" s="45"/>
      <c r="R1366" s="45"/>
      <c r="S1366" s="45"/>
      <c r="T1366" s="45"/>
      <c r="U1366" s="45"/>
      <c r="V1366" s="45"/>
      <c r="W1366" s="138"/>
      <c r="X1366" s="138"/>
      <c r="Y1366" s="138"/>
      <c r="Z1366" s="25">
        <v>0.9677</v>
      </c>
      <c r="AA1366" s="25"/>
      <c r="AB1366" s="25">
        <v>0.19</v>
      </c>
      <c r="AC1366" s="25">
        <v>1.52E-2</v>
      </c>
      <c r="AD1366" s="121"/>
      <c r="AE1366" s="121"/>
      <c r="AF1366" s="88">
        <v>931</v>
      </c>
      <c r="AG1366" s="88">
        <v>1886</v>
      </c>
      <c r="AH1366" s="1"/>
      <c r="AI1366" s="1"/>
      <c r="AJ1366" s="1"/>
      <c r="AK1366" s="1"/>
      <c r="AL1366" s="1"/>
      <c r="AM1366" s="1"/>
      <c r="AN1366" s="1"/>
      <c r="AO1366" s="1"/>
      <c r="AP1366" s="1"/>
      <c r="AQ1366" s="1"/>
      <c r="AR1366" s="1"/>
      <c r="AS1366" s="1"/>
      <c r="AT1366" s="1"/>
      <c r="AU1366" s="1"/>
      <c r="AV1366" s="1"/>
      <c r="AW1366" s="1"/>
    </row>
    <row r="1367" spans="1:49">
      <c r="A1367" s="12" t="s">
        <v>170</v>
      </c>
      <c r="B1367" s="2" t="s">
        <v>75</v>
      </c>
      <c r="C1367" s="13" t="s">
        <v>187</v>
      </c>
      <c r="D1367" s="2">
        <v>2015</v>
      </c>
      <c r="E1367" s="13">
        <v>2016</v>
      </c>
      <c r="F1367" s="13" t="s">
        <v>101</v>
      </c>
      <c r="G1367" s="88"/>
      <c r="H1367" s="88"/>
      <c r="I1367" s="88"/>
      <c r="J1367" s="88"/>
      <c r="K1367" s="88"/>
      <c r="L1367" s="88"/>
      <c r="M1367" s="45">
        <v>6357</v>
      </c>
      <c r="N1367" s="45">
        <v>13754</v>
      </c>
      <c r="O1367" s="45"/>
      <c r="P1367" s="45"/>
      <c r="Q1367" s="45"/>
      <c r="R1367" s="45"/>
      <c r="S1367" s="45"/>
      <c r="T1367" s="45"/>
      <c r="U1367" s="45"/>
      <c r="V1367" s="45"/>
      <c r="W1367" s="138"/>
      <c r="X1367" s="138"/>
      <c r="Y1367" s="138"/>
      <c r="Z1367" s="25">
        <v>1</v>
      </c>
      <c r="AA1367" s="25"/>
      <c r="AB1367" s="25">
        <v>0.19</v>
      </c>
      <c r="AC1367" s="25">
        <v>1.52E-2</v>
      </c>
      <c r="AD1367" s="121"/>
      <c r="AE1367" s="121"/>
      <c r="AF1367" s="88">
        <v>543</v>
      </c>
      <c r="AG1367" s="88">
        <v>1071</v>
      </c>
      <c r="AH1367" s="1"/>
      <c r="AI1367" s="1"/>
      <c r="AJ1367" s="1"/>
      <c r="AK1367" s="1"/>
      <c r="AL1367" s="1"/>
      <c r="AM1367" s="1"/>
      <c r="AN1367" s="1"/>
      <c r="AO1367" s="1"/>
      <c r="AP1367" s="1"/>
      <c r="AQ1367" s="1"/>
      <c r="AR1367" s="1"/>
      <c r="AS1367" s="1"/>
      <c r="AT1367" s="1"/>
      <c r="AU1367" s="1"/>
      <c r="AV1367" s="1"/>
      <c r="AW1367" s="1"/>
    </row>
    <row r="1368" spans="1:49">
      <c r="A1368" s="48" t="s">
        <v>171</v>
      </c>
      <c r="B1368" s="2" t="s">
        <v>66</v>
      </c>
      <c r="C1368" s="13" t="s">
        <v>188</v>
      </c>
      <c r="D1368" s="2">
        <v>2015</v>
      </c>
      <c r="E1368" s="13">
        <v>2016</v>
      </c>
      <c r="F1368" s="13" t="s">
        <v>101</v>
      </c>
      <c r="G1368" s="88">
        <v>275072</v>
      </c>
      <c r="H1368" s="88">
        <v>1852635</v>
      </c>
      <c r="I1368" s="88">
        <v>2071</v>
      </c>
      <c r="J1368" s="88">
        <v>18973</v>
      </c>
      <c r="K1368" s="88">
        <v>277143</v>
      </c>
      <c r="L1368" s="88">
        <v>1871608</v>
      </c>
      <c r="M1368" s="45">
        <v>2148751</v>
      </c>
      <c r="N1368" s="45">
        <v>4477297</v>
      </c>
      <c r="O1368" s="45">
        <v>697512</v>
      </c>
      <c r="P1368" s="45">
        <v>3731420</v>
      </c>
      <c r="Q1368" s="45">
        <v>4428932</v>
      </c>
      <c r="R1368" s="45">
        <v>6882</v>
      </c>
      <c r="S1368" s="45">
        <v>41483</v>
      </c>
      <c r="T1368" s="45">
        <v>48365</v>
      </c>
      <c r="U1368" s="45">
        <v>704394</v>
      </c>
      <c r="V1368" s="45">
        <v>3772903</v>
      </c>
      <c r="W1368" s="138">
        <v>620924188.35000002</v>
      </c>
      <c r="X1368" s="138">
        <v>6195464</v>
      </c>
      <c r="Y1368" s="138">
        <v>627119652.35000002</v>
      </c>
      <c r="Z1368" s="25">
        <v>0.97019999999999995</v>
      </c>
      <c r="AA1368" s="25"/>
      <c r="AB1368" s="25">
        <v>0.34699999999999998</v>
      </c>
      <c r="AC1368" s="25">
        <v>4.9200000000000001E-2</v>
      </c>
      <c r="AD1368" s="121"/>
      <c r="AE1368" s="121"/>
      <c r="AF1368" s="88">
        <v>317900</v>
      </c>
      <c r="AG1368" s="88">
        <v>674600</v>
      </c>
      <c r="AH1368" s="2"/>
      <c r="AI1368" s="2"/>
      <c r="AJ1368" s="2"/>
      <c r="AK1368" s="2"/>
      <c r="AL1368" s="2"/>
      <c r="AM1368" s="2"/>
      <c r="AN1368" s="2"/>
      <c r="AO1368" s="2"/>
      <c r="AP1368" s="2"/>
      <c r="AQ1368" s="2"/>
      <c r="AR1368" s="2"/>
      <c r="AS1368" s="2"/>
      <c r="AT1368" s="2"/>
      <c r="AU1368" s="2"/>
      <c r="AV1368" s="2"/>
      <c r="AW1368" s="2"/>
    </row>
    <row r="1369" spans="1:49">
      <c r="A1369" s="48" t="s">
        <v>172</v>
      </c>
      <c r="B1369" s="2" t="s">
        <v>74</v>
      </c>
      <c r="C1369" s="13" t="s">
        <v>188</v>
      </c>
      <c r="D1369" s="2">
        <v>2015</v>
      </c>
      <c r="E1369" s="13">
        <v>2016</v>
      </c>
      <c r="F1369" s="13" t="s">
        <v>101</v>
      </c>
      <c r="G1369" s="88"/>
      <c r="H1369" s="88"/>
      <c r="I1369" s="88"/>
      <c r="J1369" s="88"/>
      <c r="K1369" s="88"/>
      <c r="L1369" s="88"/>
      <c r="M1369" s="45">
        <v>61842</v>
      </c>
      <c r="N1369" s="45">
        <v>119862</v>
      </c>
      <c r="O1369" s="45"/>
      <c r="P1369" s="45"/>
      <c r="Q1369" s="45"/>
      <c r="R1369" s="45"/>
      <c r="S1369" s="45"/>
      <c r="T1369" s="45"/>
      <c r="U1369" s="45"/>
      <c r="V1369" s="45"/>
      <c r="W1369" s="138"/>
      <c r="X1369" s="138"/>
      <c r="Y1369" s="138"/>
      <c r="Z1369" s="25">
        <v>0.88539999999999996</v>
      </c>
      <c r="AA1369" s="25"/>
      <c r="AB1369" s="25">
        <v>0.28599999999999998</v>
      </c>
      <c r="AC1369" s="25">
        <v>6.7500000000000004E-2</v>
      </c>
      <c r="AD1369" s="121"/>
      <c r="AE1369" s="121"/>
      <c r="AF1369" s="88">
        <v>8536</v>
      </c>
      <c r="AG1369" s="88">
        <v>16448</v>
      </c>
      <c r="AH1369" s="1"/>
      <c r="AI1369" s="1"/>
      <c r="AJ1369" s="1"/>
      <c r="AK1369" s="1"/>
      <c r="AL1369" s="1"/>
      <c r="AM1369" s="1"/>
      <c r="AN1369" s="1"/>
      <c r="AO1369" s="1"/>
      <c r="AP1369" s="1"/>
      <c r="AQ1369" s="1"/>
      <c r="AR1369" s="1"/>
      <c r="AS1369" s="1"/>
      <c r="AT1369" s="1"/>
      <c r="AU1369" s="1"/>
      <c r="AV1369" s="1"/>
      <c r="AW1369" s="1"/>
    </row>
    <row r="1370" spans="1:49">
      <c r="A1370" s="48" t="s">
        <v>173</v>
      </c>
      <c r="B1370" s="2" t="s">
        <v>75</v>
      </c>
      <c r="C1370" s="13" t="s">
        <v>188</v>
      </c>
      <c r="D1370" s="2">
        <v>2015</v>
      </c>
      <c r="E1370" s="13">
        <v>2016</v>
      </c>
      <c r="F1370" s="13" t="s">
        <v>101</v>
      </c>
      <c r="G1370" s="88"/>
      <c r="H1370" s="88"/>
      <c r="I1370" s="88"/>
      <c r="J1370" s="88"/>
      <c r="K1370" s="88"/>
      <c r="L1370" s="88"/>
      <c r="M1370" s="45">
        <v>98</v>
      </c>
      <c r="N1370" s="45">
        <v>160</v>
      </c>
      <c r="O1370" s="45"/>
      <c r="P1370" s="45"/>
      <c r="Q1370" s="45"/>
      <c r="R1370" s="45"/>
      <c r="S1370" s="45"/>
      <c r="T1370" s="45"/>
      <c r="U1370" s="45"/>
      <c r="V1370" s="45"/>
      <c r="W1370" s="138"/>
      <c r="X1370" s="138"/>
      <c r="Y1370" s="138"/>
      <c r="Z1370" s="25">
        <v>1</v>
      </c>
      <c r="AA1370" s="25"/>
      <c r="AB1370" s="25">
        <v>0.219</v>
      </c>
      <c r="AC1370" s="25">
        <v>4.7699999999999999E-2</v>
      </c>
      <c r="AD1370" s="121"/>
      <c r="AE1370" s="121"/>
      <c r="AF1370" s="88" t="s">
        <v>430</v>
      </c>
      <c r="AG1370" s="88" t="s">
        <v>430</v>
      </c>
      <c r="AH1370" s="1"/>
      <c r="AI1370" s="1"/>
      <c r="AJ1370" s="1"/>
      <c r="AK1370" s="1"/>
      <c r="AL1370" s="1"/>
      <c r="AM1370" s="1"/>
      <c r="AN1370" s="1"/>
      <c r="AO1370" s="1"/>
      <c r="AP1370" s="1"/>
      <c r="AQ1370" s="1"/>
      <c r="AR1370" s="1"/>
      <c r="AS1370" s="1"/>
      <c r="AT1370" s="1"/>
      <c r="AU1370" s="1"/>
      <c r="AV1370" s="1"/>
      <c r="AW1370" s="1"/>
    </row>
    <row r="1371" spans="1:49">
      <c r="A1371" s="48" t="s">
        <v>174</v>
      </c>
      <c r="B1371" s="2" t="s">
        <v>75</v>
      </c>
      <c r="C1371" s="13" t="s">
        <v>188</v>
      </c>
      <c r="D1371" s="2">
        <v>2015</v>
      </c>
      <c r="E1371" s="13">
        <v>2016</v>
      </c>
      <c r="F1371" s="13" t="s">
        <v>101</v>
      </c>
      <c r="G1371" s="88"/>
      <c r="H1371" s="88"/>
      <c r="I1371" s="88"/>
      <c r="J1371" s="88"/>
      <c r="K1371" s="88"/>
      <c r="L1371" s="88"/>
      <c r="M1371" s="45">
        <v>1774</v>
      </c>
      <c r="N1371" s="45">
        <v>3373</v>
      </c>
      <c r="O1371" s="45"/>
      <c r="P1371" s="45"/>
      <c r="Q1371" s="45"/>
      <c r="R1371" s="45"/>
      <c r="S1371" s="45"/>
      <c r="T1371" s="45"/>
      <c r="U1371" s="45"/>
      <c r="V1371" s="45"/>
      <c r="W1371" s="138"/>
      <c r="X1371" s="138"/>
      <c r="Y1371" s="138"/>
      <c r="Z1371" s="25">
        <v>0.9677</v>
      </c>
      <c r="AA1371" s="25"/>
      <c r="AB1371" s="25">
        <v>0.219</v>
      </c>
      <c r="AC1371" s="25">
        <v>4.7699999999999999E-2</v>
      </c>
      <c r="AD1371" s="121"/>
      <c r="AE1371" s="121"/>
      <c r="AF1371" s="88">
        <v>53</v>
      </c>
      <c r="AG1371" s="88">
        <v>104</v>
      </c>
      <c r="AH1371" s="1"/>
      <c r="AI1371" s="1"/>
      <c r="AJ1371" s="1"/>
      <c r="AK1371" s="1"/>
      <c r="AL1371" s="1"/>
      <c r="AM1371" s="1"/>
      <c r="AN1371" s="1"/>
      <c r="AO1371" s="1"/>
      <c r="AP1371" s="1"/>
      <c r="AQ1371" s="1"/>
      <c r="AR1371" s="1"/>
      <c r="AS1371" s="1"/>
      <c r="AT1371" s="1"/>
      <c r="AU1371" s="1"/>
      <c r="AV1371" s="1"/>
      <c r="AW1371" s="1"/>
    </row>
    <row r="1372" spans="1:49">
      <c r="A1372" s="48" t="s">
        <v>175</v>
      </c>
      <c r="B1372" s="2" t="s">
        <v>75</v>
      </c>
      <c r="C1372" s="13" t="s">
        <v>188</v>
      </c>
      <c r="D1372" s="2">
        <v>2015</v>
      </c>
      <c r="E1372" s="13">
        <v>2016</v>
      </c>
      <c r="F1372" s="13" t="s">
        <v>101</v>
      </c>
      <c r="G1372" s="88"/>
      <c r="H1372" s="88"/>
      <c r="I1372" s="88"/>
      <c r="J1372" s="88"/>
      <c r="K1372" s="88"/>
      <c r="L1372" s="88"/>
      <c r="M1372" s="45">
        <v>16969</v>
      </c>
      <c r="N1372" s="45">
        <v>32303</v>
      </c>
      <c r="O1372" s="45"/>
      <c r="P1372" s="45"/>
      <c r="Q1372" s="45"/>
      <c r="R1372" s="45"/>
      <c r="S1372" s="45"/>
      <c r="T1372" s="45"/>
      <c r="U1372" s="45"/>
      <c r="V1372" s="45"/>
      <c r="W1372" s="138"/>
      <c r="X1372" s="138"/>
      <c r="Y1372" s="138"/>
      <c r="Z1372" s="25">
        <v>0.90280000000000005</v>
      </c>
      <c r="AA1372" s="25"/>
      <c r="AB1372" s="25">
        <v>0.219</v>
      </c>
      <c r="AC1372" s="25">
        <v>4.7699999999999999E-2</v>
      </c>
      <c r="AD1372" s="121"/>
      <c r="AE1372" s="121"/>
      <c r="AF1372" s="88">
        <v>904</v>
      </c>
      <c r="AG1372" s="88">
        <v>1543</v>
      </c>
      <c r="AH1372" s="1"/>
      <c r="AI1372" s="1"/>
      <c r="AJ1372" s="1"/>
      <c r="AK1372" s="1"/>
      <c r="AL1372" s="1"/>
      <c r="AM1372" s="1"/>
      <c r="AN1372" s="1"/>
      <c r="AO1372" s="1"/>
      <c r="AP1372" s="1"/>
      <c r="AQ1372" s="1"/>
      <c r="AR1372" s="1"/>
      <c r="AS1372" s="1"/>
      <c r="AT1372" s="1"/>
      <c r="AU1372" s="1"/>
      <c r="AV1372" s="1"/>
      <c r="AW1372" s="1"/>
    </row>
    <row r="1373" spans="1:49">
      <c r="A1373" s="48" t="s">
        <v>176</v>
      </c>
      <c r="B1373" s="2" t="s">
        <v>75</v>
      </c>
      <c r="C1373" s="13" t="s">
        <v>188</v>
      </c>
      <c r="D1373" s="2">
        <v>2015</v>
      </c>
      <c r="E1373" s="13">
        <v>2016</v>
      </c>
      <c r="F1373" s="13" t="s">
        <v>101</v>
      </c>
      <c r="G1373" s="88"/>
      <c r="H1373" s="88"/>
      <c r="I1373" s="88"/>
      <c r="J1373" s="88"/>
      <c r="K1373" s="88"/>
      <c r="L1373" s="88"/>
      <c r="M1373" s="45">
        <v>2830</v>
      </c>
      <c r="N1373" s="45">
        <v>5246</v>
      </c>
      <c r="O1373" s="45"/>
      <c r="P1373" s="45"/>
      <c r="Q1373" s="45"/>
      <c r="R1373" s="45"/>
      <c r="S1373" s="45"/>
      <c r="T1373" s="45"/>
      <c r="U1373" s="45"/>
      <c r="V1373" s="45"/>
      <c r="W1373" s="138"/>
      <c r="X1373" s="138"/>
      <c r="Y1373" s="138"/>
      <c r="Z1373" s="25">
        <v>0.97389999999999999</v>
      </c>
      <c r="AA1373" s="25"/>
      <c r="AB1373" s="25">
        <v>0.219</v>
      </c>
      <c r="AC1373" s="25">
        <v>4.7699999999999999E-2</v>
      </c>
      <c r="AD1373" s="121"/>
      <c r="AE1373" s="121"/>
      <c r="AF1373" s="88">
        <v>81</v>
      </c>
      <c r="AG1373" s="88">
        <v>152</v>
      </c>
      <c r="AH1373" s="1"/>
      <c r="AI1373" s="1"/>
      <c r="AJ1373" s="1"/>
      <c r="AK1373" s="1"/>
      <c r="AL1373" s="1"/>
      <c r="AM1373" s="1"/>
      <c r="AN1373" s="1"/>
      <c r="AO1373" s="1"/>
      <c r="AP1373" s="1"/>
      <c r="AQ1373" s="1"/>
      <c r="AR1373" s="1"/>
      <c r="AS1373" s="1"/>
      <c r="AT1373" s="1"/>
      <c r="AU1373" s="1"/>
      <c r="AV1373" s="1"/>
      <c r="AW1373" s="1"/>
    </row>
    <row r="1374" spans="1:49">
      <c r="A1374" s="48" t="s">
        <v>177</v>
      </c>
      <c r="B1374" s="2" t="s">
        <v>75</v>
      </c>
      <c r="C1374" s="13" t="s">
        <v>188</v>
      </c>
      <c r="D1374" s="2">
        <v>2015</v>
      </c>
      <c r="E1374" s="13">
        <v>2016</v>
      </c>
      <c r="F1374" s="13" t="s">
        <v>101</v>
      </c>
      <c r="G1374" s="88"/>
      <c r="H1374" s="88"/>
      <c r="I1374" s="88"/>
      <c r="J1374" s="88"/>
      <c r="K1374" s="88"/>
      <c r="L1374" s="88"/>
      <c r="M1374" s="45">
        <v>599</v>
      </c>
      <c r="N1374" s="45">
        <v>1348</v>
      </c>
      <c r="O1374" s="45"/>
      <c r="P1374" s="45"/>
      <c r="Q1374" s="45"/>
      <c r="R1374" s="45"/>
      <c r="S1374" s="45"/>
      <c r="T1374" s="45"/>
      <c r="U1374" s="45"/>
      <c r="V1374" s="45"/>
      <c r="W1374" s="138"/>
      <c r="X1374" s="138"/>
      <c r="Y1374" s="138"/>
      <c r="Z1374" s="25">
        <v>1</v>
      </c>
      <c r="AA1374" s="25"/>
      <c r="AB1374" s="25">
        <v>0.219</v>
      </c>
      <c r="AC1374" s="25">
        <v>4.7699999999999999E-2</v>
      </c>
      <c r="AD1374" s="121"/>
      <c r="AE1374" s="121"/>
      <c r="AF1374" s="88">
        <v>111</v>
      </c>
      <c r="AG1374" s="88">
        <v>242</v>
      </c>
      <c r="AH1374" s="1"/>
      <c r="AI1374" s="1"/>
      <c r="AJ1374" s="1"/>
      <c r="AK1374" s="1"/>
      <c r="AL1374" s="1"/>
      <c r="AM1374" s="1"/>
      <c r="AN1374" s="1"/>
      <c r="AO1374" s="1"/>
      <c r="AP1374" s="1"/>
      <c r="AQ1374" s="1"/>
      <c r="AR1374" s="1"/>
      <c r="AS1374" s="1"/>
      <c r="AT1374" s="1"/>
      <c r="AU1374" s="1"/>
      <c r="AV1374" s="1"/>
      <c r="AW1374" s="1"/>
    </row>
    <row r="1375" spans="1:49">
      <c r="A1375" s="48" t="s">
        <v>178</v>
      </c>
      <c r="B1375" s="2" t="s">
        <v>74</v>
      </c>
      <c r="C1375" s="13" t="s">
        <v>188</v>
      </c>
      <c r="D1375" s="2">
        <v>2015</v>
      </c>
      <c r="E1375" s="13">
        <v>2016</v>
      </c>
      <c r="F1375" s="13" t="s">
        <v>101</v>
      </c>
      <c r="G1375" s="88"/>
      <c r="H1375" s="88"/>
      <c r="I1375" s="88"/>
      <c r="J1375" s="88"/>
      <c r="K1375" s="88"/>
      <c r="L1375" s="88"/>
      <c r="M1375" s="45">
        <v>35697</v>
      </c>
      <c r="N1375" s="45">
        <v>71547</v>
      </c>
      <c r="O1375" s="45"/>
      <c r="P1375" s="45"/>
      <c r="Q1375" s="45"/>
      <c r="R1375" s="45"/>
      <c r="S1375" s="45"/>
      <c r="T1375" s="45"/>
      <c r="U1375" s="45"/>
      <c r="V1375" s="45"/>
      <c r="W1375" s="138"/>
      <c r="X1375" s="138"/>
      <c r="Y1375" s="138"/>
      <c r="Z1375" s="25">
        <v>0.94489999999999996</v>
      </c>
      <c r="AA1375" s="25"/>
      <c r="AB1375" s="25">
        <v>0.5</v>
      </c>
      <c r="AC1375" s="25">
        <v>4.5499999999999999E-2</v>
      </c>
      <c r="AD1375" s="121"/>
      <c r="AE1375" s="121"/>
      <c r="AF1375" s="88">
        <v>5178</v>
      </c>
      <c r="AG1375" s="88">
        <v>10497</v>
      </c>
      <c r="AH1375" s="1"/>
      <c r="AI1375" s="1"/>
      <c r="AJ1375" s="1"/>
      <c r="AK1375" s="1"/>
      <c r="AL1375" s="1"/>
      <c r="AM1375" s="1"/>
      <c r="AN1375" s="1"/>
      <c r="AO1375" s="1"/>
      <c r="AP1375" s="1"/>
      <c r="AQ1375" s="1"/>
      <c r="AR1375" s="1"/>
      <c r="AS1375" s="1"/>
      <c r="AT1375" s="1"/>
      <c r="AU1375" s="1"/>
      <c r="AV1375" s="1"/>
      <c r="AW1375" s="1"/>
    </row>
    <row r="1376" spans="1:49">
      <c r="A1376" s="48" t="s">
        <v>179</v>
      </c>
      <c r="B1376" s="2" t="s">
        <v>75</v>
      </c>
      <c r="C1376" s="13" t="s">
        <v>188</v>
      </c>
      <c r="D1376" s="2">
        <v>2015</v>
      </c>
      <c r="E1376" s="13">
        <v>2016</v>
      </c>
      <c r="F1376" s="13" t="s">
        <v>101</v>
      </c>
      <c r="G1376" s="88"/>
      <c r="H1376" s="88"/>
      <c r="I1376" s="88"/>
      <c r="J1376" s="88"/>
      <c r="K1376" s="88"/>
      <c r="L1376" s="88"/>
      <c r="M1376" s="45">
        <v>2600</v>
      </c>
      <c r="N1376" s="45">
        <v>5315</v>
      </c>
      <c r="O1376" s="45"/>
      <c r="P1376" s="45"/>
      <c r="Q1376" s="45"/>
      <c r="R1376" s="45"/>
      <c r="S1376" s="45"/>
      <c r="T1376" s="45"/>
      <c r="U1376" s="45"/>
      <c r="V1376" s="45"/>
      <c r="W1376" s="138"/>
      <c r="X1376" s="138"/>
      <c r="Y1376" s="138"/>
      <c r="Z1376" s="25">
        <v>0.98099999999999998</v>
      </c>
      <c r="AA1376" s="25"/>
      <c r="AB1376" s="25">
        <v>0.219</v>
      </c>
      <c r="AC1376" s="25">
        <v>4.7699999999999999E-2</v>
      </c>
      <c r="AD1376" s="121"/>
      <c r="AE1376" s="121"/>
      <c r="AF1376" s="88">
        <v>130</v>
      </c>
      <c r="AG1376" s="88">
        <v>235</v>
      </c>
      <c r="AH1376" s="1"/>
      <c r="AI1376" s="1"/>
      <c r="AJ1376" s="1"/>
      <c r="AK1376" s="1"/>
      <c r="AL1376" s="1"/>
      <c r="AM1376" s="1"/>
      <c r="AN1376" s="1"/>
      <c r="AO1376" s="1"/>
      <c r="AP1376" s="1"/>
      <c r="AQ1376" s="1"/>
      <c r="AR1376" s="1"/>
      <c r="AS1376" s="1"/>
      <c r="AT1376" s="1"/>
      <c r="AU1376" s="1"/>
      <c r="AV1376" s="1"/>
      <c r="AW1376" s="1"/>
    </row>
    <row r="1377" spans="1:49">
      <c r="A1377" s="48" t="s">
        <v>180</v>
      </c>
      <c r="B1377" s="2" t="s">
        <v>75</v>
      </c>
      <c r="C1377" s="13" t="s">
        <v>188</v>
      </c>
      <c r="D1377" s="2">
        <v>2015</v>
      </c>
      <c r="E1377" s="13">
        <v>2016</v>
      </c>
      <c r="F1377" s="13" t="s">
        <v>101</v>
      </c>
      <c r="G1377" s="88"/>
      <c r="H1377" s="88"/>
      <c r="I1377" s="88"/>
      <c r="J1377" s="88"/>
      <c r="K1377" s="88"/>
      <c r="L1377" s="88"/>
      <c r="M1377" s="45">
        <v>7257</v>
      </c>
      <c r="N1377" s="45">
        <v>12992</v>
      </c>
      <c r="O1377" s="45"/>
      <c r="P1377" s="45"/>
      <c r="Q1377" s="45"/>
      <c r="R1377" s="45"/>
      <c r="S1377" s="45"/>
      <c r="T1377" s="45"/>
      <c r="U1377" s="45"/>
      <c r="V1377" s="45"/>
      <c r="W1377" s="138"/>
      <c r="X1377" s="138"/>
      <c r="Y1377" s="138"/>
      <c r="Z1377" s="25">
        <v>0.99729999999999996</v>
      </c>
      <c r="AA1377" s="25"/>
      <c r="AB1377" s="25">
        <v>0.219</v>
      </c>
      <c r="AC1377" s="25">
        <v>4.7699999999999999E-2</v>
      </c>
      <c r="AD1377" s="121"/>
      <c r="AE1377" s="121"/>
      <c r="AF1377" s="88">
        <v>409</v>
      </c>
      <c r="AG1377" s="88">
        <v>825</v>
      </c>
      <c r="AH1377" s="1"/>
      <c r="AI1377" s="1"/>
      <c r="AJ1377" s="1"/>
      <c r="AK1377" s="1"/>
      <c r="AL1377" s="1"/>
      <c r="AM1377" s="1"/>
      <c r="AN1377" s="1"/>
      <c r="AO1377" s="1"/>
      <c r="AP1377" s="1"/>
      <c r="AQ1377" s="1"/>
      <c r="AR1377" s="1"/>
      <c r="AS1377" s="1"/>
      <c r="AT1377" s="1"/>
      <c r="AU1377" s="1"/>
      <c r="AV1377" s="1"/>
      <c r="AW1377" s="1"/>
    </row>
    <row r="1378" spans="1:49">
      <c r="A1378" s="12" t="s">
        <v>122</v>
      </c>
      <c r="B1378" s="2" t="s">
        <v>74</v>
      </c>
      <c r="C1378" s="13" t="s">
        <v>188</v>
      </c>
      <c r="D1378" s="2">
        <v>2015</v>
      </c>
      <c r="E1378" s="13">
        <v>2016</v>
      </c>
      <c r="F1378" s="13" t="s">
        <v>101</v>
      </c>
      <c r="G1378" s="88"/>
      <c r="H1378" s="88"/>
      <c r="I1378" s="88"/>
      <c r="J1378" s="88"/>
      <c r="K1378" s="88"/>
      <c r="L1378" s="88"/>
      <c r="M1378" s="45">
        <v>103807</v>
      </c>
      <c r="N1378" s="45">
        <v>240668</v>
      </c>
      <c r="O1378" s="45"/>
      <c r="P1378" s="45"/>
      <c r="Q1378" s="45"/>
      <c r="R1378" s="45"/>
      <c r="S1378" s="45"/>
      <c r="T1378" s="45"/>
      <c r="U1378" s="45"/>
      <c r="V1378" s="45"/>
      <c r="W1378" s="138"/>
      <c r="X1378" s="138"/>
      <c r="Y1378" s="138"/>
      <c r="Z1378" s="25">
        <v>0.92959999999999998</v>
      </c>
      <c r="AA1378" s="25"/>
      <c r="AB1378" s="25">
        <v>0.4</v>
      </c>
      <c r="AC1378" s="25">
        <v>3.4700000000000002E-2</v>
      </c>
      <c r="AD1378" s="121"/>
      <c r="AE1378" s="121"/>
      <c r="AF1378" s="88">
        <v>13700</v>
      </c>
      <c r="AG1378" s="88">
        <v>30765</v>
      </c>
    </row>
    <row r="1379" spans="1:49">
      <c r="A1379" s="12" t="s">
        <v>123</v>
      </c>
      <c r="B1379" s="2" t="s">
        <v>75</v>
      </c>
      <c r="C1379" s="13" t="s">
        <v>188</v>
      </c>
      <c r="D1379" s="2">
        <v>2015</v>
      </c>
      <c r="E1379" s="13">
        <v>2016</v>
      </c>
      <c r="F1379" s="13" t="s">
        <v>101</v>
      </c>
      <c r="G1379" s="88"/>
      <c r="H1379" s="88"/>
      <c r="I1379" s="88"/>
      <c r="J1379" s="88"/>
      <c r="K1379" s="88"/>
      <c r="L1379" s="88"/>
      <c r="M1379" s="45">
        <v>1507</v>
      </c>
      <c r="N1379" s="45">
        <v>3560</v>
      </c>
      <c r="O1379" s="45"/>
      <c r="P1379" s="45"/>
      <c r="Q1379" s="45"/>
      <c r="R1379" s="45"/>
      <c r="S1379" s="45"/>
      <c r="T1379" s="45"/>
      <c r="U1379" s="45"/>
      <c r="V1379" s="45"/>
      <c r="W1379" s="138"/>
      <c r="X1379" s="138"/>
      <c r="Y1379" s="138"/>
      <c r="Z1379" s="25">
        <v>1</v>
      </c>
      <c r="AA1379" s="25"/>
      <c r="AB1379" s="25">
        <v>0.219</v>
      </c>
      <c r="AC1379" s="25">
        <v>4.7699999999999999E-2</v>
      </c>
      <c r="AD1379" s="121"/>
      <c r="AE1379" s="121"/>
      <c r="AF1379" s="88">
        <v>205</v>
      </c>
      <c r="AG1379" s="88">
        <v>452</v>
      </c>
    </row>
    <row r="1380" spans="1:49">
      <c r="A1380" s="12" t="s">
        <v>124</v>
      </c>
      <c r="B1380" s="2" t="s">
        <v>75</v>
      </c>
      <c r="C1380" s="13" t="s">
        <v>188</v>
      </c>
      <c r="D1380" s="2">
        <v>2015</v>
      </c>
      <c r="E1380" s="13">
        <v>2016</v>
      </c>
      <c r="F1380" s="13" t="s">
        <v>101</v>
      </c>
      <c r="G1380" s="88"/>
      <c r="H1380" s="88"/>
      <c r="I1380" s="88"/>
      <c r="J1380" s="88"/>
      <c r="K1380" s="88"/>
      <c r="L1380" s="88"/>
      <c r="M1380" s="45">
        <v>12473</v>
      </c>
      <c r="N1380" s="45">
        <v>21404</v>
      </c>
      <c r="O1380" s="45"/>
      <c r="P1380" s="45"/>
      <c r="Q1380" s="45"/>
      <c r="R1380" s="45"/>
      <c r="S1380" s="45"/>
      <c r="T1380" s="45"/>
      <c r="U1380" s="45"/>
      <c r="V1380" s="45"/>
      <c r="W1380" s="138"/>
      <c r="X1380" s="138"/>
      <c r="Y1380" s="138"/>
      <c r="Z1380" s="25">
        <v>0.99129999999999996</v>
      </c>
      <c r="AA1380" s="25"/>
      <c r="AB1380" s="25">
        <v>0.219</v>
      </c>
      <c r="AC1380" s="25">
        <v>4.7699999999999999E-2</v>
      </c>
      <c r="AD1380" s="121"/>
      <c r="AE1380" s="121"/>
      <c r="AF1380" s="88">
        <v>633</v>
      </c>
      <c r="AG1380" s="88">
        <v>1169</v>
      </c>
    </row>
    <row r="1381" spans="1:49">
      <c r="A1381" s="12" t="s">
        <v>125</v>
      </c>
      <c r="B1381" s="2" t="s">
        <v>75</v>
      </c>
      <c r="C1381" s="13" t="s">
        <v>188</v>
      </c>
      <c r="D1381" s="2">
        <v>2015</v>
      </c>
      <c r="E1381" s="13">
        <v>2016</v>
      </c>
      <c r="F1381" s="13" t="s">
        <v>101</v>
      </c>
      <c r="G1381" s="88"/>
      <c r="H1381" s="88"/>
      <c r="I1381" s="88"/>
      <c r="J1381" s="88"/>
      <c r="K1381" s="88"/>
      <c r="L1381" s="88"/>
      <c r="M1381" s="45">
        <v>17690</v>
      </c>
      <c r="N1381" s="45">
        <v>43941</v>
      </c>
      <c r="O1381" s="45"/>
      <c r="P1381" s="45"/>
      <c r="Q1381" s="45"/>
      <c r="R1381" s="45"/>
      <c r="S1381" s="45"/>
      <c r="T1381" s="45"/>
      <c r="U1381" s="45"/>
      <c r="V1381" s="45"/>
      <c r="W1381" s="138"/>
      <c r="X1381" s="138"/>
      <c r="Y1381" s="138"/>
      <c r="Z1381" s="25">
        <v>0.98019999999999996</v>
      </c>
      <c r="AA1381" s="25"/>
      <c r="AB1381" s="25">
        <v>0.219</v>
      </c>
      <c r="AC1381" s="25">
        <v>4.7699999999999999E-2</v>
      </c>
      <c r="AD1381" s="121"/>
      <c r="AE1381" s="121"/>
      <c r="AF1381" s="88">
        <v>897</v>
      </c>
      <c r="AG1381" s="88">
        <v>1761</v>
      </c>
    </row>
    <row r="1382" spans="1:49">
      <c r="A1382" s="12" t="s">
        <v>126</v>
      </c>
      <c r="B1382" s="2" t="s">
        <v>75</v>
      </c>
      <c r="C1382" s="13" t="s">
        <v>188</v>
      </c>
      <c r="D1382" s="2">
        <v>2015</v>
      </c>
      <c r="E1382" s="13">
        <v>2016</v>
      </c>
      <c r="F1382" s="13" t="s">
        <v>101</v>
      </c>
      <c r="G1382" s="88"/>
      <c r="H1382" s="88"/>
      <c r="I1382" s="88"/>
      <c r="J1382" s="88"/>
      <c r="K1382" s="88"/>
      <c r="L1382" s="88"/>
      <c r="M1382" s="45">
        <v>1090</v>
      </c>
      <c r="N1382" s="45">
        <v>2116</v>
      </c>
      <c r="O1382" s="45"/>
      <c r="P1382" s="45"/>
      <c r="Q1382" s="45"/>
      <c r="R1382" s="45"/>
      <c r="S1382" s="45"/>
      <c r="T1382" s="45"/>
      <c r="U1382" s="45"/>
      <c r="V1382" s="45"/>
      <c r="W1382" s="138"/>
      <c r="X1382" s="138"/>
      <c r="Y1382" s="138"/>
      <c r="Z1382" s="25">
        <v>1</v>
      </c>
      <c r="AA1382" s="25"/>
      <c r="AB1382" s="25">
        <v>0.219</v>
      </c>
      <c r="AC1382" s="25">
        <v>4.7699999999999999E-2</v>
      </c>
      <c r="AD1382" s="121"/>
      <c r="AE1382" s="121"/>
      <c r="AF1382" s="88">
        <v>78</v>
      </c>
      <c r="AG1382" s="88">
        <v>159</v>
      </c>
    </row>
    <row r="1383" spans="1:49">
      <c r="A1383" s="12" t="s">
        <v>127</v>
      </c>
      <c r="B1383" s="2" t="s">
        <v>75</v>
      </c>
      <c r="C1383" s="13" t="s">
        <v>188</v>
      </c>
      <c r="D1383" s="2">
        <v>2015</v>
      </c>
      <c r="E1383" s="13">
        <v>2016</v>
      </c>
      <c r="F1383" s="13" t="s">
        <v>101</v>
      </c>
      <c r="G1383" s="88"/>
      <c r="H1383" s="88"/>
      <c r="I1383" s="88"/>
      <c r="J1383" s="88"/>
      <c r="K1383" s="88"/>
      <c r="L1383" s="88"/>
      <c r="M1383" s="45">
        <v>69881</v>
      </c>
      <c r="N1383" s="45">
        <v>162931</v>
      </c>
      <c r="O1383" s="45"/>
      <c r="P1383" s="45"/>
      <c r="Q1383" s="45"/>
      <c r="R1383" s="45"/>
      <c r="S1383" s="45"/>
      <c r="T1383" s="45"/>
      <c r="U1383" s="45"/>
      <c r="V1383" s="45"/>
      <c r="W1383" s="138"/>
      <c r="X1383" s="138"/>
      <c r="Y1383" s="138"/>
      <c r="Z1383" s="25">
        <v>0.99690000000000001</v>
      </c>
      <c r="AA1383" s="25"/>
      <c r="AB1383" s="25">
        <v>0.375</v>
      </c>
      <c r="AC1383" s="25">
        <v>0</v>
      </c>
      <c r="AD1383" s="121"/>
      <c r="AE1383" s="121"/>
      <c r="AF1383" s="88">
        <v>10140</v>
      </c>
      <c r="AG1383" s="88">
        <v>23127</v>
      </c>
    </row>
    <row r="1384" spans="1:49">
      <c r="A1384" s="12" t="s">
        <v>128</v>
      </c>
      <c r="B1384" s="2" t="s">
        <v>75</v>
      </c>
      <c r="C1384" s="13" t="s">
        <v>188</v>
      </c>
      <c r="D1384" s="2">
        <v>2015</v>
      </c>
      <c r="E1384" s="13">
        <v>2016</v>
      </c>
      <c r="F1384" s="13" t="s">
        <v>101</v>
      </c>
      <c r="G1384" s="88"/>
      <c r="H1384" s="88"/>
      <c r="I1384" s="88"/>
      <c r="J1384" s="88"/>
      <c r="K1384" s="88"/>
      <c r="L1384" s="88"/>
      <c r="M1384" s="45">
        <v>10832</v>
      </c>
      <c r="N1384" s="45">
        <v>24883</v>
      </c>
      <c r="O1384" s="45"/>
      <c r="P1384" s="45"/>
      <c r="Q1384" s="45"/>
      <c r="R1384" s="45"/>
      <c r="S1384" s="45"/>
      <c r="T1384" s="45"/>
      <c r="U1384" s="45"/>
      <c r="V1384" s="45"/>
      <c r="W1384" s="138"/>
      <c r="X1384" s="138"/>
      <c r="Y1384" s="138"/>
      <c r="Z1384" s="25">
        <v>0.99629999999999996</v>
      </c>
      <c r="AA1384" s="25"/>
      <c r="AB1384" s="25">
        <v>0.219</v>
      </c>
      <c r="AC1384" s="25">
        <v>4.7699999999999999E-2</v>
      </c>
      <c r="AD1384" s="121"/>
      <c r="AE1384" s="121"/>
      <c r="AF1384" s="88">
        <v>1295</v>
      </c>
      <c r="AG1384" s="88">
        <v>2977</v>
      </c>
    </row>
    <row r="1385" spans="1:49">
      <c r="A1385" s="12" t="s">
        <v>129</v>
      </c>
      <c r="B1385" s="2" t="s">
        <v>75</v>
      </c>
      <c r="C1385" s="13" t="s">
        <v>188</v>
      </c>
      <c r="D1385" s="2">
        <v>2015</v>
      </c>
      <c r="E1385" s="13">
        <v>2016</v>
      </c>
      <c r="F1385" s="13" t="s">
        <v>101</v>
      </c>
      <c r="G1385" s="88"/>
      <c r="H1385" s="88"/>
      <c r="I1385" s="88"/>
      <c r="J1385" s="88"/>
      <c r="K1385" s="88"/>
      <c r="L1385" s="88"/>
      <c r="M1385" s="45">
        <v>6603</v>
      </c>
      <c r="N1385" s="45">
        <v>12620</v>
      </c>
      <c r="O1385" s="45"/>
      <c r="P1385" s="45"/>
      <c r="Q1385" s="45"/>
      <c r="R1385" s="45"/>
      <c r="S1385" s="45"/>
      <c r="T1385" s="45"/>
      <c r="U1385" s="45"/>
      <c r="V1385" s="45"/>
      <c r="W1385" s="138"/>
      <c r="X1385" s="138"/>
      <c r="Y1385" s="138"/>
      <c r="Z1385" s="25">
        <v>0.96579999999999999</v>
      </c>
      <c r="AA1385" s="25"/>
      <c r="AB1385" s="25">
        <v>0.219</v>
      </c>
      <c r="AC1385" s="25">
        <v>4.7699999999999999E-2</v>
      </c>
      <c r="AD1385" s="121"/>
      <c r="AE1385" s="121"/>
      <c r="AF1385" s="88">
        <v>372</v>
      </c>
      <c r="AG1385" s="88">
        <v>752</v>
      </c>
    </row>
    <row r="1386" spans="1:49">
      <c r="A1386" s="12" t="s">
        <v>130</v>
      </c>
      <c r="B1386" s="2" t="s">
        <v>75</v>
      </c>
      <c r="C1386" s="13" t="s">
        <v>188</v>
      </c>
      <c r="D1386" s="2">
        <v>2015</v>
      </c>
      <c r="E1386" s="13">
        <v>2016</v>
      </c>
      <c r="F1386" s="13" t="s">
        <v>101</v>
      </c>
      <c r="G1386" s="88"/>
      <c r="H1386" s="88"/>
      <c r="I1386" s="88"/>
      <c r="J1386" s="88"/>
      <c r="K1386" s="88"/>
      <c r="L1386" s="88"/>
      <c r="M1386" s="45">
        <v>1550</v>
      </c>
      <c r="N1386" s="45">
        <v>3163</v>
      </c>
      <c r="O1386" s="45"/>
      <c r="P1386" s="45"/>
      <c r="Q1386" s="45"/>
      <c r="R1386" s="45"/>
      <c r="S1386" s="45"/>
      <c r="T1386" s="45"/>
      <c r="U1386" s="45"/>
      <c r="V1386" s="45"/>
      <c r="W1386" s="138"/>
      <c r="X1386" s="138"/>
      <c r="Y1386" s="138"/>
      <c r="Z1386" s="25">
        <v>0.82669999999999999</v>
      </c>
      <c r="AA1386" s="25"/>
      <c r="AB1386" s="25">
        <v>0.219</v>
      </c>
      <c r="AC1386" s="25">
        <v>4.7699999999999999E-2</v>
      </c>
      <c r="AD1386" s="121"/>
      <c r="AE1386" s="121"/>
      <c r="AF1386" s="88">
        <v>82</v>
      </c>
      <c r="AG1386" s="88">
        <v>153</v>
      </c>
    </row>
    <row r="1387" spans="1:49">
      <c r="A1387" s="12" t="s">
        <v>131</v>
      </c>
      <c r="B1387" s="2" t="s">
        <v>76</v>
      </c>
      <c r="C1387" s="13" t="s">
        <v>188</v>
      </c>
      <c r="D1387" s="2">
        <v>2015</v>
      </c>
      <c r="E1387" s="13">
        <v>2016</v>
      </c>
      <c r="F1387" s="13" t="s">
        <v>101</v>
      </c>
      <c r="G1387" s="88"/>
      <c r="H1387" s="88"/>
      <c r="I1387" s="88"/>
      <c r="J1387" s="88"/>
      <c r="K1387" s="88"/>
      <c r="L1387" s="88"/>
      <c r="M1387" s="45">
        <v>581803</v>
      </c>
      <c r="N1387" s="45">
        <v>1162749</v>
      </c>
      <c r="O1387" s="45"/>
      <c r="P1387" s="45"/>
      <c r="Q1387" s="45"/>
      <c r="R1387" s="45"/>
      <c r="S1387" s="45"/>
      <c r="T1387" s="45"/>
      <c r="U1387" s="45"/>
      <c r="V1387" s="45"/>
      <c r="W1387" s="138"/>
      <c r="X1387" s="138"/>
      <c r="Y1387" s="138"/>
      <c r="Z1387" s="25">
        <v>0.96189999999999998</v>
      </c>
      <c r="AA1387" s="25"/>
      <c r="AB1387" s="25">
        <v>0.57599999999999996</v>
      </c>
      <c r="AC1387" s="25">
        <v>2.4500000000000001E-2</v>
      </c>
      <c r="AD1387" s="121"/>
      <c r="AE1387" s="121"/>
      <c r="AF1387" s="88">
        <v>105675</v>
      </c>
      <c r="AG1387" s="88">
        <v>218726</v>
      </c>
    </row>
    <row r="1388" spans="1:49">
      <c r="A1388" s="12" t="s">
        <v>132</v>
      </c>
      <c r="B1388" s="2" t="s">
        <v>75</v>
      </c>
      <c r="C1388" s="13" t="s">
        <v>188</v>
      </c>
      <c r="D1388" s="2">
        <v>2015</v>
      </c>
      <c r="E1388" s="13">
        <v>2016</v>
      </c>
      <c r="F1388" s="13" t="s">
        <v>101</v>
      </c>
      <c r="G1388" s="88"/>
      <c r="H1388" s="88"/>
      <c r="I1388" s="88"/>
      <c r="J1388" s="88"/>
      <c r="K1388" s="88"/>
      <c r="L1388" s="88"/>
      <c r="M1388" s="45">
        <v>12273</v>
      </c>
      <c r="N1388" s="45">
        <v>29988</v>
      </c>
      <c r="O1388" s="45"/>
      <c r="P1388" s="45"/>
      <c r="Q1388" s="45"/>
      <c r="R1388" s="45"/>
      <c r="S1388" s="45"/>
      <c r="T1388" s="45"/>
      <c r="U1388" s="45"/>
      <c r="V1388" s="45"/>
      <c r="W1388" s="138"/>
      <c r="X1388" s="138"/>
      <c r="Y1388" s="138"/>
      <c r="Z1388" s="25">
        <v>0.99809999999999999</v>
      </c>
      <c r="AA1388" s="25"/>
      <c r="AB1388" s="25">
        <v>0.219</v>
      </c>
      <c r="AC1388" s="25">
        <v>4.7699999999999999E-2</v>
      </c>
      <c r="AD1388" s="121"/>
      <c r="AE1388" s="121"/>
      <c r="AF1388" s="88">
        <v>2869</v>
      </c>
      <c r="AG1388" s="88">
        <v>6838</v>
      </c>
    </row>
    <row r="1389" spans="1:49">
      <c r="A1389" s="12" t="s">
        <v>133</v>
      </c>
      <c r="B1389" s="2" t="s">
        <v>75</v>
      </c>
      <c r="C1389" s="13" t="s">
        <v>188</v>
      </c>
      <c r="D1389" s="2">
        <v>2015</v>
      </c>
      <c r="E1389" s="13">
        <v>2016</v>
      </c>
      <c r="F1389" s="13" t="s">
        <v>101</v>
      </c>
      <c r="G1389" s="88"/>
      <c r="H1389" s="88"/>
      <c r="I1389" s="88"/>
      <c r="J1389" s="88"/>
      <c r="K1389" s="88"/>
      <c r="L1389" s="88"/>
      <c r="M1389" s="45">
        <v>6410</v>
      </c>
      <c r="N1389" s="45">
        <v>10552</v>
      </c>
      <c r="O1389" s="45"/>
      <c r="P1389" s="45"/>
      <c r="Q1389" s="45"/>
      <c r="R1389" s="45"/>
      <c r="S1389" s="45"/>
      <c r="T1389" s="45"/>
      <c r="U1389" s="45"/>
      <c r="V1389" s="45"/>
      <c r="W1389" s="138"/>
      <c r="X1389" s="138"/>
      <c r="Y1389" s="138"/>
      <c r="Z1389" s="25">
        <v>0.98599999999999999</v>
      </c>
      <c r="AA1389" s="25"/>
      <c r="AB1389" s="25">
        <v>0.219</v>
      </c>
      <c r="AC1389" s="25">
        <v>4.7699999999999999E-2</v>
      </c>
      <c r="AD1389" s="121"/>
      <c r="AE1389" s="121"/>
      <c r="AF1389" s="88">
        <v>1278</v>
      </c>
      <c r="AG1389" s="88">
        <v>2343</v>
      </c>
    </row>
    <row r="1390" spans="1:49">
      <c r="A1390" s="12" t="s">
        <v>134</v>
      </c>
      <c r="B1390" s="2" t="s">
        <v>75</v>
      </c>
      <c r="C1390" s="13" t="s">
        <v>188</v>
      </c>
      <c r="D1390" s="2">
        <v>2015</v>
      </c>
      <c r="E1390" s="13">
        <v>2016</v>
      </c>
      <c r="F1390" s="13" t="s">
        <v>101</v>
      </c>
      <c r="G1390" s="88"/>
      <c r="H1390" s="88"/>
      <c r="I1390" s="88"/>
      <c r="J1390" s="88"/>
      <c r="K1390" s="88"/>
      <c r="L1390" s="88"/>
      <c r="M1390" s="45">
        <v>1113</v>
      </c>
      <c r="N1390" s="45">
        <v>2089</v>
      </c>
      <c r="O1390" s="45"/>
      <c r="P1390" s="45"/>
      <c r="Q1390" s="45"/>
      <c r="R1390" s="45"/>
      <c r="S1390" s="45"/>
      <c r="T1390" s="45"/>
      <c r="U1390" s="45"/>
      <c r="V1390" s="45"/>
      <c r="W1390" s="138"/>
      <c r="X1390" s="138"/>
      <c r="Y1390" s="138"/>
      <c r="Z1390" s="25">
        <v>0.96079999999999999</v>
      </c>
      <c r="AA1390" s="25"/>
      <c r="AB1390" s="25">
        <v>0.219</v>
      </c>
      <c r="AC1390" s="25">
        <v>4.7699999999999999E-2</v>
      </c>
      <c r="AD1390" s="121"/>
      <c r="AE1390" s="121"/>
      <c r="AF1390" s="88">
        <v>27</v>
      </c>
      <c r="AG1390" s="88">
        <v>46</v>
      </c>
    </row>
    <row r="1391" spans="1:49">
      <c r="A1391" s="12" t="s">
        <v>135</v>
      </c>
      <c r="B1391" s="2" t="s">
        <v>75</v>
      </c>
      <c r="C1391" s="13" t="s">
        <v>188</v>
      </c>
      <c r="D1391" s="2">
        <v>2015</v>
      </c>
      <c r="E1391" s="13">
        <v>2016</v>
      </c>
      <c r="F1391" s="13" t="s">
        <v>101</v>
      </c>
      <c r="G1391" s="88"/>
      <c r="H1391" s="88"/>
      <c r="I1391" s="88"/>
      <c r="J1391" s="88"/>
      <c r="K1391" s="88"/>
      <c r="L1391" s="88"/>
      <c r="M1391" s="45">
        <v>7044</v>
      </c>
      <c r="N1391" s="45">
        <v>13249</v>
      </c>
      <c r="O1391" s="45"/>
      <c r="P1391" s="45"/>
      <c r="Q1391" s="45"/>
      <c r="R1391" s="45"/>
      <c r="S1391" s="45"/>
      <c r="T1391" s="45"/>
      <c r="U1391" s="45"/>
      <c r="V1391" s="45"/>
      <c r="W1391" s="138"/>
      <c r="X1391" s="138"/>
      <c r="Y1391" s="138"/>
      <c r="Z1391" s="25">
        <v>0.99419999999999997</v>
      </c>
      <c r="AA1391" s="25"/>
      <c r="AB1391" s="25">
        <v>0.219</v>
      </c>
      <c r="AC1391" s="25">
        <v>4.7699999999999999E-2</v>
      </c>
      <c r="AD1391" s="121"/>
      <c r="AE1391" s="121"/>
      <c r="AF1391" s="88">
        <v>557</v>
      </c>
      <c r="AG1391" s="88">
        <v>1219</v>
      </c>
    </row>
    <row r="1392" spans="1:49">
      <c r="A1392" s="12" t="s">
        <v>136</v>
      </c>
      <c r="B1392" s="2" t="s">
        <v>75</v>
      </c>
      <c r="C1392" s="13" t="s">
        <v>188</v>
      </c>
      <c r="D1392" s="2">
        <v>2015</v>
      </c>
      <c r="E1392" s="13">
        <v>2016</v>
      </c>
      <c r="F1392" s="13" t="s">
        <v>101</v>
      </c>
      <c r="G1392" s="88"/>
      <c r="H1392" s="88"/>
      <c r="I1392" s="88"/>
      <c r="J1392" s="88"/>
      <c r="K1392" s="88"/>
      <c r="L1392" s="88"/>
      <c r="M1392" s="45">
        <v>25053</v>
      </c>
      <c r="N1392" s="45">
        <v>57942</v>
      </c>
      <c r="O1392" s="45"/>
      <c r="P1392" s="45"/>
      <c r="Q1392" s="45"/>
      <c r="R1392" s="45"/>
      <c r="S1392" s="45"/>
      <c r="T1392" s="45"/>
      <c r="U1392" s="45"/>
      <c r="V1392" s="45"/>
      <c r="W1392" s="138"/>
      <c r="X1392" s="138"/>
      <c r="Y1392" s="138"/>
      <c r="Z1392" s="25">
        <v>0.99680000000000002</v>
      </c>
      <c r="AA1392" s="25"/>
      <c r="AB1392" s="25">
        <v>0</v>
      </c>
      <c r="AC1392" s="25">
        <v>8.9999999999999993E-3</v>
      </c>
      <c r="AD1392" s="121"/>
      <c r="AE1392" s="121"/>
      <c r="AF1392" s="88">
        <v>3945</v>
      </c>
      <c r="AG1392" s="88">
        <v>8993</v>
      </c>
    </row>
    <row r="1393" spans="1:33">
      <c r="A1393" s="12" t="s">
        <v>137</v>
      </c>
      <c r="B1393" s="2" t="s">
        <v>75</v>
      </c>
      <c r="C1393" s="13" t="s">
        <v>188</v>
      </c>
      <c r="D1393" s="2">
        <v>2015</v>
      </c>
      <c r="E1393" s="13">
        <v>2016</v>
      </c>
      <c r="F1393" s="13" t="s">
        <v>101</v>
      </c>
      <c r="G1393" s="88"/>
      <c r="H1393" s="88"/>
      <c r="I1393" s="88"/>
      <c r="J1393" s="88"/>
      <c r="K1393" s="88"/>
      <c r="L1393" s="88"/>
      <c r="M1393" s="45">
        <v>473</v>
      </c>
      <c r="N1393" s="45">
        <v>1026</v>
      </c>
      <c r="O1393" s="45"/>
      <c r="P1393" s="45"/>
      <c r="Q1393" s="45"/>
      <c r="R1393" s="45"/>
      <c r="S1393" s="45"/>
      <c r="T1393" s="45"/>
      <c r="U1393" s="45"/>
      <c r="V1393" s="45"/>
      <c r="W1393" s="138"/>
      <c r="X1393" s="138"/>
      <c r="Y1393" s="138"/>
      <c r="Z1393" s="25">
        <v>1</v>
      </c>
      <c r="AA1393" s="25"/>
      <c r="AB1393" s="25">
        <v>0.219</v>
      </c>
      <c r="AC1393" s="25">
        <v>4.7699999999999999E-2</v>
      </c>
      <c r="AD1393" s="121"/>
      <c r="AE1393" s="121"/>
      <c r="AF1393" s="88">
        <v>45</v>
      </c>
      <c r="AG1393" s="88">
        <v>78</v>
      </c>
    </row>
    <row r="1394" spans="1:33">
      <c r="A1394" s="12" t="s">
        <v>138</v>
      </c>
      <c r="B1394" s="2" t="s">
        <v>75</v>
      </c>
      <c r="C1394" s="13" t="s">
        <v>188</v>
      </c>
      <c r="D1394" s="2">
        <v>2015</v>
      </c>
      <c r="E1394" s="13">
        <v>2016</v>
      </c>
      <c r="F1394" s="13" t="s">
        <v>101</v>
      </c>
      <c r="G1394" s="88"/>
      <c r="H1394" s="88"/>
      <c r="I1394" s="88"/>
      <c r="J1394" s="88"/>
      <c r="K1394" s="88"/>
      <c r="L1394" s="88"/>
      <c r="M1394" s="45">
        <v>458</v>
      </c>
      <c r="N1394" s="45">
        <v>825</v>
      </c>
      <c r="O1394" s="45"/>
      <c r="P1394" s="45"/>
      <c r="Q1394" s="45"/>
      <c r="R1394" s="45"/>
      <c r="S1394" s="45"/>
      <c r="T1394" s="45"/>
      <c r="U1394" s="45"/>
      <c r="V1394" s="45"/>
      <c r="W1394" s="138"/>
      <c r="X1394" s="138"/>
      <c r="Y1394" s="138"/>
      <c r="Z1394" s="25">
        <v>0.97560000000000002</v>
      </c>
      <c r="AA1394" s="25"/>
      <c r="AB1394" s="25">
        <v>0.219</v>
      </c>
      <c r="AC1394" s="25">
        <v>4.7699999999999999E-2</v>
      </c>
      <c r="AD1394" s="121"/>
      <c r="AE1394" s="121"/>
      <c r="AF1394" s="88">
        <v>63</v>
      </c>
      <c r="AG1394" s="88">
        <v>137</v>
      </c>
    </row>
    <row r="1395" spans="1:33">
      <c r="A1395" s="12" t="s">
        <v>139</v>
      </c>
      <c r="B1395" s="2" t="s">
        <v>75</v>
      </c>
      <c r="C1395" s="13" t="s">
        <v>188</v>
      </c>
      <c r="D1395" s="2">
        <v>2015</v>
      </c>
      <c r="E1395" s="13">
        <v>2016</v>
      </c>
      <c r="F1395" s="13" t="s">
        <v>101</v>
      </c>
      <c r="G1395" s="88"/>
      <c r="H1395" s="88"/>
      <c r="I1395" s="88"/>
      <c r="J1395" s="88"/>
      <c r="K1395" s="88"/>
      <c r="L1395" s="88"/>
      <c r="M1395" s="45">
        <v>23559</v>
      </c>
      <c r="N1395" s="45">
        <v>52629</v>
      </c>
      <c r="O1395" s="45"/>
      <c r="P1395" s="45"/>
      <c r="Q1395" s="45"/>
      <c r="R1395" s="45"/>
      <c r="S1395" s="45"/>
      <c r="T1395" s="45"/>
      <c r="U1395" s="45"/>
      <c r="V1395" s="45"/>
      <c r="W1395" s="138"/>
      <c r="X1395" s="138"/>
      <c r="Y1395" s="138"/>
      <c r="Z1395" s="25">
        <v>1</v>
      </c>
      <c r="AA1395" s="25"/>
      <c r="AB1395" s="25">
        <v>0</v>
      </c>
      <c r="AC1395" s="25">
        <v>6.8900000000000003E-2</v>
      </c>
      <c r="AD1395" s="121"/>
      <c r="AE1395" s="121"/>
      <c r="AF1395" s="88">
        <v>7870</v>
      </c>
      <c r="AG1395" s="88">
        <v>17581</v>
      </c>
    </row>
    <row r="1396" spans="1:33">
      <c r="A1396" s="12" t="s">
        <v>140</v>
      </c>
      <c r="B1396" s="2" t="s">
        <v>75</v>
      </c>
      <c r="C1396" s="13" t="s">
        <v>188</v>
      </c>
      <c r="D1396" s="2">
        <v>2015</v>
      </c>
      <c r="E1396" s="13">
        <v>2016</v>
      </c>
      <c r="F1396" s="13" t="s">
        <v>101</v>
      </c>
      <c r="G1396" s="88"/>
      <c r="H1396" s="88"/>
      <c r="I1396" s="88"/>
      <c r="J1396" s="88"/>
      <c r="K1396" s="88"/>
      <c r="L1396" s="88"/>
      <c r="M1396" s="45">
        <v>3627</v>
      </c>
      <c r="N1396" s="45">
        <v>7528</v>
      </c>
      <c r="O1396" s="45"/>
      <c r="P1396" s="45"/>
      <c r="Q1396" s="45"/>
      <c r="R1396" s="45"/>
      <c r="S1396" s="45"/>
      <c r="T1396" s="45"/>
      <c r="U1396" s="45"/>
      <c r="V1396" s="45"/>
      <c r="W1396" s="138"/>
      <c r="X1396" s="138"/>
      <c r="Y1396" s="138"/>
      <c r="Z1396" s="25">
        <v>0.98440000000000005</v>
      </c>
      <c r="AA1396" s="25"/>
      <c r="AB1396" s="25">
        <v>0.219</v>
      </c>
      <c r="AC1396" s="25">
        <v>4.7699999999999999E-2</v>
      </c>
      <c r="AD1396" s="121"/>
      <c r="AE1396" s="121"/>
      <c r="AF1396" s="88">
        <v>799</v>
      </c>
      <c r="AG1396" s="88">
        <v>1704</v>
      </c>
    </row>
    <row r="1397" spans="1:33">
      <c r="A1397" s="12" t="s">
        <v>141</v>
      </c>
      <c r="B1397" s="2" t="s">
        <v>75</v>
      </c>
      <c r="C1397" s="13" t="s">
        <v>188</v>
      </c>
      <c r="D1397" s="2">
        <v>2015</v>
      </c>
      <c r="E1397" s="13">
        <v>2016</v>
      </c>
      <c r="F1397" s="13" t="s">
        <v>101</v>
      </c>
      <c r="G1397" s="88"/>
      <c r="H1397" s="88"/>
      <c r="I1397" s="88"/>
      <c r="J1397" s="88"/>
      <c r="K1397" s="88"/>
      <c r="L1397" s="88"/>
      <c r="M1397" s="45">
        <v>4279</v>
      </c>
      <c r="N1397" s="45">
        <v>7674</v>
      </c>
      <c r="O1397" s="45"/>
      <c r="P1397" s="45"/>
      <c r="Q1397" s="45"/>
      <c r="R1397" s="45"/>
      <c r="S1397" s="45"/>
      <c r="T1397" s="45"/>
      <c r="U1397" s="45"/>
      <c r="V1397" s="45"/>
      <c r="W1397" s="138"/>
      <c r="X1397" s="138"/>
      <c r="Y1397" s="138"/>
      <c r="Z1397" s="25">
        <v>1</v>
      </c>
      <c r="AA1397" s="25"/>
      <c r="AB1397" s="25">
        <v>0.219</v>
      </c>
      <c r="AC1397" s="25">
        <v>4.7699999999999999E-2</v>
      </c>
      <c r="AD1397" s="121"/>
      <c r="AE1397" s="121"/>
      <c r="AF1397" s="88">
        <v>140</v>
      </c>
      <c r="AG1397" s="88">
        <v>245</v>
      </c>
    </row>
    <row r="1398" spans="1:33">
      <c r="A1398" s="12" t="s">
        <v>142</v>
      </c>
      <c r="B1398" s="2" t="s">
        <v>74</v>
      </c>
      <c r="C1398" s="13" t="s">
        <v>188</v>
      </c>
      <c r="D1398" s="2">
        <v>2015</v>
      </c>
      <c r="E1398" s="13">
        <v>2016</v>
      </c>
      <c r="F1398" s="13" t="s">
        <v>101</v>
      </c>
      <c r="G1398" s="88"/>
      <c r="H1398" s="88"/>
      <c r="I1398" s="88"/>
      <c r="J1398" s="88"/>
      <c r="K1398" s="88"/>
      <c r="L1398" s="88"/>
      <c r="M1398" s="45">
        <v>124613</v>
      </c>
      <c r="N1398" s="45">
        <v>259391</v>
      </c>
      <c r="O1398" s="45"/>
      <c r="P1398" s="45"/>
      <c r="Q1398" s="45"/>
      <c r="R1398" s="45"/>
      <c r="S1398" s="45"/>
      <c r="T1398" s="45"/>
      <c r="U1398" s="45"/>
      <c r="V1398" s="45"/>
      <c r="W1398" s="138"/>
      <c r="X1398" s="138"/>
      <c r="Y1398" s="138"/>
      <c r="Z1398" s="25">
        <v>0.98729999999999996</v>
      </c>
      <c r="AA1398" s="25"/>
      <c r="AB1398" s="25">
        <v>0.42899999999999999</v>
      </c>
      <c r="AC1398" s="25">
        <v>2.1999999999999999E-2</v>
      </c>
      <c r="AD1398" s="121"/>
      <c r="AE1398" s="121"/>
      <c r="AF1398" s="88">
        <v>27958</v>
      </c>
      <c r="AG1398" s="88">
        <v>61128</v>
      </c>
    </row>
    <row r="1399" spans="1:33">
      <c r="A1399" s="12" t="s">
        <v>143</v>
      </c>
      <c r="B1399" s="2" t="s">
        <v>74</v>
      </c>
      <c r="C1399" s="13" t="s">
        <v>188</v>
      </c>
      <c r="D1399" s="2">
        <v>2015</v>
      </c>
      <c r="E1399" s="13">
        <v>2016</v>
      </c>
      <c r="F1399" s="13" t="s">
        <v>101</v>
      </c>
      <c r="G1399" s="88"/>
      <c r="H1399" s="88"/>
      <c r="I1399" s="88"/>
      <c r="J1399" s="88"/>
      <c r="K1399" s="88"/>
      <c r="L1399" s="88"/>
      <c r="M1399" s="45">
        <v>9416</v>
      </c>
      <c r="N1399" s="45">
        <v>18108</v>
      </c>
      <c r="O1399" s="45"/>
      <c r="P1399" s="45"/>
      <c r="Q1399" s="45"/>
      <c r="R1399" s="45"/>
      <c r="S1399" s="45"/>
      <c r="T1399" s="45"/>
      <c r="U1399" s="45"/>
      <c r="V1399" s="45"/>
      <c r="W1399" s="138"/>
      <c r="X1399" s="138"/>
      <c r="Y1399" s="138"/>
      <c r="Z1399" s="25">
        <v>0.94599999999999995</v>
      </c>
      <c r="AA1399" s="25"/>
      <c r="AB1399" s="25">
        <v>0.219</v>
      </c>
      <c r="AC1399" s="25">
        <v>4.7699999999999999E-2</v>
      </c>
      <c r="AD1399" s="121"/>
      <c r="AE1399" s="121"/>
      <c r="AF1399" s="88">
        <v>645</v>
      </c>
      <c r="AG1399" s="88">
        <v>1315</v>
      </c>
    </row>
    <row r="1400" spans="1:33">
      <c r="A1400" s="12" t="s">
        <v>144</v>
      </c>
      <c r="B1400" s="2" t="s">
        <v>75</v>
      </c>
      <c r="C1400" s="13" t="s">
        <v>188</v>
      </c>
      <c r="D1400" s="2">
        <v>2015</v>
      </c>
      <c r="E1400" s="13">
        <v>2016</v>
      </c>
      <c r="F1400" s="13" t="s">
        <v>101</v>
      </c>
      <c r="G1400" s="88"/>
      <c r="H1400" s="88"/>
      <c r="I1400" s="88"/>
      <c r="J1400" s="88"/>
      <c r="K1400" s="88"/>
      <c r="L1400" s="88"/>
      <c r="M1400" s="45">
        <v>1142</v>
      </c>
      <c r="N1400" s="45">
        <v>2134</v>
      </c>
      <c r="O1400" s="45"/>
      <c r="P1400" s="45"/>
      <c r="Q1400" s="45"/>
      <c r="R1400" s="45"/>
      <c r="S1400" s="45"/>
      <c r="T1400" s="45"/>
      <c r="U1400" s="45"/>
      <c r="V1400" s="45"/>
      <c r="W1400" s="138"/>
      <c r="X1400" s="138"/>
      <c r="Y1400" s="138"/>
      <c r="Z1400" s="25">
        <v>1</v>
      </c>
      <c r="AA1400" s="25"/>
      <c r="AB1400" s="25">
        <v>0.219</v>
      </c>
      <c r="AC1400" s="25">
        <v>4.7699999999999999E-2</v>
      </c>
      <c r="AD1400" s="121"/>
      <c r="AE1400" s="121"/>
      <c r="AF1400" s="88">
        <v>59</v>
      </c>
      <c r="AG1400" s="88">
        <v>99</v>
      </c>
    </row>
    <row r="1401" spans="1:33">
      <c r="A1401" s="12" t="s">
        <v>145</v>
      </c>
      <c r="B1401" s="2" t="s">
        <v>75</v>
      </c>
      <c r="C1401" s="13" t="s">
        <v>188</v>
      </c>
      <c r="D1401" s="2">
        <v>2015</v>
      </c>
      <c r="E1401" s="13">
        <v>2016</v>
      </c>
      <c r="F1401" s="13" t="s">
        <v>101</v>
      </c>
      <c r="G1401" s="88"/>
      <c r="H1401" s="88"/>
      <c r="I1401" s="88"/>
      <c r="J1401" s="88"/>
      <c r="K1401" s="88"/>
      <c r="L1401" s="88"/>
      <c r="M1401" s="45">
        <v>131488</v>
      </c>
      <c r="N1401" s="45">
        <v>296686</v>
      </c>
      <c r="O1401" s="45"/>
      <c r="P1401" s="45"/>
      <c r="Q1401" s="45"/>
      <c r="R1401" s="45"/>
      <c r="S1401" s="45"/>
      <c r="T1401" s="45"/>
      <c r="U1401" s="45"/>
      <c r="V1401" s="45"/>
      <c r="W1401" s="138"/>
      <c r="X1401" s="138"/>
      <c r="Y1401" s="138"/>
      <c r="Z1401" s="25">
        <v>0.99339999999999995</v>
      </c>
      <c r="AA1401" s="25"/>
      <c r="AB1401" s="25">
        <v>0.33300000000000002</v>
      </c>
      <c r="AC1401" s="25">
        <v>4.3700000000000003E-2</v>
      </c>
      <c r="AD1401" s="121"/>
      <c r="AE1401" s="121"/>
      <c r="AF1401" s="88">
        <v>15773</v>
      </c>
      <c r="AG1401" s="88">
        <v>35388</v>
      </c>
    </row>
    <row r="1402" spans="1:33">
      <c r="A1402" s="12" t="s">
        <v>146</v>
      </c>
      <c r="B1402" s="2" t="s">
        <v>74</v>
      </c>
      <c r="C1402" s="13" t="s">
        <v>188</v>
      </c>
      <c r="D1402" s="2">
        <v>2015</v>
      </c>
      <c r="E1402" s="13">
        <v>2016</v>
      </c>
      <c r="F1402" s="13" t="s">
        <v>101</v>
      </c>
      <c r="G1402" s="88"/>
      <c r="H1402" s="88"/>
      <c r="I1402" s="88"/>
      <c r="J1402" s="88"/>
      <c r="K1402" s="88"/>
      <c r="L1402" s="88"/>
      <c r="M1402" s="45">
        <v>104929</v>
      </c>
      <c r="N1402" s="45">
        <v>219638</v>
      </c>
      <c r="O1402" s="45"/>
      <c r="P1402" s="45"/>
      <c r="Q1402" s="45"/>
      <c r="R1402" s="45"/>
      <c r="S1402" s="45"/>
      <c r="T1402" s="45"/>
      <c r="U1402" s="45"/>
      <c r="V1402" s="45"/>
      <c r="W1402" s="138"/>
      <c r="X1402" s="138"/>
      <c r="Y1402" s="138"/>
      <c r="Z1402" s="25">
        <v>0.98509999999999998</v>
      </c>
      <c r="AA1402" s="25"/>
      <c r="AB1402" s="25">
        <v>0.33300000000000002</v>
      </c>
      <c r="AC1402" s="25">
        <v>4.48E-2</v>
      </c>
      <c r="AD1402" s="121"/>
      <c r="AE1402" s="121"/>
      <c r="AF1402" s="88">
        <v>8843</v>
      </c>
      <c r="AG1402" s="88">
        <v>17783</v>
      </c>
    </row>
    <row r="1403" spans="1:33">
      <c r="A1403" s="12" t="s">
        <v>147</v>
      </c>
      <c r="B1403" s="2" t="s">
        <v>75</v>
      </c>
      <c r="C1403" s="13" t="s">
        <v>188</v>
      </c>
      <c r="D1403" s="2">
        <v>2015</v>
      </c>
      <c r="E1403" s="13">
        <v>2016</v>
      </c>
      <c r="F1403" s="13" t="s">
        <v>101</v>
      </c>
      <c r="G1403" s="88"/>
      <c r="H1403" s="88"/>
      <c r="I1403" s="88"/>
      <c r="J1403" s="88"/>
      <c r="K1403" s="88"/>
      <c r="L1403" s="88"/>
      <c r="M1403" s="45">
        <v>2662</v>
      </c>
      <c r="N1403" s="45">
        <v>5937</v>
      </c>
      <c r="O1403" s="45"/>
      <c r="P1403" s="45"/>
      <c r="Q1403" s="45"/>
      <c r="R1403" s="45"/>
      <c r="S1403" s="45"/>
      <c r="T1403" s="45"/>
      <c r="U1403" s="45"/>
      <c r="V1403" s="45"/>
      <c r="W1403" s="138"/>
      <c r="X1403" s="138"/>
      <c r="Y1403" s="138"/>
      <c r="Z1403" s="25">
        <v>1</v>
      </c>
      <c r="AA1403" s="25"/>
      <c r="AB1403" s="25">
        <v>0.219</v>
      </c>
      <c r="AC1403" s="25">
        <v>4.7699999999999999E-2</v>
      </c>
      <c r="AD1403" s="121"/>
      <c r="AE1403" s="121"/>
      <c r="AF1403" s="88">
        <v>404</v>
      </c>
      <c r="AG1403" s="88">
        <v>942</v>
      </c>
    </row>
    <row r="1404" spans="1:33">
      <c r="A1404" s="12" t="s">
        <v>148</v>
      </c>
      <c r="B1404" s="2" t="s">
        <v>75</v>
      </c>
      <c r="C1404" s="13" t="s">
        <v>188</v>
      </c>
      <c r="D1404" s="2">
        <v>2015</v>
      </c>
      <c r="E1404" s="13">
        <v>2016</v>
      </c>
      <c r="F1404" s="13" t="s">
        <v>101</v>
      </c>
      <c r="G1404" s="88"/>
      <c r="H1404" s="88"/>
      <c r="I1404" s="88"/>
      <c r="J1404" s="88"/>
      <c r="K1404" s="88"/>
      <c r="L1404" s="88"/>
      <c r="M1404" s="45">
        <v>181399</v>
      </c>
      <c r="N1404" s="45">
        <v>399982</v>
      </c>
      <c r="O1404" s="45"/>
      <c r="P1404" s="45"/>
      <c r="Q1404" s="45"/>
      <c r="R1404" s="45"/>
      <c r="S1404" s="45"/>
      <c r="T1404" s="45"/>
      <c r="U1404" s="45"/>
      <c r="V1404" s="45"/>
      <c r="W1404" s="138"/>
      <c r="X1404" s="138"/>
      <c r="Y1404" s="138"/>
      <c r="Z1404" s="25">
        <v>0.99960000000000004</v>
      </c>
      <c r="AA1404" s="25"/>
      <c r="AB1404" s="25">
        <v>0.27300000000000002</v>
      </c>
      <c r="AC1404" s="25">
        <v>1.7299999999999999E-2</v>
      </c>
      <c r="AD1404" s="121"/>
      <c r="AE1404" s="121"/>
      <c r="AF1404" s="88">
        <v>20093</v>
      </c>
      <c r="AG1404" s="88">
        <v>43634</v>
      </c>
    </row>
    <row r="1405" spans="1:33">
      <c r="A1405" s="12" t="s">
        <v>149</v>
      </c>
      <c r="B1405" s="2" t="s">
        <v>74</v>
      </c>
      <c r="C1405" s="13" t="s">
        <v>188</v>
      </c>
      <c r="D1405" s="2">
        <v>2015</v>
      </c>
      <c r="E1405" s="13">
        <v>2016</v>
      </c>
      <c r="F1405" s="13" t="s">
        <v>101</v>
      </c>
      <c r="G1405" s="88"/>
      <c r="H1405" s="88"/>
      <c r="I1405" s="88"/>
      <c r="J1405" s="88"/>
      <c r="K1405" s="88"/>
      <c r="L1405" s="88"/>
      <c r="M1405" s="45">
        <v>144640</v>
      </c>
      <c r="N1405" s="45">
        <v>294157</v>
      </c>
      <c r="O1405" s="45"/>
      <c r="P1405" s="45"/>
      <c r="Q1405" s="45"/>
      <c r="R1405" s="45"/>
      <c r="S1405" s="45"/>
      <c r="T1405" s="45"/>
      <c r="U1405" s="45"/>
      <c r="V1405" s="45"/>
      <c r="W1405" s="138"/>
      <c r="X1405" s="138"/>
      <c r="Y1405" s="138"/>
      <c r="Z1405" s="25">
        <v>0.95889999999999997</v>
      </c>
      <c r="AA1405" s="25"/>
      <c r="AB1405" s="25">
        <v>0.35299999999999998</v>
      </c>
      <c r="AC1405" s="25">
        <v>8.5000000000000006E-3</v>
      </c>
      <c r="AD1405" s="121"/>
      <c r="AE1405" s="121"/>
      <c r="AF1405" s="88">
        <v>15583</v>
      </c>
      <c r="AG1405" s="88">
        <v>32449</v>
      </c>
    </row>
    <row r="1406" spans="1:33">
      <c r="A1406" s="12" t="s">
        <v>150</v>
      </c>
      <c r="B1406" s="2" t="s">
        <v>74</v>
      </c>
      <c r="C1406" s="13" t="s">
        <v>188</v>
      </c>
      <c r="D1406" s="2">
        <v>2015</v>
      </c>
      <c r="E1406" s="13">
        <v>2016</v>
      </c>
      <c r="F1406" s="13" t="s">
        <v>101</v>
      </c>
      <c r="G1406" s="88"/>
      <c r="H1406" s="88"/>
      <c r="I1406" s="88"/>
      <c r="J1406" s="88"/>
      <c r="K1406" s="88"/>
      <c r="L1406" s="88"/>
      <c r="M1406" s="45">
        <v>34834</v>
      </c>
      <c r="N1406" s="45">
        <v>53245</v>
      </c>
      <c r="O1406" s="45"/>
      <c r="P1406" s="45"/>
      <c r="Q1406" s="45"/>
      <c r="R1406" s="45"/>
      <c r="S1406" s="45"/>
      <c r="T1406" s="45"/>
      <c r="U1406" s="45"/>
      <c r="V1406" s="45"/>
      <c r="W1406" s="138"/>
      <c r="X1406" s="138"/>
      <c r="Y1406" s="138"/>
      <c r="Z1406" s="25">
        <v>0.96850000000000003</v>
      </c>
      <c r="AA1406" s="25"/>
      <c r="AB1406" s="25">
        <v>0.66700000000000004</v>
      </c>
      <c r="AC1406" s="25">
        <v>2.6499999999999999E-2</v>
      </c>
      <c r="AD1406" s="121"/>
      <c r="AE1406" s="121"/>
      <c r="AF1406" s="88">
        <v>3924</v>
      </c>
      <c r="AG1406" s="88">
        <v>6327</v>
      </c>
    </row>
    <row r="1407" spans="1:33">
      <c r="A1407" s="12" t="s">
        <v>151</v>
      </c>
      <c r="B1407" s="2" t="s">
        <v>75</v>
      </c>
      <c r="C1407" s="13" t="s">
        <v>188</v>
      </c>
      <c r="D1407" s="2">
        <v>2015</v>
      </c>
      <c r="E1407" s="13">
        <v>2016</v>
      </c>
      <c r="F1407" s="13" t="s">
        <v>101</v>
      </c>
      <c r="G1407" s="88"/>
      <c r="H1407" s="88"/>
      <c r="I1407" s="88"/>
      <c r="J1407" s="88"/>
      <c r="K1407" s="88"/>
      <c r="L1407" s="88"/>
      <c r="M1407" s="45">
        <v>52961</v>
      </c>
      <c r="N1407" s="45">
        <v>119961</v>
      </c>
      <c r="O1407" s="45"/>
      <c r="P1407" s="45"/>
      <c r="Q1407" s="45"/>
      <c r="R1407" s="45"/>
      <c r="S1407" s="45"/>
      <c r="T1407" s="45"/>
      <c r="U1407" s="45"/>
      <c r="V1407" s="45"/>
      <c r="W1407" s="138"/>
      <c r="X1407" s="138"/>
      <c r="Y1407" s="138"/>
      <c r="Z1407" s="25">
        <v>0.99199999999999999</v>
      </c>
      <c r="AA1407" s="25"/>
      <c r="AB1407" s="25">
        <v>0.2</v>
      </c>
      <c r="AC1407" s="25">
        <v>2.7099999999999999E-2</v>
      </c>
      <c r="AD1407" s="121"/>
      <c r="AE1407" s="121"/>
      <c r="AF1407" s="88">
        <v>6905</v>
      </c>
      <c r="AG1407" s="88">
        <v>15007</v>
      </c>
    </row>
    <row r="1408" spans="1:33">
      <c r="A1408" s="12" t="s">
        <v>152</v>
      </c>
      <c r="B1408" s="2" t="s">
        <v>74</v>
      </c>
      <c r="C1408" s="13" t="s">
        <v>188</v>
      </c>
      <c r="D1408" s="2">
        <v>2015</v>
      </c>
      <c r="E1408" s="13">
        <v>2016</v>
      </c>
      <c r="F1408" s="13" t="s">
        <v>101</v>
      </c>
      <c r="G1408" s="88"/>
      <c r="H1408" s="88"/>
      <c r="I1408" s="88"/>
      <c r="J1408" s="88"/>
      <c r="K1408" s="88"/>
      <c r="L1408" s="88"/>
      <c r="M1408" s="45">
        <v>10151</v>
      </c>
      <c r="N1408" s="45">
        <v>18733</v>
      </c>
      <c r="O1408" s="45"/>
      <c r="P1408" s="45"/>
      <c r="Q1408" s="45"/>
      <c r="R1408" s="45"/>
      <c r="S1408" s="45"/>
      <c r="T1408" s="45"/>
      <c r="U1408" s="45"/>
      <c r="V1408" s="45"/>
      <c r="W1408" s="138"/>
      <c r="X1408" s="138"/>
      <c r="Y1408" s="138"/>
      <c r="Z1408" s="25">
        <v>0.96120000000000005</v>
      </c>
      <c r="AA1408" s="25"/>
      <c r="AB1408" s="25">
        <v>0.219</v>
      </c>
      <c r="AC1408" s="25">
        <v>4.7699999999999999E-2</v>
      </c>
      <c r="AD1408" s="121"/>
      <c r="AE1408" s="121"/>
      <c r="AF1408" s="88">
        <v>1087</v>
      </c>
      <c r="AG1408" s="88">
        <v>2258</v>
      </c>
    </row>
    <row r="1409" spans="1:33">
      <c r="A1409" s="12" t="s">
        <v>153</v>
      </c>
      <c r="B1409" s="2" t="s">
        <v>74</v>
      </c>
      <c r="C1409" s="13" t="s">
        <v>188</v>
      </c>
      <c r="D1409" s="2">
        <v>2015</v>
      </c>
      <c r="E1409" s="13">
        <v>2016</v>
      </c>
      <c r="F1409" s="13" t="s">
        <v>101</v>
      </c>
      <c r="G1409" s="88"/>
      <c r="H1409" s="88"/>
      <c r="I1409" s="88"/>
      <c r="J1409" s="88"/>
      <c r="K1409" s="88"/>
      <c r="L1409" s="88"/>
      <c r="M1409" s="45">
        <v>16090</v>
      </c>
      <c r="N1409" s="45">
        <v>31384</v>
      </c>
      <c r="O1409" s="45"/>
      <c r="P1409" s="45"/>
      <c r="Q1409" s="45"/>
      <c r="R1409" s="45"/>
      <c r="S1409" s="45"/>
      <c r="T1409" s="45"/>
      <c r="U1409" s="45"/>
      <c r="V1409" s="45"/>
      <c r="W1409" s="138"/>
      <c r="X1409" s="138"/>
      <c r="Y1409" s="138"/>
      <c r="Z1409" s="25">
        <v>0.97529999999999994</v>
      </c>
      <c r="AA1409" s="25"/>
      <c r="AB1409" s="25">
        <v>0.219</v>
      </c>
      <c r="AC1409" s="25">
        <v>4.7699999999999999E-2</v>
      </c>
      <c r="AD1409" s="121"/>
      <c r="AE1409" s="121"/>
      <c r="AF1409" s="88">
        <v>3716</v>
      </c>
      <c r="AG1409" s="88">
        <v>7293</v>
      </c>
    </row>
    <row r="1410" spans="1:33">
      <c r="A1410" s="12" t="s">
        <v>154</v>
      </c>
      <c r="B1410" s="2" t="s">
        <v>74</v>
      </c>
      <c r="C1410" s="13" t="s">
        <v>188</v>
      </c>
      <c r="D1410" s="2">
        <v>2015</v>
      </c>
      <c r="E1410" s="13">
        <v>2016</v>
      </c>
      <c r="F1410" s="13" t="s">
        <v>101</v>
      </c>
      <c r="G1410" s="88"/>
      <c r="H1410" s="88"/>
      <c r="I1410" s="88"/>
      <c r="J1410" s="88"/>
      <c r="K1410" s="88"/>
      <c r="L1410" s="88"/>
      <c r="M1410" s="45">
        <v>18567</v>
      </c>
      <c r="N1410" s="45">
        <v>38937</v>
      </c>
      <c r="O1410" s="45"/>
      <c r="P1410" s="45"/>
      <c r="Q1410" s="45"/>
      <c r="R1410" s="45"/>
      <c r="S1410" s="45"/>
      <c r="T1410" s="45"/>
      <c r="U1410" s="45"/>
      <c r="V1410" s="45"/>
      <c r="W1410" s="138"/>
      <c r="X1410" s="138"/>
      <c r="Y1410" s="138"/>
      <c r="Z1410" s="25">
        <v>0.92379999999999995</v>
      </c>
      <c r="AA1410" s="25"/>
      <c r="AB1410" s="25">
        <v>0.219</v>
      </c>
      <c r="AC1410" s="25">
        <v>4.7699999999999999E-2</v>
      </c>
      <c r="AD1410" s="121"/>
      <c r="AE1410" s="121"/>
      <c r="AF1410" s="88">
        <v>4994</v>
      </c>
      <c r="AG1410" s="88">
        <v>11375</v>
      </c>
    </row>
    <row r="1411" spans="1:33">
      <c r="A1411" s="12" t="s">
        <v>155</v>
      </c>
      <c r="B1411" s="2" t="s">
        <v>74</v>
      </c>
      <c r="C1411" s="13" t="s">
        <v>188</v>
      </c>
      <c r="D1411" s="2">
        <v>2015</v>
      </c>
      <c r="E1411" s="13">
        <v>2016</v>
      </c>
      <c r="F1411" s="13" t="s">
        <v>101</v>
      </c>
      <c r="G1411" s="88"/>
      <c r="H1411" s="88"/>
      <c r="I1411" s="88"/>
      <c r="J1411" s="88"/>
      <c r="K1411" s="88"/>
      <c r="L1411" s="88"/>
      <c r="M1411" s="45">
        <v>54533</v>
      </c>
      <c r="N1411" s="45">
        <v>107724</v>
      </c>
      <c r="O1411" s="45"/>
      <c r="P1411" s="45"/>
      <c r="Q1411" s="45"/>
      <c r="R1411" s="45"/>
      <c r="S1411" s="45"/>
      <c r="T1411" s="45"/>
      <c r="U1411" s="45"/>
      <c r="V1411" s="45"/>
      <c r="W1411" s="138"/>
      <c r="X1411" s="138"/>
      <c r="Y1411" s="138"/>
      <c r="Z1411" s="25">
        <v>0.98180000000000001</v>
      </c>
      <c r="AA1411" s="25"/>
      <c r="AB1411" s="25">
        <v>0.16700000000000001</v>
      </c>
      <c r="AC1411" s="25">
        <v>4.5999999999999999E-2</v>
      </c>
      <c r="AD1411" s="121"/>
      <c r="AE1411" s="121"/>
      <c r="AF1411" s="88">
        <v>10060</v>
      </c>
      <c r="AG1411" s="88">
        <v>20621</v>
      </c>
    </row>
    <row r="1412" spans="1:33">
      <c r="A1412" s="12" t="s">
        <v>156</v>
      </c>
      <c r="B1412" s="2" t="s">
        <v>74</v>
      </c>
      <c r="C1412" s="13" t="s">
        <v>188</v>
      </c>
      <c r="D1412" s="2">
        <v>2015</v>
      </c>
      <c r="E1412" s="13">
        <v>2016</v>
      </c>
      <c r="F1412" s="13" t="s">
        <v>101</v>
      </c>
      <c r="G1412" s="88"/>
      <c r="H1412" s="88"/>
      <c r="I1412" s="88"/>
      <c r="J1412" s="88"/>
      <c r="K1412" s="88"/>
      <c r="L1412" s="88"/>
      <c r="M1412" s="45">
        <v>14488</v>
      </c>
      <c r="N1412" s="45">
        <v>26813</v>
      </c>
      <c r="O1412" s="45"/>
      <c r="P1412" s="45"/>
      <c r="Q1412" s="45"/>
      <c r="R1412" s="45"/>
      <c r="S1412" s="45"/>
      <c r="T1412" s="45"/>
      <c r="U1412" s="45"/>
      <c r="V1412" s="45"/>
      <c r="W1412" s="138"/>
      <c r="X1412" s="138"/>
      <c r="Y1412" s="138"/>
      <c r="Z1412" s="25">
        <v>0.95679999999999998</v>
      </c>
      <c r="AA1412" s="25"/>
      <c r="AB1412" s="25">
        <v>0.219</v>
      </c>
      <c r="AC1412" s="25">
        <v>4.7699999999999999E-2</v>
      </c>
      <c r="AD1412" s="121"/>
      <c r="AE1412" s="121"/>
      <c r="AF1412" s="88">
        <v>2552</v>
      </c>
      <c r="AG1412" s="88">
        <v>5413</v>
      </c>
    </row>
    <row r="1413" spans="1:33">
      <c r="A1413" s="12" t="s">
        <v>157</v>
      </c>
      <c r="B1413" s="2" t="s">
        <v>75</v>
      </c>
      <c r="C1413" s="13" t="s">
        <v>188</v>
      </c>
      <c r="D1413" s="2">
        <v>2015</v>
      </c>
      <c r="E1413" s="13">
        <v>2016</v>
      </c>
      <c r="F1413" s="13" t="s">
        <v>101</v>
      </c>
      <c r="G1413" s="88"/>
      <c r="H1413" s="88"/>
      <c r="I1413" s="88"/>
      <c r="J1413" s="88"/>
      <c r="K1413" s="88"/>
      <c r="L1413" s="88"/>
      <c r="M1413" s="45">
        <v>12936</v>
      </c>
      <c r="N1413" s="45">
        <v>24800</v>
      </c>
      <c r="O1413" s="45"/>
      <c r="P1413" s="45"/>
      <c r="Q1413" s="45"/>
      <c r="R1413" s="45"/>
      <c r="S1413" s="45"/>
      <c r="T1413" s="45"/>
      <c r="U1413" s="45"/>
      <c r="V1413" s="45"/>
      <c r="W1413" s="138"/>
      <c r="X1413" s="138"/>
      <c r="Y1413" s="138"/>
      <c r="Z1413" s="25">
        <v>0.96309999999999996</v>
      </c>
      <c r="AA1413" s="25"/>
      <c r="AB1413" s="25">
        <v>0.219</v>
      </c>
      <c r="AC1413" s="25">
        <v>4.7699999999999999E-2</v>
      </c>
      <c r="AD1413" s="121"/>
      <c r="AE1413" s="121"/>
      <c r="AF1413" s="88">
        <v>587</v>
      </c>
      <c r="AG1413" s="88">
        <v>957</v>
      </c>
    </row>
    <row r="1414" spans="1:33">
      <c r="A1414" s="12" t="s">
        <v>158</v>
      </c>
      <c r="B1414" s="2" t="s">
        <v>75</v>
      </c>
      <c r="C1414" s="13" t="s">
        <v>188</v>
      </c>
      <c r="D1414" s="2">
        <v>2015</v>
      </c>
      <c r="E1414" s="13">
        <v>2016</v>
      </c>
      <c r="F1414" s="13" t="s">
        <v>101</v>
      </c>
      <c r="G1414" s="88"/>
      <c r="H1414" s="88"/>
      <c r="I1414" s="88"/>
      <c r="J1414" s="88"/>
      <c r="K1414" s="88"/>
      <c r="L1414" s="88"/>
      <c r="M1414" s="45">
        <v>159</v>
      </c>
      <c r="N1414" s="45">
        <v>293</v>
      </c>
      <c r="O1414" s="45"/>
      <c r="P1414" s="45"/>
      <c r="Q1414" s="45"/>
      <c r="R1414" s="45"/>
      <c r="S1414" s="45"/>
      <c r="T1414" s="45"/>
      <c r="U1414" s="45"/>
      <c r="V1414" s="45"/>
      <c r="W1414" s="138"/>
      <c r="X1414" s="138"/>
      <c r="Y1414" s="138"/>
      <c r="Z1414" s="25">
        <v>1</v>
      </c>
      <c r="AA1414" s="25"/>
      <c r="AB1414" s="25">
        <v>0.219</v>
      </c>
      <c r="AC1414" s="25">
        <v>4.7699999999999999E-2</v>
      </c>
      <c r="AD1414" s="121"/>
      <c r="AE1414" s="121"/>
      <c r="AF1414" s="88" t="s">
        <v>430</v>
      </c>
      <c r="AG1414" s="88" t="s">
        <v>430</v>
      </c>
    </row>
    <row r="1415" spans="1:33">
      <c r="A1415" s="12" t="s">
        <v>159</v>
      </c>
      <c r="B1415" s="2" t="s">
        <v>75</v>
      </c>
      <c r="C1415" s="13" t="s">
        <v>188</v>
      </c>
      <c r="D1415" s="2">
        <v>2015</v>
      </c>
      <c r="E1415" s="13">
        <v>2016</v>
      </c>
      <c r="F1415" s="13" t="s">
        <v>101</v>
      </c>
      <c r="G1415" s="88"/>
      <c r="H1415" s="88"/>
      <c r="I1415" s="88"/>
      <c r="J1415" s="88"/>
      <c r="K1415" s="88"/>
      <c r="L1415" s="88"/>
      <c r="M1415" s="45">
        <v>3334</v>
      </c>
      <c r="N1415" s="45">
        <v>7132</v>
      </c>
      <c r="O1415" s="45"/>
      <c r="P1415" s="45"/>
      <c r="Q1415" s="45"/>
      <c r="R1415" s="45"/>
      <c r="S1415" s="45"/>
      <c r="T1415" s="45"/>
      <c r="U1415" s="45"/>
      <c r="V1415" s="45"/>
      <c r="W1415" s="138"/>
      <c r="X1415" s="138"/>
      <c r="Y1415" s="138"/>
      <c r="Z1415" s="25">
        <v>0.99280000000000002</v>
      </c>
      <c r="AA1415" s="25"/>
      <c r="AB1415" s="25">
        <v>0.219</v>
      </c>
      <c r="AC1415" s="25">
        <v>4.7699999999999999E-2</v>
      </c>
      <c r="AD1415" s="121"/>
      <c r="AE1415" s="121"/>
      <c r="AF1415" s="88">
        <v>156</v>
      </c>
      <c r="AG1415" s="88">
        <v>264</v>
      </c>
    </row>
    <row r="1416" spans="1:33">
      <c r="A1416" s="12" t="s">
        <v>160</v>
      </c>
      <c r="B1416" s="2" t="s">
        <v>74</v>
      </c>
      <c r="C1416" s="13" t="s">
        <v>188</v>
      </c>
      <c r="D1416" s="2">
        <v>2015</v>
      </c>
      <c r="E1416" s="13">
        <v>2016</v>
      </c>
      <c r="F1416" s="13" t="s">
        <v>101</v>
      </c>
      <c r="G1416" s="88"/>
      <c r="H1416" s="88"/>
      <c r="I1416" s="88"/>
      <c r="J1416" s="88"/>
      <c r="K1416" s="88"/>
      <c r="L1416" s="88"/>
      <c r="M1416" s="45">
        <v>23082</v>
      </c>
      <c r="N1416" s="45">
        <v>43923</v>
      </c>
      <c r="O1416" s="45"/>
      <c r="P1416" s="45"/>
      <c r="Q1416" s="45"/>
      <c r="R1416" s="45"/>
      <c r="S1416" s="45"/>
      <c r="T1416" s="45"/>
      <c r="U1416" s="45"/>
      <c r="V1416" s="45"/>
      <c r="W1416" s="138"/>
      <c r="X1416" s="138"/>
      <c r="Y1416" s="138"/>
      <c r="Z1416" s="25">
        <v>0.95740000000000003</v>
      </c>
      <c r="AA1416" s="25"/>
      <c r="AB1416" s="25">
        <v>0.33300000000000002</v>
      </c>
      <c r="AC1416" s="25">
        <v>2.3400000000000001E-2</v>
      </c>
      <c r="AD1416" s="121"/>
      <c r="AE1416" s="121"/>
      <c r="AF1416" s="88">
        <v>2257</v>
      </c>
      <c r="AG1416" s="88">
        <v>4551</v>
      </c>
    </row>
    <row r="1417" spans="1:33">
      <c r="A1417" s="12" t="s">
        <v>161</v>
      </c>
      <c r="B1417" s="2" t="s">
        <v>74</v>
      </c>
      <c r="C1417" s="13" t="s">
        <v>188</v>
      </c>
      <c r="D1417" s="2">
        <v>2015</v>
      </c>
      <c r="E1417" s="13">
        <v>2016</v>
      </c>
      <c r="F1417" s="13" t="s">
        <v>101</v>
      </c>
      <c r="G1417" s="88"/>
      <c r="H1417" s="88"/>
      <c r="I1417" s="88"/>
      <c r="J1417" s="88"/>
      <c r="K1417" s="88"/>
      <c r="L1417" s="88"/>
      <c r="M1417" s="45">
        <v>19861</v>
      </c>
      <c r="N1417" s="45">
        <v>35526</v>
      </c>
      <c r="O1417" s="45"/>
      <c r="P1417" s="45"/>
      <c r="Q1417" s="45"/>
      <c r="R1417" s="45"/>
      <c r="S1417" s="45"/>
      <c r="T1417" s="45"/>
      <c r="U1417" s="45"/>
      <c r="V1417" s="45"/>
      <c r="W1417" s="138"/>
      <c r="X1417" s="138"/>
      <c r="Y1417" s="138"/>
      <c r="Z1417" s="25">
        <v>0.89570000000000005</v>
      </c>
      <c r="AA1417" s="25"/>
      <c r="AB1417" s="25">
        <v>0.219</v>
      </c>
      <c r="AC1417" s="25">
        <v>4.7699999999999999E-2</v>
      </c>
      <c r="AD1417" s="121"/>
      <c r="AE1417" s="121"/>
      <c r="AF1417" s="88">
        <v>3255</v>
      </c>
      <c r="AG1417" s="88">
        <v>6769</v>
      </c>
    </row>
    <row r="1418" spans="1:33">
      <c r="A1418" s="12" t="s">
        <v>162</v>
      </c>
      <c r="B1418" s="2" t="s">
        <v>75</v>
      </c>
      <c r="C1418" s="13" t="s">
        <v>188</v>
      </c>
      <c r="D1418" s="2">
        <v>2015</v>
      </c>
      <c r="E1418" s="13">
        <v>2016</v>
      </c>
      <c r="F1418" s="13" t="s">
        <v>101</v>
      </c>
      <c r="G1418" s="88"/>
      <c r="H1418" s="88"/>
      <c r="I1418" s="88"/>
      <c r="J1418" s="88"/>
      <c r="K1418" s="88"/>
      <c r="L1418" s="88"/>
      <c r="M1418" s="45">
        <v>42956</v>
      </c>
      <c r="N1418" s="45">
        <v>90856</v>
      </c>
      <c r="O1418" s="45"/>
      <c r="P1418" s="45"/>
      <c r="Q1418" s="45"/>
      <c r="R1418" s="45"/>
      <c r="S1418" s="45"/>
      <c r="T1418" s="45"/>
      <c r="U1418" s="45"/>
      <c r="V1418" s="45"/>
      <c r="W1418" s="138"/>
      <c r="X1418" s="138"/>
      <c r="Y1418" s="138"/>
      <c r="Z1418" s="25">
        <v>0.99450000000000005</v>
      </c>
      <c r="AA1418" s="25"/>
      <c r="AB1418" s="25">
        <v>0</v>
      </c>
      <c r="AC1418" s="25">
        <v>1.06E-2</v>
      </c>
      <c r="AD1418" s="121"/>
      <c r="AE1418" s="121"/>
      <c r="AF1418" s="88">
        <v>5196</v>
      </c>
      <c r="AG1418" s="88">
        <v>11339</v>
      </c>
    </row>
    <row r="1419" spans="1:33">
      <c r="A1419" s="12" t="s">
        <v>163</v>
      </c>
      <c r="B1419" s="2" t="s">
        <v>75</v>
      </c>
      <c r="C1419" s="13" t="s">
        <v>188</v>
      </c>
      <c r="D1419" s="2">
        <v>2015</v>
      </c>
      <c r="E1419" s="13">
        <v>2016</v>
      </c>
      <c r="F1419" s="13" t="s">
        <v>101</v>
      </c>
      <c r="G1419" s="88"/>
      <c r="H1419" s="88"/>
      <c r="I1419" s="88"/>
      <c r="J1419" s="88"/>
      <c r="K1419" s="88"/>
      <c r="L1419" s="88"/>
      <c r="M1419" s="45">
        <v>5772</v>
      </c>
      <c r="N1419" s="45">
        <v>13288</v>
      </c>
      <c r="O1419" s="45"/>
      <c r="P1419" s="45"/>
      <c r="Q1419" s="45"/>
      <c r="R1419" s="45"/>
      <c r="S1419" s="45"/>
      <c r="T1419" s="45"/>
      <c r="U1419" s="45"/>
      <c r="V1419" s="45"/>
      <c r="W1419" s="138"/>
      <c r="X1419" s="138"/>
      <c r="Y1419" s="138"/>
      <c r="Z1419" s="25">
        <v>0.98670000000000002</v>
      </c>
      <c r="AA1419" s="25"/>
      <c r="AB1419" s="25">
        <v>0.219</v>
      </c>
      <c r="AC1419" s="25">
        <v>4.7699999999999999E-2</v>
      </c>
      <c r="AD1419" s="121"/>
      <c r="AE1419" s="121"/>
      <c r="AF1419" s="88">
        <v>651</v>
      </c>
      <c r="AG1419" s="88">
        <v>1422</v>
      </c>
    </row>
    <row r="1420" spans="1:33">
      <c r="A1420" s="12" t="s">
        <v>164</v>
      </c>
      <c r="B1420" s="2" t="s">
        <v>75</v>
      </c>
      <c r="C1420" s="13" t="s">
        <v>188</v>
      </c>
      <c r="D1420" s="2">
        <v>2015</v>
      </c>
      <c r="E1420" s="13">
        <v>2016</v>
      </c>
      <c r="F1420" s="13" t="s">
        <v>101</v>
      </c>
      <c r="G1420" s="88"/>
      <c r="H1420" s="88"/>
      <c r="I1420" s="88"/>
      <c r="J1420" s="88"/>
      <c r="K1420" s="88"/>
      <c r="L1420" s="88"/>
      <c r="M1420" s="45">
        <v>4706</v>
      </c>
      <c r="N1420" s="45">
        <v>10236</v>
      </c>
      <c r="O1420" s="45"/>
      <c r="P1420" s="45"/>
      <c r="Q1420" s="45"/>
      <c r="R1420" s="45"/>
      <c r="S1420" s="45"/>
      <c r="T1420" s="45"/>
      <c r="U1420" s="45"/>
      <c r="V1420" s="45"/>
      <c r="W1420" s="138"/>
      <c r="X1420" s="138"/>
      <c r="Y1420" s="138"/>
      <c r="Z1420" s="25">
        <v>1</v>
      </c>
      <c r="AA1420" s="25"/>
      <c r="AB1420" s="25">
        <v>0.219</v>
      </c>
      <c r="AC1420" s="25">
        <v>4.7699999999999999E-2</v>
      </c>
      <c r="AD1420" s="121"/>
      <c r="AE1420" s="121"/>
      <c r="AF1420" s="88">
        <v>407</v>
      </c>
      <c r="AG1420" s="88">
        <v>879</v>
      </c>
    </row>
    <row r="1421" spans="1:33">
      <c r="A1421" s="12" t="s">
        <v>165</v>
      </c>
      <c r="B1421" s="2" t="s">
        <v>75</v>
      </c>
      <c r="C1421" s="13" t="s">
        <v>188</v>
      </c>
      <c r="D1421" s="2">
        <v>2015</v>
      </c>
      <c r="E1421" s="13">
        <v>2016</v>
      </c>
      <c r="F1421" s="13" t="s">
        <v>101</v>
      </c>
      <c r="G1421" s="88"/>
      <c r="H1421" s="88"/>
      <c r="I1421" s="88"/>
      <c r="J1421" s="88"/>
      <c r="K1421" s="88"/>
      <c r="L1421" s="88"/>
      <c r="M1421" s="45">
        <v>1047</v>
      </c>
      <c r="N1421" s="45">
        <v>1839</v>
      </c>
      <c r="O1421" s="45"/>
      <c r="P1421" s="45"/>
      <c r="Q1421" s="45"/>
      <c r="R1421" s="45"/>
      <c r="S1421" s="45"/>
      <c r="T1421" s="45"/>
      <c r="U1421" s="45"/>
      <c r="V1421" s="45"/>
      <c r="W1421" s="138"/>
      <c r="X1421" s="138"/>
      <c r="Y1421" s="138"/>
      <c r="Z1421" s="25">
        <v>1</v>
      </c>
      <c r="AA1421" s="25"/>
      <c r="AB1421" s="25">
        <v>0.219</v>
      </c>
      <c r="AC1421" s="25">
        <v>4.7699999999999999E-2</v>
      </c>
      <c r="AD1421" s="121"/>
      <c r="AE1421" s="121"/>
      <c r="AF1421" s="88">
        <v>36</v>
      </c>
      <c r="AG1421" s="88">
        <v>50</v>
      </c>
    </row>
    <row r="1422" spans="1:33">
      <c r="A1422" s="12" t="s">
        <v>166</v>
      </c>
      <c r="B1422" s="2" t="s">
        <v>74</v>
      </c>
      <c r="C1422" s="13" t="s">
        <v>188</v>
      </c>
      <c r="D1422" s="2">
        <v>2015</v>
      </c>
      <c r="E1422" s="13">
        <v>2016</v>
      </c>
      <c r="F1422" s="13" t="s">
        <v>101</v>
      </c>
      <c r="G1422" s="88"/>
      <c r="H1422" s="88"/>
      <c r="I1422" s="88"/>
      <c r="J1422" s="88"/>
      <c r="K1422" s="88"/>
      <c r="L1422" s="88"/>
      <c r="M1422" s="45">
        <v>53333</v>
      </c>
      <c r="N1422" s="45">
        <v>125125</v>
      </c>
      <c r="O1422" s="45"/>
      <c r="P1422" s="45"/>
      <c r="Q1422" s="45"/>
      <c r="R1422" s="45"/>
      <c r="S1422" s="45"/>
      <c r="T1422" s="45"/>
      <c r="U1422" s="45"/>
      <c r="V1422" s="45"/>
      <c r="W1422" s="138"/>
      <c r="X1422" s="138"/>
      <c r="Y1422" s="138"/>
      <c r="Z1422" s="25">
        <v>0.97589999999999999</v>
      </c>
      <c r="AA1422" s="25"/>
      <c r="AB1422" s="25">
        <v>0</v>
      </c>
      <c r="AC1422" s="25">
        <v>1.4500000000000001E-2</v>
      </c>
      <c r="AD1422" s="121"/>
      <c r="AE1422" s="121"/>
      <c r="AF1422" s="88">
        <v>8078</v>
      </c>
      <c r="AG1422" s="88">
        <v>19003</v>
      </c>
    </row>
    <row r="1423" spans="1:33">
      <c r="A1423" s="12" t="s">
        <v>167</v>
      </c>
      <c r="B1423" s="2" t="s">
        <v>75</v>
      </c>
      <c r="C1423" s="13" t="s">
        <v>188</v>
      </c>
      <c r="D1423" s="2">
        <v>2015</v>
      </c>
      <c r="E1423" s="13">
        <v>2016</v>
      </c>
      <c r="F1423" s="13" t="s">
        <v>101</v>
      </c>
      <c r="G1423" s="88"/>
      <c r="H1423" s="88"/>
      <c r="I1423" s="88"/>
      <c r="J1423" s="88"/>
      <c r="K1423" s="88"/>
      <c r="L1423" s="88"/>
      <c r="M1423" s="45">
        <v>3210</v>
      </c>
      <c r="N1423" s="45">
        <v>5678</v>
      </c>
      <c r="O1423" s="45"/>
      <c r="P1423" s="45"/>
      <c r="Q1423" s="45"/>
      <c r="R1423" s="45"/>
      <c r="S1423" s="45"/>
      <c r="T1423" s="45"/>
      <c r="U1423" s="45"/>
      <c r="V1423" s="45"/>
      <c r="W1423" s="138"/>
      <c r="X1423" s="138"/>
      <c r="Y1423" s="138"/>
      <c r="Z1423" s="25">
        <v>0.97960000000000003</v>
      </c>
      <c r="AA1423" s="25"/>
      <c r="AB1423" s="25">
        <v>0.219</v>
      </c>
      <c r="AC1423" s="25">
        <v>4.7699999999999999E-2</v>
      </c>
      <c r="AD1423" s="121"/>
      <c r="AE1423" s="121"/>
      <c r="AF1423" s="88">
        <v>96</v>
      </c>
      <c r="AG1423" s="88">
        <v>145</v>
      </c>
    </row>
    <row r="1424" spans="1:33">
      <c r="A1424" s="12" t="s">
        <v>168</v>
      </c>
      <c r="B1424" s="2" t="s">
        <v>74</v>
      </c>
      <c r="C1424" s="13" t="s">
        <v>188</v>
      </c>
      <c r="D1424" s="2">
        <v>2015</v>
      </c>
      <c r="E1424" s="13">
        <v>2016</v>
      </c>
      <c r="F1424" s="13" t="s">
        <v>101</v>
      </c>
      <c r="G1424" s="88"/>
      <c r="H1424" s="88"/>
      <c r="I1424" s="88"/>
      <c r="J1424" s="88"/>
      <c r="K1424" s="88"/>
      <c r="L1424" s="88"/>
      <c r="M1424" s="45">
        <v>38110</v>
      </c>
      <c r="N1424" s="45">
        <v>77053</v>
      </c>
      <c r="O1424" s="45"/>
      <c r="P1424" s="45"/>
      <c r="Q1424" s="45"/>
      <c r="R1424" s="45"/>
      <c r="S1424" s="45"/>
      <c r="T1424" s="45"/>
      <c r="U1424" s="45"/>
      <c r="V1424" s="45"/>
      <c r="W1424" s="138"/>
      <c r="X1424" s="138"/>
      <c r="Y1424" s="138"/>
      <c r="Z1424" s="25">
        <v>0.98089999999999999</v>
      </c>
      <c r="AA1424" s="25"/>
      <c r="AB1424" s="25">
        <v>0.33300000000000002</v>
      </c>
      <c r="AC1424" s="25">
        <v>5.4699999999999999E-2</v>
      </c>
      <c r="AD1424" s="121"/>
      <c r="AE1424" s="121"/>
      <c r="AF1424" s="88">
        <v>7056</v>
      </c>
      <c r="AG1424" s="88">
        <v>15956</v>
      </c>
    </row>
    <row r="1425" spans="1:49">
      <c r="A1425" s="12" t="s">
        <v>169</v>
      </c>
      <c r="B1425" s="2" t="s">
        <v>74</v>
      </c>
      <c r="C1425" s="13" t="s">
        <v>188</v>
      </c>
      <c r="D1425" s="2">
        <v>2015</v>
      </c>
      <c r="E1425" s="13">
        <v>2016</v>
      </c>
      <c r="F1425" s="13" t="s">
        <v>101</v>
      </c>
      <c r="G1425" s="88"/>
      <c r="H1425" s="88"/>
      <c r="I1425" s="88"/>
      <c r="J1425" s="88"/>
      <c r="K1425" s="88"/>
      <c r="L1425" s="88"/>
      <c r="M1425" s="45">
        <v>10796</v>
      </c>
      <c r="N1425" s="45">
        <v>21378</v>
      </c>
      <c r="O1425" s="45"/>
      <c r="P1425" s="45"/>
      <c r="Q1425" s="45"/>
      <c r="R1425" s="45"/>
      <c r="S1425" s="45"/>
      <c r="T1425" s="45"/>
      <c r="U1425" s="45"/>
      <c r="V1425" s="45"/>
      <c r="W1425" s="138"/>
      <c r="X1425" s="138"/>
      <c r="Y1425" s="138"/>
      <c r="Z1425" s="25">
        <v>0.94599999999999995</v>
      </c>
      <c r="AA1425" s="25"/>
      <c r="AB1425" s="25">
        <v>0.219</v>
      </c>
      <c r="AC1425" s="25">
        <v>4.7699999999999999E-2</v>
      </c>
      <c r="AD1425" s="121"/>
      <c r="AE1425" s="121"/>
      <c r="AF1425" s="88">
        <v>935</v>
      </c>
      <c r="AG1425" s="88">
        <v>1903</v>
      </c>
    </row>
    <row r="1426" spans="1:49">
      <c r="A1426" s="12" t="s">
        <v>170</v>
      </c>
      <c r="B1426" s="2" t="s">
        <v>75</v>
      </c>
      <c r="C1426" s="13" t="s">
        <v>188</v>
      </c>
      <c r="D1426" s="2">
        <v>2015</v>
      </c>
      <c r="E1426" s="13">
        <v>2016</v>
      </c>
      <c r="F1426" s="13" t="s">
        <v>101</v>
      </c>
      <c r="G1426" s="88"/>
      <c r="H1426" s="88"/>
      <c r="I1426" s="88"/>
      <c r="J1426" s="88"/>
      <c r="K1426" s="88"/>
      <c r="L1426" s="88"/>
      <c r="M1426" s="45">
        <v>6345</v>
      </c>
      <c r="N1426" s="45">
        <v>13657</v>
      </c>
      <c r="O1426" s="45"/>
      <c r="P1426" s="45"/>
      <c r="Q1426" s="45"/>
      <c r="R1426" s="45"/>
      <c r="S1426" s="45"/>
      <c r="T1426" s="45"/>
      <c r="U1426" s="45"/>
      <c r="V1426" s="45"/>
      <c r="W1426" s="138"/>
      <c r="X1426" s="138"/>
      <c r="Y1426" s="138"/>
      <c r="Z1426" s="25">
        <v>1</v>
      </c>
      <c r="AA1426" s="25"/>
      <c r="AB1426" s="25">
        <v>0.219</v>
      </c>
      <c r="AC1426" s="25">
        <v>4.7699999999999999E-2</v>
      </c>
      <c r="AD1426" s="121"/>
      <c r="AE1426" s="121"/>
      <c r="AF1426" s="88">
        <v>519</v>
      </c>
      <c r="AG1426" s="88">
        <v>1056</v>
      </c>
      <c r="AH1426" s="1"/>
      <c r="AI1426" s="1"/>
      <c r="AJ1426" s="1"/>
      <c r="AK1426" s="1"/>
      <c r="AL1426" s="1"/>
      <c r="AM1426" s="1"/>
      <c r="AN1426" s="1"/>
      <c r="AO1426" s="1"/>
      <c r="AP1426" s="1"/>
      <c r="AQ1426" s="1"/>
      <c r="AR1426" s="1"/>
      <c r="AS1426" s="1"/>
      <c r="AT1426" s="1"/>
      <c r="AU1426" s="1"/>
      <c r="AV1426" s="1"/>
      <c r="AW1426" s="1"/>
    </row>
    <row r="1427" spans="1:49">
      <c r="A1427" s="48" t="s">
        <v>171</v>
      </c>
      <c r="B1427" s="2" t="s">
        <v>66</v>
      </c>
      <c r="C1427" s="13" t="s">
        <v>3</v>
      </c>
      <c r="D1427" s="2">
        <v>2016</v>
      </c>
      <c r="E1427" s="13">
        <v>2016</v>
      </c>
      <c r="F1427" s="13" t="s">
        <v>101</v>
      </c>
      <c r="G1427" s="88">
        <v>272764</v>
      </c>
      <c r="H1427" s="88">
        <v>1840537</v>
      </c>
      <c r="I1427" s="88">
        <v>2084</v>
      </c>
      <c r="J1427" s="88">
        <v>18964</v>
      </c>
      <c r="K1427" s="88">
        <v>274848</v>
      </c>
      <c r="L1427" s="88">
        <v>1859501</v>
      </c>
      <c r="M1427" s="45">
        <v>2134349</v>
      </c>
      <c r="N1427" s="45">
        <v>4445360</v>
      </c>
      <c r="O1427" s="45">
        <v>691802</v>
      </c>
      <c r="P1427" s="45">
        <v>3705155</v>
      </c>
      <c r="Q1427" s="45">
        <v>4396957</v>
      </c>
      <c r="R1427" s="45">
        <v>6915</v>
      </c>
      <c r="S1427" s="45">
        <v>41488</v>
      </c>
      <c r="T1427" s="45">
        <v>48403</v>
      </c>
      <c r="U1427" s="45">
        <v>698717</v>
      </c>
      <c r="V1427" s="45">
        <v>3746643</v>
      </c>
      <c r="W1427" s="138">
        <v>614401356.48000002</v>
      </c>
      <c r="X1427" s="138">
        <v>6166516.1600000001</v>
      </c>
      <c r="Y1427" s="138">
        <v>620567872.63999999</v>
      </c>
      <c r="Z1427" s="25">
        <v>0.97470000000000001</v>
      </c>
      <c r="AA1427" s="25"/>
      <c r="AB1427" s="25">
        <v>0.35499999999999998</v>
      </c>
      <c r="AC1427" s="25">
        <v>5.0999999999999997E-2</v>
      </c>
      <c r="AD1427" s="121"/>
      <c r="AE1427" s="121"/>
      <c r="AF1427" s="88">
        <v>317956</v>
      </c>
      <c r="AG1427" s="88">
        <v>674237</v>
      </c>
      <c r="AH1427" s="2"/>
      <c r="AI1427" s="2"/>
      <c r="AJ1427" s="2"/>
      <c r="AK1427" s="2"/>
      <c r="AL1427" s="2"/>
      <c r="AM1427" s="2"/>
      <c r="AN1427" s="2"/>
      <c r="AO1427" s="2"/>
      <c r="AP1427" s="2"/>
      <c r="AQ1427" s="2"/>
      <c r="AR1427" s="2"/>
      <c r="AS1427" s="2"/>
      <c r="AT1427" s="2"/>
      <c r="AU1427" s="2"/>
      <c r="AV1427" s="2"/>
      <c r="AW1427" s="2"/>
    </row>
    <row r="1428" spans="1:49">
      <c r="A1428" s="48" t="s">
        <v>172</v>
      </c>
      <c r="B1428" s="2" t="s">
        <v>74</v>
      </c>
      <c r="C1428" s="13" t="s">
        <v>3</v>
      </c>
      <c r="D1428" s="2">
        <v>2016</v>
      </c>
      <c r="E1428" s="13">
        <v>2016</v>
      </c>
      <c r="F1428" s="13" t="s">
        <v>101</v>
      </c>
      <c r="G1428" s="88"/>
      <c r="H1428" s="88"/>
      <c r="I1428" s="88"/>
      <c r="J1428" s="88"/>
      <c r="K1428" s="88"/>
      <c r="L1428" s="88"/>
      <c r="M1428" s="45">
        <v>61221</v>
      </c>
      <c r="N1428" s="45">
        <v>118228</v>
      </c>
      <c r="O1428" s="45"/>
      <c r="P1428" s="45"/>
      <c r="Q1428" s="45"/>
      <c r="R1428" s="45"/>
      <c r="S1428" s="45"/>
      <c r="T1428" s="45"/>
      <c r="U1428" s="45"/>
      <c r="V1428" s="45"/>
      <c r="W1428" s="138"/>
      <c r="X1428" s="138"/>
      <c r="Y1428" s="138"/>
      <c r="Z1428" s="25">
        <v>0.92110000000000003</v>
      </c>
      <c r="AA1428" s="25"/>
      <c r="AB1428" s="25">
        <v>0.44400000000000001</v>
      </c>
      <c r="AC1428" s="25">
        <v>5.0999999999999997E-2</v>
      </c>
      <c r="AD1428" s="121"/>
      <c r="AE1428" s="121"/>
      <c r="AF1428" s="88">
        <v>8479</v>
      </c>
      <c r="AG1428" s="88">
        <v>16345</v>
      </c>
      <c r="AH1428" s="1"/>
      <c r="AI1428" s="1"/>
      <c r="AJ1428" s="1"/>
      <c r="AK1428" s="1"/>
      <c r="AL1428" s="1"/>
      <c r="AM1428" s="1"/>
      <c r="AN1428" s="1"/>
      <c r="AO1428" s="1"/>
      <c r="AP1428" s="1"/>
      <c r="AQ1428" s="1"/>
      <c r="AR1428" s="1"/>
      <c r="AS1428" s="1"/>
      <c r="AT1428" s="1"/>
      <c r="AU1428" s="1"/>
      <c r="AV1428" s="1"/>
      <c r="AW1428" s="1"/>
    </row>
    <row r="1429" spans="1:49">
      <c r="A1429" s="48" t="s">
        <v>173</v>
      </c>
      <c r="B1429" s="2" t="s">
        <v>75</v>
      </c>
      <c r="C1429" s="13" t="s">
        <v>3</v>
      </c>
      <c r="D1429" s="2">
        <v>2016</v>
      </c>
      <c r="E1429" s="13">
        <v>2016</v>
      </c>
      <c r="F1429" s="13" t="s">
        <v>101</v>
      </c>
      <c r="G1429" s="88"/>
      <c r="H1429" s="88"/>
      <c r="I1429" s="88"/>
      <c r="J1429" s="88"/>
      <c r="K1429" s="88"/>
      <c r="L1429" s="88"/>
      <c r="M1429" s="45">
        <v>99</v>
      </c>
      <c r="N1429" s="45">
        <v>158</v>
      </c>
      <c r="O1429" s="45"/>
      <c r="P1429" s="45"/>
      <c r="Q1429" s="45"/>
      <c r="R1429" s="45"/>
      <c r="S1429" s="45"/>
      <c r="T1429" s="45"/>
      <c r="U1429" s="45"/>
      <c r="V1429" s="45"/>
      <c r="W1429" s="138"/>
      <c r="X1429" s="138"/>
      <c r="Y1429" s="138"/>
      <c r="Z1429" s="25">
        <v>1</v>
      </c>
      <c r="AA1429" s="25"/>
      <c r="AB1429" s="25">
        <v>0.20899999999999999</v>
      </c>
      <c r="AC1429" s="25">
        <v>4.3299999999999998E-2</v>
      </c>
      <c r="AD1429" s="121"/>
      <c r="AE1429" s="121"/>
      <c r="AF1429" s="88" t="s">
        <v>430</v>
      </c>
      <c r="AG1429" s="88" t="s">
        <v>430</v>
      </c>
      <c r="AH1429" s="1"/>
      <c r="AI1429" s="1"/>
      <c r="AJ1429" s="1"/>
      <c r="AK1429" s="1"/>
      <c r="AL1429" s="1"/>
      <c r="AM1429" s="1"/>
      <c r="AN1429" s="1"/>
      <c r="AO1429" s="1"/>
      <c r="AP1429" s="1"/>
      <c r="AQ1429" s="1"/>
      <c r="AR1429" s="1"/>
      <c r="AS1429" s="1"/>
      <c r="AT1429" s="1"/>
      <c r="AU1429" s="1"/>
      <c r="AV1429" s="1"/>
      <c r="AW1429" s="1"/>
    </row>
    <row r="1430" spans="1:49">
      <c r="A1430" s="48" t="s">
        <v>174</v>
      </c>
      <c r="B1430" s="2" t="s">
        <v>75</v>
      </c>
      <c r="C1430" s="13" t="s">
        <v>3</v>
      </c>
      <c r="D1430" s="2">
        <v>2016</v>
      </c>
      <c r="E1430" s="13">
        <v>2016</v>
      </c>
      <c r="F1430" s="13" t="s">
        <v>101</v>
      </c>
      <c r="G1430" s="88"/>
      <c r="H1430" s="88"/>
      <c r="I1430" s="88"/>
      <c r="J1430" s="88"/>
      <c r="K1430" s="88"/>
      <c r="L1430" s="88"/>
      <c r="M1430" s="45">
        <v>1782</v>
      </c>
      <c r="N1430" s="45">
        <v>3384</v>
      </c>
      <c r="O1430" s="45"/>
      <c r="P1430" s="45"/>
      <c r="Q1430" s="45"/>
      <c r="R1430" s="45"/>
      <c r="S1430" s="45"/>
      <c r="T1430" s="45"/>
      <c r="U1430" s="45"/>
      <c r="V1430" s="45"/>
      <c r="W1430" s="138"/>
      <c r="X1430" s="138"/>
      <c r="Y1430" s="138"/>
      <c r="Z1430" s="25">
        <v>0.95830000000000004</v>
      </c>
      <c r="AA1430" s="25"/>
      <c r="AB1430" s="25">
        <v>0.20899999999999999</v>
      </c>
      <c r="AC1430" s="25">
        <v>4.3299999999999998E-2</v>
      </c>
      <c r="AD1430" s="121"/>
      <c r="AE1430" s="121"/>
      <c r="AF1430" s="88">
        <v>58</v>
      </c>
      <c r="AG1430" s="88">
        <v>111</v>
      </c>
      <c r="AH1430" s="1"/>
      <c r="AI1430" s="1"/>
      <c r="AJ1430" s="1"/>
      <c r="AK1430" s="1"/>
      <c r="AL1430" s="1"/>
      <c r="AM1430" s="1"/>
      <c r="AN1430" s="1"/>
      <c r="AO1430" s="1"/>
      <c r="AP1430" s="1"/>
      <c r="AQ1430" s="1"/>
      <c r="AR1430" s="1"/>
      <c r="AS1430" s="1"/>
      <c r="AT1430" s="1"/>
      <c r="AU1430" s="1"/>
      <c r="AV1430" s="1"/>
      <c r="AW1430" s="1"/>
    </row>
    <row r="1431" spans="1:49">
      <c r="A1431" s="48" t="s">
        <v>175</v>
      </c>
      <c r="B1431" s="2" t="s">
        <v>75</v>
      </c>
      <c r="C1431" s="13" t="s">
        <v>3</v>
      </c>
      <c r="D1431" s="2">
        <v>2016</v>
      </c>
      <c r="E1431" s="13">
        <v>2016</v>
      </c>
      <c r="F1431" s="13" t="s">
        <v>101</v>
      </c>
      <c r="G1431" s="88"/>
      <c r="H1431" s="88"/>
      <c r="I1431" s="88"/>
      <c r="J1431" s="88"/>
      <c r="K1431" s="88"/>
      <c r="L1431" s="88"/>
      <c r="M1431" s="45">
        <v>16890</v>
      </c>
      <c r="N1431" s="45">
        <v>32167</v>
      </c>
      <c r="O1431" s="45"/>
      <c r="P1431" s="45"/>
      <c r="Q1431" s="45"/>
      <c r="R1431" s="45"/>
      <c r="S1431" s="45"/>
      <c r="T1431" s="45"/>
      <c r="U1431" s="45"/>
      <c r="V1431" s="45"/>
      <c r="W1431" s="138"/>
      <c r="X1431" s="138"/>
      <c r="Y1431" s="138"/>
      <c r="Z1431" s="25">
        <v>0.91279999999999994</v>
      </c>
      <c r="AA1431" s="25"/>
      <c r="AB1431" s="25">
        <v>0.20899999999999999</v>
      </c>
      <c r="AC1431" s="25">
        <v>4.3299999999999998E-2</v>
      </c>
      <c r="AD1431" s="121"/>
      <c r="AE1431" s="121"/>
      <c r="AF1431" s="88">
        <v>908</v>
      </c>
      <c r="AG1431" s="88">
        <v>1551</v>
      </c>
      <c r="AH1431" s="1"/>
      <c r="AI1431" s="1"/>
      <c r="AJ1431" s="1"/>
      <c r="AK1431" s="1"/>
      <c r="AL1431" s="1"/>
      <c r="AM1431" s="1"/>
      <c r="AN1431" s="1"/>
      <c r="AO1431" s="1"/>
      <c r="AP1431" s="1"/>
      <c r="AQ1431" s="1"/>
      <c r="AR1431" s="1"/>
      <c r="AS1431" s="1"/>
      <c r="AT1431" s="1"/>
      <c r="AU1431" s="1"/>
      <c r="AV1431" s="1"/>
      <c r="AW1431" s="1"/>
    </row>
    <row r="1432" spans="1:49">
      <c r="A1432" s="48" t="s">
        <v>176</v>
      </c>
      <c r="B1432" s="2" t="s">
        <v>75</v>
      </c>
      <c r="C1432" s="13" t="s">
        <v>3</v>
      </c>
      <c r="D1432" s="2">
        <v>2016</v>
      </c>
      <c r="E1432" s="13">
        <v>2016</v>
      </c>
      <c r="F1432" s="13" t="s">
        <v>101</v>
      </c>
      <c r="G1432" s="88"/>
      <c r="H1432" s="88"/>
      <c r="I1432" s="88"/>
      <c r="J1432" s="88"/>
      <c r="K1432" s="88"/>
      <c r="L1432" s="88"/>
      <c r="M1432" s="45">
        <v>2822</v>
      </c>
      <c r="N1432" s="45">
        <v>5246</v>
      </c>
      <c r="O1432" s="45"/>
      <c r="P1432" s="45"/>
      <c r="Q1432" s="45"/>
      <c r="R1432" s="45"/>
      <c r="S1432" s="45"/>
      <c r="T1432" s="45"/>
      <c r="U1432" s="45"/>
      <c r="V1432" s="45"/>
      <c r="W1432" s="138"/>
      <c r="X1432" s="138"/>
      <c r="Y1432" s="138"/>
      <c r="Z1432" s="25">
        <v>0.99119999999999997</v>
      </c>
      <c r="AA1432" s="25"/>
      <c r="AB1432" s="25">
        <v>0.20899999999999999</v>
      </c>
      <c r="AC1432" s="25">
        <v>4.3299999999999998E-2</v>
      </c>
      <c r="AD1432" s="121"/>
      <c r="AE1432" s="121"/>
      <c r="AF1432" s="88">
        <v>78</v>
      </c>
      <c r="AG1432" s="88">
        <v>150</v>
      </c>
      <c r="AH1432" s="1"/>
      <c r="AI1432" s="1"/>
      <c r="AJ1432" s="1"/>
      <c r="AK1432" s="1"/>
      <c r="AL1432" s="1"/>
      <c r="AM1432" s="1"/>
      <c r="AN1432" s="1"/>
      <c r="AO1432" s="1"/>
      <c r="AP1432" s="1"/>
      <c r="AQ1432" s="1"/>
      <c r="AR1432" s="1"/>
      <c r="AS1432" s="1"/>
      <c r="AT1432" s="1"/>
      <c r="AU1432" s="1"/>
      <c r="AV1432" s="1"/>
      <c r="AW1432" s="1"/>
    </row>
    <row r="1433" spans="1:49">
      <c r="A1433" s="48" t="s">
        <v>177</v>
      </c>
      <c r="B1433" s="2" t="s">
        <v>75</v>
      </c>
      <c r="C1433" s="13" t="s">
        <v>3</v>
      </c>
      <c r="D1433" s="2">
        <v>2016</v>
      </c>
      <c r="E1433" s="13">
        <v>2016</v>
      </c>
      <c r="F1433" s="13" t="s">
        <v>101</v>
      </c>
      <c r="G1433" s="88"/>
      <c r="H1433" s="88"/>
      <c r="I1433" s="88"/>
      <c r="J1433" s="88"/>
      <c r="K1433" s="88"/>
      <c r="L1433" s="88"/>
      <c r="M1433" s="45">
        <v>590</v>
      </c>
      <c r="N1433" s="45">
        <v>1325</v>
      </c>
      <c r="O1433" s="45"/>
      <c r="P1433" s="45"/>
      <c r="Q1433" s="45"/>
      <c r="R1433" s="45"/>
      <c r="S1433" s="45"/>
      <c r="T1433" s="45"/>
      <c r="U1433" s="45"/>
      <c r="V1433" s="45"/>
      <c r="W1433" s="138"/>
      <c r="X1433" s="138"/>
      <c r="Y1433" s="138"/>
      <c r="Z1433" s="25">
        <v>0.9143</v>
      </c>
      <c r="AA1433" s="25"/>
      <c r="AB1433" s="25">
        <v>0.20899999999999999</v>
      </c>
      <c r="AC1433" s="25">
        <v>4.3299999999999998E-2</v>
      </c>
      <c r="AD1433" s="121"/>
      <c r="AE1433" s="121"/>
      <c r="AF1433" s="88">
        <v>114</v>
      </c>
      <c r="AG1433" s="88">
        <v>253</v>
      </c>
      <c r="AH1433" s="1"/>
      <c r="AI1433" s="1"/>
      <c r="AJ1433" s="1"/>
      <c r="AK1433" s="1"/>
      <c r="AL1433" s="1"/>
      <c r="AM1433" s="1"/>
      <c r="AN1433" s="1"/>
      <c r="AO1433" s="1"/>
      <c r="AP1433" s="1"/>
      <c r="AQ1433" s="1"/>
      <c r="AR1433" s="1"/>
      <c r="AS1433" s="1"/>
      <c r="AT1433" s="1"/>
      <c r="AU1433" s="1"/>
      <c r="AV1433" s="1"/>
      <c r="AW1433" s="1"/>
    </row>
    <row r="1434" spans="1:49">
      <c r="A1434" s="48" t="s">
        <v>178</v>
      </c>
      <c r="B1434" s="2" t="s">
        <v>74</v>
      </c>
      <c r="C1434" s="13" t="s">
        <v>3</v>
      </c>
      <c r="D1434" s="2">
        <v>2016</v>
      </c>
      <c r="E1434" s="13">
        <v>2016</v>
      </c>
      <c r="F1434" s="13" t="s">
        <v>101</v>
      </c>
      <c r="G1434" s="88"/>
      <c r="H1434" s="88"/>
      <c r="I1434" s="88"/>
      <c r="J1434" s="88"/>
      <c r="K1434" s="88"/>
      <c r="L1434" s="88"/>
      <c r="M1434" s="45">
        <v>35187</v>
      </c>
      <c r="N1434" s="45">
        <v>70493</v>
      </c>
      <c r="O1434" s="45"/>
      <c r="P1434" s="45"/>
      <c r="Q1434" s="45"/>
      <c r="R1434" s="45"/>
      <c r="S1434" s="45"/>
      <c r="T1434" s="45"/>
      <c r="U1434" s="45"/>
      <c r="V1434" s="45"/>
      <c r="W1434" s="138"/>
      <c r="X1434" s="138"/>
      <c r="Y1434" s="138"/>
      <c r="Z1434" s="25">
        <v>0.95799999999999996</v>
      </c>
      <c r="AA1434" s="25"/>
      <c r="AB1434" s="25">
        <v>0.4</v>
      </c>
      <c r="AC1434" s="25">
        <v>3.8399999999999997E-2</v>
      </c>
      <c r="AD1434" s="121"/>
      <c r="AE1434" s="121"/>
      <c r="AF1434" s="88">
        <v>5163</v>
      </c>
      <c r="AG1434" s="88">
        <v>10488</v>
      </c>
      <c r="AH1434" s="1"/>
      <c r="AI1434" s="1"/>
      <c r="AJ1434" s="1"/>
      <c r="AK1434" s="1"/>
      <c r="AL1434" s="1"/>
      <c r="AM1434" s="1"/>
      <c r="AN1434" s="1"/>
      <c r="AO1434" s="1"/>
      <c r="AP1434" s="1"/>
      <c r="AQ1434" s="1"/>
      <c r="AR1434" s="1"/>
      <c r="AS1434" s="1"/>
      <c r="AT1434" s="1"/>
      <c r="AU1434" s="1"/>
      <c r="AV1434" s="1"/>
      <c r="AW1434" s="1"/>
    </row>
    <row r="1435" spans="1:49">
      <c r="A1435" s="48" t="s">
        <v>179</v>
      </c>
      <c r="B1435" s="2" t="s">
        <v>75</v>
      </c>
      <c r="C1435" s="13" t="s">
        <v>3</v>
      </c>
      <c r="D1435" s="2">
        <v>2016</v>
      </c>
      <c r="E1435" s="13">
        <v>2016</v>
      </c>
      <c r="F1435" s="13" t="s">
        <v>101</v>
      </c>
      <c r="G1435" s="88"/>
      <c r="H1435" s="88"/>
      <c r="I1435" s="88"/>
      <c r="J1435" s="88"/>
      <c r="K1435" s="88"/>
      <c r="L1435" s="88"/>
      <c r="M1435" s="45">
        <v>2623</v>
      </c>
      <c r="N1435" s="45">
        <v>5361</v>
      </c>
      <c r="O1435" s="45"/>
      <c r="P1435" s="45"/>
      <c r="Q1435" s="45"/>
      <c r="R1435" s="45"/>
      <c r="S1435" s="45"/>
      <c r="T1435" s="45"/>
      <c r="U1435" s="45"/>
      <c r="V1435" s="45"/>
      <c r="W1435" s="138"/>
      <c r="X1435" s="138"/>
      <c r="Y1435" s="138"/>
      <c r="Z1435" s="25">
        <v>0.9909</v>
      </c>
      <c r="AA1435" s="25"/>
      <c r="AB1435" s="25">
        <v>0.20899999999999999</v>
      </c>
      <c r="AC1435" s="25">
        <v>4.3299999999999998E-2</v>
      </c>
      <c r="AD1435" s="121"/>
      <c r="AE1435" s="121"/>
      <c r="AF1435" s="88">
        <v>127</v>
      </c>
      <c r="AG1435" s="88">
        <v>233</v>
      </c>
      <c r="AH1435" s="1"/>
      <c r="AI1435" s="1"/>
      <c r="AJ1435" s="1"/>
      <c r="AK1435" s="1"/>
      <c r="AL1435" s="1"/>
      <c r="AM1435" s="1"/>
      <c r="AN1435" s="1"/>
      <c r="AO1435" s="1"/>
      <c r="AP1435" s="1"/>
      <c r="AQ1435" s="1"/>
      <c r="AR1435" s="1"/>
      <c r="AS1435" s="1"/>
      <c r="AT1435" s="1"/>
      <c r="AU1435" s="1"/>
      <c r="AV1435" s="1"/>
      <c r="AW1435" s="1"/>
    </row>
    <row r="1436" spans="1:49">
      <c r="A1436" s="48" t="s">
        <v>180</v>
      </c>
      <c r="B1436" s="2" t="s">
        <v>75</v>
      </c>
      <c r="C1436" s="13" t="s">
        <v>3</v>
      </c>
      <c r="D1436" s="2">
        <v>2016</v>
      </c>
      <c r="E1436" s="13">
        <v>2016</v>
      </c>
      <c r="F1436" s="13" t="s">
        <v>101</v>
      </c>
      <c r="G1436" s="88"/>
      <c r="H1436" s="88"/>
      <c r="I1436" s="88"/>
      <c r="J1436" s="88"/>
      <c r="K1436" s="88"/>
      <c r="L1436" s="88"/>
      <c r="M1436" s="45">
        <v>7224</v>
      </c>
      <c r="N1436" s="45">
        <v>12975</v>
      </c>
      <c r="O1436" s="45"/>
      <c r="P1436" s="45"/>
      <c r="Q1436" s="45"/>
      <c r="R1436" s="45"/>
      <c r="S1436" s="45"/>
      <c r="T1436" s="45"/>
      <c r="U1436" s="45"/>
      <c r="V1436" s="45"/>
      <c r="W1436" s="138"/>
      <c r="X1436" s="138"/>
      <c r="Y1436" s="138"/>
      <c r="Z1436" s="25">
        <v>1</v>
      </c>
      <c r="AA1436" s="25"/>
      <c r="AB1436" s="25">
        <v>0.20899999999999999</v>
      </c>
      <c r="AC1436" s="25">
        <v>4.3299999999999998E-2</v>
      </c>
      <c r="AD1436" s="121"/>
      <c r="AE1436" s="121"/>
      <c r="AF1436" s="88">
        <v>414</v>
      </c>
      <c r="AG1436" s="88">
        <v>842</v>
      </c>
      <c r="AH1436" s="1"/>
      <c r="AI1436" s="1"/>
      <c r="AJ1436" s="1"/>
      <c r="AK1436" s="1"/>
      <c r="AL1436" s="1"/>
      <c r="AM1436" s="1"/>
      <c r="AN1436" s="1"/>
      <c r="AO1436" s="1"/>
      <c r="AP1436" s="1"/>
      <c r="AQ1436" s="1"/>
      <c r="AR1436" s="1"/>
      <c r="AS1436" s="1"/>
      <c r="AT1436" s="1"/>
      <c r="AU1436" s="1"/>
      <c r="AV1436" s="1"/>
      <c r="AW1436" s="1"/>
    </row>
    <row r="1437" spans="1:49">
      <c r="A1437" s="12" t="s">
        <v>122</v>
      </c>
      <c r="B1437" s="2" t="s">
        <v>74</v>
      </c>
      <c r="C1437" s="13" t="s">
        <v>3</v>
      </c>
      <c r="D1437" s="2">
        <v>2016</v>
      </c>
      <c r="E1437" s="13">
        <v>2016</v>
      </c>
      <c r="F1437" s="13" t="s">
        <v>101</v>
      </c>
      <c r="G1437" s="88"/>
      <c r="H1437" s="88"/>
      <c r="I1437" s="88"/>
      <c r="J1437" s="88"/>
      <c r="K1437" s="88"/>
      <c r="L1437" s="88"/>
      <c r="M1437" s="45">
        <v>103628</v>
      </c>
      <c r="N1437" s="45">
        <v>240537</v>
      </c>
      <c r="O1437" s="45"/>
      <c r="P1437" s="45"/>
      <c r="Q1437" s="45"/>
      <c r="R1437" s="45"/>
      <c r="S1437" s="45"/>
      <c r="T1437" s="45"/>
      <c r="U1437" s="45"/>
      <c r="V1437" s="45"/>
      <c r="W1437" s="138"/>
      <c r="X1437" s="138"/>
      <c r="Y1437" s="138"/>
      <c r="Z1437" s="25">
        <v>0.95909999999999995</v>
      </c>
      <c r="AA1437" s="25"/>
      <c r="AB1437" s="25">
        <v>0.28599999999999998</v>
      </c>
      <c r="AC1437" s="25">
        <v>2.8500000000000001E-2</v>
      </c>
      <c r="AD1437" s="121"/>
      <c r="AE1437" s="121"/>
      <c r="AF1437" s="88">
        <v>13828</v>
      </c>
      <c r="AG1437" s="88">
        <v>30972</v>
      </c>
      <c r="AH1437" s="1"/>
      <c r="AI1437" s="1"/>
      <c r="AJ1437" s="1"/>
      <c r="AK1437" s="1"/>
      <c r="AL1437" s="1"/>
      <c r="AM1437" s="1"/>
      <c r="AN1437" s="1"/>
      <c r="AO1437" s="1"/>
      <c r="AP1437" s="1"/>
      <c r="AQ1437" s="1"/>
      <c r="AR1437" s="1"/>
      <c r="AS1437" s="1"/>
      <c r="AT1437" s="1"/>
      <c r="AU1437" s="1"/>
      <c r="AV1437" s="1"/>
      <c r="AW1437" s="1"/>
    </row>
    <row r="1438" spans="1:49">
      <c r="A1438" s="12" t="s">
        <v>123</v>
      </c>
      <c r="B1438" s="2" t="s">
        <v>75</v>
      </c>
      <c r="C1438" s="13" t="s">
        <v>3</v>
      </c>
      <c r="D1438" s="2">
        <v>2016</v>
      </c>
      <c r="E1438" s="13">
        <v>2016</v>
      </c>
      <c r="F1438" s="13" t="s">
        <v>101</v>
      </c>
      <c r="G1438" s="88"/>
      <c r="H1438" s="88"/>
      <c r="I1438" s="88"/>
      <c r="J1438" s="88"/>
      <c r="K1438" s="88"/>
      <c r="L1438" s="88"/>
      <c r="M1438" s="45">
        <v>1528</v>
      </c>
      <c r="N1438" s="45">
        <v>3581</v>
      </c>
      <c r="O1438" s="45"/>
      <c r="P1438" s="45"/>
      <c r="Q1438" s="45"/>
      <c r="R1438" s="45"/>
      <c r="S1438" s="45"/>
      <c r="T1438" s="45"/>
      <c r="U1438" s="45"/>
      <c r="V1438" s="45"/>
      <c r="W1438" s="138"/>
      <c r="X1438" s="138"/>
      <c r="Y1438" s="138"/>
      <c r="Z1438" s="25">
        <v>0.98850000000000005</v>
      </c>
      <c r="AA1438" s="25"/>
      <c r="AB1438" s="25">
        <v>0.20899999999999999</v>
      </c>
      <c r="AC1438" s="25">
        <v>4.3299999999999998E-2</v>
      </c>
      <c r="AD1438" s="121"/>
      <c r="AE1438" s="121"/>
      <c r="AF1438" s="88">
        <v>212</v>
      </c>
      <c r="AG1438" s="88">
        <v>477</v>
      </c>
      <c r="AH1438" s="1"/>
      <c r="AI1438" s="1"/>
      <c r="AJ1438" s="1"/>
      <c r="AK1438" s="1"/>
      <c r="AL1438" s="1"/>
      <c r="AM1438" s="1"/>
      <c r="AN1438" s="1"/>
      <c r="AO1438" s="1"/>
      <c r="AP1438" s="1"/>
      <c r="AQ1438" s="1"/>
      <c r="AR1438" s="1"/>
      <c r="AS1438" s="1"/>
      <c r="AT1438" s="1"/>
      <c r="AU1438" s="1"/>
      <c r="AV1438" s="1"/>
      <c r="AW1438" s="1"/>
    </row>
    <row r="1439" spans="1:49">
      <c r="A1439" s="12" t="s">
        <v>124</v>
      </c>
      <c r="B1439" s="2" t="s">
        <v>75</v>
      </c>
      <c r="C1439" s="13" t="s">
        <v>3</v>
      </c>
      <c r="D1439" s="2">
        <v>2016</v>
      </c>
      <c r="E1439" s="13">
        <v>2016</v>
      </c>
      <c r="F1439" s="13" t="s">
        <v>101</v>
      </c>
      <c r="G1439" s="88"/>
      <c r="H1439" s="88"/>
      <c r="I1439" s="88"/>
      <c r="J1439" s="88"/>
      <c r="K1439" s="88"/>
      <c r="L1439" s="88"/>
      <c r="M1439" s="45">
        <v>12439</v>
      </c>
      <c r="N1439" s="45">
        <v>21226</v>
      </c>
      <c r="O1439" s="45"/>
      <c r="P1439" s="45"/>
      <c r="Q1439" s="45"/>
      <c r="R1439" s="45"/>
      <c r="S1439" s="45"/>
      <c r="T1439" s="45"/>
      <c r="U1439" s="45"/>
      <c r="V1439" s="45"/>
      <c r="W1439" s="138"/>
      <c r="X1439" s="138"/>
      <c r="Y1439" s="138"/>
      <c r="Z1439" s="25">
        <v>0.99639999999999995</v>
      </c>
      <c r="AA1439" s="25"/>
      <c r="AB1439" s="25">
        <v>0.20899999999999999</v>
      </c>
      <c r="AC1439" s="25">
        <v>4.3299999999999998E-2</v>
      </c>
      <c r="AD1439" s="121"/>
      <c r="AE1439" s="121"/>
      <c r="AF1439" s="88">
        <v>628</v>
      </c>
      <c r="AG1439" s="88">
        <v>1158</v>
      </c>
      <c r="AH1439" s="1"/>
      <c r="AI1439" s="1"/>
      <c r="AJ1439" s="1"/>
      <c r="AK1439" s="1"/>
      <c r="AL1439" s="1"/>
      <c r="AM1439" s="1"/>
      <c r="AN1439" s="1"/>
      <c r="AO1439" s="1"/>
      <c r="AP1439" s="1"/>
      <c r="AQ1439" s="1"/>
      <c r="AR1439" s="1"/>
      <c r="AS1439" s="1"/>
      <c r="AT1439" s="1"/>
      <c r="AU1439" s="1"/>
      <c r="AV1439" s="1"/>
      <c r="AW1439" s="1"/>
    </row>
    <row r="1440" spans="1:49">
      <c r="A1440" s="12" t="s">
        <v>125</v>
      </c>
      <c r="B1440" s="2" t="s">
        <v>75</v>
      </c>
      <c r="C1440" s="13" t="s">
        <v>3</v>
      </c>
      <c r="D1440" s="2">
        <v>2016</v>
      </c>
      <c r="E1440" s="13">
        <v>2016</v>
      </c>
      <c r="F1440" s="13" t="s">
        <v>101</v>
      </c>
      <c r="G1440" s="88"/>
      <c r="H1440" s="88"/>
      <c r="I1440" s="88"/>
      <c r="J1440" s="88"/>
      <c r="K1440" s="88"/>
      <c r="L1440" s="88"/>
      <c r="M1440" s="45">
        <v>17551</v>
      </c>
      <c r="N1440" s="45">
        <v>43457</v>
      </c>
      <c r="O1440" s="45"/>
      <c r="P1440" s="45"/>
      <c r="Q1440" s="45"/>
      <c r="R1440" s="45"/>
      <c r="S1440" s="45"/>
      <c r="T1440" s="45"/>
      <c r="U1440" s="45"/>
      <c r="V1440" s="45"/>
      <c r="W1440" s="138"/>
      <c r="X1440" s="138"/>
      <c r="Y1440" s="138"/>
      <c r="Z1440" s="25">
        <v>0.97909999999999997</v>
      </c>
      <c r="AA1440" s="25"/>
      <c r="AB1440" s="25">
        <v>0.20899999999999999</v>
      </c>
      <c r="AC1440" s="25">
        <v>4.3299999999999998E-2</v>
      </c>
      <c r="AD1440" s="121"/>
      <c r="AE1440" s="121"/>
      <c r="AF1440" s="88">
        <v>896</v>
      </c>
      <c r="AG1440" s="88">
        <v>1765</v>
      </c>
      <c r="AH1440" s="1"/>
      <c r="AI1440" s="1"/>
      <c r="AJ1440" s="1"/>
      <c r="AK1440" s="1"/>
      <c r="AL1440" s="1"/>
      <c r="AM1440" s="1"/>
      <c r="AN1440" s="1"/>
      <c r="AO1440" s="1"/>
      <c r="AP1440" s="1"/>
      <c r="AQ1440" s="1"/>
      <c r="AR1440" s="1"/>
      <c r="AS1440" s="1"/>
      <c r="AT1440" s="1"/>
      <c r="AU1440" s="1"/>
      <c r="AV1440" s="1"/>
      <c r="AW1440" s="1"/>
    </row>
    <row r="1441" spans="1:49">
      <c r="A1441" s="12" t="s">
        <v>126</v>
      </c>
      <c r="B1441" s="2" t="s">
        <v>75</v>
      </c>
      <c r="C1441" s="13" t="s">
        <v>3</v>
      </c>
      <c r="D1441" s="2">
        <v>2016</v>
      </c>
      <c r="E1441" s="13">
        <v>2016</v>
      </c>
      <c r="F1441" s="13" t="s">
        <v>101</v>
      </c>
      <c r="G1441" s="88"/>
      <c r="H1441" s="88"/>
      <c r="I1441" s="88"/>
      <c r="J1441" s="88"/>
      <c r="K1441" s="88"/>
      <c r="L1441" s="88"/>
      <c r="M1441" s="45">
        <v>1083</v>
      </c>
      <c r="N1441" s="45">
        <v>2104</v>
      </c>
      <c r="O1441" s="45"/>
      <c r="P1441" s="45"/>
      <c r="Q1441" s="45"/>
      <c r="R1441" s="45"/>
      <c r="S1441" s="45"/>
      <c r="T1441" s="45"/>
      <c r="U1441" s="45"/>
      <c r="V1441" s="45"/>
      <c r="W1441" s="138"/>
      <c r="X1441" s="138"/>
      <c r="Y1441" s="138"/>
      <c r="Z1441" s="25">
        <v>1</v>
      </c>
      <c r="AA1441" s="25"/>
      <c r="AB1441" s="25">
        <v>0.20899999999999999</v>
      </c>
      <c r="AC1441" s="25">
        <v>4.3299999999999998E-2</v>
      </c>
      <c r="AD1441" s="121"/>
      <c r="AE1441" s="121"/>
      <c r="AF1441" s="88">
        <v>78</v>
      </c>
      <c r="AG1441" s="88">
        <v>161</v>
      </c>
      <c r="AH1441" s="1"/>
      <c r="AI1441" s="1"/>
      <c r="AJ1441" s="1"/>
      <c r="AK1441" s="1"/>
      <c r="AL1441" s="1"/>
      <c r="AM1441" s="1"/>
      <c r="AN1441" s="1"/>
      <c r="AO1441" s="1"/>
      <c r="AP1441" s="1"/>
      <c r="AQ1441" s="1"/>
      <c r="AR1441" s="1"/>
      <c r="AS1441" s="1"/>
      <c r="AT1441" s="1"/>
      <c r="AU1441" s="1"/>
      <c r="AV1441" s="1"/>
      <c r="AW1441" s="1"/>
    </row>
    <row r="1442" spans="1:49">
      <c r="A1442" s="12" t="s">
        <v>127</v>
      </c>
      <c r="B1442" s="2" t="s">
        <v>75</v>
      </c>
      <c r="C1442" s="13" t="s">
        <v>3</v>
      </c>
      <c r="D1442" s="2">
        <v>2016</v>
      </c>
      <c r="E1442" s="13">
        <v>2016</v>
      </c>
      <c r="F1442" s="13" t="s">
        <v>101</v>
      </c>
      <c r="G1442" s="88"/>
      <c r="H1442" s="88"/>
      <c r="I1442" s="88"/>
      <c r="J1442" s="88"/>
      <c r="K1442" s="88"/>
      <c r="L1442" s="88"/>
      <c r="M1442" s="45">
        <v>70072</v>
      </c>
      <c r="N1442" s="45">
        <v>163371</v>
      </c>
      <c r="O1442" s="45"/>
      <c r="P1442" s="45"/>
      <c r="Q1442" s="45"/>
      <c r="R1442" s="45"/>
      <c r="S1442" s="45"/>
      <c r="T1442" s="45"/>
      <c r="U1442" s="45"/>
      <c r="V1442" s="45"/>
      <c r="W1442" s="138"/>
      <c r="X1442" s="138"/>
      <c r="Y1442" s="138"/>
      <c r="Z1442" s="25">
        <v>0.99460000000000004</v>
      </c>
      <c r="AA1442" s="25"/>
      <c r="AB1442" s="25">
        <v>0.33300000000000002</v>
      </c>
      <c r="AC1442" s="25">
        <v>0</v>
      </c>
      <c r="AD1442" s="121"/>
      <c r="AE1442" s="121"/>
      <c r="AF1442" s="88">
        <v>10234</v>
      </c>
      <c r="AG1442" s="88">
        <v>23312</v>
      </c>
    </row>
    <row r="1443" spans="1:49">
      <c r="A1443" s="12" t="s">
        <v>128</v>
      </c>
      <c r="B1443" s="2" t="s">
        <v>75</v>
      </c>
      <c r="C1443" s="13" t="s">
        <v>3</v>
      </c>
      <c r="D1443" s="2">
        <v>2016</v>
      </c>
      <c r="E1443" s="13">
        <v>2016</v>
      </c>
      <c r="F1443" s="13" t="s">
        <v>101</v>
      </c>
      <c r="G1443" s="88"/>
      <c r="H1443" s="88"/>
      <c r="I1443" s="88"/>
      <c r="J1443" s="88"/>
      <c r="K1443" s="88"/>
      <c r="L1443" s="88"/>
      <c r="M1443" s="45">
        <v>10950</v>
      </c>
      <c r="N1443" s="45">
        <v>25133</v>
      </c>
      <c r="O1443" s="45"/>
      <c r="P1443" s="45"/>
      <c r="Q1443" s="45"/>
      <c r="R1443" s="45"/>
      <c r="S1443" s="45"/>
      <c r="T1443" s="45"/>
      <c r="U1443" s="45"/>
      <c r="V1443" s="45"/>
      <c r="W1443" s="138"/>
      <c r="X1443" s="138"/>
      <c r="Y1443" s="138"/>
      <c r="Z1443" s="25">
        <v>0.99690000000000001</v>
      </c>
      <c r="AA1443" s="25"/>
      <c r="AB1443" s="25">
        <v>0.20899999999999999</v>
      </c>
      <c r="AC1443" s="25">
        <v>4.3299999999999998E-2</v>
      </c>
      <c r="AD1443" s="121"/>
      <c r="AE1443" s="121"/>
      <c r="AF1443" s="88">
        <v>1312</v>
      </c>
      <c r="AG1443" s="88">
        <v>2985</v>
      </c>
    </row>
    <row r="1444" spans="1:49">
      <c r="A1444" s="12" t="s">
        <v>129</v>
      </c>
      <c r="B1444" s="2" t="s">
        <v>75</v>
      </c>
      <c r="C1444" s="13" t="s">
        <v>3</v>
      </c>
      <c r="D1444" s="2">
        <v>2016</v>
      </c>
      <c r="E1444" s="13">
        <v>2016</v>
      </c>
      <c r="F1444" s="13" t="s">
        <v>101</v>
      </c>
      <c r="G1444" s="88"/>
      <c r="H1444" s="88"/>
      <c r="I1444" s="88"/>
      <c r="J1444" s="88"/>
      <c r="K1444" s="88"/>
      <c r="L1444" s="88"/>
      <c r="M1444" s="45">
        <v>6604</v>
      </c>
      <c r="N1444" s="45">
        <v>12618</v>
      </c>
      <c r="O1444" s="45"/>
      <c r="P1444" s="45"/>
      <c r="Q1444" s="45"/>
      <c r="R1444" s="45"/>
      <c r="S1444" s="45"/>
      <c r="T1444" s="45"/>
      <c r="U1444" s="45"/>
      <c r="V1444" s="45"/>
      <c r="W1444" s="138"/>
      <c r="X1444" s="138"/>
      <c r="Y1444" s="138"/>
      <c r="Z1444" s="25">
        <v>0.97099999999999997</v>
      </c>
      <c r="AA1444" s="25"/>
      <c r="AB1444" s="25">
        <v>0.20899999999999999</v>
      </c>
      <c r="AC1444" s="25">
        <v>4.3299999999999998E-2</v>
      </c>
      <c r="AD1444" s="121"/>
      <c r="AE1444" s="121"/>
      <c r="AF1444" s="88">
        <v>378</v>
      </c>
      <c r="AG1444" s="88">
        <v>773</v>
      </c>
    </row>
    <row r="1445" spans="1:49">
      <c r="A1445" s="12" t="s">
        <v>130</v>
      </c>
      <c r="B1445" s="2" t="s">
        <v>75</v>
      </c>
      <c r="C1445" s="13" t="s">
        <v>3</v>
      </c>
      <c r="D1445" s="2">
        <v>2016</v>
      </c>
      <c r="E1445" s="13">
        <v>2016</v>
      </c>
      <c r="F1445" s="13" t="s">
        <v>101</v>
      </c>
      <c r="G1445" s="88"/>
      <c r="H1445" s="88"/>
      <c r="I1445" s="88"/>
      <c r="J1445" s="88"/>
      <c r="K1445" s="88"/>
      <c r="L1445" s="88"/>
      <c r="M1445" s="45">
        <v>1538</v>
      </c>
      <c r="N1445" s="45">
        <v>3164</v>
      </c>
      <c r="O1445" s="45"/>
      <c r="P1445" s="45"/>
      <c r="Q1445" s="45"/>
      <c r="R1445" s="45"/>
      <c r="S1445" s="45"/>
      <c r="T1445" s="45"/>
      <c r="U1445" s="45"/>
      <c r="V1445" s="45"/>
      <c r="W1445" s="138"/>
      <c r="X1445" s="138"/>
      <c r="Y1445" s="138"/>
      <c r="Z1445" s="25">
        <v>0.83099999999999996</v>
      </c>
      <c r="AA1445" s="25"/>
      <c r="AB1445" s="25">
        <v>0.20899999999999999</v>
      </c>
      <c r="AC1445" s="25">
        <v>4.3299999999999998E-2</v>
      </c>
      <c r="AD1445" s="121"/>
      <c r="AE1445" s="121"/>
      <c r="AF1445" s="88">
        <v>84</v>
      </c>
      <c r="AG1445" s="88">
        <v>156</v>
      </c>
    </row>
    <row r="1446" spans="1:49">
      <c r="A1446" s="12" t="s">
        <v>131</v>
      </c>
      <c r="B1446" s="2" t="s">
        <v>76</v>
      </c>
      <c r="C1446" s="13" t="s">
        <v>3</v>
      </c>
      <c r="D1446" s="2">
        <v>2016</v>
      </c>
      <c r="E1446" s="13">
        <v>2016</v>
      </c>
      <c r="F1446" s="13" t="s">
        <v>101</v>
      </c>
      <c r="G1446" s="88"/>
      <c r="H1446" s="88"/>
      <c r="I1446" s="88"/>
      <c r="J1446" s="88"/>
      <c r="K1446" s="88"/>
      <c r="L1446" s="88"/>
      <c r="M1446" s="45">
        <v>574774</v>
      </c>
      <c r="N1446" s="45">
        <v>1148302</v>
      </c>
      <c r="O1446" s="45"/>
      <c r="P1446" s="45"/>
      <c r="Q1446" s="45"/>
      <c r="R1446" s="45"/>
      <c r="S1446" s="45"/>
      <c r="T1446" s="45"/>
      <c r="U1446" s="45"/>
      <c r="V1446" s="45"/>
      <c r="W1446" s="138"/>
      <c r="X1446" s="138"/>
      <c r="Y1446" s="138"/>
      <c r="Z1446" s="25">
        <v>0.96819999999999995</v>
      </c>
      <c r="AA1446" s="25"/>
      <c r="AB1446" s="25">
        <v>0.64300000000000002</v>
      </c>
      <c r="AC1446" s="25">
        <v>4.1099999999999998E-2</v>
      </c>
      <c r="AD1446" s="121"/>
      <c r="AE1446" s="121"/>
      <c r="AF1446" s="88">
        <v>104917</v>
      </c>
      <c r="AG1446" s="88">
        <v>216857</v>
      </c>
    </row>
    <row r="1447" spans="1:49">
      <c r="A1447" s="12" t="s">
        <v>132</v>
      </c>
      <c r="B1447" s="2" t="s">
        <v>75</v>
      </c>
      <c r="C1447" s="13" t="s">
        <v>3</v>
      </c>
      <c r="D1447" s="2">
        <v>2016</v>
      </c>
      <c r="E1447" s="13">
        <v>2016</v>
      </c>
      <c r="F1447" s="13" t="s">
        <v>101</v>
      </c>
      <c r="G1447" s="88"/>
      <c r="H1447" s="88"/>
      <c r="I1447" s="88"/>
      <c r="J1447" s="88"/>
      <c r="K1447" s="88"/>
      <c r="L1447" s="88"/>
      <c r="M1447" s="45">
        <v>12348</v>
      </c>
      <c r="N1447" s="45">
        <v>30164</v>
      </c>
      <c r="O1447" s="45"/>
      <c r="P1447" s="45"/>
      <c r="Q1447" s="45"/>
      <c r="R1447" s="45"/>
      <c r="S1447" s="45"/>
      <c r="T1447" s="45"/>
      <c r="U1447" s="45"/>
      <c r="V1447" s="45"/>
      <c r="W1447" s="138"/>
      <c r="X1447" s="138"/>
      <c r="Y1447" s="138"/>
      <c r="Z1447" s="25">
        <v>0.99790000000000001</v>
      </c>
      <c r="AA1447" s="25"/>
      <c r="AB1447" s="25">
        <v>0.20899999999999999</v>
      </c>
      <c r="AC1447" s="25">
        <v>4.3299999999999998E-2</v>
      </c>
      <c r="AD1447" s="121"/>
      <c r="AE1447" s="121"/>
      <c r="AF1447" s="88">
        <v>2904</v>
      </c>
      <c r="AG1447" s="88">
        <v>6897</v>
      </c>
    </row>
    <row r="1448" spans="1:49">
      <c r="A1448" s="12" t="s">
        <v>133</v>
      </c>
      <c r="B1448" s="2" t="s">
        <v>75</v>
      </c>
      <c r="C1448" s="13" t="s">
        <v>3</v>
      </c>
      <c r="D1448" s="2">
        <v>2016</v>
      </c>
      <c r="E1448" s="13">
        <v>2016</v>
      </c>
      <c r="F1448" s="13" t="s">
        <v>101</v>
      </c>
      <c r="G1448" s="88"/>
      <c r="H1448" s="88"/>
      <c r="I1448" s="88"/>
      <c r="J1448" s="88"/>
      <c r="K1448" s="88"/>
      <c r="L1448" s="88"/>
      <c r="M1448" s="45">
        <v>6309</v>
      </c>
      <c r="N1448" s="45">
        <v>10420</v>
      </c>
      <c r="O1448" s="45"/>
      <c r="P1448" s="45"/>
      <c r="Q1448" s="45"/>
      <c r="R1448" s="45"/>
      <c r="S1448" s="45"/>
      <c r="T1448" s="45"/>
      <c r="U1448" s="45"/>
      <c r="V1448" s="45"/>
      <c r="W1448" s="138"/>
      <c r="X1448" s="138"/>
      <c r="Y1448" s="138"/>
      <c r="Z1448" s="25">
        <v>0.99260000000000004</v>
      </c>
      <c r="AA1448" s="25"/>
      <c r="AB1448" s="25">
        <v>0.20899999999999999</v>
      </c>
      <c r="AC1448" s="25">
        <v>4.3299999999999998E-2</v>
      </c>
      <c r="AD1448" s="121"/>
      <c r="AE1448" s="121"/>
      <c r="AF1448" s="88">
        <v>1270</v>
      </c>
      <c r="AG1448" s="88">
        <v>2328</v>
      </c>
    </row>
    <row r="1449" spans="1:49">
      <c r="A1449" s="12" t="s">
        <v>134</v>
      </c>
      <c r="B1449" s="2" t="s">
        <v>75</v>
      </c>
      <c r="C1449" s="13" t="s">
        <v>3</v>
      </c>
      <c r="D1449" s="2">
        <v>2016</v>
      </c>
      <c r="E1449" s="13">
        <v>2016</v>
      </c>
      <c r="F1449" s="13" t="s">
        <v>101</v>
      </c>
      <c r="G1449" s="88"/>
      <c r="H1449" s="88"/>
      <c r="I1449" s="88"/>
      <c r="J1449" s="88"/>
      <c r="K1449" s="88"/>
      <c r="L1449" s="88"/>
      <c r="M1449" s="45">
        <v>1127</v>
      </c>
      <c r="N1449" s="45">
        <v>2098</v>
      </c>
      <c r="O1449" s="45"/>
      <c r="P1449" s="45"/>
      <c r="Q1449" s="45"/>
      <c r="R1449" s="45"/>
      <c r="S1449" s="45"/>
      <c r="T1449" s="45"/>
      <c r="U1449" s="45"/>
      <c r="V1449" s="45"/>
      <c r="W1449" s="138"/>
      <c r="X1449" s="138"/>
      <c r="Y1449" s="138"/>
      <c r="Z1449" s="25">
        <v>0.97919999999999996</v>
      </c>
      <c r="AA1449" s="25"/>
      <c r="AB1449" s="25">
        <v>0.20899999999999999</v>
      </c>
      <c r="AC1449" s="25">
        <v>4.3299999999999998E-2</v>
      </c>
      <c r="AD1449" s="121"/>
      <c r="AE1449" s="121"/>
      <c r="AF1449" s="88">
        <v>26</v>
      </c>
      <c r="AG1449" s="88">
        <v>43</v>
      </c>
    </row>
    <row r="1450" spans="1:49">
      <c r="A1450" s="12" t="s">
        <v>135</v>
      </c>
      <c r="B1450" s="2" t="s">
        <v>75</v>
      </c>
      <c r="C1450" s="13" t="s">
        <v>3</v>
      </c>
      <c r="D1450" s="2">
        <v>2016</v>
      </c>
      <c r="E1450" s="13">
        <v>2016</v>
      </c>
      <c r="F1450" s="13" t="s">
        <v>101</v>
      </c>
      <c r="G1450" s="88"/>
      <c r="H1450" s="88"/>
      <c r="I1450" s="88"/>
      <c r="J1450" s="88"/>
      <c r="K1450" s="88"/>
      <c r="L1450" s="88"/>
      <c r="M1450" s="45">
        <v>6949</v>
      </c>
      <c r="N1450" s="45">
        <v>13099</v>
      </c>
      <c r="O1450" s="45"/>
      <c r="P1450" s="45"/>
      <c r="Q1450" s="45"/>
      <c r="R1450" s="45"/>
      <c r="S1450" s="45"/>
      <c r="T1450" s="45"/>
      <c r="U1450" s="45"/>
      <c r="V1450" s="45"/>
      <c r="W1450" s="138"/>
      <c r="X1450" s="138"/>
      <c r="Y1450" s="138"/>
      <c r="Z1450" s="25">
        <v>0.99729999999999996</v>
      </c>
      <c r="AA1450" s="25"/>
      <c r="AB1450" s="25">
        <v>0.20899999999999999</v>
      </c>
      <c r="AC1450" s="25">
        <v>4.3299999999999998E-2</v>
      </c>
      <c r="AD1450" s="121"/>
      <c r="AE1450" s="121"/>
      <c r="AF1450" s="88">
        <v>571</v>
      </c>
      <c r="AG1450" s="88">
        <v>1244</v>
      </c>
    </row>
    <row r="1451" spans="1:49">
      <c r="A1451" s="12" t="s">
        <v>136</v>
      </c>
      <c r="B1451" s="2" t="s">
        <v>75</v>
      </c>
      <c r="C1451" s="13" t="s">
        <v>3</v>
      </c>
      <c r="D1451" s="2">
        <v>2016</v>
      </c>
      <c r="E1451" s="13">
        <v>2016</v>
      </c>
      <c r="F1451" s="13" t="s">
        <v>101</v>
      </c>
      <c r="G1451" s="88"/>
      <c r="H1451" s="88"/>
      <c r="I1451" s="88"/>
      <c r="J1451" s="88"/>
      <c r="K1451" s="88"/>
      <c r="L1451" s="88"/>
      <c r="M1451" s="45">
        <v>25089</v>
      </c>
      <c r="N1451" s="45">
        <v>58122</v>
      </c>
      <c r="O1451" s="45"/>
      <c r="P1451" s="45"/>
      <c r="Q1451" s="45"/>
      <c r="R1451" s="45"/>
      <c r="S1451" s="45"/>
      <c r="T1451" s="45"/>
      <c r="U1451" s="45"/>
      <c r="V1451" s="45"/>
      <c r="W1451" s="138"/>
      <c r="X1451" s="138"/>
      <c r="Y1451" s="138"/>
      <c r="Z1451" s="25">
        <v>0.99550000000000005</v>
      </c>
      <c r="AA1451" s="25"/>
      <c r="AB1451" s="25">
        <v>0</v>
      </c>
      <c r="AC1451" s="25">
        <v>1.9900000000000001E-2</v>
      </c>
      <c r="AD1451" s="121"/>
      <c r="AE1451" s="121"/>
      <c r="AF1451" s="88">
        <v>4002</v>
      </c>
      <c r="AG1451" s="88">
        <v>9149</v>
      </c>
    </row>
    <row r="1452" spans="1:49">
      <c r="A1452" s="12" t="s">
        <v>137</v>
      </c>
      <c r="B1452" s="2" t="s">
        <v>75</v>
      </c>
      <c r="C1452" s="13" t="s">
        <v>3</v>
      </c>
      <c r="D1452" s="2">
        <v>2016</v>
      </c>
      <c r="E1452" s="13">
        <v>2016</v>
      </c>
      <c r="F1452" s="13" t="s">
        <v>101</v>
      </c>
      <c r="G1452" s="88"/>
      <c r="H1452" s="88"/>
      <c r="I1452" s="88"/>
      <c r="J1452" s="88"/>
      <c r="K1452" s="88"/>
      <c r="L1452" s="88"/>
      <c r="M1452" s="45">
        <v>492</v>
      </c>
      <c r="N1452" s="45">
        <v>1061</v>
      </c>
      <c r="O1452" s="45"/>
      <c r="P1452" s="45"/>
      <c r="Q1452" s="45"/>
      <c r="R1452" s="45"/>
      <c r="S1452" s="45"/>
      <c r="T1452" s="45"/>
      <c r="U1452" s="45"/>
      <c r="V1452" s="45"/>
      <c r="W1452" s="138"/>
      <c r="X1452" s="138"/>
      <c r="Y1452" s="138"/>
      <c r="Z1452" s="25">
        <v>0.94589999999999996</v>
      </c>
      <c r="AA1452" s="25"/>
      <c r="AB1452" s="25">
        <v>0.20899999999999999</v>
      </c>
      <c r="AC1452" s="25">
        <v>4.3299999999999998E-2</v>
      </c>
      <c r="AD1452" s="121"/>
      <c r="AE1452" s="121"/>
      <c r="AF1452" s="88">
        <v>50</v>
      </c>
      <c r="AG1452" s="88">
        <v>93</v>
      </c>
    </row>
    <row r="1453" spans="1:49">
      <c r="A1453" s="12" t="s">
        <v>138</v>
      </c>
      <c r="B1453" s="2" t="s">
        <v>75</v>
      </c>
      <c r="C1453" s="13" t="s">
        <v>3</v>
      </c>
      <c r="D1453" s="2">
        <v>2016</v>
      </c>
      <c r="E1453" s="13">
        <v>2016</v>
      </c>
      <c r="F1453" s="13" t="s">
        <v>101</v>
      </c>
      <c r="G1453" s="88"/>
      <c r="H1453" s="88"/>
      <c r="I1453" s="88"/>
      <c r="J1453" s="88"/>
      <c r="K1453" s="88"/>
      <c r="L1453" s="88"/>
      <c r="M1453" s="45">
        <v>448</v>
      </c>
      <c r="N1453" s="45">
        <v>797</v>
      </c>
      <c r="O1453" s="45"/>
      <c r="P1453" s="45"/>
      <c r="Q1453" s="45"/>
      <c r="R1453" s="45"/>
      <c r="S1453" s="45"/>
      <c r="T1453" s="45"/>
      <c r="U1453" s="45"/>
      <c r="V1453" s="45"/>
      <c r="W1453" s="138"/>
      <c r="X1453" s="138"/>
      <c r="Y1453" s="138"/>
      <c r="Z1453" s="25">
        <v>1</v>
      </c>
      <c r="AA1453" s="25"/>
      <c r="AB1453" s="25">
        <v>0.20899999999999999</v>
      </c>
      <c r="AC1453" s="25">
        <v>4.3299999999999998E-2</v>
      </c>
      <c r="AD1453" s="121"/>
      <c r="AE1453" s="121"/>
      <c r="AF1453" s="88">
        <v>60</v>
      </c>
      <c r="AG1453" s="88">
        <v>130</v>
      </c>
    </row>
    <row r="1454" spans="1:49">
      <c r="A1454" s="12" t="s">
        <v>139</v>
      </c>
      <c r="B1454" s="2" t="s">
        <v>75</v>
      </c>
      <c r="C1454" s="13" t="s">
        <v>3</v>
      </c>
      <c r="D1454" s="2">
        <v>2016</v>
      </c>
      <c r="E1454" s="13">
        <v>2016</v>
      </c>
      <c r="F1454" s="13" t="s">
        <v>101</v>
      </c>
      <c r="G1454" s="88"/>
      <c r="H1454" s="88"/>
      <c r="I1454" s="88"/>
      <c r="J1454" s="88"/>
      <c r="K1454" s="88"/>
      <c r="L1454" s="88"/>
      <c r="M1454" s="45">
        <v>24305</v>
      </c>
      <c r="N1454" s="45">
        <v>54487</v>
      </c>
      <c r="O1454" s="45"/>
      <c r="P1454" s="45"/>
      <c r="Q1454" s="45"/>
      <c r="R1454" s="45"/>
      <c r="S1454" s="45"/>
      <c r="T1454" s="45"/>
      <c r="U1454" s="45"/>
      <c r="V1454" s="45"/>
      <c r="W1454" s="138"/>
      <c r="X1454" s="138"/>
      <c r="Y1454" s="138"/>
      <c r="Z1454" s="25">
        <v>0.99829999999999997</v>
      </c>
      <c r="AA1454" s="25"/>
      <c r="AB1454" s="25">
        <v>0</v>
      </c>
      <c r="AC1454" s="25">
        <v>5.2699999999999997E-2</v>
      </c>
      <c r="AD1454" s="121"/>
      <c r="AE1454" s="121"/>
      <c r="AF1454" s="88">
        <v>8193</v>
      </c>
      <c r="AG1454" s="88">
        <v>18272</v>
      </c>
    </row>
    <row r="1455" spans="1:49">
      <c r="A1455" s="12" t="s">
        <v>140</v>
      </c>
      <c r="B1455" s="2" t="s">
        <v>75</v>
      </c>
      <c r="C1455" s="13" t="s">
        <v>3</v>
      </c>
      <c r="D1455" s="2">
        <v>2016</v>
      </c>
      <c r="E1455" s="13">
        <v>2016</v>
      </c>
      <c r="F1455" s="13" t="s">
        <v>101</v>
      </c>
      <c r="G1455" s="88"/>
      <c r="H1455" s="88"/>
      <c r="I1455" s="88"/>
      <c r="J1455" s="88"/>
      <c r="K1455" s="88"/>
      <c r="L1455" s="88"/>
      <c r="M1455" s="45">
        <v>3633</v>
      </c>
      <c r="N1455" s="45">
        <v>7533</v>
      </c>
      <c r="O1455" s="45"/>
      <c r="P1455" s="45"/>
      <c r="Q1455" s="45"/>
      <c r="R1455" s="45"/>
      <c r="S1455" s="45"/>
      <c r="T1455" s="45"/>
      <c r="U1455" s="45"/>
      <c r="V1455" s="45"/>
      <c r="W1455" s="138"/>
      <c r="X1455" s="138"/>
      <c r="Y1455" s="138"/>
      <c r="Z1455" s="25">
        <v>0.97040000000000004</v>
      </c>
      <c r="AA1455" s="25"/>
      <c r="AB1455" s="25">
        <v>0.20899999999999999</v>
      </c>
      <c r="AC1455" s="25">
        <v>4.3299999999999998E-2</v>
      </c>
      <c r="AD1455" s="121"/>
      <c r="AE1455" s="121"/>
      <c r="AF1455" s="88">
        <v>796</v>
      </c>
      <c r="AG1455" s="88">
        <v>1700</v>
      </c>
    </row>
    <row r="1456" spans="1:49">
      <c r="A1456" s="12" t="s">
        <v>141</v>
      </c>
      <c r="B1456" s="2" t="s">
        <v>75</v>
      </c>
      <c r="C1456" s="13" t="s">
        <v>3</v>
      </c>
      <c r="D1456" s="2">
        <v>2016</v>
      </c>
      <c r="E1456" s="13">
        <v>2016</v>
      </c>
      <c r="F1456" s="13" t="s">
        <v>101</v>
      </c>
      <c r="G1456" s="88"/>
      <c r="H1456" s="88"/>
      <c r="I1456" s="88"/>
      <c r="J1456" s="88"/>
      <c r="K1456" s="88"/>
      <c r="L1456" s="88"/>
      <c r="M1456" s="45">
        <v>4309</v>
      </c>
      <c r="N1456" s="45">
        <v>7694</v>
      </c>
      <c r="O1456" s="45"/>
      <c r="P1456" s="45"/>
      <c r="Q1456" s="45"/>
      <c r="R1456" s="45"/>
      <c r="S1456" s="45"/>
      <c r="T1456" s="45"/>
      <c r="U1456" s="45"/>
      <c r="V1456" s="45"/>
      <c r="W1456" s="138"/>
      <c r="X1456" s="138"/>
      <c r="Y1456" s="138"/>
      <c r="Z1456" s="25">
        <v>1</v>
      </c>
      <c r="AA1456" s="25"/>
      <c r="AB1456" s="25">
        <v>0.20899999999999999</v>
      </c>
      <c r="AC1456" s="25">
        <v>4.3299999999999998E-2</v>
      </c>
      <c r="AD1456" s="121"/>
      <c r="AE1456" s="121"/>
      <c r="AF1456" s="88">
        <v>146</v>
      </c>
      <c r="AG1456" s="88">
        <v>254</v>
      </c>
    </row>
    <row r="1457" spans="1:33">
      <c r="A1457" s="12" t="s">
        <v>142</v>
      </c>
      <c r="B1457" s="2" t="s">
        <v>74</v>
      </c>
      <c r="C1457" s="13" t="s">
        <v>3</v>
      </c>
      <c r="D1457" s="2">
        <v>2016</v>
      </c>
      <c r="E1457" s="13">
        <v>2016</v>
      </c>
      <c r="F1457" s="13" t="s">
        <v>101</v>
      </c>
      <c r="G1457" s="88"/>
      <c r="H1457" s="88"/>
      <c r="I1457" s="88"/>
      <c r="J1457" s="88"/>
      <c r="K1457" s="88"/>
      <c r="L1457" s="88"/>
      <c r="M1457" s="45">
        <v>124047</v>
      </c>
      <c r="N1457" s="45">
        <v>257551</v>
      </c>
      <c r="O1457" s="45"/>
      <c r="P1457" s="45"/>
      <c r="Q1457" s="45"/>
      <c r="R1457" s="45"/>
      <c r="S1457" s="45"/>
      <c r="T1457" s="45"/>
      <c r="U1457" s="45"/>
      <c r="V1457" s="45"/>
      <c r="W1457" s="138"/>
      <c r="X1457" s="138"/>
      <c r="Y1457" s="138"/>
      <c r="Z1457" s="25">
        <v>0.97929999999999995</v>
      </c>
      <c r="AA1457" s="25"/>
      <c r="AB1457" s="25">
        <v>0.44400000000000001</v>
      </c>
      <c r="AC1457" s="25">
        <v>2.3599999999999999E-2</v>
      </c>
      <c r="AD1457" s="121"/>
      <c r="AE1457" s="121"/>
      <c r="AF1457" s="88">
        <v>27898</v>
      </c>
      <c r="AG1457" s="88">
        <v>60951</v>
      </c>
    </row>
    <row r="1458" spans="1:33">
      <c r="A1458" s="12" t="s">
        <v>143</v>
      </c>
      <c r="B1458" s="2" t="s">
        <v>74</v>
      </c>
      <c r="C1458" s="13" t="s">
        <v>3</v>
      </c>
      <c r="D1458" s="2">
        <v>2016</v>
      </c>
      <c r="E1458" s="13">
        <v>2016</v>
      </c>
      <c r="F1458" s="13" t="s">
        <v>101</v>
      </c>
      <c r="G1458" s="88"/>
      <c r="H1458" s="88"/>
      <c r="I1458" s="88"/>
      <c r="J1458" s="88"/>
      <c r="K1458" s="88"/>
      <c r="L1458" s="88"/>
      <c r="M1458" s="45">
        <v>9365</v>
      </c>
      <c r="N1458" s="45">
        <v>17969</v>
      </c>
      <c r="O1458" s="45"/>
      <c r="P1458" s="45"/>
      <c r="Q1458" s="45"/>
      <c r="R1458" s="45"/>
      <c r="S1458" s="45"/>
      <c r="T1458" s="45"/>
      <c r="U1458" s="45"/>
      <c r="V1458" s="45"/>
      <c r="W1458" s="138"/>
      <c r="X1458" s="138"/>
      <c r="Y1458" s="138"/>
      <c r="Z1458" s="25">
        <v>0.98099999999999998</v>
      </c>
      <c r="AA1458" s="25"/>
      <c r="AB1458" s="25">
        <v>0.20899999999999999</v>
      </c>
      <c r="AC1458" s="25">
        <v>4.3299999999999998E-2</v>
      </c>
      <c r="AD1458" s="121"/>
      <c r="AE1458" s="121"/>
      <c r="AF1458" s="88">
        <v>645</v>
      </c>
      <c r="AG1458" s="88">
        <v>1314</v>
      </c>
    </row>
    <row r="1459" spans="1:33">
      <c r="A1459" s="12" t="s">
        <v>144</v>
      </c>
      <c r="B1459" s="2" t="s">
        <v>75</v>
      </c>
      <c r="C1459" s="13" t="s">
        <v>3</v>
      </c>
      <c r="D1459" s="2">
        <v>2016</v>
      </c>
      <c r="E1459" s="13">
        <v>2016</v>
      </c>
      <c r="F1459" s="13" t="s">
        <v>101</v>
      </c>
      <c r="G1459" s="88"/>
      <c r="H1459" s="88"/>
      <c r="I1459" s="88"/>
      <c r="J1459" s="88"/>
      <c r="K1459" s="88"/>
      <c r="L1459" s="88"/>
      <c r="M1459" s="45">
        <v>1186</v>
      </c>
      <c r="N1459" s="45">
        <v>2208</v>
      </c>
      <c r="O1459" s="45"/>
      <c r="P1459" s="45"/>
      <c r="Q1459" s="45"/>
      <c r="R1459" s="45"/>
      <c r="S1459" s="45"/>
      <c r="T1459" s="45"/>
      <c r="U1459" s="45"/>
      <c r="V1459" s="45"/>
      <c r="W1459" s="138"/>
      <c r="X1459" s="138"/>
      <c r="Y1459" s="138"/>
      <c r="Z1459" s="25">
        <v>1</v>
      </c>
      <c r="AA1459" s="25"/>
      <c r="AB1459" s="25">
        <v>0.20899999999999999</v>
      </c>
      <c r="AC1459" s="25">
        <v>4.3299999999999998E-2</v>
      </c>
      <c r="AD1459" s="121"/>
      <c r="AE1459" s="121"/>
      <c r="AF1459" s="88">
        <v>56</v>
      </c>
      <c r="AG1459" s="88">
        <v>92</v>
      </c>
    </row>
    <row r="1460" spans="1:33">
      <c r="A1460" s="12" t="s">
        <v>145</v>
      </c>
      <c r="B1460" s="2" t="s">
        <v>75</v>
      </c>
      <c r="C1460" s="13" t="s">
        <v>3</v>
      </c>
      <c r="D1460" s="2">
        <v>2016</v>
      </c>
      <c r="E1460" s="13">
        <v>2016</v>
      </c>
      <c r="F1460" s="13" t="s">
        <v>101</v>
      </c>
      <c r="G1460" s="88"/>
      <c r="H1460" s="88"/>
      <c r="I1460" s="88"/>
      <c r="J1460" s="88"/>
      <c r="K1460" s="88"/>
      <c r="L1460" s="88"/>
      <c r="M1460" s="45">
        <v>130276</v>
      </c>
      <c r="N1460" s="45">
        <v>293265</v>
      </c>
      <c r="O1460" s="45"/>
      <c r="P1460" s="45"/>
      <c r="Q1460" s="45"/>
      <c r="R1460" s="45"/>
      <c r="S1460" s="45"/>
      <c r="T1460" s="45"/>
      <c r="U1460" s="45"/>
      <c r="V1460" s="45"/>
      <c r="W1460" s="138"/>
      <c r="X1460" s="138"/>
      <c r="Y1460" s="138"/>
      <c r="Z1460" s="25">
        <v>0.99670000000000003</v>
      </c>
      <c r="AA1460" s="25"/>
      <c r="AB1460" s="25">
        <v>0.26300000000000001</v>
      </c>
      <c r="AC1460" s="25">
        <v>3.9800000000000002E-2</v>
      </c>
      <c r="AD1460" s="121"/>
      <c r="AE1460" s="121"/>
      <c r="AF1460" s="88">
        <v>15702</v>
      </c>
      <c r="AG1460" s="88">
        <v>35143</v>
      </c>
    </row>
    <row r="1461" spans="1:33">
      <c r="A1461" s="12" t="s">
        <v>146</v>
      </c>
      <c r="B1461" s="2" t="s">
        <v>74</v>
      </c>
      <c r="C1461" s="13" t="s">
        <v>3</v>
      </c>
      <c r="D1461" s="2">
        <v>2016</v>
      </c>
      <c r="E1461" s="13">
        <v>2016</v>
      </c>
      <c r="F1461" s="13" t="s">
        <v>101</v>
      </c>
      <c r="G1461" s="88"/>
      <c r="H1461" s="88"/>
      <c r="I1461" s="88"/>
      <c r="J1461" s="88"/>
      <c r="K1461" s="88"/>
      <c r="L1461" s="88"/>
      <c r="M1461" s="45">
        <v>104430</v>
      </c>
      <c r="N1461" s="45">
        <v>218604</v>
      </c>
      <c r="O1461" s="45"/>
      <c r="P1461" s="45"/>
      <c r="Q1461" s="45"/>
      <c r="R1461" s="45"/>
      <c r="S1461" s="45"/>
      <c r="T1461" s="45"/>
      <c r="U1461" s="45"/>
      <c r="V1461" s="45"/>
      <c r="W1461" s="138"/>
      <c r="X1461" s="138"/>
      <c r="Y1461" s="138"/>
      <c r="Z1461" s="25">
        <v>0.99170000000000003</v>
      </c>
      <c r="AA1461" s="25"/>
      <c r="AB1461" s="25">
        <v>0.438</v>
      </c>
      <c r="AC1461" s="25">
        <v>3.8399999999999997E-2</v>
      </c>
      <c r="AD1461" s="121"/>
      <c r="AE1461" s="121"/>
      <c r="AF1461" s="88">
        <v>8853</v>
      </c>
      <c r="AG1461" s="88">
        <v>17796</v>
      </c>
    </row>
    <row r="1462" spans="1:33">
      <c r="A1462" s="12" t="s">
        <v>147</v>
      </c>
      <c r="B1462" s="2" t="s">
        <v>75</v>
      </c>
      <c r="C1462" s="13" t="s">
        <v>3</v>
      </c>
      <c r="D1462" s="2">
        <v>2016</v>
      </c>
      <c r="E1462" s="13">
        <v>2016</v>
      </c>
      <c r="F1462" s="13" t="s">
        <v>101</v>
      </c>
      <c r="G1462" s="88"/>
      <c r="H1462" s="88"/>
      <c r="I1462" s="88"/>
      <c r="J1462" s="88"/>
      <c r="K1462" s="88"/>
      <c r="L1462" s="88"/>
      <c r="M1462" s="45">
        <v>2679</v>
      </c>
      <c r="N1462" s="45">
        <v>5967</v>
      </c>
      <c r="O1462" s="45"/>
      <c r="P1462" s="45"/>
      <c r="Q1462" s="45"/>
      <c r="R1462" s="45"/>
      <c r="S1462" s="45"/>
      <c r="T1462" s="45"/>
      <c r="U1462" s="45"/>
      <c r="V1462" s="45"/>
      <c r="W1462" s="138"/>
      <c r="X1462" s="138"/>
      <c r="Y1462" s="138"/>
      <c r="Z1462" s="25">
        <v>1</v>
      </c>
      <c r="AA1462" s="25"/>
      <c r="AB1462" s="25">
        <v>0.20899999999999999</v>
      </c>
      <c r="AC1462" s="25">
        <v>4.3299999999999998E-2</v>
      </c>
      <c r="AD1462" s="121"/>
      <c r="AE1462" s="121"/>
      <c r="AF1462" s="88">
        <v>417</v>
      </c>
      <c r="AG1462" s="88">
        <v>967</v>
      </c>
    </row>
    <row r="1463" spans="1:33">
      <c r="A1463" s="12" t="s">
        <v>148</v>
      </c>
      <c r="B1463" s="2" t="s">
        <v>75</v>
      </c>
      <c r="C1463" s="13" t="s">
        <v>3</v>
      </c>
      <c r="D1463" s="2">
        <v>2016</v>
      </c>
      <c r="E1463" s="13">
        <v>2016</v>
      </c>
      <c r="F1463" s="13" t="s">
        <v>101</v>
      </c>
      <c r="G1463" s="88"/>
      <c r="H1463" s="88"/>
      <c r="I1463" s="88"/>
      <c r="J1463" s="88"/>
      <c r="K1463" s="88"/>
      <c r="L1463" s="88"/>
      <c r="M1463" s="45">
        <v>180293</v>
      </c>
      <c r="N1463" s="45">
        <v>396730</v>
      </c>
      <c r="O1463" s="45"/>
      <c r="P1463" s="45"/>
      <c r="Q1463" s="45"/>
      <c r="R1463" s="45"/>
      <c r="S1463" s="45"/>
      <c r="T1463" s="45"/>
      <c r="U1463" s="45"/>
      <c r="V1463" s="45"/>
      <c r="W1463" s="138"/>
      <c r="X1463" s="138"/>
      <c r="Y1463" s="138"/>
      <c r="Z1463" s="25">
        <v>0.99929999999999997</v>
      </c>
      <c r="AA1463" s="25"/>
      <c r="AB1463" s="25">
        <v>0.188</v>
      </c>
      <c r="AC1463" s="25">
        <v>1.2999999999999999E-2</v>
      </c>
      <c r="AD1463" s="121"/>
      <c r="AE1463" s="121"/>
      <c r="AF1463" s="88">
        <v>20152</v>
      </c>
      <c r="AG1463" s="88">
        <v>43625</v>
      </c>
    </row>
    <row r="1464" spans="1:33">
      <c r="A1464" s="12" t="s">
        <v>149</v>
      </c>
      <c r="B1464" s="2" t="s">
        <v>74</v>
      </c>
      <c r="C1464" s="13" t="s">
        <v>3</v>
      </c>
      <c r="D1464" s="2">
        <v>2016</v>
      </c>
      <c r="E1464" s="13">
        <v>2016</v>
      </c>
      <c r="F1464" s="13" t="s">
        <v>101</v>
      </c>
      <c r="G1464" s="88"/>
      <c r="H1464" s="88"/>
      <c r="I1464" s="88"/>
      <c r="J1464" s="88"/>
      <c r="K1464" s="88"/>
      <c r="L1464" s="88"/>
      <c r="M1464" s="45">
        <v>143026</v>
      </c>
      <c r="N1464" s="45">
        <v>291088</v>
      </c>
      <c r="O1464" s="45"/>
      <c r="P1464" s="45"/>
      <c r="Q1464" s="45"/>
      <c r="R1464" s="45"/>
      <c r="S1464" s="45"/>
      <c r="T1464" s="45"/>
      <c r="U1464" s="45"/>
      <c r="V1464" s="45"/>
      <c r="W1464" s="138"/>
      <c r="X1464" s="138"/>
      <c r="Y1464" s="138"/>
      <c r="Z1464" s="25">
        <v>0.96109999999999995</v>
      </c>
      <c r="AA1464" s="25"/>
      <c r="AB1464" s="25">
        <v>0.435</v>
      </c>
      <c r="AC1464" s="25">
        <v>2.23E-2</v>
      </c>
      <c r="AD1464" s="121"/>
      <c r="AE1464" s="121"/>
      <c r="AF1464" s="88">
        <v>15491</v>
      </c>
      <c r="AG1464" s="88">
        <v>32247</v>
      </c>
    </row>
    <row r="1465" spans="1:33">
      <c r="A1465" s="12" t="s">
        <v>150</v>
      </c>
      <c r="B1465" s="2" t="s">
        <v>74</v>
      </c>
      <c r="C1465" s="13" t="s">
        <v>3</v>
      </c>
      <c r="D1465" s="2">
        <v>2016</v>
      </c>
      <c r="E1465" s="13">
        <v>2016</v>
      </c>
      <c r="F1465" s="13" t="s">
        <v>101</v>
      </c>
      <c r="G1465" s="88"/>
      <c r="H1465" s="88"/>
      <c r="I1465" s="88"/>
      <c r="J1465" s="88"/>
      <c r="K1465" s="88"/>
      <c r="L1465" s="88"/>
      <c r="M1465" s="45">
        <v>34521</v>
      </c>
      <c r="N1465" s="45">
        <v>52672</v>
      </c>
      <c r="O1465" s="45"/>
      <c r="P1465" s="45"/>
      <c r="Q1465" s="45"/>
      <c r="R1465" s="45"/>
      <c r="S1465" s="45"/>
      <c r="T1465" s="45"/>
      <c r="U1465" s="45"/>
      <c r="V1465" s="45"/>
      <c r="W1465" s="138"/>
      <c r="X1465" s="138"/>
      <c r="Y1465" s="138"/>
      <c r="Z1465" s="25">
        <v>0.97299999999999998</v>
      </c>
      <c r="AA1465" s="25"/>
      <c r="AB1465" s="25">
        <v>0.75</v>
      </c>
      <c r="AC1465" s="25">
        <v>5.04E-2</v>
      </c>
      <c r="AD1465" s="121"/>
      <c r="AE1465" s="121"/>
      <c r="AF1465" s="88">
        <v>3902</v>
      </c>
      <c r="AG1465" s="88">
        <v>6298</v>
      </c>
    </row>
    <row r="1466" spans="1:33">
      <c r="A1466" s="12" t="s">
        <v>151</v>
      </c>
      <c r="B1466" s="2" t="s">
        <v>75</v>
      </c>
      <c r="C1466" s="13" t="s">
        <v>3</v>
      </c>
      <c r="D1466" s="2">
        <v>2016</v>
      </c>
      <c r="E1466" s="13">
        <v>2016</v>
      </c>
      <c r="F1466" s="13" t="s">
        <v>101</v>
      </c>
      <c r="G1466" s="88"/>
      <c r="H1466" s="88"/>
      <c r="I1466" s="88"/>
      <c r="J1466" s="88"/>
      <c r="K1466" s="88"/>
      <c r="L1466" s="88"/>
      <c r="M1466" s="45">
        <v>52666</v>
      </c>
      <c r="N1466" s="45">
        <v>119261</v>
      </c>
      <c r="O1466" s="45"/>
      <c r="P1466" s="45"/>
      <c r="Q1466" s="45"/>
      <c r="R1466" s="45"/>
      <c r="S1466" s="45"/>
      <c r="T1466" s="45"/>
      <c r="U1466" s="45"/>
      <c r="V1466" s="45"/>
      <c r="W1466" s="138"/>
      <c r="X1466" s="138"/>
      <c r="Y1466" s="138"/>
      <c r="Z1466" s="25">
        <v>0.99660000000000004</v>
      </c>
      <c r="AA1466" s="25"/>
      <c r="AB1466" s="25">
        <v>0.14299999999999999</v>
      </c>
      <c r="AC1466" s="25">
        <v>1.9900000000000001E-2</v>
      </c>
      <c r="AD1466" s="121"/>
      <c r="AE1466" s="121"/>
      <c r="AF1466" s="88">
        <v>6902</v>
      </c>
      <c r="AG1466" s="88">
        <v>14988</v>
      </c>
    </row>
    <row r="1467" spans="1:33">
      <c r="A1467" s="12" t="s">
        <v>152</v>
      </c>
      <c r="B1467" s="2" t="s">
        <v>74</v>
      </c>
      <c r="C1467" s="13" t="s">
        <v>3</v>
      </c>
      <c r="D1467" s="2">
        <v>2016</v>
      </c>
      <c r="E1467" s="13">
        <v>2016</v>
      </c>
      <c r="F1467" s="13" t="s">
        <v>101</v>
      </c>
      <c r="G1467" s="88"/>
      <c r="H1467" s="88"/>
      <c r="I1467" s="88"/>
      <c r="J1467" s="88"/>
      <c r="K1467" s="88"/>
      <c r="L1467" s="88"/>
      <c r="M1467" s="45">
        <v>10120</v>
      </c>
      <c r="N1467" s="45">
        <v>18697</v>
      </c>
      <c r="O1467" s="45"/>
      <c r="P1467" s="45"/>
      <c r="Q1467" s="45"/>
      <c r="R1467" s="45"/>
      <c r="S1467" s="45"/>
      <c r="T1467" s="45"/>
      <c r="U1467" s="45"/>
      <c r="V1467" s="45"/>
      <c r="W1467" s="138"/>
      <c r="X1467" s="138"/>
      <c r="Y1467" s="138"/>
      <c r="Z1467" s="25">
        <v>0.95530000000000004</v>
      </c>
      <c r="AA1467" s="25"/>
      <c r="AB1467" s="25">
        <v>0.20899999999999999</v>
      </c>
      <c r="AC1467" s="25">
        <v>4.3299999999999998E-2</v>
      </c>
      <c r="AD1467" s="121"/>
      <c r="AE1467" s="121"/>
      <c r="AF1467" s="88">
        <v>1106</v>
      </c>
      <c r="AG1467" s="88">
        <v>2324</v>
      </c>
    </row>
    <row r="1468" spans="1:33">
      <c r="A1468" s="12" t="s">
        <v>153</v>
      </c>
      <c r="B1468" s="2" t="s">
        <v>74</v>
      </c>
      <c r="C1468" s="13" t="s">
        <v>3</v>
      </c>
      <c r="D1468" s="2">
        <v>2016</v>
      </c>
      <c r="E1468" s="13">
        <v>2016</v>
      </c>
      <c r="F1468" s="13" t="s">
        <v>101</v>
      </c>
      <c r="G1468" s="88"/>
      <c r="H1468" s="88"/>
      <c r="I1468" s="88"/>
      <c r="J1468" s="88"/>
      <c r="K1468" s="88"/>
      <c r="L1468" s="88"/>
      <c r="M1468" s="45">
        <v>15825</v>
      </c>
      <c r="N1468" s="45">
        <v>30873</v>
      </c>
      <c r="O1468" s="45"/>
      <c r="P1468" s="45"/>
      <c r="Q1468" s="45"/>
      <c r="R1468" s="45"/>
      <c r="S1468" s="45"/>
      <c r="T1468" s="45"/>
      <c r="U1468" s="45"/>
      <c r="V1468" s="45"/>
      <c r="W1468" s="138"/>
      <c r="X1468" s="138"/>
      <c r="Y1468" s="138"/>
      <c r="Z1468" s="25">
        <v>0.97150000000000003</v>
      </c>
      <c r="AA1468" s="25"/>
      <c r="AB1468" s="25">
        <v>0.20899999999999999</v>
      </c>
      <c r="AC1468" s="25">
        <v>4.3299999999999998E-2</v>
      </c>
      <c r="AD1468" s="121"/>
      <c r="AE1468" s="121"/>
      <c r="AF1468" s="88">
        <v>3710</v>
      </c>
      <c r="AG1468" s="88">
        <v>7255</v>
      </c>
    </row>
    <row r="1469" spans="1:33">
      <c r="A1469" s="12" t="s">
        <v>154</v>
      </c>
      <c r="B1469" s="2" t="s">
        <v>74</v>
      </c>
      <c r="C1469" s="13" t="s">
        <v>3</v>
      </c>
      <c r="D1469" s="2">
        <v>2016</v>
      </c>
      <c r="E1469" s="13">
        <v>2016</v>
      </c>
      <c r="F1469" s="13" t="s">
        <v>101</v>
      </c>
      <c r="G1469" s="88"/>
      <c r="H1469" s="88"/>
      <c r="I1469" s="88"/>
      <c r="J1469" s="88"/>
      <c r="K1469" s="88"/>
      <c r="L1469" s="88"/>
      <c r="M1469" s="45">
        <v>18844</v>
      </c>
      <c r="N1469" s="45">
        <v>39696</v>
      </c>
      <c r="O1469" s="45"/>
      <c r="P1469" s="45"/>
      <c r="Q1469" s="45"/>
      <c r="R1469" s="45"/>
      <c r="S1469" s="45"/>
      <c r="T1469" s="45"/>
      <c r="U1469" s="45"/>
      <c r="V1469" s="45"/>
      <c r="W1469" s="138"/>
      <c r="X1469" s="138"/>
      <c r="Y1469" s="138"/>
      <c r="Z1469" s="25">
        <v>0.89500000000000002</v>
      </c>
      <c r="AA1469" s="25"/>
      <c r="AB1469" s="25">
        <v>0.20899999999999999</v>
      </c>
      <c r="AC1469" s="25">
        <v>4.3299999999999998E-2</v>
      </c>
      <c r="AD1469" s="121"/>
      <c r="AE1469" s="121"/>
      <c r="AF1469" s="88">
        <v>5149</v>
      </c>
      <c r="AG1469" s="88">
        <v>11751</v>
      </c>
    </row>
    <row r="1470" spans="1:33">
      <c r="A1470" s="12" t="s">
        <v>155</v>
      </c>
      <c r="B1470" s="2" t="s">
        <v>74</v>
      </c>
      <c r="C1470" s="13" t="s">
        <v>3</v>
      </c>
      <c r="D1470" s="2">
        <v>2016</v>
      </c>
      <c r="E1470" s="13">
        <v>2016</v>
      </c>
      <c r="F1470" s="13" t="s">
        <v>101</v>
      </c>
      <c r="G1470" s="88"/>
      <c r="H1470" s="88"/>
      <c r="I1470" s="88"/>
      <c r="J1470" s="88"/>
      <c r="K1470" s="88"/>
      <c r="L1470" s="88"/>
      <c r="M1470" s="45">
        <v>54101</v>
      </c>
      <c r="N1470" s="45">
        <v>106496</v>
      </c>
      <c r="O1470" s="45"/>
      <c r="P1470" s="45"/>
      <c r="Q1470" s="45"/>
      <c r="R1470" s="45"/>
      <c r="S1470" s="45"/>
      <c r="T1470" s="45"/>
      <c r="U1470" s="45"/>
      <c r="V1470" s="45"/>
      <c r="W1470" s="138"/>
      <c r="X1470" s="138"/>
      <c r="Y1470" s="138"/>
      <c r="Z1470" s="25">
        <v>0.98340000000000005</v>
      </c>
      <c r="AA1470" s="25"/>
      <c r="AB1470" s="25">
        <v>0.125</v>
      </c>
      <c r="AC1470" s="25">
        <v>4.65E-2</v>
      </c>
      <c r="AD1470" s="121"/>
      <c r="AE1470" s="121"/>
      <c r="AF1470" s="88">
        <v>10026</v>
      </c>
      <c r="AG1470" s="88">
        <v>20538</v>
      </c>
    </row>
    <row r="1471" spans="1:33">
      <c r="A1471" s="12" t="s">
        <v>156</v>
      </c>
      <c r="B1471" s="2" t="s">
        <v>74</v>
      </c>
      <c r="C1471" s="13" t="s">
        <v>3</v>
      </c>
      <c r="D1471" s="2">
        <v>2016</v>
      </c>
      <c r="E1471" s="13">
        <v>2016</v>
      </c>
      <c r="F1471" s="13" t="s">
        <v>101</v>
      </c>
      <c r="G1471" s="88"/>
      <c r="H1471" s="88"/>
      <c r="I1471" s="88"/>
      <c r="J1471" s="88"/>
      <c r="K1471" s="88"/>
      <c r="L1471" s="88"/>
      <c r="M1471" s="45">
        <v>14771</v>
      </c>
      <c r="N1471" s="45">
        <v>27374</v>
      </c>
      <c r="O1471" s="45"/>
      <c r="P1471" s="45"/>
      <c r="Q1471" s="45"/>
      <c r="R1471" s="45"/>
      <c r="S1471" s="45"/>
      <c r="T1471" s="45"/>
      <c r="U1471" s="45"/>
      <c r="V1471" s="45"/>
      <c r="W1471" s="138"/>
      <c r="X1471" s="138"/>
      <c r="Y1471" s="138"/>
      <c r="Z1471" s="25">
        <v>0.9617</v>
      </c>
      <c r="AA1471" s="25"/>
      <c r="AB1471" s="25">
        <v>0.20899999999999999</v>
      </c>
      <c r="AC1471" s="25">
        <v>4.3299999999999998E-2</v>
      </c>
      <c r="AD1471" s="121"/>
      <c r="AE1471" s="121"/>
      <c r="AF1471" s="88">
        <v>2621</v>
      </c>
      <c r="AG1471" s="88">
        <v>5579</v>
      </c>
    </row>
    <row r="1472" spans="1:33">
      <c r="A1472" s="12" t="s">
        <v>157</v>
      </c>
      <c r="B1472" s="2" t="s">
        <v>75</v>
      </c>
      <c r="C1472" s="13" t="s">
        <v>3</v>
      </c>
      <c r="D1472" s="2">
        <v>2016</v>
      </c>
      <c r="E1472" s="13">
        <v>2016</v>
      </c>
      <c r="F1472" s="13" t="s">
        <v>101</v>
      </c>
      <c r="G1472" s="88"/>
      <c r="H1472" s="88"/>
      <c r="I1472" s="88"/>
      <c r="J1472" s="88"/>
      <c r="K1472" s="88"/>
      <c r="L1472" s="88"/>
      <c r="M1472" s="45">
        <v>12916</v>
      </c>
      <c r="N1472" s="45">
        <v>24753</v>
      </c>
      <c r="O1472" s="45"/>
      <c r="P1472" s="45"/>
      <c r="Q1472" s="45"/>
      <c r="R1472" s="45"/>
      <c r="S1472" s="45"/>
      <c r="T1472" s="45"/>
      <c r="U1472" s="45"/>
      <c r="V1472" s="45"/>
      <c r="W1472" s="138"/>
      <c r="X1472" s="138"/>
      <c r="Y1472" s="138"/>
      <c r="Z1472" s="25">
        <v>0.98129999999999995</v>
      </c>
      <c r="AA1472" s="25"/>
      <c r="AB1472" s="25">
        <v>0.20899999999999999</v>
      </c>
      <c r="AC1472" s="25">
        <v>4.3299999999999998E-2</v>
      </c>
      <c r="AD1472" s="121"/>
      <c r="AE1472" s="121"/>
      <c r="AF1472" s="88">
        <v>585</v>
      </c>
      <c r="AG1472" s="88">
        <v>953</v>
      </c>
    </row>
    <row r="1473" spans="1:49">
      <c r="A1473" s="12" t="s">
        <v>158</v>
      </c>
      <c r="B1473" s="2" t="s">
        <v>75</v>
      </c>
      <c r="C1473" s="13" t="s">
        <v>3</v>
      </c>
      <c r="D1473" s="2">
        <v>2016</v>
      </c>
      <c r="E1473" s="13">
        <v>2016</v>
      </c>
      <c r="F1473" s="13" t="s">
        <v>101</v>
      </c>
      <c r="G1473" s="88"/>
      <c r="H1473" s="88"/>
      <c r="I1473" s="88"/>
      <c r="J1473" s="88"/>
      <c r="K1473" s="88"/>
      <c r="L1473" s="88"/>
      <c r="M1473" s="45">
        <v>164</v>
      </c>
      <c r="N1473" s="45">
        <v>297</v>
      </c>
      <c r="O1473" s="45"/>
      <c r="P1473" s="45"/>
      <c r="Q1473" s="45"/>
      <c r="R1473" s="45"/>
      <c r="S1473" s="45"/>
      <c r="T1473" s="45"/>
      <c r="U1473" s="45"/>
      <c r="V1473" s="45"/>
      <c r="W1473" s="138"/>
      <c r="X1473" s="138"/>
      <c r="Y1473" s="138"/>
      <c r="Z1473" s="25">
        <v>1</v>
      </c>
      <c r="AA1473" s="25"/>
      <c r="AB1473" s="25">
        <v>0.20899999999999999</v>
      </c>
      <c r="AC1473" s="25">
        <v>4.3299999999999998E-2</v>
      </c>
      <c r="AD1473" s="121"/>
      <c r="AE1473" s="121"/>
      <c r="AF1473" s="88" t="s">
        <v>430</v>
      </c>
      <c r="AG1473" s="88" t="s">
        <v>430</v>
      </c>
    </row>
    <row r="1474" spans="1:49">
      <c r="A1474" s="12" t="s">
        <v>159</v>
      </c>
      <c r="B1474" s="2" t="s">
        <v>75</v>
      </c>
      <c r="C1474" s="13" t="s">
        <v>3</v>
      </c>
      <c r="D1474" s="2">
        <v>2016</v>
      </c>
      <c r="E1474" s="13">
        <v>2016</v>
      </c>
      <c r="F1474" s="13" t="s">
        <v>101</v>
      </c>
      <c r="G1474" s="88"/>
      <c r="H1474" s="88"/>
      <c r="I1474" s="88"/>
      <c r="J1474" s="88"/>
      <c r="K1474" s="88"/>
      <c r="L1474" s="88"/>
      <c r="M1474" s="45">
        <v>3332</v>
      </c>
      <c r="N1474" s="45">
        <v>7116</v>
      </c>
      <c r="O1474" s="45"/>
      <c r="P1474" s="45"/>
      <c r="Q1474" s="45"/>
      <c r="R1474" s="45"/>
      <c r="S1474" s="45"/>
      <c r="T1474" s="45"/>
      <c r="U1474" s="45"/>
      <c r="V1474" s="45"/>
      <c r="W1474" s="138"/>
      <c r="X1474" s="138"/>
      <c r="Y1474" s="138"/>
      <c r="Z1474" s="25">
        <v>0.99209999999999998</v>
      </c>
      <c r="AA1474" s="25"/>
      <c r="AB1474" s="25">
        <v>0.20899999999999999</v>
      </c>
      <c r="AC1474" s="25">
        <v>4.3299999999999998E-2</v>
      </c>
      <c r="AD1474" s="121"/>
      <c r="AE1474" s="121"/>
      <c r="AF1474" s="88">
        <v>158</v>
      </c>
      <c r="AG1474" s="88">
        <v>266</v>
      </c>
      <c r="AH1474" s="1"/>
      <c r="AI1474" s="1"/>
      <c r="AJ1474" s="1"/>
      <c r="AK1474" s="1"/>
      <c r="AL1474" s="1"/>
      <c r="AM1474" s="1"/>
      <c r="AN1474" s="1"/>
      <c r="AO1474" s="1"/>
      <c r="AP1474" s="1"/>
      <c r="AQ1474" s="1"/>
      <c r="AR1474" s="1"/>
      <c r="AS1474" s="1"/>
      <c r="AT1474" s="1"/>
      <c r="AU1474" s="1"/>
      <c r="AV1474" s="1"/>
      <c r="AW1474" s="1"/>
    </row>
    <row r="1475" spans="1:49">
      <c r="A1475" s="12" t="s">
        <v>160</v>
      </c>
      <c r="B1475" s="2" t="s">
        <v>74</v>
      </c>
      <c r="C1475" s="13" t="s">
        <v>3</v>
      </c>
      <c r="D1475" s="2">
        <v>2016</v>
      </c>
      <c r="E1475" s="13">
        <v>2016</v>
      </c>
      <c r="F1475" s="13" t="s">
        <v>101</v>
      </c>
      <c r="G1475" s="88"/>
      <c r="H1475" s="88"/>
      <c r="I1475" s="88"/>
      <c r="J1475" s="88"/>
      <c r="K1475" s="88"/>
      <c r="L1475" s="88"/>
      <c r="M1475" s="45">
        <v>22861</v>
      </c>
      <c r="N1475" s="45">
        <v>43644</v>
      </c>
      <c r="O1475" s="45"/>
      <c r="P1475" s="45"/>
      <c r="Q1475" s="45"/>
      <c r="R1475" s="45"/>
      <c r="S1475" s="45"/>
      <c r="T1475" s="45"/>
      <c r="U1475" s="45"/>
      <c r="V1475" s="45"/>
      <c r="W1475" s="138"/>
      <c r="X1475" s="138"/>
      <c r="Y1475" s="138"/>
      <c r="Z1475" s="25">
        <v>0.94840000000000002</v>
      </c>
      <c r="AA1475" s="25"/>
      <c r="AB1475" s="25">
        <v>0.25</v>
      </c>
      <c r="AC1475" s="25">
        <v>2.2599999999999999E-2</v>
      </c>
      <c r="AD1475" s="121"/>
      <c r="AE1475" s="121"/>
      <c r="AF1475" s="88">
        <v>2245</v>
      </c>
      <c r="AG1475" s="88">
        <v>4539</v>
      </c>
      <c r="AH1475" s="1"/>
      <c r="AI1475" s="1"/>
      <c r="AJ1475" s="1"/>
      <c r="AK1475" s="1"/>
      <c r="AL1475" s="1"/>
      <c r="AM1475" s="1"/>
      <c r="AN1475" s="1"/>
      <c r="AO1475" s="1"/>
      <c r="AP1475" s="1"/>
      <c r="AQ1475" s="1"/>
      <c r="AR1475" s="1"/>
      <c r="AS1475" s="1"/>
      <c r="AT1475" s="1"/>
      <c r="AU1475" s="1"/>
      <c r="AV1475" s="1"/>
      <c r="AW1475" s="1"/>
    </row>
    <row r="1476" spans="1:49">
      <c r="A1476" s="12" t="s">
        <v>161</v>
      </c>
      <c r="B1476" s="2" t="s">
        <v>74</v>
      </c>
      <c r="C1476" s="13" t="s">
        <v>3</v>
      </c>
      <c r="D1476" s="2">
        <v>2016</v>
      </c>
      <c r="E1476" s="13">
        <v>2016</v>
      </c>
      <c r="F1476" s="13" t="s">
        <v>101</v>
      </c>
      <c r="G1476" s="88"/>
      <c r="H1476" s="88"/>
      <c r="I1476" s="88"/>
      <c r="J1476" s="88"/>
      <c r="K1476" s="88"/>
      <c r="L1476" s="88"/>
      <c r="M1476" s="45">
        <v>19602</v>
      </c>
      <c r="N1476" s="45">
        <v>35037</v>
      </c>
      <c r="O1476" s="45"/>
      <c r="P1476" s="45"/>
      <c r="Q1476" s="45"/>
      <c r="R1476" s="45"/>
      <c r="S1476" s="45"/>
      <c r="T1476" s="45"/>
      <c r="U1476" s="45"/>
      <c r="V1476" s="45"/>
      <c r="W1476" s="138"/>
      <c r="X1476" s="138"/>
      <c r="Y1476" s="138"/>
      <c r="Z1476" s="25">
        <v>0.89249999999999996</v>
      </c>
      <c r="AA1476" s="25"/>
      <c r="AB1476" s="25">
        <v>0.20899999999999999</v>
      </c>
      <c r="AC1476" s="25">
        <v>4.3299999999999998E-2</v>
      </c>
      <c r="AD1476" s="121"/>
      <c r="AE1476" s="121"/>
      <c r="AF1476" s="88">
        <v>3256</v>
      </c>
      <c r="AG1476" s="88">
        <v>6730</v>
      </c>
      <c r="AH1476" s="1"/>
      <c r="AI1476" s="1"/>
      <c r="AJ1476" s="1"/>
      <c r="AK1476" s="1"/>
      <c r="AL1476" s="1"/>
      <c r="AM1476" s="1"/>
      <c r="AN1476" s="1"/>
      <c r="AO1476" s="1"/>
      <c r="AP1476" s="1"/>
      <c r="AQ1476" s="1"/>
      <c r="AR1476" s="1"/>
      <c r="AS1476" s="1"/>
      <c r="AT1476" s="1"/>
      <c r="AU1476" s="1"/>
      <c r="AV1476" s="1"/>
      <c r="AW1476" s="1"/>
    </row>
    <row r="1477" spans="1:49">
      <c r="A1477" s="12" t="s">
        <v>162</v>
      </c>
      <c r="B1477" s="2" t="s">
        <v>75</v>
      </c>
      <c r="C1477" s="13" t="s">
        <v>3</v>
      </c>
      <c r="D1477" s="2">
        <v>2016</v>
      </c>
      <c r="E1477" s="13">
        <v>2016</v>
      </c>
      <c r="F1477" s="13" t="s">
        <v>101</v>
      </c>
      <c r="G1477" s="88"/>
      <c r="H1477" s="88"/>
      <c r="I1477" s="88"/>
      <c r="J1477" s="88"/>
      <c r="K1477" s="88"/>
      <c r="L1477" s="88"/>
      <c r="M1477" s="45">
        <v>42639</v>
      </c>
      <c r="N1477" s="45">
        <v>90153</v>
      </c>
      <c r="O1477" s="45"/>
      <c r="P1477" s="45"/>
      <c r="Q1477" s="45"/>
      <c r="R1477" s="45"/>
      <c r="S1477" s="45"/>
      <c r="T1477" s="45"/>
      <c r="U1477" s="45"/>
      <c r="V1477" s="45"/>
      <c r="W1477" s="138"/>
      <c r="X1477" s="138"/>
      <c r="Y1477" s="138"/>
      <c r="Z1477" s="25">
        <v>0.99780000000000002</v>
      </c>
      <c r="AA1477" s="25"/>
      <c r="AB1477" s="25">
        <v>0.33300000000000002</v>
      </c>
      <c r="AC1477" s="25">
        <v>1.47E-2</v>
      </c>
      <c r="AD1477" s="121"/>
      <c r="AE1477" s="121"/>
      <c r="AF1477" s="88">
        <v>5196</v>
      </c>
      <c r="AG1477" s="88">
        <v>11337</v>
      </c>
      <c r="AH1477" s="1"/>
      <c r="AI1477" s="1"/>
      <c r="AJ1477" s="1"/>
      <c r="AK1477" s="1"/>
      <c r="AL1477" s="1"/>
      <c r="AM1477" s="1"/>
      <c r="AN1477" s="1"/>
      <c r="AO1477" s="1"/>
      <c r="AP1477" s="1"/>
      <c r="AQ1477" s="1"/>
      <c r="AR1477" s="1"/>
      <c r="AS1477" s="1"/>
      <c r="AT1477" s="1"/>
      <c r="AU1477" s="1"/>
      <c r="AV1477" s="1"/>
      <c r="AW1477" s="1"/>
    </row>
    <row r="1478" spans="1:49">
      <c r="A1478" s="12" t="s">
        <v>163</v>
      </c>
      <c r="B1478" s="2" t="s">
        <v>75</v>
      </c>
      <c r="C1478" s="13" t="s">
        <v>3</v>
      </c>
      <c r="D1478" s="2">
        <v>2016</v>
      </c>
      <c r="E1478" s="13">
        <v>2016</v>
      </c>
      <c r="F1478" s="13" t="s">
        <v>101</v>
      </c>
      <c r="G1478" s="88"/>
      <c r="H1478" s="88"/>
      <c r="I1478" s="88"/>
      <c r="J1478" s="88"/>
      <c r="K1478" s="88"/>
      <c r="L1478" s="88"/>
      <c r="M1478" s="45">
        <v>5742</v>
      </c>
      <c r="N1478" s="45">
        <v>13253</v>
      </c>
      <c r="O1478" s="45"/>
      <c r="P1478" s="45"/>
      <c r="Q1478" s="45"/>
      <c r="R1478" s="45"/>
      <c r="S1478" s="45"/>
      <c r="T1478" s="45"/>
      <c r="U1478" s="45"/>
      <c r="V1478" s="45"/>
      <c r="W1478" s="138"/>
      <c r="X1478" s="138"/>
      <c r="Y1478" s="138"/>
      <c r="Z1478" s="25">
        <v>0.97560000000000002</v>
      </c>
      <c r="AA1478" s="25"/>
      <c r="AB1478" s="25">
        <v>0.20899999999999999</v>
      </c>
      <c r="AC1478" s="25">
        <v>4.3299999999999998E-2</v>
      </c>
      <c r="AD1478" s="121"/>
      <c r="AE1478" s="121"/>
      <c r="AF1478" s="88">
        <v>661</v>
      </c>
      <c r="AG1478" s="88">
        <v>1448</v>
      </c>
      <c r="AH1478" s="1"/>
      <c r="AI1478" s="1"/>
      <c r="AJ1478" s="1"/>
      <c r="AK1478" s="1"/>
      <c r="AL1478" s="1"/>
      <c r="AM1478" s="1"/>
      <c r="AN1478" s="1"/>
      <c r="AO1478" s="1"/>
      <c r="AP1478" s="1"/>
      <c r="AQ1478" s="1"/>
      <c r="AR1478" s="1"/>
      <c r="AS1478" s="1"/>
      <c r="AT1478" s="1"/>
      <c r="AU1478" s="1"/>
      <c r="AV1478" s="1"/>
      <c r="AW1478" s="1"/>
    </row>
    <row r="1479" spans="1:49">
      <c r="A1479" s="12" t="s">
        <v>164</v>
      </c>
      <c r="B1479" s="2" t="s">
        <v>75</v>
      </c>
      <c r="C1479" s="13" t="s">
        <v>3</v>
      </c>
      <c r="D1479" s="2">
        <v>2016</v>
      </c>
      <c r="E1479" s="13">
        <v>2016</v>
      </c>
      <c r="F1479" s="13" t="s">
        <v>101</v>
      </c>
      <c r="G1479" s="88"/>
      <c r="H1479" s="88"/>
      <c r="I1479" s="88"/>
      <c r="J1479" s="88"/>
      <c r="K1479" s="88"/>
      <c r="L1479" s="88"/>
      <c r="M1479" s="45">
        <v>4664</v>
      </c>
      <c r="N1479" s="45">
        <v>10136</v>
      </c>
      <c r="O1479" s="45"/>
      <c r="P1479" s="45"/>
      <c r="Q1479" s="45"/>
      <c r="R1479" s="45"/>
      <c r="S1479" s="45"/>
      <c r="T1479" s="45"/>
      <c r="U1479" s="45"/>
      <c r="V1479" s="45"/>
      <c r="W1479" s="138"/>
      <c r="X1479" s="138"/>
      <c r="Y1479" s="138"/>
      <c r="Z1479" s="25">
        <v>0.95240000000000002</v>
      </c>
      <c r="AA1479" s="25"/>
      <c r="AB1479" s="25">
        <v>0.20899999999999999</v>
      </c>
      <c r="AC1479" s="25">
        <v>4.3299999999999998E-2</v>
      </c>
      <c r="AD1479" s="121"/>
      <c r="AE1479" s="121"/>
      <c r="AF1479" s="88">
        <v>414</v>
      </c>
      <c r="AG1479" s="88">
        <v>911</v>
      </c>
      <c r="AH1479" s="1"/>
      <c r="AI1479" s="1"/>
      <c r="AJ1479" s="1"/>
      <c r="AK1479" s="1"/>
      <c r="AL1479" s="1"/>
      <c r="AM1479" s="1"/>
      <c r="AN1479" s="1"/>
      <c r="AO1479" s="1"/>
      <c r="AP1479" s="1"/>
      <c r="AQ1479" s="1"/>
      <c r="AR1479" s="1"/>
      <c r="AS1479" s="1"/>
      <c r="AT1479" s="1"/>
      <c r="AU1479" s="1"/>
      <c r="AV1479" s="1"/>
      <c r="AW1479" s="1"/>
    </row>
    <row r="1480" spans="1:49">
      <c r="A1480" s="12" t="s">
        <v>165</v>
      </c>
      <c r="B1480" s="2" t="s">
        <v>75</v>
      </c>
      <c r="C1480" s="13" t="s">
        <v>3</v>
      </c>
      <c r="D1480" s="2">
        <v>2016</v>
      </c>
      <c r="E1480" s="13">
        <v>2016</v>
      </c>
      <c r="F1480" s="13" t="s">
        <v>101</v>
      </c>
      <c r="G1480" s="88"/>
      <c r="H1480" s="88"/>
      <c r="I1480" s="88"/>
      <c r="J1480" s="88"/>
      <c r="K1480" s="88"/>
      <c r="L1480" s="88"/>
      <c r="M1480" s="45">
        <v>1025</v>
      </c>
      <c r="N1480" s="45">
        <v>1796</v>
      </c>
      <c r="O1480" s="45"/>
      <c r="P1480" s="45"/>
      <c r="Q1480" s="45"/>
      <c r="R1480" s="45"/>
      <c r="S1480" s="45"/>
      <c r="T1480" s="45"/>
      <c r="U1480" s="45"/>
      <c r="V1480" s="45"/>
      <c r="W1480" s="138"/>
      <c r="X1480" s="138"/>
      <c r="Y1480" s="138"/>
      <c r="Z1480" s="25">
        <v>0.93620000000000003</v>
      </c>
      <c r="AA1480" s="25"/>
      <c r="AB1480" s="25">
        <v>0.20899999999999999</v>
      </c>
      <c r="AC1480" s="25">
        <v>4.3299999999999998E-2</v>
      </c>
      <c r="AD1480" s="121"/>
      <c r="AE1480" s="121"/>
      <c r="AF1480" s="88">
        <v>28</v>
      </c>
      <c r="AG1480" s="88">
        <v>40</v>
      </c>
      <c r="AH1480" s="1"/>
      <c r="AI1480" s="1"/>
      <c r="AJ1480" s="1"/>
      <c r="AK1480" s="1"/>
      <c r="AL1480" s="1"/>
      <c r="AM1480" s="1"/>
      <c r="AN1480" s="1"/>
      <c r="AO1480" s="1"/>
      <c r="AP1480" s="1"/>
      <c r="AQ1480" s="1"/>
      <c r="AR1480" s="1"/>
      <c r="AS1480" s="1"/>
      <c r="AT1480" s="1"/>
      <c r="AU1480" s="1"/>
      <c r="AV1480" s="1"/>
      <c r="AW1480" s="1"/>
    </row>
    <row r="1481" spans="1:49">
      <c r="A1481" s="12" t="s">
        <v>166</v>
      </c>
      <c r="B1481" s="2" t="s">
        <v>74</v>
      </c>
      <c r="C1481" s="13" t="s">
        <v>3</v>
      </c>
      <c r="D1481" s="2">
        <v>2016</v>
      </c>
      <c r="E1481" s="13">
        <v>2016</v>
      </c>
      <c r="F1481" s="13" t="s">
        <v>101</v>
      </c>
      <c r="G1481" s="88"/>
      <c r="H1481" s="88"/>
      <c r="I1481" s="88"/>
      <c r="J1481" s="88"/>
      <c r="K1481" s="88"/>
      <c r="L1481" s="88"/>
      <c r="M1481" s="45">
        <v>53587</v>
      </c>
      <c r="N1481" s="45">
        <v>125618</v>
      </c>
      <c r="O1481" s="45"/>
      <c r="P1481" s="45"/>
      <c r="Q1481" s="45"/>
      <c r="R1481" s="45"/>
      <c r="S1481" s="45"/>
      <c r="T1481" s="45"/>
      <c r="U1481" s="45"/>
      <c r="V1481" s="45"/>
      <c r="W1481" s="138"/>
      <c r="X1481" s="138"/>
      <c r="Y1481" s="138"/>
      <c r="Z1481" s="25">
        <v>0.96630000000000005</v>
      </c>
      <c r="AA1481" s="25"/>
      <c r="AB1481" s="25">
        <v>0</v>
      </c>
      <c r="AC1481" s="25">
        <v>2.7099999999999999E-2</v>
      </c>
      <c r="AD1481" s="121"/>
      <c r="AE1481" s="121"/>
      <c r="AF1481" s="88">
        <v>8153</v>
      </c>
      <c r="AG1481" s="88">
        <v>19156</v>
      </c>
      <c r="AH1481" s="1"/>
      <c r="AI1481" s="1"/>
      <c r="AJ1481" s="1"/>
      <c r="AK1481" s="1"/>
      <c r="AL1481" s="1"/>
      <c r="AM1481" s="1"/>
      <c r="AN1481" s="1"/>
      <c r="AO1481" s="1"/>
      <c r="AP1481" s="1"/>
      <c r="AQ1481" s="1"/>
      <c r="AR1481" s="1"/>
      <c r="AS1481" s="1"/>
      <c r="AT1481" s="1"/>
      <c r="AU1481" s="1"/>
      <c r="AV1481" s="1"/>
      <c r="AW1481" s="1"/>
    </row>
    <row r="1482" spans="1:49">
      <c r="A1482" s="12" t="s">
        <v>167</v>
      </c>
      <c r="B1482" s="2" t="s">
        <v>75</v>
      </c>
      <c r="C1482" s="13" t="s">
        <v>3</v>
      </c>
      <c r="D1482" s="2">
        <v>2016</v>
      </c>
      <c r="E1482" s="13">
        <v>2016</v>
      </c>
      <c r="F1482" s="13" t="s">
        <v>101</v>
      </c>
      <c r="G1482" s="88"/>
      <c r="H1482" s="88"/>
      <c r="I1482" s="88"/>
      <c r="J1482" s="88"/>
      <c r="K1482" s="88"/>
      <c r="L1482" s="88"/>
      <c r="M1482" s="45">
        <v>3196</v>
      </c>
      <c r="N1482" s="45">
        <v>5609</v>
      </c>
      <c r="O1482" s="45"/>
      <c r="P1482" s="45"/>
      <c r="Q1482" s="45"/>
      <c r="R1482" s="45"/>
      <c r="S1482" s="45"/>
      <c r="T1482" s="45"/>
      <c r="U1482" s="45"/>
      <c r="V1482" s="45"/>
      <c r="W1482" s="138"/>
      <c r="X1482" s="138"/>
      <c r="Y1482" s="138"/>
      <c r="Z1482" s="25">
        <v>0.99350000000000005</v>
      </c>
      <c r="AA1482" s="25"/>
      <c r="AB1482" s="25">
        <v>0.20899999999999999</v>
      </c>
      <c r="AC1482" s="25">
        <v>4.3299999999999998E-2</v>
      </c>
      <c r="AD1482" s="121"/>
      <c r="AE1482" s="121"/>
      <c r="AF1482" s="88">
        <v>98</v>
      </c>
      <c r="AG1482" s="88">
        <v>147</v>
      </c>
      <c r="AH1482" s="1"/>
      <c r="AI1482" s="1"/>
      <c r="AJ1482" s="1"/>
      <c r="AK1482" s="1"/>
      <c r="AL1482" s="1"/>
      <c r="AM1482" s="1"/>
      <c r="AN1482" s="1"/>
      <c r="AO1482" s="1"/>
      <c r="AP1482" s="1"/>
      <c r="AQ1482" s="1"/>
      <c r="AR1482" s="1"/>
      <c r="AS1482" s="1"/>
      <c r="AT1482" s="1"/>
      <c r="AU1482" s="1"/>
      <c r="AV1482" s="1"/>
      <c r="AW1482" s="1"/>
    </row>
    <row r="1483" spans="1:49">
      <c r="A1483" s="12" t="s">
        <v>168</v>
      </c>
      <c r="B1483" s="2" t="s">
        <v>74</v>
      </c>
      <c r="C1483" s="13" t="s">
        <v>3</v>
      </c>
      <c r="D1483" s="2">
        <v>2016</v>
      </c>
      <c r="E1483" s="13">
        <v>2016</v>
      </c>
      <c r="F1483" s="13" t="s">
        <v>101</v>
      </c>
      <c r="G1483" s="88"/>
      <c r="H1483" s="88"/>
      <c r="I1483" s="88"/>
      <c r="J1483" s="88"/>
      <c r="K1483" s="88"/>
      <c r="L1483" s="88"/>
      <c r="M1483" s="45">
        <v>37735</v>
      </c>
      <c r="N1483" s="45">
        <v>76144</v>
      </c>
      <c r="O1483" s="45"/>
      <c r="P1483" s="45"/>
      <c r="Q1483" s="45"/>
      <c r="R1483" s="45"/>
      <c r="S1483" s="45"/>
      <c r="T1483" s="45"/>
      <c r="U1483" s="45"/>
      <c r="V1483" s="45"/>
      <c r="W1483" s="138"/>
      <c r="X1483" s="138"/>
      <c r="Y1483" s="138"/>
      <c r="Z1483" s="25">
        <v>0.97570000000000001</v>
      </c>
      <c r="AA1483" s="25"/>
      <c r="AB1483" s="25">
        <v>0.4</v>
      </c>
      <c r="AC1483" s="25">
        <v>6.25E-2</v>
      </c>
      <c r="AD1483" s="121"/>
      <c r="AE1483" s="121"/>
      <c r="AF1483" s="88">
        <v>7125</v>
      </c>
      <c r="AG1483" s="88">
        <v>16153</v>
      </c>
      <c r="AH1483" s="1"/>
      <c r="AI1483" s="1"/>
      <c r="AJ1483" s="1"/>
      <c r="AK1483" s="1"/>
      <c r="AL1483" s="1"/>
      <c r="AM1483" s="1"/>
      <c r="AN1483" s="1"/>
      <c r="AO1483" s="1"/>
      <c r="AP1483" s="1"/>
      <c r="AQ1483" s="1"/>
      <c r="AR1483" s="1"/>
      <c r="AS1483" s="1"/>
      <c r="AT1483" s="1"/>
      <c r="AU1483" s="1"/>
      <c r="AV1483" s="1"/>
      <c r="AW1483" s="1"/>
    </row>
    <row r="1484" spans="1:49">
      <c r="A1484" s="12" t="s">
        <v>169</v>
      </c>
      <c r="B1484" s="2" t="s">
        <v>74</v>
      </c>
      <c r="C1484" s="13" t="s">
        <v>3</v>
      </c>
      <c r="D1484" s="2">
        <v>2016</v>
      </c>
      <c r="E1484" s="13">
        <v>2016</v>
      </c>
      <c r="F1484" s="13" t="s">
        <v>101</v>
      </c>
      <c r="G1484" s="88"/>
      <c r="H1484" s="88"/>
      <c r="I1484" s="88"/>
      <c r="J1484" s="88"/>
      <c r="K1484" s="88"/>
      <c r="L1484" s="88"/>
      <c r="M1484" s="45">
        <v>10795</v>
      </c>
      <c r="N1484" s="45">
        <v>21479</v>
      </c>
      <c r="O1484" s="45"/>
      <c r="P1484" s="45"/>
      <c r="Q1484" s="45"/>
      <c r="R1484" s="45"/>
      <c r="S1484" s="45"/>
      <c r="T1484" s="45"/>
      <c r="U1484" s="45"/>
      <c r="V1484" s="45"/>
      <c r="W1484" s="138"/>
      <c r="X1484" s="138"/>
      <c r="Y1484" s="138"/>
      <c r="Z1484" s="25">
        <v>0.9365</v>
      </c>
      <c r="AA1484" s="25"/>
      <c r="AB1484" s="25">
        <v>0.20899999999999999</v>
      </c>
      <c r="AC1484" s="25">
        <v>4.3299999999999998E-2</v>
      </c>
      <c r="AD1484" s="121"/>
      <c r="AE1484" s="121"/>
      <c r="AF1484" s="88">
        <v>964</v>
      </c>
      <c r="AG1484" s="88">
        <v>1948</v>
      </c>
      <c r="AH1484" s="1"/>
      <c r="AI1484" s="1"/>
      <c r="AJ1484" s="1"/>
      <c r="AK1484" s="1"/>
      <c r="AL1484" s="1"/>
      <c r="AM1484" s="1"/>
      <c r="AN1484" s="1"/>
      <c r="AO1484" s="1"/>
      <c r="AP1484" s="1"/>
      <c r="AQ1484" s="1"/>
      <c r="AR1484" s="1"/>
      <c r="AS1484" s="1"/>
      <c r="AT1484" s="1"/>
      <c r="AU1484" s="1"/>
      <c r="AV1484" s="1"/>
      <c r="AW1484" s="1"/>
    </row>
    <row r="1485" spans="1:49">
      <c r="A1485" s="12" t="s">
        <v>170</v>
      </c>
      <c r="B1485" s="2" t="s">
        <v>75</v>
      </c>
      <c r="C1485" s="13" t="s">
        <v>3</v>
      </c>
      <c r="D1485" s="2">
        <v>2016</v>
      </c>
      <c r="E1485" s="13">
        <v>2016</v>
      </c>
      <c r="F1485" s="13" t="s">
        <v>101</v>
      </c>
      <c r="G1485" s="88"/>
      <c r="H1485" s="88"/>
      <c r="I1485" s="88"/>
      <c r="J1485" s="88"/>
      <c r="K1485" s="88"/>
      <c r="L1485" s="88"/>
      <c r="M1485" s="45">
        <v>6327</v>
      </c>
      <c r="N1485" s="45">
        <v>13569</v>
      </c>
      <c r="O1485" s="45"/>
      <c r="P1485" s="45"/>
      <c r="Q1485" s="45"/>
      <c r="R1485" s="45"/>
      <c r="S1485" s="45"/>
      <c r="T1485" s="45"/>
      <c r="U1485" s="45"/>
      <c r="V1485" s="45"/>
      <c r="W1485" s="138"/>
      <c r="X1485" s="138"/>
      <c r="Y1485" s="138"/>
      <c r="Z1485" s="25">
        <v>1</v>
      </c>
      <c r="AA1485" s="25"/>
      <c r="AB1485" s="25">
        <v>0.20899999999999999</v>
      </c>
      <c r="AC1485" s="25">
        <v>4.3299999999999998E-2</v>
      </c>
      <c r="AD1485" s="121"/>
      <c r="AE1485" s="121"/>
      <c r="AF1485" s="88">
        <v>515</v>
      </c>
      <c r="AG1485" s="88">
        <v>1040</v>
      </c>
      <c r="AH1485" s="1"/>
      <c r="AI1485" s="1"/>
      <c r="AJ1485" s="1"/>
      <c r="AK1485" s="1"/>
      <c r="AL1485" s="1"/>
      <c r="AM1485" s="1"/>
      <c r="AN1485" s="1"/>
      <c r="AO1485" s="1"/>
      <c r="AP1485" s="1"/>
      <c r="AQ1485" s="1"/>
      <c r="AR1485" s="1"/>
      <c r="AS1485" s="1"/>
      <c r="AT1485" s="1"/>
      <c r="AU1485" s="1"/>
      <c r="AV1485" s="1"/>
      <c r="AW1485" s="1"/>
    </row>
    <row r="1486" spans="1:49">
      <c r="A1486" s="48" t="s">
        <v>171</v>
      </c>
      <c r="B1486" s="2" t="s">
        <v>66</v>
      </c>
      <c r="C1486" s="13" t="s">
        <v>182</v>
      </c>
      <c r="D1486" s="2">
        <v>2016</v>
      </c>
      <c r="E1486" s="13">
        <v>2016</v>
      </c>
      <c r="F1486" s="13" t="s">
        <v>101</v>
      </c>
      <c r="G1486" s="88">
        <v>268057</v>
      </c>
      <c r="H1486" s="88">
        <v>1839669</v>
      </c>
      <c r="I1486" s="88">
        <v>2088</v>
      </c>
      <c r="J1486" s="88">
        <v>19146</v>
      </c>
      <c r="K1486" s="88">
        <v>270145</v>
      </c>
      <c r="L1486" s="88">
        <v>1858815</v>
      </c>
      <c r="M1486" s="45">
        <v>2128960</v>
      </c>
      <c r="N1486" s="45">
        <v>4426479</v>
      </c>
      <c r="O1486" s="45">
        <v>679494</v>
      </c>
      <c r="P1486" s="45">
        <v>3698189</v>
      </c>
      <c r="Q1486" s="45">
        <v>4377683</v>
      </c>
      <c r="R1486" s="45">
        <v>6965</v>
      </c>
      <c r="S1486" s="45">
        <v>41831</v>
      </c>
      <c r="T1486" s="45">
        <v>48796</v>
      </c>
      <c r="U1486" s="45">
        <v>686459</v>
      </c>
      <c r="V1486" s="45">
        <v>3740020</v>
      </c>
      <c r="W1486" s="138">
        <v>613831878.17999995</v>
      </c>
      <c r="X1486" s="138">
        <v>6244466.1100000003</v>
      </c>
      <c r="Y1486" s="138">
        <v>620076344.28999996</v>
      </c>
      <c r="Z1486" s="25">
        <v>0.97370000000000001</v>
      </c>
      <c r="AA1486" s="25"/>
      <c r="AB1486" s="25">
        <v>0.36899999999999999</v>
      </c>
      <c r="AC1486" s="25">
        <v>5.0200000000000002E-2</v>
      </c>
      <c r="AD1486" s="121"/>
      <c r="AE1486" s="121"/>
      <c r="AF1486" s="88">
        <v>314823</v>
      </c>
      <c r="AG1486" s="88">
        <v>668019</v>
      </c>
      <c r="AH1486" s="2"/>
      <c r="AI1486" s="2"/>
      <c r="AJ1486" s="2"/>
      <c r="AK1486" s="2"/>
      <c r="AL1486" s="2"/>
      <c r="AM1486" s="2"/>
      <c r="AN1486" s="2"/>
      <c r="AO1486" s="2"/>
      <c r="AP1486" s="2"/>
      <c r="AQ1486" s="2"/>
      <c r="AR1486" s="2"/>
      <c r="AS1486" s="2"/>
      <c r="AT1486" s="2"/>
      <c r="AU1486" s="2"/>
      <c r="AV1486" s="2"/>
      <c r="AW1486" s="2"/>
    </row>
    <row r="1487" spans="1:49">
      <c r="A1487" s="48" t="s">
        <v>172</v>
      </c>
      <c r="B1487" s="2" t="s">
        <v>74</v>
      </c>
      <c r="C1487" s="13" t="s">
        <v>182</v>
      </c>
      <c r="D1487" s="2">
        <v>2016</v>
      </c>
      <c r="E1487" s="13">
        <v>2016</v>
      </c>
      <c r="F1487" s="13" t="s">
        <v>101</v>
      </c>
      <c r="G1487" s="88"/>
      <c r="H1487" s="88"/>
      <c r="I1487" s="88"/>
      <c r="J1487" s="88"/>
      <c r="K1487" s="88"/>
      <c r="L1487" s="88"/>
      <c r="M1487" s="45">
        <v>61056</v>
      </c>
      <c r="N1487" s="45">
        <v>117663</v>
      </c>
      <c r="O1487" s="45"/>
      <c r="P1487" s="45"/>
      <c r="Q1487" s="45"/>
      <c r="R1487" s="45"/>
      <c r="S1487" s="45"/>
      <c r="T1487" s="45"/>
      <c r="U1487" s="45"/>
      <c r="V1487" s="45"/>
      <c r="W1487" s="138"/>
      <c r="X1487" s="138"/>
      <c r="Y1487" s="138"/>
      <c r="Z1487" s="25">
        <v>0.94769999999999999</v>
      </c>
      <c r="AA1487" s="25"/>
      <c r="AB1487" s="25">
        <v>0.45500000000000002</v>
      </c>
      <c r="AC1487" s="25">
        <v>5.5800000000000002E-2</v>
      </c>
      <c r="AD1487" s="121"/>
      <c r="AE1487" s="121"/>
      <c r="AF1487" s="88">
        <v>8416</v>
      </c>
      <c r="AG1487" s="88">
        <v>16245</v>
      </c>
      <c r="AH1487" s="1"/>
      <c r="AI1487" s="1"/>
      <c r="AJ1487" s="1"/>
      <c r="AK1487" s="1"/>
      <c r="AL1487" s="1"/>
      <c r="AM1487" s="1"/>
      <c r="AN1487" s="1"/>
      <c r="AO1487" s="1"/>
      <c r="AP1487" s="1"/>
      <c r="AQ1487" s="1"/>
      <c r="AR1487" s="1"/>
      <c r="AS1487" s="1"/>
      <c r="AT1487" s="1"/>
      <c r="AU1487" s="1"/>
      <c r="AV1487" s="1"/>
      <c r="AW1487" s="1"/>
    </row>
    <row r="1488" spans="1:49">
      <c r="A1488" s="48" t="s">
        <v>173</v>
      </c>
      <c r="B1488" s="2" t="s">
        <v>75</v>
      </c>
      <c r="C1488" s="13" t="s">
        <v>182</v>
      </c>
      <c r="D1488" s="2">
        <v>2016</v>
      </c>
      <c r="E1488" s="13">
        <v>2016</v>
      </c>
      <c r="F1488" s="13" t="s">
        <v>101</v>
      </c>
      <c r="G1488" s="88"/>
      <c r="H1488" s="88"/>
      <c r="I1488" s="88"/>
      <c r="J1488" s="88"/>
      <c r="K1488" s="88"/>
      <c r="L1488" s="88"/>
      <c r="M1488" s="45">
        <v>97</v>
      </c>
      <c r="N1488" s="45">
        <v>162</v>
      </c>
      <c r="O1488" s="45"/>
      <c r="P1488" s="45"/>
      <c r="Q1488" s="45"/>
      <c r="R1488" s="45"/>
      <c r="S1488" s="45"/>
      <c r="T1488" s="45"/>
      <c r="U1488" s="45"/>
      <c r="V1488" s="45"/>
      <c r="W1488" s="138"/>
      <c r="X1488" s="138"/>
      <c r="Y1488" s="138"/>
      <c r="Z1488" s="25">
        <v>1</v>
      </c>
      <c r="AA1488" s="25"/>
      <c r="AB1488" s="25">
        <v>0.20799999999999999</v>
      </c>
      <c r="AC1488" s="25">
        <v>5.3999999999999999E-2</v>
      </c>
      <c r="AD1488" s="121"/>
      <c r="AE1488" s="121"/>
      <c r="AF1488" s="88" t="s">
        <v>430</v>
      </c>
      <c r="AG1488" s="88" t="s">
        <v>430</v>
      </c>
      <c r="AH1488" s="1"/>
      <c r="AI1488" s="1"/>
      <c r="AJ1488" s="1"/>
      <c r="AK1488" s="1"/>
      <c r="AL1488" s="1"/>
      <c r="AM1488" s="1"/>
      <c r="AN1488" s="1"/>
      <c r="AO1488" s="1"/>
      <c r="AP1488" s="1"/>
      <c r="AQ1488" s="1"/>
      <c r="AR1488" s="1"/>
      <c r="AS1488" s="1"/>
      <c r="AT1488" s="1"/>
      <c r="AU1488" s="1"/>
      <c r="AV1488" s="1"/>
      <c r="AW1488" s="1"/>
    </row>
    <row r="1489" spans="1:49">
      <c r="A1489" s="48" t="s">
        <v>174</v>
      </c>
      <c r="B1489" s="2" t="s">
        <v>75</v>
      </c>
      <c r="C1489" s="13" t="s">
        <v>182</v>
      </c>
      <c r="D1489" s="2">
        <v>2016</v>
      </c>
      <c r="E1489" s="13">
        <v>2016</v>
      </c>
      <c r="F1489" s="13" t="s">
        <v>101</v>
      </c>
      <c r="G1489" s="88"/>
      <c r="H1489" s="88"/>
      <c r="I1489" s="88"/>
      <c r="J1489" s="88"/>
      <c r="K1489" s="88"/>
      <c r="L1489" s="88"/>
      <c r="M1489" s="45">
        <v>1697</v>
      </c>
      <c r="N1489" s="45">
        <v>3393</v>
      </c>
      <c r="O1489" s="45"/>
      <c r="P1489" s="45"/>
      <c r="Q1489" s="45"/>
      <c r="R1489" s="45"/>
      <c r="S1489" s="45"/>
      <c r="T1489" s="45"/>
      <c r="U1489" s="45"/>
      <c r="V1489" s="45"/>
      <c r="W1489" s="138"/>
      <c r="X1489" s="138"/>
      <c r="Y1489" s="138"/>
      <c r="Z1489" s="25">
        <v>0.95399999999999996</v>
      </c>
      <c r="AA1489" s="25"/>
      <c r="AB1489" s="25">
        <v>0.20799999999999999</v>
      </c>
      <c r="AC1489" s="25">
        <v>5.3999999999999999E-2</v>
      </c>
      <c r="AD1489" s="121"/>
      <c r="AE1489" s="121"/>
      <c r="AF1489" s="88">
        <v>55</v>
      </c>
      <c r="AG1489" s="88">
        <v>105</v>
      </c>
      <c r="AH1489" s="1"/>
      <c r="AI1489" s="1"/>
      <c r="AJ1489" s="1"/>
      <c r="AK1489" s="1"/>
      <c r="AL1489" s="1"/>
      <c r="AM1489" s="1"/>
      <c r="AN1489" s="1"/>
      <c r="AO1489" s="1"/>
      <c r="AP1489" s="1"/>
      <c r="AQ1489" s="1"/>
      <c r="AR1489" s="1"/>
      <c r="AS1489" s="1"/>
      <c r="AT1489" s="1"/>
      <c r="AU1489" s="1"/>
      <c r="AV1489" s="1"/>
      <c r="AW1489" s="1"/>
    </row>
    <row r="1490" spans="1:49">
      <c r="A1490" s="48" t="s">
        <v>175</v>
      </c>
      <c r="B1490" s="2" t="s">
        <v>75</v>
      </c>
      <c r="C1490" s="13" t="s">
        <v>182</v>
      </c>
      <c r="D1490" s="2">
        <v>2016</v>
      </c>
      <c r="E1490" s="13">
        <v>2016</v>
      </c>
      <c r="F1490" s="13" t="s">
        <v>101</v>
      </c>
      <c r="G1490" s="88"/>
      <c r="H1490" s="88"/>
      <c r="I1490" s="88"/>
      <c r="J1490" s="88"/>
      <c r="K1490" s="88"/>
      <c r="L1490" s="88"/>
      <c r="M1490" s="45">
        <v>16925</v>
      </c>
      <c r="N1490" s="45">
        <v>32106</v>
      </c>
      <c r="O1490" s="45"/>
      <c r="P1490" s="45"/>
      <c r="Q1490" s="45"/>
      <c r="R1490" s="45"/>
      <c r="S1490" s="45"/>
      <c r="T1490" s="45"/>
      <c r="U1490" s="45"/>
      <c r="V1490" s="45"/>
      <c r="W1490" s="138"/>
      <c r="X1490" s="138"/>
      <c r="Y1490" s="138"/>
      <c r="Z1490" s="25">
        <v>0.93710000000000004</v>
      </c>
      <c r="AA1490" s="25"/>
      <c r="AB1490" s="25">
        <v>0.20799999999999999</v>
      </c>
      <c r="AC1490" s="25">
        <v>5.3999999999999999E-2</v>
      </c>
      <c r="AD1490" s="121"/>
      <c r="AE1490" s="121"/>
      <c r="AF1490" s="88">
        <v>904</v>
      </c>
      <c r="AG1490" s="88">
        <v>1543</v>
      </c>
    </row>
    <row r="1491" spans="1:49">
      <c r="A1491" s="48" t="s">
        <v>176</v>
      </c>
      <c r="B1491" s="2" t="s">
        <v>75</v>
      </c>
      <c r="C1491" s="13" t="s">
        <v>182</v>
      </c>
      <c r="D1491" s="2">
        <v>2016</v>
      </c>
      <c r="E1491" s="13">
        <v>2016</v>
      </c>
      <c r="F1491" s="13" t="s">
        <v>101</v>
      </c>
      <c r="G1491" s="88"/>
      <c r="H1491" s="88"/>
      <c r="I1491" s="88"/>
      <c r="J1491" s="88"/>
      <c r="K1491" s="88"/>
      <c r="L1491" s="88"/>
      <c r="M1491" s="45">
        <v>2801</v>
      </c>
      <c r="N1491" s="45">
        <v>5207</v>
      </c>
      <c r="O1491" s="45"/>
      <c r="P1491" s="45"/>
      <c r="Q1491" s="45"/>
      <c r="R1491" s="45"/>
      <c r="S1491" s="45"/>
      <c r="T1491" s="45"/>
      <c r="U1491" s="45"/>
      <c r="V1491" s="45"/>
      <c r="W1491" s="138"/>
      <c r="X1491" s="138"/>
      <c r="Y1491" s="138"/>
      <c r="Z1491" s="25">
        <v>0.96689999999999998</v>
      </c>
      <c r="AA1491" s="25"/>
      <c r="AB1491" s="25">
        <v>0.20799999999999999</v>
      </c>
      <c r="AC1491" s="25">
        <v>5.3999999999999999E-2</v>
      </c>
      <c r="AD1491" s="121"/>
      <c r="AE1491" s="121"/>
      <c r="AF1491" s="88">
        <v>74</v>
      </c>
      <c r="AG1491" s="88">
        <v>143</v>
      </c>
    </row>
    <row r="1492" spans="1:49">
      <c r="A1492" s="48" t="s">
        <v>177</v>
      </c>
      <c r="B1492" s="2" t="s">
        <v>75</v>
      </c>
      <c r="C1492" s="13" t="s">
        <v>182</v>
      </c>
      <c r="D1492" s="2">
        <v>2016</v>
      </c>
      <c r="E1492" s="13">
        <v>2016</v>
      </c>
      <c r="F1492" s="13" t="s">
        <v>101</v>
      </c>
      <c r="G1492" s="88"/>
      <c r="H1492" s="88"/>
      <c r="I1492" s="88"/>
      <c r="J1492" s="88"/>
      <c r="K1492" s="88"/>
      <c r="L1492" s="88"/>
      <c r="M1492" s="45">
        <v>602</v>
      </c>
      <c r="N1492" s="45">
        <v>1375</v>
      </c>
      <c r="O1492" s="45"/>
      <c r="P1492" s="45"/>
      <c r="Q1492" s="45"/>
      <c r="R1492" s="45"/>
      <c r="S1492" s="45"/>
      <c r="T1492" s="45"/>
      <c r="U1492" s="45"/>
      <c r="V1492" s="45"/>
      <c r="W1492" s="138"/>
      <c r="X1492" s="138"/>
      <c r="Y1492" s="138"/>
      <c r="Z1492" s="25">
        <v>0.81820000000000004</v>
      </c>
      <c r="AA1492" s="25"/>
      <c r="AB1492" s="25">
        <v>0.20799999999999999</v>
      </c>
      <c r="AC1492" s="25">
        <v>5.3999999999999999E-2</v>
      </c>
      <c r="AD1492" s="121"/>
      <c r="AE1492" s="121"/>
      <c r="AF1492" s="88">
        <v>111</v>
      </c>
      <c r="AG1492" s="88">
        <v>241</v>
      </c>
    </row>
    <row r="1493" spans="1:49">
      <c r="A1493" s="48" t="s">
        <v>178</v>
      </c>
      <c r="B1493" s="2" t="s">
        <v>74</v>
      </c>
      <c r="C1493" s="13" t="s">
        <v>182</v>
      </c>
      <c r="D1493" s="2">
        <v>2016</v>
      </c>
      <c r="E1493" s="13">
        <v>2016</v>
      </c>
      <c r="F1493" s="13" t="s">
        <v>101</v>
      </c>
      <c r="G1493" s="88"/>
      <c r="H1493" s="88"/>
      <c r="I1493" s="88"/>
      <c r="J1493" s="88"/>
      <c r="K1493" s="88"/>
      <c r="L1493" s="88"/>
      <c r="M1493" s="45">
        <v>35073</v>
      </c>
      <c r="N1493" s="45">
        <v>69942</v>
      </c>
      <c r="O1493" s="45"/>
      <c r="P1493" s="45"/>
      <c r="Q1493" s="45"/>
      <c r="R1493" s="45"/>
      <c r="S1493" s="45"/>
      <c r="T1493" s="45"/>
      <c r="U1493" s="45"/>
      <c r="V1493" s="45"/>
      <c r="W1493" s="138"/>
      <c r="X1493" s="138"/>
      <c r="Y1493" s="138"/>
      <c r="Z1493" s="25">
        <v>0.96379999999999999</v>
      </c>
      <c r="AA1493" s="25"/>
      <c r="AB1493" s="25">
        <v>0.42899999999999999</v>
      </c>
      <c r="AC1493" s="25">
        <v>4.48E-2</v>
      </c>
      <c r="AD1493" s="121"/>
      <c r="AE1493" s="121"/>
      <c r="AF1493" s="88">
        <v>5148</v>
      </c>
      <c r="AG1493" s="88">
        <v>10482</v>
      </c>
    </row>
    <row r="1494" spans="1:49">
      <c r="A1494" s="48" t="s">
        <v>179</v>
      </c>
      <c r="B1494" s="2" t="s">
        <v>75</v>
      </c>
      <c r="C1494" s="13" t="s">
        <v>182</v>
      </c>
      <c r="D1494" s="2">
        <v>2016</v>
      </c>
      <c r="E1494" s="13">
        <v>2016</v>
      </c>
      <c r="F1494" s="13" t="s">
        <v>101</v>
      </c>
      <c r="G1494" s="88"/>
      <c r="H1494" s="88"/>
      <c r="I1494" s="88"/>
      <c r="J1494" s="88"/>
      <c r="K1494" s="88"/>
      <c r="L1494" s="88"/>
      <c r="M1494" s="45">
        <v>2633</v>
      </c>
      <c r="N1494" s="45">
        <v>5389</v>
      </c>
      <c r="O1494" s="45"/>
      <c r="P1494" s="45"/>
      <c r="Q1494" s="45"/>
      <c r="R1494" s="45"/>
      <c r="S1494" s="45"/>
      <c r="T1494" s="45"/>
      <c r="U1494" s="45"/>
      <c r="V1494" s="45"/>
      <c r="W1494" s="138"/>
      <c r="X1494" s="138"/>
      <c r="Y1494" s="138"/>
      <c r="Z1494" s="25">
        <v>0.99039999999999995</v>
      </c>
      <c r="AA1494" s="25"/>
      <c r="AB1494" s="25">
        <v>0.20799999999999999</v>
      </c>
      <c r="AC1494" s="25">
        <v>5.3999999999999999E-2</v>
      </c>
      <c r="AD1494" s="121"/>
      <c r="AE1494" s="121"/>
      <c r="AF1494" s="88">
        <v>126</v>
      </c>
      <c r="AG1494" s="88">
        <v>233</v>
      </c>
    </row>
    <row r="1495" spans="1:49">
      <c r="A1495" s="48" t="s">
        <v>180</v>
      </c>
      <c r="B1495" s="2" t="s">
        <v>75</v>
      </c>
      <c r="C1495" s="13" t="s">
        <v>182</v>
      </c>
      <c r="D1495" s="2">
        <v>2016</v>
      </c>
      <c r="E1495" s="13">
        <v>2016</v>
      </c>
      <c r="F1495" s="13" t="s">
        <v>101</v>
      </c>
      <c r="G1495" s="88"/>
      <c r="H1495" s="88"/>
      <c r="I1495" s="88"/>
      <c r="J1495" s="88"/>
      <c r="K1495" s="88"/>
      <c r="L1495" s="88"/>
      <c r="M1495" s="45">
        <v>7227</v>
      </c>
      <c r="N1495" s="45">
        <v>12916</v>
      </c>
      <c r="O1495" s="45"/>
      <c r="P1495" s="45"/>
      <c r="Q1495" s="45"/>
      <c r="R1495" s="45"/>
      <c r="S1495" s="45"/>
      <c r="T1495" s="45"/>
      <c r="U1495" s="45"/>
      <c r="V1495" s="45"/>
      <c r="W1495" s="138"/>
      <c r="X1495" s="138"/>
      <c r="Y1495" s="138"/>
      <c r="Z1495" s="25">
        <v>0.99470000000000003</v>
      </c>
      <c r="AA1495" s="25"/>
      <c r="AB1495" s="25">
        <v>0.20799999999999999</v>
      </c>
      <c r="AC1495" s="25">
        <v>5.3999999999999999E-2</v>
      </c>
      <c r="AD1495" s="121"/>
      <c r="AE1495" s="121"/>
      <c r="AF1495" s="88">
        <v>403</v>
      </c>
      <c r="AG1495" s="88">
        <v>817</v>
      </c>
    </row>
    <row r="1496" spans="1:49">
      <c r="A1496" s="12" t="s">
        <v>122</v>
      </c>
      <c r="B1496" s="2" t="s">
        <v>74</v>
      </c>
      <c r="C1496" s="13" t="s">
        <v>182</v>
      </c>
      <c r="D1496" s="2">
        <v>2016</v>
      </c>
      <c r="E1496" s="13">
        <v>2016</v>
      </c>
      <c r="F1496" s="13" t="s">
        <v>101</v>
      </c>
      <c r="G1496" s="88"/>
      <c r="H1496" s="88"/>
      <c r="I1496" s="88"/>
      <c r="J1496" s="88"/>
      <c r="K1496" s="88"/>
      <c r="L1496" s="88"/>
      <c r="M1496" s="45">
        <v>103734</v>
      </c>
      <c r="N1496" s="45">
        <v>240366</v>
      </c>
      <c r="O1496" s="45"/>
      <c r="P1496" s="45"/>
      <c r="Q1496" s="45"/>
      <c r="R1496" s="45"/>
      <c r="S1496" s="45"/>
      <c r="T1496" s="45"/>
      <c r="U1496" s="45"/>
      <c r="V1496" s="45"/>
      <c r="W1496" s="138"/>
      <c r="X1496" s="138"/>
      <c r="Y1496" s="138"/>
      <c r="Z1496" s="25">
        <v>0.93369999999999997</v>
      </c>
      <c r="AA1496" s="25"/>
      <c r="AB1496" s="25">
        <v>0.222</v>
      </c>
      <c r="AC1496" s="25">
        <v>2.5100000000000001E-2</v>
      </c>
      <c r="AD1496" s="121"/>
      <c r="AE1496" s="121"/>
      <c r="AF1496" s="88">
        <v>13819</v>
      </c>
      <c r="AG1496" s="88">
        <v>30904</v>
      </c>
    </row>
    <row r="1497" spans="1:49">
      <c r="A1497" s="12" t="s">
        <v>123</v>
      </c>
      <c r="B1497" s="2" t="s">
        <v>75</v>
      </c>
      <c r="C1497" s="13" t="s">
        <v>182</v>
      </c>
      <c r="D1497" s="2">
        <v>2016</v>
      </c>
      <c r="E1497" s="13">
        <v>2016</v>
      </c>
      <c r="F1497" s="13" t="s">
        <v>101</v>
      </c>
      <c r="G1497" s="88"/>
      <c r="H1497" s="88"/>
      <c r="I1497" s="88"/>
      <c r="J1497" s="88"/>
      <c r="K1497" s="88"/>
      <c r="L1497" s="88"/>
      <c r="M1497" s="45">
        <v>1543</v>
      </c>
      <c r="N1497" s="45">
        <v>3624</v>
      </c>
      <c r="O1497" s="45"/>
      <c r="P1497" s="45"/>
      <c r="Q1497" s="45"/>
      <c r="R1497" s="45"/>
      <c r="S1497" s="45"/>
      <c r="T1497" s="45"/>
      <c r="U1497" s="45"/>
      <c r="V1497" s="45"/>
      <c r="W1497" s="138"/>
      <c r="X1497" s="138"/>
      <c r="Y1497" s="138"/>
      <c r="Z1497" s="25">
        <v>1</v>
      </c>
      <c r="AA1497" s="25"/>
      <c r="AB1497" s="25">
        <v>0.20799999999999999</v>
      </c>
      <c r="AC1497" s="25">
        <v>5.3999999999999999E-2</v>
      </c>
      <c r="AD1497" s="121"/>
      <c r="AE1497" s="121"/>
      <c r="AF1497" s="88">
        <v>217</v>
      </c>
      <c r="AG1497" s="88">
        <v>482</v>
      </c>
    </row>
    <row r="1498" spans="1:49">
      <c r="A1498" s="12" t="s">
        <v>124</v>
      </c>
      <c r="B1498" s="2" t="s">
        <v>75</v>
      </c>
      <c r="C1498" s="13" t="s">
        <v>182</v>
      </c>
      <c r="D1498" s="2">
        <v>2016</v>
      </c>
      <c r="E1498" s="13">
        <v>2016</v>
      </c>
      <c r="F1498" s="13" t="s">
        <v>101</v>
      </c>
      <c r="G1498" s="88"/>
      <c r="H1498" s="88"/>
      <c r="I1498" s="88"/>
      <c r="J1498" s="88"/>
      <c r="K1498" s="88"/>
      <c r="L1498" s="88"/>
      <c r="M1498" s="45">
        <v>12544</v>
      </c>
      <c r="N1498" s="45">
        <v>21360</v>
      </c>
      <c r="O1498" s="45"/>
      <c r="P1498" s="45"/>
      <c r="Q1498" s="45"/>
      <c r="R1498" s="45"/>
      <c r="S1498" s="45"/>
      <c r="T1498" s="45"/>
      <c r="U1498" s="45"/>
      <c r="V1498" s="45"/>
      <c r="W1498" s="138"/>
      <c r="X1498" s="138"/>
      <c r="Y1498" s="138"/>
      <c r="Z1498" s="25">
        <v>0.99819999999999998</v>
      </c>
      <c r="AA1498" s="25"/>
      <c r="AB1498" s="25">
        <v>0.20799999999999999</v>
      </c>
      <c r="AC1498" s="25">
        <v>5.3999999999999999E-2</v>
      </c>
      <c r="AD1498" s="121"/>
      <c r="AE1498" s="121"/>
      <c r="AF1498" s="88">
        <v>621</v>
      </c>
      <c r="AG1498" s="88">
        <v>1145</v>
      </c>
    </row>
    <row r="1499" spans="1:49">
      <c r="A1499" s="12" t="s">
        <v>125</v>
      </c>
      <c r="B1499" s="2" t="s">
        <v>75</v>
      </c>
      <c r="C1499" s="13" t="s">
        <v>182</v>
      </c>
      <c r="D1499" s="2">
        <v>2016</v>
      </c>
      <c r="E1499" s="13">
        <v>2016</v>
      </c>
      <c r="F1499" s="13" t="s">
        <v>101</v>
      </c>
      <c r="G1499" s="88"/>
      <c r="H1499" s="88"/>
      <c r="I1499" s="88"/>
      <c r="J1499" s="88"/>
      <c r="K1499" s="88"/>
      <c r="L1499" s="88"/>
      <c r="M1499" s="45">
        <v>17409</v>
      </c>
      <c r="N1499" s="45">
        <v>42936</v>
      </c>
      <c r="O1499" s="45"/>
      <c r="P1499" s="45"/>
      <c r="Q1499" s="45"/>
      <c r="R1499" s="45"/>
      <c r="S1499" s="45"/>
      <c r="T1499" s="45"/>
      <c r="U1499" s="45"/>
      <c r="V1499" s="45"/>
      <c r="W1499" s="138"/>
      <c r="X1499" s="138"/>
      <c r="Y1499" s="138"/>
      <c r="Z1499" s="25">
        <v>0.98929999999999996</v>
      </c>
      <c r="AA1499" s="25"/>
      <c r="AB1499" s="25">
        <v>0.20799999999999999</v>
      </c>
      <c r="AC1499" s="25">
        <v>5.3999999999999999E-2</v>
      </c>
      <c r="AD1499" s="121"/>
      <c r="AE1499" s="121"/>
      <c r="AF1499" s="88">
        <v>865</v>
      </c>
      <c r="AG1499" s="88">
        <v>1720</v>
      </c>
    </row>
    <row r="1500" spans="1:49">
      <c r="A1500" s="12" t="s">
        <v>126</v>
      </c>
      <c r="B1500" s="2" t="s">
        <v>75</v>
      </c>
      <c r="C1500" s="13" t="s">
        <v>182</v>
      </c>
      <c r="D1500" s="2">
        <v>2016</v>
      </c>
      <c r="E1500" s="13">
        <v>2016</v>
      </c>
      <c r="F1500" s="13" t="s">
        <v>101</v>
      </c>
      <c r="G1500" s="88"/>
      <c r="H1500" s="88"/>
      <c r="I1500" s="88"/>
      <c r="J1500" s="88"/>
      <c r="K1500" s="88"/>
      <c r="L1500" s="88"/>
      <c r="M1500" s="45">
        <v>1084</v>
      </c>
      <c r="N1500" s="45">
        <v>2120</v>
      </c>
      <c r="O1500" s="45"/>
      <c r="P1500" s="45"/>
      <c r="Q1500" s="45"/>
      <c r="R1500" s="45"/>
      <c r="S1500" s="45"/>
      <c r="T1500" s="45"/>
      <c r="U1500" s="45"/>
      <c r="V1500" s="45"/>
      <c r="W1500" s="138"/>
      <c r="X1500" s="138"/>
      <c r="Y1500" s="138"/>
      <c r="Z1500" s="25">
        <v>1</v>
      </c>
      <c r="AA1500" s="25"/>
      <c r="AB1500" s="25">
        <v>0.20799999999999999</v>
      </c>
      <c r="AC1500" s="25">
        <v>5.3999999999999999E-2</v>
      </c>
      <c r="AD1500" s="121"/>
      <c r="AE1500" s="121"/>
      <c r="AF1500" s="88">
        <v>73</v>
      </c>
      <c r="AG1500" s="88">
        <v>147</v>
      </c>
    </row>
    <row r="1501" spans="1:49">
      <c r="A1501" s="12" t="s">
        <v>127</v>
      </c>
      <c r="B1501" s="2" t="s">
        <v>75</v>
      </c>
      <c r="C1501" s="13" t="s">
        <v>182</v>
      </c>
      <c r="D1501" s="2">
        <v>2016</v>
      </c>
      <c r="E1501" s="13">
        <v>2016</v>
      </c>
      <c r="F1501" s="13" t="s">
        <v>101</v>
      </c>
      <c r="G1501" s="88"/>
      <c r="H1501" s="88"/>
      <c r="I1501" s="88"/>
      <c r="J1501" s="88"/>
      <c r="K1501" s="88"/>
      <c r="L1501" s="88"/>
      <c r="M1501" s="45">
        <v>70717</v>
      </c>
      <c r="N1501" s="45">
        <v>164854</v>
      </c>
      <c r="O1501" s="45"/>
      <c r="P1501" s="45"/>
      <c r="Q1501" s="45"/>
      <c r="R1501" s="45"/>
      <c r="S1501" s="45"/>
      <c r="T1501" s="45"/>
      <c r="U1501" s="45"/>
      <c r="V1501" s="45"/>
      <c r="W1501" s="138"/>
      <c r="X1501" s="138"/>
      <c r="Y1501" s="138"/>
      <c r="Z1501" s="25">
        <v>0.99739999999999995</v>
      </c>
      <c r="AA1501" s="25"/>
      <c r="AB1501" s="25">
        <v>0.25</v>
      </c>
      <c r="AC1501" s="25">
        <v>2.8999999999999998E-3</v>
      </c>
      <c r="AD1501" s="121"/>
      <c r="AE1501" s="121"/>
      <c r="AF1501" s="88">
        <v>10137</v>
      </c>
      <c r="AG1501" s="88">
        <v>23188</v>
      </c>
    </row>
    <row r="1502" spans="1:49">
      <c r="A1502" s="12" t="s">
        <v>128</v>
      </c>
      <c r="B1502" s="2" t="s">
        <v>75</v>
      </c>
      <c r="C1502" s="13" t="s">
        <v>182</v>
      </c>
      <c r="D1502" s="2">
        <v>2016</v>
      </c>
      <c r="E1502" s="13">
        <v>2016</v>
      </c>
      <c r="F1502" s="13" t="s">
        <v>101</v>
      </c>
      <c r="G1502" s="88"/>
      <c r="H1502" s="88"/>
      <c r="I1502" s="88"/>
      <c r="J1502" s="88"/>
      <c r="K1502" s="88"/>
      <c r="L1502" s="88"/>
      <c r="M1502" s="45">
        <v>10999</v>
      </c>
      <c r="N1502" s="45">
        <v>25236</v>
      </c>
      <c r="O1502" s="45"/>
      <c r="P1502" s="45"/>
      <c r="Q1502" s="45"/>
      <c r="R1502" s="45"/>
      <c r="S1502" s="45"/>
      <c r="T1502" s="45"/>
      <c r="U1502" s="45"/>
      <c r="V1502" s="45"/>
      <c r="W1502" s="138"/>
      <c r="X1502" s="138"/>
      <c r="Y1502" s="138"/>
      <c r="Z1502" s="25">
        <v>1</v>
      </c>
      <c r="AA1502" s="25"/>
      <c r="AB1502" s="25">
        <v>0.20799999999999999</v>
      </c>
      <c r="AC1502" s="25">
        <v>5.3999999999999999E-2</v>
      </c>
      <c r="AD1502" s="121"/>
      <c r="AE1502" s="121"/>
      <c r="AF1502" s="88">
        <v>1320</v>
      </c>
      <c r="AG1502" s="88">
        <v>3015</v>
      </c>
    </row>
    <row r="1503" spans="1:49">
      <c r="A1503" s="12" t="s">
        <v>129</v>
      </c>
      <c r="B1503" s="2" t="s">
        <v>75</v>
      </c>
      <c r="C1503" s="13" t="s">
        <v>182</v>
      </c>
      <c r="D1503" s="2">
        <v>2016</v>
      </c>
      <c r="E1503" s="13">
        <v>2016</v>
      </c>
      <c r="F1503" s="13" t="s">
        <v>101</v>
      </c>
      <c r="G1503" s="88"/>
      <c r="H1503" s="88"/>
      <c r="I1503" s="88"/>
      <c r="J1503" s="88"/>
      <c r="K1503" s="88"/>
      <c r="L1503" s="88"/>
      <c r="M1503" s="45">
        <v>6671</v>
      </c>
      <c r="N1503" s="45">
        <v>12684</v>
      </c>
      <c r="O1503" s="45"/>
      <c r="P1503" s="45"/>
      <c r="Q1503" s="45"/>
      <c r="R1503" s="45"/>
      <c r="S1503" s="45"/>
      <c r="T1503" s="45"/>
      <c r="U1503" s="45"/>
      <c r="V1503" s="45"/>
      <c r="W1503" s="138"/>
      <c r="X1503" s="138"/>
      <c r="Y1503" s="138"/>
      <c r="Z1503" s="25">
        <v>0.97729999999999995</v>
      </c>
      <c r="AA1503" s="25"/>
      <c r="AB1503" s="25">
        <v>0.20799999999999999</v>
      </c>
      <c r="AC1503" s="25">
        <v>5.3999999999999999E-2</v>
      </c>
      <c r="AD1503" s="121"/>
      <c r="AE1503" s="121"/>
      <c r="AF1503" s="88">
        <v>384</v>
      </c>
      <c r="AG1503" s="88">
        <v>783</v>
      </c>
    </row>
    <row r="1504" spans="1:49">
      <c r="A1504" s="12" t="s">
        <v>130</v>
      </c>
      <c r="B1504" s="2" t="s">
        <v>75</v>
      </c>
      <c r="C1504" s="13" t="s">
        <v>182</v>
      </c>
      <c r="D1504" s="2">
        <v>2016</v>
      </c>
      <c r="E1504" s="13">
        <v>2016</v>
      </c>
      <c r="F1504" s="13" t="s">
        <v>101</v>
      </c>
      <c r="G1504" s="88"/>
      <c r="H1504" s="88"/>
      <c r="I1504" s="88"/>
      <c r="J1504" s="88"/>
      <c r="K1504" s="88"/>
      <c r="L1504" s="88"/>
      <c r="M1504" s="45">
        <v>1563</v>
      </c>
      <c r="N1504" s="45">
        <v>3182</v>
      </c>
      <c r="O1504" s="45"/>
      <c r="P1504" s="45"/>
      <c r="Q1504" s="45"/>
      <c r="R1504" s="45"/>
      <c r="S1504" s="45"/>
      <c r="T1504" s="45"/>
      <c r="U1504" s="45"/>
      <c r="V1504" s="45"/>
      <c r="W1504" s="138"/>
      <c r="X1504" s="138"/>
      <c r="Y1504" s="138"/>
      <c r="Z1504" s="25">
        <v>0.88170000000000004</v>
      </c>
      <c r="AA1504" s="25"/>
      <c r="AB1504" s="25">
        <v>0.20799999999999999</v>
      </c>
      <c r="AC1504" s="25">
        <v>5.3999999999999999E-2</v>
      </c>
      <c r="AD1504" s="121"/>
      <c r="AE1504" s="121"/>
      <c r="AF1504" s="88">
        <v>88</v>
      </c>
      <c r="AG1504" s="88">
        <v>163</v>
      </c>
    </row>
    <row r="1505" spans="1:33">
      <c r="A1505" s="12" t="s">
        <v>131</v>
      </c>
      <c r="B1505" s="2" t="s">
        <v>76</v>
      </c>
      <c r="C1505" s="13" t="s">
        <v>182</v>
      </c>
      <c r="D1505" s="2">
        <v>2016</v>
      </c>
      <c r="E1505" s="13">
        <v>2016</v>
      </c>
      <c r="F1505" s="13" t="s">
        <v>101</v>
      </c>
      <c r="G1505" s="88"/>
      <c r="H1505" s="88"/>
      <c r="I1505" s="88"/>
      <c r="J1505" s="88"/>
      <c r="K1505" s="88"/>
      <c r="L1505" s="88"/>
      <c r="M1505" s="45">
        <v>570720</v>
      </c>
      <c r="N1505" s="45">
        <v>1138126</v>
      </c>
      <c r="O1505" s="45"/>
      <c r="P1505" s="45"/>
      <c r="Q1505" s="45"/>
      <c r="R1505" s="45"/>
      <c r="S1505" s="45"/>
      <c r="T1505" s="45"/>
      <c r="U1505" s="45"/>
      <c r="V1505" s="45"/>
      <c r="W1505" s="138"/>
      <c r="X1505" s="138"/>
      <c r="Y1505" s="138"/>
      <c r="Z1505" s="25">
        <v>0.96619999999999995</v>
      </c>
      <c r="AA1505" s="25"/>
      <c r="AB1505" s="25">
        <v>0.71199999999999997</v>
      </c>
      <c r="AC1505" s="25">
        <v>4.6899999999999997E-2</v>
      </c>
      <c r="AD1505" s="121"/>
      <c r="AE1505" s="121"/>
      <c r="AF1505" s="88">
        <v>103590</v>
      </c>
      <c r="AG1505" s="88">
        <v>213878</v>
      </c>
    </row>
    <row r="1506" spans="1:33">
      <c r="A1506" s="12" t="s">
        <v>132</v>
      </c>
      <c r="B1506" s="2" t="s">
        <v>75</v>
      </c>
      <c r="C1506" s="13" t="s">
        <v>182</v>
      </c>
      <c r="D1506" s="2">
        <v>2016</v>
      </c>
      <c r="E1506" s="13">
        <v>2016</v>
      </c>
      <c r="F1506" s="13" t="s">
        <v>101</v>
      </c>
      <c r="G1506" s="88"/>
      <c r="H1506" s="88"/>
      <c r="I1506" s="88"/>
      <c r="J1506" s="88"/>
      <c r="K1506" s="88"/>
      <c r="L1506" s="88"/>
      <c r="M1506" s="45">
        <v>12337</v>
      </c>
      <c r="N1506" s="45">
        <v>30085</v>
      </c>
      <c r="O1506" s="45"/>
      <c r="P1506" s="45"/>
      <c r="Q1506" s="45"/>
      <c r="R1506" s="45"/>
      <c r="S1506" s="45"/>
      <c r="T1506" s="45"/>
      <c r="U1506" s="45"/>
      <c r="V1506" s="45"/>
      <c r="W1506" s="138"/>
      <c r="X1506" s="138"/>
      <c r="Y1506" s="138"/>
      <c r="Z1506" s="25">
        <v>1</v>
      </c>
      <c r="AA1506" s="25"/>
      <c r="AB1506" s="25">
        <v>0.20799999999999999</v>
      </c>
      <c r="AC1506" s="25">
        <v>5.3999999999999999E-2</v>
      </c>
      <c r="AD1506" s="121"/>
      <c r="AE1506" s="121"/>
      <c r="AF1506" s="88">
        <v>2891</v>
      </c>
      <c r="AG1506" s="88">
        <v>6859</v>
      </c>
    </row>
    <row r="1507" spans="1:33">
      <c r="A1507" s="12" t="s">
        <v>133</v>
      </c>
      <c r="B1507" s="2" t="s">
        <v>75</v>
      </c>
      <c r="C1507" s="13" t="s">
        <v>182</v>
      </c>
      <c r="D1507" s="2">
        <v>2016</v>
      </c>
      <c r="E1507" s="13">
        <v>2016</v>
      </c>
      <c r="F1507" s="13" t="s">
        <v>101</v>
      </c>
      <c r="G1507" s="88"/>
      <c r="H1507" s="88"/>
      <c r="I1507" s="88"/>
      <c r="J1507" s="88"/>
      <c r="K1507" s="88"/>
      <c r="L1507" s="88"/>
      <c r="M1507" s="45">
        <v>6293</v>
      </c>
      <c r="N1507" s="45">
        <v>10397</v>
      </c>
      <c r="O1507" s="45"/>
      <c r="P1507" s="45"/>
      <c r="Q1507" s="45"/>
      <c r="R1507" s="45"/>
      <c r="S1507" s="45"/>
      <c r="T1507" s="45"/>
      <c r="U1507" s="45"/>
      <c r="V1507" s="45"/>
      <c r="W1507" s="138"/>
      <c r="X1507" s="138"/>
      <c r="Y1507" s="138"/>
      <c r="Z1507" s="25">
        <v>0.99039999999999995</v>
      </c>
      <c r="AA1507" s="25"/>
      <c r="AB1507" s="25">
        <v>0.20799999999999999</v>
      </c>
      <c r="AC1507" s="25">
        <v>5.3999999999999999E-2</v>
      </c>
      <c r="AD1507" s="121"/>
      <c r="AE1507" s="121"/>
      <c r="AF1507" s="88">
        <v>1267</v>
      </c>
      <c r="AG1507" s="88">
        <v>2332</v>
      </c>
    </row>
    <row r="1508" spans="1:33">
      <c r="A1508" s="12" t="s">
        <v>134</v>
      </c>
      <c r="B1508" s="2" t="s">
        <v>75</v>
      </c>
      <c r="C1508" s="13" t="s">
        <v>182</v>
      </c>
      <c r="D1508" s="2">
        <v>2016</v>
      </c>
      <c r="E1508" s="13">
        <v>2016</v>
      </c>
      <c r="F1508" s="13" t="s">
        <v>101</v>
      </c>
      <c r="G1508" s="88"/>
      <c r="H1508" s="88"/>
      <c r="I1508" s="88"/>
      <c r="J1508" s="88"/>
      <c r="K1508" s="88"/>
      <c r="L1508" s="88"/>
      <c r="M1508" s="45">
        <v>1124</v>
      </c>
      <c r="N1508" s="45">
        <v>2099</v>
      </c>
      <c r="O1508" s="45"/>
      <c r="P1508" s="45"/>
      <c r="Q1508" s="45"/>
      <c r="R1508" s="45"/>
      <c r="S1508" s="45"/>
      <c r="T1508" s="45"/>
      <c r="U1508" s="45"/>
      <c r="V1508" s="45"/>
      <c r="W1508" s="138"/>
      <c r="X1508" s="138"/>
      <c r="Y1508" s="138"/>
      <c r="Z1508" s="25">
        <v>0.93479999999999996</v>
      </c>
      <c r="AA1508" s="25"/>
      <c r="AB1508" s="25">
        <v>0.20799999999999999</v>
      </c>
      <c r="AC1508" s="25">
        <v>5.3999999999999999E-2</v>
      </c>
      <c r="AD1508" s="121"/>
      <c r="AE1508" s="121"/>
      <c r="AF1508" s="88">
        <v>25</v>
      </c>
      <c r="AG1508" s="88">
        <v>41</v>
      </c>
    </row>
    <row r="1509" spans="1:33">
      <c r="A1509" s="12" t="s">
        <v>135</v>
      </c>
      <c r="B1509" s="2" t="s">
        <v>75</v>
      </c>
      <c r="C1509" s="13" t="s">
        <v>182</v>
      </c>
      <c r="D1509" s="2">
        <v>2016</v>
      </c>
      <c r="E1509" s="13">
        <v>2016</v>
      </c>
      <c r="F1509" s="13" t="s">
        <v>101</v>
      </c>
      <c r="G1509" s="88"/>
      <c r="H1509" s="88"/>
      <c r="I1509" s="88"/>
      <c r="J1509" s="88"/>
      <c r="K1509" s="88"/>
      <c r="L1509" s="88"/>
      <c r="M1509" s="45">
        <v>6874</v>
      </c>
      <c r="N1509" s="45">
        <v>12975</v>
      </c>
      <c r="O1509" s="45"/>
      <c r="P1509" s="45"/>
      <c r="Q1509" s="45"/>
      <c r="R1509" s="45"/>
      <c r="S1509" s="45"/>
      <c r="T1509" s="45"/>
      <c r="U1509" s="45"/>
      <c r="V1509" s="45"/>
      <c r="W1509" s="138"/>
      <c r="X1509" s="138"/>
      <c r="Y1509" s="138"/>
      <c r="Z1509" s="25">
        <v>1</v>
      </c>
      <c r="AA1509" s="25"/>
      <c r="AB1509" s="25">
        <v>0.20799999999999999</v>
      </c>
      <c r="AC1509" s="25">
        <v>5.3999999999999999E-2</v>
      </c>
      <c r="AD1509" s="121"/>
      <c r="AE1509" s="121"/>
      <c r="AF1509" s="88">
        <v>565</v>
      </c>
      <c r="AG1509" s="88">
        <v>1229</v>
      </c>
    </row>
    <row r="1510" spans="1:33">
      <c r="A1510" s="12" t="s">
        <v>136</v>
      </c>
      <c r="B1510" s="2" t="s">
        <v>75</v>
      </c>
      <c r="C1510" s="13" t="s">
        <v>182</v>
      </c>
      <c r="D1510" s="2">
        <v>2016</v>
      </c>
      <c r="E1510" s="13">
        <v>2016</v>
      </c>
      <c r="F1510" s="13" t="s">
        <v>101</v>
      </c>
      <c r="G1510" s="88"/>
      <c r="H1510" s="88"/>
      <c r="I1510" s="88"/>
      <c r="J1510" s="88"/>
      <c r="K1510" s="88"/>
      <c r="L1510" s="88"/>
      <c r="M1510" s="45">
        <v>25063</v>
      </c>
      <c r="N1510" s="45">
        <v>58061</v>
      </c>
      <c r="O1510" s="45"/>
      <c r="P1510" s="45"/>
      <c r="Q1510" s="45"/>
      <c r="R1510" s="45"/>
      <c r="S1510" s="45"/>
      <c r="T1510" s="45"/>
      <c r="U1510" s="45"/>
      <c r="V1510" s="45"/>
      <c r="W1510" s="138"/>
      <c r="X1510" s="138"/>
      <c r="Y1510" s="138"/>
      <c r="Z1510" s="25">
        <v>0.99609999999999999</v>
      </c>
      <c r="AA1510" s="25"/>
      <c r="AB1510" s="25">
        <v>0</v>
      </c>
      <c r="AC1510" s="25">
        <v>3.5499999999999997E-2</v>
      </c>
      <c r="AD1510" s="121"/>
      <c r="AE1510" s="121"/>
      <c r="AF1510" s="88">
        <v>3960</v>
      </c>
      <c r="AG1510" s="88">
        <v>9070</v>
      </c>
    </row>
    <row r="1511" spans="1:33">
      <c r="A1511" s="12" t="s">
        <v>137</v>
      </c>
      <c r="B1511" s="2" t="s">
        <v>75</v>
      </c>
      <c r="C1511" s="13" t="s">
        <v>182</v>
      </c>
      <c r="D1511" s="2">
        <v>2016</v>
      </c>
      <c r="E1511" s="13">
        <v>2016</v>
      </c>
      <c r="F1511" s="13" t="s">
        <v>101</v>
      </c>
      <c r="G1511" s="88"/>
      <c r="H1511" s="88"/>
      <c r="I1511" s="88"/>
      <c r="J1511" s="88"/>
      <c r="K1511" s="88"/>
      <c r="L1511" s="88"/>
      <c r="M1511" s="45">
        <v>494</v>
      </c>
      <c r="N1511" s="45">
        <v>1073</v>
      </c>
      <c r="O1511" s="45"/>
      <c r="P1511" s="45"/>
      <c r="Q1511" s="45"/>
      <c r="R1511" s="45"/>
      <c r="S1511" s="45"/>
      <c r="T1511" s="45"/>
      <c r="U1511" s="45"/>
      <c r="V1511" s="45"/>
      <c r="W1511" s="138"/>
      <c r="X1511" s="138"/>
      <c r="Y1511" s="138"/>
      <c r="Z1511" s="25">
        <v>0.97060000000000002</v>
      </c>
      <c r="AA1511" s="25"/>
      <c r="AB1511" s="25">
        <v>0.20799999999999999</v>
      </c>
      <c r="AC1511" s="25">
        <v>5.3999999999999999E-2</v>
      </c>
      <c r="AD1511" s="121"/>
      <c r="AE1511" s="121"/>
      <c r="AF1511" s="88">
        <v>45</v>
      </c>
      <c r="AG1511" s="88">
        <v>81</v>
      </c>
    </row>
    <row r="1512" spans="1:33">
      <c r="A1512" s="12" t="s">
        <v>138</v>
      </c>
      <c r="B1512" s="2" t="s">
        <v>75</v>
      </c>
      <c r="C1512" s="13" t="s">
        <v>182</v>
      </c>
      <c r="D1512" s="2">
        <v>2016</v>
      </c>
      <c r="E1512" s="13">
        <v>2016</v>
      </c>
      <c r="F1512" s="13" t="s">
        <v>101</v>
      </c>
      <c r="G1512" s="88"/>
      <c r="H1512" s="88"/>
      <c r="I1512" s="88"/>
      <c r="J1512" s="88"/>
      <c r="K1512" s="88"/>
      <c r="L1512" s="88"/>
      <c r="M1512" s="45">
        <v>450</v>
      </c>
      <c r="N1512" s="45">
        <v>802</v>
      </c>
      <c r="O1512" s="45"/>
      <c r="P1512" s="45"/>
      <c r="Q1512" s="45"/>
      <c r="R1512" s="45"/>
      <c r="S1512" s="45"/>
      <c r="T1512" s="45"/>
      <c r="U1512" s="45"/>
      <c r="V1512" s="45"/>
      <c r="W1512" s="138"/>
      <c r="X1512" s="138"/>
      <c r="Y1512" s="138"/>
      <c r="Z1512" s="25">
        <v>1</v>
      </c>
      <c r="AA1512" s="25"/>
      <c r="AB1512" s="25">
        <v>0.20799999999999999</v>
      </c>
      <c r="AC1512" s="25">
        <v>5.3999999999999999E-2</v>
      </c>
      <c r="AD1512" s="121"/>
      <c r="AE1512" s="121"/>
      <c r="AF1512" s="88">
        <v>63</v>
      </c>
      <c r="AG1512" s="88">
        <v>136</v>
      </c>
    </row>
    <row r="1513" spans="1:33">
      <c r="A1513" s="12" t="s">
        <v>139</v>
      </c>
      <c r="B1513" s="2" t="s">
        <v>75</v>
      </c>
      <c r="C1513" s="13" t="s">
        <v>182</v>
      </c>
      <c r="D1513" s="2">
        <v>2016</v>
      </c>
      <c r="E1513" s="13">
        <v>2016</v>
      </c>
      <c r="F1513" s="13" t="s">
        <v>101</v>
      </c>
      <c r="G1513" s="88"/>
      <c r="H1513" s="88"/>
      <c r="I1513" s="88"/>
      <c r="J1513" s="88"/>
      <c r="K1513" s="88"/>
      <c r="L1513" s="88"/>
      <c r="M1513" s="45">
        <v>24755</v>
      </c>
      <c r="N1513" s="45">
        <v>55614</v>
      </c>
      <c r="O1513" s="45"/>
      <c r="P1513" s="45"/>
      <c r="Q1513" s="45"/>
      <c r="R1513" s="45"/>
      <c r="S1513" s="45"/>
      <c r="T1513" s="45"/>
      <c r="U1513" s="45"/>
      <c r="V1513" s="45"/>
      <c r="W1513" s="138"/>
      <c r="X1513" s="138"/>
      <c r="Y1513" s="138"/>
      <c r="Z1513" s="25">
        <v>0.99919999999999998</v>
      </c>
      <c r="AA1513" s="25"/>
      <c r="AB1513" s="25">
        <v>0</v>
      </c>
      <c r="AC1513" s="25">
        <v>5.2200000000000003E-2</v>
      </c>
      <c r="AD1513" s="121"/>
      <c r="AE1513" s="121"/>
      <c r="AF1513" s="88">
        <v>8233</v>
      </c>
      <c r="AG1513" s="88">
        <v>18401</v>
      </c>
    </row>
    <row r="1514" spans="1:33">
      <c r="A1514" s="12" t="s">
        <v>140</v>
      </c>
      <c r="B1514" s="2" t="s">
        <v>75</v>
      </c>
      <c r="C1514" s="13" t="s">
        <v>182</v>
      </c>
      <c r="D1514" s="2">
        <v>2016</v>
      </c>
      <c r="E1514" s="13">
        <v>2016</v>
      </c>
      <c r="F1514" s="13" t="s">
        <v>101</v>
      </c>
      <c r="G1514" s="88"/>
      <c r="H1514" s="88"/>
      <c r="I1514" s="88"/>
      <c r="J1514" s="88"/>
      <c r="K1514" s="88"/>
      <c r="L1514" s="88"/>
      <c r="M1514" s="45">
        <v>3637</v>
      </c>
      <c r="N1514" s="45">
        <v>7478</v>
      </c>
      <c r="O1514" s="45"/>
      <c r="P1514" s="45"/>
      <c r="Q1514" s="45"/>
      <c r="R1514" s="45"/>
      <c r="S1514" s="45"/>
      <c r="T1514" s="45"/>
      <c r="U1514" s="45"/>
      <c r="V1514" s="45"/>
      <c r="W1514" s="138"/>
      <c r="X1514" s="138"/>
      <c r="Y1514" s="138"/>
      <c r="Z1514" s="25">
        <v>0.98709999999999998</v>
      </c>
      <c r="AA1514" s="25"/>
      <c r="AB1514" s="25">
        <v>0.20799999999999999</v>
      </c>
      <c r="AC1514" s="25">
        <v>5.3999999999999999E-2</v>
      </c>
      <c r="AD1514" s="121"/>
      <c r="AE1514" s="121"/>
      <c r="AF1514" s="88">
        <v>785</v>
      </c>
      <c r="AG1514" s="88">
        <v>1686</v>
      </c>
    </row>
    <row r="1515" spans="1:33">
      <c r="A1515" s="12" t="s">
        <v>141</v>
      </c>
      <c r="B1515" s="2" t="s">
        <v>75</v>
      </c>
      <c r="C1515" s="13" t="s">
        <v>182</v>
      </c>
      <c r="D1515" s="2">
        <v>2016</v>
      </c>
      <c r="E1515" s="13">
        <v>2016</v>
      </c>
      <c r="F1515" s="13" t="s">
        <v>101</v>
      </c>
      <c r="G1515" s="88"/>
      <c r="H1515" s="88"/>
      <c r="I1515" s="88"/>
      <c r="J1515" s="88"/>
      <c r="K1515" s="88"/>
      <c r="L1515" s="88"/>
      <c r="M1515" s="45">
        <v>4326</v>
      </c>
      <c r="N1515" s="45">
        <v>7744</v>
      </c>
      <c r="O1515" s="45"/>
      <c r="P1515" s="45"/>
      <c r="Q1515" s="45"/>
      <c r="R1515" s="45"/>
      <c r="S1515" s="45"/>
      <c r="T1515" s="45"/>
      <c r="U1515" s="45"/>
      <c r="V1515" s="45"/>
      <c r="W1515" s="138"/>
      <c r="X1515" s="138"/>
      <c r="Y1515" s="138"/>
      <c r="Z1515" s="25">
        <v>1</v>
      </c>
      <c r="AA1515" s="25"/>
      <c r="AB1515" s="25">
        <v>0.20799999999999999</v>
      </c>
      <c r="AC1515" s="25">
        <v>5.3999999999999999E-2</v>
      </c>
      <c r="AD1515" s="121"/>
      <c r="AE1515" s="121"/>
      <c r="AF1515" s="88">
        <v>148</v>
      </c>
      <c r="AG1515" s="88">
        <v>258</v>
      </c>
    </row>
    <row r="1516" spans="1:33">
      <c r="A1516" s="12" t="s">
        <v>142</v>
      </c>
      <c r="B1516" s="2" t="s">
        <v>74</v>
      </c>
      <c r="C1516" s="13" t="s">
        <v>182</v>
      </c>
      <c r="D1516" s="2">
        <v>2016</v>
      </c>
      <c r="E1516" s="13">
        <v>2016</v>
      </c>
      <c r="F1516" s="13" t="s">
        <v>101</v>
      </c>
      <c r="G1516" s="88"/>
      <c r="H1516" s="88"/>
      <c r="I1516" s="88"/>
      <c r="J1516" s="88"/>
      <c r="K1516" s="88"/>
      <c r="L1516" s="88"/>
      <c r="M1516" s="45">
        <v>123663</v>
      </c>
      <c r="N1516" s="45">
        <v>256008</v>
      </c>
      <c r="O1516" s="45"/>
      <c r="P1516" s="45"/>
      <c r="Q1516" s="45"/>
      <c r="R1516" s="45"/>
      <c r="S1516" s="45"/>
      <c r="T1516" s="45"/>
      <c r="U1516" s="45"/>
      <c r="V1516" s="45"/>
      <c r="W1516" s="138"/>
      <c r="X1516" s="138"/>
      <c r="Y1516" s="138"/>
      <c r="Z1516" s="25">
        <v>0.98219999999999996</v>
      </c>
      <c r="AA1516" s="25"/>
      <c r="AB1516" s="25">
        <v>0.435</v>
      </c>
      <c r="AC1516" s="25">
        <v>3.0099999999999998E-2</v>
      </c>
      <c r="AD1516" s="121"/>
      <c r="AE1516" s="121"/>
      <c r="AF1516" s="88">
        <v>27709</v>
      </c>
      <c r="AG1516" s="88">
        <v>60461</v>
      </c>
    </row>
    <row r="1517" spans="1:33">
      <c r="A1517" s="12" t="s">
        <v>143</v>
      </c>
      <c r="B1517" s="2" t="s">
        <v>74</v>
      </c>
      <c r="C1517" s="13" t="s">
        <v>182</v>
      </c>
      <c r="D1517" s="2">
        <v>2016</v>
      </c>
      <c r="E1517" s="13">
        <v>2016</v>
      </c>
      <c r="F1517" s="13" t="s">
        <v>101</v>
      </c>
      <c r="G1517" s="88"/>
      <c r="H1517" s="88"/>
      <c r="I1517" s="88"/>
      <c r="J1517" s="88"/>
      <c r="K1517" s="88"/>
      <c r="L1517" s="88"/>
      <c r="M1517" s="45">
        <v>9265</v>
      </c>
      <c r="N1517" s="45">
        <v>17900</v>
      </c>
      <c r="O1517" s="45"/>
      <c r="P1517" s="45"/>
      <c r="Q1517" s="45"/>
      <c r="R1517" s="45"/>
      <c r="S1517" s="45"/>
      <c r="T1517" s="45"/>
      <c r="U1517" s="45"/>
      <c r="V1517" s="45"/>
      <c r="W1517" s="138"/>
      <c r="X1517" s="138"/>
      <c r="Y1517" s="138"/>
      <c r="Z1517" s="25">
        <v>0.97240000000000004</v>
      </c>
      <c r="AA1517" s="25"/>
      <c r="AB1517" s="25">
        <v>0.20799999999999999</v>
      </c>
      <c r="AC1517" s="25">
        <v>5.3999999999999999E-2</v>
      </c>
      <c r="AD1517" s="121"/>
      <c r="AE1517" s="121"/>
      <c r="AF1517" s="88">
        <v>627</v>
      </c>
      <c r="AG1517" s="88">
        <v>1276</v>
      </c>
    </row>
    <row r="1518" spans="1:33">
      <c r="A1518" s="12" t="s">
        <v>144</v>
      </c>
      <c r="B1518" s="2" t="s">
        <v>75</v>
      </c>
      <c r="C1518" s="13" t="s">
        <v>182</v>
      </c>
      <c r="D1518" s="2">
        <v>2016</v>
      </c>
      <c r="E1518" s="13">
        <v>2016</v>
      </c>
      <c r="F1518" s="13" t="s">
        <v>101</v>
      </c>
      <c r="G1518" s="88"/>
      <c r="H1518" s="88"/>
      <c r="I1518" s="88"/>
      <c r="J1518" s="88"/>
      <c r="K1518" s="88"/>
      <c r="L1518" s="88"/>
      <c r="M1518" s="45">
        <v>1206</v>
      </c>
      <c r="N1518" s="45">
        <v>2264</v>
      </c>
      <c r="O1518" s="45"/>
      <c r="P1518" s="45"/>
      <c r="Q1518" s="45"/>
      <c r="R1518" s="45"/>
      <c r="S1518" s="45"/>
      <c r="T1518" s="45"/>
      <c r="U1518" s="45"/>
      <c r="V1518" s="45"/>
      <c r="W1518" s="138"/>
      <c r="X1518" s="138"/>
      <c r="Y1518" s="138"/>
      <c r="Z1518" s="25">
        <v>1</v>
      </c>
      <c r="AA1518" s="25"/>
      <c r="AB1518" s="25">
        <v>0.20799999999999999</v>
      </c>
      <c r="AC1518" s="25">
        <v>5.3999999999999999E-2</v>
      </c>
      <c r="AD1518" s="121"/>
      <c r="AE1518" s="121"/>
      <c r="AF1518" s="88">
        <v>55</v>
      </c>
      <c r="AG1518" s="88">
        <v>92</v>
      </c>
    </row>
    <row r="1519" spans="1:33">
      <c r="A1519" s="12" t="s">
        <v>145</v>
      </c>
      <c r="B1519" s="2" t="s">
        <v>75</v>
      </c>
      <c r="C1519" s="13" t="s">
        <v>182</v>
      </c>
      <c r="D1519" s="2">
        <v>2016</v>
      </c>
      <c r="E1519" s="13">
        <v>2016</v>
      </c>
      <c r="F1519" s="13" t="s">
        <v>101</v>
      </c>
      <c r="G1519" s="88"/>
      <c r="H1519" s="88"/>
      <c r="I1519" s="88"/>
      <c r="J1519" s="88"/>
      <c r="K1519" s="88"/>
      <c r="L1519" s="88"/>
      <c r="M1519" s="45">
        <v>129440</v>
      </c>
      <c r="N1519" s="45">
        <v>290613</v>
      </c>
      <c r="O1519" s="45"/>
      <c r="P1519" s="45"/>
      <c r="Q1519" s="45"/>
      <c r="R1519" s="45"/>
      <c r="S1519" s="45"/>
      <c r="T1519" s="45"/>
      <c r="U1519" s="45"/>
      <c r="V1519" s="45"/>
      <c r="W1519" s="138"/>
      <c r="X1519" s="138"/>
      <c r="Y1519" s="138"/>
      <c r="Z1519" s="25">
        <v>0.996</v>
      </c>
      <c r="AA1519" s="25"/>
      <c r="AB1519" s="25">
        <v>0.29199999999999998</v>
      </c>
      <c r="AC1519" s="25">
        <v>3.6999999999999998E-2</v>
      </c>
      <c r="AD1519" s="121"/>
      <c r="AE1519" s="121"/>
      <c r="AF1519" s="88">
        <v>15356</v>
      </c>
      <c r="AG1519" s="88">
        <v>34556</v>
      </c>
    </row>
    <row r="1520" spans="1:33">
      <c r="A1520" s="12" t="s">
        <v>146</v>
      </c>
      <c r="B1520" s="2" t="s">
        <v>74</v>
      </c>
      <c r="C1520" s="13" t="s">
        <v>182</v>
      </c>
      <c r="D1520" s="2">
        <v>2016</v>
      </c>
      <c r="E1520" s="13">
        <v>2016</v>
      </c>
      <c r="F1520" s="13" t="s">
        <v>101</v>
      </c>
      <c r="G1520" s="88"/>
      <c r="H1520" s="88"/>
      <c r="I1520" s="88"/>
      <c r="J1520" s="88"/>
      <c r="K1520" s="88"/>
      <c r="L1520" s="88"/>
      <c r="M1520" s="45">
        <v>104048</v>
      </c>
      <c r="N1520" s="45">
        <v>217132</v>
      </c>
      <c r="O1520" s="45"/>
      <c r="P1520" s="45"/>
      <c r="Q1520" s="45"/>
      <c r="R1520" s="45"/>
      <c r="S1520" s="45"/>
      <c r="T1520" s="45"/>
      <c r="U1520" s="45"/>
      <c r="V1520" s="45"/>
      <c r="W1520" s="138"/>
      <c r="X1520" s="138"/>
      <c r="Y1520" s="138"/>
      <c r="Z1520" s="25">
        <v>0.99029999999999996</v>
      </c>
      <c r="AA1520" s="25"/>
      <c r="AB1520" s="25">
        <v>0.4</v>
      </c>
      <c r="AC1520" s="25">
        <v>3.3399999999999999E-2</v>
      </c>
      <c r="AD1520" s="121"/>
      <c r="AE1520" s="121"/>
      <c r="AF1520" s="88">
        <v>8747</v>
      </c>
      <c r="AG1520" s="88">
        <v>17615</v>
      </c>
    </row>
    <row r="1521" spans="1:33">
      <c r="A1521" s="12" t="s">
        <v>147</v>
      </c>
      <c r="B1521" s="2" t="s">
        <v>75</v>
      </c>
      <c r="C1521" s="13" t="s">
        <v>182</v>
      </c>
      <c r="D1521" s="2">
        <v>2016</v>
      </c>
      <c r="E1521" s="13">
        <v>2016</v>
      </c>
      <c r="F1521" s="13" t="s">
        <v>101</v>
      </c>
      <c r="G1521" s="88"/>
      <c r="H1521" s="88"/>
      <c r="I1521" s="88"/>
      <c r="J1521" s="88"/>
      <c r="K1521" s="88"/>
      <c r="L1521" s="88"/>
      <c r="M1521" s="45">
        <v>2697</v>
      </c>
      <c r="N1521" s="45">
        <v>5996</v>
      </c>
      <c r="O1521" s="45"/>
      <c r="P1521" s="45"/>
      <c r="Q1521" s="45"/>
      <c r="R1521" s="45"/>
      <c r="S1521" s="45"/>
      <c r="T1521" s="45"/>
      <c r="U1521" s="45"/>
      <c r="V1521" s="45"/>
      <c r="W1521" s="138"/>
      <c r="X1521" s="138"/>
      <c r="Y1521" s="138"/>
      <c r="Z1521" s="25">
        <v>1</v>
      </c>
      <c r="AA1521" s="25"/>
      <c r="AB1521" s="25">
        <v>0.20799999999999999</v>
      </c>
      <c r="AC1521" s="25">
        <v>5.3999999999999999E-2</v>
      </c>
      <c r="AD1521" s="121"/>
      <c r="AE1521" s="121"/>
      <c r="AF1521" s="88">
        <v>413</v>
      </c>
      <c r="AG1521" s="88">
        <v>962</v>
      </c>
    </row>
    <row r="1522" spans="1:33">
      <c r="A1522" s="12" t="s">
        <v>148</v>
      </c>
      <c r="B1522" s="2" t="s">
        <v>75</v>
      </c>
      <c r="C1522" s="13" t="s">
        <v>182</v>
      </c>
      <c r="D1522" s="2">
        <v>2016</v>
      </c>
      <c r="E1522" s="13">
        <v>2016</v>
      </c>
      <c r="F1522" s="13" t="s">
        <v>101</v>
      </c>
      <c r="G1522" s="88"/>
      <c r="H1522" s="88"/>
      <c r="I1522" s="88"/>
      <c r="J1522" s="88"/>
      <c r="K1522" s="88"/>
      <c r="L1522" s="88"/>
      <c r="M1522" s="45">
        <v>179978</v>
      </c>
      <c r="N1522" s="45">
        <v>395523</v>
      </c>
      <c r="O1522" s="45"/>
      <c r="P1522" s="45"/>
      <c r="Q1522" s="45"/>
      <c r="R1522" s="45"/>
      <c r="S1522" s="45"/>
      <c r="T1522" s="45"/>
      <c r="U1522" s="45"/>
      <c r="V1522" s="45"/>
      <c r="W1522" s="138"/>
      <c r="X1522" s="138"/>
      <c r="Y1522" s="138"/>
      <c r="Z1522" s="25">
        <v>0.99950000000000006</v>
      </c>
      <c r="AA1522" s="25"/>
      <c r="AB1522" s="25">
        <v>0.21099999999999999</v>
      </c>
      <c r="AC1522" s="25">
        <v>2.12E-2</v>
      </c>
      <c r="AD1522" s="121"/>
      <c r="AE1522" s="121"/>
      <c r="AF1522" s="88">
        <v>19705</v>
      </c>
      <c r="AG1522" s="88">
        <v>42770</v>
      </c>
    </row>
    <row r="1523" spans="1:33">
      <c r="A1523" s="12" t="s">
        <v>149</v>
      </c>
      <c r="B1523" s="2" t="s">
        <v>74</v>
      </c>
      <c r="C1523" s="13" t="s">
        <v>182</v>
      </c>
      <c r="D1523" s="2">
        <v>2016</v>
      </c>
      <c r="E1523" s="13">
        <v>2016</v>
      </c>
      <c r="F1523" s="13" t="s">
        <v>101</v>
      </c>
      <c r="G1523" s="88"/>
      <c r="H1523" s="88"/>
      <c r="I1523" s="88"/>
      <c r="J1523" s="88"/>
      <c r="K1523" s="88"/>
      <c r="L1523" s="88"/>
      <c r="M1523" s="45">
        <v>142797</v>
      </c>
      <c r="N1523" s="45">
        <v>289206</v>
      </c>
      <c r="O1523" s="45"/>
      <c r="P1523" s="45"/>
      <c r="Q1523" s="45"/>
      <c r="R1523" s="45"/>
      <c r="S1523" s="45"/>
      <c r="T1523" s="45"/>
      <c r="U1523" s="45"/>
      <c r="V1523" s="45"/>
      <c r="W1523" s="138"/>
      <c r="X1523" s="138"/>
      <c r="Y1523" s="138"/>
      <c r="Z1523" s="25">
        <v>0.94710000000000005</v>
      </c>
      <c r="AA1523" s="25"/>
      <c r="AB1523" s="25">
        <v>0.42899999999999999</v>
      </c>
      <c r="AC1523" s="25">
        <v>1.8800000000000001E-2</v>
      </c>
      <c r="AD1523" s="121"/>
      <c r="AE1523" s="121"/>
      <c r="AF1523" s="88">
        <v>15330</v>
      </c>
      <c r="AG1523" s="88">
        <v>31945</v>
      </c>
    </row>
    <row r="1524" spans="1:33">
      <c r="A1524" s="12" t="s">
        <v>150</v>
      </c>
      <c r="B1524" s="2" t="s">
        <v>74</v>
      </c>
      <c r="C1524" s="13" t="s">
        <v>182</v>
      </c>
      <c r="D1524" s="2">
        <v>2016</v>
      </c>
      <c r="E1524" s="13">
        <v>2016</v>
      </c>
      <c r="F1524" s="13" t="s">
        <v>101</v>
      </c>
      <c r="G1524" s="88"/>
      <c r="H1524" s="88"/>
      <c r="I1524" s="88"/>
      <c r="J1524" s="88"/>
      <c r="K1524" s="88"/>
      <c r="L1524" s="88"/>
      <c r="M1524" s="45">
        <v>34717</v>
      </c>
      <c r="N1524" s="45">
        <v>52762</v>
      </c>
      <c r="O1524" s="45"/>
      <c r="P1524" s="45"/>
      <c r="Q1524" s="45"/>
      <c r="R1524" s="45"/>
      <c r="S1524" s="45"/>
      <c r="T1524" s="45"/>
      <c r="U1524" s="45"/>
      <c r="V1524" s="45"/>
      <c r="W1524" s="138"/>
      <c r="X1524" s="138"/>
      <c r="Y1524" s="138"/>
      <c r="Z1524" s="25">
        <v>0.97260000000000002</v>
      </c>
      <c r="AA1524" s="25"/>
      <c r="AB1524" s="25">
        <v>0.66700000000000004</v>
      </c>
      <c r="AC1524" s="25">
        <v>4.5499999999999999E-2</v>
      </c>
      <c r="AD1524" s="121"/>
      <c r="AE1524" s="121"/>
      <c r="AF1524" s="88">
        <v>3907</v>
      </c>
      <c r="AG1524" s="88">
        <v>6306</v>
      </c>
    </row>
    <row r="1525" spans="1:33">
      <c r="A1525" s="12" t="s">
        <v>151</v>
      </c>
      <c r="B1525" s="2" t="s">
        <v>75</v>
      </c>
      <c r="C1525" s="13" t="s">
        <v>182</v>
      </c>
      <c r="D1525" s="2">
        <v>2016</v>
      </c>
      <c r="E1525" s="13">
        <v>2016</v>
      </c>
      <c r="F1525" s="13" t="s">
        <v>101</v>
      </c>
      <c r="G1525" s="88"/>
      <c r="H1525" s="88"/>
      <c r="I1525" s="88"/>
      <c r="J1525" s="88"/>
      <c r="K1525" s="88"/>
      <c r="L1525" s="88"/>
      <c r="M1525" s="45">
        <v>52536</v>
      </c>
      <c r="N1525" s="45">
        <v>118821</v>
      </c>
      <c r="O1525" s="45"/>
      <c r="P1525" s="45"/>
      <c r="Q1525" s="45"/>
      <c r="R1525" s="45"/>
      <c r="S1525" s="45"/>
      <c r="T1525" s="45"/>
      <c r="U1525" s="45"/>
      <c r="V1525" s="45"/>
      <c r="W1525" s="138"/>
      <c r="X1525" s="138"/>
      <c r="Y1525" s="138"/>
      <c r="Z1525" s="25">
        <v>0.99339999999999995</v>
      </c>
      <c r="AA1525" s="25"/>
      <c r="AB1525" s="25">
        <v>0.125</v>
      </c>
      <c r="AC1525" s="25">
        <v>2.0400000000000001E-2</v>
      </c>
      <c r="AD1525" s="121"/>
      <c r="AE1525" s="121"/>
      <c r="AF1525" s="88">
        <v>6805</v>
      </c>
      <c r="AG1525" s="88">
        <v>14821</v>
      </c>
    </row>
    <row r="1526" spans="1:33">
      <c r="A1526" s="12" t="s">
        <v>152</v>
      </c>
      <c r="B1526" s="2" t="s">
        <v>74</v>
      </c>
      <c r="C1526" s="13" t="s">
        <v>182</v>
      </c>
      <c r="D1526" s="2">
        <v>2016</v>
      </c>
      <c r="E1526" s="13">
        <v>2016</v>
      </c>
      <c r="F1526" s="13" t="s">
        <v>101</v>
      </c>
      <c r="G1526" s="88"/>
      <c r="H1526" s="88"/>
      <c r="I1526" s="88"/>
      <c r="J1526" s="88"/>
      <c r="K1526" s="88"/>
      <c r="L1526" s="88"/>
      <c r="M1526" s="45">
        <v>10116</v>
      </c>
      <c r="N1526" s="45">
        <v>18605</v>
      </c>
      <c r="O1526" s="45"/>
      <c r="P1526" s="45"/>
      <c r="Q1526" s="45"/>
      <c r="R1526" s="45"/>
      <c r="S1526" s="45"/>
      <c r="T1526" s="45"/>
      <c r="U1526" s="45"/>
      <c r="V1526" s="45"/>
      <c r="W1526" s="138"/>
      <c r="X1526" s="138"/>
      <c r="Y1526" s="138"/>
      <c r="Z1526" s="25">
        <v>0.96650000000000003</v>
      </c>
      <c r="AA1526" s="25"/>
      <c r="AB1526" s="25">
        <v>0.20799999999999999</v>
      </c>
      <c r="AC1526" s="25">
        <v>5.3999999999999999E-2</v>
      </c>
      <c r="AD1526" s="121"/>
      <c r="AE1526" s="121"/>
      <c r="AF1526" s="88">
        <v>1098</v>
      </c>
      <c r="AG1526" s="88">
        <v>2317</v>
      </c>
    </row>
    <row r="1527" spans="1:33">
      <c r="A1527" s="12" t="s">
        <v>153</v>
      </c>
      <c r="B1527" s="2" t="s">
        <v>74</v>
      </c>
      <c r="C1527" s="13" t="s">
        <v>182</v>
      </c>
      <c r="D1527" s="2">
        <v>2016</v>
      </c>
      <c r="E1527" s="13">
        <v>2016</v>
      </c>
      <c r="F1527" s="13" t="s">
        <v>101</v>
      </c>
      <c r="G1527" s="88"/>
      <c r="H1527" s="88"/>
      <c r="I1527" s="88"/>
      <c r="J1527" s="88"/>
      <c r="K1527" s="88"/>
      <c r="L1527" s="88"/>
      <c r="M1527" s="45">
        <v>15598</v>
      </c>
      <c r="N1527" s="45">
        <v>30378</v>
      </c>
      <c r="O1527" s="45"/>
      <c r="P1527" s="45"/>
      <c r="Q1527" s="45"/>
      <c r="R1527" s="45"/>
      <c r="S1527" s="45"/>
      <c r="T1527" s="45"/>
      <c r="U1527" s="45"/>
      <c r="V1527" s="45"/>
      <c r="W1527" s="138"/>
      <c r="X1527" s="138"/>
      <c r="Y1527" s="138"/>
      <c r="Z1527" s="25">
        <v>0.96860000000000002</v>
      </c>
      <c r="AA1527" s="25"/>
      <c r="AB1527" s="25">
        <v>0.20799999999999999</v>
      </c>
      <c r="AC1527" s="25">
        <v>5.3999999999999999E-2</v>
      </c>
      <c r="AD1527" s="121"/>
      <c r="AE1527" s="121"/>
      <c r="AF1527" s="88">
        <v>3639</v>
      </c>
      <c r="AG1527" s="88">
        <v>7121</v>
      </c>
    </row>
    <row r="1528" spans="1:33">
      <c r="A1528" s="12" t="s">
        <v>154</v>
      </c>
      <c r="B1528" s="2" t="s">
        <v>74</v>
      </c>
      <c r="C1528" s="13" t="s">
        <v>182</v>
      </c>
      <c r="D1528" s="2">
        <v>2016</v>
      </c>
      <c r="E1528" s="13">
        <v>2016</v>
      </c>
      <c r="F1528" s="13" t="s">
        <v>101</v>
      </c>
      <c r="G1528" s="88"/>
      <c r="H1528" s="88"/>
      <c r="I1528" s="88"/>
      <c r="J1528" s="88"/>
      <c r="K1528" s="88"/>
      <c r="L1528" s="88"/>
      <c r="M1528" s="45">
        <v>19143</v>
      </c>
      <c r="N1528" s="45">
        <v>40326</v>
      </c>
      <c r="O1528" s="45"/>
      <c r="P1528" s="45"/>
      <c r="Q1528" s="45"/>
      <c r="R1528" s="45"/>
      <c r="S1528" s="45"/>
      <c r="T1528" s="45"/>
      <c r="U1528" s="45"/>
      <c r="V1528" s="45"/>
      <c r="W1528" s="138"/>
      <c r="X1528" s="138"/>
      <c r="Y1528" s="138"/>
      <c r="Z1528" s="25">
        <v>0.95250000000000001</v>
      </c>
      <c r="AA1528" s="25"/>
      <c r="AB1528" s="25">
        <v>0.20799999999999999</v>
      </c>
      <c r="AC1528" s="25">
        <v>5.3999999999999999E-2</v>
      </c>
      <c r="AD1528" s="121"/>
      <c r="AE1528" s="121"/>
      <c r="AF1528" s="88">
        <v>5189</v>
      </c>
      <c r="AG1528" s="88">
        <v>11862</v>
      </c>
    </row>
    <row r="1529" spans="1:33">
      <c r="A1529" s="12" t="s">
        <v>155</v>
      </c>
      <c r="B1529" s="2" t="s">
        <v>74</v>
      </c>
      <c r="C1529" s="13" t="s">
        <v>182</v>
      </c>
      <c r="D1529" s="2">
        <v>2016</v>
      </c>
      <c r="E1529" s="13">
        <v>2016</v>
      </c>
      <c r="F1529" s="13" t="s">
        <v>101</v>
      </c>
      <c r="G1529" s="88"/>
      <c r="H1529" s="88"/>
      <c r="I1529" s="88"/>
      <c r="J1529" s="88"/>
      <c r="K1529" s="88"/>
      <c r="L1529" s="88"/>
      <c r="M1529" s="45">
        <v>53922</v>
      </c>
      <c r="N1529" s="45">
        <v>106603</v>
      </c>
      <c r="O1529" s="45"/>
      <c r="P1529" s="45"/>
      <c r="Q1529" s="45"/>
      <c r="R1529" s="45"/>
      <c r="S1529" s="45"/>
      <c r="T1529" s="45"/>
      <c r="U1529" s="45"/>
      <c r="V1529" s="45"/>
      <c r="W1529" s="138"/>
      <c r="X1529" s="138"/>
      <c r="Y1529" s="138"/>
      <c r="Z1529" s="25">
        <v>0.97829999999999995</v>
      </c>
      <c r="AA1529" s="25"/>
      <c r="AB1529" s="25">
        <v>0.3</v>
      </c>
      <c r="AC1529" s="25">
        <v>4.2799999999999998E-2</v>
      </c>
      <c r="AD1529" s="121"/>
      <c r="AE1529" s="121"/>
      <c r="AF1529" s="88">
        <v>9932</v>
      </c>
      <c r="AG1529" s="88">
        <v>20388</v>
      </c>
    </row>
    <row r="1530" spans="1:33">
      <c r="A1530" s="12" t="s">
        <v>156</v>
      </c>
      <c r="B1530" s="2" t="s">
        <v>74</v>
      </c>
      <c r="C1530" s="13" t="s">
        <v>182</v>
      </c>
      <c r="D1530" s="2">
        <v>2016</v>
      </c>
      <c r="E1530" s="13">
        <v>2016</v>
      </c>
      <c r="F1530" s="13" t="s">
        <v>101</v>
      </c>
      <c r="G1530" s="88"/>
      <c r="H1530" s="88"/>
      <c r="I1530" s="88"/>
      <c r="J1530" s="88"/>
      <c r="K1530" s="88"/>
      <c r="L1530" s="88"/>
      <c r="M1530" s="45">
        <v>14925</v>
      </c>
      <c r="N1530" s="45">
        <v>27563</v>
      </c>
      <c r="O1530" s="45"/>
      <c r="P1530" s="45"/>
      <c r="Q1530" s="45"/>
      <c r="R1530" s="45"/>
      <c r="S1530" s="45"/>
      <c r="T1530" s="45"/>
      <c r="U1530" s="45"/>
      <c r="V1530" s="45"/>
      <c r="W1530" s="138"/>
      <c r="X1530" s="138"/>
      <c r="Y1530" s="138"/>
      <c r="Z1530" s="25">
        <v>0.97089999999999999</v>
      </c>
      <c r="AA1530" s="25"/>
      <c r="AB1530" s="25">
        <v>0.20799999999999999</v>
      </c>
      <c r="AC1530" s="25">
        <v>5.3999999999999999E-2</v>
      </c>
      <c r="AD1530" s="121"/>
      <c r="AE1530" s="121"/>
      <c r="AF1530" s="88">
        <v>2660</v>
      </c>
      <c r="AG1530" s="88">
        <v>5662</v>
      </c>
    </row>
    <row r="1531" spans="1:33">
      <c r="A1531" s="12" t="s">
        <v>157</v>
      </c>
      <c r="B1531" s="2" t="s">
        <v>75</v>
      </c>
      <c r="C1531" s="13" t="s">
        <v>182</v>
      </c>
      <c r="D1531" s="2">
        <v>2016</v>
      </c>
      <c r="E1531" s="13">
        <v>2016</v>
      </c>
      <c r="F1531" s="13" t="s">
        <v>101</v>
      </c>
      <c r="G1531" s="88"/>
      <c r="H1531" s="88"/>
      <c r="I1531" s="88"/>
      <c r="J1531" s="88"/>
      <c r="K1531" s="88"/>
      <c r="L1531" s="88"/>
      <c r="M1531" s="45">
        <v>12929</v>
      </c>
      <c r="N1531" s="45">
        <v>24679</v>
      </c>
      <c r="O1531" s="45"/>
      <c r="P1531" s="45"/>
      <c r="Q1531" s="45"/>
      <c r="R1531" s="45"/>
      <c r="S1531" s="45"/>
      <c r="T1531" s="45"/>
      <c r="U1531" s="45"/>
      <c r="V1531" s="45"/>
      <c r="W1531" s="138"/>
      <c r="X1531" s="138"/>
      <c r="Y1531" s="138"/>
      <c r="Z1531" s="25">
        <v>0.98650000000000004</v>
      </c>
      <c r="AA1531" s="25"/>
      <c r="AB1531" s="25">
        <v>0.20799999999999999</v>
      </c>
      <c r="AC1531" s="25">
        <v>5.3999999999999999E-2</v>
      </c>
      <c r="AD1531" s="121"/>
      <c r="AE1531" s="121"/>
      <c r="AF1531" s="88">
        <v>586</v>
      </c>
      <c r="AG1531" s="88">
        <v>953</v>
      </c>
    </row>
    <row r="1532" spans="1:33">
      <c r="A1532" s="12" t="s">
        <v>158</v>
      </c>
      <c r="B1532" s="2" t="s">
        <v>75</v>
      </c>
      <c r="C1532" s="13" t="s">
        <v>182</v>
      </c>
      <c r="D1532" s="2">
        <v>2016</v>
      </c>
      <c r="E1532" s="13">
        <v>2016</v>
      </c>
      <c r="F1532" s="13" t="s">
        <v>101</v>
      </c>
      <c r="G1532" s="88"/>
      <c r="H1532" s="88"/>
      <c r="I1532" s="88"/>
      <c r="J1532" s="88"/>
      <c r="K1532" s="88"/>
      <c r="L1532" s="88"/>
      <c r="M1532" s="45">
        <v>166</v>
      </c>
      <c r="N1532" s="45">
        <v>295</v>
      </c>
      <c r="O1532" s="45"/>
      <c r="P1532" s="45"/>
      <c r="Q1532" s="45"/>
      <c r="R1532" s="45"/>
      <c r="S1532" s="45"/>
      <c r="T1532" s="45"/>
      <c r="U1532" s="45"/>
      <c r="V1532" s="45"/>
      <c r="W1532" s="138"/>
      <c r="X1532" s="138"/>
      <c r="Y1532" s="138"/>
      <c r="Z1532" s="25">
        <v>1</v>
      </c>
      <c r="AA1532" s="25"/>
      <c r="AB1532" s="25">
        <v>0.20799999999999999</v>
      </c>
      <c r="AC1532" s="25">
        <v>5.3999999999999999E-2</v>
      </c>
      <c r="AD1532" s="121"/>
      <c r="AE1532" s="121"/>
      <c r="AF1532" s="88" t="s">
        <v>430</v>
      </c>
      <c r="AG1532" s="88" t="s">
        <v>430</v>
      </c>
    </row>
    <row r="1533" spans="1:33">
      <c r="A1533" s="12" t="s">
        <v>159</v>
      </c>
      <c r="B1533" s="2" t="s">
        <v>75</v>
      </c>
      <c r="C1533" s="13" t="s">
        <v>182</v>
      </c>
      <c r="D1533" s="2">
        <v>2016</v>
      </c>
      <c r="E1533" s="13">
        <v>2016</v>
      </c>
      <c r="F1533" s="13" t="s">
        <v>101</v>
      </c>
      <c r="G1533" s="88"/>
      <c r="H1533" s="88"/>
      <c r="I1533" s="88"/>
      <c r="J1533" s="88"/>
      <c r="K1533" s="88"/>
      <c r="L1533" s="88"/>
      <c r="M1533" s="45">
        <v>3347</v>
      </c>
      <c r="N1533" s="45">
        <v>7104</v>
      </c>
      <c r="O1533" s="45"/>
      <c r="P1533" s="45"/>
      <c r="Q1533" s="45"/>
      <c r="R1533" s="45"/>
      <c r="S1533" s="45"/>
      <c r="T1533" s="45"/>
      <c r="U1533" s="45"/>
      <c r="V1533" s="45"/>
      <c r="W1533" s="138"/>
      <c r="X1533" s="138"/>
      <c r="Y1533" s="138"/>
      <c r="Z1533" s="25">
        <v>1</v>
      </c>
      <c r="AA1533" s="25"/>
      <c r="AB1533" s="25">
        <v>0.20799999999999999</v>
      </c>
      <c r="AC1533" s="25">
        <v>5.3999999999999999E-2</v>
      </c>
      <c r="AD1533" s="121"/>
      <c r="AE1533" s="121"/>
      <c r="AF1533" s="88">
        <v>158</v>
      </c>
      <c r="AG1533" s="88">
        <v>265</v>
      </c>
    </row>
    <row r="1534" spans="1:33">
      <c r="A1534" s="12" t="s">
        <v>160</v>
      </c>
      <c r="B1534" s="2" t="s">
        <v>74</v>
      </c>
      <c r="C1534" s="13" t="s">
        <v>182</v>
      </c>
      <c r="D1534" s="2">
        <v>2016</v>
      </c>
      <c r="E1534" s="13">
        <v>2016</v>
      </c>
      <c r="F1534" s="13" t="s">
        <v>101</v>
      </c>
      <c r="G1534" s="88"/>
      <c r="H1534" s="88"/>
      <c r="I1534" s="88"/>
      <c r="J1534" s="88"/>
      <c r="K1534" s="88"/>
      <c r="L1534" s="88"/>
      <c r="M1534" s="45">
        <v>22783</v>
      </c>
      <c r="N1534" s="45">
        <v>43283</v>
      </c>
      <c r="O1534" s="45"/>
      <c r="P1534" s="45"/>
      <c r="Q1534" s="45"/>
      <c r="R1534" s="45"/>
      <c r="S1534" s="45"/>
      <c r="T1534" s="45"/>
      <c r="U1534" s="45"/>
      <c r="V1534" s="45"/>
      <c r="W1534" s="138"/>
      <c r="X1534" s="138"/>
      <c r="Y1534" s="138"/>
      <c r="Z1534" s="25">
        <v>0.95650000000000002</v>
      </c>
      <c r="AA1534" s="25"/>
      <c r="AB1534" s="25">
        <v>0.2</v>
      </c>
      <c r="AC1534" s="25">
        <v>1.8100000000000002E-2</v>
      </c>
      <c r="AD1534" s="121"/>
      <c r="AE1534" s="121"/>
      <c r="AF1534" s="88">
        <v>2234</v>
      </c>
      <c r="AG1534" s="88">
        <v>4522</v>
      </c>
    </row>
    <row r="1535" spans="1:33">
      <c r="A1535" s="12" t="s">
        <v>161</v>
      </c>
      <c r="B1535" s="2" t="s">
        <v>74</v>
      </c>
      <c r="C1535" s="13" t="s">
        <v>182</v>
      </c>
      <c r="D1535" s="2">
        <v>2016</v>
      </c>
      <c r="E1535" s="13">
        <v>2016</v>
      </c>
      <c r="F1535" s="13" t="s">
        <v>101</v>
      </c>
      <c r="G1535" s="88"/>
      <c r="H1535" s="88"/>
      <c r="I1535" s="88"/>
      <c r="J1535" s="88"/>
      <c r="K1535" s="88"/>
      <c r="L1535" s="88"/>
      <c r="M1535" s="45">
        <v>19477</v>
      </c>
      <c r="N1535" s="45">
        <v>34744</v>
      </c>
      <c r="O1535" s="45"/>
      <c r="P1535" s="45"/>
      <c r="Q1535" s="45"/>
      <c r="R1535" s="45"/>
      <c r="S1535" s="45"/>
      <c r="T1535" s="45"/>
      <c r="U1535" s="45"/>
      <c r="V1535" s="45"/>
      <c r="W1535" s="138"/>
      <c r="X1535" s="138"/>
      <c r="Y1535" s="138"/>
      <c r="Z1535" s="25">
        <v>0.87</v>
      </c>
      <c r="AA1535" s="25"/>
      <c r="AB1535" s="25">
        <v>0.20799999999999999</v>
      </c>
      <c r="AC1535" s="25">
        <v>5.3999999999999999E-2</v>
      </c>
      <c r="AD1535" s="121"/>
      <c r="AE1535" s="121"/>
      <c r="AF1535" s="88">
        <v>3235</v>
      </c>
      <c r="AG1535" s="88">
        <v>6709</v>
      </c>
    </row>
    <row r="1536" spans="1:33">
      <c r="A1536" s="12" t="s">
        <v>162</v>
      </c>
      <c r="B1536" s="2" t="s">
        <v>75</v>
      </c>
      <c r="C1536" s="13" t="s">
        <v>182</v>
      </c>
      <c r="D1536" s="2">
        <v>2016</v>
      </c>
      <c r="E1536" s="13">
        <v>2016</v>
      </c>
      <c r="F1536" s="13" t="s">
        <v>101</v>
      </c>
      <c r="G1536" s="88"/>
      <c r="H1536" s="88"/>
      <c r="I1536" s="88"/>
      <c r="J1536" s="88"/>
      <c r="K1536" s="88"/>
      <c r="L1536" s="88"/>
      <c r="M1536" s="45">
        <v>42632</v>
      </c>
      <c r="N1536" s="45">
        <v>89906</v>
      </c>
      <c r="O1536" s="45"/>
      <c r="P1536" s="45"/>
      <c r="Q1536" s="45"/>
      <c r="R1536" s="45"/>
      <c r="S1536" s="45"/>
      <c r="T1536" s="45"/>
      <c r="U1536" s="45"/>
      <c r="V1536" s="45"/>
      <c r="W1536" s="138"/>
      <c r="X1536" s="138"/>
      <c r="Y1536" s="138"/>
      <c r="Z1536" s="25">
        <v>0.99409999999999998</v>
      </c>
      <c r="AA1536" s="25"/>
      <c r="AB1536" s="25">
        <v>0.25</v>
      </c>
      <c r="AC1536" s="25">
        <v>1.9900000000000001E-2</v>
      </c>
      <c r="AD1536" s="121"/>
      <c r="AE1536" s="121"/>
      <c r="AF1536" s="88">
        <v>5092</v>
      </c>
      <c r="AG1536" s="88">
        <v>11140</v>
      </c>
    </row>
    <row r="1537" spans="1:49">
      <c r="A1537" s="12" t="s">
        <v>163</v>
      </c>
      <c r="B1537" s="2" t="s">
        <v>75</v>
      </c>
      <c r="C1537" s="13" t="s">
        <v>182</v>
      </c>
      <c r="D1537" s="2">
        <v>2016</v>
      </c>
      <c r="E1537" s="13">
        <v>2016</v>
      </c>
      <c r="F1537" s="13" t="s">
        <v>101</v>
      </c>
      <c r="G1537" s="88"/>
      <c r="H1537" s="88"/>
      <c r="I1537" s="88"/>
      <c r="J1537" s="88"/>
      <c r="K1537" s="88"/>
      <c r="L1537" s="88"/>
      <c r="M1537" s="45">
        <v>5835</v>
      </c>
      <c r="N1537" s="45">
        <v>13426</v>
      </c>
      <c r="O1537" s="45"/>
      <c r="P1537" s="45"/>
      <c r="Q1537" s="45"/>
      <c r="R1537" s="45"/>
      <c r="S1537" s="45"/>
      <c r="T1537" s="45"/>
      <c r="U1537" s="45"/>
      <c r="V1537" s="45"/>
      <c r="W1537" s="138"/>
      <c r="X1537" s="138"/>
      <c r="Y1537" s="138"/>
      <c r="Z1537" s="25">
        <v>0.95620000000000005</v>
      </c>
      <c r="AA1537" s="25"/>
      <c r="AB1537" s="25">
        <v>0.20799999999999999</v>
      </c>
      <c r="AC1537" s="25">
        <v>5.3999999999999999E-2</v>
      </c>
      <c r="AD1537" s="121"/>
      <c r="AE1537" s="121"/>
      <c r="AF1537" s="88">
        <v>666</v>
      </c>
      <c r="AG1537" s="88">
        <v>1454</v>
      </c>
    </row>
    <row r="1538" spans="1:49">
      <c r="A1538" s="12" t="s">
        <v>164</v>
      </c>
      <c r="B1538" s="2" t="s">
        <v>75</v>
      </c>
      <c r="C1538" s="13" t="s">
        <v>182</v>
      </c>
      <c r="D1538" s="2">
        <v>2016</v>
      </c>
      <c r="E1538" s="13">
        <v>2016</v>
      </c>
      <c r="F1538" s="13" t="s">
        <v>101</v>
      </c>
      <c r="G1538" s="88"/>
      <c r="H1538" s="88"/>
      <c r="I1538" s="88"/>
      <c r="J1538" s="88"/>
      <c r="K1538" s="88"/>
      <c r="L1538" s="88"/>
      <c r="M1538" s="45">
        <v>4667</v>
      </c>
      <c r="N1538" s="45">
        <v>10185</v>
      </c>
      <c r="O1538" s="45"/>
      <c r="P1538" s="45"/>
      <c r="Q1538" s="45"/>
      <c r="R1538" s="45"/>
      <c r="S1538" s="45"/>
      <c r="T1538" s="45"/>
      <c r="U1538" s="45"/>
      <c r="V1538" s="45"/>
      <c r="W1538" s="138"/>
      <c r="X1538" s="138"/>
      <c r="Y1538" s="138"/>
      <c r="Z1538" s="25">
        <v>0.89180000000000004</v>
      </c>
      <c r="AA1538" s="25"/>
      <c r="AB1538" s="25">
        <v>0.20799999999999999</v>
      </c>
      <c r="AC1538" s="25">
        <v>5.3999999999999999E-2</v>
      </c>
      <c r="AD1538" s="121"/>
      <c r="AE1538" s="121"/>
      <c r="AF1538" s="88">
        <v>419</v>
      </c>
      <c r="AG1538" s="88">
        <v>910</v>
      </c>
      <c r="AH1538" s="1"/>
      <c r="AI1538" s="1"/>
      <c r="AJ1538" s="1"/>
      <c r="AK1538" s="1"/>
      <c r="AL1538" s="1"/>
      <c r="AM1538" s="1"/>
      <c r="AN1538" s="1"/>
      <c r="AO1538" s="1"/>
      <c r="AP1538" s="1"/>
      <c r="AQ1538" s="1"/>
      <c r="AR1538" s="1"/>
      <c r="AS1538" s="1"/>
      <c r="AT1538" s="1"/>
      <c r="AU1538" s="1"/>
      <c r="AV1538" s="1"/>
      <c r="AW1538" s="1"/>
    </row>
    <row r="1539" spans="1:49">
      <c r="A1539" s="12" t="s">
        <v>165</v>
      </c>
      <c r="B1539" s="2" t="s">
        <v>75</v>
      </c>
      <c r="C1539" s="13" t="s">
        <v>182</v>
      </c>
      <c r="D1539" s="2">
        <v>2016</v>
      </c>
      <c r="E1539" s="13">
        <v>2016</v>
      </c>
      <c r="F1539" s="13" t="s">
        <v>101</v>
      </c>
      <c r="G1539" s="88"/>
      <c r="H1539" s="88"/>
      <c r="I1539" s="88"/>
      <c r="J1539" s="88"/>
      <c r="K1539" s="88"/>
      <c r="L1539" s="88"/>
      <c r="M1539" s="45">
        <v>1039</v>
      </c>
      <c r="N1539" s="45">
        <v>1818</v>
      </c>
      <c r="O1539" s="45"/>
      <c r="P1539" s="45"/>
      <c r="Q1539" s="45"/>
      <c r="R1539" s="45"/>
      <c r="S1539" s="45"/>
      <c r="T1539" s="45"/>
      <c r="U1539" s="45"/>
      <c r="V1539" s="45"/>
      <c r="W1539" s="138"/>
      <c r="X1539" s="138"/>
      <c r="Y1539" s="138"/>
      <c r="Z1539" s="25">
        <v>0.90410000000000001</v>
      </c>
      <c r="AA1539" s="25"/>
      <c r="AB1539" s="25">
        <v>0.20799999999999999</v>
      </c>
      <c r="AC1539" s="25">
        <v>5.3999999999999999E-2</v>
      </c>
      <c r="AD1539" s="121"/>
      <c r="AE1539" s="121"/>
      <c r="AF1539" s="88">
        <v>28</v>
      </c>
      <c r="AG1539" s="88">
        <v>40</v>
      </c>
      <c r="AH1539" s="1"/>
      <c r="AI1539" s="1"/>
      <c r="AJ1539" s="1"/>
      <c r="AK1539" s="1"/>
      <c r="AL1539" s="1"/>
      <c r="AM1539" s="1"/>
      <c r="AN1539" s="1"/>
      <c r="AO1539" s="1"/>
      <c r="AP1539" s="1"/>
      <c r="AQ1539" s="1"/>
      <c r="AR1539" s="1"/>
      <c r="AS1539" s="1"/>
      <c r="AT1539" s="1"/>
      <c r="AU1539" s="1"/>
      <c r="AV1539" s="1"/>
      <c r="AW1539" s="1"/>
    </row>
    <row r="1540" spans="1:49">
      <c r="A1540" s="12" t="s">
        <v>166</v>
      </c>
      <c r="B1540" s="2" t="s">
        <v>74</v>
      </c>
      <c r="C1540" s="13" t="s">
        <v>182</v>
      </c>
      <c r="D1540" s="2">
        <v>2016</v>
      </c>
      <c r="E1540" s="13">
        <v>2016</v>
      </c>
      <c r="F1540" s="13" t="s">
        <v>101</v>
      </c>
      <c r="G1540" s="88"/>
      <c r="H1540" s="88"/>
      <c r="I1540" s="88"/>
      <c r="J1540" s="88"/>
      <c r="K1540" s="88"/>
      <c r="L1540" s="88"/>
      <c r="M1540" s="45">
        <v>53404</v>
      </c>
      <c r="N1540" s="45">
        <v>125621</v>
      </c>
      <c r="O1540" s="45"/>
      <c r="P1540" s="45"/>
      <c r="Q1540" s="45"/>
      <c r="R1540" s="45"/>
      <c r="S1540" s="45"/>
      <c r="T1540" s="45"/>
      <c r="U1540" s="45"/>
      <c r="V1540" s="45"/>
      <c r="W1540" s="138"/>
      <c r="X1540" s="138"/>
      <c r="Y1540" s="138"/>
      <c r="Z1540" s="25">
        <v>0.97960000000000003</v>
      </c>
      <c r="AA1540" s="25"/>
      <c r="AB1540" s="25">
        <v>0.125</v>
      </c>
      <c r="AC1540" s="25">
        <v>2.5899999999999999E-2</v>
      </c>
      <c r="AD1540" s="121"/>
      <c r="AE1540" s="121"/>
      <c r="AF1540" s="88">
        <v>8138</v>
      </c>
      <c r="AG1540" s="88">
        <v>19141</v>
      </c>
      <c r="AH1540" s="1"/>
      <c r="AI1540" s="1"/>
      <c r="AJ1540" s="1"/>
      <c r="AK1540" s="1"/>
      <c r="AL1540" s="1"/>
      <c r="AM1540" s="1"/>
      <c r="AN1540" s="1"/>
      <c r="AO1540" s="1"/>
      <c r="AP1540" s="1"/>
      <c r="AQ1540" s="1"/>
      <c r="AR1540" s="1"/>
      <c r="AS1540" s="1"/>
      <c r="AT1540" s="1"/>
      <c r="AU1540" s="1"/>
      <c r="AV1540" s="1"/>
      <c r="AW1540" s="1"/>
    </row>
    <row r="1541" spans="1:49">
      <c r="A1541" s="12" t="s">
        <v>167</v>
      </c>
      <c r="B1541" s="2" t="s">
        <v>75</v>
      </c>
      <c r="C1541" s="13" t="s">
        <v>182</v>
      </c>
      <c r="D1541" s="2">
        <v>2016</v>
      </c>
      <c r="E1541" s="13">
        <v>2016</v>
      </c>
      <c r="F1541" s="13" t="s">
        <v>101</v>
      </c>
      <c r="G1541" s="88"/>
      <c r="H1541" s="88"/>
      <c r="I1541" s="88"/>
      <c r="J1541" s="88"/>
      <c r="K1541" s="88"/>
      <c r="L1541" s="88"/>
      <c r="M1541" s="45">
        <v>3175</v>
      </c>
      <c r="N1541" s="45">
        <v>5533</v>
      </c>
      <c r="O1541" s="45"/>
      <c r="P1541" s="45"/>
      <c r="Q1541" s="45"/>
      <c r="R1541" s="45"/>
      <c r="S1541" s="45"/>
      <c r="T1541" s="45"/>
      <c r="U1541" s="45"/>
      <c r="V1541" s="45"/>
      <c r="W1541" s="138"/>
      <c r="X1541" s="138"/>
      <c r="Y1541" s="138"/>
      <c r="Z1541" s="25">
        <v>0.98529999999999995</v>
      </c>
      <c r="AA1541" s="25"/>
      <c r="AB1541" s="25">
        <v>0.20799999999999999</v>
      </c>
      <c r="AC1541" s="25">
        <v>5.3999999999999999E-2</v>
      </c>
      <c r="AD1541" s="121"/>
      <c r="AE1541" s="121"/>
      <c r="AF1541" s="88">
        <v>99</v>
      </c>
      <c r="AG1541" s="88">
        <v>150</v>
      </c>
      <c r="AH1541" s="1"/>
      <c r="AI1541" s="1"/>
      <c r="AJ1541" s="1"/>
      <c r="AK1541" s="1"/>
      <c r="AL1541" s="1"/>
      <c r="AM1541" s="1"/>
      <c r="AN1541" s="1"/>
      <c r="AO1541" s="1"/>
      <c r="AP1541" s="1"/>
      <c r="AQ1541" s="1"/>
      <c r="AR1541" s="1"/>
      <c r="AS1541" s="1"/>
      <c r="AT1541" s="1"/>
      <c r="AU1541" s="1"/>
      <c r="AV1541" s="1"/>
      <c r="AW1541" s="1"/>
    </row>
    <row r="1542" spans="1:49">
      <c r="A1542" s="12" t="s">
        <v>168</v>
      </c>
      <c r="B1542" s="2" t="s">
        <v>74</v>
      </c>
      <c r="C1542" s="13" t="s">
        <v>182</v>
      </c>
      <c r="D1542" s="2">
        <v>2016</v>
      </c>
      <c r="E1542" s="13">
        <v>2016</v>
      </c>
      <c r="F1542" s="13" t="s">
        <v>101</v>
      </c>
      <c r="G1542" s="88"/>
      <c r="H1542" s="88"/>
      <c r="I1542" s="88"/>
      <c r="J1542" s="88"/>
      <c r="K1542" s="88"/>
      <c r="L1542" s="88"/>
      <c r="M1542" s="45">
        <v>37799</v>
      </c>
      <c r="N1542" s="45">
        <v>76119</v>
      </c>
      <c r="O1542" s="45"/>
      <c r="P1542" s="45"/>
      <c r="Q1542" s="45"/>
      <c r="R1542" s="45"/>
      <c r="S1542" s="45"/>
      <c r="T1542" s="45"/>
      <c r="U1542" s="45"/>
      <c r="V1542" s="45"/>
      <c r="W1542" s="138"/>
      <c r="X1542" s="138"/>
      <c r="Y1542" s="138"/>
      <c r="Z1542" s="25">
        <v>0.97740000000000005</v>
      </c>
      <c r="AA1542" s="25"/>
      <c r="AB1542" s="25">
        <v>0.42899999999999999</v>
      </c>
      <c r="AC1542" s="25">
        <v>5.4100000000000002E-2</v>
      </c>
      <c r="AD1542" s="121"/>
      <c r="AE1542" s="121"/>
      <c r="AF1542" s="88">
        <v>7177</v>
      </c>
      <c r="AG1542" s="88">
        <v>16238</v>
      </c>
      <c r="AH1542" s="1"/>
      <c r="AI1542" s="1"/>
      <c r="AJ1542" s="1"/>
      <c r="AK1542" s="1"/>
      <c r="AL1542" s="1"/>
      <c r="AM1542" s="1"/>
      <c r="AN1542" s="1"/>
      <c r="AO1542" s="1"/>
      <c r="AP1542" s="1"/>
      <c r="AQ1542" s="1"/>
      <c r="AR1542" s="1"/>
      <c r="AS1542" s="1"/>
      <c r="AT1542" s="1"/>
      <c r="AU1542" s="1"/>
      <c r="AV1542" s="1"/>
      <c r="AW1542" s="1"/>
    </row>
    <row r="1543" spans="1:49">
      <c r="A1543" s="12" t="s">
        <v>169</v>
      </c>
      <c r="B1543" s="2" t="s">
        <v>74</v>
      </c>
      <c r="C1543" s="13" t="s">
        <v>182</v>
      </c>
      <c r="D1543" s="2">
        <v>2016</v>
      </c>
      <c r="E1543" s="13">
        <v>2016</v>
      </c>
      <c r="F1543" s="13" t="s">
        <v>101</v>
      </c>
      <c r="G1543" s="88"/>
      <c r="H1543" s="88"/>
      <c r="I1543" s="88"/>
      <c r="J1543" s="88"/>
      <c r="K1543" s="88"/>
      <c r="L1543" s="88"/>
      <c r="M1543" s="45">
        <v>10864</v>
      </c>
      <c r="N1543" s="45">
        <v>21445</v>
      </c>
      <c r="O1543" s="45"/>
      <c r="P1543" s="45"/>
      <c r="Q1543" s="45"/>
      <c r="R1543" s="45"/>
      <c r="S1543" s="45"/>
      <c r="T1543" s="45"/>
      <c r="U1543" s="45"/>
      <c r="V1543" s="45"/>
      <c r="W1543" s="138"/>
      <c r="X1543" s="138"/>
      <c r="Y1543" s="138"/>
      <c r="Z1543" s="25">
        <v>0.96440000000000003</v>
      </c>
      <c r="AA1543" s="25"/>
      <c r="AB1543" s="25">
        <v>0.20799999999999999</v>
      </c>
      <c r="AC1543" s="25">
        <v>5.3999999999999999E-2</v>
      </c>
      <c r="AD1543" s="121"/>
      <c r="AE1543" s="121"/>
      <c r="AF1543" s="88">
        <v>964</v>
      </c>
      <c r="AG1543" s="88">
        <v>1956</v>
      </c>
      <c r="AH1543" s="1"/>
      <c r="AI1543" s="1"/>
      <c r="AJ1543" s="1"/>
      <c r="AK1543" s="1"/>
      <c r="AL1543" s="1"/>
      <c r="AM1543" s="1"/>
      <c r="AN1543" s="1"/>
      <c r="AO1543" s="1"/>
      <c r="AP1543" s="1"/>
      <c r="AQ1543" s="1"/>
      <c r="AR1543" s="1"/>
      <c r="AS1543" s="1"/>
      <c r="AT1543" s="1"/>
      <c r="AU1543" s="1"/>
      <c r="AV1543" s="1"/>
      <c r="AW1543" s="1"/>
    </row>
    <row r="1544" spans="1:49">
      <c r="A1544" s="12" t="s">
        <v>170</v>
      </c>
      <c r="B1544" s="2" t="s">
        <v>75</v>
      </c>
      <c r="C1544" s="13" t="s">
        <v>182</v>
      </c>
      <c r="D1544" s="2">
        <v>2016</v>
      </c>
      <c r="E1544" s="13">
        <v>2016</v>
      </c>
      <c r="F1544" s="13" t="s">
        <v>101</v>
      </c>
      <c r="G1544" s="88"/>
      <c r="H1544" s="88"/>
      <c r="I1544" s="88"/>
      <c r="J1544" s="88"/>
      <c r="K1544" s="88"/>
      <c r="L1544" s="88"/>
      <c r="M1544" s="45">
        <v>6344</v>
      </c>
      <c r="N1544" s="45">
        <v>13652</v>
      </c>
      <c r="O1544" s="45"/>
      <c r="P1544" s="45"/>
      <c r="Q1544" s="45"/>
      <c r="R1544" s="45"/>
      <c r="S1544" s="45"/>
      <c r="T1544" s="45"/>
      <c r="U1544" s="45"/>
      <c r="V1544" s="45"/>
      <c r="W1544" s="138"/>
      <c r="X1544" s="138"/>
      <c r="Y1544" s="138"/>
      <c r="Z1544" s="25">
        <v>1</v>
      </c>
      <c r="AA1544" s="25"/>
      <c r="AB1544" s="25">
        <v>0.20799999999999999</v>
      </c>
      <c r="AC1544" s="25">
        <v>5.3999999999999999E-2</v>
      </c>
      <c r="AD1544" s="121"/>
      <c r="AE1544" s="121"/>
      <c r="AF1544" s="88">
        <v>520</v>
      </c>
      <c r="AG1544" s="88">
        <v>1058</v>
      </c>
      <c r="AH1544" s="1"/>
      <c r="AI1544" s="1"/>
      <c r="AJ1544" s="1"/>
      <c r="AK1544" s="1"/>
      <c r="AL1544" s="1"/>
      <c r="AM1544" s="1"/>
      <c r="AN1544" s="1"/>
      <c r="AO1544" s="1"/>
      <c r="AP1544" s="1"/>
      <c r="AQ1544" s="1"/>
      <c r="AR1544" s="1"/>
      <c r="AS1544" s="1"/>
      <c r="AT1544" s="1"/>
      <c r="AU1544" s="1"/>
      <c r="AV1544" s="1"/>
      <c r="AW1544" s="1"/>
    </row>
    <row r="1545" spans="1:49">
      <c r="A1545" s="48" t="s">
        <v>171</v>
      </c>
      <c r="B1545" s="2" t="s">
        <v>66</v>
      </c>
      <c r="C1545" s="13" t="s">
        <v>183</v>
      </c>
      <c r="D1545" s="2">
        <v>2016</v>
      </c>
      <c r="E1545" s="13">
        <v>2016</v>
      </c>
      <c r="F1545" s="13" t="s">
        <v>101</v>
      </c>
      <c r="G1545" s="88">
        <v>270979</v>
      </c>
      <c r="H1545" s="88">
        <v>1846668</v>
      </c>
      <c r="I1545" s="88">
        <v>2117</v>
      </c>
      <c r="J1545" s="88">
        <v>19346</v>
      </c>
      <c r="K1545" s="88">
        <v>273096</v>
      </c>
      <c r="L1545" s="88">
        <v>1866014</v>
      </c>
      <c r="M1545" s="45">
        <v>2139110</v>
      </c>
      <c r="N1545" s="45">
        <v>4430133</v>
      </c>
      <c r="O1545" s="45">
        <v>688062</v>
      </c>
      <c r="P1545" s="45">
        <v>3692900</v>
      </c>
      <c r="Q1545" s="45">
        <v>4380962</v>
      </c>
      <c r="R1545" s="45">
        <v>7081</v>
      </c>
      <c r="S1545" s="45">
        <v>42090</v>
      </c>
      <c r="T1545" s="45">
        <v>49171</v>
      </c>
      <c r="U1545" s="45">
        <v>695143</v>
      </c>
      <c r="V1545" s="45">
        <v>3734990</v>
      </c>
      <c r="W1545" s="138">
        <v>613986694.87</v>
      </c>
      <c r="X1545" s="138">
        <v>6158319</v>
      </c>
      <c r="Y1545" s="138">
        <v>620145013.87</v>
      </c>
      <c r="Z1545" s="25">
        <v>0.97299999999999998</v>
      </c>
      <c r="AA1545" s="25"/>
      <c r="AB1545" s="25">
        <v>0.36299999999999999</v>
      </c>
      <c r="AC1545" s="25">
        <v>5.2499999999999998E-2</v>
      </c>
      <c r="AD1545" s="121"/>
      <c r="AE1545" s="121"/>
      <c r="AF1545" s="88">
        <v>313989</v>
      </c>
      <c r="AG1545" s="88">
        <v>666435</v>
      </c>
      <c r="AH1545" s="2"/>
      <c r="AI1545" s="2"/>
      <c r="AJ1545" s="2"/>
      <c r="AK1545" s="2"/>
      <c r="AL1545" s="2"/>
      <c r="AM1545" s="2"/>
      <c r="AN1545" s="2"/>
      <c r="AO1545" s="2"/>
      <c r="AP1545" s="2"/>
      <c r="AQ1545" s="2"/>
      <c r="AR1545" s="2"/>
      <c r="AS1545" s="2"/>
      <c r="AT1545" s="2"/>
      <c r="AU1545" s="2"/>
      <c r="AV1545" s="2"/>
      <c r="AW1545" s="2"/>
    </row>
    <row r="1546" spans="1:49">
      <c r="A1546" s="48" t="s">
        <v>172</v>
      </c>
      <c r="B1546" s="2" t="s">
        <v>74</v>
      </c>
      <c r="C1546" s="13" t="s">
        <v>183</v>
      </c>
      <c r="D1546" s="2">
        <v>2016</v>
      </c>
      <c r="E1546" s="13">
        <v>2016</v>
      </c>
      <c r="F1546" s="13" t="s">
        <v>101</v>
      </c>
      <c r="G1546" s="88"/>
      <c r="H1546" s="88"/>
      <c r="I1546" s="88"/>
      <c r="J1546" s="88"/>
      <c r="K1546" s="88"/>
      <c r="L1546" s="88"/>
      <c r="M1546" s="45">
        <v>61189</v>
      </c>
      <c r="N1546" s="45">
        <v>117557</v>
      </c>
      <c r="O1546" s="45"/>
      <c r="P1546" s="45"/>
      <c r="Q1546" s="45"/>
      <c r="R1546" s="45"/>
      <c r="S1546" s="45"/>
      <c r="T1546" s="45"/>
      <c r="U1546" s="45"/>
      <c r="V1546" s="45"/>
      <c r="W1546" s="138"/>
      <c r="X1546" s="138"/>
      <c r="Y1546" s="138"/>
      <c r="Z1546" s="25">
        <v>0.96779999999999999</v>
      </c>
      <c r="AA1546" s="25"/>
      <c r="AB1546" s="25">
        <v>0.46200000000000002</v>
      </c>
      <c r="AC1546" s="25">
        <v>5.8799999999999998E-2</v>
      </c>
      <c r="AD1546" s="121"/>
      <c r="AE1546" s="121"/>
      <c r="AF1546" s="88">
        <v>8371</v>
      </c>
      <c r="AG1546" s="88">
        <v>16244</v>
      </c>
      <c r="AH1546" s="1"/>
      <c r="AI1546" s="1"/>
      <c r="AJ1546" s="1"/>
      <c r="AK1546" s="1"/>
      <c r="AL1546" s="1"/>
      <c r="AM1546" s="1"/>
      <c r="AN1546" s="1"/>
      <c r="AO1546" s="1"/>
      <c r="AP1546" s="1"/>
      <c r="AQ1546" s="1"/>
      <c r="AR1546" s="1"/>
      <c r="AS1546" s="1"/>
      <c r="AT1546" s="1"/>
      <c r="AU1546" s="1"/>
      <c r="AV1546" s="1"/>
      <c r="AW1546" s="1"/>
    </row>
    <row r="1547" spans="1:49">
      <c r="A1547" s="48" t="s">
        <v>173</v>
      </c>
      <c r="B1547" s="2" t="s">
        <v>75</v>
      </c>
      <c r="C1547" s="13" t="s">
        <v>183</v>
      </c>
      <c r="D1547" s="2">
        <v>2016</v>
      </c>
      <c r="E1547" s="13">
        <v>2016</v>
      </c>
      <c r="F1547" s="13" t="s">
        <v>101</v>
      </c>
      <c r="G1547" s="88"/>
      <c r="H1547" s="88"/>
      <c r="I1547" s="88"/>
      <c r="J1547" s="88"/>
      <c r="K1547" s="88"/>
      <c r="L1547" s="88"/>
      <c r="M1547" s="45">
        <v>97</v>
      </c>
      <c r="N1547" s="45">
        <v>161</v>
      </c>
      <c r="O1547" s="45"/>
      <c r="P1547" s="45"/>
      <c r="Q1547" s="45"/>
      <c r="R1547" s="45"/>
      <c r="S1547" s="45"/>
      <c r="T1547" s="45"/>
      <c r="U1547" s="45"/>
      <c r="V1547" s="45"/>
      <c r="W1547" s="138"/>
      <c r="X1547" s="138"/>
      <c r="Y1547" s="138"/>
      <c r="Z1547" s="25">
        <v>1</v>
      </c>
      <c r="AA1547" s="25"/>
      <c r="AB1547" s="25">
        <v>0.19600000000000001</v>
      </c>
      <c r="AC1547" s="25">
        <v>5.74E-2</v>
      </c>
      <c r="AD1547" s="121"/>
      <c r="AE1547" s="121"/>
      <c r="AF1547" s="88">
        <v>0</v>
      </c>
      <c r="AG1547" s="88">
        <v>0</v>
      </c>
      <c r="AH1547" s="1"/>
      <c r="AI1547" s="1"/>
      <c r="AJ1547" s="1"/>
      <c r="AK1547" s="1"/>
      <c r="AL1547" s="1"/>
      <c r="AM1547" s="1"/>
      <c r="AN1547" s="1"/>
      <c r="AO1547" s="1"/>
      <c r="AP1547" s="1"/>
      <c r="AQ1547" s="1"/>
      <c r="AR1547" s="1"/>
      <c r="AS1547" s="1"/>
      <c r="AT1547" s="1"/>
      <c r="AU1547" s="1"/>
      <c r="AV1547" s="1"/>
      <c r="AW1547" s="1"/>
    </row>
    <row r="1548" spans="1:49">
      <c r="A1548" s="48" t="s">
        <v>174</v>
      </c>
      <c r="B1548" s="2" t="s">
        <v>75</v>
      </c>
      <c r="C1548" s="13" t="s">
        <v>183</v>
      </c>
      <c r="D1548" s="2">
        <v>2016</v>
      </c>
      <c r="E1548" s="13">
        <v>2016</v>
      </c>
      <c r="F1548" s="13" t="s">
        <v>101</v>
      </c>
      <c r="G1548" s="88"/>
      <c r="H1548" s="88"/>
      <c r="I1548" s="88"/>
      <c r="J1548" s="88"/>
      <c r="K1548" s="88"/>
      <c r="L1548" s="88"/>
      <c r="M1548" s="45">
        <v>1830</v>
      </c>
      <c r="N1548" s="45">
        <v>3458</v>
      </c>
      <c r="O1548" s="45"/>
      <c r="P1548" s="45"/>
      <c r="Q1548" s="45"/>
      <c r="R1548" s="45"/>
      <c r="S1548" s="45"/>
      <c r="T1548" s="45"/>
      <c r="U1548" s="45"/>
      <c r="V1548" s="45"/>
      <c r="W1548" s="138"/>
      <c r="X1548" s="138"/>
      <c r="Y1548" s="138"/>
      <c r="Z1548" s="25">
        <v>0.95</v>
      </c>
      <c r="AA1548" s="25"/>
      <c r="AB1548" s="25">
        <v>0.19600000000000001</v>
      </c>
      <c r="AC1548" s="25">
        <v>5.74E-2</v>
      </c>
      <c r="AD1548" s="121"/>
      <c r="AE1548" s="121"/>
      <c r="AF1548" s="88">
        <v>56</v>
      </c>
      <c r="AG1548" s="88">
        <v>106</v>
      </c>
      <c r="AH1548" s="1"/>
      <c r="AI1548" s="1"/>
      <c r="AJ1548" s="1"/>
      <c r="AK1548" s="1"/>
      <c r="AL1548" s="1"/>
      <c r="AM1548" s="1"/>
      <c r="AN1548" s="1"/>
      <c r="AO1548" s="1"/>
      <c r="AP1548" s="1"/>
      <c r="AQ1548" s="1"/>
      <c r="AR1548" s="1"/>
      <c r="AS1548" s="1"/>
      <c r="AT1548" s="1"/>
      <c r="AU1548" s="1"/>
      <c r="AV1548" s="1"/>
      <c r="AW1548" s="1"/>
    </row>
    <row r="1549" spans="1:49">
      <c r="A1549" s="48" t="s">
        <v>175</v>
      </c>
      <c r="B1549" s="2" t="s">
        <v>75</v>
      </c>
      <c r="C1549" s="13" t="s">
        <v>183</v>
      </c>
      <c r="D1549" s="2">
        <v>2016</v>
      </c>
      <c r="E1549" s="13">
        <v>2016</v>
      </c>
      <c r="F1549" s="13" t="s">
        <v>101</v>
      </c>
      <c r="G1549" s="88"/>
      <c r="H1549" s="88"/>
      <c r="I1549" s="88"/>
      <c r="J1549" s="88"/>
      <c r="K1549" s="88"/>
      <c r="L1549" s="88"/>
      <c r="M1549" s="45">
        <v>17109</v>
      </c>
      <c r="N1549" s="45">
        <v>32341</v>
      </c>
      <c r="O1549" s="45"/>
      <c r="P1549" s="45"/>
      <c r="Q1549" s="45"/>
      <c r="R1549" s="45"/>
      <c r="S1549" s="45"/>
      <c r="T1549" s="45"/>
      <c r="U1549" s="45"/>
      <c r="V1549" s="45"/>
      <c r="W1549" s="138"/>
      <c r="X1549" s="138"/>
      <c r="Y1549" s="138"/>
      <c r="Z1549" s="25">
        <v>0.88900000000000001</v>
      </c>
      <c r="AA1549" s="25"/>
      <c r="AB1549" s="25">
        <v>0.19600000000000001</v>
      </c>
      <c r="AC1549" s="25">
        <v>5.74E-2</v>
      </c>
      <c r="AD1549" s="121"/>
      <c r="AE1549" s="121"/>
      <c r="AF1549" s="88">
        <v>885</v>
      </c>
      <c r="AG1549" s="88">
        <v>1516</v>
      </c>
      <c r="AH1549" s="1"/>
      <c r="AI1549" s="1"/>
      <c r="AJ1549" s="1"/>
      <c r="AK1549" s="1"/>
      <c r="AL1549" s="1"/>
      <c r="AM1549" s="1"/>
      <c r="AN1549" s="1"/>
      <c r="AO1549" s="1"/>
      <c r="AP1549" s="1"/>
      <c r="AQ1549" s="1"/>
      <c r="AR1549" s="1"/>
      <c r="AS1549" s="1"/>
      <c r="AT1549" s="1"/>
      <c r="AU1549" s="1"/>
      <c r="AV1549" s="1"/>
      <c r="AW1549" s="1"/>
    </row>
    <row r="1550" spans="1:49">
      <c r="A1550" s="48" t="s">
        <v>176</v>
      </c>
      <c r="B1550" s="2" t="s">
        <v>75</v>
      </c>
      <c r="C1550" s="13" t="s">
        <v>183</v>
      </c>
      <c r="D1550" s="2">
        <v>2016</v>
      </c>
      <c r="E1550" s="13">
        <v>2016</v>
      </c>
      <c r="F1550" s="13" t="s">
        <v>101</v>
      </c>
      <c r="G1550" s="88"/>
      <c r="H1550" s="88"/>
      <c r="I1550" s="88"/>
      <c r="J1550" s="88"/>
      <c r="K1550" s="88"/>
      <c r="L1550" s="88"/>
      <c r="M1550" s="45">
        <v>2791</v>
      </c>
      <c r="N1550" s="45">
        <v>5145</v>
      </c>
      <c r="O1550" s="45"/>
      <c r="P1550" s="45"/>
      <c r="Q1550" s="45"/>
      <c r="R1550" s="45"/>
      <c r="S1550" s="45"/>
      <c r="T1550" s="45"/>
      <c r="U1550" s="45"/>
      <c r="V1550" s="45"/>
      <c r="W1550" s="138"/>
      <c r="X1550" s="138"/>
      <c r="Y1550" s="138"/>
      <c r="Z1550" s="25">
        <v>0.98019999999999996</v>
      </c>
      <c r="AA1550" s="25"/>
      <c r="AB1550" s="25">
        <v>0.19600000000000001</v>
      </c>
      <c r="AC1550" s="25">
        <v>5.74E-2</v>
      </c>
      <c r="AD1550" s="121"/>
      <c r="AE1550" s="121"/>
      <c r="AF1550" s="88">
        <v>73</v>
      </c>
      <c r="AG1550" s="88">
        <v>141</v>
      </c>
      <c r="AH1550" s="1"/>
      <c r="AI1550" s="1"/>
      <c r="AJ1550" s="1"/>
      <c r="AK1550" s="1"/>
      <c r="AL1550" s="1"/>
      <c r="AM1550" s="1"/>
      <c r="AN1550" s="1"/>
      <c r="AO1550" s="1"/>
      <c r="AP1550" s="1"/>
      <c r="AQ1550" s="1"/>
      <c r="AR1550" s="1"/>
      <c r="AS1550" s="1"/>
      <c r="AT1550" s="1"/>
      <c r="AU1550" s="1"/>
      <c r="AV1550" s="1"/>
      <c r="AW1550" s="1"/>
    </row>
    <row r="1551" spans="1:49">
      <c r="A1551" s="48" t="s">
        <v>177</v>
      </c>
      <c r="B1551" s="2" t="s">
        <v>75</v>
      </c>
      <c r="C1551" s="13" t="s">
        <v>183</v>
      </c>
      <c r="D1551" s="2">
        <v>2016</v>
      </c>
      <c r="E1551" s="13">
        <v>2016</v>
      </c>
      <c r="F1551" s="13" t="s">
        <v>101</v>
      </c>
      <c r="G1551" s="88"/>
      <c r="H1551" s="88"/>
      <c r="I1551" s="88"/>
      <c r="J1551" s="88"/>
      <c r="K1551" s="88"/>
      <c r="L1551" s="88"/>
      <c r="M1551" s="45">
        <v>602</v>
      </c>
      <c r="N1551" s="45">
        <v>1375</v>
      </c>
      <c r="O1551" s="45"/>
      <c r="P1551" s="45"/>
      <c r="Q1551" s="45"/>
      <c r="R1551" s="45"/>
      <c r="S1551" s="45"/>
      <c r="T1551" s="45"/>
      <c r="U1551" s="45"/>
      <c r="V1551" s="45"/>
      <c r="W1551" s="138"/>
      <c r="X1551" s="138"/>
      <c r="Y1551" s="138"/>
      <c r="Z1551" s="25">
        <v>0.7742</v>
      </c>
      <c r="AA1551" s="25"/>
      <c r="AB1551" s="25">
        <v>0.19600000000000001</v>
      </c>
      <c r="AC1551" s="25">
        <v>5.74E-2</v>
      </c>
      <c r="AD1551" s="121"/>
      <c r="AE1551" s="121"/>
      <c r="AF1551" s="88">
        <v>114</v>
      </c>
      <c r="AG1551" s="88">
        <v>245</v>
      </c>
      <c r="AH1551" s="1"/>
      <c r="AI1551" s="1"/>
      <c r="AJ1551" s="1"/>
      <c r="AK1551" s="1"/>
      <c r="AL1551" s="1"/>
      <c r="AM1551" s="1"/>
      <c r="AN1551" s="1"/>
      <c r="AO1551" s="1"/>
      <c r="AP1551" s="1"/>
      <c r="AQ1551" s="1"/>
      <c r="AR1551" s="1"/>
      <c r="AS1551" s="1"/>
      <c r="AT1551" s="1"/>
      <c r="AU1551" s="1"/>
      <c r="AV1551" s="1"/>
      <c r="AW1551" s="1"/>
    </row>
    <row r="1552" spans="1:49">
      <c r="A1552" s="48" t="s">
        <v>178</v>
      </c>
      <c r="B1552" s="2" t="s">
        <v>74</v>
      </c>
      <c r="C1552" s="13" t="s">
        <v>183</v>
      </c>
      <c r="D1552" s="2">
        <v>2016</v>
      </c>
      <c r="E1552" s="13">
        <v>2016</v>
      </c>
      <c r="F1552" s="13" t="s">
        <v>101</v>
      </c>
      <c r="G1552" s="88"/>
      <c r="H1552" s="88"/>
      <c r="I1552" s="88"/>
      <c r="J1552" s="88"/>
      <c r="K1552" s="88"/>
      <c r="L1552" s="88"/>
      <c r="M1552" s="45">
        <v>35021</v>
      </c>
      <c r="N1552" s="45">
        <v>69951</v>
      </c>
      <c r="O1552" s="45"/>
      <c r="P1552" s="45"/>
      <c r="Q1552" s="45"/>
      <c r="R1552" s="45"/>
      <c r="S1552" s="45"/>
      <c r="T1552" s="45"/>
      <c r="U1552" s="45"/>
      <c r="V1552" s="45"/>
      <c r="W1552" s="138"/>
      <c r="X1552" s="138"/>
      <c r="Y1552" s="138"/>
      <c r="Z1552" s="25">
        <v>0.95140000000000002</v>
      </c>
      <c r="AA1552" s="25"/>
      <c r="AB1552" s="25">
        <v>0.44400000000000001</v>
      </c>
      <c r="AC1552" s="25">
        <v>3.6999999999999998E-2</v>
      </c>
      <c r="AD1552" s="121"/>
      <c r="AE1552" s="121"/>
      <c r="AF1552" s="88">
        <v>5089</v>
      </c>
      <c r="AG1552" s="88">
        <v>10347</v>
      </c>
      <c r="AH1552" s="1"/>
      <c r="AI1552" s="1"/>
      <c r="AJ1552" s="1"/>
      <c r="AK1552" s="1"/>
      <c r="AL1552" s="1"/>
      <c r="AM1552" s="1"/>
      <c r="AN1552" s="1"/>
      <c r="AO1552" s="1"/>
      <c r="AP1552" s="1"/>
      <c r="AQ1552" s="1"/>
      <c r="AR1552" s="1"/>
      <c r="AS1552" s="1"/>
      <c r="AT1552" s="1"/>
      <c r="AU1552" s="1"/>
      <c r="AV1552" s="1"/>
      <c r="AW1552" s="1"/>
    </row>
    <row r="1553" spans="1:49">
      <c r="A1553" s="48" t="s">
        <v>179</v>
      </c>
      <c r="B1553" s="2" t="s">
        <v>75</v>
      </c>
      <c r="C1553" s="13" t="s">
        <v>183</v>
      </c>
      <c r="D1553" s="2">
        <v>2016</v>
      </c>
      <c r="E1553" s="13">
        <v>2016</v>
      </c>
      <c r="F1553" s="13" t="s">
        <v>101</v>
      </c>
      <c r="G1553" s="88"/>
      <c r="H1553" s="88"/>
      <c r="I1553" s="88"/>
      <c r="J1553" s="88"/>
      <c r="K1553" s="88"/>
      <c r="L1553" s="88"/>
      <c r="M1553" s="45">
        <v>2655</v>
      </c>
      <c r="N1553" s="45">
        <v>5399</v>
      </c>
      <c r="O1553" s="45"/>
      <c r="P1553" s="45"/>
      <c r="Q1553" s="45"/>
      <c r="R1553" s="45"/>
      <c r="S1553" s="45"/>
      <c r="T1553" s="45"/>
      <c r="U1553" s="45"/>
      <c r="V1553" s="45"/>
      <c r="W1553" s="138"/>
      <c r="X1553" s="138"/>
      <c r="Y1553" s="138"/>
      <c r="Z1553" s="25">
        <v>0.98850000000000005</v>
      </c>
      <c r="AA1553" s="25"/>
      <c r="AB1553" s="25">
        <v>0.19600000000000001</v>
      </c>
      <c r="AC1553" s="25">
        <v>5.74E-2</v>
      </c>
      <c r="AD1553" s="121"/>
      <c r="AE1553" s="121"/>
      <c r="AF1553" s="88">
        <v>120</v>
      </c>
      <c r="AG1553" s="88">
        <v>222</v>
      </c>
      <c r="AH1553" s="1"/>
      <c r="AI1553" s="1"/>
      <c r="AJ1553" s="1"/>
      <c r="AK1553" s="1"/>
      <c r="AL1553" s="1"/>
      <c r="AM1553" s="1"/>
      <c r="AN1553" s="1"/>
      <c r="AO1553" s="1"/>
      <c r="AP1553" s="1"/>
      <c r="AQ1553" s="1"/>
      <c r="AR1553" s="1"/>
      <c r="AS1553" s="1"/>
      <c r="AT1553" s="1"/>
      <c r="AU1553" s="1"/>
      <c r="AV1553" s="1"/>
      <c r="AW1553" s="1"/>
    </row>
    <row r="1554" spans="1:49">
      <c r="A1554" s="48" t="s">
        <v>180</v>
      </c>
      <c r="B1554" s="2" t="s">
        <v>75</v>
      </c>
      <c r="C1554" s="13" t="s">
        <v>183</v>
      </c>
      <c r="D1554" s="2">
        <v>2016</v>
      </c>
      <c r="E1554" s="13">
        <v>2016</v>
      </c>
      <c r="F1554" s="13" t="s">
        <v>101</v>
      </c>
      <c r="G1554" s="88"/>
      <c r="H1554" s="88"/>
      <c r="I1554" s="88"/>
      <c r="J1554" s="88"/>
      <c r="K1554" s="88"/>
      <c r="L1554" s="88"/>
      <c r="M1554" s="45">
        <v>7250</v>
      </c>
      <c r="N1554" s="45">
        <v>12948</v>
      </c>
      <c r="O1554" s="45"/>
      <c r="P1554" s="45"/>
      <c r="Q1554" s="45"/>
      <c r="R1554" s="45"/>
      <c r="S1554" s="45"/>
      <c r="T1554" s="45"/>
      <c r="U1554" s="45"/>
      <c r="V1554" s="45"/>
      <c r="W1554" s="138"/>
      <c r="X1554" s="138"/>
      <c r="Y1554" s="138"/>
      <c r="Z1554" s="25">
        <v>0.99180000000000001</v>
      </c>
      <c r="AA1554" s="25"/>
      <c r="AB1554" s="25">
        <v>0.19600000000000001</v>
      </c>
      <c r="AC1554" s="25">
        <v>5.74E-2</v>
      </c>
      <c r="AD1554" s="121"/>
      <c r="AE1554" s="121"/>
      <c r="AF1554" s="88">
        <v>386</v>
      </c>
      <c r="AG1554" s="88">
        <v>798</v>
      </c>
    </row>
    <row r="1555" spans="1:49">
      <c r="A1555" s="12" t="s">
        <v>122</v>
      </c>
      <c r="B1555" s="2" t="s">
        <v>74</v>
      </c>
      <c r="C1555" s="13" t="s">
        <v>183</v>
      </c>
      <c r="D1555" s="2">
        <v>2016</v>
      </c>
      <c r="E1555" s="13">
        <v>2016</v>
      </c>
      <c r="F1555" s="13" t="s">
        <v>101</v>
      </c>
      <c r="G1555" s="88"/>
      <c r="H1555" s="88"/>
      <c r="I1555" s="88"/>
      <c r="J1555" s="88"/>
      <c r="K1555" s="88"/>
      <c r="L1555" s="88"/>
      <c r="M1555" s="45">
        <v>103876</v>
      </c>
      <c r="N1555" s="45">
        <v>240369</v>
      </c>
      <c r="O1555" s="45"/>
      <c r="P1555" s="45"/>
      <c r="Q1555" s="45"/>
      <c r="R1555" s="45"/>
      <c r="S1555" s="45"/>
      <c r="T1555" s="45"/>
      <c r="U1555" s="45"/>
      <c r="V1555" s="45"/>
      <c r="W1555" s="138"/>
      <c r="X1555" s="138"/>
      <c r="Y1555" s="138"/>
      <c r="Z1555" s="25">
        <v>0.93940000000000001</v>
      </c>
      <c r="AA1555" s="25"/>
      <c r="AB1555" s="25">
        <v>0.27300000000000002</v>
      </c>
      <c r="AC1555" s="25">
        <v>2.6800000000000001E-2</v>
      </c>
      <c r="AD1555" s="121"/>
      <c r="AE1555" s="121"/>
      <c r="AF1555" s="88">
        <v>13790</v>
      </c>
      <c r="AG1555" s="88">
        <v>30973</v>
      </c>
    </row>
    <row r="1556" spans="1:49">
      <c r="A1556" s="12" t="s">
        <v>123</v>
      </c>
      <c r="B1556" s="2" t="s">
        <v>75</v>
      </c>
      <c r="C1556" s="13" t="s">
        <v>183</v>
      </c>
      <c r="D1556" s="2">
        <v>2016</v>
      </c>
      <c r="E1556" s="13">
        <v>2016</v>
      </c>
      <c r="F1556" s="13" t="s">
        <v>101</v>
      </c>
      <c r="G1556" s="88"/>
      <c r="H1556" s="88"/>
      <c r="I1556" s="88"/>
      <c r="J1556" s="88"/>
      <c r="K1556" s="88"/>
      <c r="L1556" s="88"/>
      <c r="M1556" s="45">
        <v>1555</v>
      </c>
      <c r="N1556" s="45">
        <v>3640</v>
      </c>
      <c r="O1556" s="45"/>
      <c r="P1556" s="45"/>
      <c r="Q1556" s="45"/>
      <c r="R1556" s="45"/>
      <c r="S1556" s="45"/>
      <c r="T1556" s="45"/>
      <c r="U1556" s="45"/>
      <c r="V1556" s="45"/>
      <c r="W1556" s="138"/>
      <c r="X1556" s="138"/>
      <c r="Y1556" s="138"/>
      <c r="Z1556" s="25">
        <v>1</v>
      </c>
      <c r="AA1556" s="25"/>
      <c r="AB1556" s="25">
        <v>0.19600000000000001</v>
      </c>
      <c r="AC1556" s="25">
        <v>5.74E-2</v>
      </c>
      <c r="AD1556" s="121"/>
      <c r="AE1556" s="121"/>
      <c r="AF1556" s="88">
        <v>222</v>
      </c>
      <c r="AG1556" s="88">
        <v>493</v>
      </c>
    </row>
    <row r="1557" spans="1:49">
      <c r="A1557" s="12" t="s">
        <v>124</v>
      </c>
      <c r="B1557" s="2" t="s">
        <v>75</v>
      </c>
      <c r="C1557" s="13" t="s">
        <v>183</v>
      </c>
      <c r="D1557" s="2">
        <v>2016</v>
      </c>
      <c r="E1557" s="13">
        <v>2016</v>
      </c>
      <c r="F1557" s="13" t="s">
        <v>101</v>
      </c>
      <c r="G1557" s="88"/>
      <c r="H1557" s="88"/>
      <c r="I1557" s="88"/>
      <c r="J1557" s="88"/>
      <c r="K1557" s="88"/>
      <c r="L1557" s="88"/>
      <c r="M1557" s="45">
        <v>12600</v>
      </c>
      <c r="N1557" s="45">
        <v>21420</v>
      </c>
      <c r="O1557" s="45"/>
      <c r="P1557" s="45"/>
      <c r="Q1557" s="45"/>
      <c r="R1557" s="45"/>
      <c r="S1557" s="45"/>
      <c r="T1557" s="45"/>
      <c r="U1557" s="45"/>
      <c r="V1557" s="45"/>
      <c r="W1557" s="138"/>
      <c r="X1557" s="138"/>
      <c r="Y1557" s="138"/>
      <c r="Z1557" s="25">
        <v>0.99660000000000004</v>
      </c>
      <c r="AA1557" s="25"/>
      <c r="AB1557" s="25">
        <v>0.19600000000000001</v>
      </c>
      <c r="AC1557" s="25">
        <v>5.74E-2</v>
      </c>
      <c r="AD1557" s="121"/>
      <c r="AE1557" s="121"/>
      <c r="AF1557" s="88">
        <v>613</v>
      </c>
      <c r="AG1557" s="88">
        <v>1139</v>
      </c>
    </row>
    <row r="1558" spans="1:49">
      <c r="A1558" s="12" t="s">
        <v>125</v>
      </c>
      <c r="B1558" s="2" t="s">
        <v>75</v>
      </c>
      <c r="C1558" s="13" t="s">
        <v>183</v>
      </c>
      <c r="D1558" s="2">
        <v>2016</v>
      </c>
      <c r="E1558" s="13">
        <v>2016</v>
      </c>
      <c r="F1558" s="13" t="s">
        <v>101</v>
      </c>
      <c r="G1558" s="88"/>
      <c r="H1558" s="88"/>
      <c r="I1558" s="88"/>
      <c r="J1558" s="88"/>
      <c r="K1558" s="88"/>
      <c r="L1558" s="88"/>
      <c r="M1558" s="45">
        <v>17328</v>
      </c>
      <c r="N1558" s="45">
        <v>42539</v>
      </c>
      <c r="O1558" s="45"/>
      <c r="P1558" s="45"/>
      <c r="Q1558" s="45"/>
      <c r="R1558" s="45"/>
      <c r="S1558" s="45"/>
      <c r="T1558" s="45"/>
      <c r="U1558" s="45"/>
      <c r="V1558" s="45"/>
      <c r="W1558" s="138"/>
      <c r="X1558" s="138"/>
      <c r="Y1558" s="138"/>
      <c r="Z1558" s="25">
        <v>0.97740000000000005</v>
      </c>
      <c r="AA1558" s="25"/>
      <c r="AB1558" s="25">
        <v>0.19600000000000001</v>
      </c>
      <c r="AC1558" s="25">
        <v>5.74E-2</v>
      </c>
      <c r="AD1558" s="121"/>
      <c r="AE1558" s="121"/>
      <c r="AF1558" s="88">
        <v>879</v>
      </c>
      <c r="AG1558" s="88">
        <v>1723</v>
      </c>
    </row>
    <row r="1559" spans="1:49">
      <c r="A1559" s="12" t="s">
        <v>126</v>
      </c>
      <c r="B1559" s="2" t="s">
        <v>75</v>
      </c>
      <c r="C1559" s="13" t="s">
        <v>183</v>
      </c>
      <c r="D1559" s="2">
        <v>2016</v>
      </c>
      <c r="E1559" s="13">
        <v>2016</v>
      </c>
      <c r="F1559" s="13" t="s">
        <v>101</v>
      </c>
      <c r="G1559" s="88"/>
      <c r="H1559" s="88"/>
      <c r="I1559" s="88"/>
      <c r="J1559" s="88"/>
      <c r="K1559" s="88"/>
      <c r="L1559" s="88"/>
      <c r="M1559" s="45">
        <v>1070</v>
      </c>
      <c r="N1559" s="45">
        <v>2088</v>
      </c>
      <c r="O1559" s="45"/>
      <c r="P1559" s="45"/>
      <c r="Q1559" s="45"/>
      <c r="R1559" s="45"/>
      <c r="S1559" s="45"/>
      <c r="T1559" s="45"/>
      <c r="U1559" s="45"/>
      <c r="V1559" s="45"/>
      <c r="W1559" s="138"/>
      <c r="X1559" s="138"/>
      <c r="Y1559" s="138"/>
      <c r="Z1559" s="25">
        <v>1</v>
      </c>
      <c r="AA1559" s="25"/>
      <c r="AB1559" s="25">
        <v>0.19600000000000001</v>
      </c>
      <c r="AC1559" s="25">
        <v>5.74E-2</v>
      </c>
      <c r="AD1559" s="121"/>
      <c r="AE1559" s="121"/>
      <c r="AF1559" s="88">
        <v>73</v>
      </c>
      <c r="AG1559" s="88">
        <v>142</v>
      </c>
    </row>
    <row r="1560" spans="1:49">
      <c r="A1560" s="12" t="s">
        <v>127</v>
      </c>
      <c r="B1560" s="2" t="s">
        <v>75</v>
      </c>
      <c r="C1560" s="13" t="s">
        <v>183</v>
      </c>
      <c r="D1560" s="2">
        <v>2016</v>
      </c>
      <c r="E1560" s="13">
        <v>2016</v>
      </c>
      <c r="F1560" s="13" t="s">
        <v>101</v>
      </c>
      <c r="G1560" s="88"/>
      <c r="H1560" s="88"/>
      <c r="I1560" s="88"/>
      <c r="J1560" s="88"/>
      <c r="K1560" s="88"/>
      <c r="L1560" s="88"/>
      <c r="M1560" s="45">
        <v>71257</v>
      </c>
      <c r="N1560" s="45">
        <v>165897</v>
      </c>
      <c r="O1560" s="45"/>
      <c r="P1560" s="45"/>
      <c r="Q1560" s="45"/>
      <c r="R1560" s="45"/>
      <c r="S1560" s="45"/>
      <c r="T1560" s="45"/>
      <c r="U1560" s="45"/>
      <c r="V1560" s="45"/>
      <c r="W1560" s="138"/>
      <c r="X1560" s="138"/>
      <c r="Y1560" s="138"/>
      <c r="Z1560" s="25">
        <v>0.99570000000000003</v>
      </c>
      <c r="AA1560" s="25"/>
      <c r="AB1560" s="25">
        <v>0.2</v>
      </c>
      <c r="AC1560" s="25">
        <v>8.6999999999999994E-3</v>
      </c>
      <c r="AD1560" s="121"/>
      <c r="AE1560" s="121"/>
      <c r="AF1560" s="88">
        <v>10152</v>
      </c>
      <c r="AG1560" s="88">
        <v>23194</v>
      </c>
    </row>
    <row r="1561" spans="1:49">
      <c r="A1561" s="12" t="s">
        <v>128</v>
      </c>
      <c r="B1561" s="2" t="s">
        <v>75</v>
      </c>
      <c r="C1561" s="13" t="s">
        <v>183</v>
      </c>
      <c r="D1561" s="2">
        <v>2016</v>
      </c>
      <c r="E1561" s="13">
        <v>2016</v>
      </c>
      <c r="F1561" s="13" t="s">
        <v>101</v>
      </c>
      <c r="G1561" s="88"/>
      <c r="H1561" s="88"/>
      <c r="I1561" s="88"/>
      <c r="J1561" s="88"/>
      <c r="K1561" s="88"/>
      <c r="L1561" s="88"/>
      <c r="M1561" s="45">
        <v>11035</v>
      </c>
      <c r="N1561" s="45">
        <v>25270</v>
      </c>
      <c r="O1561" s="45"/>
      <c r="P1561" s="45"/>
      <c r="Q1561" s="45"/>
      <c r="R1561" s="45"/>
      <c r="S1561" s="45"/>
      <c r="T1561" s="45"/>
      <c r="U1561" s="45"/>
      <c r="V1561" s="45"/>
      <c r="W1561" s="138"/>
      <c r="X1561" s="138"/>
      <c r="Y1561" s="138"/>
      <c r="Z1561" s="25">
        <v>0.99539999999999995</v>
      </c>
      <c r="AA1561" s="25"/>
      <c r="AB1561" s="25">
        <v>0.19600000000000001</v>
      </c>
      <c r="AC1561" s="25">
        <v>5.74E-2</v>
      </c>
      <c r="AD1561" s="121"/>
      <c r="AE1561" s="121"/>
      <c r="AF1561" s="88">
        <v>1307</v>
      </c>
      <c r="AG1561" s="88">
        <v>2975</v>
      </c>
    </row>
    <row r="1562" spans="1:49">
      <c r="A1562" s="12" t="s">
        <v>129</v>
      </c>
      <c r="B1562" s="2" t="s">
        <v>75</v>
      </c>
      <c r="C1562" s="13" t="s">
        <v>183</v>
      </c>
      <c r="D1562" s="2">
        <v>2016</v>
      </c>
      <c r="E1562" s="13">
        <v>2016</v>
      </c>
      <c r="F1562" s="13" t="s">
        <v>101</v>
      </c>
      <c r="G1562" s="88"/>
      <c r="H1562" s="88"/>
      <c r="I1562" s="88"/>
      <c r="J1562" s="88"/>
      <c r="K1562" s="88"/>
      <c r="L1562" s="88"/>
      <c r="M1562" s="45">
        <v>6654</v>
      </c>
      <c r="N1562" s="45">
        <v>12595</v>
      </c>
      <c r="O1562" s="45"/>
      <c r="P1562" s="45"/>
      <c r="Q1562" s="45"/>
      <c r="R1562" s="45"/>
      <c r="S1562" s="45"/>
      <c r="T1562" s="45"/>
      <c r="U1562" s="45"/>
      <c r="V1562" s="45"/>
      <c r="W1562" s="138"/>
      <c r="X1562" s="138"/>
      <c r="Y1562" s="138"/>
      <c r="Z1562" s="25">
        <v>0.9496</v>
      </c>
      <c r="AA1562" s="25"/>
      <c r="AB1562" s="25">
        <v>0.19600000000000001</v>
      </c>
      <c r="AC1562" s="25">
        <v>5.74E-2</v>
      </c>
      <c r="AD1562" s="121"/>
      <c r="AE1562" s="121"/>
      <c r="AF1562" s="88">
        <v>373</v>
      </c>
      <c r="AG1562" s="88">
        <v>758</v>
      </c>
    </row>
    <row r="1563" spans="1:49">
      <c r="A1563" s="12" t="s">
        <v>130</v>
      </c>
      <c r="B1563" s="2" t="s">
        <v>75</v>
      </c>
      <c r="C1563" s="13" t="s">
        <v>183</v>
      </c>
      <c r="D1563" s="2">
        <v>2016</v>
      </c>
      <c r="E1563" s="13">
        <v>2016</v>
      </c>
      <c r="F1563" s="13" t="s">
        <v>101</v>
      </c>
      <c r="G1563" s="88"/>
      <c r="H1563" s="88"/>
      <c r="I1563" s="88"/>
      <c r="J1563" s="88"/>
      <c r="K1563" s="88"/>
      <c r="L1563" s="88"/>
      <c r="M1563" s="45">
        <v>1554</v>
      </c>
      <c r="N1563" s="45">
        <v>3155</v>
      </c>
      <c r="O1563" s="45"/>
      <c r="P1563" s="45"/>
      <c r="Q1563" s="45"/>
      <c r="R1563" s="45"/>
      <c r="S1563" s="45"/>
      <c r="T1563" s="45"/>
      <c r="U1563" s="45"/>
      <c r="V1563" s="45"/>
      <c r="W1563" s="138"/>
      <c r="X1563" s="138"/>
      <c r="Y1563" s="138"/>
      <c r="Z1563" s="25">
        <v>0.90480000000000005</v>
      </c>
      <c r="AA1563" s="25"/>
      <c r="AB1563" s="25">
        <v>0.19600000000000001</v>
      </c>
      <c r="AC1563" s="25">
        <v>5.74E-2</v>
      </c>
      <c r="AD1563" s="121"/>
      <c r="AE1563" s="121"/>
      <c r="AF1563" s="88">
        <v>87</v>
      </c>
      <c r="AG1563" s="88">
        <v>159</v>
      </c>
    </row>
    <row r="1564" spans="1:49">
      <c r="A1564" s="12" t="s">
        <v>131</v>
      </c>
      <c r="B1564" s="2" t="s">
        <v>76</v>
      </c>
      <c r="C1564" s="13" t="s">
        <v>183</v>
      </c>
      <c r="D1564" s="2">
        <v>2016</v>
      </c>
      <c r="E1564" s="13">
        <v>2016</v>
      </c>
      <c r="F1564" s="13" t="s">
        <v>101</v>
      </c>
      <c r="G1564" s="88"/>
      <c r="H1564" s="88"/>
      <c r="I1564" s="88"/>
      <c r="J1564" s="88"/>
      <c r="K1564" s="88"/>
      <c r="L1564" s="88"/>
      <c r="M1564" s="45">
        <v>578237</v>
      </c>
      <c r="N1564" s="45">
        <v>1145274</v>
      </c>
      <c r="O1564" s="45"/>
      <c r="P1564" s="45"/>
      <c r="Q1564" s="45"/>
      <c r="R1564" s="45"/>
      <c r="S1564" s="45"/>
      <c r="T1564" s="45"/>
      <c r="U1564" s="45"/>
      <c r="V1564" s="45"/>
      <c r="W1564" s="138"/>
      <c r="X1564" s="138"/>
      <c r="Y1564" s="138"/>
      <c r="Z1564" s="25">
        <v>0.96309999999999996</v>
      </c>
      <c r="AA1564" s="25"/>
      <c r="AB1564" s="25">
        <v>0.67700000000000005</v>
      </c>
      <c r="AC1564" s="25">
        <v>4.7100000000000003E-2</v>
      </c>
      <c r="AD1564" s="121"/>
      <c r="AE1564" s="121"/>
      <c r="AF1564" s="88">
        <v>103542</v>
      </c>
      <c r="AG1564" s="88">
        <v>213549</v>
      </c>
    </row>
    <row r="1565" spans="1:49">
      <c r="A1565" s="12" t="s">
        <v>132</v>
      </c>
      <c r="B1565" s="2" t="s">
        <v>75</v>
      </c>
      <c r="C1565" s="13" t="s">
        <v>183</v>
      </c>
      <c r="D1565" s="2">
        <v>2016</v>
      </c>
      <c r="E1565" s="13">
        <v>2016</v>
      </c>
      <c r="F1565" s="13" t="s">
        <v>101</v>
      </c>
      <c r="G1565" s="88"/>
      <c r="H1565" s="88"/>
      <c r="I1565" s="88"/>
      <c r="J1565" s="88"/>
      <c r="K1565" s="88"/>
      <c r="L1565" s="88"/>
      <c r="M1565" s="45">
        <v>12366</v>
      </c>
      <c r="N1565" s="45">
        <v>30086</v>
      </c>
      <c r="O1565" s="45"/>
      <c r="P1565" s="45"/>
      <c r="Q1565" s="45"/>
      <c r="R1565" s="45"/>
      <c r="S1565" s="45"/>
      <c r="T1565" s="45"/>
      <c r="U1565" s="45"/>
      <c r="V1565" s="45"/>
      <c r="W1565" s="138"/>
      <c r="X1565" s="138"/>
      <c r="Y1565" s="138"/>
      <c r="Z1565" s="25">
        <v>0.99239999999999995</v>
      </c>
      <c r="AA1565" s="25"/>
      <c r="AB1565" s="25">
        <v>0.19600000000000001</v>
      </c>
      <c r="AC1565" s="25">
        <v>5.74E-2</v>
      </c>
      <c r="AD1565" s="121"/>
      <c r="AE1565" s="121"/>
      <c r="AF1565" s="88">
        <v>2898</v>
      </c>
      <c r="AG1565" s="88">
        <v>6913</v>
      </c>
    </row>
    <row r="1566" spans="1:49">
      <c r="A1566" s="12" t="s">
        <v>133</v>
      </c>
      <c r="B1566" s="2" t="s">
        <v>75</v>
      </c>
      <c r="C1566" s="13" t="s">
        <v>183</v>
      </c>
      <c r="D1566" s="2">
        <v>2016</v>
      </c>
      <c r="E1566" s="13">
        <v>2016</v>
      </c>
      <c r="F1566" s="13" t="s">
        <v>101</v>
      </c>
      <c r="G1566" s="88"/>
      <c r="H1566" s="88"/>
      <c r="I1566" s="88"/>
      <c r="J1566" s="88"/>
      <c r="K1566" s="88"/>
      <c r="L1566" s="88"/>
      <c r="M1566" s="45">
        <v>6290</v>
      </c>
      <c r="N1566" s="45">
        <v>10396</v>
      </c>
      <c r="O1566" s="45"/>
      <c r="P1566" s="45"/>
      <c r="Q1566" s="45"/>
      <c r="R1566" s="45"/>
      <c r="S1566" s="45"/>
      <c r="T1566" s="45"/>
      <c r="U1566" s="45"/>
      <c r="V1566" s="45"/>
      <c r="W1566" s="138"/>
      <c r="X1566" s="138"/>
      <c r="Y1566" s="138"/>
      <c r="Z1566" s="25">
        <v>0.99170000000000003</v>
      </c>
      <c r="AA1566" s="25"/>
      <c r="AB1566" s="25">
        <v>0.19600000000000001</v>
      </c>
      <c r="AC1566" s="25">
        <v>5.74E-2</v>
      </c>
      <c r="AD1566" s="121"/>
      <c r="AE1566" s="121"/>
      <c r="AF1566" s="88">
        <v>1280</v>
      </c>
      <c r="AG1566" s="88">
        <v>2361</v>
      </c>
    </row>
    <row r="1567" spans="1:49">
      <c r="A1567" s="12" t="s">
        <v>134</v>
      </c>
      <c r="B1567" s="2" t="s">
        <v>75</v>
      </c>
      <c r="C1567" s="13" t="s">
        <v>183</v>
      </c>
      <c r="D1567" s="2">
        <v>2016</v>
      </c>
      <c r="E1567" s="13">
        <v>2016</v>
      </c>
      <c r="F1567" s="13" t="s">
        <v>101</v>
      </c>
      <c r="G1567" s="88"/>
      <c r="H1567" s="88"/>
      <c r="I1567" s="88"/>
      <c r="J1567" s="88"/>
      <c r="K1567" s="88"/>
      <c r="L1567" s="88"/>
      <c r="M1567" s="45">
        <v>1136</v>
      </c>
      <c r="N1567" s="45">
        <v>2107</v>
      </c>
      <c r="O1567" s="45"/>
      <c r="P1567" s="45"/>
      <c r="Q1567" s="45"/>
      <c r="R1567" s="45"/>
      <c r="S1567" s="45"/>
      <c r="T1567" s="45"/>
      <c r="U1567" s="45"/>
      <c r="V1567" s="45"/>
      <c r="W1567" s="138"/>
      <c r="X1567" s="138"/>
      <c r="Y1567" s="138"/>
      <c r="Z1567" s="25">
        <v>1</v>
      </c>
      <c r="AA1567" s="25"/>
      <c r="AB1567" s="25">
        <v>0.19600000000000001</v>
      </c>
      <c r="AC1567" s="25">
        <v>5.74E-2</v>
      </c>
      <c r="AD1567" s="121"/>
      <c r="AE1567" s="121"/>
      <c r="AF1567" s="88" t="s">
        <v>430</v>
      </c>
      <c r="AG1567" s="88" t="s">
        <v>430</v>
      </c>
    </row>
    <row r="1568" spans="1:49">
      <c r="A1568" s="12" t="s">
        <v>135</v>
      </c>
      <c r="B1568" s="2" t="s">
        <v>75</v>
      </c>
      <c r="C1568" s="13" t="s">
        <v>183</v>
      </c>
      <c r="D1568" s="2">
        <v>2016</v>
      </c>
      <c r="E1568" s="13">
        <v>2016</v>
      </c>
      <c r="F1568" s="13" t="s">
        <v>101</v>
      </c>
      <c r="G1568" s="88"/>
      <c r="H1568" s="88"/>
      <c r="I1568" s="88"/>
      <c r="J1568" s="88"/>
      <c r="K1568" s="88"/>
      <c r="L1568" s="88"/>
      <c r="M1568" s="45">
        <v>6833</v>
      </c>
      <c r="N1568" s="45">
        <v>12795</v>
      </c>
      <c r="O1568" s="45"/>
      <c r="P1568" s="45"/>
      <c r="Q1568" s="45"/>
      <c r="R1568" s="45"/>
      <c r="S1568" s="45"/>
      <c r="T1568" s="45"/>
      <c r="U1568" s="45"/>
      <c r="V1568" s="45"/>
      <c r="W1568" s="138"/>
      <c r="X1568" s="138"/>
      <c r="Y1568" s="138"/>
      <c r="Z1568" s="25">
        <v>0.98450000000000004</v>
      </c>
      <c r="AA1568" s="25"/>
      <c r="AB1568" s="25">
        <v>0.19600000000000001</v>
      </c>
      <c r="AC1568" s="25">
        <v>5.74E-2</v>
      </c>
      <c r="AD1568" s="121"/>
      <c r="AE1568" s="121"/>
      <c r="AF1568" s="88">
        <v>564</v>
      </c>
      <c r="AG1568" s="88">
        <v>1236</v>
      </c>
    </row>
    <row r="1569" spans="1:33">
      <c r="A1569" s="12" t="s">
        <v>136</v>
      </c>
      <c r="B1569" s="2" t="s">
        <v>75</v>
      </c>
      <c r="C1569" s="13" t="s">
        <v>183</v>
      </c>
      <c r="D1569" s="2">
        <v>2016</v>
      </c>
      <c r="E1569" s="13">
        <v>2016</v>
      </c>
      <c r="F1569" s="13" t="s">
        <v>101</v>
      </c>
      <c r="G1569" s="88"/>
      <c r="H1569" s="88"/>
      <c r="I1569" s="88"/>
      <c r="J1569" s="88"/>
      <c r="K1569" s="88"/>
      <c r="L1569" s="88"/>
      <c r="M1569" s="45">
        <v>25108</v>
      </c>
      <c r="N1569" s="45">
        <v>58084</v>
      </c>
      <c r="O1569" s="45"/>
      <c r="P1569" s="45"/>
      <c r="Q1569" s="45"/>
      <c r="R1569" s="45"/>
      <c r="S1569" s="45"/>
      <c r="T1569" s="45"/>
      <c r="U1569" s="45"/>
      <c r="V1569" s="45"/>
      <c r="W1569" s="138"/>
      <c r="X1569" s="138"/>
      <c r="Y1569" s="138"/>
      <c r="Z1569" s="25">
        <v>0.99639999999999995</v>
      </c>
      <c r="AA1569" s="25"/>
      <c r="AB1569" s="25">
        <v>0</v>
      </c>
      <c r="AC1569" s="25">
        <v>3.5200000000000002E-2</v>
      </c>
      <c r="AD1569" s="121"/>
      <c r="AE1569" s="121"/>
      <c r="AF1569" s="88">
        <v>3986</v>
      </c>
      <c r="AG1569" s="88">
        <v>9135</v>
      </c>
    </row>
    <row r="1570" spans="1:33">
      <c r="A1570" s="12" t="s">
        <v>137</v>
      </c>
      <c r="B1570" s="2" t="s">
        <v>75</v>
      </c>
      <c r="C1570" s="13" t="s">
        <v>183</v>
      </c>
      <c r="D1570" s="2">
        <v>2016</v>
      </c>
      <c r="E1570" s="13">
        <v>2016</v>
      </c>
      <c r="F1570" s="13" t="s">
        <v>101</v>
      </c>
      <c r="G1570" s="88"/>
      <c r="H1570" s="88"/>
      <c r="I1570" s="88"/>
      <c r="J1570" s="88"/>
      <c r="K1570" s="88"/>
      <c r="L1570" s="88"/>
      <c r="M1570" s="45">
        <v>499</v>
      </c>
      <c r="N1570" s="45">
        <v>1063</v>
      </c>
      <c r="O1570" s="45"/>
      <c r="P1570" s="45"/>
      <c r="Q1570" s="45"/>
      <c r="R1570" s="45"/>
      <c r="S1570" s="45"/>
      <c r="T1570" s="45"/>
      <c r="U1570" s="45"/>
      <c r="V1570" s="45"/>
      <c r="W1570" s="138"/>
      <c r="X1570" s="138"/>
      <c r="Y1570" s="138"/>
      <c r="Z1570" s="25">
        <v>1</v>
      </c>
      <c r="AA1570" s="25"/>
      <c r="AB1570" s="25">
        <v>0.19600000000000001</v>
      </c>
      <c r="AC1570" s="25">
        <v>5.74E-2</v>
      </c>
      <c r="AD1570" s="121"/>
      <c r="AE1570" s="121"/>
      <c r="AF1570" s="88">
        <v>46</v>
      </c>
      <c r="AG1570" s="88">
        <v>81</v>
      </c>
    </row>
    <row r="1571" spans="1:33">
      <c r="A1571" s="12" t="s">
        <v>138</v>
      </c>
      <c r="B1571" s="2" t="s">
        <v>75</v>
      </c>
      <c r="C1571" s="13" t="s">
        <v>183</v>
      </c>
      <c r="D1571" s="2">
        <v>2016</v>
      </c>
      <c r="E1571" s="13">
        <v>2016</v>
      </c>
      <c r="F1571" s="13" t="s">
        <v>101</v>
      </c>
      <c r="G1571" s="88"/>
      <c r="H1571" s="88"/>
      <c r="I1571" s="88"/>
      <c r="J1571" s="88"/>
      <c r="K1571" s="88"/>
      <c r="L1571" s="88"/>
      <c r="M1571" s="45">
        <v>445</v>
      </c>
      <c r="N1571" s="45">
        <v>787</v>
      </c>
      <c r="O1571" s="45"/>
      <c r="P1571" s="45"/>
      <c r="Q1571" s="45"/>
      <c r="R1571" s="45"/>
      <c r="S1571" s="45"/>
      <c r="T1571" s="45"/>
      <c r="U1571" s="45"/>
      <c r="V1571" s="45"/>
      <c r="W1571" s="138"/>
      <c r="X1571" s="138"/>
      <c r="Y1571" s="138"/>
      <c r="Z1571" s="25">
        <v>1</v>
      </c>
      <c r="AA1571" s="25"/>
      <c r="AB1571" s="25">
        <v>0.19600000000000001</v>
      </c>
      <c r="AC1571" s="25">
        <v>5.74E-2</v>
      </c>
      <c r="AD1571" s="121"/>
      <c r="AE1571" s="121"/>
      <c r="AF1571" s="88">
        <v>64</v>
      </c>
      <c r="AG1571" s="88">
        <v>135</v>
      </c>
    </row>
    <row r="1572" spans="1:33">
      <c r="A1572" s="12" t="s">
        <v>139</v>
      </c>
      <c r="B1572" s="2" t="s">
        <v>75</v>
      </c>
      <c r="C1572" s="13" t="s">
        <v>183</v>
      </c>
      <c r="D1572" s="2">
        <v>2016</v>
      </c>
      <c r="E1572" s="13">
        <v>2016</v>
      </c>
      <c r="F1572" s="13" t="s">
        <v>101</v>
      </c>
      <c r="G1572" s="88"/>
      <c r="H1572" s="88"/>
      <c r="I1572" s="88"/>
      <c r="J1572" s="88"/>
      <c r="K1572" s="88"/>
      <c r="L1572" s="88"/>
      <c r="M1572" s="45">
        <v>25024</v>
      </c>
      <c r="N1572" s="45">
        <v>56085</v>
      </c>
      <c r="O1572" s="45"/>
      <c r="P1572" s="45"/>
      <c r="Q1572" s="45"/>
      <c r="R1572" s="45"/>
      <c r="S1572" s="45"/>
      <c r="T1572" s="45"/>
      <c r="U1572" s="45"/>
      <c r="V1572" s="45"/>
      <c r="W1572" s="138"/>
      <c r="X1572" s="138"/>
      <c r="Y1572" s="138"/>
      <c r="Z1572" s="25">
        <v>1</v>
      </c>
      <c r="AA1572" s="25"/>
      <c r="AB1572" s="25">
        <v>0</v>
      </c>
      <c r="AC1572" s="25">
        <v>4.4299999999999999E-2</v>
      </c>
      <c r="AD1572" s="121"/>
      <c r="AE1572" s="121"/>
      <c r="AF1572" s="88">
        <v>8236</v>
      </c>
      <c r="AG1572" s="88">
        <v>18427</v>
      </c>
    </row>
    <row r="1573" spans="1:33">
      <c r="A1573" s="12" t="s">
        <v>140</v>
      </c>
      <c r="B1573" s="2" t="s">
        <v>75</v>
      </c>
      <c r="C1573" s="13" t="s">
        <v>183</v>
      </c>
      <c r="D1573" s="2">
        <v>2016</v>
      </c>
      <c r="E1573" s="13">
        <v>2016</v>
      </c>
      <c r="F1573" s="13" t="s">
        <v>101</v>
      </c>
      <c r="G1573" s="88"/>
      <c r="H1573" s="88"/>
      <c r="I1573" s="88"/>
      <c r="J1573" s="88"/>
      <c r="K1573" s="88"/>
      <c r="L1573" s="88"/>
      <c r="M1573" s="45">
        <v>3653</v>
      </c>
      <c r="N1573" s="45">
        <v>7541</v>
      </c>
      <c r="O1573" s="45"/>
      <c r="P1573" s="45"/>
      <c r="Q1573" s="45"/>
      <c r="R1573" s="45"/>
      <c r="S1573" s="45"/>
      <c r="T1573" s="45"/>
      <c r="U1573" s="45"/>
      <c r="V1573" s="45"/>
      <c r="W1573" s="138"/>
      <c r="X1573" s="138"/>
      <c r="Y1573" s="138"/>
      <c r="Z1573" s="25">
        <v>0.97850000000000004</v>
      </c>
      <c r="AA1573" s="25"/>
      <c r="AB1573" s="25">
        <v>0.19600000000000001</v>
      </c>
      <c r="AC1573" s="25">
        <v>5.74E-2</v>
      </c>
      <c r="AD1573" s="121"/>
      <c r="AE1573" s="121"/>
      <c r="AF1573" s="88">
        <v>798</v>
      </c>
      <c r="AG1573" s="88">
        <v>1705</v>
      </c>
    </row>
    <row r="1574" spans="1:33">
      <c r="A1574" s="12" t="s">
        <v>141</v>
      </c>
      <c r="B1574" s="2" t="s">
        <v>75</v>
      </c>
      <c r="C1574" s="13" t="s">
        <v>183</v>
      </c>
      <c r="D1574" s="2">
        <v>2016</v>
      </c>
      <c r="E1574" s="13">
        <v>2016</v>
      </c>
      <c r="F1574" s="13" t="s">
        <v>101</v>
      </c>
      <c r="G1574" s="88"/>
      <c r="H1574" s="88"/>
      <c r="I1574" s="88"/>
      <c r="J1574" s="88"/>
      <c r="K1574" s="88"/>
      <c r="L1574" s="88"/>
      <c r="M1574" s="45">
        <v>4345</v>
      </c>
      <c r="N1574" s="45">
        <v>7788</v>
      </c>
      <c r="O1574" s="45"/>
      <c r="P1574" s="45"/>
      <c r="Q1574" s="45"/>
      <c r="R1574" s="45"/>
      <c r="S1574" s="45"/>
      <c r="T1574" s="45"/>
      <c r="U1574" s="45"/>
      <c r="V1574" s="45"/>
      <c r="W1574" s="138"/>
      <c r="X1574" s="138"/>
      <c r="Y1574" s="138"/>
      <c r="Z1574" s="25">
        <v>0.99060000000000004</v>
      </c>
      <c r="AA1574" s="25"/>
      <c r="AB1574" s="25">
        <v>0.19600000000000001</v>
      </c>
      <c r="AC1574" s="25">
        <v>5.74E-2</v>
      </c>
      <c r="AD1574" s="121"/>
      <c r="AE1574" s="121"/>
      <c r="AF1574" s="88">
        <v>148</v>
      </c>
      <c r="AG1574" s="88">
        <v>260</v>
      </c>
    </row>
    <row r="1575" spans="1:33">
      <c r="A1575" s="12" t="s">
        <v>142</v>
      </c>
      <c r="B1575" s="2" t="s">
        <v>74</v>
      </c>
      <c r="C1575" s="13" t="s">
        <v>183</v>
      </c>
      <c r="D1575" s="2">
        <v>2016</v>
      </c>
      <c r="E1575" s="13">
        <v>2016</v>
      </c>
      <c r="F1575" s="13" t="s">
        <v>101</v>
      </c>
      <c r="G1575" s="88"/>
      <c r="H1575" s="88"/>
      <c r="I1575" s="88"/>
      <c r="J1575" s="88"/>
      <c r="K1575" s="88"/>
      <c r="L1575" s="88"/>
      <c r="M1575" s="45">
        <v>123990</v>
      </c>
      <c r="N1575" s="45">
        <v>255642</v>
      </c>
      <c r="O1575" s="45"/>
      <c r="P1575" s="45"/>
      <c r="Q1575" s="45"/>
      <c r="R1575" s="45"/>
      <c r="S1575" s="45"/>
      <c r="T1575" s="45"/>
      <c r="U1575" s="45"/>
      <c r="V1575" s="45"/>
      <c r="W1575" s="138"/>
      <c r="X1575" s="138"/>
      <c r="Y1575" s="138"/>
      <c r="Z1575" s="25">
        <v>0.98580000000000001</v>
      </c>
      <c r="AA1575" s="25"/>
      <c r="AB1575" s="25">
        <v>0.39300000000000002</v>
      </c>
      <c r="AC1575" s="25">
        <v>4.87E-2</v>
      </c>
      <c r="AD1575" s="121"/>
      <c r="AE1575" s="121"/>
      <c r="AF1575" s="88">
        <v>27521</v>
      </c>
      <c r="AG1575" s="88">
        <v>60281</v>
      </c>
    </row>
    <row r="1576" spans="1:33">
      <c r="A1576" s="12" t="s">
        <v>143</v>
      </c>
      <c r="B1576" s="2" t="s">
        <v>74</v>
      </c>
      <c r="C1576" s="13" t="s">
        <v>183</v>
      </c>
      <c r="D1576" s="2">
        <v>2016</v>
      </c>
      <c r="E1576" s="13">
        <v>2016</v>
      </c>
      <c r="F1576" s="13" t="s">
        <v>101</v>
      </c>
      <c r="G1576" s="88"/>
      <c r="H1576" s="88"/>
      <c r="I1576" s="88"/>
      <c r="J1576" s="88"/>
      <c r="K1576" s="88"/>
      <c r="L1576" s="88"/>
      <c r="M1576" s="45">
        <v>9357</v>
      </c>
      <c r="N1576" s="45">
        <v>18012</v>
      </c>
      <c r="O1576" s="45"/>
      <c r="P1576" s="45"/>
      <c r="Q1576" s="45"/>
      <c r="R1576" s="45"/>
      <c r="S1576" s="45"/>
      <c r="T1576" s="45"/>
      <c r="U1576" s="45"/>
      <c r="V1576" s="45"/>
      <c r="W1576" s="138"/>
      <c r="X1576" s="138"/>
      <c r="Y1576" s="138"/>
      <c r="Z1576" s="25">
        <v>0.98099999999999998</v>
      </c>
      <c r="AA1576" s="25"/>
      <c r="AB1576" s="25">
        <v>0.19600000000000001</v>
      </c>
      <c r="AC1576" s="25">
        <v>5.74E-2</v>
      </c>
      <c r="AD1576" s="121"/>
      <c r="AE1576" s="121"/>
      <c r="AF1576" s="88">
        <v>632</v>
      </c>
      <c r="AG1576" s="88">
        <v>1288</v>
      </c>
    </row>
    <row r="1577" spans="1:33">
      <c r="A1577" s="12" t="s">
        <v>144</v>
      </c>
      <c r="B1577" s="2" t="s">
        <v>75</v>
      </c>
      <c r="C1577" s="13" t="s">
        <v>183</v>
      </c>
      <c r="D1577" s="2">
        <v>2016</v>
      </c>
      <c r="E1577" s="13">
        <v>2016</v>
      </c>
      <c r="F1577" s="13" t="s">
        <v>101</v>
      </c>
      <c r="G1577" s="88"/>
      <c r="H1577" s="88"/>
      <c r="I1577" s="88"/>
      <c r="J1577" s="88"/>
      <c r="K1577" s="88"/>
      <c r="L1577" s="88"/>
      <c r="M1577" s="45">
        <v>1223</v>
      </c>
      <c r="N1577" s="45">
        <v>2269</v>
      </c>
      <c r="O1577" s="45"/>
      <c r="P1577" s="45"/>
      <c r="Q1577" s="45"/>
      <c r="R1577" s="45"/>
      <c r="S1577" s="45"/>
      <c r="T1577" s="45"/>
      <c r="U1577" s="45"/>
      <c r="V1577" s="45"/>
      <c r="W1577" s="138"/>
      <c r="X1577" s="138"/>
      <c r="Y1577" s="138"/>
      <c r="Z1577" s="25">
        <v>1</v>
      </c>
      <c r="AA1577" s="25"/>
      <c r="AB1577" s="25">
        <v>0.19600000000000001</v>
      </c>
      <c r="AC1577" s="25">
        <v>5.74E-2</v>
      </c>
      <c r="AD1577" s="121"/>
      <c r="AE1577" s="121"/>
      <c r="AF1577" s="88">
        <v>53</v>
      </c>
      <c r="AG1577" s="88">
        <v>86</v>
      </c>
    </row>
    <row r="1578" spans="1:33">
      <c r="A1578" s="12" t="s">
        <v>145</v>
      </c>
      <c r="B1578" s="2" t="s">
        <v>75</v>
      </c>
      <c r="C1578" s="13" t="s">
        <v>183</v>
      </c>
      <c r="D1578" s="2">
        <v>2016</v>
      </c>
      <c r="E1578" s="13">
        <v>2016</v>
      </c>
      <c r="F1578" s="13" t="s">
        <v>101</v>
      </c>
      <c r="G1578" s="88"/>
      <c r="H1578" s="88"/>
      <c r="I1578" s="88"/>
      <c r="J1578" s="88"/>
      <c r="K1578" s="88"/>
      <c r="L1578" s="88"/>
      <c r="M1578" s="45">
        <v>129645</v>
      </c>
      <c r="N1578" s="45">
        <v>290024</v>
      </c>
      <c r="O1578" s="45"/>
      <c r="P1578" s="45"/>
      <c r="Q1578" s="45"/>
      <c r="R1578" s="45"/>
      <c r="S1578" s="45"/>
      <c r="T1578" s="45"/>
      <c r="U1578" s="45"/>
      <c r="V1578" s="45"/>
      <c r="W1578" s="138"/>
      <c r="X1578" s="138"/>
      <c r="Y1578" s="138"/>
      <c r="Z1578" s="25">
        <v>0.99660000000000004</v>
      </c>
      <c r="AA1578" s="25"/>
      <c r="AB1578" s="25">
        <v>0.25</v>
      </c>
      <c r="AC1578" s="25">
        <v>3.9100000000000003E-2</v>
      </c>
      <c r="AD1578" s="121"/>
      <c r="AE1578" s="121"/>
      <c r="AF1578" s="88">
        <v>15281</v>
      </c>
      <c r="AG1578" s="88">
        <v>34377</v>
      </c>
    </row>
    <row r="1579" spans="1:33">
      <c r="A1579" s="12" t="s">
        <v>146</v>
      </c>
      <c r="B1579" s="2" t="s">
        <v>74</v>
      </c>
      <c r="C1579" s="13" t="s">
        <v>183</v>
      </c>
      <c r="D1579" s="2">
        <v>2016</v>
      </c>
      <c r="E1579" s="13">
        <v>2016</v>
      </c>
      <c r="F1579" s="13" t="s">
        <v>101</v>
      </c>
      <c r="G1579" s="88"/>
      <c r="H1579" s="88"/>
      <c r="I1579" s="88"/>
      <c r="J1579" s="88"/>
      <c r="K1579" s="88"/>
      <c r="L1579" s="88"/>
      <c r="M1579" s="45">
        <v>103841</v>
      </c>
      <c r="N1579" s="45">
        <v>216589</v>
      </c>
      <c r="O1579" s="45"/>
      <c r="P1579" s="45"/>
      <c r="Q1579" s="45"/>
      <c r="R1579" s="45"/>
      <c r="S1579" s="45"/>
      <c r="T1579" s="45"/>
      <c r="U1579" s="45"/>
      <c r="V1579" s="45"/>
      <c r="W1579" s="138"/>
      <c r="X1579" s="138"/>
      <c r="Y1579" s="138"/>
      <c r="Z1579" s="25">
        <v>0.98599999999999999</v>
      </c>
      <c r="AA1579" s="25"/>
      <c r="AB1579" s="25">
        <v>0.41699999999999998</v>
      </c>
      <c r="AC1579" s="25">
        <v>2.64E-2</v>
      </c>
      <c r="AD1579" s="121"/>
      <c r="AE1579" s="121"/>
      <c r="AF1579" s="88">
        <v>8732</v>
      </c>
      <c r="AG1579" s="88">
        <v>17590</v>
      </c>
    </row>
    <row r="1580" spans="1:33">
      <c r="A1580" s="12" t="s">
        <v>147</v>
      </c>
      <c r="B1580" s="2" t="s">
        <v>75</v>
      </c>
      <c r="C1580" s="13" t="s">
        <v>183</v>
      </c>
      <c r="D1580" s="2">
        <v>2016</v>
      </c>
      <c r="E1580" s="13">
        <v>2016</v>
      </c>
      <c r="F1580" s="13" t="s">
        <v>101</v>
      </c>
      <c r="G1580" s="88"/>
      <c r="H1580" s="88"/>
      <c r="I1580" s="88"/>
      <c r="J1580" s="88"/>
      <c r="K1580" s="88"/>
      <c r="L1580" s="88"/>
      <c r="M1580" s="45">
        <v>2702</v>
      </c>
      <c r="N1580" s="45">
        <v>6003</v>
      </c>
      <c r="O1580" s="45"/>
      <c r="P1580" s="45"/>
      <c r="Q1580" s="45"/>
      <c r="R1580" s="45"/>
      <c r="S1580" s="45"/>
      <c r="T1580" s="45"/>
      <c r="U1580" s="45"/>
      <c r="V1580" s="45"/>
      <c r="W1580" s="138"/>
      <c r="X1580" s="138"/>
      <c r="Y1580" s="138"/>
      <c r="Z1580" s="25">
        <v>1</v>
      </c>
      <c r="AA1580" s="25"/>
      <c r="AB1580" s="25">
        <v>0.19600000000000001</v>
      </c>
      <c r="AC1580" s="25">
        <v>5.74E-2</v>
      </c>
      <c r="AD1580" s="121"/>
      <c r="AE1580" s="121"/>
      <c r="AF1580" s="88">
        <v>409</v>
      </c>
      <c r="AG1580" s="88">
        <v>948</v>
      </c>
    </row>
    <row r="1581" spans="1:33">
      <c r="A1581" s="12" t="s">
        <v>148</v>
      </c>
      <c r="B1581" s="2" t="s">
        <v>75</v>
      </c>
      <c r="C1581" s="13" t="s">
        <v>183</v>
      </c>
      <c r="D1581" s="2">
        <v>2016</v>
      </c>
      <c r="E1581" s="13">
        <v>2016</v>
      </c>
      <c r="F1581" s="13" t="s">
        <v>101</v>
      </c>
      <c r="G1581" s="88"/>
      <c r="H1581" s="88"/>
      <c r="I1581" s="88"/>
      <c r="J1581" s="88"/>
      <c r="K1581" s="88"/>
      <c r="L1581" s="88"/>
      <c r="M1581" s="45">
        <v>179815</v>
      </c>
      <c r="N1581" s="45">
        <v>393948</v>
      </c>
      <c r="O1581" s="45"/>
      <c r="P1581" s="45"/>
      <c r="Q1581" s="45"/>
      <c r="R1581" s="45"/>
      <c r="S1581" s="45"/>
      <c r="T1581" s="45"/>
      <c r="U1581" s="45"/>
      <c r="V1581" s="45"/>
      <c r="W1581" s="138"/>
      <c r="X1581" s="138"/>
      <c r="Y1581" s="138"/>
      <c r="Z1581" s="25">
        <v>0.99860000000000004</v>
      </c>
      <c r="AA1581" s="25"/>
      <c r="AB1581" s="25">
        <v>0.28000000000000003</v>
      </c>
      <c r="AC1581" s="25">
        <v>1.8800000000000001E-2</v>
      </c>
      <c r="AD1581" s="121"/>
      <c r="AE1581" s="121"/>
      <c r="AF1581" s="88">
        <v>19533</v>
      </c>
      <c r="AG1581" s="88">
        <v>42345</v>
      </c>
    </row>
    <row r="1582" spans="1:33">
      <c r="A1582" s="12" t="s">
        <v>149</v>
      </c>
      <c r="B1582" s="2" t="s">
        <v>74</v>
      </c>
      <c r="C1582" s="13" t="s">
        <v>183</v>
      </c>
      <c r="D1582" s="2">
        <v>2016</v>
      </c>
      <c r="E1582" s="13">
        <v>2016</v>
      </c>
      <c r="F1582" s="13" t="s">
        <v>101</v>
      </c>
      <c r="G1582" s="88"/>
      <c r="H1582" s="88"/>
      <c r="I1582" s="88"/>
      <c r="J1582" s="88"/>
      <c r="K1582" s="88"/>
      <c r="L1582" s="88"/>
      <c r="M1582" s="45">
        <v>143153</v>
      </c>
      <c r="N1582" s="45">
        <v>288774</v>
      </c>
      <c r="O1582" s="45"/>
      <c r="P1582" s="45"/>
      <c r="Q1582" s="45"/>
      <c r="R1582" s="45"/>
      <c r="S1582" s="45"/>
      <c r="T1582" s="45"/>
      <c r="U1582" s="45"/>
      <c r="V1582" s="45"/>
      <c r="W1582" s="138"/>
      <c r="X1582" s="138"/>
      <c r="Y1582" s="138"/>
      <c r="Z1582" s="25">
        <v>0.95030000000000003</v>
      </c>
      <c r="AA1582" s="25"/>
      <c r="AB1582" s="25">
        <v>0.39400000000000002</v>
      </c>
      <c r="AC1582" s="25">
        <v>1.7999999999999999E-2</v>
      </c>
      <c r="AD1582" s="121"/>
      <c r="AE1582" s="121"/>
      <c r="AF1582" s="88">
        <v>15266</v>
      </c>
      <c r="AG1582" s="88">
        <v>31769</v>
      </c>
    </row>
    <row r="1583" spans="1:33">
      <c r="A1583" s="12" t="s">
        <v>150</v>
      </c>
      <c r="B1583" s="2" t="s">
        <v>74</v>
      </c>
      <c r="C1583" s="13" t="s">
        <v>183</v>
      </c>
      <c r="D1583" s="2">
        <v>2016</v>
      </c>
      <c r="E1583" s="13">
        <v>2016</v>
      </c>
      <c r="F1583" s="13" t="s">
        <v>101</v>
      </c>
      <c r="G1583" s="88"/>
      <c r="H1583" s="88"/>
      <c r="I1583" s="88"/>
      <c r="J1583" s="88"/>
      <c r="K1583" s="88"/>
      <c r="L1583" s="88"/>
      <c r="M1583" s="45">
        <v>34926</v>
      </c>
      <c r="N1583" s="45">
        <v>52808</v>
      </c>
      <c r="O1583" s="45"/>
      <c r="P1583" s="45"/>
      <c r="Q1583" s="45"/>
      <c r="R1583" s="45"/>
      <c r="S1583" s="45"/>
      <c r="T1583" s="45"/>
      <c r="U1583" s="45"/>
      <c r="V1583" s="45"/>
      <c r="W1583" s="138"/>
      <c r="X1583" s="138"/>
      <c r="Y1583" s="138"/>
      <c r="Z1583" s="25">
        <v>0.97070000000000001</v>
      </c>
      <c r="AA1583" s="25"/>
      <c r="AB1583" s="25">
        <v>0.71399999999999997</v>
      </c>
      <c r="AC1583" s="25">
        <v>5.6300000000000003E-2</v>
      </c>
      <c r="AD1583" s="121"/>
      <c r="AE1583" s="121"/>
      <c r="AF1583" s="88">
        <v>3942</v>
      </c>
      <c r="AG1583" s="88">
        <v>6357</v>
      </c>
    </row>
    <row r="1584" spans="1:33">
      <c r="A1584" s="12" t="s">
        <v>151</v>
      </c>
      <c r="B1584" s="2" t="s">
        <v>75</v>
      </c>
      <c r="C1584" s="13" t="s">
        <v>183</v>
      </c>
      <c r="D1584" s="2">
        <v>2016</v>
      </c>
      <c r="E1584" s="13">
        <v>2016</v>
      </c>
      <c r="F1584" s="13" t="s">
        <v>101</v>
      </c>
      <c r="G1584" s="88"/>
      <c r="H1584" s="88"/>
      <c r="I1584" s="88"/>
      <c r="J1584" s="88"/>
      <c r="K1584" s="88"/>
      <c r="L1584" s="88"/>
      <c r="M1584" s="45">
        <v>52536</v>
      </c>
      <c r="N1584" s="45">
        <v>118596</v>
      </c>
      <c r="O1584" s="45"/>
      <c r="P1584" s="45"/>
      <c r="Q1584" s="45"/>
      <c r="R1584" s="45"/>
      <c r="S1584" s="45"/>
      <c r="T1584" s="45"/>
      <c r="U1584" s="45"/>
      <c r="V1584" s="45"/>
      <c r="W1584" s="138"/>
      <c r="X1584" s="138"/>
      <c r="Y1584" s="138"/>
      <c r="Z1584" s="25">
        <v>0.99350000000000005</v>
      </c>
      <c r="AA1584" s="25"/>
      <c r="AB1584" s="25">
        <v>0.222</v>
      </c>
      <c r="AC1584" s="25">
        <v>2.76E-2</v>
      </c>
      <c r="AD1584" s="121"/>
      <c r="AE1584" s="121"/>
      <c r="AF1584" s="88">
        <v>6824</v>
      </c>
      <c r="AG1584" s="88">
        <v>14912</v>
      </c>
    </row>
    <row r="1585" spans="1:33">
      <c r="A1585" s="12" t="s">
        <v>152</v>
      </c>
      <c r="B1585" s="2" t="s">
        <v>74</v>
      </c>
      <c r="C1585" s="13" t="s">
        <v>183</v>
      </c>
      <c r="D1585" s="2">
        <v>2016</v>
      </c>
      <c r="E1585" s="13">
        <v>2016</v>
      </c>
      <c r="F1585" s="13" t="s">
        <v>101</v>
      </c>
      <c r="G1585" s="88"/>
      <c r="H1585" s="88"/>
      <c r="I1585" s="88"/>
      <c r="J1585" s="88"/>
      <c r="K1585" s="88"/>
      <c r="L1585" s="88"/>
      <c r="M1585" s="45">
        <v>10155</v>
      </c>
      <c r="N1585" s="45">
        <v>18634</v>
      </c>
      <c r="O1585" s="45"/>
      <c r="P1585" s="45"/>
      <c r="Q1585" s="45"/>
      <c r="R1585" s="45"/>
      <c r="S1585" s="45"/>
      <c r="T1585" s="45"/>
      <c r="U1585" s="45"/>
      <c r="V1585" s="45"/>
      <c r="W1585" s="138"/>
      <c r="X1585" s="138"/>
      <c r="Y1585" s="138"/>
      <c r="Z1585" s="25">
        <v>0.95069999999999999</v>
      </c>
      <c r="AA1585" s="25"/>
      <c r="AB1585" s="25">
        <v>0.19600000000000001</v>
      </c>
      <c r="AC1585" s="25">
        <v>5.74E-2</v>
      </c>
      <c r="AD1585" s="121"/>
      <c r="AE1585" s="121"/>
      <c r="AF1585" s="88">
        <v>1105</v>
      </c>
      <c r="AG1585" s="88">
        <v>2328</v>
      </c>
    </row>
    <row r="1586" spans="1:33">
      <c r="A1586" s="12" t="s">
        <v>153</v>
      </c>
      <c r="B1586" s="2" t="s">
        <v>74</v>
      </c>
      <c r="C1586" s="13" t="s">
        <v>183</v>
      </c>
      <c r="D1586" s="2">
        <v>2016</v>
      </c>
      <c r="E1586" s="13">
        <v>2016</v>
      </c>
      <c r="F1586" s="13" t="s">
        <v>101</v>
      </c>
      <c r="G1586" s="88"/>
      <c r="H1586" s="88"/>
      <c r="I1586" s="88"/>
      <c r="J1586" s="88"/>
      <c r="K1586" s="88"/>
      <c r="L1586" s="88"/>
      <c r="M1586" s="45">
        <v>15529</v>
      </c>
      <c r="N1586" s="45">
        <v>30087</v>
      </c>
      <c r="O1586" s="45"/>
      <c r="P1586" s="45"/>
      <c r="Q1586" s="45"/>
      <c r="R1586" s="45"/>
      <c r="S1586" s="45"/>
      <c r="T1586" s="45"/>
      <c r="U1586" s="45"/>
      <c r="V1586" s="45"/>
      <c r="W1586" s="138"/>
      <c r="X1586" s="138"/>
      <c r="Y1586" s="138"/>
      <c r="Z1586" s="25">
        <v>0.96020000000000005</v>
      </c>
      <c r="AA1586" s="25"/>
      <c r="AB1586" s="25">
        <v>0.19600000000000001</v>
      </c>
      <c r="AC1586" s="25">
        <v>5.74E-2</v>
      </c>
      <c r="AD1586" s="121"/>
      <c r="AE1586" s="121"/>
      <c r="AF1586" s="88">
        <v>3608</v>
      </c>
      <c r="AG1586" s="88">
        <v>7066</v>
      </c>
    </row>
    <row r="1587" spans="1:33">
      <c r="A1587" s="12" t="s">
        <v>154</v>
      </c>
      <c r="B1587" s="2" t="s">
        <v>74</v>
      </c>
      <c r="C1587" s="13" t="s">
        <v>183</v>
      </c>
      <c r="D1587" s="2">
        <v>2016</v>
      </c>
      <c r="E1587" s="13">
        <v>2016</v>
      </c>
      <c r="F1587" s="13" t="s">
        <v>101</v>
      </c>
      <c r="G1587" s="88"/>
      <c r="H1587" s="88"/>
      <c r="I1587" s="88"/>
      <c r="J1587" s="88"/>
      <c r="K1587" s="88"/>
      <c r="L1587" s="88"/>
      <c r="M1587" s="45">
        <v>19222</v>
      </c>
      <c r="N1587" s="45">
        <v>40347</v>
      </c>
      <c r="O1587" s="45"/>
      <c r="P1587" s="45"/>
      <c r="Q1587" s="45"/>
      <c r="R1587" s="45"/>
      <c r="S1587" s="45"/>
      <c r="T1587" s="45"/>
      <c r="U1587" s="45"/>
      <c r="V1587" s="45"/>
      <c r="W1587" s="138"/>
      <c r="X1587" s="138"/>
      <c r="Y1587" s="138"/>
      <c r="Z1587" s="25">
        <v>0.96840000000000004</v>
      </c>
      <c r="AA1587" s="25"/>
      <c r="AB1587" s="25">
        <v>0.19600000000000001</v>
      </c>
      <c r="AC1587" s="25">
        <v>5.74E-2</v>
      </c>
      <c r="AD1587" s="121"/>
      <c r="AE1587" s="121"/>
      <c r="AF1587" s="88">
        <v>5146</v>
      </c>
      <c r="AG1587" s="88">
        <v>11799</v>
      </c>
    </row>
    <row r="1588" spans="1:33">
      <c r="A1588" s="12" t="s">
        <v>155</v>
      </c>
      <c r="B1588" s="2" t="s">
        <v>74</v>
      </c>
      <c r="C1588" s="13" t="s">
        <v>183</v>
      </c>
      <c r="D1588" s="2">
        <v>2016</v>
      </c>
      <c r="E1588" s="13">
        <v>2016</v>
      </c>
      <c r="F1588" s="13" t="s">
        <v>101</v>
      </c>
      <c r="G1588" s="88"/>
      <c r="H1588" s="88"/>
      <c r="I1588" s="88"/>
      <c r="J1588" s="88"/>
      <c r="K1588" s="88"/>
      <c r="L1588" s="88"/>
      <c r="M1588" s="45">
        <v>53841</v>
      </c>
      <c r="N1588" s="45">
        <v>106111</v>
      </c>
      <c r="O1588" s="45"/>
      <c r="P1588" s="45"/>
      <c r="Q1588" s="45"/>
      <c r="R1588" s="45"/>
      <c r="S1588" s="45"/>
      <c r="T1588" s="45"/>
      <c r="U1588" s="45"/>
      <c r="V1588" s="45"/>
      <c r="W1588" s="138"/>
      <c r="X1588" s="138"/>
      <c r="Y1588" s="138"/>
      <c r="Z1588" s="25">
        <v>0.9859</v>
      </c>
      <c r="AA1588" s="25"/>
      <c r="AB1588" s="25">
        <v>0.33300000000000002</v>
      </c>
      <c r="AC1588" s="25">
        <v>4.1500000000000002E-2</v>
      </c>
      <c r="AD1588" s="121"/>
      <c r="AE1588" s="121"/>
      <c r="AF1588" s="88">
        <v>9900</v>
      </c>
      <c r="AG1588" s="88">
        <v>20352</v>
      </c>
    </row>
    <row r="1589" spans="1:33">
      <c r="A1589" s="12" t="s">
        <v>156</v>
      </c>
      <c r="B1589" s="2" t="s">
        <v>74</v>
      </c>
      <c r="C1589" s="13" t="s">
        <v>183</v>
      </c>
      <c r="D1589" s="2">
        <v>2016</v>
      </c>
      <c r="E1589" s="13">
        <v>2016</v>
      </c>
      <c r="F1589" s="13" t="s">
        <v>101</v>
      </c>
      <c r="G1589" s="88"/>
      <c r="H1589" s="88"/>
      <c r="I1589" s="88"/>
      <c r="J1589" s="88"/>
      <c r="K1589" s="88"/>
      <c r="L1589" s="88"/>
      <c r="M1589" s="45">
        <v>15063</v>
      </c>
      <c r="N1589" s="45">
        <v>27739</v>
      </c>
      <c r="O1589" s="45"/>
      <c r="P1589" s="45"/>
      <c r="Q1589" s="45"/>
      <c r="R1589" s="45"/>
      <c r="S1589" s="45"/>
      <c r="T1589" s="45"/>
      <c r="U1589" s="45"/>
      <c r="V1589" s="45"/>
      <c r="W1589" s="138"/>
      <c r="X1589" s="138"/>
      <c r="Y1589" s="138"/>
      <c r="Z1589" s="25">
        <v>0.96909999999999996</v>
      </c>
      <c r="AA1589" s="25"/>
      <c r="AB1589" s="25">
        <v>0.19600000000000001</v>
      </c>
      <c r="AC1589" s="25">
        <v>5.74E-2</v>
      </c>
      <c r="AD1589" s="121"/>
      <c r="AE1589" s="121"/>
      <c r="AF1589" s="88">
        <v>2671</v>
      </c>
      <c r="AG1589" s="88">
        <v>5695</v>
      </c>
    </row>
    <row r="1590" spans="1:33">
      <c r="A1590" s="12" t="s">
        <v>157</v>
      </c>
      <c r="B1590" s="2" t="s">
        <v>75</v>
      </c>
      <c r="C1590" s="13" t="s">
        <v>183</v>
      </c>
      <c r="D1590" s="2">
        <v>2016</v>
      </c>
      <c r="E1590" s="13">
        <v>2016</v>
      </c>
      <c r="F1590" s="13" t="s">
        <v>101</v>
      </c>
      <c r="G1590" s="88"/>
      <c r="H1590" s="88"/>
      <c r="I1590" s="88"/>
      <c r="J1590" s="88"/>
      <c r="K1590" s="88"/>
      <c r="L1590" s="88"/>
      <c r="M1590" s="45">
        <v>12990</v>
      </c>
      <c r="N1590" s="45">
        <v>24651</v>
      </c>
      <c r="O1590" s="45"/>
      <c r="P1590" s="45"/>
      <c r="Q1590" s="45"/>
      <c r="R1590" s="45"/>
      <c r="S1590" s="45"/>
      <c r="T1590" s="45"/>
      <c r="U1590" s="45"/>
      <c r="V1590" s="45"/>
      <c r="W1590" s="138"/>
      <c r="X1590" s="138"/>
      <c r="Y1590" s="138"/>
      <c r="Z1590" s="25">
        <v>0.98580000000000001</v>
      </c>
      <c r="AA1590" s="25"/>
      <c r="AB1590" s="25">
        <v>0.19600000000000001</v>
      </c>
      <c r="AC1590" s="25">
        <v>5.74E-2</v>
      </c>
      <c r="AD1590" s="121"/>
      <c r="AE1590" s="121"/>
      <c r="AF1590" s="88">
        <v>579</v>
      </c>
      <c r="AG1590" s="88">
        <v>944</v>
      </c>
    </row>
    <row r="1591" spans="1:33">
      <c r="A1591" s="12" t="s">
        <v>158</v>
      </c>
      <c r="B1591" s="2" t="s">
        <v>75</v>
      </c>
      <c r="C1591" s="13" t="s">
        <v>183</v>
      </c>
      <c r="D1591" s="2">
        <v>2016</v>
      </c>
      <c r="E1591" s="13">
        <v>2016</v>
      </c>
      <c r="F1591" s="13" t="s">
        <v>101</v>
      </c>
      <c r="G1591" s="88"/>
      <c r="H1591" s="88"/>
      <c r="I1591" s="88"/>
      <c r="J1591" s="88"/>
      <c r="K1591" s="88"/>
      <c r="L1591" s="88"/>
      <c r="M1591" s="45">
        <v>156</v>
      </c>
      <c r="N1591" s="45">
        <v>279</v>
      </c>
      <c r="O1591" s="45"/>
      <c r="P1591" s="45"/>
      <c r="Q1591" s="45"/>
      <c r="R1591" s="45"/>
      <c r="S1591" s="45"/>
      <c r="T1591" s="45"/>
      <c r="U1591" s="45"/>
      <c r="V1591" s="45"/>
      <c r="W1591" s="138"/>
      <c r="X1591" s="138"/>
      <c r="Y1591" s="138"/>
      <c r="Z1591" s="25">
        <v>1</v>
      </c>
      <c r="AA1591" s="25"/>
      <c r="AB1591" s="25">
        <v>0.19600000000000001</v>
      </c>
      <c r="AC1591" s="25">
        <v>5.74E-2</v>
      </c>
      <c r="AD1591" s="121"/>
      <c r="AE1591" s="121"/>
      <c r="AF1591" s="88" t="s">
        <v>430</v>
      </c>
      <c r="AG1591" s="88" t="s">
        <v>430</v>
      </c>
    </row>
    <row r="1592" spans="1:33">
      <c r="A1592" s="12" t="s">
        <v>159</v>
      </c>
      <c r="B1592" s="2" t="s">
        <v>75</v>
      </c>
      <c r="C1592" s="13" t="s">
        <v>183</v>
      </c>
      <c r="D1592" s="2">
        <v>2016</v>
      </c>
      <c r="E1592" s="13">
        <v>2016</v>
      </c>
      <c r="F1592" s="13" t="s">
        <v>101</v>
      </c>
      <c r="G1592" s="88"/>
      <c r="H1592" s="88"/>
      <c r="I1592" s="88"/>
      <c r="J1592" s="88"/>
      <c r="K1592" s="88"/>
      <c r="L1592" s="88"/>
      <c r="M1592" s="45">
        <v>3326</v>
      </c>
      <c r="N1592" s="45">
        <v>7055</v>
      </c>
      <c r="O1592" s="45"/>
      <c r="P1592" s="45"/>
      <c r="Q1592" s="45"/>
      <c r="R1592" s="45"/>
      <c r="S1592" s="45"/>
      <c r="T1592" s="45"/>
      <c r="U1592" s="45"/>
      <c r="V1592" s="45"/>
      <c r="W1592" s="138"/>
      <c r="X1592" s="138"/>
      <c r="Y1592" s="138"/>
      <c r="Z1592" s="25">
        <v>0.98909999999999998</v>
      </c>
      <c r="AA1592" s="25"/>
      <c r="AB1592" s="25">
        <v>0.19600000000000001</v>
      </c>
      <c r="AC1592" s="25">
        <v>5.74E-2</v>
      </c>
      <c r="AD1592" s="121"/>
      <c r="AE1592" s="121"/>
      <c r="AF1592" s="88">
        <v>154</v>
      </c>
      <c r="AG1592" s="88">
        <v>262</v>
      </c>
    </row>
    <row r="1593" spans="1:33">
      <c r="A1593" s="12" t="s">
        <v>160</v>
      </c>
      <c r="B1593" s="2" t="s">
        <v>74</v>
      </c>
      <c r="C1593" s="13" t="s">
        <v>183</v>
      </c>
      <c r="D1593" s="2">
        <v>2016</v>
      </c>
      <c r="E1593" s="13">
        <v>2016</v>
      </c>
      <c r="F1593" s="13" t="s">
        <v>101</v>
      </c>
      <c r="G1593" s="88"/>
      <c r="H1593" s="88"/>
      <c r="I1593" s="88"/>
      <c r="J1593" s="88"/>
      <c r="K1593" s="88"/>
      <c r="L1593" s="88"/>
      <c r="M1593" s="45">
        <v>22818</v>
      </c>
      <c r="N1593" s="45">
        <v>43229</v>
      </c>
      <c r="O1593" s="45"/>
      <c r="P1593" s="45"/>
      <c r="Q1593" s="45"/>
      <c r="R1593" s="45"/>
      <c r="S1593" s="45"/>
      <c r="T1593" s="45"/>
      <c r="U1593" s="45"/>
      <c r="V1593" s="45"/>
      <c r="W1593" s="138"/>
      <c r="X1593" s="138"/>
      <c r="Y1593" s="138"/>
      <c r="Z1593" s="25">
        <v>0.96870000000000001</v>
      </c>
      <c r="AA1593" s="25"/>
      <c r="AB1593" s="25">
        <v>0.16700000000000001</v>
      </c>
      <c r="AC1593" s="25">
        <v>2.1399999999999999E-2</v>
      </c>
      <c r="AD1593" s="121"/>
      <c r="AE1593" s="121"/>
      <c r="AF1593" s="88">
        <v>2230</v>
      </c>
      <c r="AG1593" s="88">
        <v>4520</v>
      </c>
    </row>
    <row r="1594" spans="1:33">
      <c r="A1594" s="12" t="s">
        <v>161</v>
      </c>
      <c r="B1594" s="2" t="s">
        <v>74</v>
      </c>
      <c r="C1594" s="13" t="s">
        <v>183</v>
      </c>
      <c r="D1594" s="2">
        <v>2016</v>
      </c>
      <c r="E1594" s="13">
        <v>2016</v>
      </c>
      <c r="F1594" s="13" t="s">
        <v>101</v>
      </c>
      <c r="G1594" s="88"/>
      <c r="H1594" s="88"/>
      <c r="I1594" s="88"/>
      <c r="J1594" s="88"/>
      <c r="K1594" s="88"/>
      <c r="L1594" s="88"/>
      <c r="M1594" s="45">
        <v>19468</v>
      </c>
      <c r="N1594" s="45">
        <v>34541</v>
      </c>
      <c r="O1594" s="45"/>
      <c r="P1594" s="45"/>
      <c r="Q1594" s="45"/>
      <c r="R1594" s="45"/>
      <c r="S1594" s="45"/>
      <c r="T1594" s="45"/>
      <c r="U1594" s="45"/>
      <c r="V1594" s="45"/>
      <c r="W1594" s="138"/>
      <c r="X1594" s="138"/>
      <c r="Y1594" s="138"/>
      <c r="Z1594" s="25">
        <v>0.81479999999999997</v>
      </c>
      <c r="AA1594" s="25"/>
      <c r="AB1594" s="25">
        <v>0.19600000000000001</v>
      </c>
      <c r="AC1594" s="25">
        <v>5.74E-2</v>
      </c>
      <c r="AD1594" s="121"/>
      <c r="AE1594" s="121"/>
      <c r="AF1594" s="88">
        <v>3203</v>
      </c>
      <c r="AG1594" s="88">
        <v>6636</v>
      </c>
    </row>
    <row r="1595" spans="1:33">
      <c r="A1595" s="12" t="s">
        <v>162</v>
      </c>
      <c r="B1595" s="2" t="s">
        <v>75</v>
      </c>
      <c r="C1595" s="13" t="s">
        <v>183</v>
      </c>
      <c r="D1595" s="2">
        <v>2016</v>
      </c>
      <c r="E1595" s="13">
        <v>2016</v>
      </c>
      <c r="F1595" s="13" t="s">
        <v>101</v>
      </c>
      <c r="G1595" s="88"/>
      <c r="H1595" s="88"/>
      <c r="I1595" s="88"/>
      <c r="J1595" s="88"/>
      <c r="K1595" s="88"/>
      <c r="L1595" s="88"/>
      <c r="M1595" s="45">
        <v>42586</v>
      </c>
      <c r="N1595" s="45">
        <v>89738</v>
      </c>
      <c r="O1595" s="45"/>
      <c r="P1595" s="45"/>
      <c r="Q1595" s="45"/>
      <c r="R1595" s="45"/>
      <c r="S1595" s="45"/>
      <c r="T1595" s="45"/>
      <c r="U1595" s="45"/>
      <c r="V1595" s="45"/>
      <c r="W1595" s="138"/>
      <c r="X1595" s="138"/>
      <c r="Y1595" s="138"/>
      <c r="Z1595" s="25">
        <v>0.99160000000000004</v>
      </c>
      <c r="AA1595" s="25"/>
      <c r="AB1595" s="25">
        <v>0.25</v>
      </c>
      <c r="AC1595" s="25">
        <v>2.75E-2</v>
      </c>
      <c r="AD1595" s="121"/>
      <c r="AE1595" s="121"/>
      <c r="AF1595" s="88">
        <v>5086</v>
      </c>
      <c r="AG1595" s="88">
        <v>11105</v>
      </c>
    </row>
    <row r="1596" spans="1:33">
      <c r="A1596" s="12" t="s">
        <v>163</v>
      </c>
      <c r="B1596" s="2" t="s">
        <v>75</v>
      </c>
      <c r="C1596" s="13" t="s">
        <v>183</v>
      </c>
      <c r="D1596" s="2">
        <v>2016</v>
      </c>
      <c r="E1596" s="13">
        <v>2016</v>
      </c>
      <c r="F1596" s="13" t="s">
        <v>101</v>
      </c>
      <c r="G1596" s="88"/>
      <c r="H1596" s="88"/>
      <c r="I1596" s="88"/>
      <c r="J1596" s="88"/>
      <c r="K1596" s="88"/>
      <c r="L1596" s="88"/>
      <c r="M1596" s="45">
        <v>5861</v>
      </c>
      <c r="N1596" s="45">
        <v>13457</v>
      </c>
      <c r="O1596" s="45"/>
      <c r="P1596" s="45"/>
      <c r="Q1596" s="45"/>
      <c r="R1596" s="45"/>
      <c r="S1596" s="45"/>
      <c r="T1596" s="45"/>
      <c r="U1596" s="45"/>
      <c r="V1596" s="45"/>
      <c r="W1596" s="138"/>
      <c r="X1596" s="138"/>
      <c r="Y1596" s="138"/>
      <c r="Z1596" s="25">
        <v>0.96079999999999999</v>
      </c>
      <c r="AA1596" s="25"/>
      <c r="AB1596" s="25">
        <v>0.19600000000000001</v>
      </c>
      <c r="AC1596" s="25">
        <v>5.74E-2</v>
      </c>
      <c r="AD1596" s="121"/>
      <c r="AE1596" s="121"/>
      <c r="AF1596" s="88">
        <v>664</v>
      </c>
      <c r="AG1596" s="88">
        <v>1465</v>
      </c>
    </row>
    <row r="1597" spans="1:33">
      <c r="A1597" s="12" t="s">
        <v>164</v>
      </c>
      <c r="B1597" s="2" t="s">
        <v>75</v>
      </c>
      <c r="C1597" s="13" t="s">
        <v>183</v>
      </c>
      <c r="D1597" s="2">
        <v>2016</v>
      </c>
      <c r="E1597" s="13">
        <v>2016</v>
      </c>
      <c r="F1597" s="13" t="s">
        <v>101</v>
      </c>
      <c r="G1597" s="88"/>
      <c r="H1597" s="88"/>
      <c r="I1597" s="88"/>
      <c r="J1597" s="88"/>
      <c r="K1597" s="88"/>
      <c r="L1597" s="88"/>
      <c r="M1597" s="45">
        <v>4706</v>
      </c>
      <c r="N1597" s="45">
        <v>10221</v>
      </c>
      <c r="O1597" s="45"/>
      <c r="P1597" s="45"/>
      <c r="Q1597" s="45"/>
      <c r="R1597" s="45"/>
      <c r="S1597" s="45"/>
      <c r="T1597" s="45"/>
      <c r="U1597" s="45"/>
      <c r="V1597" s="45"/>
      <c r="W1597" s="138"/>
      <c r="X1597" s="138"/>
      <c r="Y1597" s="138"/>
      <c r="Z1597" s="25">
        <v>0.91180000000000005</v>
      </c>
      <c r="AA1597" s="25"/>
      <c r="AB1597" s="25">
        <v>0.19600000000000001</v>
      </c>
      <c r="AC1597" s="25">
        <v>5.74E-2</v>
      </c>
      <c r="AD1597" s="121"/>
      <c r="AE1597" s="121"/>
      <c r="AF1597" s="88">
        <v>420</v>
      </c>
      <c r="AG1597" s="88">
        <v>908</v>
      </c>
    </row>
    <row r="1598" spans="1:33">
      <c r="A1598" s="12" t="s">
        <v>165</v>
      </c>
      <c r="B1598" s="2" t="s">
        <v>75</v>
      </c>
      <c r="C1598" s="13" t="s">
        <v>183</v>
      </c>
      <c r="D1598" s="2">
        <v>2016</v>
      </c>
      <c r="E1598" s="13">
        <v>2016</v>
      </c>
      <c r="F1598" s="13" t="s">
        <v>101</v>
      </c>
      <c r="G1598" s="88"/>
      <c r="H1598" s="88"/>
      <c r="I1598" s="88"/>
      <c r="J1598" s="88"/>
      <c r="K1598" s="88"/>
      <c r="L1598" s="88"/>
      <c r="M1598" s="45">
        <v>1003</v>
      </c>
      <c r="N1598" s="45">
        <v>1753</v>
      </c>
      <c r="O1598" s="45"/>
      <c r="P1598" s="45"/>
      <c r="Q1598" s="45"/>
      <c r="R1598" s="45"/>
      <c r="S1598" s="45"/>
      <c r="T1598" s="45"/>
      <c r="U1598" s="45"/>
      <c r="V1598" s="45"/>
      <c r="W1598" s="138"/>
      <c r="X1598" s="138"/>
      <c r="Y1598" s="138"/>
      <c r="Z1598" s="25">
        <v>0.93020000000000003</v>
      </c>
      <c r="AA1598" s="25"/>
      <c r="AB1598" s="25">
        <v>0.19600000000000001</v>
      </c>
      <c r="AC1598" s="25">
        <v>5.74E-2</v>
      </c>
      <c r="AD1598" s="121"/>
      <c r="AE1598" s="121"/>
      <c r="AF1598" s="88">
        <v>26</v>
      </c>
      <c r="AG1598" s="88">
        <v>41</v>
      </c>
    </row>
    <row r="1599" spans="1:33">
      <c r="A1599" s="12" t="s">
        <v>166</v>
      </c>
      <c r="B1599" s="2" t="s">
        <v>74</v>
      </c>
      <c r="C1599" s="13" t="s">
        <v>183</v>
      </c>
      <c r="D1599" s="2">
        <v>2016</v>
      </c>
      <c r="E1599" s="13">
        <v>2016</v>
      </c>
      <c r="F1599" s="13" t="s">
        <v>101</v>
      </c>
      <c r="G1599" s="88"/>
      <c r="H1599" s="88"/>
      <c r="I1599" s="88"/>
      <c r="J1599" s="88"/>
      <c r="K1599" s="88"/>
      <c r="L1599" s="88"/>
      <c r="M1599" s="45">
        <v>53554</v>
      </c>
      <c r="N1599" s="45">
        <v>125686</v>
      </c>
      <c r="O1599" s="45"/>
      <c r="P1599" s="45"/>
      <c r="Q1599" s="45"/>
      <c r="R1599" s="45"/>
      <c r="S1599" s="45"/>
      <c r="T1599" s="45"/>
      <c r="U1599" s="45"/>
      <c r="V1599" s="45"/>
      <c r="W1599" s="138"/>
      <c r="X1599" s="138"/>
      <c r="Y1599" s="138"/>
      <c r="Z1599" s="25">
        <v>0.97770000000000001</v>
      </c>
      <c r="AA1599" s="25"/>
      <c r="AB1599" s="25">
        <v>0.111</v>
      </c>
      <c r="AC1599" s="25">
        <v>2.29E-2</v>
      </c>
      <c r="AD1599" s="121"/>
      <c r="AE1599" s="121"/>
      <c r="AF1599" s="88">
        <v>8131</v>
      </c>
      <c r="AG1599" s="88">
        <v>19135</v>
      </c>
    </row>
    <row r="1600" spans="1:33">
      <c r="A1600" s="12" t="s">
        <v>167</v>
      </c>
      <c r="B1600" s="2" t="s">
        <v>75</v>
      </c>
      <c r="C1600" s="13" t="s">
        <v>183</v>
      </c>
      <c r="D1600" s="2">
        <v>2016</v>
      </c>
      <c r="E1600" s="13">
        <v>2016</v>
      </c>
      <c r="F1600" s="13" t="s">
        <v>101</v>
      </c>
      <c r="G1600" s="88"/>
      <c r="H1600" s="88"/>
      <c r="I1600" s="88"/>
      <c r="J1600" s="88"/>
      <c r="K1600" s="88"/>
      <c r="L1600" s="88"/>
      <c r="M1600" s="45">
        <v>3215</v>
      </c>
      <c r="N1600" s="45">
        <v>5596</v>
      </c>
      <c r="O1600" s="45"/>
      <c r="P1600" s="45"/>
      <c r="Q1600" s="45"/>
      <c r="R1600" s="45"/>
      <c r="S1600" s="45"/>
      <c r="T1600" s="45"/>
      <c r="U1600" s="45"/>
      <c r="V1600" s="45"/>
      <c r="W1600" s="138"/>
      <c r="X1600" s="138"/>
      <c r="Y1600" s="138"/>
      <c r="Z1600" s="25">
        <v>0.98770000000000002</v>
      </c>
      <c r="AA1600" s="25"/>
      <c r="AB1600" s="25">
        <v>0.19600000000000001</v>
      </c>
      <c r="AC1600" s="25">
        <v>5.74E-2</v>
      </c>
      <c r="AD1600" s="121"/>
      <c r="AE1600" s="121"/>
      <c r="AF1600" s="88">
        <v>109</v>
      </c>
      <c r="AG1600" s="88">
        <v>166</v>
      </c>
    </row>
    <row r="1601" spans="1:49">
      <c r="A1601" s="12" t="s">
        <v>168</v>
      </c>
      <c r="B1601" s="2" t="s">
        <v>74</v>
      </c>
      <c r="C1601" s="13" t="s">
        <v>183</v>
      </c>
      <c r="D1601" s="2">
        <v>2016</v>
      </c>
      <c r="E1601" s="13">
        <v>2016</v>
      </c>
      <c r="F1601" s="13" t="s">
        <v>101</v>
      </c>
      <c r="G1601" s="88"/>
      <c r="H1601" s="88"/>
      <c r="I1601" s="88"/>
      <c r="J1601" s="88"/>
      <c r="K1601" s="88"/>
      <c r="L1601" s="88"/>
      <c r="M1601" s="45">
        <v>37805</v>
      </c>
      <c r="N1601" s="45">
        <v>75936</v>
      </c>
      <c r="O1601" s="45"/>
      <c r="P1601" s="45"/>
      <c r="Q1601" s="45"/>
      <c r="R1601" s="45"/>
      <c r="S1601" s="45"/>
      <c r="T1601" s="45"/>
      <c r="U1601" s="45"/>
      <c r="V1601" s="45"/>
      <c r="W1601" s="138"/>
      <c r="X1601" s="138"/>
      <c r="Y1601" s="138"/>
      <c r="Z1601" s="25">
        <v>0.98929999999999996</v>
      </c>
      <c r="AA1601" s="25"/>
      <c r="AB1601" s="25">
        <v>0.33300000000000002</v>
      </c>
      <c r="AC1601" s="25">
        <v>4.8000000000000001E-2</v>
      </c>
      <c r="AD1601" s="121"/>
      <c r="AE1601" s="121"/>
      <c r="AF1601" s="88">
        <v>7109</v>
      </c>
      <c r="AG1601" s="88">
        <v>16075</v>
      </c>
    </row>
    <row r="1602" spans="1:49">
      <c r="A1602" s="12" t="s">
        <v>169</v>
      </c>
      <c r="B1602" s="2" t="s">
        <v>74</v>
      </c>
      <c r="C1602" s="13" t="s">
        <v>183</v>
      </c>
      <c r="D1602" s="2">
        <v>2016</v>
      </c>
      <c r="E1602" s="13">
        <v>2016</v>
      </c>
      <c r="F1602" s="13" t="s">
        <v>101</v>
      </c>
      <c r="G1602" s="88"/>
      <c r="H1602" s="88"/>
      <c r="I1602" s="88"/>
      <c r="J1602" s="88"/>
      <c r="K1602" s="88"/>
      <c r="L1602" s="88"/>
      <c r="M1602" s="45">
        <v>10889</v>
      </c>
      <c r="N1602" s="45">
        <v>21491</v>
      </c>
      <c r="O1602" s="45"/>
      <c r="P1602" s="45"/>
      <c r="Q1602" s="45"/>
      <c r="R1602" s="45"/>
      <c r="S1602" s="45"/>
      <c r="T1602" s="45"/>
      <c r="U1602" s="45"/>
      <c r="V1602" s="45"/>
      <c r="W1602" s="138"/>
      <c r="X1602" s="138"/>
      <c r="Y1602" s="138"/>
      <c r="Z1602" s="25">
        <v>0.98499999999999999</v>
      </c>
      <c r="AA1602" s="25"/>
      <c r="AB1602" s="25">
        <v>0.19600000000000001</v>
      </c>
      <c r="AC1602" s="25">
        <v>5.74E-2</v>
      </c>
      <c r="AD1602" s="121"/>
      <c r="AE1602" s="121"/>
      <c r="AF1602" s="88">
        <v>966</v>
      </c>
      <c r="AG1602" s="88">
        <v>1944</v>
      </c>
      <c r="AH1602" s="1"/>
      <c r="AI1602" s="1"/>
      <c r="AJ1602" s="1"/>
      <c r="AK1602" s="1"/>
      <c r="AL1602" s="1"/>
      <c r="AM1602" s="1"/>
      <c r="AN1602" s="1"/>
      <c r="AO1602" s="1"/>
      <c r="AP1602" s="1"/>
      <c r="AQ1602" s="1"/>
      <c r="AR1602" s="1"/>
      <c r="AS1602" s="1"/>
      <c r="AT1602" s="1"/>
      <c r="AU1602" s="1"/>
      <c r="AV1602" s="1"/>
      <c r="AW1602" s="1"/>
    </row>
    <row r="1603" spans="1:49">
      <c r="A1603" s="12" t="s">
        <v>170</v>
      </c>
      <c r="B1603" s="2" t="s">
        <v>75</v>
      </c>
      <c r="C1603" s="13" t="s">
        <v>183</v>
      </c>
      <c r="D1603" s="2">
        <v>2016</v>
      </c>
      <c r="E1603" s="13">
        <v>2016</v>
      </c>
      <c r="F1603" s="13" t="s">
        <v>101</v>
      </c>
      <c r="G1603" s="88"/>
      <c r="H1603" s="88"/>
      <c r="I1603" s="88"/>
      <c r="J1603" s="88"/>
      <c r="K1603" s="88"/>
      <c r="L1603" s="88"/>
      <c r="M1603" s="45">
        <v>6326</v>
      </c>
      <c r="N1603" s="45">
        <v>13603</v>
      </c>
      <c r="O1603" s="45"/>
      <c r="P1603" s="45"/>
      <c r="Q1603" s="45"/>
      <c r="R1603" s="45"/>
      <c r="S1603" s="45"/>
      <c r="T1603" s="45"/>
      <c r="U1603" s="45"/>
      <c r="V1603" s="45"/>
      <c r="W1603" s="138"/>
      <c r="X1603" s="138"/>
      <c r="Y1603" s="138"/>
      <c r="Z1603" s="25">
        <v>1</v>
      </c>
      <c r="AA1603" s="25"/>
      <c r="AB1603" s="25">
        <v>0.19600000000000001</v>
      </c>
      <c r="AC1603" s="25">
        <v>5.74E-2</v>
      </c>
      <c r="AD1603" s="121"/>
      <c r="AE1603" s="121"/>
      <c r="AF1603" s="88">
        <v>513</v>
      </c>
      <c r="AG1603" s="88">
        <v>1025</v>
      </c>
      <c r="AH1603" s="1"/>
      <c r="AI1603" s="1"/>
      <c r="AJ1603" s="1"/>
      <c r="AK1603" s="1"/>
      <c r="AL1603" s="1"/>
      <c r="AM1603" s="1"/>
      <c r="AN1603" s="1"/>
      <c r="AO1603" s="1"/>
      <c r="AP1603" s="1"/>
      <c r="AQ1603" s="1"/>
      <c r="AR1603" s="1"/>
      <c r="AS1603" s="1"/>
      <c r="AT1603" s="1"/>
      <c r="AU1603" s="1"/>
      <c r="AV1603" s="1"/>
      <c r="AW1603" s="1"/>
    </row>
    <row r="1604" spans="1:49">
      <c r="A1604" s="48" t="s">
        <v>171</v>
      </c>
      <c r="B1604" s="2" t="s">
        <v>66</v>
      </c>
      <c r="C1604" s="13" t="s">
        <v>62</v>
      </c>
      <c r="D1604" s="2">
        <v>2016</v>
      </c>
      <c r="E1604" s="13">
        <v>2016</v>
      </c>
      <c r="F1604" s="13" t="s">
        <v>101</v>
      </c>
      <c r="G1604" s="88">
        <v>268544</v>
      </c>
      <c r="H1604" s="88">
        <v>1824766</v>
      </c>
      <c r="I1604" s="88">
        <v>2153</v>
      </c>
      <c r="J1604" s="88">
        <v>19121</v>
      </c>
      <c r="K1604" s="88">
        <v>270697</v>
      </c>
      <c r="L1604" s="88">
        <v>1843887</v>
      </c>
      <c r="M1604" s="45">
        <v>2114584</v>
      </c>
      <c r="N1604" s="45">
        <v>4383118</v>
      </c>
      <c r="O1604" s="45">
        <v>683840</v>
      </c>
      <c r="P1604" s="45">
        <v>3650327</v>
      </c>
      <c r="Q1604" s="45">
        <v>4334167</v>
      </c>
      <c r="R1604" s="45">
        <v>7183</v>
      </c>
      <c r="S1604" s="45">
        <v>41768</v>
      </c>
      <c r="T1604" s="45">
        <v>48951</v>
      </c>
      <c r="U1604" s="45">
        <v>691023</v>
      </c>
      <c r="V1604" s="45">
        <v>3692095</v>
      </c>
      <c r="W1604" s="138">
        <v>605345291.21000004</v>
      </c>
      <c r="X1604" s="138">
        <v>6088283</v>
      </c>
      <c r="Y1604" s="138">
        <v>611433574.21000004</v>
      </c>
      <c r="Z1604" s="25">
        <v>0.97440000000000004</v>
      </c>
      <c r="AA1604" s="25"/>
      <c r="AB1604" s="25">
        <v>0.376</v>
      </c>
      <c r="AC1604" s="25">
        <v>5.2299999999999999E-2</v>
      </c>
      <c r="AD1604" s="121"/>
      <c r="AE1604" s="121"/>
      <c r="AF1604" s="88">
        <v>305084</v>
      </c>
      <c r="AG1604" s="88">
        <v>643829</v>
      </c>
      <c r="AH1604" s="2"/>
      <c r="AI1604" s="2"/>
      <c r="AJ1604" s="2"/>
      <c r="AK1604" s="2"/>
      <c r="AL1604" s="2"/>
      <c r="AM1604" s="2"/>
      <c r="AN1604" s="2"/>
      <c r="AO1604" s="2"/>
      <c r="AP1604" s="2"/>
      <c r="AQ1604" s="2"/>
      <c r="AR1604" s="2"/>
      <c r="AS1604" s="2"/>
      <c r="AT1604" s="2"/>
      <c r="AU1604" s="2"/>
      <c r="AV1604" s="2"/>
      <c r="AW1604" s="2"/>
    </row>
    <row r="1605" spans="1:49">
      <c r="A1605" s="48" t="s">
        <v>172</v>
      </c>
      <c r="B1605" s="2" t="s">
        <v>74</v>
      </c>
      <c r="C1605" s="13" t="s">
        <v>62</v>
      </c>
      <c r="D1605" s="2">
        <v>2016</v>
      </c>
      <c r="E1605" s="13">
        <v>2016</v>
      </c>
      <c r="F1605" s="13" t="s">
        <v>101</v>
      </c>
      <c r="G1605" s="88"/>
      <c r="H1605" s="88"/>
      <c r="I1605" s="88"/>
      <c r="J1605" s="88"/>
      <c r="K1605" s="88"/>
      <c r="L1605" s="88"/>
      <c r="M1605" s="45">
        <v>61011</v>
      </c>
      <c r="N1605" s="45">
        <v>117298</v>
      </c>
      <c r="O1605" s="45"/>
      <c r="P1605" s="45"/>
      <c r="Q1605" s="45"/>
      <c r="R1605" s="45"/>
      <c r="S1605" s="45"/>
      <c r="T1605" s="45"/>
      <c r="U1605" s="45"/>
      <c r="V1605" s="45"/>
      <c r="W1605" s="138"/>
      <c r="X1605" s="138"/>
      <c r="Y1605" s="138"/>
      <c r="Z1605" s="25">
        <v>0.95960000000000001</v>
      </c>
      <c r="AA1605" s="25"/>
      <c r="AB1605" s="25">
        <v>0.4</v>
      </c>
      <c r="AC1605" s="25">
        <v>5.0999999999999997E-2</v>
      </c>
      <c r="AD1605" s="121"/>
      <c r="AE1605" s="121"/>
      <c r="AF1605" s="88">
        <v>8270</v>
      </c>
      <c r="AG1605" s="88">
        <v>16034</v>
      </c>
      <c r="AH1605" s="1"/>
      <c r="AI1605" s="1"/>
      <c r="AJ1605" s="1"/>
      <c r="AK1605" s="1"/>
      <c r="AL1605" s="1"/>
      <c r="AM1605" s="1"/>
      <c r="AN1605" s="1"/>
      <c r="AO1605" s="1"/>
      <c r="AP1605" s="1"/>
      <c r="AQ1605" s="1"/>
      <c r="AR1605" s="1"/>
      <c r="AS1605" s="1"/>
      <c r="AT1605" s="1"/>
      <c r="AU1605" s="1"/>
      <c r="AV1605" s="1"/>
      <c r="AW1605" s="1"/>
    </row>
    <row r="1606" spans="1:49">
      <c r="A1606" s="48" t="s">
        <v>173</v>
      </c>
      <c r="B1606" s="2" t="s">
        <v>75</v>
      </c>
      <c r="C1606" s="13" t="s">
        <v>62</v>
      </c>
      <c r="D1606" s="2">
        <v>2016</v>
      </c>
      <c r="E1606" s="13">
        <v>2016</v>
      </c>
      <c r="F1606" s="13" t="s">
        <v>101</v>
      </c>
      <c r="G1606" s="88"/>
      <c r="H1606" s="88"/>
      <c r="I1606" s="88"/>
      <c r="J1606" s="88"/>
      <c r="K1606" s="88"/>
      <c r="L1606" s="88"/>
      <c r="M1606" s="45">
        <v>92</v>
      </c>
      <c r="N1606" s="45">
        <v>155</v>
      </c>
      <c r="O1606" s="45"/>
      <c r="P1606" s="45"/>
      <c r="Q1606" s="45"/>
      <c r="R1606" s="45"/>
      <c r="S1606" s="45"/>
      <c r="T1606" s="45"/>
      <c r="U1606" s="45"/>
      <c r="V1606" s="45"/>
      <c r="W1606" s="138"/>
      <c r="X1606" s="138"/>
      <c r="Y1606" s="138"/>
      <c r="Z1606" s="25">
        <v>1</v>
      </c>
      <c r="AA1606" s="25"/>
      <c r="AB1606" s="25">
        <v>0.23899999999999999</v>
      </c>
      <c r="AC1606" s="25">
        <v>5.3800000000000001E-2</v>
      </c>
      <c r="AD1606" s="121"/>
      <c r="AE1606" s="121"/>
      <c r="AF1606" s="88">
        <v>0</v>
      </c>
      <c r="AG1606" s="88">
        <v>0</v>
      </c>
      <c r="AH1606" s="1"/>
      <c r="AI1606" s="1"/>
      <c r="AJ1606" s="1"/>
      <c r="AK1606" s="1"/>
      <c r="AL1606" s="1"/>
      <c r="AM1606" s="1"/>
      <c r="AN1606" s="1"/>
      <c r="AO1606" s="1"/>
      <c r="AP1606" s="1"/>
      <c r="AQ1606" s="1"/>
      <c r="AR1606" s="1"/>
      <c r="AS1606" s="1"/>
      <c r="AT1606" s="1"/>
      <c r="AU1606" s="1"/>
      <c r="AV1606" s="1"/>
      <c r="AW1606" s="1"/>
    </row>
    <row r="1607" spans="1:49">
      <c r="A1607" s="48" t="s">
        <v>174</v>
      </c>
      <c r="B1607" s="2" t="s">
        <v>75</v>
      </c>
      <c r="C1607" s="13" t="s">
        <v>62</v>
      </c>
      <c r="D1607" s="2">
        <v>2016</v>
      </c>
      <c r="E1607" s="13">
        <v>2016</v>
      </c>
      <c r="F1607" s="13" t="s">
        <v>101</v>
      </c>
      <c r="G1607" s="88"/>
      <c r="H1607" s="88"/>
      <c r="I1607" s="88"/>
      <c r="J1607" s="88"/>
      <c r="K1607" s="88"/>
      <c r="L1607" s="88"/>
      <c r="M1607" s="45">
        <v>1808</v>
      </c>
      <c r="N1607" s="45">
        <v>3415</v>
      </c>
      <c r="O1607" s="45"/>
      <c r="P1607" s="45"/>
      <c r="Q1607" s="45"/>
      <c r="R1607" s="45"/>
      <c r="S1607" s="45"/>
      <c r="T1607" s="45"/>
      <c r="U1607" s="45"/>
      <c r="V1607" s="45"/>
      <c r="W1607" s="138"/>
      <c r="X1607" s="138"/>
      <c r="Y1607" s="138"/>
      <c r="Z1607" s="25">
        <v>0.98860000000000003</v>
      </c>
      <c r="AA1607" s="25"/>
      <c r="AB1607" s="25">
        <v>0.23899999999999999</v>
      </c>
      <c r="AC1607" s="25">
        <v>5.3800000000000001E-2</v>
      </c>
      <c r="AD1607" s="121"/>
      <c r="AE1607" s="121"/>
      <c r="AF1607" s="88">
        <v>51</v>
      </c>
      <c r="AG1607" s="88">
        <v>91</v>
      </c>
      <c r="AH1607" s="1"/>
      <c r="AI1607" s="1"/>
      <c r="AJ1607" s="1"/>
      <c r="AK1607" s="1"/>
      <c r="AL1607" s="1"/>
      <c r="AM1607" s="1"/>
      <c r="AN1607" s="1"/>
      <c r="AO1607" s="1"/>
      <c r="AP1607" s="1"/>
      <c r="AQ1607" s="1"/>
      <c r="AR1607" s="1"/>
      <c r="AS1607" s="1"/>
      <c r="AT1607" s="1"/>
      <c r="AU1607" s="1"/>
      <c r="AV1607" s="1"/>
      <c r="AW1607" s="1"/>
    </row>
    <row r="1608" spans="1:49">
      <c r="A1608" s="48" t="s">
        <v>175</v>
      </c>
      <c r="B1608" s="2" t="s">
        <v>75</v>
      </c>
      <c r="C1608" s="13" t="s">
        <v>62</v>
      </c>
      <c r="D1608" s="2">
        <v>2016</v>
      </c>
      <c r="E1608" s="13">
        <v>2016</v>
      </c>
      <c r="F1608" s="13" t="s">
        <v>101</v>
      </c>
      <c r="G1608" s="88"/>
      <c r="H1608" s="88"/>
      <c r="I1608" s="88"/>
      <c r="J1608" s="88"/>
      <c r="K1608" s="88"/>
      <c r="L1608" s="88"/>
      <c r="M1608" s="45">
        <v>17087</v>
      </c>
      <c r="N1608" s="45">
        <v>32218</v>
      </c>
      <c r="O1608" s="45"/>
      <c r="P1608" s="45"/>
      <c r="Q1608" s="45"/>
      <c r="R1608" s="45"/>
      <c r="S1608" s="45"/>
      <c r="T1608" s="45"/>
      <c r="U1608" s="45"/>
      <c r="V1608" s="45"/>
      <c r="W1608" s="138"/>
      <c r="X1608" s="138"/>
      <c r="Y1608" s="138"/>
      <c r="Z1608" s="25">
        <v>0.91169999999999995</v>
      </c>
      <c r="AA1608" s="25"/>
      <c r="AB1608" s="25">
        <v>0.23899999999999999</v>
      </c>
      <c r="AC1608" s="25">
        <v>5.3800000000000001E-2</v>
      </c>
      <c r="AD1608" s="121"/>
      <c r="AE1608" s="121"/>
      <c r="AF1608" s="88">
        <v>868</v>
      </c>
      <c r="AG1608" s="88">
        <v>1499</v>
      </c>
      <c r="AH1608" s="1"/>
      <c r="AI1608" s="1"/>
      <c r="AJ1608" s="1"/>
      <c r="AK1608" s="1"/>
      <c r="AL1608" s="1"/>
      <c r="AM1608" s="1"/>
      <c r="AN1608" s="1"/>
      <c r="AO1608" s="1"/>
      <c r="AP1608" s="1"/>
      <c r="AQ1608" s="1"/>
      <c r="AR1608" s="1"/>
      <c r="AS1608" s="1"/>
      <c r="AT1608" s="1"/>
      <c r="AU1608" s="1"/>
      <c r="AV1608" s="1"/>
      <c r="AW1608" s="1"/>
    </row>
    <row r="1609" spans="1:49">
      <c r="A1609" s="48" t="s">
        <v>176</v>
      </c>
      <c r="B1609" s="2" t="s">
        <v>75</v>
      </c>
      <c r="C1609" s="13" t="s">
        <v>62</v>
      </c>
      <c r="D1609" s="2">
        <v>2016</v>
      </c>
      <c r="E1609" s="13">
        <v>2016</v>
      </c>
      <c r="F1609" s="13" t="s">
        <v>101</v>
      </c>
      <c r="G1609" s="88"/>
      <c r="H1609" s="88"/>
      <c r="I1609" s="88"/>
      <c r="J1609" s="88"/>
      <c r="K1609" s="88"/>
      <c r="L1609" s="88"/>
      <c r="M1609" s="45">
        <v>2780</v>
      </c>
      <c r="N1609" s="45">
        <v>5156</v>
      </c>
      <c r="O1609" s="45"/>
      <c r="P1609" s="45"/>
      <c r="Q1609" s="45"/>
      <c r="R1609" s="45"/>
      <c r="S1609" s="45"/>
      <c r="T1609" s="45"/>
      <c r="U1609" s="45"/>
      <c r="V1609" s="45"/>
      <c r="W1609" s="138"/>
      <c r="X1609" s="138"/>
      <c r="Y1609" s="138"/>
      <c r="Z1609" s="25">
        <v>0.99150000000000005</v>
      </c>
      <c r="AA1609" s="25"/>
      <c r="AB1609" s="25">
        <v>0.23899999999999999</v>
      </c>
      <c r="AC1609" s="25">
        <v>5.3800000000000001E-2</v>
      </c>
      <c r="AD1609" s="121"/>
      <c r="AE1609" s="121"/>
      <c r="AF1609" s="88">
        <v>68</v>
      </c>
      <c r="AG1609" s="88">
        <v>132</v>
      </c>
      <c r="AH1609" s="1"/>
      <c r="AI1609" s="1"/>
      <c r="AJ1609" s="1"/>
      <c r="AK1609" s="1"/>
      <c r="AL1609" s="1"/>
      <c r="AM1609" s="1"/>
      <c r="AN1609" s="1"/>
      <c r="AO1609" s="1"/>
      <c r="AP1609" s="1"/>
      <c r="AQ1609" s="1"/>
      <c r="AR1609" s="1"/>
      <c r="AS1609" s="1"/>
      <c r="AT1609" s="1"/>
      <c r="AU1609" s="1"/>
      <c r="AV1609" s="1"/>
      <c r="AW1609" s="1"/>
    </row>
    <row r="1610" spans="1:49">
      <c r="A1610" s="48" t="s">
        <v>177</v>
      </c>
      <c r="B1610" s="2" t="s">
        <v>75</v>
      </c>
      <c r="C1610" s="13" t="s">
        <v>62</v>
      </c>
      <c r="D1610" s="2">
        <v>2016</v>
      </c>
      <c r="E1610" s="13">
        <v>2016</v>
      </c>
      <c r="F1610" s="13" t="s">
        <v>101</v>
      </c>
      <c r="G1610" s="88"/>
      <c r="H1610" s="88"/>
      <c r="I1610" s="88"/>
      <c r="J1610" s="88"/>
      <c r="K1610" s="88"/>
      <c r="L1610" s="88"/>
      <c r="M1610" s="45">
        <v>633</v>
      </c>
      <c r="N1610" s="45">
        <v>1434</v>
      </c>
      <c r="O1610" s="45"/>
      <c r="P1610" s="45"/>
      <c r="Q1610" s="45"/>
      <c r="R1610" s="45"/>
      <c r="S1610" s="45"/>
      <c r="T1610" s="45"/>
      <c r="U1610" s="45"/>
      <c r="V1610" s="45"/>
      <c r="W1610" s="138"/>
      <c r="X1610" s="138"/>
      <c r="Y1610" s="138"/>
      <c r="Z1610" s="25">
        <v>0.83330000000000004</v>
      </c>
      <c r="AA1610" s="25"/>
      <c r="AB1610" s="25">
        <v>0.23899999999999999</v>
      </c>
      <c r="AC1610" s="25">
        <v>5.3800000000000001E-2</v>
      </c>
      <c r="AD1610" s="121"/>
      <c r="AE1610" s="121"/>
      <c r="AF1610" s="88">
        <v>119</v>
      </c>
      <c r="AG1610" s="88">
        <v>260</v>
      </c>
      <c r="AH1610" s="1"/>
      <c r="AI1610" s="1"/>
      <c r="AJ1610" s="1"/>
      <c r="AK1610" s="1"/>
      <c r="AL1610" s="1"/>
      <c r="AM1610" s="1"/>
      <c r="AN1610" s="1"/>
      <c r="AO1610" s="1"/>
      <c r="AP1610" s="1"/>
      <c r="AQ1610" s="1"/>
      <c r="AR1610" s="1"/>
      <c r="AS1610" s="1"/>
      <c r="AT1610" s="1"/>
      <c r="AU1610" s="1"/>
      <c r="AV1610" s="1"/>
      <c r="AW1610" s="1"/>
    </row>
    <row r="1611" spans="1:49">
      <c r="A1611" s="48" t="s">
        <v>178</v>
      </c>
      <c r="B1611" s="2" t="s">
        <v>74</v>
      </c>
      <c r="C1611" s="13" t="s">
        <v>62</v>
      </c>
      <c r="D1611" s="2">
        <v>2016</v>
      </c>
      <c r="E1611" s="13">
        <v>2016</v>
      </c>
      <c r="F1611" s="13" t="s">
        <v>101</v>
      </c>
      <c r="G1611" s="88"/>
      <c r="H1611" s="88"/>
      <c r="I1611" s="88"/>
      <c r="J1611" s="88"/>
      <c r="K1611" s="88"/>
      <c r="L1611" s="88"/>
      <c r="M1611" s="45">
        <v>34941</v>
      </c>
      <c r="N1611" s="45">
        <v>69736</v>
      </c>
      <c r="O1611" s="45"/>
      <c r="P1611" s="45"/>
      <c r="Q1611" s="45"/>
      <c r="R1611" s="45"/>
      <c r="S1611" s="45"/>
      <c r="T1611" s="45"/>
      <c r="U1611" s="45"/>
      <c r="V1611" s="45"/>
      <c r="W1611" s="138"/>
      <c r="X1611" s="138"/>
      <c r="Y1611" s="138"/>
      <c r="Z1611" s="25">
        <v>0.96479999999999999</v>
      </c>
      <c r="AA1611" s="25"/>
      <c r="AB1611" s="25">
        <v>0.4</v>
      </c>
      <c r="AC1611" s="25">
        <v>3.6299999999999999E-2</v>
      </c>
      <c r="AD1611" s="121"/>
      <c r="AE1611" s="121"/>
      <c r="AF1611" s="88">
        <v>5090</v>
      </c>
      <c r="AG1611" s="88">
        <v>10344</v>
      </c>
      <c r="AH1611" s="1"/>
      <c r="AI1611" s="1"/>
      <c r="AJ1611" s="1"/>
      <c r="AK1611" s="1"/>
      <c r="AL1611" s="1"/>
      <c r="AM1611" s="1"/>
      <c r="AN1611" s="1"/>
      <c r="AO1611" s="1"/>
      <c r="AP1611" s="1"/>
      <c r="AQ1611" s="1"/>
      <c r="AR1611" s="1"/>
      <c r="AS1611" s="1"/>
      <c r="AT1611" s="1"/>
      <c r="AU1611" s="1"/>
      <c r="AV1611" s="1"/>
      <c r="AW1611" s="1"/>
    </row>
    <row r="1612" spans="1:49">
      <c r="A1612" s="48" t="s">
        <v>179</v>
      </c>
      <c r="B1612" s="2" t="s">
        <v>75</v>
      </c>
      <c r="C1612" s="13" t="s">
        <v>62</v>
      </c>
      <c r="D1612" s="2">
        <v>2016</v>
      </c>
      <c r="E1612" s="13">
        <v>2016</v>
      </c>
      <c r="F1612" s="13" t="s">
        <v>101</v>
      </c>
      <c r="G1612" s="88"/>
      <c r="H1612" s="88"/>
      <c r="I1612" s="88"/>
      <c r="J1612" s="88"/>
      <c r="K1612" s="88"/>
      <c r="L1612" s="88"/>
      <c r="M1612" s="45">
        <v>2640</v>
      </c>
      <c r="N1612" s="45">
        <v>5369</v>
      </c>
      <c r="O1612" s="45"/>
      <c r="P1612" s="45"/>
      <c r="Q1612" s="45"/>
      <c r="R1612" s="45"/>
      <c r="S1612" s="45"/>
      <c r="T1612" s="45"/>
      <c r="U1612" s="45"/>
      <c r="V1612" s="45"/>
      <c r="W1612" s="138"/>
      <c r="X1612" s="138"/>
      <c r="Y1612" s="138"/>
      <c r="Z1612" s="25">
        <v>0.98860000000000003</v>
      </c>
      <c r="AA1612" s="25"/>
      <c r="AB1612" s="25">
        <v>0.23899999999999999</v>
      </c>
      <c r="AC1612" s="25">
        <v>5.3800000000000001E-2</v>
      </c>
      <c r="AD1612" s="121"/>
      <c r="AE1612" s="121"/>
      <c r="AF1612" s="88">
        <v>123</v>
      </c>
      <c r="AG1612" s="88">
        <v>231</v>
      </c>
      <c r="AH1612" s="1"/>
      <c r="AI1612" s="1"/>
      <c r="AJ1612" s="1"/>
      <c r="AK1612" s="1"/>
      <c r="AL1612" s="1"/>
      <c r="AM1612" s="1"/>
      <c r="AN1612" s="1"/>
      <c r="AO1612" s="1"/>
      <c r="AP1612" s="1"/>
      <c r="AQ1612" s="1"/>
      <c r="AR1612" s="1"/>
      <c r="AS1612" s="1"/>
      <c r="AT1612" s="1"/>
      <c r="AU1612" s="1"/>
      <c r="AV1612" s="1"/>
      <c r="AW1612" s="1"/>
    </row>
    <row r="1613" spans="1:49">
      <c r="A1613" s="48" t="s">
        <v>180</v>
      </c>
      <c r="B1613" s="2" t="s">
        <v>75</v>
      </c>
      <c r="C1613" s="13" t="s">
        <v>62</v>
      </c>
      <c r="D1613" s="2">
        <v>2016</v>
      </c>
      <c r="E1613" s="13">
        <v>2016</v>
      </c>
      <c r="F1613" s="13" t="s">
        <v>101</v>
      </c>
      <c r="G1613" s="88"/>
      <c r="H1613" s="88"/>
      <c r="I1613" s="88"/>
      <c r="J1613" s="88"/>
      <c r="K1613" s="88"/>
      <c r="L1613" s="88"/>
      <c r="M1613" s="45">
        <v>7232</v>
      </c>
      <c r="N1613" s="45">
        <v>12850</v>
      </c>
      <c r="O1613" s="45"/>
      <c r="P1613" s="45"/>
      <c r="Q1613" s="45"/>
      <c r="R1613" s="45"/>
      <c r="S1613" s="45"/>
      <c r="T1613" s="45"/>
      <c r="U1613" s="45"/>
      <c r="V1613" s="45"/>
      <c r="W1613" s="138"/>
      <c r="X1613" s="138"/>
      <c r="Y1613" s="138"/>
      <c r="Z1613" s="25">
        <v>0.98519999999999996</v>
      </c>
      <c r="AA1613" s="25"/>
      <c r="AB1613" s="25">
        <v>0.23899999999999999</v>
      </c>
      <c r="AC1613" s="25">
        <v>5.3800000000000001E-2</v>
      </c>
      <c r="AD1613" s="121"/>
      <c r="AE1613" s="121"/>
      <c r="AF1613" s="88">
        <v>384</v>
      </c>
      <c r="AG1613" s="88">
        <v>785</v>
      </c>
      <c r="AH1613" s="1"/>
      <c r="AI1613" s="1"/>
      <c r="AJ1613" s="1"/>
      <c r="AK1613" s="1"/>
      <c r="AL1613" s="1"/>
      <c r="AM1613" s="1"/>
      <c r="AN1613" s="1"/>
      <c r="AO1613" s="1"/>
      <c r="AP1613" s="1"/>
      <c r="AQ1613" s="1"/>
      <c r="AR1613" s="1"/>
      <c r="AS1613" s="1"/>
      <c r="AT1613" s="1"/>
      <c r="AU1613" s="1"/>
      <c r="AV1613" s="1"/>
      <c r="AW1613" s="1"/>
    </row>
    <row r="1614" spans="1:49">
      <c r="A1614" s="12" t="s">
        <v>122</v>
      </c>
      <c r="B1614" s="2" t="s">
        <v>74</v>
      </c>
      <c r="C1614" s="13" t="s">
        <v>62</v>
      </c>
      <c r="D1614" s="2">
        <v>2016</v>
      </c>
      <c r="E1614" s="13">
        <v>2016</v>
      </c>
      <c r="F1614" s="13" t="s">
        <v>101</v>
      </c>
      <c r="G1614" s="88"/>
      <c r="H1614" s="88"/>
      <c r="I1614" s="88"/>
      <c r="J1614" s="88"/>
      <c r="K1614" s="88"/>
      <c r="L1614" s="88"/>
      <c r="M1614" s="45">
        <v>103531</v>
      </c>
      <c r="N1614" s="45">
        <v>239427</v>
      </c>
      <c r="O1614" s="45"/>
      <c r="P1614" s="45"/>
      <c r="Q1614" s="45"/>
      <c r="R1614" s="45"/>
      <c r="S1614" s="45"/>
      <c r="T1614" s="45"/>
      <c r="U1614" s="45"/>
      <c r="V1614" s="45"/>
      <c r="W1614" s="138"/>
      <c r="X1614" s="138"/>
      <c r="Y1614" s="138"/>
      <c r="Z1614" s="25">
        <v>0.94940000000000002</v>
      </c>
      <c r="AA1614" s="25"/>
      <c r="AB1614" s="25">
        <v>0.28000000000000003</v>
      </c>
      <c r="AC1614" s="25">
        <v>2.4500000000000001E-2</v>
      </c>
      <c r="AD1614" s="121"/>
      <c r="AE1614" s="121"/>
      <c r="AF1614" s="88">
        <v>13701</v>
      </c>
      <c r="AG1614" s="88">
        <v>30837</v>
      </c>
      <c r="AH1614" s="1"/>
      <c r="AI1614" s="1"/>
      <c r="AJ1614" s="1"/>
      <c r="AK1614" s="1"/>
      <c r="AL1614" s="1"/>
      <c r="AM1614" s="1"/>
      <c r="AN1614" s="1"/>
      <c r="AO1614" s="1"/>
      <c r="AP1614" s="1"/>
      <c r="AQ1614" s="1"/>
      <c r="AR1614" s="1"/>
      <c r="AS1614" s="1"/>
      <c r="AT1614" s="1"/>
      <c r="AU1614" s="1"/>
      <c r="AV1614" s="1"/>
      <c r="AW1614" s="1"/>
    </row>
    <row r="1615" spans="1:49">
      <c r="A1615" s="12" t="s">
        <v>123</v>
      </c>
      <c r="B1615" s="2" t="s">
        <v>75</v>
      </c>
      <c r="C1615" s="13" t="s">
        <v>62</v>
      </c>
      <c r="D1615" s="2">
        <v>2016</v>
      </c>
      <c r="E1615" s="13">
        <v>2016</v>
      </c>
      <c r="F1615" s="13" t="s">
        <v>101</v>
      </c>
      <c r="G1615" s="88"/>
      <c r="H1615" s="88"/>
      <c r="I1615" s="88"/>
      <c r="J1615" s="88"/>
      <c r="K1615" s="88"/>
      <c r="L1615" s="88"/>
      <c r="M1615" s="45">
        <v>1568</v>
      </c>
      <c r="N1615" s="45">
        <v>3655</v>
      </c>
      <c r="O1615" s="45"/>
      <c r="P1615" s="45"/>
      <c r="Q1615" s="45"/>
      <c r="R1615" s="45"/>
      <c r="S1615" s="45"/>
      <c r="T1615" s="45"/>
      <c r="U1615" s="45"/>
      <c r="V1615" s="45"/>
      <c r="W1615" s="138"/>
      <c r="X1615" s="138"/>
      <c r="Y1615" s="138"/>
      <c r="Z1615" s="25">
        <v>1</v>
      </c>
      <c r="AA1615" s="25"/>
      <c r="AB1615" s="25">
        <v>0.23899999999999999</v>
      </c>
      <c r="AC1615" s="25">
        <v>5.3800000000000001E-2</v>
      </c>
      <c r="AD1615" s="121"/>
      <c r="AE1615" s="121"/>
      <c r="AF1615" s="88">
        <v>219</v>
      </c>
      <c r="AG1615" s="88">
        <v>483</v>
      </c>
      <c r="AH1615" s="1"/>
      <c r="AI1615" s="1"/>
      <c r="AJ1615" s="1"/>
      <c r="AK1615" s="1"/>
      <c r="AL1615" s="1"/>
      <c r="AM1615" s="1"/>
      <c r="AN1615" s="1"/>
      <c r="AO1615" s="1"/>
      <c r="AP1615" s="1"/>
      <c r="AQ1615" s="1"/>
      <c r="AR1615" s="1"/>
      <c r="AS1615" s="1"/>
      <c r="AT1615" s="1"/>
      <c r="AU1615" s="1"/>
      <c r="AV1615" s="1"/>
      <c r="AW1615" s="1"/>
    </row>
    <row r="1616" spans="1:49">
      <c r="A1616" s="12" t="s">
        <v>124</v>
      </c>
      <c r="B1616" s="2" t="s">
        <v>75</v>
      </c>
      <c r="C1616" s="13" t="s">
        <v>62</v>
      </c>
      <c r="D1616" s="2">
        <v>2016</v>
      </c>
      <c r="E1616" s="13">
        <v>2016</v>
      </c>
      <c r="F1616" s="13" t="s">
        <v>101</v>
      </c>
      <c r="G1616" s="88"/>
      <c r="H1616" s="88"/>
      <c r="I1616" s="88"/>
      <c r="J1616" s="88"/>
      <c r="K1616" s="88"/>
      <c r="L1616" s="88"/>
      <c r="M1616" s="45">
        <v>12582</v>
      </c>
      <c r="N1616" s="45">
        <v>21361</v>
      </c>
      <c r="O1616" s="45"/>
      <c r="P1616" s="45"/>
      <c r="Q1616" s="45"/>
      <c r="R1616" s="45"/>
      <c r="S1616" s="45"/>
      <c r="T1616" s="45"/>
      <c r="U1616" s="45"/>
      <c r="V1616" s="45"/>
      <c r="W1616" s="138"/>
      <c r="X1616" s="138"/>
      <c r="Y1616" s="138"/>
      <c r="Z1616" s="25">
        <v>0.98760000000000003</v>
      </c>
      <c r="AA1616" s="25"/>
      <c r="AB1616" s="25">
        <v>0.23899999999999999</v>
      </c>
      <c r="AC1616" s="25">
        <v>5.3800000000000001E-2</v>
      </c>
      <c r="AD1616" s="121"/>
      <c r="AE1616" s="121"/>
      <c r="AF1616" s="88">
        <v>606</v>
      </c>
      <c r="AG1616" s="88">
        <v>1134</v>
      </c>
      <c r="AH1616" s="1"/>
      <c r="AI1616" s="1"/>
      <c r="AJ1616" s="1"/>
      <c r="AK1616" s="1"/>
      <c r="AL1616" s="1"/>
      <c r="AM1616" s="1"/>
      <c r="AN1616" s="1"/>
      <c r="AO1616" s="1"/>
      <c r="AP1616" s="1"/>
      <c r="AQ1616" s="1"/>
      <c r="AR1616" s="1"/>
      <c r="AS1616" s="1"/>
      <c r="AT1616" s="1"/>
      <c r="AU1616" s="1"/>
      <c r="AV1616" s="1"/>
      <c r="AW1616" s="1"/>
    </row>
    <row r="1617" spans="1:49">
      <c r="A1617" s="12" t="s">
        <v>125</v>
      </c>
      <c r="B1617" s="2" t="s">
        <v>75</v>
      </c>
      <c r="C1617" s="13" t="s">
        <v>62</v>
      </c>
      <c r="D1617" s="2">
        <v>2016</v>
      </c>
      <c r="E1617" s="13">
        <v>2016</v>
      </c>
      <c r="F1617" s="13" t="s">
        <v>101</v>
      </c>
      <c r="G1617" s="88"/>
      <c r="H1617" s="88"/>
      <c r="I1617" s="88"/>
      <c r="J1617" s="88"/>
      <c r="K1617" s="88"/>
      <c r="L1617" s="88"/>
      <c r="M1617" s="45">
        <v>17297</v>
      </c>
      <c r="N1617" s="45">
        <v>42432</v>
      </c>
      <c r="O1617" s="45"/>
      <c r="P1617" s="45"/>
      <c r="Q1617" s="45"/>
      <c r="R1617" s="45"/>
      <c r="S1617" s="45"/>
      <c r="T1617" s="45"/>
      <c r="U1617" s="45"/>
      <c r="V1617" s="45"/>
      <c r="W1617" s="138"/>
      <c r="X1617" s="138"/>
      <c r="Y1617" s="138"/>
      <c r="Z1617" s="25">
        <v>0.97019999999999995</v>
      </c>
      <c r="AA1617" s="25"/>
      <c r="AB1617" s="25">
        <v>0.23899999999999999</v>
      </c>
      <c r="AC1617" s="25">
        <v>5.3800000000000001E-2</v>
      </c>
      <c r="AD1617" s="121"/>
      <c r="AE1617" s="121"/>
      <c r="AF1617" s="88">
        <v>867</v>
      </c>
      <c r="AG1617" s="88">
        <v>1696</v>
      </c>
      <c r="AH1617" s="1"/>
      <c r="AI1617" s="1"/>
      <c r="AJ1617" s="1"/>
      <c r="AK1617" s="1"/>
      <c r="AL1617" s="1"/>
      <c r="AM1617" s="1"/>
      <c r="AN1617" s="1"/>
      <c r="AO1617" s="1"/>
      <c r="AP1617" s="1"/>
      <c r="AQ1617" s="1"/>
      <c r="AR1617" s="1"/>
      <c r="AS1617" s="1"/>
      <c r="AT1617" s="1"/>
      <c r="AU1617" s="1"/>
      <c r="AV1617" s="1"/>
      <c r="AW1617" s="1"/>
    </row>
    <row r="1618" spans="1:49">
      <c r="A1618" s="12" t="s">
        <v>126</v>
      </c>
      <c r="B1618" s="2" t="s">
        <v>75</v>
      </c>
      <c r="C1618" s="13" t="s">
        <v>62</v>
      </c>
      <c r="D1618" s="2">
        <v>2016</v>
      </c>
      <c r="E1618" s="13">
        <v>2016</v>
      </c>
      <c r="F1618" s="13" t="s">
        <v>101</v>
      </c>
      <c r="G1618" s="88"/>
      <c r="H1618" s="88"/>
      <c r="I1618" s="88"/>
      <c r="J1618" s="88"/>
      <c r="K1618" s="88"/>
      <c r="L1618" s="88"/>
      <c r="M1618" s="45">
        <v>1063</v>
      </c>
      <c r="N1618" s="45">
        <v>2089</v>
      </c>
      <c r="O1618" s="45"/>
      <c r="P1618" s="45"/>
      <c r="Q1618" s="45"/>
      <c r="R1618" s="45"/>
      <c r="S1618" s="45"/>
      <c r="T1618" s="45"/>
      <c r="U1618" s="45"/>
      <c r="V1618" s="45"/>
      <c r="W1618" s="138"/>
      <c r="X1618" s="138"/>
      <c r="Y1618" s="138"/>
      <c r="Z1618" s="25">
        <v>0.98080000000000001</v>
      </c>
      <c r="AA1618" s="25"/>
      <c r="AB1618" s="25">
        <v>0.23899999999999999</v>
      </c>
      <c r="AC1618" s="25">
        <v>5.3800000000000001E-2</v>
      </c>
      <c r="AD1618" s="121"/>
      <c r="AE1618" s="121"/>
      <c r="AF1618" s="88">
        <v>71</v>
      </c>
      <c r="AG1618" s="88">
        <v>138</v>
      </c>
    </row>
    <row r="1619" spans="1:49">
      <c r="A1619" s="12" t="s">
        <v>127</v>
      </c>
      <c r="B1619" s="2" t="s">
        <v>75</v>
      </c>
      <c r="C1619" s="13" t="s">
        <v>62</v>
      </c>
      <c r="D1619" s="2">
        <v>2016</v>
      </c>
      <c r="E1619" s="13">
        <v>2016</v>
      </c>
      <c r="F1619" s="13" t="s">
        <v>101</v>
      </c>
      <c r="G1619" s="88"/>
      <c r="H1619" s="88"/>
      <c r="I1619" s="88"/>
      <c r="J1619" s="88"/>
      <c r="K1619" s="88"/>
      <c r="L1619" s="88"/>
      <c r="M1619" s="45">
        <v>71050</v>
      </c>
      <c r="N1619" s="45">
        <v>165582</v>
      </c>
      <c r="O1619" s="45"/>
      <c r="P1619" s="45"/>
      <c r="Q1619" s="45"/>
      <c r="R1619" s="45"/>
      <c r="S1619" s="45"/>
      <c r="T1619" s="45"/>
      <c r="U1619" s="45"/>
      <c r="V1619" s="45"/>
      <c r="W1619" s="138"/>
      <c r="X1619" s="138"/>
      <c r="Y1619" s="138"/>
      <c r="Z1619" s="25">
        <v>0.98560000000000003</v>
      </c>
      <c r="AA1619" s="25"/>
      <c r="AB1619" s="25">
        <v>0.17599999999999999</v>
      </c>
      <c r="AC1619" s="25">
        <v>1.54E-2</v>
      </c>
      <c r="AD1619" s="121"/>
      <c r="AE1619" s="121"/>
      <c r="AF1619" s="88">
        <v>10117</v>
      </c>
      <c r="AG1619" s="88">
        <v>23125</v>
      </c>
    </row>
    <row r="1620" spans="1:49">
      <c r="A1620" s="12" t="s">
        <v>128</v>
      </c>
      <c r="B1620" s="2" t="s">
        <v>75</v>
      </c>
      <c r="C1620" s="13" t="s">
        <v>62</v>
      </c>
      <c r="D1620" s="2">
        <v>2016</v>
      </c>
      <c r="E1620" s="13">
        <v>2016</v>
      </c>
      <c r="F1620" s="13" t="s">
        <v>101</v>
      </c>
      <c r="G1620" s="88"/>
      <c r="H1620" s="88"/>
      <c r="I1620" s="88"/>
      <c r="J1620" s="88"/>
      <c r="K1620" s="88"/>
      <c r="L1620" s="88"/>
      <c r="M1620" s="45">
        <v>10868</v>
      </c>
      <c r="N1620" s="45">
        <v>24891</v>
      </c>
      <c r="O1620" s="45"/>
      <c r="P1620" s="45"/>
      <c r="Q1620" s="45"/>
      <c r="R1620" s="45"/>
      <c r="S1620" s="45"/>
      <c r="T1620" s="45"/>
      <c r="U1620" s="45"/>
      <c r="V1620" s="45"/>
      <c r="W1620" s="138"/>
      <c r="X1620" s="138"/>
      <c r="Y1620" s="138"/>
      <c r="Z1620" s="25">
        <v>0.98919999999999997</v>
      </c>
      <c r="AA1620" s="25"/>
      <c r="AB1620" s="25">
        <v>0.23899999999999999</v>
      </c>
      <c r="AC1620" s="25">
        <v>5.3800000000000001E-2</v>
      </c>
      <c r="AD1620" s="121"/>
      <c r="AE1620" s="121"/>
      <c r="AF1620" s="88">
        <v>1309</v>
      </c>
      <c r="AG1620" s="88">
        <v>2944</v>
      </c>
    </row>
    <row r="1621" spans="1:49">
      <c r="A1621" s="12" t="s">
        <v>129</v>
      </c>
      <c r="B1621" s="2" t="s">
        <v>75</v>
      </c>
      <c r="C1621" s="13" t="s">
        <v>62</v>
      </c>
      <c r="D1621" s="2">
        <v>2016</v>
      </c>
      <c r="E1621" s="13">
        <v>2016</v>
      </c>
      <c r="F1621" s="13" t="s">
        <v>101</v>
      </c>
      <c r="G1621" s="88"/>
      <c r="H1621" s="88"/>
      <c r="I1621" s="88"/>
      <c r="J1621" s="88"/>
      <c r="K1621" s="88"/>
      <c r="L1621" s="88"/>
      <c r="M1621" s="45">
        <v>6695</v>
      </c>
      <c r="N1621" s="45">
        <v>12649</v>
      </c>
      <c r="O1621" s="45"/>
      <c r="P1621" s="45"/>
      <c r="Q1621" s="45"/>
      <c r="R1621" s="45"/>
      <c r="S1621" s="45"/>
      <c r="T1621" s="45"/>
      <c r="U1621" s="45"/>
      <c r="V1621" s="45"/>
      <c r="W1621" s="138"/>
      <c r="X1621" s="138"/>
      <c r="Y1621" s="138"/>
      <c r="Z1621" s="25">
        <v>0.95289999999999997</v>
      </c>
      <c r="AA1621" s="25"/>
      <c r="AB1621" s="25">
        <v>0.23899999999999999</v>
      </c>
      <c r="AC1621" s="25">
        <v>5.3800000000000001E-2</v>
      </c>
      <c r="AD1621" s="121"/>
      <c r="AE1621" s="121"/>
      <c r="AF1621" s="88">
        <v>378</v>
      </c>
      <c r="AG1621" s="88">
        <v>766</v>
      </c>
    </row>
    <row r="1622" spans="1:49">
      <c r="A1622" s="12" t="s">
        <v>130</v>
      </c>
      <c r="B1622" s="2" t="s">
        <v>75</v>
      </c>
      <c r="C1622" s="13" t="s">
        <v>62</v>
      </c>
      <c r="D1622" s="2">
        <v>2016</v>
      </c>
      <c r="E1622" s="13">
        <v>2016</v>
      </c>
      <c r="F1622" s="13" t="s">
        <v>101</v>
      </c>
      <c r="G1622" s="88"/>
      <c r="H1622" s="88"/>
      <c r="I1622" s="88"/>
      <c r="J1622" s="88"/>
      <c r="K1622" s="88"/>
      <c r="L1622" s="88"/>
      <c r="M1622" s="45">
        <v>1554</v>
      </c>
      <c r="N1622" s="45">
        <v>3154</v>
      </c>
      <c r="O1622" s="45"/>
      <c r="P1622" s="45"/>
      <c r="Q1622" s="45"/>
      <c r="R1622" s="45"/>
      <c r="S1622" s="45"/>
      <c r="T1622" s="45"/>
      <c r="U1622" s="45"/>
      <c r="V1622" s="45"/>
      <c r="W1622" s="138"/>
      <c r="X1622" s="138"/>
      <c r="Y1622" s="138"/>
      <c r="Z1622" s="25">
        <v>0.9385</v>
      </c>
      <c r="AA1622" s="25"/>
      <c r="AB1622" s="25">
        <v>0.23899999999999999</v>
      </c>
      <c r="AC1622" s="25">
        <v>5.3800000000000001E-2</v>
      </c>
      <c r="AD1622" s="121"/>
      <c r="AE1622" s="121"/>
      <c r="AF1622" s="88">
        <v>87</v>
      </c>
      <c r="AG1622" s="88">
        <v>165</v>
      </c>
    </row>
    <row r="1623" spans="1:49">
      <c r="A1623" s="12" t="s">
        <v>131</v>
      </c>
      <c r="B1623" s="2" t="s">
        <v>76</v>
      </c>
      <c r="C1623" s="13" t="s">
        <v>62</v>
      </c>
      <c r="D1623" s="2">
        <v>2016</v>
      </c>
      <c r="E1623" s="13">
        <v>2016</v>
      </c>
      <c r="F1623" s="13" t="s">
        <v>101</v>
      </c>
      <c r="G1623" s="88"/>
      <c r="H1623" s="88"/>
      <c r="I1623" s="88"/>
      <c r="J1623" s="88"/>
      <c r="K1623" s="88"/>
      <c r="L1623" s="88"/>
      <c r="M1623" s="45">
        <v>560431</v>
      </c>
      <c r="N1623" s="45">
        <v>1114522</v>
      </c>
      <c r="O1623" s="45"/>
      <c r="P1623" s="45"/>
      <c r="Q1623" s="45"/>
      <c r="R1623" s="45"/>
      <c r="S1623" s="45"/>
      <c r="T1623" s="45"/>
      <c r="U1623" s="45"/>
      <c r="V1623" s="45"/>
      <c r="W1623" s="138"/>
      <c r="X1623" s="138"/>
      <c r="Y1623" s="138"/>
      <c r="Z1623" s="25">
        <v>0.96440000000000003</v>
      </c>
      <c r="AA1623" s="25"/>
      <c r="AB1623" s="25">
        <v>0.67900000000000005</v>
      </c>
      <c r="AC1623" s="25">
        <v>5.4199999999999998E-2</v>
      </c>
      <c r="AD1623" s="121"/>
      <c r="AE1623" s="121"/>
      <c r="AF1623" s="88">
        <v>96189</v>
      </c>
      <c r="AG1623" s="88">
        <v>194115</v>
      </c>
    </row>
    <row r="1624" spans="1:49">
      <c r="A1624" s="12" t="s">
        <v>132</v>
      </c>
      <c r="B1624" s="2" t="s">
        <v>75</v>
      </c>
      <c r="C1624" s="13" t="s">
        <v>62</v>
      </c>
      <c r="D1624" s="2">
        <v>2016</v>
      </c>
      <c r="E1624" s="13">
        <v>2016</v>
      </c>
      <c r="F1624" s="13" t="s">
        <v>101</v>
      </c>
      <c r="G1624" s="88"/>
      <c r="H1624" s="88"/>
      <c r="I1624" s="88"/>
      <c r="J1624" s="88"/>
      <c r="K1624" s="88"/>
      <c r="L1624" s="88"/>
      <c r="M1624" s="45">
        <v>12187</v>
      </c>
      <c r="N1624" s="45">
        <v>29647</v>
      </c>
      <c r="O1624" s="45"/>
      <c r="P1624" s="45"/>
      <c r="Q1624" s="45"/>
      <c r="R1624" s="45"/>
      <c r="S1624" s="45"/>
      <c r="T1624" s="45"/>
      <c r="U1624" s="45"/>
      <c r="V1624" s="45"/>
      <c r="W1624" s="138"/>
      <c r="X1624" s="138"/>
      <c r="Y1624" s="138"/>
      <c r="Z1624" s="25">
        <v>0.98580000000000001</v>
      </c>
      <c r="AA1624" s="25"/>
      <c r="AB1624" s="25">
        <v>0.23899999999999999</v>
      </c>
      <c r="AC1624" s="25">
        <v>5.3800000000000001E-2</v>
      </c>
      <c r="AD1624" s="121"/>
      <c r="AE1624" s="121"/>
      <c r="AF1624" s="88">
        <v>2856</v>
      </c>
      <c r="AG1624" s="88">
        <v>6838</v>
      </c>
    </row>
    <row r="1625" spans="1:49">
      <c r="A1625" s="12" t="s">
        <v>133</v>
      </c>
      <c r="B1625" s="2" t="s">
        <v>75</v>
      </c>
      <c r="C1625" s="13" t="s">
        <v>62</v>
      </c>
      <c r="D1625" s="2">
        <v>2016</v>
      </c>
      <c r="E1625" s="13">
        <v>2016</v>
      </c>
      <c r="F1625" s="13" t="s">
        <v>101</v>
      </c>
      <c r="G1625" s="88"/>
      <c r="H1625" s="88"/>
      <c r="I1625" s="88"/>
      <c r="J1625" s="88"/>
      <c r="K1625" s="88"/>
      <c r="L1625" s="88"/>
      <c r="M1625" s="45">
        <v>6252</v>
      </c>
      <c r="N1625" s="45">
        <v>10351</v>
      </c>
      <c r="O1625" s="45"/>
      <c r="P1625" s="45"/>
      <c r="Q1625" s="45"/>
      <c r="R1625" s="45"/>
      <c r="S1625" s="45"/>
      <c r="T1625" s="45"/>
      <c r="U1625" s="45"/>
      <c r="V1625" s="45"/>
      <c r="W1625" s="138"/>
      <c r="X1625" s="138"/>
      <c r="Y1625" s="138"/>
      <c r="Z1625" s="25">
        <v>0.98560000000000003</v>
      </c>
      <c r="AA1625" s="25"/>
      <c r="AB1625" s="25">
        <v>0.23899999999999999</v>
      </c>
      <c r="AC1625" s="25">
        <v>5.3800000000000001E-2</v>
      </c>
      <c r="AD1625" s="121"/>
      <c r="AE1625" s="121"/>
      <c r="AF1625" s="88">
        <v>1277</v>
      </c>
      <c r="AG1625" s="88">
        <v>2354</v>
      </c>
    </row>
    <row r="1626" spans="1:49">
      <c r="A1626" s="12" t="s">
        <v>134</v>
      </c>
      <c r="B1626" s="2" t="s">
        <v>75</v>
      </c>
      <c r="C1626" s="13" t="s">
        <v>62</v>
      </c>
      <c r="D1626" s="2">
        <v>2016</v>
      </c>
      <c r="E1626" s="13">
        <v>2016</v>
      </c>
      <c r="F1626" s="13" t="s">
        <v>101</v>
      </c>
      <c r="G1626" s="88"/>
      <c r="H1626" s="88"/>
      <c r="I1626" s="88"/>
      <c r="J1626" s="88"/>
      <c r="K1626" s="88"/>
      <c r="L1626" s="88"/>
      <c r="M1626" s="45">
        <v>1142</v>
      </c>
      <c r="N1626" s="45">
        <v>2101</v>
      </c>
      <c r="O1626" s="45"/>
      <c r="P1626" s="45"/>
      <c r="Q1626" s="45"/>
      <c r="R1626" s="45"/>
      <c r="S1626" s="45"/>
      <c r="T1626" s="45"/>
      <c r="U1626" s="45"/>
      <c r="V1626" s="45"/>
      <c r="W1626" s="138"/>
      <c r="X1626" s="138"/>
      <c r="Y1626" s="138"/>
      <c r="Z1626" s="25">
        <v>0.97499999999999998</v>
      </c>
      <c r="AA1626" s="25"/>
      <c r="AB1626" s="25">
        <v>0.23899999999999999</v>
      </c>
      <c r="AC1626" s="25">
        <v>5.3800000000000001E-2</v>
      </c>
      <c r="AD1626" s="121"/>
      <c r="AE1626" s="121"/>
      <c r="AF1626" s="88" t="s">
        <v>430</v>
      </c>
      <c r="AG1626" s="88" t="s">
        <v>430</v>
      </c>
    </row>
    <row r="1627" spans="1:49">
      <c r="A1627" s="12" t="s">
        <v>135</v>
      </c>
      <c r="B1627" s="2" t="s">
        <v>75</v>
      </c>
      <c r="C1627" s="13" t="s">
        <v>62</v>
      </c>
      <c r="D1627" s="2">
        <v>2016</v>
      </c>
      <c r="E1627" s="13">
        <v>2016</v>
      </c>
      <c r="F1627" s="13" t="s">
        <v>101</v>
      </c>
      <c r="G1627" s="88"/>
      <c r="H1627" s="88"/>
      <c r="I1627" s="88"/>
      <c r="J1627" s="88"/>
      <c r="K1627" s="88"/>
      <c r="L1627" s="88"/>
      <c r="M1627" s="45">
        <v>6816</v>
      </c>
      <c r="N1627" s="45">
        <v>12720</v>
      </c>
      <c r="O1627" s="45"/>
      <c r="P1627" s="45"/>
      <c r="Q1627" s="45"/>
      <c r="R1627" s="45"/>
      <c r="S1627" s="45"/>
      <c r="T1627" s="45"/>
      <c r="U1627" s="45"/>
      <c r="V1627" s="45"/>
      <c r="W1627" s="138"/>
      <c r="X1627" s="138"/>
      <c r="Y1627" s="138"/>
      <c r="Z1627" s="25">
        <v>0.92989999999999995</v>
      </c>
      <c r="AA1627" s="25"/>
      <c r="AB1627" s="25">
        <v>0.23899999999999999</v>
      </c>
      <c r="AC1627" s="25">
        <v>5.3800000000000001E-2</v>
      </c>
      <c r="AD1627" s="121"/>
      <c r="AE1627" s="121"/>
      <c r="AF1627" s="88">
        <v>552</v>
      </c>
      <c r="AG1627" s="88">
        <v>1208</v>
      </c>
    </row>
    <row r="1628" spans="1:49">
      <c r="A1628" s="12" t="s">
        <v>136</v>
      </c>
      <c r="B1628" s="2" t="s">
        <v>75</v>
      </c>
      <c r="C1628" s="13" t="s">
        <v>62</v>
      </c>
      <c r="D1628" s="2">
        <v>2016</v>
      </c>
      <c r="E1628" s="13">
        <v>2016</v>
      </c>
      <c r="F1628" s="13" t="s">
        <v>101</v>
      </c>
      <c r="G1628" s="88"/>
      <c r="H1628" s="88"/>
      <c r="I1628" s="88"/>
      <c r="J1628" s="88"/>
      <c r="K1628" s="88"/>
      <c r="L1628" s="88"/>
      <c r="M1628" s="45">
        <v>24988</v>
      </c>
      <c r="N1628" s="45">
        <v>57715</v>
      </c>
      <c r="O1628" s="45"/>
      <c r="P1628" s="45"/>
      <c r="Q1628" s="45"/>
      <c r="R1628" s="45"/>
      <c r="S1628" s="45"/>
      <c r="T1628" s="45"/>
      <c r="U1628" s="45"/>
      <c r="V1628" s="45"/>
      <c r="W1628" s="138"/>
      <c r="X1628" s="138"/>
      <c r="Y1628" s="138"/>
      <c r="Z1628" s="25">
        <v>0.98560000000000003</v>
      </c>
      <c r="AA1628" s="25"/>
      <c r="AB1628" s="25">
        <v>0.2</v>
      </c>
      <c r="AC1628" s="25">
        <v>3.0099999999999998E-2</v>
      </c>
      <c r="AD1628" s="121"/>
      <c r="AE1628" s="121"/>
      <c r="AF1628" s="88">
        <v>3965</v>
      </c>
      <c r="AG1628" s="88">
        <v>9091</v>
      </c>
    </row>
    <row r="1629" spans="1:49">
      <c r="A1629" s="12" t="s">
        <v>137</v>
      </c>
      <c r="B1629" s="2" t="s">
        <v>75</v>
      </c>
      <c r="C1629" s="13" t="s">
        <v>62</v>
      </c>
      <c r="D1629" s="2">
        <v>2016</v>
      </c>
      <c r="E1629" s="13">
        <v>2016</v>
      </c>
      <c r="F1629" s="13" t="s">
        <v>101</v>
      </c>
      <c r="G1629" s="88"/>
      <c r="H1629" s="88"/>
      <c r="I1629" s="88"/>
      <c r="J1629" s="88"/>
      <c r="K1629" s="88"/>
      <c r="L1629" s="88"/>
      <c r="M1629" s="45">
        <v>494</v>
      </c>
      <c r="N1629" s="45">
        <v>1050</v>
      </c>
      <c r="O1629" s="45"/>
      <c r="P1629" s="45"/>
      <c r="Q1629" s="45"/>
      <c r="R1629" s="45"/>
      <c r="S1629" s="45"/>
      <c r="T1629" s="45"/>
      <c r="U1629" s="45"/>
      <c r="V1629" s="45"/>
      <c r="W1629" s="138"/>
      <c r="X1629" s="138"/>
      <c r="Y1629" s="138"/>
      <c r="Z1629" s="25">
        <v>1</v>
      </c>
      <c r="AA1629" s="25"/>
      <c r="AB1629" s="25">
        <v>0.23899999999999999</v>
      </c>
      <c r="AC1629" s="25">
        <v>5.3800000000000001E-2</v>
      </c>
      <c r="AD1629" s="121"/>
      <c r="AE1629" s="121"/>
      <c r="AF1629" s="88">
        <v>44</v>
      </c>
      <c r="AG1629" s="88">
        <v>80</v>
      </c>
    </row>
    <row r="1630" spans="1:49">
      <c r="A1630" s="12" t="s">
        <v>138</v>
      </c>
      <c r="B1630" s="2" t="s">
        <v>75</v>
      </c>
      <c r="C1630" s="13" t="s">
        <v>62</v>
      </c>
      <c r="D1630" s="2">
        <v>2016</v>
      </c>
      <c r="E1630" s="13">
        <v>2016</v>
      </c>
      <c r="F1630" s="13" t="s">
        <v>101</v>
      </c>
      <c r="G1630" s="88"/>
      <c r="H1630" s="88"/>
      <c r="I1630" s="88"/>
      <c r="J1630" s="88"/>
      <c r="K1630" s="88"/>
      <c r="L1630" s="88"/>
      <c r="M1630" s="45">
        <v>439</v>
      </c>
      <c r="N1630" s="45">
        <v>790</v>
      </c>
      <c r="O1630" s="45"/>
      <c r="P1630" s="45"/>
      <c r="Q1630" s="45"/>
      <c r="R1630" s="45"/>
      <c r="S1630" s="45"/>
      <c r="T1630" s="45"/>
      <c r="U1630" s="45"/>
      <c r="V1630" s="45"/>
      <c r="W1630" s="138"/>
      <c r="X1630" s="138"/>
      <c r="Y1630" s="138"/>
      <c r="Z1630" s="25">
        <v>0.9667</v>
      </c>
      <c r="AA1630" s="25"/>
      <c r="AB1630" s="25">
        <v>0.23899999999999999</v>
      </c>
      <c r="AC1630" s="25">
        <v>5.3800000000000001E-2</v>
      </c>
      <c r="AD1630" s="121"/>
      <c r="AE1630" s="121"/>
      <c r="AF1630" s="88">
        <v>65</v>
      </c>
      <c r="AG1630" s="88">
        <v>134</v>
      </c>
    </row>
    <row r="1631" spans="1:49">
      <c r="A1631" s="12" t="s">
        <v>139</v>
      </c>
      <c r="B1631" s="2" t="s">
        <v>75</v>
      </c>
      <c r="C1631" s="13" t="s">
        <v>62</v>
      </c>
      <c r="D1631" s="2">
        <v>2016</v>
      </c>
      <c r="E1631" s="13">
        <v>2016</v>
      </c>
      <c r="F1631" s="13" t="s">
        <v>101</v>
      </c>
      <c r="G1631" s="88"/>
      <c r="H1631" s="88"/>
      <c r="I1631" s="88"/>
      <c r="J1631" s="88"/>
      <c r="K1631" s="88"/>
      <c r="L1631" s="88"/>
      <c r="M1631" s="45">
        <v>24809</v>
      </c>
      <c r="N1631" s="45">
        <v>55488</v>
      </c>
      <c r="O1631" s="45"/>
      <c r="P1631" s="45"/>
      <c r="Q1631" s="45"/>
      <c r="R1631" s="45"/>
      <c r="S1631" s="45"/>
      <c r="T1631" s="45"/>
      <c r="U1631" s="45"/>
      <c r="V1631" s="45"/>
      <c r="W1631" s="138"/>
      <c r="X1631" s="138"/>
      <c r="Y1631" s="138"/>
      <c r="Z1631" s="25">
        <v>0.99790000000000001</v>
      </c>
      <c r="AA1631" s="25"/>
      <c r="AB1631" s="25">
        <v>0</v>
      </c>
      <c r="AC1631" s="25">
        <v>4.9799999999999997E-2</v>
      </c>
      <c r="AD1631" s="121"/>
      <c r="AE1631" s="121"/>
      <c r="AF1631" s="88">
        <v>8120</v>
      </c>
      <c r="AG1631" s="88">
        <v>18199</v>
      </c>
    </row>
    <row r="1632" spans="1:49">
      <c r="A1632" s="12" t="s">
        <v>140</v>
      </c>
      <c r="B1632" s="2" t="s">
        <v>75</v>
      </c>
      <c r="C1632" s="13" t="s">
        <v>62</v>
      </c>
      <c r="D1632" s="2">
        <v>2016</v>
      </c>
      <c r="E1632" s="13">
        <v>2016</v>
      </c>
      <c r="F1632" s="13" t="s">
        <v>101</v>
      </c>
      <c r="G1632" s="88"/>
      <c r="H1632" s="88"/>
      <c r="I1632" s="88"/>
      <c r="J1632" s="88"/>
      <c r="K1632" s="88"/>
      <c r="L1632" s="88"/>
      <c r="M1632" s="45">
        <v>3665</v>
      </c>
      <c r="N1632" s="45">
        <v>7533</v>
      </c>
      <c r="O1632" s="45"/>
      <c r="P1632" s="45"/>
      <c r="Q1632" s="45"/>
      <c r="R1632" s="45"/>
      <c r="S1632" s="45"/>
      <c r="T1632" s="45"/>
      <c r="U1632" s="45"/>
      <c r="V1632" s="45"/>
      <c r="W1632" s="138"/>
      <c r="X1632" s="138"/>
      <c r="Y1632" s="138"/>
      <c r="Z1632" s="25">
        <v>0.9869</v>
      </c>
      <c r="AA1632" s="25"/>
      <c r="AB1632" s="25">
        <v>0.23899999999999999</v>
      </c>
      <c r="AC1632" s="25">
        <v>5.3800000000000001E-2</v>
      </c>
      <c r="AD1632" s="121"/>
      <c r="AE1632" s="121"/>
      <c r="AF1632" s="88">
        <v>783</v>
      </c>
      <c r="AG1632" s="88">
        <v>1674</v>
      </c>
    </row>
    <row r="1633" spans="1:33">
      <c r="A1633" s="12" t="s">
        <v>141</v>
      </c>
      <c r="B1633" s="2" t="s">
        <v>75</v>
      </c>
      <c r="C1633" s="13" t="s">
        <v>62</v>
      </c>
      <c r="D1633" s="2">
        <v>2016</v>
      </c>
      <c r="E1633" s="13">
        <v>2016</v>
      </c>
      <c r="F1633" s="13" t="s">
        <v>101</v>
      </c>
      <c r="G1633" s="88"/>
      <c r="H1633" s="88"/>
      <c r="I1633" s="88"/>
      <c r="J1633" s="88"/>
      <c r="K1633" s="88"/>
      <c r="L1633" s="88"/>
      <c r="M1633" s="45">
        <v>4354</v>
      </c>
      <c r="N1633" s="45">
        <v>7768</v>
      </c>
      <c r="O1633" s="45"/>
      <c r="P1633" s="45"/>
      <c r="Q1633" s="45"/>
      <c r="R1633" s="45"/>
      <c r="S1633" s="45"/>
      <c r="T1633" s="45"/>
      <c r="U1633" s="45"/>
      <c r="V1633" s="45"/>
      <c r="W1633" s="138"/>
      <c r="X1633" s="138"/>
      <c r="Y1633" s="138"/>
      <c r="Z1633" s="25">
        <v>0.93810000000000004</v>
      </c>
      <c r="AA1633" s="25"/>
      <c r="AB1633" s="25">
        <v>0.23899999999999999</v>
      </c>
      <c r="AC1633" s="25">
        <v>5.3800000000000001E-2</v>
      </c>
      <c r="AD1633" s="121"/>
      <c r="AE1633" s="121"/>
      <c r="AF1633" s="88">
        <v>136</v>
      </c>
      <c r="AG1633" s="88">
        <v>237</v>
      </c>
    </row>
    <row r="1634" spans="1:33">
      <c r="A1634" s="12" t="s">
        <v>142</v>
      </c>
      <c r="B1634" s="2" t="s">
        <v>74</v>
      </c>
      <c r="C1634" s="13" t="s">
        <v>62</v>
      </c>
      <c r="D1634" s="2">
        <v>2016</v>
      </c>
      <c r="E1634" s="13">
        <v>2016</v>
      </c>
      <c r="F1634" s="13" t="s">
        <v>101</v>
      </c>
      <c r="G1634" s="88"/>
      <c r="H1634" s="88"/>
      <c r="I1634" s="88"/>
      <c r="J1634" s="88"/>
      <c r="K1634" s="88"/>
      <c r="L1634" s="88"/>
      <c r="M1634" s="45">
        <v>123438</v>
      </c>
      <c r="N1634" s="45">
        <v>254598</v>
      </c>
      <c r="O1634" s="45"/>
      <c r="P1634" s="45"/>
      <c r="Q1634" s="45"/>
      <c r="R1634" s="45"/>
      <c r="S1634" s="45"/>
      <c r="T1634" s="45"/>
      <c r="U1634" s="45"/>
      <c r="V1634" s="45"/>
      <c r="W1634" s="138"/>
      <c r="X1634" s="138"/>
      <c r="Y1634" s="138"/>
      <c r="Z1634" s="25">
        <v>0.98670000000000002</v>
      </c>
      <c r="AA1634" s="25"/>
      <c r="AB1634" s="25">
        <v>0.40600000000000003</v>
      </c>
      <c r="AC1634" s="25">
        <v>5.5599999999999997E-2</v>
      </c>
      <c r="AD1634" s="121"/>
      <c r="AE1634" s="121"/>
      <c r="AF1634" s="88">
        <v>27333</v>
      </c>
      <c r="AG1634" s="88">
        <v>59877</v>
      </c>
    </row>
    <row r="1635" spans="1:33">
      <c r="A1635" s="12" t="s">
        <v>143</v>
      </c>
      <c r="B1635" s="2" t="s">
        <v>74</v>
      </c>
      <c r="C1635" s="13" t="s">
        <v>62</v>
      </c>
      <c r="D1635" s="2">
        <v>2016</v>
      </c>
      <c r="E1635" s="13">
        <v>2016</v>
      </c>
      <c r="F1635" s="13" t="s">
        <v>101</v>
      </c>
      <c r="G1635" s="88"/>
      <c r="H1635" s="88"/>
      <c r="I1635" s="88"/>
      <c r="J1635" s="88"/>
      <c r="K1635" s="88"/>
      <c r="L1635" s="88"/>
      <c r="M1635" s="45">
        <v>9281</v>
      </c>
      <c r="N1635" s="45">
        <v>17795</v>
      </c>
      <c r="O1635" s="45"/>
      <c r="P1635" s="45"/>
      <c r="Q1635" s="45"/>
      <c r="R1635" s="45"/>
      <c r="S1635" s="45"/>
      <c r="T1635" s="45"/>
      <c r="U1635" s="45"/>
      <c r="V1635" s="45"/>
      <c r="W1635" s="138"/>
      <c r="X1635" s="138"/>
      <c r="Y1635" s="138"/>
      <c r="Z1635" s="25">
        <v>0.97640000000000005</v>
      </c>
      <c r="AA1635" s="25"/>
      <c r="AB1635" s="25">
        <v>0.23899999999999999</v>
      </c>
      <c r="AC1635" s="25">
        <v>5.3800000000000001E-2</v>
      </c>
      <c r="AD1635" s="121"/>
      <c r="AE1635" s="121"/>
      <c r="AF1635" s="88">
        <v>623</v>
      </c>
      <c r="AG1635" s="88">
        <v>1281</v>
      </c>
    </row>
    <row r="1636" spans="1:33">
      <c r="A1636" s="12" t="s">
        <v>144</v>
      </c>
      <c r="B1636" s="2" t="s">
        <v>75</v>
      </c>
      <c r="C1636" s="13" t="s">
        <v>62</v>
      </c>
      <c r="D1636" s="2">
        <v>2016</v>
      </c>
      <c r="E1636" s="13">
        <v>2016</v>
      </c>
      <c r="F1636" s="13" t="s">
        <v>101</v>
      </c>
      <c r="G1636" s="88"/>
      <c r="H1636" s="88"/>
      <c r="I1636" s="88"/>
      <c r="J1636" s="88"/>
      <c r="K1636" s="88"/>
      <c r="L1636" s="88"/>
      <c r="M1636" s="45">
        <v>1205</v>
      </c>
      <c r="N1636" s="45">
        <v>2239</v>
      </c>
      <c r="O1636" s="45"/>
      <c r="P1636" s="45"/>
      <c r="Q1636" s="45"/>
      <c r="R1636" s="45"/>
      <c r="S1636" s="45"/>
      <c r="T1636" s="45"/>
      <c r="U1636" s="45"/>
      <c r="V1636" s="45"/>
      <c r="W1636" s="138"/>
      <c r="X1636" s="138"/>
      <c r="Y1636" s="138"/>
      <c r="Z1636" s="25">
        <v>1</v>
      </c>
      <c r="AA1636" s="25"/>
      <c r="AB1636" s="25">
        <v>0.23899999999999999</v>
      </c>
      <c r="AC1636" s="25">
        <v>5.3800000000000001E-2</v>
      </c>
      <c r="AD1636" s="121"/>
      <c r="AE1636" s="121"/>
      <c r="AF1636" s="88">
        <v>51</v>
      </c>
      <c r="AG1636" s="88">
        <v>83</v>
      </c>
    </row>
    <row r="1637" spans="1:33">
      <c r="A1637" s="12" t="s">
        <v>145</v>
      </c>
      <c r="B1637" s="2" t="s">
        <v>75</v>
      </c>
      <c r="C1637" s="13" t="s">
        <v>62</v>
      </c>
      <c r="D1637" s="2">
        <v>2016</v>
      </c>
      <c r="E1637" s="13">
        <v>2016</v>
      </c>
      <c r="F1637" s="13" t="s">
        <v>101</v>
      </c>
      <c r="G1637" s="88"/>
      <c r="H1637" s="88"/>
      <c r="I1637" s="88"/>
      <c r="J1637" s="88"/>
      <c r="K1637" s="88"/>
      <c r="L1637" s="88"/>
      <c r="M1637" s="45">
        <v>128893</v>
      </c>
      <c r="N1637" s="45">
        <v>287669</v>
      </c>
      <c r="O1637" s="45"/>
      <c r="P1637" s="45"/>
      <c r="Q1637" s="45"/>
      <c r="R1637" s="45"/>
      <c r="S1637" s="45"/>
      <c r="T1637" s="45"/>
      <c r="U1637" s="45"/>
      <c r="V1637" s="45"/>
      <c r="W1637" s="138"/>
      <c r="X1637" s="138"/>
      <c r="Y1637" s="138"/>
      <c r="Z1637" s="25">
        <v>0.99419999999999997</v>
      </c>
      <c r="AA1637" s="25"/>
      <c r="AB1637" s="25">
        <v>0.23300000000000001</v>
      </c>
      <c r="AC1637" s="25">
        <v>3.9199999999999999E-2</v>
      </c>
      <c r="AD1637" s="121"/>
      <c r="AE1637" s="121"/>
      <c r="AF1637" s="88">
        <v>15164</v>
      </c>
      <c r="AG1637" s="88">
        <v>34184</v>
      </c>
    </row>
    <row r="1638" spans="1:33">
      <c r="A1638" s="12" t="s">
        <v>146</v>
      </c>
      <c r="B1638" s="2" t="s">
        <v>74</v>
      </c>
      <c r="C1638" s="13" t="s">
        <v>62</v>
      </c>
      <c r="D1638" s="2">
        <v>2016</v>
      </c>
      <c r="E1638" s="13">
        <v>2016</v>
      </c>
      <c r="F1638" s="13" t="s">
        <v>101</v>
      </c>
      <c r="G1638" s="88"/>
      <c r="H1638" s="88"/>
      <c r="I1638" s="88"/>
      <c r="J1638" s="88"/>
      <c r="K1638" s="88"/>
      <c r="L1638" s="88"/>
      <c r="M1638" s="45">
        <v>103428</v>
      </c>
      <c r="N1638" s="45">
        <v>215894</v>
      </c>
      <c r="O1638" s="45"/>
      <c r="P1638" s="45"/>
      <c r="Q1638" s="45"/>
      <c r="R1638" s="45"/>
      <c r="S1638" s="45"/>
      <c r="T1638" s="45"/>
      <c r="U1638" s="45"/>
      <c r="V1638" s="45"/>
      <c r="W1638" s="138"/>
      <c r="X1638" s="138"/>
      <c r="Y1638" s="138"/>
      <c r="Z1638" s="25">
        <v>0.99260000000000004</v>
      </c>
      <c r="AA1638" s="25"/>
      <c r="AB1638" s="25">
        <v>0.42899999999999999</v>
      </c>
      <c r="AC1638" s="25">
        <v>3.1899999999999998E-2</v>
      </c>
      <c r="AD1638" s="121"/>
      <c r="AE1638" s="121"/>
      <c r="AF1638" s="88">
        <v>8695</v>
      </c>
      <c r="AG1638" s="88">
        <v>17454</v>
      </c>
    </row>
    <row r="1639" spans="1:33">
      <c r="A1639" s="12" t="s">
        <v>147</v>
      </c>
      <c r="B1639" s="2" t="s">
        <v>75</v>
      </c>
      <c r="C1639" s="13" t="s">
        <v>62</v>
      </c>
      <c r="D1639" s="2">
        <v>2016</v>
      </c>
      <c r="E1639" s="13">
        <v>2016</v>
      </c>
      <c r="F1639" s="13" t="s">
        <v>101</v>
      </c>
      <c r="G1639" s="88"/>
      <c r="H1639" s="88"/>
      <c r="I1639" s="88"/>
      <c r="J1639" s="88"/>
      <c r="K1639" s="88"/>
      <c r="L1639" s="88"/>
      <c r="M1639" s="45">
        <v>2650</v>
      </c>
      <c r="N1639" s="45">
        <v>5850</v>
      </c>
      <c r="O1639" s="45"/>
      <c r="P1639" s="45"/>
      <c r="Q1639" s="45"/>
      <c r="R1639" s="45"/>
      <c r="S1639" s="45"/>
      <c r="T1639" s="45"/>
      <c r="U1639" s="45"/>
      <c r="V1639" s="45"/>
      <c r="W1639" s="138"/>
      <c r="X1639" s="138"/>
      <c r="Y1639" s="138"/>
      <c r="Z1639" s="25">
        <v>0.9667</v>
      </c>
      <c r="AA1639" s="25"/>
      <c r="AB1639" s="25">
        <v>0.23899999999999999</v>
      </c>
      <c r="AC1639" s="25">
        <v>5.3800000000000001E-2</v>
      </c>
      <c r="AD1639" s="121"/>
      <c r="AE1639" s="121"/>
      <c r="AF1639" s="88">
        <v>393</v>
      </c>
      <c r="AG1639" s="88">
        <v>912</v>
      </c>
    </row>
    <row r="1640" spans="1:33">
      <c r="A1640" s="12" t="s">
        <v>148</v>
      </c>
      <c r="B1640" s="2" t="s">
        <v>75</v>
      </c>
      <c r="C1640" s="13" t="s">
        <v>62</v>
      </c>
      <c r="D1640" s="2">
        <v>2016</v>
      </c>
      <c r="E1640" s="13">
        <v>2016</v>
      </c>
      <c r="F1640" s="13" t="s">
        <v>101</v>
      </c>
      <c r="G1640" s="88"/>
      <c r="H1640" s="88"/>
      <c r="I1640" s="88"/>
      <c r="J1640" s="88"/>
      <c r="K1640" s="88"/>
      <c r="L1640" s="88"/>
      <c r="M1640" s="45">
        <v>179119</v>
      </c>
      <c r="N1640" s="45">
        <v>392070</v>
      </c>
      <c r="O1640" s="45"/>
      <c r="P1640" s="45"/>
      <c r="Q1640" s="45"/>
      <c r="R1640" s="45"/>
      <c r="S1640" s="45"/>
      <c r="T1640" s="45"/>
      <c r="U1640" s="45"/>
      <c r="V1640" s="45"/>
      <c r="W1640" s="138"/>
      <c r="X1640" s="138"/>
      <c r="Y1640" s="138"/>
      <c r="Z1640" s="25">
        <v>0.99470000000000003</v>
      </c>
      <c r="AA1640" s="25"/>
      <c r="AB1640" s="25">
        <v>0.31</v>
      </c>
      <c r="AC1640" s="25">
        <v>1.66E-2</v>
      </c>
      <c r="AD1640" s="121"/>
      <c r="AE1640" s="121"/>
      <c r="AF1640" s="88">
        <v>19376</v>
      </c>
      <c r="AG1640" s="88">
        <v>41996</v>
      </c>
    </row>
    <row r="1641" spans="1:33">
      <c r="A1641" s="12" t="s">
        <v>149</v>
      </c>
      <c r="B1641" s="2" t="s">
        <v>74</v>
      </c>
      <c r="C1641" s="13" t="s">
        <v>62</v>
      </c>
      <c r="D1641" s="2">
        <v>2016</v>
      </c>
      <c r="E1641" s="13">
        <v>2016</v>
      </c>
      <c r="F1641" s="13" t="s">
        <v>101</v>
      </c>
      <c r="G1641" s="88"/>
      <c r="H1641" s="88"/>
      <c r="I1641" s="88"/>
      <c r="J1641" s="88"/>
      <c r="K1641" s="88"/>
      <c r="L1641" s="88"/>
      <c r="M1641" s="45">
        <v>142577</v>
      </c>
      <c r="N1641" s="45">
        <v>287392</v>
      </c>
      <c r="O1641" s="45"/>
      <c r="P1641" s="45"/>
      <c r="Q1641" s="45"/>
      <c r="R1641" s="45"/>
      <c r="S1641" s="45"/>
      <c r="T1641" s="45"/>
      <c r="U1641" s="45"/>
      <c r="V1641" s="45"/>
      <c r="W1641" s="138"/>
      <c r="X1641" s="138"/>
      <c r="Y1641" s="138"/>
      <c r="Z1641" s="25">
        <v>0.95579999999999998</v>
      </c>
      <c r="AA1641" s="25"/>
      <c r="AB1641" s="25">
        <v>0.42099999999999999</v>
      </c>
      <c r="AC1641" s="25">
        <v>2.3900000000000001E-2</v>
      </c>
      <c r="AD1641" s="121"/>
      <c r="AE1641" s="121"/>
      <c r="AF1641" s="88">
        <v>15212</v>
      </c>
      <c r="AG1641" s="88">
        <v>31573</v>
      </c>
    </row>
    <row r="1642" spans="1:33">
      <c r="A1642" s="12" t="s">
        <v>150</v>
      </c>
      <c r="B1642" s="2" t="s">
        <v>74</v>
      </c>
      <c r="C1642" s="13" t="s">
        <v>62</v>
      </c>
      <c r="D1642" s="2">
        <v>2016</v>
      </c>
      <c r="E1642" s="13">
        <v>2016</v>
      </c>
      <c r="F1642" s="13" t="s">
        <v>101</v>
      </c>
      <c r="G1642" s="88"/>
      <c r="H1642" s="88"/>
      <c r="I1642" s="88"/>
      <c r="J1642" s="88"/>
      <c r="K1642" s="88"/>
      <c r="L1642" s="88"/>
      <c r="M1642" s="45">
        <v>34825</v>
      </c>
      <c r="N1642" s="45">
        <v>52749</v>
      </c>
      <c r="O1642" s="45"/>
      <c r="P1642" s="45"/>
      <c r="Q1642" s="45"/>
      <c r="R1642" s="45"/>
      <c r="S1642" s="45"/>
      <c r="T1642" s="45"/>
      <c r="U1642" s="45"/>
      <c r="V1642" s="45"/>
      <c r="W1642" s="138"/>
      <c r="X1642" s="138"/>
      <c r="Y1642" s="138"/>
      <c r="Z1642" s="25">
        <v>0.98219999999999996</v>
      </c>
      <c r="AA1642" s="25"/>
      <c r="AB1642" s="25">
        <v>0.75</v>
      </c>
      <c r="AC1642" s="25">
        <v>5.3999999999999999E-2</v>
      </c>
      <c r="AD1642" s="121"/>
      <c r="AE1642" s="121"/>
      <c r="AF1642" s="88">
        <v>3947</v>
      </c>
      <c r="AG1642" s="88">
        <v>6367</v>
      </c>
    </row>
    <row r="1643" spans="1:33">
      <c r="A1643" s="12" t="s">
        <v>151</v>
      </c>
      <c r="B1643" s="2" t="s">
        <v>75</v>
      </c>
      <c r="C1643" s="13" t="s">
        <v>62</v>
      </c>
      <c r="D1643" s="2">
        <v>2016</v>
      </c>
      <c r="E1643" s="13">
        <v>2016</v>
      </c>
      <c r="F1643" s="13" t="s">
        <v>101</v>
      </c>
      <c r="G1643" s="88"/>
      <c r="H1643" s="88"/>
      <c r="I1643" s="88"/>
      <c r="J1643" s="88"/>
      <c r="K1643" s="88"/>
      <c r="L1643" s="88"/>
      <c r="M1643" s="45">
        <v>52332</v>
      </c>
      <c r="N1643" s="45">
        <v>118036</v>
      </c>
      <c r="O1643" s="45"/>
      <c r="P1643" s="45"/>
      <c r="Q1643" s="45"/>
      <c r="R1643" s="45"/>
      <c r="S1643" s="45"/>
      <c r="T1643" s="45"/>
      <c r="U1643" s="45"/>
      <c r="V1643" s="45"/>
      <c r="W1643" s="138"/>
      <c r="X1643" s="138"/>
      <c r="Y1643" s="138"/>
      <c r="Z1643" s="25">
        <v>0.98409999999999997</v>
      </c>
      <c r="AA1643" s="25"/>
      <c r="AB1643" s="25">
        <v>0.2</v>
      </c>
      <c r="AC1643" s="25">
        <v>3.04E-2</v>
      </c>
      <c r="AD1643" s="121"/>
      <c r="AE1643" s="121"/>
      <c r="AF1643" s="88">
        <v>6766</v>
      </c>
      <c r="AG1643" s="88">
        <v>14800</v>
      </c>
    </row>
    <row r="1644" spans="1:33">
      <c r="A1644" s="12" t="s">
        <v>152</v>
      </c>
      <c r="B1644" s="2" t="s">
        <v>74</v>
      </c>
      <c r="C1644" s="13" t="s">
        <v>62</v>
      </c>
      <c r="D1644" s="2">
        <v>2016</v>
      </c>
      <c r="E1644" s="13">
        <v>2016</v>
      </c>
      <c r="F1644" s="13" t="s">
        <v>101</v>
      </c>
      <c r="G1644" s="88"/>
      <c r="H1644" s="88"/>
      <c r="I1644" s="88"/>
      <c r="J1644" s="88"/>
      <c r="K1644" s="88"/>
      <c r="L1644" s="88"/>
      <c r="M1644" s="45">
        <v>10120</v>
      </c>
      <c r="N1644" s="45">
        <v>18513</v>
      </c>
      <c r="O1644" s="45"/>
      <c r="P1644" s="45"/>
      <c r="Q1644" s="45"/>
      <c r="R1644" s="45"/>
      <c r="S1644" s="45"/>
      <c r="T1644" s="45"/>
      <c r="U1644" s="45"/>
      <c r="V1644" s="45"/>
      <c r="W1644" s="138"/>
      <c r="X1644" s="138"/>
      <c r="Y1644" s="138"/>
      <c r="Z1644" s="25">
        <v>0.97489999999999999</v>
      </c>
      <c r="AA1644" s="25"/>
      <c r="AB1644" s="25">
        <v>0.23899999999999999</v>
      </c>
      <c r="AC1644" s="25">
        <v>5.3800000000000001E-2</v>
      </c>
      <c r="AD1644" s="121"/>
      <c r="AE1644" s="121"/>
      <c r="AF1644" s="88">
        <v>1103</v>
      </c>
      <c r="AG1644" s="88">
        <v>2316</v>
      </c>
    </row>
    <row r="1645" spans="1:33">
      <c r="A1645" s="12" t="s">
        <v>153</v>
      </c>
      <c r="B1645" s="2" t="s">
        <v>74</v>
      </c>
      <c r="C1645" s="13" t="s">
        <v>62</v>
      </c>
      <c r="D1645" s="2">
        <v>2016</v>
      </c>
      <c r="E1645" s="13">
        <v>2016</v>
      </c>
      <c r="F1645" s="13" t="s">
        <v>101</v>
      </c>
      <c r="G1645" s="88"/>
      <c r="H1645" s="88"/>
      <c r="I1645" s="88"/>
      <c r="J1645" s="88"/>
      <c r="K1645" s="88"/>
      <c r="L1645" s="88"/>
      <c r="M1645" s="45">
        <v>15493</v>
      </c>
      <c r="N1645" s="45">
        <v>30014</v>
      </c>
      <c r="O1645" s="45"/>
      <c r="P1645" s="45"/>
      <c r="Q1645" s="45"/>
      <c r="R1645" s="45"/>
      <c r="S1645" s="45"/>
      <c r="T1645" s="45"/>
      <c r="U1645" s="45"/>
      <c r="V1645" s="45"/>
      <c r="W1645" s="138"/>
      <c r="X1645" s="138"/>
      <c r="Y1645" s="138"/>
      <c r="Z1645" s="25">
        <v>0.98129999999999995</v>
      </c>
      <c r="AA1645" s="25"/>
      <c r="AB1645" s="25">
        <v>0.23899999999999999</v>
      </c>
      <c r="AC1645" s="25">
        <v>5.3800000000000001E-2</v>
      </c>
      <c r="AD1645" s="121"/>
      <c r="AE1645" s="121"/>
      <c r="AF1645" s="88">
        <v>3585</v>
      </c>
      <c r="AG1645" s="88">
        <v>7037</v>
      </c>
    </row>
    <row r="1646" spans="1:33">
      <c r="A1646" s="12" t="s">
        <v>154</v>
      </c>
      <c r="B1646" s="2" t="s">
        <v>74</v>
      </c>
      <c r="C1646" s="13" t="s">
        <v>62</v>
      </c>
      <c r="D1646" s="2">
        <v>2016</v>
      </c>
      <c r="E1646" s="13">
        <v>2016</v>
      </c>
      <c r="F1646" s="13" t="s">
        <v>101</v>
      </c>
      <c r="G1646" s="88"/>
      <c r="H1646" s="88"/>
      <c r="I1646" s="88"/>
      <c r="J1646" s="88"/>
      <c r="K1646" s="88"/>
      <c r="L1646" s="88"/>
      <c r="M1646" s="45">
        <v>19139</v>
      </c>
      <c r="N1646" s="45">
        <v>40218</v>
      </c>
      <c r="O1646" s="45"/>
      <c r="P1646" s="45"/>
      <c r="Q1646" s="45"/>
      <c r="R1646" s="45"/>
      <c r="S1646" s="45"/>
      <c r="T1646" s="45"/>
      <c r="U1646" s="45"/>
      <c r="V1646" s="45"/>
      <c r="W1646" s="138"/>
      <c r="X1646" s="138"/>
      <c r="Y1646" s="138"/>
      <c r="Z1646" s="25">
        <v>0.98780000000000001</v>
      </c>
      <c r="AA1646" s="25"/>
      <c r="AB1646" s="25">
        <v>0.23899999999999999</v>
      </c>
      <c r="AC1646" s="25">
        <v>5.3800000000000001E-2</v>
      </c>
      <c r="AD1646" s="121"/>
      <c r="AE1646" s="121"/>
      <c r="AF1646" s="88">
        <v>5052</v>
      </c>
      <c r="AG1646" s="88">
        <v>11596</v>
      </c>
    </row>
    <row r="1647" spans="1:33">
      <c r="A1647" s="12" t="s">
        <v>155</v>
      </c>
      <c r="B1647" s="2" t="s">
        <v>74</v>
      </c>
      <c r="C1647" s="13" t="s">
        <v>62</v>
      </c>
      <c r="D1647" s="2">
        <v>2016</v>
      </c>
      <c r="E1647" s="13">
        <v>2016</v>
      </c>
      <c r="F1647" s="13" t="s">
        <v>101</v>
      </c>
      <c r="G1647" s="88"/>
      <c r="H1647" s="88"/>
      <c r="I1647" s="88"/>
      <c r="J1647" s="88"/>
      <c r="K1647" s="88"/>
      <c r="L1647" s="88"/>
      <c r="M1647" s="45">
        <v>53574</v>
      </c>
      <c r="N1647" s="45">
        <v>105301</v>
      </c>
      <c r="O1647" s="45"/>
      <c r="P1647" s="45"/>
      <c r="Q1647" s="45"/>
      <c r="R1647" s="45"/>
      <c r="S1647" s="45"/>
      <c r="T1647" s="45"/>
      <c r="U1647" s="45"/>
      <c r="V1647" s="45"/>
      <c r="W1647" s="138"/>
      <c r="X1647" s="138"/>
      <c r="Y1647" s="138"/>
      <c r="Z1647" s="25">
        <v>0.98640000000000005</v>
      </c>
      <c r="AA1647" s="25"/>
      <c r="AB1647" s="25">
        <v>0.28599999999999998</v>
      </c>
      <c r="AC1647" s="25">
        <v>4.9000000000000002E-2</v>
      </c>
      <c r="AD1647" s="121"/>
      <c r="AE1647" s="121"/>
      <c r="AF1647" s="88">
        <v>9818</v>
      </c>
      <c r="AG1647" s="88">
        <v>20161</v>
      </c>
    </row>
    <row r="1648" spans="1:33">
      <c r="A1648" s="12" t="s">
        <v>156</v>
      </c>
      <c r="B1648" s="2" t="s">
        <v>74</v>
      </c>
      <c r="C1648" s="13" t="s">
        <v>62</v>
      </c>
      <c r="D1648" s="2">
        <v>2016</v>
      </c>
      <c r="E1648" s="13">
        <v>2016</v>
      </c>
      <c r="F1648" s="13" t="s">
        <v>101</v>
      </c>
      <c r="G1648" s="88"/>
      <c r="H1648" s="88"/>
      <c r="I1648" s="88"/>
      <c r="J1648" s="88"/>
      <c r="K1648" s="88"/>
      <c r="L1648" s="88"/>
      <c r="M1648" s="45">
        <v>15034</v>
      </c>
      <c r="N1648" s="45">
        <v>27613</v>
      </c>
      <c r="O1648" s="45"/>
      <c r="P1648" s="45"/>
      <c r="Q1648" s="45"/>
      <c r="R1648" s="45"/>
      <c r="S1648" s="45"/>
      <c r="T1648" s="45"/>
      <c r="U1648" s="45"/>
      <c r="V1648" s="45"/>
      <c r="W1648" s="138"/>
      <c r="X1648" s="138"/>
      <c r="Y1648" s="138"/>
      <c r="Z1648" s="25">
        <v>0.95679999999999998</v>
      </c>
      <c r="AA1648" s="25"/>
      <c r="AB1648" s="25">
        <v>0.23899999999999999</v>
      </c>
      <c r="AC1648" s="25">
        <v>5.3800000000000001E-2</v>
      </c>
      <c r="AD1648" s="121"/>
      <c r="AE1648" s="121"/>
      <c r="AF1648" s="88">
        <v>2659</v>
      </c>
      <c r="AG1648" s="88">
        <v>5691</v>
      </c>
    </row>
    <row r="1649" spans="1:49">
      <c r="A1649" s="12" t="s">
        <v>157</v>
      </c>
      <c r="B1649" s="2" t="s">
        <v>75</v>
      </c>
      <c r="C1649" s="13" t="s">
        <v>62</v>
      </c>
      <c r="D1649" s="2">
        <v>2016</v>
      </c>
      <c r="E1649" s="13">
        <v>2016</v>
      </c>
      <c r="F1649" s="13" t="s">
        <v>101</v>
      </c>
      <c r="G1649" s="88"/>
      <c r="H1649" s="88"/>
      <c r="I1649" s="88"/>
      <c r="J1649" s="88"/>
      <c r="K1649" s="88"/>
      <c r="L1649" s="88"/>
      <c r="M1649" s="45">
        <v>12982</v>
      </c>
      <c r="N1649" s="45">
        <v>24569</v>
      </c>
      <c r="O1649" s="45"/>
      <c r="P1649" s="45"/>
      <c r="Q1649" s="45"/>
      <c r="R1649" s="45"/>
      <c r="S1649" s="45"/>
      <c r="T1649" s="45"/>
      <c r="U1649" s="45"/>
      <c r="V1649" s="45"/>
      <c r="W1649" s="138"/>
      <c r="X1649" s="138"/>
      <c r="Y1649" s="138"/>
      <c r="Z1649" s="25">
        <v>0.96960000000000002</v>
      </c>
      <c r="AA1649" s="25"/>
      <c r="AB1649" s="25">
        <v>0.23899999999999999</v>
      </c>
      <c r="AC1649" s="25">
        <v>5.3800000000000001E-2</v>
      </c>
      <c r="AD1649" s="121"/>
      <c r="AE1649" s="121"/>
      <c r="AF1649" s="88">
        <v>571</v>
      </c>
      <c r="AG1649" s="88">
        <v>930</v>
      </c>
    </row>
    <row r="1650" spans="1:49">
      <c r="A1650" s="12" t="s">
        <v>158</v>
      </c>
      <c r="B1650" s="2" t="s">
        <v>75</v>
      </c>
      <c r="C1650" s="13" t="s">
        <v>62</v>
      </c>
      <c r="D1650" s="2">
        <v>2016</v>
      </c>
      <c r="E1650" s="13">
        <v>2016</v>
      </c>
      <c r="F1650" s="13" t="s">
        <v>101</v>
      </c>
      <c r="G1650" s="88"/>
      <c r="H1650" s="88"/>
      <c r="I1650" s="88"/>
      <c r="J1650" s="88"/>
      <c r="K1650" s="88"/>
      <c r="L1650" s="88"/>
      <c r="M1650" s="45">
        <v>158</v>
      </c>
      <c r="N1650" s="45">
        <v>271</v>
      </c>
      <c r="O1650" s="45"/>
      <c r="P1650" s="45"/>
      <c r="Q1650" s="45"/>
      <c r="R1650" s="45"/>
      <c r="S1650" s="45"/>
      <c r="T1650" s="45"/>
      <c r="U1650" s="45"/>
      <c r="V1650" s="45"/>
      <c r="W1650" s="138"/>
      <c r="X1650" s="138"/>
      <c r="Y1650" s="138"/>
      <c r="Z1650" s="25">
        <v>1</v>
      </c>
      <c r="AA1650" s="25"/>
      <c r="AB1650" s="25">
        <v>0.23899999999999999</v>
      </c>
      <c r="AC1650" s="25">
        <v>5.3800000000000001E-2</v>
      </c>
      <c r="AD1650" s="121"/>
      <c r="AE1650" s="121"/>
      <c r="AF1650" s="88" t="s">
        <v>430</v>
      </c>
      <c r="AG1650" s="88" t="s">
        <v>430</v>
      </c>
      <c r="AH1650" s="1"/>
      <c r="AI1650" s="1"/>
      <c r="AJ1650" s="1"/>
      <c r="AK1650" s="1"/>
      <c r="AL1650" s="1"/>
      <c r="AM1650" s="1"/>
      <c r="AN1650" s="1"/>
      <c r="AO1650" s="1"/>
      <c r="AP1650" s="1"/>
      <c r="AQ1650" s="1"/>
      <c r="AR1650" s="1"/>
      <c r="AS1650" s="1"/>
      <c r="AT1650" s="1"/>
      <c r="AU1650" s="1"/>
      <c r="AV1650" s="1"/>
      <c r="AW1650" s="1"/>
    </row>
    <row r="1651" spans="1:49">
      <c r="A1651" s="12" t="s">
        <v>159</v>
      </c>
      <c r="B1651" s="2" t="s">
        <v>75</v>
      </c>
      <c r="C1651" s="13" t="s">
        <v>62</v>
      </c>
      <c r="D1651" s="2">
        <v>2016</v>
      </c>
      <c r="E1651" s="13">
        <v>2016</v>
      </c>
      <c r="F1651" s="13" t="s">
        <v>101</v>
      </c>
      <c r="G1651" s="88"/>
      <c r="H1651" s="88"/>
      <c r="I1651" s="88"/>
      <c r="J1651" s="88"/>
      <c r="K1651" s="88"/>
      <c r="L1651" s="88"/>
      <c r="M1651" s="45">
        <v>3290</v>
      </c>
      <c r="N1651" s="45">
        <v>6942</v>
      </c>
      <c r="O1651" s="45"/>
      <c r="P1651" s="45"/>
      <c r="Q1651" s="45"/>
      <c r="R1651" s="45"/>
      <c r="S1651" s="45"/>
      <c r="T1651" s="45"/>
      <c r="U1651" s="45"/>
      <c r="V1651" s="45"/>
      <c r="W1651" s="138"/>
      <c r="X1651" s="138"/>
      <c r="Y1651" s="138"/>
      <c r="Z1651" s="25">
        <v>0.92659999999999998</v>
      </c>
      <c r="AA1651" s="25"/>
      <c r="AB1651" s="25">
        <v>0.23899999999999999</v>
      </c>
      <c r="AC1651" s="25">
        <v>5.3800000000000001E-2</v>
      </c>
      <c r="AD1651" s="121"/>
      <c r="AE1651" s="121"/>
      <c r="AF1651" s="88">
        <v>149</v>
      </c>
      <c r="AG1651" s="88">
        <v>252</v>
      </c>
      <c r="AH1651" s="1"/>
      <c r="AI1651" s="1"/>
      <c r="AJ1651" s="1"/>
      <c r="AK1651" s="1"/>
      <c r="AL1651" s="1"/>
      <c r="AM1651" s="1"/>
      <c r="AN1651" s="1"/>
      <c r="AO1651" s="1"/>
      <c r="AP1651" s="1"/>
      <c r="AQ1651" s="1"/>
      <c r="AR1651" s="1"/>
      <c r="AS1651" s="1"/>
      <c r="AT1651" s="1"/>
      <c r="AU1651" s="1"/>
      <c r="AV1651" s="1"/>
      <c r="AW1651" s="1"/>
    </row>
    <row r="1652" spans="1:49">
      <c r="A1652" s="12" t="s">
        <v>160</v>
      </c>
      <c r="B1652" s="2" t="s">
        <v>74</v>
      </c>
      <c r="C1652" s="13" t="s">
        <v>62</v>
      </c>
      <c r="D1652" s="2">
        <v>2016</v>
      </c>
      <c r="E1652" s="13">
        <v>2016</v>
      </c>
      <c r="F1652" s="13" t="s">
        <v>101</v>
      </c>
      <c r="G1652" s="88"/>
      <c r="H1652" s="88"/>
      <c r="I1652" s="88"/>
      <c r="J1652" s="88"/>
      <c r="K1652" s="88"/>
      <c r="L1652" s="88"/>
      <c r="M1652" s="45">
        <v>22656</v>
      </c>
      <c r="N1652" s="45">
        <v>42828</v>
      </c>
      <c r="O1652" s="45"/>
      <c r="P1652" s="45"/>
      <c r="Q1652" s="45"/>
      <c r="R1652" s="45"/>
      <c r="S1652" s="45"/>
      <c r="T1652" s="45"/>
      <c r="U1652" s="45"/>
      <c r="V1652" s="45"/>
      <c r="W1652" s="138"/>
      <c r="X1652" s="138"/>
      <c r="Y1652" s="138"/>
      <c r="Z1652" s="25">
        <v>0.98770000000000002</v>
      </c>
      <c r="AA1652" s="25"/>
      <c r="AB1652" s="25">
        <v>0.14299999999999999</v>
      </c>
      <c r="AC1652" s="25">
        <v>2.07E-2</v>
      </c>
      <c r="AD1652" s="121"/>
      <c r="AE1652" s="121"/>
      <c r="AF1652" s="88">
        <v>2218</v>
      </c>
      <c r="AG1652" s="88">
        <v>4503</v>
      </c>
      <c r="AH1652" s="1"/>
      <c r="AI1652" s="1"/>
      <c r="AJ1652" s="1"/>
      <c r="AK1652" s="1"/>
      <c r="AL1652" s="1"/>
      <c r="AM1652" s="1"/>
      <c r="AN1652" s="1"/>
      <c r="AO1652" s="1"/>
      <c r="AP1652" s="1"/>
      <c r="AQ1652" s="1"/>
      <c r="AR1652" s="1"/>
      <c r="AS1652" s="1"/>
      <c r="AT1652" s="1"/>
      <c r="AU1652" s="1"/>
      <c r="AV1652" s="1"/>
      <c r="AW1652" s="1"/>
    </row>
    <row r="1653" spans="1:49">
      <c r="A1653" s="12" t="s">
        <v>161</v>
      </c>
      <c r="B1653" s="2" t="s">
        <v>74</v>
      </c>
      <c r="C1653" s="13" t="s">
        <v>62</v>
      </c>
      <c r="D1653" s="2">
        <v>2016</v>
      </c>
      <c r="E1653" s="13">
        <v>2016</v>
      </c>
      <c r="F1653" s="13" t="s">
        <v>101</v>
      </c>
      <c r="G1653" s="88"/>
      <c r="H1653" s="88"/>
      <c r="I1653" s="88"/>
      <c r="J1653" s="88"/>
      <c r="K1653" s="88"/>
      <c r="L1653" s="88"/>
      <c r="M1653" s="45">
        <v>19386</v>
      </c>
      <c r="N1653" s="45">
        <v>34425</v>
      </c>
      <c r="O1653" s="45"/>
      <c r="P1653" s="45"/>
      <c r="Q1653" s="45"/>
      <c r="R1653" s="45"/>
      <c r="S1653" s="45"/>
      <c r="T1653" s="45"/>
      <c r="U1653" s="45"/>
      <c r="V1653" s="45"/>
      <c r="W1653" s="138"/>
      <c r="X1653" s="138"/>
      <c r="Y1653" s="138"/>
      <c r="Z1653" s="25">
        <v>0.86219999999999997</v>
      </c>
      <c r="AA1653" s="25"/>
      <c r="AB1653" s="25">
        <v>0.23899999999999999</v>
      </c>
      <c r="AC1653" s="25">
        <v>5.3800000000000001E-2</v>
      </c>
      <c r="AD1653" s="121"/>
      <c r="AE1653" s="121"/>
      <c r="AF1653" s="88">
        <v>3182</v>
      </c>
      <c r="AG1653" s="88">
        <v>6596</v>
      </c>
      <c r="AH1653" s="1"/>
      <c r="AI1653" s="1"/>
      <c r="AJ1653" s="1"/>
      <c r="AK1653" s="1"/>
      <c r="AL1653" s="1"/>
      <c r="AM1653" s="1"/>
      <c r="AN1653" s="1"/>
      <c r="AO1653" s="1"/>
      <c r="AP1653" s="1"/>
      <c r="AQ1653" s="1"/>
      <c r="AR1653" s="1"/>
      <c r="AS1653" s="1"/>
      <c r="AT1653" s="1"/>
      <c r="AU1653" s="1"/>
      <c r="AV1653" s="1"/>
      <c r="AW1653" s="1"/>
    </row>
    <row r="1654" spans="1:49">
      <c r="A1654" s="12" t="s">
        <v>162</v>
      </c>
      <c r="B1654" s="2" t="s">
        <v>75</v>
      </c>
      <c r="C1654" s="13" t="s">
        <v>62</v>
      </c>
      <c r="D1654" s="2">
        <v>2016</v>
      </c>
      <c r="E1654" s="13">
        <v>2016</v>
      </c>
      <c r="F1654" s="13" t="s">
        <v>101</v>
      </c>
      <c r="G1654" s="88"/>
      <c r="H1654" s="88"/>
      <c r="I1654" s="88"/>
      <c r="J1654" s="88"/>
      <c r="K1654" s="88"/>
      <c r="L1654" s="88"/>
      <c r="M1654" s="45">
        <v>42367</v>
      </c>
      <c r="N1654" s="45">
        <v>89096</v>
      </c>
      <c r="O1654" s="45"/>
      <c r="P1654" s="45"/>
      <c r="Q1654" s="45"/>
      <c r="R1654" s="45"/>
      <c r="S1654" s="45"/>
      <c r="T1654" s="45"/>
      <c r="U1654" s="45"/>
      <c r="V1654" s="45"/>
      <c r="W1654" s="138"/>
      <c r="X1654" s="138"/>
      <c r="Y1654" s="138"/>
      <c r="Z1654" s="25">
        <v>0.98980000000000001</v>
      </c>
      <c r="AA1654" s="25"/>
      <c r="AB1654" s="25">
        <v>0.2</v>
      </c>
      <c r="AC1654" s="25">
        <v>2.53E-2</v>
      </c>
      <c r="AD1654" s="121"/>
      <c r="AE1654" s="121"/>
      <c r="AF1654" s="88">
        <v>5067</v>
      </c>
      <c r="AG1654" s="88">
        <v>11037</v>
      </c>
      <c r="AH1654" s="1"/>
      <c r="AI1654" s="1"/>
      <c r="AJ1654" s="1"/>
      <c r="AK1654" s="1"/>
      <c r="AL1654" s="1"/>
      <c r="AM1654" s="1"/>
      <c r="AN1654" s="1"/>
      <c r="AO1654" s="1"/>
      <c r="AP1654" s="1"/>
      <c r="AQ1654" s="1"/>
      <c r="AR1654" s="1"/>
      <c r="AS1654" s="1"/>
      <c r="AT1654" s="1"/>
      <c r="AU1654" s="1"/>
      <c r="AV1654" s="1"/>
      <c r="AW1654" s="1"/>
    </row>
    <row r="1655" spans="1:49">
      <c r="A1655" s="12" t="s">
        <v>163</v>
      </c>
      <c r="B1655" s="2" t="s">
        <v>75</v>
      </c>
      <c r="C1655" s="13" t="s">
        <v>62</v>
      </c>
      <c r="D1655" s="2">
        <v>2016</v>
      </c>
      <c r="E1655" s="13">
        <v>2016</v>
      </c>
      <c r="F1655" s="13" t="s">
        <v>101</v>
      </c>
      <c r="G1655" s="88"/>
      <c r="H1655" s="88"/>
      <c r="I1655" s="88"/>
      <c r="J1655" s="88"/>
      <c r="K1655" s="88"/>
      <c r="L1655" s="88"/>
      <c r="M1655" s="45">
        <v>5876</v>
      </c>
      <c r="N1655" s="45">
        <v>13467</v>
      </c>
      <c r="O1655" s="45"/>
      <c r="P1655" s="45"/>
      <c r="Q1655" s="45"/>
      <c r="R1655" s="45"/>
      <c r="S1655" s="45"/>
      <c r="T1655" s="45"/>
      <c r="U1655" s="45"/>
      <c r="V1655" s="45"/>
      <c r="W1655" s="138"/>
      <c r="X1655" s="138"/>
      <c r="Y1655" s="138"/>
      <c r="Z1655" s="25">
        <v>0.95809999999999995</v>
      </c>
      <c r="AA1655" s="25"/>
      <c r="AB1655" s="25">
        <v>0.23899999999999999</v>
      </c>
      <c r="AC1655" s="25">
        <v>5.3800000000000001E-2</v>
      </c>
      <c r="AD1655" s="121"/>
      <c r="AE1655" s="121"/>
      <c r="AF1655" s="88">
        <v>646</v>
      </c>
      <c r="AG1655" s="88">
        <v>1434</v>
      </c>
      <c r="AH1655" s="1"/>
      <c r="AI1655" s="1"/>
      <c r="AJ1655" s="1"/>
      <c r="AK1655" s="1"/>
      <c r="AL1655" s="1"/>
      <c r="AM1655" s="1"/>
      <c r="AN1655" s="1"/>
      <c r="AO1655" s="1"/>
      <c r="AP1655" s="1"/>
      <c r="AQ1655" s="1"/>
      <c r="AR1655" s="1"/>
      <c r="AS1655" s="1"/>
      <c r="AT1655" s="1"/>
      <c r="AU1655" s="1"/>
      <c r="AV1655" s="1"/>
      <c r="AW1655" s="1"/>
    </row>
    <row r="1656" spans="1:49">
      <c r="A1656" s="12" t="s">
        <v>164</v>
      </c>
      <c r="B1656" s="2" t="s">
        <v>75</v>
      </c>
      <c r="C1656" s="13" t="s">
        <v>62</v>
      </c>
      <c r="D1656" s="2">
        <v>2016</v>
      </c>
      <c r="E1656" s="13">
        <v>2016</v>
      </c>
      <c r="F1656" s="13" t="s">
        <v>101</v>
      </c>
      <c r="G1656" s="88"/>
      <c r="H1656" s="88"/>
      <c r="I1656" s="88"/>
      <c r="J1656" s="88"/>
      <c r="K1656" s="88"/>
      <c r="L1656" s="88"/>
      <c r="M1656" s="45">
        <v>4683</v>
      </c>
      <c r="N1656" s="45">
        <v>10196</v>
      </c>
      <c r="O1656" s="45"/>
      <c r="P1656" s="45"/>
      <c r="Q1656" s="45"/>
      <c r="R1656" s="45"/>
      <c r="S1656" s="45"/>
      <c r="T1656" s="45"/>
      <c r="U1656" s="45"/>
      <c r="V1656" s="45"/>
      <c r="W1656" s="138"/>
      <c r="X1656" s="138"/>
      <c r="Y1656" s="138"/>
      <c r="Z1656" s="25">
        <v>0.97729999999999995</v>
      </c>
      <c r="AA1656" s="25"/>
      <c r="AB1656" s="25">
        <v>0.23899999999999999</v>
      </c>
      <c r="AC1656" s="25">
        <v>5.3800000000000001E-2</v>
      </c>
      <c r="AD1656" s="121"/>
      <c r="AE1656" s="121"/>
      <c r="AF1656" s="88">
        <v>416</v>
      </c>
      <c r="AG1656" s="88">
        <v>899</v>
      </c>
      <c r="AH1656" s="1"/>
      <c r="AI1656" s="1"/>
      <c r="AJ1656" s="1"/>
      <c r="AK1656" s="1"/>
      <c r="AL1656" s="1"/>
      <c r="AM1656" s="1"/>
      <c r="AN1656" s="1"/>
      <c r="AO1656" s="1"/>
      <c r="AP1656" s="1"/>
      <c r="AQ1656" s="1"/>
      <c r="AR1656" s="1"/>
      <c r="AS1656" s="1"/>
      <c r="AT1656" s="1"/>
      <c r="AU1656" s="1"/>
      <c r="AV1656" s="1"/>
      <c r="AW1656" s="1"/>
    </row>
    <row r="1657" spans="1:49">
      <c r="A1657" s="12" t="s">
        <v>165</v>
      </c>
      <c r="B1657" s="2" t="s">
        <v>75</v>
      </c>
      <c r="C1657" s="13" t="s">
        <v>62</v>
      </c>
      <c r="D1657" s="2">
        <v>2016</v>
      </c>
      <c r="E1657" s="13">
        <v>2016</v>
      </c>
      <c r="F1657" s="13" t="s">
        <v>101</v>
      </c>
      <c r="G1657" s="88"/>
      <c r="H1657" s="88"/>
      <c r="I1657" s="88"/>
      <c r="J1657" s="88"/>
      <c r="K1657" s="88"/>
      <c r="L1657" s="88"/>
      <c r="M1657" s="45">
        <v>1007</v>
      </c>
      <c r="N1657" s="45">
        <v>1757</v>
      </c>
      <c r="O1657" s="45"/>
      <c r="P1657" s="45"/>
      <c r="Q1657" s="45"/>
      <c r="R1657" s="45"/>
      <c r="S1657" s="45"/>
      <c r="T1657" s="45"/>
      <c r="U1657" s="45"/>
      <c r="V1657" s="45"/>
      <c r="W1657" s="138"/>
      <c r="X1657" s="138"/>
      <c r="Y1657" s="138"/>
      <c r="Z1657" s="25">
        <v>0.98309999999999997</v>
      </c>
      <c r="AA1657" s="25"/>
      <c r="AB1657" s="25">
        <v>0.23899999999999999</v>
      </c>
      <c r="AC1657" s="25">
        <v>5.3800000000000001E-2</v>
      </c>
      <c r="AD1657" s="121"/>
      <c r="AE1657" s="121"/>
      <c r="AF1657" s="88">
        <v>27</v>
      </c>
      <c r="AG1657" s="88">
        <v>41</v>
      </c>
      <c r="AH1657" s="1"/>
      <c r="AI1657" s="1"/>
      <c r="AJ1657" s="1"/>
      <c r="AK1657" s="1"/>
      <c r="AL1657" s="1"/>
      <c r="AM1657" s="1"/>
      <c r="AN1657" s="1"/>
      <c r="AO1657" s="1"/>
      <c r="AP1657" s="1"/>
      <c r="AQ1657" s="1"/>
      <c r="AR1657" s="1"/>
      <c r="AS1657" s="1"/>
      <c r="AT1657" s="1"/>
      <c r="AU1657" s="1"/>
      <c r="AV1657" s="1"/>
      <c r="AW1657" s="1"/>
    </row>
    <row r="1658" spans="1:49">
      <c r="A1658" s="12" t="s">
        <v>166</v>
      </c>
      <c r="B1658" s="2" t="s">
        <v>74</v>
      </c>
      <c r="C1658" s="13" t="s">
        <v>62</v>
      </c>
      <c r="D1658" s="2">
        <v>2016</v>
      </c>
      <c r="E1658" s="13">
        <v>2016</v>
      </c>
      <c r="F1658" s="13" t="s">
        <v>101</v>
      </c>
      <c r="G1658" s="88"/>
      <c r="H1658" s="88"/>
      <c r="I1658" s="88"/>
      <c r="J1658" s="88"/>
      <c r="K1658" s="88"/>
      <c r="L1658" s="88"/>
      <c r="M1658" s="45">
        <v>53192</v>
      </c>
      <c r="N1658" s="45">
        <v>125132</v>
      </c>
      <c r="O1658" s="45"/>
      <c r="P1658" s="45"/>
      <c r="Q1658" s="45"/>
      <c r="R1658" s="45"/>
      <c r="S1658" s="45"/>
      <c r="T1658" s="45"/>
      <c r="U1658" s="45"/>
      <c r="V1658" s="45"/>
      <c r="W1658" s="138"/>
      <c r="X1658" s="138"/>
      <c r="Y1658" s="138"/>
      <c r="Z1658" s="25">
        <v>0.99070000000000003</v>
      </c>
      <c r="AA1658" s="25"/>
      <c r="AB1658" s="25">
        <v>0.1</v>
      </c>
      <c r="AC1658" s="25">
        <v>2.6800000000000001E-2</v>
      </c>
      <c r="AD1658" s="121"/>
      <c r="AE1658" s="121"/>
      <c r="AF1658" s="88">
        <v>8082</v>
      </c>
      <c r="AG1658" s="88">
        <v>19052</v>
      </c>
      <c r="AH1658" s="1"/>
      <c r="AI1658" s="1"/>
      <c r="AJ1658" s="1"/>
      <c r="AK1658" s="1"/>
      <c r="AL1658" s="1"/>
      <c r="AM1658" s="1"/>
      <c r="AN1658" s="1"/>
      <c r="AO1658" s="1"/>
      <c r="AP1658" s="1"/>
      <c r="AQ1658" s="1"/>
      <c r="AR1658" s="1"/>
      <c r="AS1658" s="1"/>
      <c r="AT1658" s="1"/>
      <c r="AU1658" s="1"/>
      <c r="AV1658" s="1"/>
      <c r="AW1658" s="1"/>
    </row>
    <row r="1659" spans="1:49">
      <c r="A1659" s="12" t="s">
        <v>167</v>
      </c>
      <c r="B1659" s="2" t="s">
        <v>75</v>
      </c>
      <c r="C1659" s="13" t="s">
        <v>62</v>
      </c>
      <c r="D1659" s="2">
        <v>2016</v>
      </c>
      <c r="E1659" s="13">
        <v>2016</v>
      </c>
      <c r="F1659" s="13" t="s">
        <v>101</v>
      </c>
      <c r="G1659" s="88"/>
      <c r="H1659" s="88"/>
      <c r="I1659" s="88"/>
      <c r="J1659" s="88"/>
      <c r="K1659" s="88"/>
      <c r="L1659" s="88"/>
      <c r="M1659" s="45">
        <v>3159</v>
      </c>
      <c r="N1659" s="45">
        <v>5493</v>
      </c>
      <c r="O1659" s="45"/>
      <c r="P1659" s="45"/>
      <c r="Q1659" s="45"/>
      <c r="R1659" s="45"/>
      <c r="S1659" s="45"/>
      <c r="T1659" s="45"/>
      <c r="U1659" s="45"/>
      <c r="V1659" s="45"/>
      <c r="W1659" s="138"/>
      <c r="X1659" s="138"/>
      <c r="Y1659" s="138"/>
      <c r="Z1659" s="25">
        <v>0.98399999999999999</v>
      </c>
      <c r="AA1659" s="25"/>
      <c r="AB1659" s="25">
        <v>0.23899999999999999</v>
      </c>
      <c r="AC1659" s="25">
        <v>5.3800000000000001E-2</v>
      </c>
      <c r="AD1659" s="121"/>
      <c r="AE1659" s="121"/>
      <c r="AF1659" s="88">
        <v>106</v>
      </c>
      <c r="AG1659" s="88">
        <v>161</v>
      </c>
      <c r="AH1659" s="1"/>
      <c r="AI1659" s="1"/>
      <c r="AJ1659" s="1"/>
      <c r="AK1659" s="1"/>
      <c r="AL1659" s="1"/>
      <c r="AM1659" s="1"/>
      <c r="AN1659" s="1"/>
      <c r="AO1659" s="1"/>
      <c r="AP1659" s="1"/>
      <c r="AQ1659" s="1"/>
      <c r="AR1659" s="1"/>
      <c r="AS1659" s="1"/>
      <c r="AT1659" s="1"/>
      <c r="AU1659" s="1"/>
      <c r="AV1659" s="1"/>
      <c r="AW1659" s="1"/>
    </row>
    <row r="1660" spans="1:49">
      <c r="A1660" s="12" t="s">
        <v>168</v>
      </c>
      <c r="B1660" s="2" t="s">
        <v>74</v>
      </c>
      <c r="C1660" s="13" t="s">
        <v>62</v>
      </c>
      <c r="D1660" s="2">
        <v>2016</v>
      </c>
      <c r="E1660" s="13">
        <v>2016</v>
      </c>
      <c r="F1660" s="13" t="s">
        <v>101</v>
      </c>
      <c r="G1660" s="88"/>
      <c r="H1660" s="88"/>
      <c r="I1660" s="88"/>
      <c r="J1660" s="88"/>
      <c r="K1660" s="88"/>
      <c r="L1660" s="88"/>
      <c r="M1660" s="45">
        <v>37607</v>
      </c>
      <c r="N1660" s="45">
        <v>75635</v>
      </c>
      <c r="O1660" s="45"/>
      <c r="P1660" s="45"/>
      <c r="Q1660" s="45"/>
      <c r="R1660" s="45"/>
      <c r="S1660" s="45"/>
      <c r="T1660" s="45"/>
      <c r="U1660" s="45"/>
      <c r="V1660" s="45"/>
      <c r="W1660" s="138"/>
      <c r="X1660" s="138"/>
      <c r="Y1660" s="138"/>
      <c r="Z1660" s="25">
        <v>0.9869</v>
      </c>
      <c r="AA1660" s="25"/>
      <c r="AB1660" s="25">
        <v>0.4</v>
      </c>
      <c r="AC1660" s="25">
        <v>5.7500000000000002E-2</v>
      </c>
      <c r="AD1660" s="121"/>
      <c r="AE1660" s="121"/>
      <c r="AF1660" s="88">
        <v>7055</v>
      </c>
      <c r="AG1660" s="88">
        <v>16006</v>
      </c>
      <c r="AH1660" s="1"/>
      <c r="AI1660" s="1"/>
      <c r="AJ1660" s="1"/>
      <c r="AK1660" s="1"/>
      <c r="AL1660" s="1"/>
      <c r="AM1660" s="1"/>
      <c r="AN1660" s="1"/>
      <c r="AO1660" s="1"/>
      <c r="AP1660" s="1"/>
      <c r="AQ1660" s="1"/>
      <c r="AR1660" s="1"/>
      <c r="AS1660" s="1"/>
      <c r="AT1660" s="1"/>
      <c r="AU1660" s="1"/>
      <c r="AV1660" s="1"/>
      <c r="AW1660" s="1"/>
    </row>
    <row r="1661" spans="1:49">
      <c r="A1661" s="12" t="s">
        <v>169</v>
      </c>
      <c r="B1661" s="2" t="s">
        <v>74</v>
      </c>
      <c r="C1661" s="13" t="s">
        <v>62</v>
      </c>
      <c r="D1661" s="2">
        <v>2016</v>
      </c>
      <c r="E1661" s="13">
        <v>2016</v>
      </c>
      <c r="F1661" s="13" t="s">
        <v>101</v>
      </c>
      <c r="G1661" s="88"/>
      <c r="H1661" s="88"/>
      <c r="I1661" s="88"/>
      <c r="J1661" s="88"/>
      <c r="K1661" s="88"/>
      <c r="L1661" s="88"/>
      <c r="M1661" s="45">
        <v>10832</v>
      </c>
      <c r="N1661" s="45">
        <v>21293</v>
      </c>
      <c r="O1661" s="45"/>
      <c r="P1661" s="45"/>
      <c r="Q1661" s="45"/>
      <c r="R1661" s="45"/>
      <c r="S1661" s="45"/>
      <c r="T1661" s="45"/>
      <c r="U1661" s="45"/>
      <c r="V1661" s="45"/>
      <c r="W1661" s="138"/>
      <c r="X1661" s="138"/>
      <c r="Y1661" s="138"/>
      <c r="Z1661" s="25">
        <v>0.97</v>
      </c>
      <c r="AA1661" s="25"/>
      <c r="AB1661" s="25">
        <v>0.23899999999999999</v>
      </c>
      <c r="AC1661" s="25">
        <v>5.3800000000000001E-2</v>
      </c>
      <c r="AD1661" s="121"/>
      <c r="AE1661" s="121"/>
      <c r="AF1661" s="88">
        <v>950</v>
      </c>
      <c r="AG1661" s="88">
        <v>1929</v>
      </c>
      <c r="AH1661" s="1"/>
      <c r="AI1661" s="1"/>
      <c r="AJ1661" s="1"/>
      <c r="AK1661" s="1"/>
      <c r="AL1661" s="1"/>
      <c r="AM1661" s="1"/>
      <c r="AN1661" s="1"/>
      <c r="AO1661" s="1"/>
      <c r="AP1661" s="1"/>
      <c r="AQ1661" s="1"/>
      <c r="AR1661" s="1"/>
      <c r="AS1661" s="1"/>
      <c r="AT1661" s="1"/>
      <c r="AU1661" s="1"/>
      <c r="AV1661" s="1"/>
      <c r="AW1661" s="1"/>
    </row>
    <row r="1662" spans="1:49">
      <c r="A1662" s="12" t="s">
        <v>170</v>
      </c>
      <c r="B1662" s="2" t="s">
        <v>75</v>
      </c>
      <c r="C1662" s="13" t="s">
        <v>62</v>
      </c>
      <c r="D1662" s="2">
        <v>2016</v>
      </c>
      <c r="E1662" s="13">
        <v>2016</v>
      </c>
      <c r="F1662" s="13" t="s">
        <v>101</v>
      </c>
      <c r="G1662" s="88"/>
      <c r="H1662" s="88"/>
      <c r="I1662" s="88"/>
      <c r="J1662" s="88"/>
      <c r="K1662" s="88"/>
      <c r="L1662" s="88"/>
      <c r="M1662" s="45">
        <v>6272</v>
      </c>
      <c r="N1662" s="45">
        <v>13507</v>
      </c>
      <c r="O1662" s="45"/>
      <c r="P1662" s="45"/>
      <c r="Q1662" s="45"/>
      <c r="R1662" s="45"/>
      <c r="S1662" s="45"/>
      <c r="T1662" s="45"/>
      <c r="U1662" s="45"/>
      <c r="V1662" s="45"/>
      <c r="W1662" s="138"/>
      <c r="X1662" s="138"/>
      <c r="Y1662" s="138"/>
      <c r="Z1662" s="25">
        <v>0.99560000000000004</v>
      </c>
      <c r="AA1662" s="25"/>
      <c r="AB1662" s="25">
        <v>0.23899999999999999</v>
      </c>
      <c r="AC1662" s="25">
        <v>5.3800000000000001E-2</v>
      </c>
      <c r="AD1662" s="121"/>
      <c r="AE1662" s="121"/>
      <c r="AF1662" s="88">
        <v>498</v>
      </c>
      <c r="AG1662" s="88">
        <v>1027</v>
      </c>
      <c r="AH1662" s="1"/>
      <c r="AI1662" s="1"/>
      <c r="AJ1662" s="1"/>
      <c r="AK1662" s="1"/>
      <c r="AL1662" s="1"/>
      <c r="AM1662" s="1"/>
      <c r="AN1662" s="1"/>
      <c r="AO1662" s="1"/>
      <c r="AP1662" s="1"/>
      <c r="AQ1662" s="1"/>
      <c r="AR1662" s="1"/>
      <c r="AS1662" s="1"/>
      <c r="AT1662" s="1"/>
      <c r="AU1662" s="1"/>
      <c r="AV1662" s="1"/>
      <c r="AW1662" s="1"/>
    </row>
    <row r="1663" spans="1:49">
      <c r="A1663" s="48" t="s">
        <v>171</v>
      </c>
      <c r="B1663" s="2" t="s">
        <v>66</v>
      </c>
      <c r="C1663" s="13" t="s">
        <v>63</v>
      </c>
      <c r="D1663" s="2">
        <v>2016</v>
      </c>
      <c r="E1663" s="13">
        <v>2016</v>
      </c>
      <c r="F1663" s="13" t="s">
        <v>101</v>
      </c>
      <c r="G1663" s="88">
        <v>266315</v>
      </c>
      <c r="H1663" s="88">
        <v>1825208</v>
      </c>
      <c r="I1663" s="88">
        <v>2116</v>
      </c>
      <c r="J1663" s="88">
        <v>19117</v>
      </c>
      <c r="K1663" s="88">
        <v>268431</v>
      </c>
      <c r="L1663" s="88">
        <v>1844325</v>
      </c>
      <c r="M1663" s="45">
        <v>2112756</v>
      </c>
      <c r="N1663" s="45">
        <v>4365975</v>
      </c>
      <c r="O1663" s="45">
        <v>679056</v>
      </c>
      <c r="P1663" s="45">
        <v>3638268</v>
      </c>
      <c r="Q1663" s="45">
        <v>4317324</v>
      </c>
      <c r="R1663" s="45">
        <v>7122</v>
      </c>
      <c r="S1663" s="45">
        <v>41529</v>
      </c>
      <c r="T1663" s="45">
        <v>48651</v>
      </c>
      <c r="U1663" s="45">
        <v>686178</v>
      </c>
      <c r="V1663" s="45">
        <v>3679797</v>
      </c>
      <c r="W1663" s="138">
        <v>602606275.88</v>
      </c>
      <c r="X1663" s="138">
        <v>5993681.0199999996</v>
      </c>
      <c r="Y1663" s="138">
        <v>608599956.89999998</v>
      </c>
      <c r="Z1663" s="25">
        <v>0.97470000000000001</v>
      </c>
      <c r="AA1663" s="25"/>
      <c r="AB1663" s="25">
        <v>0.36499999999999999</v>
      </c>
      <c r="AC1663" s="25">
        <v>5.8200000000000002E-2</v>
      </c>
      <c r="AD1663" s="121"/>
      <c r="AE1663" s="121"/>
      <c r="AF1663" s="88">
        <v>302389</v>
      </c>
      <c r="AG1663" s="88">
        <v>638703</v>
      </c>
      <c r="AH1663" s="2"/>
      <c r="AI1663" s="2"/>
      <c r="AJ1663" s="2"/>
      <c r="AK1663" s="2"/>
      <c r="AL1663" s="2"/>
      <c r="AM1663" s="2"/>
      <c r="AN1663" s="2"/>
      <c r="AO1663" s="2"/>
      <c r="AP1663" s="2"/>
      <c r="AQ1663" s="2"/>
      <c r="AR1663" s="2"/>
      <c r="AS1663" s="2"/>
      <c r="AT1663" s="2"/>
      <c r="AU1663" s="2"/>
      <c r="AV1663" s="2"/>
      <c r="AW1663" s="2"/>
    </row>
    <row r="1664" spans="1:49">
      <c r="A1664" s="48" t="s">
        <v>172</v>
      </c>
      <c r="B1664" s="2" t="s">
        <v>74</v>
      </c>
      <c r="C1664" s="13" t="s">
        <v>63</v>
      </c>
      <c r="D1664" s="2">
        <v>2016</v>
      </c>
      <c r="E1664" s="13">
        <v>2016</v>
      </c>
      <c r="F1664" s="13" t="s">
        <v>101</v>
      </c>
      <c r="G1664" s="88"/>
      <c r="H1664" s="88"/>
      <c r="I1664" s="88"/>
      <c r="J1664" s="88"/>
      <c r="K1664" s="88"/>
      <c r="L1664" s="88"/>
      <c r="M1664" s="45">
        <v>61172</v>
      </c>
      <c r="N1664" s="45">
        <v>117227</v>
      </c>
      <c r="O1664" s="45"/>
      <c r="P1664" s="45"/>
      <c r="Q1664" s="45"/>
      <c r="R1664" s="45"/>
      <c r="S1664" s="45"/>
      <c r="T1664" s="45"/>
      <c r="U1664" s="45"/>
      <c r="V1664" s="45"/>
      <c r="W1664" s="138"/>
      <c r="X1664" s="138"/>
      <c r="Y1664" s="138"/>
      <c r="Z1664" s="25">
        <v>0.96789999999999998</v>
      </c>
      <c r="AA1664" s="25"/>
      <c r="AB1664" s="25">
        <v>0.41199999999999998</v>
      </c>
      <c r="AC1664" s="25">
        <v>6.3299999999999995E-2</v>
      </c>
      <c r="AD1664" s="121"/>
      <c r="AE1664" s="121"/>
      <c r="AF1664" s="88">
        <v>8204</v>
      </c>
      <c r="AG1664" s="88">
        <v>15922</v>
      </c>
      <c r="AH1664" s="1"/>
      <c r="AI1664" s="1"/>
      <c r="AJ1664" s="1"/>
      <c r="AK1664" s="1"/>
      <c r="AL1664" s="1"/>
      <c r="AM1664" s="1"/>
      <c r="AN1664" s="1"/>
      <c r="AO1664" s="1"/>
      <c r="AP1664" s="1"/>
      <c r="AQ1664" s="1"/>
      <c r="AR1664" s="1"/>
      <c r="AS1664" s="1"/>
      <c r="AT1664" s="1"/>
      <c r="AU1664" s="1"/>
      <c r="AV1664" s="1"/>
      <c r="AW1664" s="1"/>
    </row>
    <row r="1665" spans="1:49">
      <c r="A1665" s="48" t="s">
        <v>173</v>
      </c>
      <c r="B1665" s="2" t="s">
        <v>75</v>
      </c>
      <c r="C1665" s="13" t="s">
        <v>63</v>
      </c>
      <c r="D1665" s="2">
        <v>2016</v>
      </c>
      <c r="E1665" s="13">
        <v>2016</v>
      </c>
      <c r="F1665" s="13" t="s">
        <v>101</v>
      </c>
      <c r="G1665" s="88"/>
      <c r="H1665" s="88"/>
      <c r="I1665" s="88"/>
      <c r="J1665" s="88"/>
      <c r="K1665" s="88"/>
      <c r="L1665" s="88"/>
      <c r="M1665" s="45">
        <v>87</v>
      </c>
      <c r="N1665" s="45">
        <v>142</v>
      </c>
      <c r="O1665" s="45"/>
      <c r="P1665" s="45"/>
      <c r="Q1665" s="45"/>
      <c r="R1665" s="45"/>
      <c r="S1665" s="45"/>
      <c r="T1665" s="45"/>
      <c r="U1665" s="45"/>
      <c r="V1665" s="45"/>
      <c r="W1665" s="138"/>
      <c r="X1665" s="138"/>
      <c r="Y1665" s="138"/>
      <c r="Z1665" s="25">
        <v>1</v>
      </c>
      <c r="AA1665" s="25"/>
      <c r="AB1665" s="25">
        <v>0.253</v>
      </c>
      <c r="AC1665" s="25">
        <v>5.1999999999999998E-2</v>
      </c>
      <c r="AD1665" s="121"/>
      <c r="AE1665" s="121"/>
      <c r="AF1665" s="88">
        <v>0</v>
      </c>
      <c r="AG1665" s="88">
        <v>0</v>
      </c>
      <c r="AH1665" s="1"/>
      <c r="AI1665" s="1"/>
      <c r="AJ1665" s="1"/>
      <c r="AK1665" s="1"/>
      <c r="AL1665" s="1"/>
      <c r="AM1665" s="1"/>
      <c r="AN1665" s="1"/>
      <c r="AO1665" s="1"/>
      <c r="AP1665" s="1"/>
      <c r="AQ1665" s="1"/>
      <c r="AR1665" s="1"/>
      <c r="AS1665" s="1"/>
      <c r="AT1665" s="1"/>
      <c r="AU1665" s="1"/>
      <c r="AV1665" s="1"/>
      <c r="AW1665" s="1"/>
    </row>
    <row r="1666" spans="1:49">
      <c r="A1666" s="48" t="s">
        <v>174</v>
      </c>
      <c r="B1666" s="2" t="s">
        <v>75</v>
      </c>
      <c r="C1666" s="13" t="s">
        <v>63</v>
      </c>
      <c r="D1666" s="2">
        <v>2016</v>
      </c>
      <c r="E1666" s="13">
        <v>2016</v>
      </c>
      <c r="F1666" s="13" t="s">
        <v>101</v>
      </c>
      <c r="G1666" s="88"/>
      <c r="H1666" s="88"/>
      <c r="I1666" s="88"/>
      <c r="J1666" s="88"/>
      <c r="K1666" s="88"/>
      <c r="L1666" s="88"/>
      <c r="M1666" s="45">
        <v>1780</v>
      </c>
      <c r="N1666" s="45">
        <v>3380</v>
      </c>
      <c r="O1666" s="45"/>
      <c r="P1666" s="45"/>
      <c r="Q1666" s="45"/>
      <c r="R1666" s="45"/>
      <c r="S1666" s="45"/>
      <c r="T1666" s="45"/>
      <c r="U1666" s="45"/>
      <c r="V1666" s="45"/>
      <c r="W1666" s="138"/>
      <c r="X1666" s="138"/>
      <c r="Y1666" s="138"/>
      <c r="Z1666" s="25">
        <v>0.98839999999999995</v>
      </c>
      <c r="AA1666" s="25"/>
      <c r="AB1666" s="25">
        <v>0.253</v>
      </c>
      <c r="AC1666" s="25">
        <v>5.1999999999999998E-2</v>
      </c>
      <c r="AD1666" s="121"/>
      <c r="AE1666" s="121"/>
      <c r="AF1666" s="88">
        <v>48</v>
      </c>
      <c r="AG1666" s="88">
        <v>85</v>
      </c>
    </row>
    <row r="1667" spans="1:49">
      <c r="A1667" s="48" t="s">
        <v>175</v>
      </c>
      <c r="B1667" s="2" t="s">
        <v>75</v>
      </c>
      <c r="C1667" s="13" t="s">
        <v>63</v>
      </c>
      <c r="D1667" s="2">
        <v>2016</v>
      </c>
      <c r="E1667" s="13">
        <v>2016</v>
      </c>
      <c r="F1667" s="13" t="s">
        <v>101</v>
      </c>
      <c r="G1667" s="88"/>
      <c r="H1667" s="88"/>
      <c r="I1667" s="88"/>
      <c r="J1667" s="88"/>
      <c r="K1667" s="88"/>
      <c r="L1667" s="88"/>
      <c r="M1667" s="45">
        <v>17206</v>
      </c>
      <c r="N1667" s="45">
        <v>32422</v>
      </c>
      <c r="O1667" s="45"/>
      <c r="P1667" s="45"/>
      <c r="Q1667" s="45"/>
      <c r="R1667" s="45"/>
      <c r="S1667" s="45"/>
      <c r="T1667" s="45"/>
      <c r="U1667" s="45"/>
      <c r="V1667" s="45"/>
      <c r="W1667" s="138"/>
      <c r="X1667" s="138"/>
      <c r="Y1667" s="138"/>
      <c r="Z1667" s="25">
        <v>0.95220000000000005</v>
      </c>
      <c r="AA1667" s="25"/>
      <c r="AB1667" s="25">
        <v>0.253</v>
      </c>
      <c r="AC1667" s="25">
        <v>5.1999999999999998E-2</v>
      </c>
      <c r="AD1667" s="121"/>
      <c r="AE1667" s="121"/>
      <c r="AF1667" s="88">
        <v>856</v>
      </c>
      <c r="AG1667" s="88">
        <v>1489</v>
      </c>
    </row>
    <row r="1668" spans="1:49">
      <c r="A1668" s="48" t="s">
        <v>176</v>
      </c>
      <c r="B1668" s="2" t="s">
        <v>75</v>
      </c>
      <c r="C1668" s="13" t="s">
        <v>63</v>
      </c>
      <c r="D1668" s="2">
        <v>2016</v>
      </c>
      <c r="E1668" s="13">
        <v>2016</v>
      </c>
      <c r="F1668" s="13" t="s">
        <v>101</v>
      </c>
      <c r="G1668" s="88"/>
      <c r="H1668" s="88"/>
      <c r="I1668" s="88"/>
      <c r="J1668" s="88"/>
      <c r="K1668" s="88"/>
      <c r="L1668" s="88"/>
      <c r="M1668" s="45">
        <v>2776</v>
      </c>
      <c r="N1668" s="45">
        <v>5146</v>
      </c>
      <c r="O1668" s="45"/>
      <c r="P1668" s="45"/>
      <c r="Q1668" s="45"/>
      <c r="R1668" s="45"/>
      <c r="S1668" s="45"/>
      <c r="T1668" s="45"/>
      <c r="U1668" s="45"/>
      <c r="V1668" s="45"/>
      <c r="W1668" s="138"/>
      <c r="X1668" s="138"/>
      <c r="Y1668" s="138"/>
      <c r="Z1668" s="25">
        <v>0.97389999999999999</v>
      </c>
      <c r="AA1668" s="25"/>
      <c r="AB1668" s="25">
        <v>0.253</v>
      </c>
      <c r="AC1668" s="25">
        <v>5.1999999999999998E-2</v>
      </c>
      <c r="AD1668" s="121"/>
      <c r="AE1668" s="121"/>
      <c r="AF1668" s="88">
        <v>71</v>
      </c>
      <c r="AG1668" s="88">
        <v>134</v>
      </c>
    </row>
    <row r="1669" spans="1:49">
      <c r="A1669" s="48" t="s">
        <v>177</v>
      </c>
      <c r="B1669" s="2" t="s">
        <v>75</v>
      </c>
      <c r="C1669" s="13" t="s">
        <v>63</v>
      </c>
      <c r="D1669" s="2">
        <v>2016</v>
      </c>
      <c r="E1669" s="13">
        <v>2016</v>
      </c>
      <c r="F1669" s="13" t="s">
        <v>101</v>
      </c>
      <c r="G1669" s="88"/>
      <c r="H1669" s="88"/>
      <c r="I1669" s="88"/>
      <c r="J1669" s="88"/>
      <c r="K1669" s="88"/>
      <c r="L1669" s="88"/>
      <c r="M1669" s="45">
        <v>635</v>
      </c>
      <c r="N1669" s="45">
        <v>1444</v>
      </c>
      <c r="O1669" s="45"/>
      <c r="P1669" s="45"/>
      <c r="Q1669" s="45"/>
      <c r="R1669" s="45"/>
      <c r="S1669" s="45"/>
      <c r="T1669" s="45"/>
      <c r="U1669" s="45"/>
      <c r="V1669" s="45"/>
      <c r="W1669" s="138"/>
      <c r="X1669" s="138"/>
      <c r="Y1669" s="138"/>
      <c r="Z1669" s="25">
        <v>0.94120000000000004</v>
      </c>
      <c r="AA1669" s="25"/>
      <c r="AB1669" s="25">
        <v>0.253</v>
      </c>
      <c r="AC1669" s="25">
        <v>5.1999999999999998E-2</v>
      </c>
      <c r="AD1669" s="121"/>
      <c r="AE1669" s="121"/>
      <c r="AF1669" s="88">
        <v>116</v>
      </c>
      <c r="AG1669" s="88">
        <v>261</v>
      </c>
    </row>
    <row r="1670" spans="1:49">
      <c r="A1670" s="48" t="s">
        <v>178</v>
      </c>
      <c r="B1670" s="2" t="s">
        <v>74</v>
      </c>
      <c r="C1670" s="13" t="s">
        <v>63</v>
      </c>
      <c r="D1670" s="2">
        <v>2016</v>
      </c>
      <c r="E1670" s="13">
        <v>2016</v>
      </c>
      <c r="F1670" s="13" t="s">
        <v>101</v>
      </c>
      <c r="G1670" s="88"/>
      <c r="H1670" s="88"/>
      <c r="I1670" s="88"/>
      <c r="J1670" s="88"/>
      <c r="K1670" s="88"/>
      <c r="L1670" s="88"/>
      <c r="M1670" s="45">
        <v>34751</v>
      </c>
      <c r="N1670" s="45">
        <v>69045</v>
      </c>
      <c r="O1670" s="45"/>
      <c r="P1670" s="45"/>
      <c r="Q1670" s="45"/>
      <c r="R1670" s="45"/>
      <c r="S1670" s="45"/>
      <c r="T1670" s="45"/>
      <c r="U1670" s="45"/>
      <c r="V1670" s="45"/>
      <c r="W1670" s="138"/>
      <c r="X1670" s="138"/>
      <c r="Y1670" s="138"/>
      <c r="Z1670" s="25">
        <v>0.9627</v>
      </c>
      <c r="AA1670" s="25"/>
      <c r="AB1670" s="25">
        <v>0.45500000000000002</v>
      </c>
      <c r="AC1670" s="25">
        <v>3.3099999999999997E-2</v>
      </c>
      <c r="AD1670" s="121"/>
      <c r="AE1670" s="121"/>
      <c r="AF1670" s="88">
        <v>5058</v>
      </c>
      <c r="AG1670" s="88">
        <v>10275</v>
      </c>
    </row>
    <row r="1671" spans="1:49">
      <c r="A1671" s="48" t="s">
        <v>179</v>
      </c>
      <c r="B1671" s="2" t="s">
        <v>75</v>
      </c>
      <c r="C1671" s="13" t="s">
        <v>63</v>
      </c>
      <c r="D1671" s="2">
        <v>2016</v>
      </c>
      <c r="E1671" s="13">
        <v>2016</v>
      </c>
      <c r="F1671" s="13" t="s">
        <v>101</v>
      </c>
      <c r="G1671" s="88"/>
      <c r="H1671" s="88"/>
      <c r="I1671" s="88"/>
      <c r="J1671" s="88"/>
      <c r="K1671" s="88"/>
      <c r="L1671" s="88"/>
      <c r="M1671" s="45">
        <v>2649</v>
      </c>
      <c r="N1671" s="45">
        <v>5380</v>
      </c>
      <c r="O1671" s="45"/>
      <c r="P1671" s="45"/>
      <c r="Q1671" s="45"/>
      <c r="R1671" s="45"/>
      <c r="S1671" s="45"/>
      <c r="T1671" s="45"/>
      <c r="U1671" s="45"/>
      <c r="V1671" s="45"/>
      <c r="W1671" s="138"/>
      <c r="X1671" s="138"/>
      <c r="Y1671" s="138"/>
      <c r="Z1671" s="25">
        <v>0.98719999999999997</v>
      </c>
      <c r="AA1671" s="25"/>
      <c r="AB1671" s="25">
        <v>0.253</v>
      </c>
      <c r="AC1671" s="25">
        <v>5.1999999999999998E-2</v>
      </c>
      <c r="AD1671" s="121"/>
      <c r="AE1671" s="121"/>
      <c r="AF1671" s="88">
        <v>123</v>
      </c>
      <c r="AG1671" s="88">
        <v>231</v>
      </c>
    </row>
    <row r="1672" spans="1:49">
      <c r="A1672" s="48" t="s">
        <v>180</v>
      </c>
      <c r="B1672" s="2" t="s">
        <v>75</v>
      </c>
      <c r="C1672" s="13" t="s">
        <v>63</v>
      </c>
      <c r="D1672" s="2">
        <v>2016</v>
      </c>
      <c r="E1672" s="13">
        <v>2016</v>
      </c>
      <c r="F1672" s="13" t="s">
        <v>101</v>
      </c>
      <c r="G1672" s="88"/>
      <c r="H1672" s="88"/>
      <c r="I1672" s="88"/>
      <c r="J1672" s="88"/>
      <c r="K1672" s="88"/>
      <c r="L1672" s="88"/>
      <c r="M1672" s="45">
        <v>7256</v>
      </c>
      <c r="N1672" s="45">
        <v>12861</v>
      </c>
      <c r="O1672" s="45"/>
      <c r="P1672" s="45"/>
      <c r="Q1672" s="45"/>
      <c r="R1672" s="45"/>
      <c r="S1672" s="45"/>
      <c r="T1672" s="45"/>
      <c r="U1672" s="45"/>
      <c r="V1672" s="45"/>
      <c r="W1672" s="138"/>
      <c r="X1672" s="138"/>
      <c r="Y1672" s="138"/>
      <c r="Z1672" s="25">
        <v>0.97470000000000001</v>
      </c>
      <c r="AA1672" s="25"/>
      <c r="AB1672" s="25">
        <v>0.253</v>
      </c>
      <c r="AC1672" s="25">
        <v>5.1999999999999998E-2</v>
      </c>
      <c r="AD1672" s="121"/>
      <c r="AE1672" s="121"/>
      <c r="AF1672" s="88">
        <v>375</v>
      </c>
      <c r="AG1672" s="88">
        <v>763</v>
      </c>
    </row>
    <row r="1673" spans="1:49">
      <c r="A1673" s="12" t="s">
        <v>122</v>
      </c>
      <c r="B1673" s="2" t="s">
        <v>74</v>
      </c>
      <c r="C1673" s="13" t="s">
        <v>63</v>
      </c>
      <c r="D1673" s="2">
        <v>2016</v>
      </c>
      <c r="E1673" s="13">
        <v>2016</v>
      </c>
      <c r="F1673" s="13" t="s">
        <v>101</v>
      </c>
      <c r="G1673" s="88"/>
      <c r="H1673" s="88"/>
      <c r="I1673" s="88"/>
      <c r="J1673" s="88"/>
      <c r="K1673" s="88"/>
      <c r="L1673" s="88"/>
      <c r="M1673" s="45">
        <v>103280</v>
      </c>
      <c r="N1673" s="45">
        <v>238709</v>
      </c>
      <c r="O1673" s="45"/>
      <c r="P1673" s="45"/>
      <c r="Q1673" s="45"/>
      <c r="R1673" s="45"/>
      <c r="S1673" s="45"/>
      <c r="T1673" s="45"/>
      <c r="U1673" s="45"/>
      <c r="V1673" s="45"/>
      <c r="W1673" s="138"/>
      <c r="X1673" s="138"/>
      <c r="Y1673" s="138"/>
      <c r="Z1673" s="25">
        <v>0.96489999999999998</v>
      </c>
      <c r="AA1673" s="25"/>
      <c r="AB1673" s="25">
        <v>0.24099999999999999</v>
      </c>
      <c r="AC1673" s="25">
        <v>2.3E-2</v>
      </c>
      <c r="AD1673" s="121"/>
      <c r="AE1673" s="121"/>
      <c r="AF1673" s="88">
        <v>13572</v>
      </c>
      <c r="AG1673" s="88">
        <v>30537</v>
      </c>
    </row>
    <row r="1674" spans="1:49">
      <c r="A1674" s="12" t="s">
        <v>123</v>
      </c>
      <c r="B1674" s="2" t="s">
        <v>75</v>
      </c>
      <c r="C1674" s="13" t="s">
        <v>63</v>
      </c>
      <c r="D1674" s="2">
        <v>2016</v>
      </c>
      <c r="E1674" s="13">
        <v>2016</v>
      </c>
      <c r="F1674" s="13" t="s">
        <v>101</v>
      </c>
      <c r="G1674" s="88"/>
      <c r="H1674" s="88"/>
      <c r="I1674" s="88"/>
      <c r="J1674" s="88"/>
      <c r="K1674" s="88"/>
      <c r="L1674" s="88"/>
      <c r="M1674" s="45">
        <v>1579</v>
      </c>
      <c r="N1674" s="45">
        <v>3658</v>
      </c>
      <c r="O1674" s="45"/>
      <c r="P1674" s="45"/>
      <c r="Q1674" s="45"/>
      <c r="R1674" s="45"/>
      <c r="S1674" s="45"/>
      <c r="T1674" s="45"/>
      <c r="U1674" s="45"/>
      <c r="V1674" s="45"/>
      <c r="W1674" s="138"/>
      <c r="X1674" s="138"/>
      <c r="Y1674" s="138"/>
      <c r="Z1674" s="25">
        <v>1</v>
      </c>
      <c r="AA1674" s="25"/>
      <c r="AB1674" s="25">
        <v>0.253</v>
      </c>
      <c r="AC1674" s="25">
        <v>5.1999999999999998E-2</v>
      </c>
      <c r="AD1674" s="121"/>
      <c r="AE1674" s="121"/>
      <c r="AF1674" s="88">
        <v>221</v>
      </c>
      <c r="AG1674" s="88">
        <v>481</v>
      </c>
    </row>
    <row r="1675" spans="1:49">
      <c r="A1675" s="12" t="s">
        <v>124</v>
      </c>
      <c r="B1675" s="2" t="s">
        <v>75</v>
      </c>
      <c r="C1675" s="13" t="s">
        <v>63</v>
      </c>
      <c r="D1675" s="2">
        <v>2016</v>
      </c>
      <c r="E1675" s="13">
        <v>2016</v>
      </c>
      <c r="F1675" s="13" t="s">
        <v>101</v>
      </c>
      <c r="G1675" s="88"/>
      <c r="H1675" s="88"/>
      <c r="I1675" s="88"/>
      <c r="J1675" s="88"/>
      <c r="K1675" s="88"/>
      <c r="L1675" s="88"/>
      <c r="M1675" s="45">
        <v>12683</v>
      </c>
      <c r="N1675" s="45">
        <v>21509</v>
      </c>
      <c r="O1675" s="45"/>
      <c r="P1675" s="45"/>
      <c r="Q1675" s="45"/>
      <c r="R1675" s="45"/>
      <c r="S1675" s="45"/>
      <c r="T1675" s="45"/>
      <c r="U1675" s="45"/>
      <c r="V1675" s="45"/>
      <c r="W1675" s="138"/>
      <c r="X1675" s="138"/>
      <c r="Y1675" s="138"/>
      <c r="Z1675" s="25">
        <v>0.9819</v>
      </c>
      <c r="AA1675" s="25"/>
      <c r="AB1675" s="25">
        <v>0.253</v>
      </c>
      <c r="AC1675" s="25">
        <v>5.1999999999999998E-2</v>
      </c>
      <c r="AD1675" s="121"/>
      <c r="AE1675" s="121"/>
      <c r="AF1675" s="88">
        <v>600</v>
      </c>
      <c r="AG1675" s="88">
        <v>1123</v>
      </c>
    </row>
    <row r="1676" spans="1:49">
      <c r="A1676" s="12" t="s">
        <v>125</v>
      </c>
      <c r="B1676" s="2" t="s">
        <v>75</v>
      </c>
      <c r="C1676" s="13" t="s">
        <v>63</v>
      </c>
      <c r="D1676" s="2">
        <v>2016</v>
      </c>
      <c r="E1676" s="13">
        <v>2016</v>
      </c>
      <c r="F1676" s="13" t="s">
        <v>101</v>
      </c>
      <c r="G1676" s="88"/>
      <c r="H1676" s="88"/>
      <c r="I1676" s="88"/>
      <c r="J1676" s="88"/>
      <c r="K1676" s="88"/>
      <c r="L1676" s="88"/>
      <c r="M1676" s="45">
        <v>17343</v>
      </c>
      <c r="N1676" s="45">
        <v>42478</v>
      </c>
      <c r="O1676" s="45"/>
      <c r="P1676" s="45"/>
      <c r="Q1676" s="45"/>
      <c r="R1676" s="45"/>
      <c r="S1676" s="45"/>
      <c r="T1676" s="45"/>
      <c r="U1676" s="45"/>
      <c r="V1676" s="45"/>
      <c r="W1676" s="138"/>
      <c r="X1676" s="138"/>
      <c r="Y1676" s="138"/>
      <c r="Z1676" s="25">
        <v>0.98629999999999995</v>
      </c>
      <c r="AA1676" s="25"/>
      <c r="AB1676" s="25">
        <v>0.253</v>
      </c>
      <c r="AC1676" s="25">
        <v>5.1999999999999998E-2</v>
      </c>
      <c r="AD1676" s="121"/>
      <c r="AE1676" s="121"/>
      <c r="AF1676" s="88">
        <v>855</v>
      </c>
      <c r="AG1676" s="88">
        <v>1682</v>
      </c>
    </row>
    <row r="1677" spans="1:49">
      <c r="A1677" s="12" t="s">
        <v>126</v>
      </c>
      <c r="B1677" s="2" t="s">
        <v>75</v>
      </c>
      <c r="C1677" s="13" t="s">
        <v>63</v>
      </c>
      <c r="D1677" s="2">
        <v>2016</v>
      </c>
      <c r="E1677" s="13">
        <v>2016</v>
      </c>
      <c r="F1677" s="13" t="s">
        <v>101</v>
      </c>
      <c r="G1677" s="88"/>
      <c r="H1677" s="88"/>
      <c r="I1677" s="88"/>
      <c r="J1677" s="88"/>
      <c r="K1677" s="88"/>
      <c r="L1677" s="88"/>
      <c r="M1677" s="45">
        <v>1064</v>
      </c>
      <c r="N1677" s="45">
        <v>2097</v>
      </c>
      <c r="O1677" s="45"/>
      <c r="P1677" s="45"/>
      <c r="Q1677" s="45"/>
      <c r="R1677" s="45"/>
      <c r="S1677" s="45"/>
      <c r="T1677" s="45"/>
      <c r="U1677" s="45"/>
      <c r="V1677" s="45"/>
      <c r="W1677" s="138"/>
      <c r="X1677" s="138"/>
      <c r="Y1677" s="138"/>
      <c r="Z1677" s="25">
        <v>1</v>
      </c>
      <c r="AA1677" s="25"/>
      <c r="AB1677" s="25">
        <v>0.253</v>
      </c>
      <c r="AC1677" s="25">
        <v>5.1999999999999998E-2</v>
      </c>
      <c r="AD1677" s="121"/>
      <c r="AE1677" s="121"/>
      <c r="AF1677" s="88">
        <v>71</v>
      </c>
      <c r="AG1677" s="88">
        <v>141</v>
      </c>
    </row>
    <row r="1678" spans="1:49">
      <c r="A1678" s="12" t="s">
        <v>127</v>
      </c>
      <c r="B1678" s="2" t="s">
        <v>75</v>
      </c>
      <c r="C1678" s="13" t="s">
        <v>63</v>
      </c>
      <c r="D1678" s="2">
        <v>2016</v>
      </c>
      <c r="E1678" s="13">
        <v>2016</v>
      </c>
      <c r="F1678" s="13" t="s">
        <v>101</v>
      </c>
      <c r="G1678" s="88"/>
      <c r="H1678" s="88"/>
      <c r="I1678" s="88"/>
      <c r="J1678" s="88"/>
      <c r="K1678" s="88"/>
      <c r="L1678" s="88"/>
      <c r="M1678" s="45">
        <v>71190</v>
      </c>
      <c r="N1678" s="45">
        <v>165487</v>
      </c>
      <c r="O1678" s="45"/>
      <c r="P1678" s="45"/>
      <c r="Q1678" s="45"/>
      <c r="R1678" s="45"/>
      <c r="S1678" s="45"/>
      <c r="T1678" s="45"/>
      <c r="U1678" s="45"/>
      <c r="V1678" s="45"/>
      <c r="W1678" s="138"/>
      <c r="X1678" s="138"/>
      <c r="Y1678" s="138"/>
      <c r="Z1678" s="25">
        <v>0.98560000000000003</v>
      </c>
      <c r="AA1678" s="25"/>
      <c r="AB1678" s="25">
        <v>0.158</v>
      </c>
      <c r="AC1678" s="25">
        <v>1.4500000000000001E-2</v>
      </c>
      <c r="AD1678" s="121"/>
      <c r="AE1678" s="121"/>
      <c r="AF1678" s="88">
        <v>10052</v>
      </c>
      <c r="AG1678" s="88">
        <v>23010</v>
      </c>
    </row>
    <row r="1679" spans="1:49">
      <c r="A1679" s="12" t="s">
        <v>128</v>
      </c>
      <c r="B1679" s="2" t="s">
        <v>75</v>
      </c>
      <c r="C1679" s="13" t="s">
        <v>63</v>
      </c>
      <c r="D1679" s="2">
        <v>2016</v>
      </c>
      <c r="E1679" s="13">
        <v>2016</v>
      </c>
      <c r="F1679" s="13" t="s">
        <v>101</v>
      </c>
      <c r="G1679" s="88"/>
      <c r="H1679" s="88"/>
      <c r="I1679" s="88"/>
      <c r="J1679" s="88"/>
      <c r="K1679" s="88"/>
      <c r="L1679" s="88"/>
      <c r="M1679" s="45">
        <v>10833</v>
      </c>
      <c r="N1679" s="45">
        <v>24632</v>
      </c>
      <c r="O1679" s="45"/>
      <c r="P1679" s="45"/>
      <c r="Q1679" s="45"/>
      <c r="R1679" s="45"/>
      <c r="S1679" s="45"/>
      <c r="T1679" s="45"/>
      <c r="U1679" s="45"/>
      <c r="V1679" s="45"/>
      <c r="W1679" s="138"/>
      <c r="X1679" s="138"/>
      <c r="Y1679" s="138"/>
      <c r="Z1679" s="25">
        <v>0.98760000000000003</v>
      </c>
      <c r="AA1679" s="25"/>
      <c r="AB1679" s="25">
        <v>0.253</v>
      </c>
      <c r="AC1679" s="25">
        <v>5.1999999999999998E-2</v>
      </c>
      <c r="AD1679" s="121"/>
      <c r="AE1679" s="121"/>
      <c r="AF1679" s="88">
        <v>1295</v>
      </c>
      <c r="AG1679" s="88">
        <v>2919</v>
      </c>
    </row>
    <row r="1680" spans="1:49">
      <c r="A1680" s="12" t="s">
        <v>129</v>
      </c>
      <c r="B1680" s="2" t="s">
        <v>75</v>
      </c>
      <c r="C1680" s="13" t="s">
        <v>63</v>
      </c>
      <c r="D1680" s="2">
        <v>2016</v>
      </c>
      <c r="E1680" s="13">
        <v>2016</v>
      </c>
      <c r="F1680" s="13" t="s">
        <v>101</v>
      </c>
      <c r="G1680" s="88"/>
      <c r="H1680" s="88"/>
      <c r="I1680" s="88"/>
      <c r="J1680" s="88"/>
      <c r="K1680" s="88"/>
      <c r="L1680" s="88"/>
      <c r="M1680" s="45">
        <v>6680</v>
      </c>
      <c r="N1680" s="45">
        <v>12577</v>
      </c>
      <c r="O1680" s="45"/>
      <c r="P1680" s="45"/>
      <c r="Q1680" s="45"/>
      <c r="R1680" s="45"/>
      <c r="S1680" s="45"/>
      <c r="T1680" s="45"/>
      <c r="U1680" s="45"/>
      <c r="V1680" s="45"/>
      <c r="W1680" s="138"/>
      <c r="X1680" s="138"/>
      <c r="Y1680" s="138"/>
      <c r="Z1680" s="25">
        <v>0.96889999999999998</v>
      </c>
      <c r="AA1680" s="25"/>
      <c r="AB1680" s="25">
        <v>0.253</v>
      </c>
      <c r="AC1680" s="25">
        <v>5.1999999999999998E-2</v>
      </c>
      <c r="AD1680" s="121"/>
      <c r="AE1680" s="121"/>
      <c r="AF1680" s="88">
        <v>395</v>
      </c>
      <c r="AG1680" s="88">
        <v>797</v>
      </c>
    </row>
    <row r="1681" spans="1:33">
      <c r="A1681" s="12" t="s">
        <v>130</v>
      </c>
      <c r="B1681" s="2" t="s">
        <v>75</v>
      </c>
      <c r="C1681" s="13" t="s">
        <v>63</v>
      </c>
      <c r="D1681" s="2">
        <v>2016</v>
      </c>
      <c r="E1681" s="13">
        <v>2016</v>
      </c>
      <c r="F1681" s="13" t="s">
        <v>101</v>
      </c>
      <c r="G1681" s="88"/>
      <c r="H1681" s="88"/>
      <c r="I1681" s="88"/>
      <c r="J1681" s="88"/>
      <c r="K1681" s="88"/>
      <c r="L1681" s="88"/>
      <c r="M1681" s="45">
        <v>1555</v>
      </c>
      <c r="N1681" s="45">
        <v>3160</v>
      </c>
      <c r="O1681" s="45"/>
      <c r="P1681" s="45"/>
      <c r="Q1681" s="45"/>
      <c r="R1681" s="45"/>
      <c r="S1681" s="45"/>
      <c r="T1681" s="45"/>
      <c r="U1681" s="45"/>
      <c r="V1681" s="45"/>
      <c r="W1681" s="138"/>
      <c r="X1681" s="138"/>
      <c r="Y1681" s="138"/>
      <c r="Z1681" s="25">
        <v>0.92410000000000003</v>
      </c>
      <c r="AA1681" s="25"/>
      <c r="AB1681" s="25">
        <v>0.253</v>
      </c>
      <c r="AC1681" s="25">
        <v>5.1999999999999998E-2</v>
      </c>
      <c r="AD1681" s="121"/>
      <c r="AE1681" s="121"/>
      <c r="AF1681" s="88">
        <v>85</v>
      </c>
      <c r="AG1681" s="88">
        <v>156</v>
      </c>
    </row>
    <row r="1682" spans="1:33">
      <c r="A1682" s="12" t="s">
        <v>131</v>
      </c>
      <c r="B1682" s="2" t="s">
        <v>76</v>
      </c>
      <c r="C1682" s="13" t="s">
        <v>63</v>
      </c>
      <c r="D1682" s="2">
        <v>2016</v>
      </c>
      <c r="E1682" s="13">
        <v>2016</v>
      </c>
      <c r="F1682" s="13" t="s">
        <v>101</v>
      </c>
      <c r="G1682" s="88"/>
      <c r="H1682" s="88"/>
      <c r="I1682" s="88"/>
      <c r="J1682" s="88"/>
      <c r="K1682" s="88"/>
      <c r="L1682" s="88"/>
      <c r="M1682" s="45">
        <v>558995</v>
      </c>
      <c r="N1682" s="45">
        <v>1108319</v>
      </c>
      <c r="O1682" s="45"/>
      <c r="P1682" s="45"/>
      <c r="Q1682" s="45"/>
      <c r="R1682" s="45"/>
      <c r="S1682" s="45"/>
      <c r="T1682" s="45"/>
      <c r="U1682" s="45"/>
      <c r="V1682" s="45"/>
      <c r="W1682" s="138"/>
      <c r="X1682" s="138"/>
      <c r="Y1682" s="138"/>
      <c r="Z1682" s="25">
        <v>0.96209999999999996</v>
      </c>
      <c r="AA1682" s="25"/>
      <c r="AB1682" s="25">
        <v>0.65300000000000002</v>
      </c>
      <c r="AC1682" s="25">
        <v>6.13E-2</v>
      </c>
      <c r="AD1682" s="121"/>
      <c r="AE1682" s="121"/>
      <c r="AF1682" s="88">
        <v>95673</v>
      </c>
      <c r="AG1682" s="88">
        <v>193344</v>
      </c>
    </row>
    <row r="1683" spans="1:33">
      <c r="A1683" s="12" t="s">
        <v>132</v>
      </c>
      <c r="B1683" s="2" t="s">
        <v>75</v>
      </c>
      <c r="C1683" s="13" t="s">
        <v>63</v>
      </c>
      <c r="D1683" s="2">
        <v>2016</v>
      </c>
      <c r="E1683" s="13">
        <v>2016</v>
      </c>
      <c r="F1683" s="13" t="s">
        <v>101</v>
      </c>
      <c r="G1683" s="88"/>
      <c r="H1683" s="88"/>
      <c r="I1683" s="88"/>
      <c r="J1683" s="88"/>
      <c r="K1683" s="88"/>
      <c r="L1683" s="88"/>
      <c r="M1683" s="45">
        <v>12095</v>
      </c>
      <c r="N1683" s="45">
        <v>29458</v>
      </c>
      <c r="O1683" s="45"/>
      <c r="P1683" s="45"/>
      <c r="Q1683" s="45"/>
      <c r="R1683" s="45"/>
      <c r="S1683" s="45"/>
      <c r="T1683" s="45"/>
      <c r="U1683" s="45"/>
      <c r="V1683" s="45"/>
      <c r="W1683" s="138"/>
      <c r="X1683" s="138"/>
      <c r="Y1683" s="138"/>
      <c r="Z1683" s="25">
        <v>0.9899</v>
      </c>
      <c r="AA1683" s="25"/>
      <c r="AB1683" s="25">
        <v>0.253</v>
      </c>
      <c r="AC1683" s="25">
        <v>5.1999999999999998E-2</v>
      </c>
      <c r="AD1683" s="121"/>
      <c r="AE1683" s="121"/>
      <c r="AF1683" s="88">
        <v>2820</v>
      </c>
      <c r="AG1683" s="88">
        <v>6773</v>
      </c>
    </row>
    <row r="1684" spans="1:33">
      <c r="A1684" s="12" t="s">
        <v>133</v>
      </c>
      <c r="B1684" s="2" t="s">
        <v>75</v>
      </c>
      <c r="C1684" s="13" t="s">
        <v>63</v>
      </c>
      <c r="D1684" s="2">
        <v>2016</v>
      </c>
      <c r="E1684" s="13">
        <v>2016</v>
      </c>
      <c r="F1684" s="13" t="s">
        <v>101</v>
      </c>
      <c r="G1684" s="88"/>
      <c r="H1684" s="88"/>
      <c r="I1684" s="88"/>
      <c r="J1684" s="88"/>
      <c r="K1684" s="88"/>
      <c r="L1684" s="88"/>
      <c r="M1684" s="45">
        <v>6300</v>
      </c>
      <c r="N1684" s="45">
        <v>10403</v>
      </c>
      <c r="O1684" s="45"/>
      <c r="P1684" s="45"/>
      <c r="Q1684" s="45"/>
      <c r="R1684" s="45"/>
      <c r="S1684" s="45"/>
      <c r="T1684" s="45"/>
      <c r="U1684" s="45"/>
      <c r="V1684" s="45"/>
      <c r="W1684" s="138"/>
      <c r="X1684" s="138"/>
      <c r="Y1684" s="138"/>
      <c r="Z1684" s="25">
        <v>0.97199999999999998</v>
      </c>
      <c r="AA1684" s="25"/>
      <c r="AB1684" s="25">
        <v>0.253</v>
      </c>
      <c r="AC1684" s="25">
        <v>5.1999999999999998E-2</v>
      </c>
      <c r="AD1684" s="121"/>
      <c r="AE1684" s="121"/>
      <c r="AF1684" s="88">
        <v>1279</v>
      </c>
      <c r="AG1684" s="88">
        <v>2365</v>
      </c>
    </row>
    <row r="1685" spans="1:33">
      <c r="A1685" s="12" t="s">
        <v>134</v>
      </c>
      <c r="B1685" s="2" t="s">
        <v>75</v>
      </c>
      <c r="C1685" s="13" t="s">
        <v>63</v>
      </c>
      <c r="D1685" s="2">
        <v>2016</v>
      </c>
      <c r="E1685" s="13">
        <v>2016</v>
      </c>
      <c r="F1685" s="13" t="s">
        <v>101</v>
      </c>
      <c r="G1685" s="88"/>
      <c r="H1685" s="88"/>
      <c r="I1685" s="88"/>
      <c r="J1685" s="88"/>
      <c r="K1685" s="88"/>
      <c r="L1685" s="88"/>
      <c r="M1685" s="45">
        <v>1127</v>
      </c>
      <c r="N1685" s="45">
        <v>2075</v>
      </c>
      <c r="O1685" s="45"/>
      <c r="P1685" s="45"/>
      <c r="Q1685" s="45"/>
      <c r="R1685" s="45"/>
      <c r="S1685" s="45"/>
      <c r="T1685" s="45"/>
      <c r="U1685" s="45"/>
      <c r="V1685" s="45"/>
      <c r="W1685" s="138"/>
      <c r="X1685" s="138"/>
      <c r="Y1685" s="138"/>
      <c r="Z1685" s="25">
        <v>1</v>
      </c>
      <c r="AA1685" s="25"/>
      <c r="AB1685" s="25">
        <v>0.253</v>
      </c>
      <c r="AC1685" s="25">
        <v>5.1999999999999998E-2</v>
      </c>
      <c r="AD1685" s="121"/>
      <c r="AE1685" s="121"/>
      <c r="AF1685" s="88" t="s">
        <v>430</v>
      </c>
      <c r="AG1685" s="88" t="s">
        <v>430</v>
      </c>
    </row>
    <row r="1686" spans="1:33">
      <c r="A1686" s="12" t="s">
        <v>135</v>
      </c>
      <c r="B1686" s="2" t="s">
        <v>75</v>
      </c>
      <c r="C1686" s="13" t="s">
        <v>63</v>
      </c>
      <c r="D1686" s="2">
        <v>2016</v>
      </c>
      <c r="E1686" s="13">
        <v>2016</v>
      </c>
      <c r="F1686" s="13" t="s">
        <v>101</v>
      </c>
      <c r="G1686" s="88"/>
      <c r="H1686" s="88"/>
      <c r="I1686" s="88"/>
      <c r="J1686" s="88"/>
      <c r="K1686" s="88"/>
      <c r="L1686" s="88"/>
      <c r="M1686" s="45">
        <v>6771</v>
      </c>
      <c r="N1686" s="45">
        <v>12626</v>
      </c>
      <c r="O1686" s="45"/>
      <c r="P1686" s="45"/>
      <c r="Q1686" s="45"/>
      <c r="R1686" s="45"/>
      <c r="S1686" s="45"/>
      <c r="T1686" s="45"/>
      <c r="U1686" s="45"/>
      <c r="V1686" s="45"/>
      <c r="W1686" s="138"/>
      <c r="X1686" s="138"/>
      <c r="Y1686" s="138"/>
      <c r="Z1686" s="25">
        <v>0.97230000000000005</v>
      </c>
      <c r="AA1686" s="25"/>
      <c r="AB1686" s="25">
        <v>0.253</v>
      </c>
      <c r="AC1686" s="25">
        <v>5.1999999999999998E-2</v>
      </c>
      <c r="AD1686" s="121"/>
      <c r="AE1686" s="121"/>
      <c r="AF1686" s="88">
        <v>548</v>
      </c>
      <c r="AG1686" s="88">
        <v>1203</v>
      </c>
    </row>
    <row r="1687" spans="1:33">
      <c r="A1687" s="12" t="s">
        <v>136</v>
      </c>
      <c r="B1687" s="2" t="s">
        <v>75</v>
      </c>
      <c r="C1687" s="13" t="s">
        <v>63</v>
      </c>
      <c r="D1687" s="2">
        <v>2016</v>
      </c>
      <c r="E1687" s="13">
        <v>2016</v>
      </c>
      <c r="F1687" s="13" t="s">
        <v>101</v>
      </c>
      <c r="G1687" s="88"/>
      <c r="H1687" s="88"/>
      <c r="I1687" s="88"/>
      <c r="J1687" s="88"/>
      <c r="K1687" s="88"/>
      <c r="L1687" s="88"/>
      <c r="M1687" s="45">
        <v>24791</v>
      </c>
      <c r="N1687" s="45">
        <v>57318</v>
      </c>
      <c r="O1687" s="45"/>
      <c r="P1687" s="45"/>
      <c r="Q1687" s="45"/>
      <c r="R1687" s="45"/>
      <c r="S1687" s="45"/>
      <c r="T1687" s="45"/>
      <c r="U1687" s="45"/>
      <c r="V1687" s="45"/>
      <c r="W1687" s="138"/>
      <c r="X1687" s="138"/>
      <c r="Y1687" s="138"/>
      <c r="Z1687" s="25">
        <v>0.96340000000000003</v>
      </c>
      <c r="AA1687" s="25"/>
      <c r="AB1687" s="25">
        <v>0.33300000000000002</v>
      </c>
      <c r="AC1687" s="25">
        <v>2.6499999999999999E-2</v>
      </c>
      <c r="AD1687" s="121"/>
      <c r="AE1687" s="121"/>
      <c r="AF1687" s="88">
        <v>3902</v>
      </c>
      <c r="AG1687" s="88">
        <v>9005</v>
      </c>
    </row>
    <row r="1688" spans="1:33">
      <c r="A1688" s="12" t="s">
        <v>137</v>
      </c>
      <c r="B1688" s="2" t="s">
        <v>75</v>
      </c>
      <c r="C1688" s="13" t="s">
        <v>63</v>
      </c>
      <c r="D1688" s="2">
        <v>2016</v>
      </c>
      <c r="E1688" s="13">
        <v>2016</v>
      </c>
      <c r="F1688" s="13" t="s">
        <v>101</v>
      </c>
      <c r="G1688" s="88"/>
      <c r="H1688" s="88"/>
      <c r="I1688" s="88"/>
      <c r="J1688" s="88"/>
      <c r="K1688" s="88"/>
      <c r="L1688" s="88"/>
      <c r="M1688" s="45">
        <v>512</v>
      </c>
      <c r="N1688" s="45">
        <v>1088</v>
      </c>
      <c r="O1688" s="45"/>
      <c r="P1688" s="45"/>
      <c r="Q1688" s="45"/>
      <c r="R1688" s="45"/>
      <c r="S1688" s="45"/>
      <c r="T1688" s="45"/>
      <c r="U1688" s="45"/>
      <c r="V1688" s="45"/>
      <c r="W1688" s="138"/>
      <c r="X1688" s="138"/>
      <c r="Y1688" s="138"/>
      <c r="Z1688" s="25">
        <v>0.9677</v>
      </c>
      <c r="AA1688" s="25"/>
      <c r="AB1688" s="25">
        <v>0.253</v>
      </c>
      <c r="AC1688" s="25">
        <v>5.1999999999999998E-2</v>
      </c>
      <c r="AD1688" s="121"/>
      <c r="AE1688" s="121"/>
      <c r="AF1688" s="88">
        <v>47</v>
      </c>
      <c r="AG1688" s="88">
        <v>89</v>
      </c>
    </row>
    <row r="1689" spans="1:33">
      <c r="A1689" s="12" t="s">
        <v>138</v>
      </c>
      <c r="B1689" s="2" t="s">
        <v>75</v>
      </c>
      <c r="C1689" s="13" t="s">
        <v>63</v>
      </c>
      <c r="D1689" s="2">
        <v>2016</v>
      </c>
      <c r="E1689" s="13">
        <v>2016</v>
      </c>
      <c r="F1689" s="13" t="s">
        <v>101</v>
      </c>
      <c r="G1689" s="88"/>
      <c r="H1689" s="88"/>
      <c r="I1689" s="88"/>
      <c r="J1689" s="88"/>
      <c r="K1689" s="88"/>
      <c r="L1689" s="88"/>
      <c r="M1689" s="45">
        <v>448</v>
      </c>
      <c r="N1689" s="45">
        <v>795</v>
      </c>
      <c r="O1689" s="45"/>
      <c r="P1689" s="45"/>
      <c r="Q1689" s="45"/>
      <c r="R1689" s="45"/>
      <c r="S1689" s="45"/>
      <c r="T1689" s="45"/>
      <c r="U1689" s="45"/>
      <c r="V1689" s="45"/>
      <c r="W1689" s="138"/>
      <c r="X1689" s="138"/>
      <c r="Y1689" s="138"/>
      <c r="Z1689" s="25">
        <v>1</v>
      </c>
      <c r="AA1689" s="25"/>
      <c r="AB1689" s="25">
        <v>0.253</v>
      </c>
      <c r="AC1689" s="25">
        <v>5.1999999999999998E-2</v>
      </c>
      <c r="AD1689" s="121"/>
      <c r="AE1689" s="121"/>
      <c r="AF1689" s="88">
        <v>62</v>
      </c>
      <c r="AG1689" s="88">
        <v>129</v>
      </c>
    </row>
    <row r="1690" spans="1:33">
      <c r="A1690" s="12" t="s">
        <v>139</v>
      </c>
      <c r="B1690" s="2" t="s">
        <v>75</v>
      </c>
      <c r="C1690" s="13" t="s">
        <v>63</v>
      </c>
      <c r="D1690" s="2">
        <v>2016</v>
      </c>
      <c r="E1690" s="13">
        <v>2016</v>
      </c>
      <c r="F1690" s="13" t="s">
        <v>101</v>
      </c>
      <c r="G1690" s="88"/>
      <c r="H1690" s="88"/>
      <c r="I1690" s="88"/>
      <c r="J1690" s="88"/>
      <c r="K1690" s="88"/>
      <c r="L1690" s="88"/>
      <c r="M1690" s="45">
        <v>23928</v>
      </c>
      <c r="N1690" s="45">
        <v>53258</v>
      </c>
      <c r="O1690" s="45"/>
      <c r="P1690" s="45"/>
      <c r="Q1690" s="45"/>
      <c r="R1690" s="45"/>
      <c r="S1690" s="45"/>
      <c r="T1690" s="45"/>
      <c r="U1690" s="45"/>
      <c r="V1690" s="45"/>
      <c r="W1690" s="138"/>
      <c r="X1690" s="138"/>
      <c r="Y1690" s="138"/>
      <c r="Z1690" s="25">
        <v>0.99419999999999997</v>
      </c>
      <c r="AA1690" s="25"/>
      <c r="AB1690" s="25">
        <v>0</v>
      </c>
      <c r="AC1690" s="25">
        <v>4.7800000000000002E-2</v>
      </c>
      <c r="AD1690" s="121"/>
      <c r="AE1690" s="121"/>
      <c r="AF1690" s="88">
        <v>7620</v>
      </c>
      <c r="AG1690" s="88">
        <v>17153</v>
      </c>
    </row>
    <row r="1691" spans="1:33">
      <c r="A1691" s="12" t="s">
        <v>140</v>
      </c>
      <c r="B1691" s="2" t="s">
        <v>75</v>
      </c>
      <c r="C1691" s="13" t="s">
        <v>63</v>
      </c>
      <c r="D1691" s="2">
        <v>2016</v>
      </c>
      <c r="E1691" s="13">
        <v>2016</v>
      </c>
      <c r="F1691" s="13" t="s">
        <v>101</v>
      </c>
      <c r="G1691" s="88"/>
      <c r="H1691" s="88"/>
      <c r="I1691" s="88"/>
      <c r="J1691" s="88"/>
      <c r="K1691" s="88"/>
      <c r="L1691" s="88"/>
      <c r="M1691" s="45">
        <v>3648</v>
      </c>
      <c r="N1691" s="45">
        <v>7479</v>
      </c>
      <c r="O1691" s="45"/>
      <c r="P1691" s="45"/>
      <c r="Q1691" s="45"/>
      <c r="R1691" s="45"/>
      <c r="S1691" s="45"/>
      <c r="T1691" s="45"/>
      <c r="U1691" s="45"/>
      <c r="V1691" s="45"/>
      <c r="W1691" s="138"/>
      <c r="X1691" s="138"/>
      <c r="Y1691" s="138"/>
      <c r="Z1691" s="25">
        <v>0.99170000000000003</v>
      </c>
      <c r="AA1691" s="25"/>
      <c r="AB1691" s="25">
        <v>0.253</v>
      </c>
      <c r="AC1691" s="25">
        <v>5.1999999999999998E-2</v>
      </c>
      <c r="AD1691" s="121"/>
      <c r="AE1691" s="121"/>
      <c r="AF1691" s="88">
        <v>773</v>
      </c>
      <c r="AG1691" s="88">
        <v>1652</v>
      </c>
    </row>
    <row r="1692" spans="1:33">
      <c r="A1692" s="12" t="s">
        <v>141</v>
      </c>
      <c r="B1692" s="2" t="s">
        <v>75</v>
      </c>
      <c r="C1692" s="13" t="s">
        <v>63</v>
      </c>
      <c r="D1692" s="2">
        <v>2016</v>
      </c>
      <c r="E1692" s="13">
        <v>2016</v>
      </c>
      <c r="F1692" s="13" t="s">
        <v>101</v>
      </c>
      <c r="G1692" s="88"/>
      <c r="H1692" s="88"/>
      <c r="I1692" s="88"/>
      <c r="J1692" s="88"/>
      <c r="K1692" s="88"/>
      <c r="L1692" s="88"/>
      <c r="M1692" s="45">
        <v>4393</v>
      </c>
      <c r="N1692" s="45">
        <v>7801</v>
      </c>
      <c r="O1692" s="45"/>
      <c r="P1692" s="45"/>
      <c r="Q1692" s="45"/>
      <c r="R1692" s="45"/>
      <c r="S1692" s="45"/>
      <c r="T1692" s="45"/>
      <c r="U1692" s="45"/>
      <c r="V1692" s="45"/>
      <c r="W1692" s="138"/>
      <c r="X1692" s="138"/>
      <c r="Y1692" s="138"/>
      <c r="Z1692" s="25">
        <v>0.93330000000000002</v>
      </c>
      <c r="AA1692" s="25"/>
      <c r="AB1692" s="25">
        <v>0.253</v>
      </c>
      <c r="AC1692" s="25">
        <v>5.1999999999999998E-2</v>
      </c>
      <c r="AD1692" s="121"/>
      <c r="AE1692" s="121"/>
      <c r="AF1692" s="88">
        <v>133</v>
      </c>
      <c r="AG1692" s="88">
        <v>236</v>
      </c>
    </row>
    <row r="1693" spans="1:33">
      <c r="A1693" s="12" t="s">
        <v>142</v>
      </c>
      <c r="B1693" s="2" t="s">
        <v>74</v>
      </c>
      <c r="C1693" s="13" t="s">
        <v>63</v>
      </c>
      <c r="D1693" s="2">
        <v>2016</v>
      </c>
      <c r="E1693" s="13">
        <v>2016</v>
      </c>
      <c r="F1693" s="13" t="s">
        <v>101</v>
      </c>
      <c r="G1693" s="88"/>
      <c r="H1693" s="88"/>
      <c r="I1693" s="88"/>
      <c r="J1693" s="88"/>
      <c r="K1693" s="88"/>
      <c r="L1693" s="88"/>
      <c r="M1693" s="45">
        <v>123829</v>
      </c>
      <c r="N1693" s="45">
        <v>254320</v>
      </c>
      <c r="O1693" s="45"/>
      <c r="P1693" s="45"/>
      <c r="Q1693" s="45"/>
      <c r="R1693" s="45"/>
      <c r="S1693" s="45"/>
      <c r="T1693" s="45"/>
      <c r="U1693" s="45"/>
      <c r="V1693" s="45"/>
      <c r="W1693" s="138"/>
      <c r="X1693" s="138"/>
      <c r="Y1693" s="138"/>
      <c r="Z1693" s="25">
        <v>0.98329999999999995</v>
      </c>
      <c r="AA1693" s="25"/>
      <c r="AB1693" s="25">
        <v>0.38900000000000001</v>
      </c>
      <c r="AC1693" s="25">
        <v>5.7200000000000001E-2</v>
      </c>
      <c r="AD1693" s="121"/>
      <c r="AE1693" s="121"/>
      <c r="AF1693" s="88">
        <v>27175</v>
      </c>
      <c r="AG1693" s="88">
        <v>59537</v>
      </c>
    </row>
    <row r="1694" spans="1:33">
      <c r="A1694" s="12" t="s">
        <v>143</v>
      </c>
      <c r="B1694" s="2" t="s">
        <v>74</v>
      </c>
      <c r="C1694" s="13" t="s">
        <v>63</v>
      </c>
      <c r="D1694" s="2">
        <v>2016</v>
      </c>
      <c r="E1694" s="13">
        <v>2016</v>
      </c>
      <c r="F1694" s="13" t="s">
        <v>101</v>
      </c>
      <c r="G1694" s="88"/>
      <c r="H1694" s="88"/>
      <c r="I1694" s="88"/>
      <c r="J1694" s="88"/>
      <c r="K1694" s="88"/>
      <c r="L1694" s="88"/>
      <c r="M1694" s="45">
        <v>9370</v>
      </c>
      <c r="N1694" s="45">
        <v>17689</v>
      </c>
      <c r="O1694" s="45"/>
      <c r="P1694" s="45"/>
      <c r="Q1694" s="45"/>
      <c r="R1694" s="45"/>
      <c r="S1694" s="45"/>
      <c r="T1694" s="45"/>
      <c r="U1694" s="45"/>
      <c r="V1694" s="45"/>
      <c r="W1694" s="138"/>
      <c r="X1694" s="138"/>
      <c r="Y1694" s="138"/>
      <c r="Z1694" s="25">
        <v>0.97789999999999999</v>
      </c>
      <c r="AA1694" s="25"/>
      <c r="AB1694" s="25">
        <v>0.253</v>
      </c>
      <c r="AC1694" s="25">
        <v>5.1999999999999998E-2</v>
      </c>
      <c r="AD1694" s="121"/>
      <c r="AE1694" s="121"/>
      <c r="AF1694" s="88">
        <v>621</v>
      </c>
      <c r="AG1694" s="88">
        <v>1272</v>
      </c>
    </row>
    <row r="1695" spans="1:33">
      <c r="A1695" s="12" t="s">
        <v>144</v>
      </c>
      <c r="B1695" s="2" t="s">
        <v>75</v>
      </c>
      <c r="C1695" s="13" t="s">
        <v>63</v>
      </c>
      <c r="D1695" s="2">
        <v>2016</v>
      </c>
      <c r="E1695" s="13">
        <v>2016</v>
      </c>
      <c r="F1695" s="13" t="s">
        <v>101</v>
      </c>
      <c r="G1695" s="88"/>
      <c r="H1695" s="88"/>
      <c r="I1695" s="88"/>
      <c r="J1695" s="88"/>
      <c r="K1695" s="88"/>
      <c r="L1695" s="88"/>
      <c r="M1695" s="45">
        <v>1170</v>
      </c>
      <c r="N1695" s="45">
        <v>2165</v>
      </c>
      <c r="O1695" s="45"/>
      <c r="P1695" s="45"/>
      <c r="Q1695" s="45"/>
      <c r="R1695" s="45"/>
      <c r="S1695" s="45"/>
      <c r="T1695" s="45"/>
      <c r="U1695" s="45"/>
      <c r="V1695" s="45"/>
      <c r="W1695" s="138"/>
      <c r="X1695" s="138"/>
      <c r="Y1695" s="138"/>
      <c r="Z1695" s="25">
        <v>1</v>
      </c>
      <c r="AA1695" s="25"/>
      <c r="AB1695" s="25">
        <v>0.253</v>
      </c>
      <c r="AC1695" s="25">
        <v>5.1999999999999998E-2</v>
      </c>
      <c r="AD1695" s="121"/>
      <c r="AE1695" s="121"/>
      <c r="AF1695" s="88">
        <v>51</v>
      </c>
      <c r="AG1695" s="88">
        <v>83</v>
      </c>
    </row>
    <row r="1696" spans="1:33">
      <c r="A1696" s="12" t="s">
        <v>145</v>
      </c>
      <c r="B1696" s="2" t="s">
        <v>75</v>
      </c>
      <c r="C1696" s="13" t="s">
        <v>63</v>
      </c>
      <c r="D1696" s="2">
        <v>2016</v>
      </c>
      <c r="E1696" s="13">
        <v>2016</v>
      </c>
      <c r="F1696" s="13" t="s">
        <v>101</v>
      </c>
      <c r="G1696" s="88"/>
      <c r="H1696" s="88"/>
      <c r="I1696" s="88"/>
      <c r="J1696" s="88"/>
      <c r="K1696" s="88"/>
      <c r="L1696" s="88"/>
      <c r="M1696" s="45">
        <v>128980</v>
      </c>
      <c r="N1696" s="45">
        <v>286994</v>
      </c>
      <c r="O1696" s="45"/>
      <c r="P1696" s="45"/>
      <c r="Q1696" s="45"/>
      <c r="R1696" s="45"/>
      <c r="S1696" s="45"/>
      <c r="T1696" s="45"/>
      <c r="U1696" s="45"/>
      <c r="V1696" s="45"/>
      <c r="W1696" s="138"/>
      <c r="X1696" s="138"/>
      <c r="Y1696" s="138"/>
      <c r="Z1696" s="25">
        <v>0.996</v>
      </c>
      <c r="AA1696" s="25"/>
      <c r="AB1696" s="25">
        <v>0.21199999999999999</v>
      </c>
      <c r="AC1696" s="25">
        <v>0.04</v>
      </c>
      <c r="AD1696" s="121"/>
      <c r="AE1696" s="121"/>
      <c r="AF1696" s="88">
        <v>15025</v>
      </c>
      <c r="AG1696" s="88">
        <v>33938</v>
      </c>
    </row>
    <row r="1697" spans="1:33">
      <c r="A1697" s="12" t="s">
        <v>146</v>
      </c>
      <c r="B1697" s="2" t="s">
        <v>74</v>
      </c>
      <c r="C1697" s="13" t="s">
        <v>63</v>
      </c>
      <c r="D1697" s="2">
        <v>2016</v>
      </c>
      <c r="E1697" s="13">
        <v>2016</v>
      </c>
      <c r="F1697" s="13" t="s">
        <v>101</v>
      </c>
      <c r="G1697" s="88"/>
      <c r="H1697" s="88"/>
      <c r="I1697" s="88"/>
      <c r="J1697" s="88"/>
      <c r="K1697" s="88"/>
      <c r="L1697" s="88"/>
      <c r="M1697" s="45">
        <v>103205</v>
      </c>
      <c r="N1697" s="45">
        <v>215024</v>
      </c>
      <c r="O1697" s="45"/>
      <c r="P1697" s="45"/>
      <c r="Q1697" s="45"/>
      <c r="R1697" s="45"/>
      <c r="S1697" s="45"/>
      <c r="T1697" s="45"/>
      <c r="U1697" s="45"/>
      <c r="V1697" s="45"/>
      <c r="W1697" s="138"/>
      <c r="X1697" s="138"/>
      <c r="Y1697" s="138"/>
      <c r="Z1697" s="25">
        <v>0.9909</v>
      </c>
      <c r="AA1697" s="25"/>
      <c r="AB1697" s="25">
        <v>0.438</v>
      </c>
      <c r="AC1697" s="25">
        <v>3.6799999999999999E-2</v>
      </c>
      <c r="AD1697" s="121"/>
      <c r="AE1697" s="121"/>
      <c r="AF1697" s="88">
        <v>8633</v>
      </c>
      <c r="AG1697" s="88">
        <v>17354</v>
      </c>
    </row>
    <row r="1698" spans="1:33">
      <c r="A1698" s="12" t="s">
        <v>147</v>
      </c>
      <c r="B1698" s="2" t="s">
        <v>75</v>
      </c>
      <c r="C1698" s="13" t="s">
        <v>63</v>
      </c>
      <c r="D1698" s="2">
        <v>2016</v>
      </c>
      <c r="E1698" s="13">
        <v>2016</v>
      </c>
      <c r="F1698" s="13" t="s">
        <v>101</v>
      </c>
      <c r="G1698" s="88"/>
      <c r="H1698" s="88"/>
      <c r="I1698" s="88"/>
      <c r="J1698" s="88"/>
      <c r="K1698" s="88"/>
      <c r="L1698" s="88"/>
      <c r="M1698" s="45">
        <v>2631</v>
      </c>
      <c r="N1698" s="45">
        <v>5771</v>
      </c>
      <c r="O1698" s="45"/>
      <c r="P1698" s="45"/>
      <c r="Q1698" s="45"/>
      <c r="R1698" s="45"/>
      <c r="S1698" s="45"/>
      <c r="T1698" s="45"/>
      <c r="U1698" s="45"/>
      <c r="V1698" s="45"/>
      <c r="W1698" s="138"/>
      <c r="X1698" s="138"/>
      <c r="Y1698" s="138"/>
      <c r="Z1698" s="25">
        <v>0.91920000000000002</v>
      </c>
      <c r="AA1698" s="25"/>
      <c r="AB1698" s="25">
        <v>0.253</v>
      </c>
      <c r="AC1698" s="25">
        <v>5.1999999999999998E-2</v>
      </c>
      <c r="AD1698" s="121"/>
      <c r="AE1698" s="121"/>
      <c r="AF1698" s="88">
        <v>384</v>
      </c>
      <c r="AG1698" s="88">
        <v>893</v>
      </c>
    </row>
    <row r="1699" spans="1:33">
      <c r="A1699" s="12" t="s">
        <v>148</v>
      </c>
      <c r="B1699" s="2" t="s">
        <v>75</v>
      </c>
      <c r="C1699" s="13" t="s">
        <v>63</v>
      </c>
      <c r="D1699" s="2">
        <v>2016</v>
      </c>
      <c r="E1699" s="13">
        <v>2016</v>
      </c>
      <c r="F1699" s="13" t="s">
        <v>101</v>
      </c>
      <c r="G1699" s="88"/>
      <c r="H1699" s="88"/>
      <c r="I1699" s="88"/>
      <c r="J1699" s="88"/>
      <c r="K1699" s="88"/>
      <c r="L1699" s="88"/>
      <c r="M1699" s="45">
        <v>179412</v>
      </c>
      <c r="N1699" s="45">
        <v>392057</v>
      </c>
      <c r="O1699" s="45"/>
      <c r="P1699" s="45"/>
      <c r="Q1699" s="45"/>
      <c r="R1699" s="45"/>
      <c r="S1699" s="45"/>
      <c r="T1699" s="45"/>
      <c r="U1699" s="45"/>
      <c r="V1699" s="45"/>
      <c r="W1699" s="138"/>
      <c r="X1699" s="138"/>
      <c r="Y1699" s="138"/>
      <c r="Z1699" s="25">
        <v>0.99590000000000001</v>
      </c>
      <c r="AA1699" s="25"/>
      <c r="AB1699" s="25">
        <v>0.27300000000000002</v>
      </c>
      <c r="AC1699" s="25">
        <v>1.78E-2</v>
      </c>
      <c r="AD1699" s="121"/>
      <c r="AE1699" s="121"/>
      <c r="AF1699" s="88">
        <v>19340</v>
      </c>
      <c r="AG1699" s="88">
        <v>41971</v>
      </c>
    </row>
    <row r="1700" spans="1:33">
      <c r="A1700" s="12" t="s">
        <v>149</v>
      </c>
      <c r="B1700" s="2" t="s">
        <v>74</v>
      </c>
      <c r="C1700" s="13" t="s">
        <v>63</v>
      </c>
      <c r="D1700" s="2">
        <v>2016</v>
      </c>
      <c r="E1700" s="13">
        <v>2016</v>
      </c>
      <c r="F1700" s="13" t="s">
        <v>101</v>
      </c>
      <c r="G1700" s="88"/>
      <c r="H1700" s="88"/>
      <c r="I1700" s="88"/>
      <c r="J1700" s="88"/>
      <c r="K1700" s="88"/>
      <c r="L1700" s="88"/>
      <c r="M1700" s="45">
        <v>143206</v>
      </c>
      <c r="N1700" s="45">
        <v>287527</v>
      </c>
      <c r="O1700" s="45"/>
      <c r="P1700" s="45"/>
      <c r="Q1700" s="45"/>
      <c r="R1700" s="45"/>
      <c r="S1700" s="45"/>
      <c r="T1700" s="45"/>
      <c r="U1700" s="45"/>
      <c r="V1700" s="45"/>
      <c r="W1700" s="138"/>
      <c r="X1700" s="138"/>
      <c r="Y1700" s="138"/>
      <c r="Z1700" s="25">
        <v>0.9627</v>
      </c>
      <c r="AA1700" s="25"/>
      <c r="AB1700" s="25">
        <v>0.4</v>
      </c>
      <c r="AC1700" s="25">
        <v>2.75E-2</v>
      </c>
      <c r="AD1700" s="121"/>
      <c r="AE1700" s="121"/>
      <c r="AF1700" s="88">
        <v>15094</v>
      </c>
      <c r="AG1700" s="88">
        <v>31386</v>
      </c>
    </row>
    <row r="1701" spans="1:33">
      <c r="A1701" s="12" t="s">
        <v>150</v>
      </c>
      <c r="B1701" s="2" t="s">
        <v>74</v>
      </c>
      <c r="C1701" s="13" t="s">
        <v>63</v>
      </c>
      <c r="D1701" s="2">
        <v>2016</v>
      </c>
      <c r="E1701" s="13">
        <v>2016</v>
      </c>
      <c r="F1701" s="13" t="s">
        <v>101</v>
      </c>
      <c r="G1701" s="88"/>
      <c r="H1701" s="88"/>
      <c r="I1701" s="88"/>
      <c r="J1701" s="88"/>
      <c r="K1701" s="88"/>
      <c r="L1701" s="88"/>
      <c r="M1701" s="45">
        <v>35098</v>
      </c>
      <c r="N1701" s="45">
        <v>52974</v>
      </c>
      <c r="O1701" s="45"/>
      <c r="P1701" s="45"/>
      <c r="Q1701" s="45"/>
      <c r="R1701" s="45"/>
      <c r="S1701" s="45"/>
      <c r="T1701" s="45"/>
      <c r="U1701" s="45"/>
      <c r="V1701" s="45"/>
      <c r="W1701" s="138"/>
      <c r="X1701" s="138"/>
      <c r="Y1701" s="138"/>
      <c r="Z1701" s="25">
        <v>0.97160000000000002</v>
      </c>
      <c r="AA1701" s="25"/>
      <c r="AB1701" s="25">
        <v>0.66700000000000004</v>
      </c>
      <c r="AC1701" s="25">
        <v>5.7299999999999997E-2</v>
      </c>
      <c r="AD1701" s="121"/>
      <c r="AE1701" s="121"/>
      <c r="AF1701" s="88">
        <v>3984</v>
      </c>
      <c r="AG1701" s="88">
        <v>6416</v>
      </c>
    </row>
    <row r="1702" spans="1:33">
      <c r="A1702" s="12" t="s">
        <v>151</v>
      </c>
      <c r="B1702" s="2" t="s">
        <v>75</v>
      </c>
      <c r="C1702" s="13" t="s">
        <v>63</v>
      </c>
      <c r="D1702" s="2">
        <v>2016</v>
      </c>
      <c r="E1702" s="13">
        <v>2016</v>
      </c>
      <c r="F1702" s="13" t="s">
        <v>101</v>
      </c>
      <c r="G1702" s="88"/>
      <c r="H1702" s="88"/>
      <c r="I1702" s="88"/>
      <c r="J1702" s="88"/>
      <c r="K1702" s="88"/>
      <c r="L1702" s="88"/>
      <c r="M1702" s="45">
        <v>52280</v>
      </c>
      <c r="N1702" s="45">
        <v>117622</v>
      </c>
      <c r="O1702" s="45"/>
      <c r="P1702" s="45"/>
      <c r="Q1702" s="45"/>
      <c r="R1702" s="45"/>
      <c r="S1702" s="45"/>
      <c r="T1702" s="45"/>
      <c r="U1702" s="45"/>
      <c r="V1702" s="45"/>
      <c r="W1702" s="138"/>
      <c r="X1702" s="138"/>
      <c r="Y1702" s="138"/>
      <c r="Z1702" s="25">
        <v>0.98229999999999995</v>
      </c>
      <c r="AA1702" s="25"/>
      <c r="AB1702" s="25">
        <v>0.2</v>
      </c>
      <c r="AC1702" s="25">
        <v>3.0200000000000001E-2</v>
      </c>
      <c r="AD1702" s="121"/>
      <c r="AE1702" s="121"/>
      <c r="AF1702" s="88">
        <v>6765</v>
      </c>
      <c r="AG1702" s="88">
        <v>14800</v>
      </c>
    </row>
    <row r="1703" spans="1:33">
      <c r="A1703" s="12" t="s">
        <v>152</v>
      </c>
      <c r="B1703" s="2" t="s">
        <v>74</v>
      </c>
      <c r="C1703" s="13" t="s">
        <v>63</v>
      </c>
      <c r="D1703" s="2">
        <v>2016</v>
      </c>
      <c r="E1703" s="13">
        <v>2016</v>
      </c>
      <c r="F1703" s="13" t="s">
        <v>101</v>
      </c>
      <c r="G1703" s="88"/>
      <c r="H1703" s="88"/>
      <c r="I1703" s="88"/>
      <c r="J1703" s="88"/>
      <c r="K1703" s="88"/>
      <c r="L1703" s="88"/>
      <c r="M1703" s="45">
        <v>10126</v>
      </c>
      <c r="N1703" s="45">
        <v>18383</v>
      </c>
      <c r="O1703" s="45"/>
      <c r="P1703" s="45"/>
      <c r="Q1703" s="45"/>
      <c r="R1703" s="45"/>
      <c r="S1703" s="45"/>
      <c r="T1703" s="45"/>
      <c r="U1703" s="45"/>
      <c r="V1703" s="45"/>
      <c r="W1703" s="138"/>
      <c r="X1703" s="138"/>
      <c r="Y1703" s="138"/>
      <c r="Z1703" s="25">
        <v>0.96879999999999999</v>
      </c>
      <c r="AA1703" s="25"/>
      <c r="AB1703" s="25">
        <v>0.253</v>
      </c>
      <c r="AC1703" s="25">
        <v>5.1999999999999998E-2</v>
      </c>
      <c r="AD1703" s="121"/>
      <c r="AE1703" s="121"/>
      <c r="AF1703" s="88">
        <v>1083</v>
      </c>
      <c r="AG1703" s="88">
        <v>2259</v>
      </c>
    </row>
    <row r="1704" spans="1:33">
      <c r="A1704" s="12" t="s">
        <v>153</v>
      </c>
      <c r="B1704" s="2" t="s">
        <v>74</v>
      </c>
      <c r="C1704" s="13" t="s">
        <v>63</v>
      </c>
      <c r="D1704" s="2">
        <v>2016</v>
      </c>
      <c r="E1704" s="13">
        <v>2016</v>
      </c>
      <c r="F1704" s="13" t="s">
        <v>101</v>
      </c>
      <c r="G1704" s="88"/>
      <c r="H1704" s="88"/>
      <c r="I1704" s="88"/>
      <c r="J1704" s="88"/>
      <c r="K1704" s="88"/>
      <c r="L1704" s="88"/>
      <c r="M1704" s="45">
        <v>15418</v>
      </c>
      <c r="N1704" s="45">
        <v>29838</v>
      </c>
      <c r="O1704" s="45"/>
      <c r="P1704" s="45"/>
      <c r="Q1704" s="45"/>
      <c r="R1704" s="45"/>
      <c r="S1704" s="45"/>
      <c r="T1704" s="45"/>
      <c r="U1704" s="45"/>
      <c r="V1704" s="45"/>
      <c r="W1704" s="138"/>
      <c r="X1704" s="138"/>
      <c r="Y1704" s="138"/>
      <c r="Z1704" s="25">
        <v>0.96050000000000002</v>
      </c>
      <c r="AA1704" s="25"/>
      <c r="AB1704" s="25">
        <v>0.253</v>
      </c>
      <c r="AC1704" s="25">
        <v>5.1999999999999998E-2</v>
      </c>
      <c r="AD1704" s="121"/>
      <c r="AE1704" s="121"/>
      <c r="AF1704" s="88">
        <v>3608</v>
      </c>
      <c r="AG1704" s="88">
        <v>7087</v>
      </c>
    </row>
    <row r="1705" spans="1:33">
      <c r="A1705" s="12" t="s">
        <v>154</v>
      </c>
      <c r="B1705" s="2" t="s">
        <v>74</v>
      </c>
      <c r="C1705" s="13" t="s">
        <v>63</v>
      </c>
      <c r="D1705" s="2">
        <v>2016</v>
      </c>
      <c r="E1705" s="13">
        <v>2016</v>
      </c>
      <c r="F1705" s="13" t="s">
        <v>101</v>
      </c>
      <c r="G1705" s="88"/>
      <c r="H1705" s="88"/>
      <c r="I1705" s="88"/>
      <c r="J1705" s="88"/>
      <c r="K1705" s="88"/>
      <c r="L1705" s="88"/>
      <c r="M1705" s="45">
        <v>18910</v>
      </c>
      <c r="N1705" s="45">
        <v>39387</v>
      </c>
      <c r="O1705" s="45"/>
      <c r="P1705" s="45"/>
      <c r="Q1705" s="45"/>
      <c r="R1705" s="45"/>
      <c r="S1705" s="45"/>
      <c r="T1705" s="45"/>
      <c r="U1705" s="45"/>
      <c r="V1705" s="45"/>
      <c r="W1705" s="138"/>
      <c r="X1705" s="138"/>
      <c r="Y1705" s="138"/>
      <c r="Z1705" s="25">
        <v>0.97089999999999999</v>
      </c>
      <c r="AA1705" s="25"/>
      <c r="AB1705" s="25">
        <v>0.253</v>
      </c>
      <c r="AC1705" s="25">
        <v>5.1999999999999998E-2</v>
      </c>
      <c r="AD1705" s="121"/>
      <c r="AE1705" s="121"/>
      <c r="AF1705" s="88">
        <v>4749</v>
      </c>
      <c r="AG1705" s="88">
        <v>10933</v>
      </c>
    </row>
    <row r="1706" spans="1:33">
      <c r="A1706" s="12" t="s">
        <v>155</v>
      </c>
      <c r="B1706" s="2" t="s">
        <v>74</v>
      </c>
      <c r="C1706" s="13" t="s">
        <v>63</v>
      </c>
      <c r="D1706" s="2">
        <v>2016</v>
      </c>
      <c r="E1706" s="13">
        <v>2016</v>
      </c>
      <c r="F1706" s="13" t="s">
        <v>101</v>
      </c>
      <c r="G1706" s="88"/>
      <c r="H1706" s="88"/>
      <c r="I1706" s="88"/>
      <c r="J1706" s="88"/>
      <c r="K1706" s="88"/>
      <c r="L1706" s="88"/>
      <c r="M1706" s="45">
        <v>53549</v>
      </c>
      <c r="N1706" s="45">
        <v>105027</v>
      </c>
      <c r="O1706" s="45"/>
      <c r="P1706" s="45"/>
      <c r="Q1706" s="45"/>
      <c r="R1706" s="45"/>
      <c r="S1706" s="45"/>
      <c r="T1706" s="45"/>
      <c r="U1706" s="45"/>
      <c r="V1706" s="45"/>
      <c r="W1706" s="138"/>
      <c r="X1706" s="138"/>
      <c r="Y1706" s="138"/>
      <c r="Z1706" s="25">
        <v>0.99399999999999999</v>
      </c>
      <c r="AA1706" s="25"/>
      <c r="AB1706" s="25">
        <v>0.25</v>
      </c>
      <c r="AC1706" s="25">
        <v>4.4299999999999999E-2</v>
      </c>
      <c r="AD1706" s="121"/>
      <c r="AE1706" s="121"/>
      <c r="AF1706" s="88">
        <v>9737</v>
      </c>
      <c r="AG1706" s="88">
        <v>20056</v>
      </c>
    </row>
    <row r="1707" spans="1:33">
      <c r="A1707" s="12" t="s">
        <v>156</v>
      </c>
      <c r="B1707" s="2" t="s">
        <v>74</v>
      </c>
      <c r="C1707" s="13" t="s">
        <v>63</v>
      </c>
      <c r="D1707" s="2">
        <v>2016</v>
      </c>
      <c r="E1707" s="13">
        <v>2016</v>
      </c>
      <c r="F1707" s="13" t="s">
        <v>101</v>
      </c>
      <c r="G1707" s="88"/>
      <c r="H1707" s="88"/>
      <c r="I1707" s="88"/>
      <c r="J1707" s="88"/>
      <c r="K1707" s="88"/>
      <c r="L1707" s="88"/>
      <c r="M1707" s="45">
        <v>14929</v>
      </c>
      <c r="N1707" s="45">
        <v>27325</v>
      </c>
      <c r="O1707" s="45"/>
      <c r="P1707" s="45"/>
      <c r="Q1707" s="45"/>
      <c r="R1707" s="45"/>
      <c r="S1707" s="45"/>
      <c r="T1707" s="45"/>
      <c r="U1707" s="45"/>
      <c r="V1707" s="45"/>
      <c r="W1707" s="138"/>
      <c r="X1707" s="138"/>
      <c r="Y1707" s="138"/>
      <c r="Z1707" s="25">
        <v>0.95279999999999998</v>
      </c>
      <c r="AA1707" s="25"/>
      <c r="AB1707" s="25">
        <v>0.253</v>
      </c>
      <c r="AC1707" s="25">
        <v>5.1999999999999998E-2</v>
      </c>
      <c r="AD1707" s="121"/>
      <c r="AE1707" s="121"/>
      <c r="AF1707" s="88">
        <v>2599</v>
      </c>
      <c r="AG1707" s="88">
        <v>5535</v>
      </c>
    </row>
    <row r="1708" spans="1:33">
      <c r="A1708" s="12" t="s">
        <v>157</v>
      </c>
      <c r="B1708" s="2" t="s">
        <v>75</v>
      </c>
      <c r="C1708" s="13" t="s">
        <v>63</v>
      </c>
      <c r="D1708" s="2">
        <v>2016</v>
      </c>
      <c r="E1708" s="13">
        <v>2016</v>
      </c>
      <c r="F1708" s="13" t="s">
        <v>101</v>
      </c>
      <c r="G1708" s="88"/>
      <c r="H1708" s="88"/>
      <c r="I1708" s="88"/>
      <c r="J1708" s="88"/>
      <c r="K1708" s="88"/>
      <c r="L1708" s="88"/>
      <c r="M1708" s="45">
        <v>13015</v>
      </c>
      <c r="N1708" s="45">
        <v>24486</v>
      </c>
      <c r="O1708" s="45"/>
      <c r="P1708" s="45"/>
      <c r="Q1708" s="45"/>
      <c r="R1708" s="45"/>
      <c r="S1708" s="45"/>
      <c r="T1708" s="45"/>
      <c r="U1708" s="45"/>
      <c r="V1708" s="45"/>
      <c r="W1708" s="138"/>
      <c r="X1708" s="138"/>
      <c r="Y1708" s="138"/>
      <c r="Z1708" s="25">
        <v>0.96250000000000002</v>
      </c>
      <c r="AA1708" s="25"/>
      <c r="AB1708" s="25">
        <v>0.253</v>
      </c>
      <c r="AC1708" s="25">
        <v>5.1999999999999998E-2</v>
      </c>
      <c r="AD1708" s="121"/>
      <c r="AE1708" s="121"/>
      <c r="AF1708" s="88">
        <v>552</v>
      </c>
      <c r="AG1708" s="88">
        <v>900</v>
      </c>
    </row>
    <row r="1709" spans="1:33">
      <c r="A1709" s="12" t="s">
        <v>158</v>
      </c>
      <c r="B1709" s="2" t="s">
        <v>75</v>
      </c>
      <c r="C1709" s="13" t="s">
        <v>63</v>
      </c>
      <c r="D1709" s="2">
        <v>2016</v>
      </c>
      <c r="E1709" s="13">
        <v>2016</v>
      </c>
      <c r="F1709" s="13" t="s">
        <v>101</v>
      </c>
      <c r="G1709" s="88"/>
      <c r="H1709" s="88"/>
      <c r="I1709" s="88"/>
      <c r="J1709" s="88"/>
      <c r="K1709" s="88"/>
      <c r="L1709" s="88"/>
      <c r="M1709" s="45">
        <v>159</v>
      </c>
      <c r="N1709" s="45">
        <v>270</v>
      </c>
      <c r="O1709" s="45"/>
      <c r="P1709" s="45"/>
      <c r="Q1709" s="45"/>
      <c r="R1709" s="45"/>
      <c r="S1709" s="45"/>
      <c r="T1709" s="45"/>
      <c r="U1709" s="45"/>
      <c r="V1709" s="45"/>
      <c r="W1709" s="138"/>
      <c r="X1709" s="138"/>
      <c r="Y1709" s="138"/>
      <c r="Z1709" s="25">
        <v>1</v>
      </c>
      <c r="AA1709" s="25"/>
      <c r="AB1709" s="25">
        <v>0.253</v>
      </c>
      <c r="AC1709" s="25">
        <v>5.1999999999999998E-2</v>
      </c>
      <c r="AD1709" s="121"/>
      <c r="AE1709" s="121"/>
      <c r="AF1709" s="88" t="s">
        <v>430</v>
      </c>
      <c r="AG1709" s="88" t="s">
        <v>430</v>
      </c>
    </row>
    <row r="1710" spans="1:33">
      <c r="A1710" s="12" t="s">
        <v>159</v>
      </c>
      <c r="B1710" s="2" t="s">
        <v>75</v>
      </c>
      <c r="C1710" s="13" t="s">
        <v>63</v>
      </c>
      <c r="D1710" s="2">
        <v>2016</v>
      </c>
      <c r="E1710" s="13">
        <v>2016</v>
      </c>
      <c r="F1710" s="13" t="s">
        <v>101</v>
      </c>
      <c r="G1710" s="88"/>
      <c r="H1710" s="88"/>
      <c r="I1710" s="88"/>
      <c r="J1710" s="88"/>
      <c r="K1710" s="88"/>
      <c r="L1710" s="88"/>
      <c r="M1710" s="45">
        <v>3227</v>
      </c>
      <c r="N1710" s="45">
        <v>6775</v>
      </c>
      <c r="O1710" s="45"/>
      <c r="P1710" s="45"/>
      <c r="Q1710" s="45"/>
      <c r="R1710" s="45"/>
      <c r="S1710" s="45"/>
      <c r="T1710" s="45"/>
      <c r="U1710" s="45"/>
      <c r="V1710" s="45"/>
      <c r="W1710" s="138"/>
      <c r="X1710" s="138"/>
      <c r="Y1710" s="138"/>
      <c r="Z1710" s="25">
        <v>0.91110000000000002</v>
      </c>
      <c r="AA1710" s="25"/>
      <c r="AB1710" s="25">
        <v>0.253</v>
      </c>
      <c r="AC1710" s="25">
        <v>5.1999999999999998E-2</v>
      </c>
      <c r="AD1710" s="121"/>
      <c r="AE1710" s="121"/>
      <c r="AF1710" s="88">
        <v>142</v>
      </c>
      <c r="AG1710" s="88">
        <v>245</v>
      </c>
    </row>
    <row r="1711" spans="1:33">
      <c r="A1711" s="12" t="s">
        <v>160</v>
      </c>
      <c r="B1711" s="2" t="s">
        <v>74</v>
      </c>
      <c r="C1711" s="13" t="s">
        <v>63</v>
      </c>
      <c r="D1711" s="2">
        <v>2016</v>
      </c>
      <c r="E1711" s="13">
        <v>2016</v>
      </c>
      <c r="F1711" s="13" t="s">
        <v>101</v>
      </c>
      <c r="G1711" s="88"/>
      <c r="H1711" s="88"/>
      <c r="I1711" s="88"/>
      <c r="J1711" s="88"/>
      <c r="K1711" s="88"/>
      <c r="L1711" s="88"/>
      <c r="M1711" s="45">
        <v>22742</v>
      </c>
      <c r="N1711" s="45">
        <v>42755</v>
      </c>
      <c r="O1711" s="45"/>
      <c r="P1711" s="45"/>
      <c r="Q1711" s="45"/>
      <c r="R1711" s="45"/>
      <c r="S1711" s="45"/>
      <c r="T1711" s="45"/>
      <c r="U1711" s="45"/>
      <c r="V1711" s="45"/>
      <c r="W1711" s="138"/>
      <c r="X1711" s="138"/>
      <c r="Y1711" s="138"/>
      <c r="Z1711" s="25">
        <v>0.96879999999999999</v>
      </c>
      <c r="AA1711" s="25"/>
      <c r="AB1711" s="25">
        <v>0.14299999999999999</v>
      </c>
      <c r="AC1711" s="25">
        <v>1.95E-2</v>
      </c>
      <c r="AD1711" s="121"/>
      <c r="AE1711" s="121"/>
      <c r="AF1711" s="88">
        <v>2193</v>
      </c>
      <c r="AG1711" s="88">
        <v>4460</v>
      </c>
    </row>
    <row r="1712" spans="1:33">
      <c r="A1712" s="12" t="s">
        <v>161</v>
      </c>
      <c r="B1712" s="2" t="s">
        <v>74</v>
      </c>
      <c r="C1712" s="13" t="s">
        <v>63</v>
      </c>
      <c r="D1712" s="2">
        <v>2016</v>
      </c>
      <c r="E1712" s="13">
        <v>2016</v>
      </c>
      <c r="F1712" s="13" t="s">
        <v>101</v>
      </c>
      <c r="G1712" s="88"/>
      <c r="H1712" s="88"/>
      <c r="I1712" s="88"/>
      <c r="J1712" s="88"/>
      <c r="K1712" s="88"/>
      <c r="L1712" s="88"/>
      <c r="M1712" s="45">
        <v>19340</v>
      </c>
      <c r="N1712" s="45">
        <v>34281</v>
      </c>
      <c r="O1712" s="45"/>
      <c r="P1712" s="45"/>
      <c r="Q1712" s="45"/>
      <c r="R1712" s="45"/>
      <c r="S1712" s="45"/>
      <c r="T1712" s="45"/>
      <c r="U1712" s="45"/>
      <c r="V1712" s="45"/>
      <c r="W1712" s="138"/>
      <c r="X1712" s="138"/>
      <c r="Y1712" s="138"/>
      <c r="Z1712" s="25">
        <v>0.90300000000000002</v>
      </c>
      <c r="AA1712" s="25"/>
      <c r="AB1712" s="25">
        <v>0.253</v>
      </c>
      <c r="AC1712" s="25">
        <v>5.1999999999999998E-2</v>
      </c>
      <c r="AD1712" s="121"/>
      <c r="AE1712" s="121"/>
      <c r="AF1712" s="88">
        <v>3135</v>
      </c>
      <c r="AG1712" s="88">
        <v>6502</v>
      </c>
    </row>
    <row r="1713" spans="1:49">
      <c r="A1713" s="12" t="s">
        <v>162</v>
      </c>
      <c r="B1713" s="2" t="s">
        <v>75</v>
      </c>
      <c r="C1713" s="13" t="s">
        <v>63</v>
      </c>
      <c r="D1713" s="2">
        <v>2016</v>
      </c>
      <c r="E1713" s="13">
        <v>2016</v>
      </c>
      <c r="F1713" s="13" t="s">
        <v>101</v>
      </c>
      <c r="G1713" s="88"/>
      <c r="H1713" s="88"/>
      <c r="I1713" s="88"/>
      <c r="J1713" s="88"/>
      <c r="K1713" s="88"/>
      <c r="L1713" s="88"/>
      <c r="M1713" s="45">
        <v>42356</v>
      </c>
      <c r="N1713" s="45">
        <v>88836</v>
      </c>
      <c r="O1713" s="45"/>
      <c r="P1713" s="45"/>
      <c r="Q1713" s="45"/>
      <c r="R1713" s="45"/>
      <c r="S1713" s="45"/>
      <c r="T1713" s="45"/>
      <c r="U1713" s="45"/>
      <c r="V1713" s="45"/>
      <c r="W1713" s="138"/>
      <c r="X1713" s="138"/>
      <c r="Y1713" s="138"/>
      <c r="Z1713" s="25">
        <v>0.98240000000000005</v>
      </c>
      <c r="AA1713" s="25"/>
      <c r="AB1713" s="25">
        <v>0.2</v>
      </c>
      <c r="AC1713" s="25">
        <v>2.58E-2</v>
      </c>
      <c r="AD1713" s="121"/>
      <c r="AE1713" s="121"/>
      <c r="AF1713" s="88">
        <v>5064</v>
      </c>
      <c r="AG1713" s="88">
        <v>11023</v>
      </c>
    </row>
    <row r="1714" spans="1:49">
      <c r="A1714" s="12" t="s">
        <v>163</v>
      </c>
      <c r="B1714" s="2" t="s">
        <v>75</v>
      </c>
      <c r="C1714" s="13" t="s">
        <v>63</v>
      </c>
      <c r="D1714" s="2">
        <v>2016</v>
      </c>
      <c r="E1714" s="13">
        <v>2016</v>
      </c>
      <c r="F1714" s="13" t="s">
        <v>101</v>
      </c>
      <c r="G1714" s="88"/>
      <c r="H1714" s="88"/>
      <c r="I1714" s="88"/>
      <c r="J1714" s="88"/>
      <c r="K1714" s="88"/>
      <c r="L1714" s="88"/>
      <c r="M1714" s="45">
        <v>5879</v>
      </c>
      <c r="N1714" s="45">
        <v>13455</v>
      </c>
      <c r="O1714" s="45"/>
      <c r="P1714" s="45"/>
      <c r="Q1714" s="45"/>
      <c r="R1714" s="45"/>
      <c r="S1714" s="45"/>
      <c r="T1714" s="45"/>
      <c r="U1714" s="45"/>
      <c r="V1714" s="45"/>
      <c r="W1714" s="138"/>
      <c r="X1714" s="138"/>
      <c r="Y1714" s="138"/>
      <c r="Z1714" s="25">
        <v>0.98</v>
      </c>
      <c r="AA1714" s="25"/>
      <c r="AB1714" s="25">
        <v>0.253</v>
      </c>
      <c r="AC1714" s="25">
        <v>5.1999999999999998E-2</v>
      </c>
      <c r="AD1714" s="121"/>
      <c r="AE1714" s="121"/>
      <c r="AF1714" s="88">
        <v>630</v>
      </c>
      <c r="AG1714" s="88">
        <v>1415</v>
      </c>
      <c r="AH1714" s="1"/>
      <c r="AI1714" s="1"/>
      <c r="AJ1714" s="1"/>
      <c r="AK1714" s="1"/>
      <c r="AL1714" s="1"/>
      <c r="AM1714" s="1"/>
      <c r="AN1714" s="1"/>
      <c r="AO1714" s="1"/>
      <c r="AP1714" s="1"/>
      <c r="AQ1714" s="1"/>
      <c r="AR1714" s="1"/>
      <c r="AS1714" s="1"/>
      <c r="AT1714" s="1"/>
      <c r="AU1714" s="1"/>
      <c r="AV1714" s="1"/>
      <c r="AW1714" s="1"/>
    </row>
    <row r="1715" spans="1:49">
      <c r="A1715" s="12" t="s">
        <v>164</v>
      </c>
      <c r="B1715" s="2" t="s">
        <v>75</v>
      </c>
      <c r="C1715" s="13" t="s">
        <v>63</v>
      </c>
      <c r="D1715" s="2">
        <v>2016</v>
      </c>
      <c r="E1715" s="13">
        <v>2016</v>
      </c>
      <c r="F1715" s="13" t="s">
        <v>101</v>
      </c>
      <c r="G1715" s="88"/>
      <c r="H1715" s="88"/>
      <c r="I1715" s="88"/>
      <c r="J1715" s="88"/>
      <c r="K1715" s="88"/>
      <c r="L1715" s="88"/>
      <c r="M1715" s="45">
        <v>4666</v>
      </c>
      <c r="N1715" s="45">
        <v>10176</v>
      </c>
      <c r="O1715" s="45"/>
      <c r="P1715" s="45"/>
      <c r="Q1715" s="45"/>
      <c r="R1715" s="45"/>
      <c r="S1715" s="45"/>
      <c r="T1715" s="45"/>
      <c r="U1715" s="45"/>
      <c r="V1715" s="45"/>
      <c r="W1715" s="138"/>
      <c r="X1715" s="138"/>
      <c r="Y1715" s="138"/>
      <c r="Z1715" s="25">
        <v>0.94689999999999996</v>
      </c>
      <c r="AA1715" s="25"/>
      <c r="AB1715" s="25">
        <v>0.253</v>
      </c>
      <c r="AC1715" s="25">
        <v>5.1999999999999998E-2</v>
      </c>
      <c r="AD1715" s="121"/>
      <c r="AE1715" s="121"/>
      <c r="AF1715" s="88">
        <v>419</v>
      </c>
      <c r="AG1715" s="88">
        <v>899</v>
      </c>
      <c r="AH1715" s="1"/>
      <c r="AI1715" s="1"/>
      <c r="AJ1715" s="1"/>
      <c r="AK1715" s="1"/>
      <c r="AL1715" s="1"/>
      <c r="AM1715" s="1"/>
      <c r="AN1715" s="1"/>
      <c r="AO1715" s="1"/>
      <c r="AP1715" s="1"/>
      <c r="AQ1715" s="1"/>
      <c r="AR1715" s="1"/>
      <c r="AS1715" s="1"/>
      <c r="AT1715" s="1"/>
      <c r="AU1715" s="1"/>
      <c r="AV1715" s="1"/>
      <c r="AW1715" s="1"/>
    </row>
    <row r="1716" spans="1:49">
      <c r="A1716" s="12" t="s">
        <v>165</v>
      </c>
      <c r="B1716" s="2" t="s">
        <v>75</v>
      </c>
      <c r="C1716" s="13" t="s">
        <v>63</v>
      </c>
      <c r="D1716" s="2">
        <v>2016</v>
      </c>
      <c r="E1716" s="13">
        <v>2016</v>
      </c>
      <c r="F1716" s="13" t="s">
        <v>101</v>
      </c>
      <c r="G1716" s="88"/>
      <c r="H1716" s="88"/>
      <c r="I1716" s="88"/>
      <c r="J1716" s="88"/>
      <c r="K1716" s="88"/>
      <c r="L1716" s="88"/>
      <c r="M1716" s="45">
        <v>1004</v>
      </c>
      <c r="N1716" s="45">
        <v>1756</v>
      </c>
      <c r="O1716" s="45"/>
      <c r="P1716" s="45"/>
      <c r="Q1716" s="45"/>
      <c r="R1716" s="45"/>
      <c r="S1716" s="45"/>
      <c r="T1716" s="45"/>
      <c r="U1716" s="45"/>
      <c r="V1716" s="45"/>
      <c r="W1716" s="138"/>
      <c r="X1716" s="138"/>
      <c r="Y1716" s="138"/>
      <c r="Z1716" s="25">
        <v>0.9778</v>
      </c>
      <c r="AA1716" s="25"/>
      <c r="AB1716" s="25">
        <v>0.253</v>
      </c>
      <c r="AC1716" s="25">
        <v>5.1999999999999998E-2</v>
      </c>
      <c r="AD1716" s="121"/>
      <c r="AE1716" s="121"/>
      <c r="AF1716" s="88">
        <v>27</v>
      </c>
      <c r="AG1716" s="88">
        <v>39</v>
      </c>
      <c r="AH1716" s="1"/>
      <c r="AI1716" s="1"/>
      <c r="AJ1716" s="1"/>
      <c r="AK1716" s="1"/>
      <c r="AL1716" s="1"/>
      <c r="AM1716" s="1"/>
      <c r="AN1716" s="1"/>
      <c r="AO1716" s="1"/>
      <c r="AP1716" s="1"/>
      <c r="AQ1716" s="1"/>
      <c r="AR1716" s="1"/>
      <c r="AS1716" s="1"/>
      <c r="AT1716" s="1"/>
      <c r="AU1716" s="1"/>
      <c r="AV1716" s="1"/>
      <c r="AW1716" s="1"/>
    </row>
    <row r="1717" spans="1:49">
      <c r="A1717" s="12" t="s">
        <v>166</v>
      </c>
      <c r="B1717" s="2" t="s">
        <v>74</v>
      </c>
      <c r="C1717" s="13" t="s">
        <v>63</v>
      </c>
      <c r="D1717" s="2">
        <v>2016</v>
      </c>
      <c r="E1717" s="13">
        <v>2016</v>
      </c>
      <c r="F1717" s="13" t="s">
        <v>101</v>
      </c>
      <c r="G1717" s="88"/>
      <c r="H1717" s="88"/>
      <c r="I1717" s="88"/>
      <c r="J1717" s="88"/>
      <c r="K1717" s="88"/>
      <c r="L1717" s="88"/>
      <c r="M1717" s="45">
        <v>52800</v>
      </c>
      <c r="N1717" s="45">
        <v>123625</v>
      </c>
      <c r="O1717" s="45"/>
      <c r="P1717" s="45"/>
      <c r="Q1717" s="45"/>
      <c r="R1717" s="45"/>
      <c r="S1717" s="45"/>
      <c r="T1717" s="45"/>
      <c r="U1717" s="45"/>
      <c r="V1717" s="45"/>
      <c r="W1717" s="138"/>
      <c r="X1717" s="138"/>
      <c r="Y1717" s="138"/>
      <c r="Z1717" s="25">
        <v>0.997</v>
      </c>
      <c r="AA1717" s="25"/>
      <c r="AB1717" s="25">
        <v>8.3000000000000004E-2</v>
      </c>
      <c r="AC1717" s="25">
        <v>4.1200000000000001E-2</v>
      </c>
      <c r="AD1717" s="121"/>
      <c r="AE1717" s="121"/>
      <c r="AF1717" s="88">
        <v>8024</v>
      </c>
      <c r="AG1717" s="88">
        <v>18900</v>
      </c>
      <c r="AH1717" s="1"/>
      <c r="AI1717" s="1"/>
      <c r="AJ1717" s="1"/>
      <c r="AK1717" s="1"/>
      <c r="AL1717" s="1"/>
      <c r="AM1717" s="1"/>
      <c r="AN1717" s="1"/>
      <c r="AO1717" s="1"/>
      <c r="AP1717" s="1"/>
      <c r="AQ1717" s="1"/>
      <c r="AR1717" s="1"/>
      <c r="AS1717" s="1"/>
      <c r="AT1717" s="1"/>
      <c r="AU1717" s="1"/>
      <c r="AV1717" s="1"/>
      <c r="AW1717" s="1"/>
    </row>
    <row r="1718" spans="1:49">
      <c r="A1718" s="12" t="s">
        <v>167</v>
      </c>
      <c r="B1718" s="2" t="s">
        <v>75</v>
      </c>
      <c r="C1718" s="13" t="s">
        <v>63</v>
      </c>
      <c r="D1718" s="2">
        <v>2016</v>
      </c>
      <c r="E1718" s="13">
        <v>2016</v>
      </c>
      <c r="F1718" s="13" t="s">
        <v>101</v>
      </c>
      <c r="G1718" s="88"/>
      <c r="H1718" s="88"/>
      <c r="I1718" s="88"/>
      <c r="J1718" s="88"/>
      <c r="K1718" s="88"/>
      <c r="L1718" s="88"/>
      <c r="M1718" s="45">
        <v>3178</v>
      </c>
      <c r="N1718" s="45">
        <v>5458</v>
      </c>
      <c r="O1718" s="45"/>
      <c r="P1718" s="45"/>
      <c r="Q1718" s="45"/>
      <c r="R1718" s="45"/>
      <c r="S1718" s="45"/>
      <c r="T1718" s="45"/>
      <c r="U1718" s="45"/>
      <c r="V1718" s="45"/>
      <c r="W1718" s="138"/>
      <c r="X1718" s="138"/>
      <c r="Y1718" s="138"/>
      <c r="Z1718" s="25">
        <v>0.98609999999999998</v>
      </c>
      <c r="AA1718" s="25"/>
      <c r="AB1718" s="25">
        <v>0.253</v>
      </c>
      <c r="AC1718" s="25">
        <v>5.1999999999999998E-2</v>
      </c>
      <c r="AD1718" s="121"/>
      <c r="AE1718" s="121"/>
      <c r="AF1718" s="88">
        <v>105</v>
      </c>
      <c r="AG1718" s="88">
        <v>159</v>
      </c>
      <c r="AH1718" s="1"/>
      <c r="AI1718" s="1"/>
      <c r="AJ1718" s="1"/>
      <c r="AK1718" s="1"/>
      <c r="AL1718" s="1"/>
      <c r="AM1718" s="1"/>
      <c r="AN1718" s="1"/>
      <c r="AO1718" s="1"/>
      <c r="AP1718" s="1"/>
      <c r="AQ1718" s="1"/>
      <c r="AR1718" s="1"/>
      <c r="AS1718" s="1"/>
      <c r="AT1718" s="1"/>
      <c r="AU1718" s="1"/>
      <c r="AV1718" s="1"/>
      <c r="AW1718" s="1"/>
    </row>
    <row r="1719" spans="1:49">
      <c r="A1719" s="12" t="s">
        <v>168</v>
      </c>
      <c r="B1719" s="2" t="s">
        <v>74</v>
      </c>
      <c r="C1719" s="13" t="s">
        <v>63</v>
      </c>
      <c r="D1719" s="2">
        <v>2016</v>
      </c>
      <c r="E1719" s="13">
        <v>2016</v>
      </c>
      <c r="F1719" s="13" t="s">
        <v>101</v>
      </c>
      <c r="G1719" s="88"/>
      <c r="H1719" s="88"/>
      <c r="I1719" s="88"/>
      <c r="J1719" s="88"/>
      <c r="K1719" s="88"/>
      <c r="L1719" s="88"/>
      <c r="M1719" s="45">
        <v>37622</v>
      </c>
      <c r="N1719" s="45">
        <v>75291</v>
      </c>
      <c r="O1719" s="45"/>
      <c r="P1719" s="45"/>
      <c r="Q1719" s="45"/>
      <c r="R1719" s="45"/>
      <c r="S1719" s="45"/>
      <c r="T1719" s="45"/>
      <c r="U1719" s="45"/>
      <c r="V1719" s="45"/>
      <c r="W1719" s="138"/>
      <c r="X1719" s="138"/>
      <c r="Y1719" s="138"/>
      <c r="Z1719" s="25">
        <v>0.98829999999999996</v>
      </c>
      <c r="AA1719" s="25"/>
      <c r="AB1719" s="25">
        <v>0.36399999999999999</v>
      </c>
      <c r="AC1719" s="25">
        <v>6.0999999999999999E-2</v>
      </c>
      <c r="AD1719" s="121"/>
      <c r="AE1719" s="121"/>
      <c r="AF1719" s="88">
        <v>6947</v>
      </c>
      <c r="AG1719" s="88">
        <v>15761</v>
      </c>
      <c r="AH1719" s="1"/>
      <c r="AI1719" s="1"/>
      <c r="AJ1719" s="1"/>
      <c r="AK1719" s="1"/>
      <c r="AL1719" s="1"/>
      <c r="AM1719" s="1"/>
      <c r="AN1719" s="1"/>
      <c r="AO1719" s="1"/>
      <c r="AP1719" s="1"/>
      <c r="AQ1719" s="1"/>
      <c r="AR1719" s="1"/>
      <c r="AS1719" s="1"/>
      <c r="AT1719" s="1"/>
      <c r="AU1719" s="1"/>
      <c r="AV1719" s="1"/>
      <c r="AW1719" s="1"/>
    </row>
    <row r="1720" spans="1:49">
      <c r="A1720" s="12" t="s">
        <v>169</v>
      </c>
      <c r="B1720" s="2" t="s">
        <v>74</v>
      </c>
      <c r="C1720" s="13" t="s">
        <v>63</v>
      </c>
      <c r="D1720" s="2">
        <v>2016</v>
      </c>
      <c r="E1720" s="13">
        <v>2016</v>
      </c>
      <c r="F1720" s="13" t="s">
        <v>101</v>
      </c>
      <c r="G1720" s="88"/>
      <c r="H1720" s="88"/>
      <c r="I1720" s="88"/>
      <c r="J1720" s="88"/>
      <c r="K1720" s="88"/>
      <c r="L1720" s="88"/>
      <c r="M1720" s="45">
        <v>10856</v>
      </c>
      <c r="N1720" s="45">
        <v>21205</v>
      </c>
      <c r="O1720" s="45"/>
      <c r="P1720" s="45"/>
      <c r="Q1720" s="45"/>
      <c r="R1720" s="45"/>
      <c r="S1720" s="45"/>
      <c r="T1720" s="45"/>
      <c r="U1720" s="45"/>
      <c r="V1720" s="45"/>
      <c r="W1720" s="138"/>
      <c r="X1720" s="138"/>
      <c r="Y1720" s="138"/>
      <c r="Z1720" s="25">
        <v>0.97130000000000005</v>
      </c>
      <c r="AA1720" s="25"/>
      <c r="AB1720" s="25">
        <v>0.253</v>
      </c>
      <c r="AC1720" s="25">
        <v>5.1999999999999998E-2</v>
      </c>
      <c r="AD1720" s="121"/>
      <c r="AE1720" s="121"/>
      <c r="AF1720" s="88">
        <v>940</v>
      </c>
      <c r="AG1720" s="88">
        <v>1883</v>
      </c>
      <c r="AH1720" s="1"/>
      <c r="AI1720" s="1"/>
      <c r="AJ1720" s="1"/>
      <c r="AK1720" s="1"/>
      <c r="AL1720" s="1"/>
      <c r="AM1720" s="1"/>
      <c r="AN1720" s="1"/>
      <c r="AO1720" s="1"/>
      <c r="AP1720" s="1"/>
      <c r="AQ1720" s="1"/>
      <c r="AR1720" s="1"/>
      <c r="AS1720" s="1"/>
      <c r="AT1720" s="1"/>
      <c r="AU1720" s="1"/>
      <c r="AV1720" s="1"/>
      <c r="AW1720" s="1"/>
    </row>
    <row r="1721" spans="1:49">
      <c r="A1721" s="12" t="s">
        <v>170</v>
      </c>
      <c r="B1721" s="2" t="s">
        <v>75</v>
      </c>
      <c r="C1721" s="13" t="s">
        <v>63</v>
      </c>
      <c r="D1721" s="2">
        <v>2016</v>
      </c>
      <c r="E1721" s="13">
        <v>2016</v>
      </c>
      <c r="F1721" s="13" t="s">
        <v>101</v>
      </c>
      <c r="G1721" s="88"/>
      <c r="H1721" s="88"/>
      <c r="I1721" s="88"/>
      <c r="J1721" s="88"/>
      <c r="K1721" s="88"/>
      <c r="L1721" s="88"/>
      <c r="M1721" s="45">
        <v>6272</v>
      </c>
      <c r="N1721" s="45">
        <v>13529</v>
      </c>
      <c r="O1721" s="45"/>
      <c r="P1721" s="45"/>
      <c r="Q1721" s="45"/>
      <c r="R1721" s="45"/>
      <c r="S1721" s="45"/>
      <c r="T1721" s="45"/>
      <c r="U1721" s="45"/>
      <c r="V1721" s="45"/>
      <c r="W1721" s="138"/>
      <c r="X1721" s="138"/>
      <c r="Y1721" s="138"/>
      <c r="Z1721" s="25">
        <v>0.99590000000000001</v>
      </c>
      <c r="AA1721" s="25"/>
      <c r="AB1721" s="25">
        <v>0.253</v>
      </c>
      <c r="AC1721" s="25">
        <v>5.1999999999999998E-2</v>
      </c>
      <c r="AD1721" s="121"/>
      <c r="AE1721" s="121"/>
      <c r="AF1721" s="88">
        <v>482</v>
      </c>
      <c r="AG1721" s="88">
        <v>999</v>
      </c>
      <c r="AH1721" s="1"/>
      <c r="AI1721" s="1"/>
      <c r="AJ1721" s="1"/>
      <c r="AK1721" s="1"/>
      <c r="AL1721" s="1"/>
      <c r="AM1721" s="1"/>
      <c r="AN1721" s="1"/>
      <c r="AO1721" s="1"/>
      <c r="AP1721" s="1"/>
      <c r="AQ1721" s="1"/>
      <c r="AR1721" s="1"/>
      <c r="AS1721" s="1"/>
      <c r="AT1721" s="1"/>
      <c r="AU1721" s="1"/>
      <c r="AV1721" s="1"/>
      <c r="AW1721" s="1"/>
    </row>
    <row r="1722" spans="1:49">
      <c r="A1722" s="48" t="s">
        <v>171</v>
      </c>
      <c r="B1722" s="2" t="s">
        <v>66</v>
      </c>
      <c r="C1722" s="13" t="s">
        <v>184</v>
      </c>
      <c r="D1722" s="2">
        <v>2016</v>
      </c>
      <c r="E1722" s="13">
        <v>2016</v>
      </c>
      <c r="F1722" s="13" t="s">
        <v>101</v>
      </c>
      <c r="G1722" s="88">
        <v>263282</v>
      </c>
      <c r="H1722" s="88">
        <v>1814829</v>
      </c>
      <c r="I1722" s="88">
        <v>2101</v>
      </c>
      <c r="J1722" s="88">
        <v>18739</v>
      </c>
      <c r="K1722" s="88">
        <v>265383</v>
      </c>
      <c r="L1722" s="88">
        <v>1833568</v>
      </c>
      <c r="M1722" s="45">
        <v>2098951</v>
      </c>
      <c r="N1722" s="45">
        <v>4335666</v>
      </c>
      <c r="O1722" s="45">
        <v>673047</v>
      </c>
      <c r="P1722" s="45">
        <v>3614635</v>
      </c>
      <c r="Q1722" s="45">
        <v>4287682</v>
      </c>
      <c r="R1722" s="45">
        <v>7122</v>
      </c>
      <c r="S1722" s="45">
        <v>40862</v>
      </c>
      <c r="T1722" s="45">
        <v>47984</v>
      </c>
      <c r="U1722" s="45">
        <v>680169</v>
      </c>
      <c r="V1722" s="45">
        <v>3655497</v>
      </c>
      <c r="W1722" s="138">
        <v>599103503</v>
      </c>
      <c r="X1722" s="138">
        <v>5847471</v>
      </c>
      <c r="Y1722" s="138">
        <v>604950974</v>
      </c>
      <c r="Z1722" s="25">
        <v>0.97319999999999995</v>
      </c>
      <c r="AA1722" s="25"/>
      <c r="AB1722" s="25">
        <v>0.372</v>
      </c>
      <c r="AC1722" s="25">
        <v>6.1800000000000001E-2</v>
      </c>
      <c r="AD1722" s="121"/>
      <c r="AE1722" s="121"/>
      <c r="AF1722" s="88">
        <v>300507</v>
      </c>
      <c r="AG1722" s="88">
        <v>634973</v>
      </c>
      <c r="AH1722" s="2"/>
      <c r="AI1722" s="2"/>
      <c r="AJ1722" s="2"/>
      <c r="AK1722" s="2"/>
      <c r="AL1722" s="2"/>
      <c r="AM1722" s="2"/>
      <c r="AN1722" s="2"/>
      <c r="AO1722" s="2"/>
      <c r="AP1722" s="2"/>
      <c r="AQ1722" s="2"/>
      <c r="AR1722" s="2"/>
      <c r="AS1722" s="2"/>
      <c r="AT1722" s="2"/>
      <c r="AU1722" s="2"/>
      <c r="AV1722" s="2"/>
      <c r="AW1722" s="2"/>
    </row>
    <row r="1723" spans="1:49">
      <c r="A1723" s="48" t="s">
        <v>172</v>
      </c>
      <c r="B1723" s="2" t="s">
        <v>74</v>
      </c>
      <c r="C1723" s="13" t="s">
        <v>184</v>
      </c>
      <c r="D1723" s="2">
        <v>2016</v>
      </c>
      <c r="E1723" s="13">
        <v>2016</v>
      </c>
      <c r="F1723" s="13" t="s">
        <v>101</v>
      </c>
      <c r="G1723" s="88"/>
      <c r="H1723" s="88"/>
      <c r="I1723" s="88"/>
      <c r="J1723" s="88"/>
      <c r="K1723" s="88"/>
      <c r="L1723" s="88"/>
      <c r="M1723" s="45">
        <v>61033</v>
      </c>
      <c r="N1723" s="45">
        <v>116621</v>
      </c>
      <c r="O1723" s="45"/>
      <c r="P1723" s="45"/>
      <c r="Q1723" s="45"/>
      <c r="R1723" s="45"/>
      <c r="S1723" s="45"/>
      <c r="T1723" s="45"/>
      <c r="U1723" s="45"/>
      <c r="V1723" s="45"/>
      <c r="W1723" s="138"/>
      <c r="X1723" s="138"/>
      <c r="Y1723" s="138"/>
      <c r="Z1723" s="25">
        <v>0.97829999999999995</v>
      </c>
      <c r="AA1723" s="25"/>
      <c r="AB1723" s="25">
        <v>0.42099999999999999</v>
      </c>
      <c r="AC1723" s="25">
        <v>6.08E-2</v>
      </c>
      <c r="AD1723" s="121"/>
      <c r="AE1723" s="121"/>
      <c r="AF1723" s="88">
        <v>8134</v>
      </c>
      <c r="AG1723" s="88">
        <v>15821</v>
      </c>
      <c r="AH1723" s="1"/>
      <c r="AI1723" s="1"/>
      <c r="AJ1723" s="1"/>
      <c r="AK1723" s="1"/>
      <c r="AL1723" s="1"/>
      <c r="AM1723" s="1"/>
      <c r="AN1723" s="1"/>
      <c r="AO1723" s="1"/>
      <c r="AP1723" s="1"/>
      <c r="AQ1723" s="1"/>
      <c r="AR1723" s="1"/>
      <c r="AS1723" s="1"/>
      <c r="AT1723" s="1"/>
      <c r="AU1723" s="1"/>
      <c r="AV1723" s="1"/>
      <c r="AW1723" s="1"/>
    </row>
    <row r="1724" spans="1:49">
      <c r="A1724" s="48" t="s">
        <v>173</v>
      </c>
      <c r="B1724" s="2" t="s">
        <v>75</v>
      </c>
      <c r="C1724" s="13" t="s">
        <v>184</v>
      </c>
      <c r="D1724" s="2">
        <v>2016</v>
      </c>
      <c r="E1724" s="13">
        <v>2016</v>
      </c>
      <c r="F1724" s="13" t="s">
        <v>101</v>
      </c>
      <c r="G1724" s="88"/>
      <c r="H1724" s="88"/>
      <c r="I1724" s="88"/>
      <c r="J1724" s="88"/>
      <c r="K1724" s="88"/>
      <c r="L1724" s="88"/>
      <c r="M1724" s="45">
        <v>91</v>
      </c>
      <c r="N1724" s="45">
        <v>147</v>
      </c>
      <c r="O1724" s="45"/>
      <c r="P1724" s="45"/>
      <c r="Q1724" s="45"/>
      <c r="R1724" s="45"/>
      <c r="S1724" s="45"/>
      <c r="T1724" s="45"/>
      <c r="U1724" s="45"/>
      <c r="V1724" s="45"/>
      <c r="W1724" s="138"/>
      <c r="X1724" s="138"/>
      <c r="Y1724" s="138"/>
      <c r="Z1724" s="25">
        <v>1</v>
      </c>
      <c r="AA1724" s="25"/>
      <c r="AB1724" s="25">
        <v>0.25800000000000001</v>
      </c>
      <c r="AC1724" s="25">
        <v>5.7299999999999997E-2</v>
      </c>
      <c r="AD1724" s="121"/>
      <c r="AE1724" s="121"/>
      <c r="AF1724" s="88">
        <v>0</v>
      </c>
      <c r="AG1724" s="88">
        <v>0</v>
      </c>
      <c r="AH1724" s="1"/>
      <c r="AI1724" s="1"/>
      <c r="AJ1724" s="1"/>
      <c r="AK1724" s="1"/>
      <c r="AL1724" s="1"/>
      <c r="AM1724" s="1"/>
      <c r="AN1724" s="1"/>
      <c r="AO1724" s="1"/>
      <c r="AP1724" s="1"/>
      <c r="AQ1724" s="1"/>
      <c r="AR1724" s="1"/>
      <c r="AS1724" s="1"/>
      <c r="AT1724" s="1"/>
      <c r="AU1724" s="1"/>
      <c r="AV1724" s="1"/>
      <c r="AW1724" s="1"/>
    </row>
    <row r="1725" spans="1:49">
      <c r="A1725" s="48" t="s">
        <v>174</v>
      </c>
      <c r="B1725" s="2" t="s">
        <v>75</v>
      </c>
      <c r="C1725" s="13" t="s">
        <v>184</v>
      </c>
      <c r="D1725" s="2">
        <v>2016</v>
      </c>
      <c r="E1725" s="13">
        <v>2016</v>
      </c>
      <c r="F1725" s="13" t="s">
        <v>101</v>
      </c>
      <c r="G1725" s="88"/>
      <c r="H1725" s="88"/>
      <c r="I1725" s="88"/>
      <c r="J1725" s="88"/>
      <c r="K1725" s="88"/>
      <c r="L1725" s="88"/>
      <c r="M1725" s="45">
        <v>1784</v>
      </c>
      <c r="N1725" s="45">
        <v>3372</v>
      </c>
      <c r="O1725" s="45"/>
      <c r="P1725" s="45"/>
      <c r="Q1725" s="45"/>
      <c r="R1725" s="45"/>
      <c r="S1725" s="45"/>
      <c r="T1725" s="45"/>
      <c r="U1725" s="45"/>
      <c r="V1725" s="45"/>
      <c r="W1725" s="138"/>
      <c r="X1725" s="138"/>
      <c r="Y1725" s="138"/>
      <c r="Z1725" s="25">
        <v>0.98839999999999995</v>
      </c>
      <c r="AA1725" s="25"/>
      <c r="AB1725" s="25">
        <v>0.25800000000000001</v>
      </c>
      <c r="AC1725" s="25">
        <v>5.7299999999999997E-2</v>
      </c>
      <c r="AD1725" s="121"/>
      <c r="AE1725" s="121"/>
      <c r="AF1725" s="88">
        <v>46</v>
      </c>
      <c r="AG1725" s="88">
        <v>80</v>
      </c>
      <c r="AH1725" s="1"/>
      <c r="AI1725" s="1"/>
      <c r="AJ1725" s="1"/>
      <c r="AK1725" s="1"/>
      <c r="AL1725" s="1"/>
      <c r="AM1725" s="1"/>
      <c r="AN1725" s="1"/>
      <c r="AO1725" s="1"/>
      <c r="AP1725" s="1"/>
      <c r="AQ1725" s="1"/>
      <c r="AR1725" s="1"/>
      <c r="AS1725" s="1"/>
      <c r="AT1725" s="1"/>
      <c r="AU1725" s="1"/>
      <c r="AV1725" s="1"/>
      <c r="AW1725" s="1"/>
    </row>
    <row r="1726" spans="1:49">
      <c r="A1726" s="48" t="s">
        <v>175</v>
      </c>
      <c r="B1726" s="2" t="s">
        <v>75</v>
      </c>
      <c r="C1726" s="13" t="s">
        <v>184</v>
      </c>
      <c r="D1726" s="2">
        <v>2016</v>
      </c>
      <c r="E1726" s="13">
        <v>2016</v>
      </c>
      <c r="F1726" s="13" t="s">
        <v>101</v>
      </c>
      <c r="G1726" s="88"/>
      <c r="H1726" s="88"/>
      <c r="I1726" s="88"/>
      <c r="J1726" s="88"/>
      <c r="K1726" s="88"/>
      <c r="L1726" s="88"/>
      <c r="M1726" s="45">
        <v>17112</v>
      </c>
      <c r="N1726" s="45">
        <v>32351</v>
      </c>
      <c r="O1726" s="45"/>
      <c r="P1726" s="45"/>
      <c r="Q1726" s="45"/>
      <c r="R1726" s="45"/>
      <c r="S1726" s="45"/>
      <c r="T1726" s="45"/>
      <c r="U1726" s="45"/>
      <c r="V1726" s="45"/>
      <c r="W1726" s="138"/>
      <c r="X1726" s="138"/>
      <c r="Y1726" s="138"/>
      <c r="Z1726" s="25">
        <v>0.95399999999999996</v>
      </c>
      <c r="AA1726" s="25"/>
      <c r="AB1726" s="25">
        <v>0.25800000000000001</v>
      </c>
      <c r="AC1726" s="25">
        <v>5.7299999999999997E-2</v>
      </c>
      <c r="AD1726" s="121"/>
      <c r="AE1726" s="121"/>
      <c r="AF1726" s="88">
        <v>853</v>
      </c>
      <c r="AG1726" s="88">
        <v>1481</v>
      </c>
      <c r="AH1726" s="1"/>
      <c r="AI1726" s="1"/>
      <c r="AJ1726" s="1"/>
      <c r="AK1726" s="1"/>
      <c r="AL1726" s="1"/>
      <c r="AM1726" s="1"/>
      <c r="AN1726" s="1"/>
      <c r="AO1726" s="1"/>
      <c r="AP1726" s="1"/>
      <c r="AQ1726" s="1"/>
      <c r="AR1726" s="1"/>
      <c r="AS1726" s="1"/>
      <c r="AT1726" s="1"/>
      <c r="AU1726" s="1"/>
      <c r="AV1726" s="1"/>
      <c r="AW1726" s="1"/>
    </row>
    <row r="1727" spans="1:49">
      <c r="A1727" s="48" t="s">
        <v>176</v>
      </c>
      <c r="B1727" s="2" t="s">
        <v>75</v>
      </c>
      <c r="C1727" s="13" t="s">
        <v>184</v>
      </c>
      <c r="D1727" s="2">
        <v>2016</v>
      </c>
      <c r="E1727" s="13">
        <v>2016</v>
      </c>
      <c r="F1727" s="13" t="s">
        <v>101</v>
      </c>
      <c r="G1727" s="88"/>
      <c r="H1727" s="88"/>
      <c r="I1727" s="88"/>
      <c r="J1727" s="88"/>
      <c r="K1727" s="88"/>
      <c r="L1727" s="88"/>
      <c r="M1727" s="45">
        <v>2809</v>
      </c>
      <c r="N1727" s="45">
        <v>5194</v>
      </c>
      <c r="O1727" s="45"/>
      <c r="P1727" s="45"/>
      <c r="Q1727" s="45"/>
      <c r="R1727" s="45"/>
      <c r="S1727" s="45"/>
      <c r="T1727" s="45"/>
      <c r="U1727" s="45"/>
      <c r="V1727" s="45"/>
      <c r="W1727" s="138"/>
      <c r="X1727" s="138"/>
      <c r="Y1727" s="138"/>
      <c r="Z1727" s="25">
        <v>0.97760000000000002</v>
      </c>
      <c r="AA1727" s="25"/>
      <c r="AB1727" s="25">
        <v>0.25800000000000001</v>
      </c>
      <c r="AC1727" s="25">
        <v>5.7299999999999997E-2</v>
      </c>
      <c r="AD1727" s="121"/>
      <c r="AE1727" s="121"/>
      <c r="AF1727" s="88">
        <v>65</v>
      </c>
      <c r="AG1727" s="88">
        <v>118</v>
      </c>
      <c r="AH1727" s="1"/>
      <c r="AI1727" s="1"/>
      <c r="AJ1727" s="1"/>
      <c r="AK1727" s="1"/>
      <c r="AL1727" s="1"/>
      <c r="AM1727" s="1"/>
      <c r="AN1727" s="1"/>
      <c r="AO1727" s="1"/>
      <c r="AP1727" s="1"/>
      <c r="AQ1727" s="1"/>
      <c r="AR1727" s="1"/>
      <c r="AS1727" s="1"/>
      <c r="AT1727" s="1"/>
      <c r="AU1727" s="1"/>
      <c r="AV1727" s="1"/>
      <c r="AW1727" s="1"/>
    </row>
    <row r="1728" spans="1:49">
      <c r="A1728" s="48" t="s">
        <v>177</v>
      </c>
      <c r="B1728" s="2" t="s">
        <v>75</v>
      </c>
      <c r="C1728" s="13" t="s">
        <v>184</v>
      </c>
      <c r="D1728" s="2">
        <v>2016</v>
      </c>
      <c r="E1728" s="13">
        <v>2016</v>
      </c>
      <c r="F1728" s="13" t="s">
        <v>101</v>
      </c>
      <c r="G1728" s="88"/>
      <c r="H1728" s="88"/>
      <c r="I1728" s="88"/>
      <c r="J1728" s="88"/>
      <c r="K1728" s="88"/>
      <c r="L1728" s="88"/>
      <c r="M1728" s="45">
        <v>638</v>
      </c>
      <c r="N1728" s="45">
        <v>1441</v>
      </c>
      <c r="O1728" s="45"/>
      <c r="P1728" s="45"/>
      <c r="Q1728" s="45"/>
      <c r="R1728" s="45"/>
      <c r="S1728" s="45"/>
      <c r="T1728" s="45"/>
      <c r="U1728" s="45"/>
      <c r="V1728" s="45"/>
      <c r="W1728" s="138"/>
      <c r="X1728" s="138"/>
      <c r="Y1728" s="138"/>
      <c r="Z1728" s="25">
        <v>0.86670000000000003</v>
      </c>
      <c r="AA1728" s="25"/>
      <c r="AB1728" s="25">
        <v>0.25800000000000001</v>
      </c>
      <c r="AC1728" s="25">
        <v>5.7299999999999997E-2</v>
      </c>
      <c r="AD1728" s="121"/>
      <c r="AE1728" s="121"/>
      <c r="AF1728" s="88">
        <v>116</v>
      </c>
      <c r="AG1728" s="88">
        <v>260</v>
      </c>
      <c r="AH1728" s="1"/>
      <c r="AI1728" s="1"/>
      <c r="AJ1728" s="1"/>
      <c r="AK1728" s="1"/>
      <c r="AL1728" s="1"/>
      <c r="AM1728" s="1"/>
      <c r="AN1728" s="1"/>
      <c r="AO1728" s="1"/>
      <c r="AP1728" s="1"/>
      <c r="AQ1728" s="1"/>
      <c r="AR1728" s="1"/>
      <c r="AS1728" s="1"/>
      <c r="AT1728" s="1"/>
      <c r="AU1728" s="1"/>
      <c r="AV1728" s="1"/>
      <c r="AW1728" s="1"/>
    </row>
    <row r="1729" spans="1:49">
      <c r="A1729" s="48" t="s">
        <v>178</v>
      </c>
      <c r="B1729" s="2" t="s">
        <v>74</v>
      </c>
      <c r="C1729" s="13" t="s">
        <v>184</v>
      </c>
      <c r="D1729" s="2">
        <v>2016</v>
      </c>
      <c r="E1729" s="13">
        <v>2016</v>
      </c>
      <c r="F1729" s="13" t="s">
        <v>101</v>
      </c>
      <c r="G1729" s="88"/>
      <c r="H1729" s="88"/>
      <c r="I1729" s="88"/>
      <c r="J1729" s="88"/>
      <c r="K1729" s="88"/>
      <c r="L1729" s="88"/>
      <c r="M1729" s="45">
        <v>34403</v>
      </c>
      <c r="N1729" s="45">
        <v>68288</v>
      </c>
      <c r="O1729" s="45"/>
      <c r="P1729" s="45"/>
      <c r="Q1729" s="45"/>
      <c r="R1729" s="45"/>
      <c r="S1729" s="45"/>
      <c r="T1729" s="45"/>
      <c r="U1729" s="45"/>
      <c r="V1729" s="45"/>
      <c r="W1729" s="138"/>
      <c r="X1729" s="138"/>
      <c r="Y1729" s="138"/>
      <c r="Z1729" s="25">
        <v>0.96209999999999996</v>
      </c>
      <c r="AA1729" s="25"/>
      <c r="AB1729" s="25">
        <v>0.46200000000000002</v>
      </c>
      <c r="AC1729" s="25">
        <v>3.73E-2</v>
      </c>
      <c r="AD1729" s="121"/>
      <c r="AE1729" s="121"/>
      <c r="AF1729" s="88">
        <v>5007</v>
      </c>
      <c r="AG1729" s="88">
        <v>10156</v>
      </c>
      <c r="AH1729" s="1"/>
      <c r="AI1729" s="1"/>
      <c r="AJ1729" s="1"/>
      <c r="AK1729" s="1"/>
      <c r="AL1729" s="1"/>
      <c r="AM1729" s="1"/>
      <c r="AN1729" s="1"/>
      <c r="AO1729" s="1"/>
      <c r="AP1729" s="1"/>
      <c r="AQ1729" s="1"/>
      <c r="AR1729" s="1"/>
      <c r="AS1729" s="1"/>
      <c r="AT1729" s="1"/>
      <c r="AU1729" s="1"/>
      <c r="AV1729" s="1"/>
      <c r="AW1729" s="1"/>
    </row>
    <row r="1730" spans="1:49">
      <c r="A1730" s="48" t="s">
        <v>179</v>
      </c>
      <c r="B1730" s="2" t="s">
        <v>75</v>
      </c>
      <c r="C1730" s="13" t="s">
        <v>184</v>
      </c>
      <c r="D1730" s="2">
        <v>2016</v>
      </c>
      <c r="E1730" s="13">
        <v>2016</v>
      </c>
      <c r="F1730" s="13" t="s">
        <v>101</v>
      </c>
      <c r="G1730" s="88"/>
      <c r="H1730" s="88"/>
      <c r="I1730" s="88"/>
      <c r="J1730" s="88"/>
      <c r="K1730" s="88"/>
      <c r="L1730" s="88"/>
      <c r="M1730" s="45">
        <v>2639</v>
      </c>
      <c r="N1730" s="45">
        <v>5380</v>
      </c>
      <c r="O1730" s="45"/>
      <c r="P1730" s="45"/>
      <c r="Q1730" s="45"/>
      <c r="R1730" s="45"/>
      <c r="S1730" s="45"/>
      <c r="T1730" s="45"/>
      <c r="U1730" s="45"/>
      <c r="V1730" s="45"/>
      <c r="W1730" s="138"/>
      <c r="X1730" s="138"/>
      <c r="Y1730" s="138"/>
      <c r="Z1730" s="25">
        <v>0.99050000000000005</v>
      </c>
      <c r="AA1730" s="25"/>
      <c r="AB1730" s="25">
        <v>0.25800000000000001</v>
      </c>
      <c r="AC1730" s="25">
        <v>5.7299999999999997E-2</v>
      </c>
      <c r="AD1730" s="121"/>
      <c r="AE1730" s="121"/>
      <c r="AF1730" s="88">
        <v>120</v>
      </c>
      <c r="AG1730" s="88">
        <v>228</v>
      </c>
    </row>
    <row r="1731" spans="1:49">
      <c r="A1731" s="48" t="s">
        <v>180</v>
      </c>
      <c r="B1731" s="2" t="s">
        <v>75</v>
      </c>
      <c r="C1731" s="13" t="s">
        <v>184</v>
      </c>
      <c r="D1731" s="2">
        <v>2016</v>
      </c>
      <c r="E1731" s="13">
        <v>2016</v>
      </c>
      <c r="F1731" s="13" t="s">
        <v>101</v>
      </c>
      <c r="G1731" s="88"/>
      <c r="H1731" s="88"/>
      <c r="I1731" s="88"/>
      <c r="J1731" s="88"/>
      <c r="K1731" s="88"/>
      <c r="L1731" s="88"/>
      <c r="M1731" s="45">
        <v>7262</v>
      </c>
      <c r="N1731" s="45">
        <v>12919</v>
      </c>
      <c r="O1731" s="45"/>
      <c r="P1731" s="45"/>
      <c r="Q1731" s="45"/>
      <c r="R1731" s="45"/>
      <c r="S1731" s="45"/>
      <c r="T1731" s="45"/>
      <c r="U1731" s="45"/>
      <c r="V1731" s="45"/>
      <c r="W1731" s="138"/>
      <c r="X1731" s="138"/>
      <c r="Y1731" s="138"/>
      <c r="Z1731" s="25">
        <v>0.9839</v>
      </c>
      <c r="AA1731" s="25"/>
      <c r="AB1731" s="25">
        <v>0.25800000000000001</v>
      </c>
      <c r="AC1731" s="25">
        <v>5.7299999999999997E-2</v>
      </c>
      <c r="AD1731" s="121"/>
      <c r="AE1731" s="121"/>
      <c r="AF1731" s="88">
        <v>371</v>
      </c>
      <c r="AG1731" s="88">
        <v>750</v>
      </c>
    </row>
    <row r="1732" spans="1:49">
      <c r="A1732" s="12" t="s">
        <v>122</v>
      </c>
      <c r="B1732" s="2" t="s">
        <v>74</v>
      </c>
      <c r="C1732" s="13" t="s">
        <v>184</v>
      </c>
      <c r="D1732" s="2">
        <v>2016</v>
      </c>
      <c r="E1732" s="13">
        <v>2016</v>
      </c>
      <c r="F1732" s="13" t="s">
        <v>101</v>
      </c>
      <c r="G1732" s="88"/>
      <c r="H1732" s="88"/>
      <c r="I1732" s="88"/>
      <c r="J1732" s="88"/>
      <c r="K1732" s="88"/>
      <c r="L1732" s="88"/>
      <c r="M1732" s="45">
        <v>95699</v>
      </c>
      <c r="N1732" s="45">
        <v>221330</v>
      </c>
      <c r="O1732" s="45"/>
      <c r="P1732" s="45"/>
      <c r="Q1732" s="45"/>
      <c r="R1732" s="45"/>
      <c r="S1732" s="45"/>
      <c r="T1732" s="45"/>
      <c r="U1732" s="45"/>
      <c r="V1732" s="45"/>
      <c r="W1732" s="138"/>
      <c r="X1732" s="138"/>
      <c r="Y1732" s="138"/>
      <c r="Z1732" s="25">
        <v>0.96299999999999997</v>
      </c>
      <c r="AA1732" s="25"/>
      <c r="AB1732" s="25">
        <v>0.27300000000000002</v>
      </c>
      <c r="AC1732" s="25">
        <v>2.2100000000000002E-2</v>
      </c>
      <c r="AD1732" s="121"/>
      <c r="AE1732" s="121"/>
      <c r="AF1732" s="88">
        <v>13379</v>
      </c>
      <c r="AG1732" s="88">
        <v>30208</v>
      </c>
    </row>
    <row r="1733" spans="1:49">
      <c r="A1733" s="12" t="s">
        <v>123</v>
      </c>
      <c r="B1733" s="2" t="s">
        <v>75</v>
      </c>
      <c r="C1733" s="13" t="s">
        <v>184</v>
      </c>
      <c r="D1733" s="2">
        <v>2016</v>
      </c>
      <c r="E1733" s="13">
        <v>2016</v>
      </c>
      <c r="F1733" s="13" t="s">
        <v>101</v>
      </c>
      <c r="G1733" s="88"/>
      <c r="H1733" s="88"/>
      <c r="I1733" s="88"/>
      <c r="J1733" s="88"/>
      <c r="K1733" s="88"/>
      <c r="L1733" s="88"/>
      <c r="M1733" s="45">
        <v>1588</v>
      </c>
      <c r="N1733" s="45">
        <v>3695</v>
      </c>
      <c r="O1733" s="45"/>
      <c r="P1733" s="45"/>
      <c r="Q1733" s="45"/>
      <c r="R1733" s="45"/>
      <c r="S1733" s="45"/>
      <c r="T1733" s="45"/>
      <c r="U1733" s="45"/>
      <c r="V1733" s="45"/>
      <c r="W1733" s="138"/>
      <c r="X1733" s="138"/>
      <c r="Y1733" s="138"/>
      <c r="Z1733" s="25">
        <v>1</v>
      </c>
      <c r="AA1733" s="25"/>
      <c r="AB1733" s="25">
        <v>0.25800000000000001</v>
      </c>
      <c r="AC1733" s="25">
        <v>5.7299999999999997E-2</v>
      </c>
      <c r="AD1733" s="121"/>
      <c r="AE1733" s="121"/>
      <c r="AF1733" s="88">
        <v>219</v>
      </c>
      <c r="AG1733" s="88">
        <v>477</v>
      </c>
    </row>
    <row r="1734" spans="1:49">
      <c r="A1734" s="12" t="s">
        <v>124</v>
      </c>
      <c r="B1734" s="2" t="s">
        <v>75</v>
      </c>
      <c r="C1734" s="13" t="s">
        <v>184</v>
      </c>
      <c r="D1734" s="2">
        <v>2016</v>
      </c>
      <c r="E1734" s="13">
        <v>2016</v>
      </c>
      <c r="F1734" s="13" t="s">
        <v>101</v>
      </c>
      <c r="G1734" s="88"/>
      <c r="H1734" s="88"/>
      <c r="I1734" s="88"/>
      <c r="J1734" s="88"/>
      <c r="K1734" s="88"/>
      <c r="L1734" s="88"/>
      <c r="M1734" s="45">
        <v>12588</v>
      </c>
      <c r="N1734" s="45">
        <v>21372</v>
      </c>
      <c r="O1734" s="45"/>
      <c r="P1734" s="45"/>
      <c r="Q1734" s="45"/>
      <c r="R1734" s="45"/>
      <c r="S1734" s="45"/>
      <c r="T1734" s="45"/>
      <c r="U1734" s="45"/>
      <c r="V1734" s="45"/>
      <c r="W1734" s="138"/>
      <c r="X1734" s="138"/>
      <c r="Y1734" s="138"/>
      <c r="Z1734" s="25">
        <v>0.99099999999999999</v>
      </c>
      <c r="AA1734" s="25"/>
      <c r="AB1734" s="25">
        <v>0.25800000000000001</v>
      </c>
      <c r="AC1734" s="25">
        <v>5.7299999999999997E-2</v>
      </c>
      <c r="AD1734" s="121"/>
      <c r="AE1734" s="121"/>
      <c r="AF1734" s="88">
        <v>582</v>
      </c>
      <c r="AG1734" s="88">
        <v>1109</v>
      </c>
    </row>
    <row r="1735" spans="1:49">
      <c r="A1735" s="12" t="s">
        <v>125</v>
      </c>
      <c r="B1735" s="2" t="s">
        <v>75</v>
      </c>
      <c r="C1735" s="13" t="s">
        <v>184</v>
      </c>
      <c r="D1735" s="2">
        <v>2016</v>
      </c>
      <c r="E1735" s="13">
        <v>2016</v>
      </c>
      <c r="F1735" s="13" t="s">
        <v>101</v>
      </c>
      <c r="G1735" s="88"/>
      <c r="H1735" s="88"/>
      <c r="I1735" s="88"/>
      <c r="J1735" s="88"/>
      <c r="K1735" s="88"/>
      <c r="L1735" s="88"/>
      <c r="M1735" s="45">
        <v>17435</v>
      </c>
      <c r="N1735" s="45">
        <v>42598</v>
      </c>
      <c r="O1735" s="45"/>
      <c r="P1735" s="45"/>
      <c r="Q1735" s="45"/>
      <c r="R1735" s="45"/>
      <c r="S1735" s="45"/>
      <c r="T1735" s="45"/>
      <c r="U1735" s="45"/>
      <c r="V1735" s="45"/>
      <c r="W1735" s="138"/>
      <c r="X1735" s="138"/>
      <c r="Y1735" s="138"/>
      <c r="Z1735" s="25">
        <v>0.97970000000000002</v>
      </c>
      <c r="AA1735" s="25"/>
      <c r="AB1735" s="25">
        <v>0.25800000000000001</v>
      </c>
      <c r="AC1735" s="25">
        <v>5.7299999999999997E-2</v>
      </c>
      <c r="AD1735" s="121"/>
      <c r="AE1735" s="121"/>
      <c r="AF1735" s="88">
        <v>865</v>
      </c>
      <c r="AG1735" s="88">
        <v>1710</v>
      </c>
    </row>
    <row r="1736" spans="1:49">
      <c r="A1736" s="12" t="s">
        <v>126</v>
      </c>
      <c r="B1736" s="2" t="s">
        <v>75</v>
      </c>
      <c r="C1736" s="13" t="s">
        <v>184</v>
      </c>
      <c r="D1736" s="2">
        <v>2016</v>
      </c>
      <c r="E1736" s="13">
        <v>2016</v>
      </c>
      <c r="F1736" s="13" t="s">
        <v>101</v>
      </c>
      <c r="G1736" s="88"/>
      <c r="H1736" s="88"/>
      <c r="I1736" s="88"/>
      <c r="J1736" s="88"/>
      <c r="K1736" s="88"/>
      <c r="L1736" s="88"/>
      <c r="M1736" s="45">
        <v>1070</v>
      </c>
      <c r="N1736" s="45">
        <v>2070</v>
      </c>
      <c r="O1736" s="45"/>
      <c r="P1736" s="45"/>
      <c r="Q1736" s="45"/>
      <c r="R1736" s="45"/>
      <c r="S1736" s="45"/>
      <c r="T1736" s="45"/>
      <c r="U1736" s="45"/>
      <c r="V1736" s="45"/>
      <c r="W1736" s="138"/>
      <c r="X1736" s="138"/>
      <c r="Y1736" s="138"/>
      <c r="Z1736" s="25">
        <v>0.98509999999999998</v>
      </c>
      <c r="AA1736" s="25"/>
      <c r="AB1736" s="25">
        <v>0.25800000000000001</v>
      </c>
      <c r="AC1736" s="25">
        <v>5.7299999999999997E-2</v>
      </c>
      <c r="AD1736" s="121"/>
      <c r="AE1736" s="121"/>
      <c r="AF1736" s="88">
        <v>70</v>
      </c>
      <c r="AG1736" s="88">
        <v>139</v>
      </c>
    </row>
    <row r="1737" spans="1:49">
      <c r="A1737" s="12" t="s">
        <v>127</v>
      </c>
      <c r="B1737" s="2" t="s">
        <v>75</v>
      </c>
      <c r="C1737" s="13" t="s">
        <v>184</v>
      </c>
      <c r="D1737" s="2">
        <v>2016</v>
      </c>
      <c r="E1737" s="13">
        <v>2016</v>
      </c>
      <c r="F1737" s="13" t="s">
        <v>101</v>
      </c>
      <c r="G1737" s="88"/>
      <c r="H1737" s="88"/>
      <c r="I1737" s="88"/>
      <c r="J1737" s="88"/>
      <c r="K1737" s="88"/>
      <c r="L1737" s="88"/>
      <c r="M1737" s="45">
        <v>71019</v>
      </c>
      <c r="N1737" s="45">
        <v>165185</v>
      </c>
      <c r="O1737" s="45"/>
      <c r="P1737" s="45"/>
      <c r="Q1737" s="45"/>
      <c r="R1737" s="45"/>
      <c r="S1737" s="45"/>
      <c r="T1737" s="45"/>
      <c r="U1737" s="45"/>
      <c r="V1737" s="45"/>
      <c r="W1737" s="138"/>
      <c r="X1737" s="138"/>
      <c r="Y1737" s="138"/>
      <c r="Z1737" s="25">
        <v>0.98870000000000002</v>
      </c>
      <c r="AA1737" s="25"/>
      <c r="AB1737" s="25">
        <v>0.14299999999999999</v>
      </c>
      <c r="AC1737" s="25">
        <v>1.2999999999999999E-2</v>
      </c>
      <c r="AD1737" s="121"/>
      <c r="AE1737" s="121"/>
      <c r="AF1737" s="88">
        <v>9931</v>
      </c>
      <c r="AG1737" s="88">
        <v>22696</v>
      </c>
    </row>
    <row r="1738" spans="1:49">
      <c r="A1738" s="12" t="s">
        <v>128</v>
      </c>
      <c r="B1738" s="2" t="s">
        <v>75</v>
      </c>
      <c r="C1738" s="13" t="s">
        <v>184</v>
      </c>
      <c r="D1738" s="2">
        <v>2016</v>
      </c>
      <c r="E1738" s="13">
        <v>2016</v>
      </c>
      <c r="F1738" s="13" t="s">
        <v>101</v>
      </c>
      <c r="G1738" s="88"/>
      <c r="H1738" s="88"/>
      <c r="I1738" s="88"/>
      <c r="J1738" s="88"/>
      <c r="K1738" s="88"/>
      <c r="L1738" s="88"/>
      <c r="M1738" s="45">
        <v>10837</v>
      </c>
      <c r="N1738" s="45">
        <v>24646</v>
      </c>
      <c r="O1738" s="45"/>
      <c r="P1738" s="45"/>
      <c r="Q1738" s="45"/>
      <c r="R1738" s="45"/>
      <c r="S1738" s="45"/>
      <c r="T1738" s="45"/>
      <c r="U1738" s="45"/>
      <c r="V1738" s="45"/>
      <c r="W1738" s="138"/>
      <c r="X1738" s="138"/>
      <c r="Y1738" s="138"/>
      <c r="Z1738" s="25">
        <v>0.99070000000000003</v>
      </c>
      <c r="AA1738" s="25"/>
      <c r="AB1738" s="25">
        <v>0.25800000000000001</v>
      </c>
      <c r="AC1738" s="25">
        <v>5.7299999999999997E-2</v>
      </c>
      <c r="AD1738" s="121"/>
      <c r="AE1738" s="121"/>
      <c r="AF1738" s="88">
        <v>1284</v>
      </c>
      <c r="AG1738" s="88">
        <v>2907</v>
      </c>
    </row>
    <row r="1739" spans="1:49">
      <c r="A1739" s="12" t="s">
        <v>129</v>
      </c>
      <c r="B1739" s="2" t="s">
        <v>75</v>
      </c>
      <c r="C1739" s="13" t="s">
        <v>184</v>
      </c>
      <c r="D1739" s="2">
        <v>2016</v>
      </c>
      <c r="E1739" s="13">
        <v>2016</v>
      </c>
      <c r="F1739" s="13" t="s">
        <v>101</v>
      </c>
      <c r="G1739" s="88"/>
      <c r="H1739" s="88"/>
      <c r="I1739" s="88"/>
      <c r="J1739" s="88"/>
      <c r="K1739" s="88"/>
      <c r="L1739" s="88"/>
      <c r="M1739" s="45">
        <v>6643</v>
      </c>
      <c r="N1739" s="45">
        <v>12472</v>
      </c>
      <c r="O1739" s="45"/>
      <c r="P1739" s="45"/>
      <c r="Q1739" s="45"/>
      <c r="R1739" s="45"/>
      <c r="S1739" s="45"/>
      <c r="T1739" s="45"/>
      <c r="U1739" s="45"/>
      <c r="V1739" s="45"/>
      <c r="W1739" s="138"/>
      <c r="X1739" s="138"/>
      <c r="Y1739" s="138"/>
      <c r="Z1739" s="25">
        <v>0.95960000000000001</v>
      </c>
      <c r="AA1739" s="25"/>
      <c r="AB1739" s="25">
        <v>0.25800000000000001</v>
      </c>
      <c r="AC1739" s="25">
        <v>5.7299999999999997E-2</v>
      </c>
      <c r="AD1739" s="121"/>
      <c r="AE1739" s="121"/>
      <c r="AF1739" s="88">
        <v>385</v>
      </c>
      <c r="AG1739" s="88">
        <v>777</v>
      </c>
    </row>
    <row r="1740" spans="1:49">
      <c r="A1740" s="12" t="s">
        <v>130</v>
      </c>
      <c r="B1740" s="2" t="s">
        <v>75</v>
      </c>
      <c r="C1740" s="13" t="s">
        <v>184</v>
      </c>
      <c r="D1740" s="2">
        <v>2016</v>
      </c>
      <c r="E1740" s="13">
        <v>2016</v>
      </c>
      <c r="F1740" s="13" t="s">
        <v>101</v>
      </c>
      <c r="G1740" s="88"/>
      <c r="H1740" s="88"/>
      <c r="I1740" s="88"/>
      <c r="J1740" s="88"/>
      <c r="K1740" s="88"/>
      <c r="L1740" s="88"/>
      <c r="M1740" s="45">
        <v>1572</v>
      </c>
      <c r="N1740" s="45">
        <v>3143</v>
      </c>
      <c r="O1740" s="45"/>
      <c r="P1740" s="45"/>
      <c r="Q1740" s="45"/>
      <c r="R1740" s="45"/>
      <c r="S1740" s="45"/>
      <c r="T1740" s="45"/>
      <c r="U1740" s="45"/>
      <c r="V1740" s="45"/>
      <c r="W1740" s="138"/>
      <c r="X1740" s="138"/>
      <c r="Y1740" s="138"/>
      <c r="Z1740" s="25">
        <v>0.88749999999999996</v>
      </c>
      <c r="AA1740" s="25"/>
      <c r="AB1740" s="25">
        <v>0.25800000000000001</v>
      </c>
      <c r="AC1740" s="25">
        <v>5.7299999999999997E-2</v>
      </c>
      <c r="AD1740" s="121"/>
      <c r="AE1740" s="121"/>
      <c r="AF1740" s="88">
        <v>88</v>
      </c>
      <c r="AG1740" s="88">
        <v>163</v>
      </c>
    </row>
    <row r="1741" spans="1:49">
      <c r="A1741" s="12" t="s">
        <v>131</v>
      </c>
      <c r="B1741" s="2" t="s">
        <v>76</v>
      </c>
      <c r="C1741" s="13" t="s">
        <v>184</v>
      </c>
      <c r="D1741" s="2">
        <v>2016</v>
      </c>
      <c r="E1741" s="13">
        <v>2016</v>
      </c>
      <c r="F1741" s="13" t="s">
        <v>101</v>
      </c>
      <c r="G1741" s="88"/>
      <c r="H1741" s="88"/>
      <c r="I1741" s="88"/>
      <c r="J1741" s="88"/>
      <c r="K1741" s="88"/>
      <c r="L1741" s="88"/>
      <c r="M1741" s="45">
        <v>556786</v>
      </c>
      <c r="N1741" s="45">
        <v>1107299</v>
      </c>
      <c r="O1741" s="45"/>
      <c r="P1741" s="45"/>
      <c r="Q1741" s="45"/>
      <c r="R1741" s="45"/>
      <c r="S1741" s="45"/>
      <c r="T1741" s="45"/>
      <c r="U1741" s="45"/>
      <c r="V1741" s="45"/>
      <c r="W1741" s="138"/>
      <c r="X1741" s="138"/>
      <c r="Y1741" s="138"/>
      <c r="Z1741" s="25">
        <v>0.9556</v>
      </c>
      <c r="AA1741" s="25"/>
      <c r="AB1741" s="25">
        <v>0.63800000000000001</v>
      </c>
      <c r="AC1741" s="25">
        <v>7.2900000000000006E-2</v>
      </c>
      <c r="AD1741" s="121"/>
      <c r="AE1741" s="121"/>
      <c r="AF1741" s="88">
        <v>96329</v>
      </c>
      <c r="AG1741" s="88">
        <v>194889</v>
      </c>
    </row>
    <row r="1742" spans="1:49">
      <c r="A1742" s="12" t="s">
        <v>132</v>
      </c>
      <c r="B1742" s="2" t="s">
        <v>75</v>
      </c>
      <c r="C1742" s="13" t="s">
        <v>184</v>
      </c>
      <c r="D1742" s="2">
        <v>2016</v>
      </c>
      <c r="E1742" s="13">
        <v>2016</v>
      </c>
      <c r="F1742" s="13" t="s">
        <v>101</v>
      </c>
      <c r="G1742" s="88"/>
      <c r="H1742" s="88"/>
      <c r="I1742" s="88"/>
      <c r="J1742" s="88"/>
      <c r="K1742" s="88"/>
      <c r="L1742" s="88"/>
      <c r="M1742" s="45">
        <v>11967</v>
      </c>
      <c r="N1742" s="45">
        <v>29182</v>
      </c>
      <c r="O1742" s="45"/>
      <c r="P1742" s="45"/>
      <c r="Q1742" s="45"/>
      <c r="R1742" s="45"/>
      <c r="S1742" s="45"/>
      <c r="T1742" s="45"/>
      <c r="U1742" s="45"/>
      <c r="V1742" s="45"/>
      <c r="W1742" s="138"/>
      <c r="X1742" s="138"/>
      <c r="Y1742" s="138"/>
      <c r="Z1742" s="25">
        <v>0.99770000000000003</v>
      </c>
      <c r="AA1742" s="25"/>
      <c r="AB1742" s="25">
        <v>0.25800000000000001</v>
      </c>
      <c r="AC1742" s="25">
        <v>5.7299999999999997E-2</v>
      </c>
      <c r="AD1742" s="121"/>
      <c r="AE1742" s="121"/>
      <c r="AF1742" s="88">
        <v>2793</v>
      </c>
      <c r="AG1742" s="88">
        <v>6734</v>
      </c>
    </row>
    <row r="1743" spans="1:49">
      <c r="A1743" s="12" t="s">
        <v>133</v>
      </c>
      <c r="B1743" s="2" t="s">
        <v>75</v>
      </c>
      <c r="C1743" s="13" t="s">
        <v>184</v>
      </c>
      <c r="D1743" s="2">
        <v>2016</v>
      </c>
      <c r="E1743" s="13">
        <v>2016</v>
      </c>
      <c r="F1743" s="13" t="s">
        <v>101</v>
      </c>
      <c r="G1743" s="88"/>
      <c r="H1743" s="88"/>
      <c r="I1743" s="88"/>
      <c r="J1743" s="88"/>
      <c r="K1743" s="88"/>
      <c r="L1743" s="88"/>
      <c r="M1743" s="45">
        <v>6297</v>
      </c>
      <c r="N1743" s="45">
        <v>10380</v>
      </c>
      <c r="O1743" s="45"/>
      <c r="P1743" s="45"/>
      <c r="Q1743" s="45"/>
      <c r="R1743" s="45"/>
      <c r="S1743" s="45"/>
      <c r="T1743" s="45"/>
      <c r="U1743" s="45"/>
      <c r="V1743" s="45"/>
      <c r="W1743" s="138"/>
      <c r="X1743" s="138"/>
      <c r="Y1743" s="138"/>
      <c r="Z1743" s="25">
        <v>0.98819999999999997</v>
      </c>
      <c r="AA1743" s="25"/>
      <c r="AB1743" s="25">
        <v>0.25800000000000001</v>
      </c>
      <c r="AC1743" s="25">
        <v>5.7299999999999997E-2</v>
      </c>
      <c r="AD1743" s="121"/>
      <c r="AE1743" s="121"/>
      <c r="AF1743" s="88">
        <v>1269</v>
      </c>
      <c r="AG1743" s="88">
        <v>2335</v>
      </c>
    </row>
    <row r="1744" spans="1:49">
      <c r="A1744" s="12" t="s">
        <v>134</v>
      </c>
      <c r="B1744" s="2" t="s">
        <v>75</v>
      </c>
      <c r="C1744" s="13" t="s">
        <v>184</v>
      </c>
      <c r="D1744" s="2">
        <v>2016</v>
      </c>
      <c r="E1744" s="13">
        <v>2016</v>
      </c>
      <c r="F1744" s="13" t="s">
        <v>101</v>
      </c>
      <c r="G1744" s="88"/>
      <c r="H1744" s="88"/>
      <c r="I1744" s="88"/>
      <c r="J1744" s="88"/>
      <c r="K1744" s="88"/>
      <c r="L1744" s="88"/>
      <c r="M1744" s="45">
        <v>1112</v>
      </c>
      <c r="N1744" s="45">
        <v>2035</v>
      </c>
      <c r="O1744" s="45"/>
      <c r="P1744" s="45"/>
      <c r="Q1744" s="45"/>
      <c r="R1744" s="45"/>
      <c r="S1744" s="45"/>
      <c r="T1744" s="45"/>
      <c r="U1744" s="45"/>
      <c r="V1744" s="45"/>
      <c r="W1744" s="138"/>
      <c r="X1744" s="138"/>
      <c r="Y1744" s="138"/>
      <c r="Z1744" s="25">
        <v>0.97370000000000001</v>
      </c>
      <c r="AA1744" s="25"/>
      <c r="AB1744" s="25">
        <v>0.25800000000000001</v>
      </c>
      <c r="AC1744" s="25">
        <v>5.7299999999999997E-2</v>
      </c>
      <c r="AD1744" s="121"/>
      <c r="AE1744" s="121"/>
      <c r="AF1744" s="88">
        <v>28</v>
      </c>
      <c r="AG1744" s="88">
        <v>46</v>
      </c>
    </row>
    <row r="1745" spans="1:33">
      <c r="A1745" s="12" t="s">
        <v>135</v>
      </c>
      <c r="B1745" s="2" t="s">
        <v>75</v>
      </c>
      <c r="C1745" s="13" t="s">
        <v>184</v>
      </c>
      <c r="D1745" s="2">
        <v>2016</v>
      </c>
      <c r="E1745" s="13">
        <v>2016</v>
      </c>
      <c r="F1745" s="13" t="s">
        <v>101</v>
      </c>
      <c r="G1745" s="88"/>
      <c r="H1745" s="88"/>
      <c r="I1745" s="88"/>
      <c r="J1745" s="88"/>
      <c r="K1745" s="88"/>
      <c r="L1745" s="88"/>
      <c r="M1745" s="45">
        <v>6795</v>
      </c>
      <c r="N1745" s="45">
        <v>12678</v>
      </c>
      <c r="O1745" s="45"/>
      <c r="P1745" s="45"/>
      <c r="Q1745" s="45"/>
      <c r="R1745" s="45"/>
      <c r="S1745" s="45"/>
      <c r="T1745" s="45"/>
      <c r="U1745" s="45"/>
      <c r="V1745" s="45"/>
      <c r="W1745" s="138"/>
      <c r="X1745" s="138"/>
      <c r="Y1745" s="138"/>
      <c r="Z1745" s="25">
        <v>0.94679999999999997</v>
      </c>
      <c r="AA1745" s="25"/>
      <c r="AB1745" s="25">
        <v>0.25800000000000001</v>
      </c>
      <c r="AC1745" s="25">
        <v>5.7299999999999997E-2</v>
      </c>
      <c r="AD1745" s="121"/>
      <c r="AE1745" s="121"/>
      <c r="AF1745" s="88">
        <v>530</v>
      </c>
      <c r="AG1745" s="88">
        <v>1172</v>
      </c>
    </row>
    <row r="1746" spans="1:33">
      <c r="A1746" s="12" t="s">
        <v>136</v>
      </c>
      <c r="B1746" s="2" t="s">
        <v>75</v>
      </c>
      <c r="C1746" s="13" t="s">
        <v>184</v>
      </c>
      <c r="D1746" s="2">
        <v>2016</v>
      </c>
      <c r="E1746" s="13">
        <v>2016</v>
      </c>
      <c r="F1746" s="13" t="s">
        <v>101</v>
      </c>
      <c r="G1746" s="88"/>
      <c r="H1746" s="88"/>
      <c r="I1746" s="88"/>
      <c r="J1746" s="88"/>
      <c r="K1746" s="88"/>
      <c r="L1746" s="88"/>
      <c r="M1746" s="45">
        <v>24802</v>
      </c>
      <c r="N1746" s="45">
        <v>57187</v>
      </c>
      <c r="O1746" s="45"/>
      <c r="P1746" s="45"/>
      <c r="Q1746" s="45"/>
      <c r="R1746" s="45"/>
      <c r="S1746" s="45"/>
      <c r="T1746" s="45"/>
      <c r="U1746" s="45"/>
      <c r="V1746" s="45"/>
      <c r="W1746" s="138"/>
      <c r="X1746" s="138"/>
      <c r="Y1746" s="138"/>
      <c r="Z1746" s="25">
        <v>0.95420000000000005</v>
      </c>
      <c r="AA1746" s="25"/>
      <c r="AB1746" s="25">
        <v>0.28599999999999998</v>
      </c>
      <c r="AC1746" s="25">
        <v>2.58E-2</v>
      </c>
      <c r="AD1746" s="121"/>
      <c r="AE1746" s="121"/>
      <c r="AF1746" s="88">
        <v>3840</v>
      </c>
      <c r="AG1746" s="88">
        <v>8852</v>
      </c>
    </row>
    <row r="1747" spans="1:33">
      <c r="A1747" s="12" t="s">
        <v>137</v>
      </c>
      <c r="B1747" s="2" t="s">
        <v>75</v>
      </c>
      <c r="C1747" s="13" t="s">
        <v>184</v>
      </c>
      <c r="D1747" s="2">
        <v>2016</v>
      </c>
      <c r="E1747" s="13">
        <v>2016</v>
      </c>
      <c r="F1747" s="13" t="s">
        <v>101</v>
      </c>
      <c r="G1747" s="88"/>
      <c r="H1747" s="88"/>
      <c r="I1747" s="88"/>
      <c r="J1747" s="88"/>
      <c r="K1747" s="88"/>
      <c r="L1747" s="88"/>
      <c r="M1747" s="45">
        <v>521</v>
      </c>
      <c r="N1747" s="45">
        <v>1095</v>
      </c>
      <c r="O1747" s="45"/>
      <c r="P1747" s="45"/>
      <c r="Q1747" s="45"/>
      <c r="R1747" s="45"/>
      <c r="S1747" s="45"/>
      <c r="T1747" s="45"/>
      <c r="U1747" s="45"/>
      <c r="V1747" s="45"/>
      <c r="W1747" s="138"/>
      <c r="X1747" s="138"/>
      <c r="Y1747" s="138"/>
      <c r="Z1747" s="25">
        <v>0.96550000000000002</v>
      </c>
      <c r="AA1747" s="25"/>
      <c r="AB1747" s="25">
        <v>0.25800000000000001</v>
      </c>
      <c r="AC1747" s="25">
        <v>5.7299999999999997E-2</v>
      </c>
      <c r="AD1747" s="121"/>
      <c r="AE1747" s="121"/>
      <c r="AF1747" s="88">
        <v>45</v>
      </c>
      <c r="AG1747" s="88">
        <v>84</v>
      </c>
    </row>
    <row r="1748" spans="1:33">
      <c r="A1748" s="12" t="s">
        <v>138</v>
      </c>
      <c r="B1748" s="2" t="s">
        <v>75</v>
      </c>
      <c r="C1748" s="13" t="s">
        <v>184</v>
      </c>
      <c r="D1748" s="2">
        <v>2016</v>
      </c>
      <c r="E1748" s="13">
        <v>2016</v>
      </c>
      <c r="F1748" s="13" t="s">
        <v>101</v>
      </c>
      <c r="G1748" s="88"/>
      <c r="H1748" s="88"/>
      <c r="I1748" s="88"/>
      <c r="J1748" s="88"/>
      <c r="K1748" s="88"/>
      <c r="L1748" s="88"/>
      <c r="M1748" s="45">
        <v>445</v>
      </c>
      <c r="N1748" s="45">
        <v>790</v>
      </c>
      <c r="O1748" s="45"/>
      <c r="P1748" s="45"/>
      <c r="Q1748" s="45"/>
      <c r="R1748" s="45"/>
      <c r="S1748" s="45"/>
      <c r="T1748" s="45"/>
      <c r="U1748" s="45"/>
      <c r="V1748" s="45"/>
      <c r="W1748" s="138"/>
      <c r="X1748" s="138"/>
      <c r="Y1748" s="138"/>
      <c r="Z1748" s="25">
        <v>1</v>
      </c>
      <c r="AA1748" s="25"/>
      <c r="AB1748" s="25">
        <v>0.25800000000000001</v>
      </c>
      <c r="AC1748" s="25">
        <v>5.7299999999999997E-2</v>
      </c>
      <c r="AD1748" s="121"/>
      <c r="AE1748" s="121"/>
      <c r="AF1748" s="88">
        <v>60</v>
      </c>
      <c r="AG1748" s="88">
        <v>126</v>
      </c>
    </row>
    <row r="1749" spans="1:33">
      <c r="A1749" s="12" t="s">
        <v>139</v>
      </c>
      <c r="B1749" s="2" t="s">
        <v>75</v>
      </c>
      <c r="C1749" s="13" t="s">
        <v>184</v>
      </c>
      <c r="D1749" s="2">
        <v>2016</v>
      </c>
      <c r="E1749" s="13">
        <v>2016</v>
      </c>
      <c r="F1749" s="13" t="s">
        <v>101</v>
      </c>
      <c r="G1749" s="88"/>
      <c r="H1749" s="88"/>
      <c r="I1749" s="88"/>
      <c r="J1749" s="88"/>
      <c r="K1749" s="88"/>
      <c r="L1749" s="88"/>
      <c r="M1749" s="45">
        <v>22628</v>
      </c>
      <c r="N1749" s="45">
        <v>49954</v>
      </c>
      <c r="O1749" s="45"/>
      <c r="P1749" s="45"/>
      <c r="Q1749" s="45"/>
      <c r="R1749" s="45"/>
      <c r="S1749" s="45"/>
      <c r="T1749" s="45"/>
      <c r="U1749" s="45"/>
      <c r="V1749" s="45"/>
      <c r="W1749" s="138"/>
      <c r="X1749" s="138"/>
      <c r="Y1749" s="138"/>
      <c r="Z1749" s="25">
        <v>0.99490000000000001</v>
      </c>
      <c r="AA1749" s="25"/>
      <c r="AB1749" s="25">
        <v>0.111</v>
      </c>
      <c r="AC1749" s="25">
        <v>4.6699999999999998E-2</v>
      </c>
      <c r="AD1749" s="121"/>
      <c r="AE1749" s="121"/>
      <c r="AF1749" s="88">
        <v>6885</v>
      </c>
      <c r="AG1749" s="88">
        <v>15611</v>
      </c>
    </row>
    <row r="1750" spans="1:33">
      <c r="A1750" s="12" t="s">
        <v>140</v>
      </c>
      <c r="B1750" s="2" t="s">
        <v>75</v>
      </c>
      <c r="C1750" s="13" t="s">
        <v>184</v>
      </c>
      <c r="D1750" s="2">
        <v>2016</v>
      </c>
      <c r="E1750" s="13">
        <v>2016</v>
      </c>
      <c r="F1750" s="13" t="s">
        <v>101</v>
      </c>
      <c r="G1750" s="88"/>
      <c r="H1750" s="88"/>
      <c r="I1750" s="88"/>
      <c r="J1750" s="88"/>
      <c r="K1750" s="88"/>
      <c r="L1750" s="88"/>
      <c r="M1750" s="45">
        <v>3603</v>
      </c>
      <c r="N1750" s="45">
        <v>7360</v>
      </c>
      <c r="O1750" s="45"/>
      <c r="P1750" s="45"/>
      <c r="Q1750" s="45"/>
      <c r="R1750" s="45"/>
      <c r="S1750" s="45"/>
      <c r="T1750" s="45"/>
      <c r="U1750" s="45"/>
      <c r="V1750" s="45"/>
      <c r="W1750" s="138"/>
      <c r="X1750" s="138"/>
      <c r="Y1750" s="138"/>
      <c r="Z1750" s="25">
        <v>0.98729999999999996</v>
      </c>
      <c r="AA1750" s="25"/>
      <c r="AB1750" s="25">
        <v>0.25800000000000001</v>
      </c>
      <c r="AC1750" s="25">
        <v>5.7299999999999997E-2</v>
      </c>
      <c r="AD1750" s="121"/>
      <c r="AE1750" s="121"/>
      <c r="AF1750" s="88">
        <v>746</v>
      </c>
      <c r="AG1750" s="88">
        <v>1589</v>
      </c>
    </row>
    <row r="1751" spans="1:33">
      <c r="A1751" s="12" t="s">
        <v>141</v>
      </c>
      <c r="B1751" s="2" t="s">
        <v>75</v>
      </c>
      <c r="C1751" s="13" t="s">
        <v>184</v>
      </c>
      <c r="D1751" s="2">
        <v>2016</v>
      </c>
      <c r="E1751" s="13">
        <v>2016</v>
      </c>
      <c r="F1751" s="13" t="s">
        <v>101</v>
      </c>
      <c r="G1751" s="88"/>
      <c r="H1751" s="88"/>
      <c r="I1751" s="88"/>
      <c r="J1751" s="88"/>
      <c r="K1751" s="88"/>
      <c r="L1751" s="88"/>
      <c r="M1751" s="45">
        <v>4396</v>
      </c>
      <c r="N1751" s="45">
        <v>7760</v>
      </c>
      <c r="O1751" s="45"/>
      <c r="P1751" s="45"/>
      <c r="Q1751" s="45"/>
      <c r="R1751" s="45"/>
      <c r="S1751" s="45"/>
      <c r="T1751" s="45"/>
      <c r="U1751" s="45"/>
      <c r="V1751" s="45"/>
      <c r="W1751" s="138"/>
      <c r="X1751" s="138"/>
      <c r="Y1751" s="138"/>
      <c r="Z1751" s="25">
        <v>0.95020000000000004</v>
      </c>
      <c r="AA1751" s="25"/>
      <c r="AB1751" s="25">
        <v>0.25800000000000001</v>
      </c>
      <c r="AC1751" s="25">
        <v>5.7299999999999997E-2</v>
      </c>
      <c r="AD1751" s="121"/>
      <c r="AE1751" s="121"/>
      <c r="AF1751" s="88">
        <v>134</v>
      </c>
      <c r="AG1751" s="88">
        <v>233</v>
      </c>
    </row>
    <row r="1752" spans="1:33">
      <c r="A1752" s="12" t="s">
        <v>142</v>
      </c>
      <c r="B1752" s="2" t="s">
        <v>74</v>
      </c>
      <c r="C1752" s="13" t="s">
        <v>184</v>
      </c>
      <c r="D1752" s="2">
        <v>2016</v>
      </c>
      <c r="E1752" s="13">
        <v>2016</v>
      </c>
      <c r="F1752" s="13" t="s">
        <v>101</v>
      </c>
      <c r="G1752" s="88"/>
      <c r="H1752" s="88"/>
      <c r="I1752" s="88"/>
      <c r="J1752" s="88"/>
      <c r="K1752" s="88"/>
      <c r="L1752" s="88"/>
      <c r="M1752" s="45">
        <v>123971</v>
      </c>
      <c r="N1752" s="45">
        <v>253688</v>
      </c>
      <c r="O1752" s="45"/>
      <c r="P1752" s="45"/>
      <c r="Q1752" s="45"/>
      <c r="R1752" s="45"/>
      <c r="S1752" s="45"/>
      <c r="T1752" s="45"/>
      <c r="U1752" s="45"/>
      <c r="V1752" s="45"/>
      <c r="W1752" s="138"/>
      <c r="X1752" s="138"/>
      <c r="Y1752" s="138"/>
      <c r="Z1752" s="25">
        <v>0.98619999999999997</v>
      </c>
      <c r="AA1752" s="25"/>
      <c r="AB1752" s="25">
        <v>0.39</v>
      </c>
      <c r="AC1752" s="25">
        <v>4.6399999999999997E-2</v>
      </c>
      <c r="AD1752" s="121"/>
      <c r="AE1752" s="121"/>
      <c r="AF1752" s="88">
        <v>27055</v>
      </c>
      <c r="AG1752" s="88">
        <v>59415</v>
      </c>
    </row>
    <row r="1753" spans="1:33">
      <c r="A1753" s="12" t="s">
        <v>143</v>
      </c>
      <c r="B1753" s="2" t="s">
        <v>74</v>
      </c>
      <c r="C1753" s="13" t="s">
        <v>184</v>
      </c>
      <c r="D1753" s="2">
        <v>2016</v>
      </c>
      <c r="E1753" s="13">
        <v>2016</v>
      </c>
      <c r="F1753" s="13" t="s">
        <v>101</v>
      </c>
      <c r="G1753" s="88"/>
      <c r="H1753" s="88"/>
      <c r="I1753" s="88"/>
      <c r="J1753" s="88"/>
      <c r="K1753" s="88"/>
      <c r="L1753" s="88"/>
      <c r="M1753" s="45">
        <v>9442</v>
      </c>
      <c r="N1753" s="45">
        <v>17854</v>
      </c>
      <c r="O1753" s="45"/>
      <c r="P1753" s="45"/>
      <c r="Q1753" s="45"/>
      <c r="R1753" s="45"/>
      <c r="S1753" s="45"/>
      <c r="T1753" s="45"/>
      <c r="U1753" s="45"/>
      <c r="V1753" s="45"/>
      <c r="W1753" s="138"/>
      <c r="X1753" s="138"/>
      <c r="Y1753" s="138"/>
      <c r="Z1753" s="25">
        <v>0.9728</v>
      </c>
      <c r="AA1753" s="25"/>
      <c r="AB1753" s="25">
        <v>0.25800000000000001</v>
      </c>
      <c r="AC1753" s="25">
        <v>5.7299999999999997E-2</v>
      </c>
      <c r="AD1753" s="121"/>
      <c r="AE1753" s="121"/>
      <c r="AF1753" s="88">
        <v>629</v>
      </c>
      <c r="AG1753" s="88">
        <v>1290</v>
      </c>
    </row>
    <row r="1754" spans="1:33">
      <c r="A1754" s="12" t="s">
        <v>144</v>
      </c>
      <c r="B1754" s="2" t="s">
        <v>75</v>
      </c>
      <c r="C1754" s="13" t="s">
        <v>184</v>
      </c>
      <c r="D1754" s="2">
        <v>2016</v>
      </c>
      <c r="E1754" s="13">
        <v>2016</v>
      </c>
      <c r="F1754" s="13" t="s">
        <v>101</v>
      </c>
      <c r="G1754" s="88"/>
      <c r="H1754" s="88"/>
      <c r="I1754" s="88"/>
      <c r="J1754" s="88"/>
      <c r="K1754" s="88"/>
      <c r="L1754" s="88"/>
      <c r="M1754" s="45">
        <v>1141</v>
      </c>
      <c r="N1754" s="45">
        <v>2101</v>
      </c>
      <c r="O1754" s="45"/>
      <c r="P1754" s="45"/>
      <c r="Q1754" s="45"/>
      <c r="R1754" s="45"/>
      <c r="S1754" s="45"/>
      <c r="T1754" s="45"/>
      <c r="U1754" s="45"/>
      <c r="V1754" s="45"/>
      <c r="W1754" s="138"/>
      <c r="X1754" s="138"/>
      <c r="Y1754" s="138"/>
      <c r="Z1754" s="25">
        <v>0.93440000000000001</v>
      </c>
      <c r="AA1754" s="25"/>
      <c r="AB1754" s="25">
        <v>0.25800000000000001</v>
      </c>
      <c r="AC1754" s="25">
        <v>5.7299999999999997E-2</v>
      </c>
      <c r="AD1754" s="121"/>
      <c r="AE1754" s="121"/>
      <c r="AF1754" s="88">
        <v>56</v>
      </c>
      <c r="AG1754" s="88">
        <v>88</v>
      </c>
    </row>
    <row r="1755" spans="1:33">
      <c r="A1755" s="12" t="s">
        <v>145</v>
      </c>
      <c r="B1755" s="2" t="s">
        <v>75</v>
      </c>
      <c r="C1755" s="13" t="s">
        <v>184</v>
      </c>
      <c r="D1755" s="2">
        <v>2016</v>
      </c>
      <c r="E1755" s="13">
        <v>2016</v>
      </c>
      <c r="F1755" s="13" t="s">
        <v>101</v>
      </c>
      <c r="G1755" s="88"/>
      <c r="H1755" s="88"/>
      <c r="I1755" s="88"/>
      <c r="J1755" s="88"/>
      <c r="K1755" s="88"/>
      <c r="L1755" s="88"/>
      <c r="M1755" s="45">
        <v>129100</v>
      </c>
      <c r="N1755" s="45">
        <v>287238</v>
      </c>
      <c r="O1755" s="45"/>
      <c r="P1755" s="45"/>
      <c r="Q1755" s="45"/>
      <c r="R1755" s="45"/>
      <c r="S1755" s="45"/>
      <c r="T1755" s="45"/>
      <c r="U1755" s="45"/>
      <c r="V1755" s="45"/>
      <c r="W1755" s="138"/>
      <c r="X1755" s="138"/>
      <c r="Y1755" s="138"/>
      <c r="Z1755" s="25">
        <v>0.99590000000000001</v>
      </c>
      <c r="AA1755" s="25"/>
      <c r="AB1755" s="25">
        <v>0.189</v>
      </c>
      <c r="AC1755" s="25">
        <v>3.6700000000000003E-2</v>
      </c>
      <c r="AD1755" s="121"/>
      <c r="AE1755" s="121"/>
      <c r="AF1755" s="88">
        <v>14964</v>
      </c>
      <c r="AG1755" s="88">
        <v>33812</v>
      </c>
    </row>
    <row r="1756" spans="1:33">
      <c r="A1756" s="12" t="s">
        <v>146</v>
      </c>
      <c r="B1756" s="2" t="s">
        <v>74</v>
      </c>
      <c r="C1756" s="13" t="s">
        <v>184</v>
      </c>
      <c r="D1756" s="2">
        <v>2016</v>
      </c>
      <c r="E1756" s="13">
        <v>2016</v>
      </c>
      <c r="F1756" s="13" t="s">
        <v>101</v>
      </c>
      <c r="G1756" s="88"/>
      <c r="H1756" s="88"/>
      <c r="I1756" s="88"/>
      <c r="J1756" s="88"/>
      <c r="K1756" s="88"/>
      <c r="L1756" s="88"/>
      <c r="M1756" s="45">
        <v>102866</v>
      </c>
      <c r="N1756" s="45">
        <v>214284</v>
      </c>
      <c r="O1756" s="45"/>
      <c r="P1756" s="45"/>
      <c r="Q1756" s="45"/>
      <c r="R1756" s="45"/>
      <c r="S1756" s="45"/>
      <c r="T1756" s="45"/>
      <c r="U1756" s="45"/>
      <c r="V1756" s="45"/>
      <c r="W1756" s="138"/>
      <c r="X1756" s="138"/>
      <c r="Y1756" s="138"/>
      <c r="Z1756" s="25">
        <v>0.99180000000000001</v>
      </c>
      <c r="AA1756" s="25"/>
      <c r="AB1756" s="25">
        <v>0.47199999999999998</v>
      </c>
      <c r="AC1756" s="25">
        <v>3.7699999999999997E-2</v>
      </c>
      <c r="AD1756" s="121"/>
      <c r="AE1756" s="121"/>
      <c r="AF1756" s="88">
        <v>8592</v>
      </c>
      <c r="AG1756" s="88">
        <v>17218</v>
      </c>
    </row>
    <row r="1757" spans="1:33">
      <c r="A1757" s="12" t="s">
        <v>147</v>
      </c>
      <c r="B1757" s="2" t="s">
        <v>75</v>
      </c>
      <c r="C1757" s="13" t="s">
        <v>184</v>
      </c>
      <c r="D1757" s="2">
        <v>2016</v>
      </c>
      <c r="E1757" s="13">
        <v>2016</v>
      </c>
      <c r="F1757" s="13" t="s">
        <v>101</v>
      </c>
      <c r="G1757" s="88"/>
      <c r="H1757" s="88"/>
      <c r="I1757" s="88"/>
      <c r="J1757" s="88"/>
      <c r="K1757" s="88"/>
      <c r="L1757" s="88"/>
      <c r="M1757" s="45">
        <v>2584</v>
      </c>
      <c r="N1757" s="45">
        <v>5676</v>
      </c>
      <c r="O1757" s="45"/>
      <c r="P1757" s="45"/>
      <c r="Q1757" s="45"/>
      <c r="R1757" s="45"/>
      <c r="S1757" s="45"/>
      <c r="T1757" s="45"/>
      <c r="U1757" s="45"/>
      <c r="V1757" s="45"/>
      <c r="W1757" s="138"/>
      <c r="X1757" s="138"/>
      <c r="Y1757" s="138"/>
      <c r="Z1757" s="25">
        <v>0.89800000000000002</v>
      </c>
      <c r="AA1757" s="25"/>
      <c r="AB1757" s="25">
        <v>0.25800000000000001</v>
      </c>
      <c r="AC1757" s="25">
        <v>5.7299999999999997E-2</v>
      </c>
      <c r="AD1757" s="121"/>
      <c r="AE1757" s="121"/>
      <c r="AF1757" s="88">
        <v>359</v>
      </c>
      <c r="AG1757" s="88">
        <v>836</v>
      </c>
    </row>
    <row r="1758" spans="1:33">
      <c r="A1758" s="12" t="s">
        <v>148</v>
      </c>
      <c r="B1758" s="2" t="s">
        <v>75</v>
      </c>
      <c r="C1758" s="13" t="s">
        <v>184</v>
      </c>
      <c r="D1758" s="2">
        <v>2016</v>
      </c>
      <c r="E1758" s="13">
        <v>2016</v>
      </c>
      <c r="F1758" s="13" t="s">
        <v>101</v>
      </c>
      <c r="G1758" s="88"/>
      <c r="H1758" s="88"/>
      <c r="I1758" s="88"/>
      <c r="J1758" s="88"/>
      <c r="K1758" s="88"/>
      <c r="L1758" s="88"/>
      <c r="M1758" s="45">
        <v>179768</v>
      </c>
      <c r="N1758" s="45">
        <v>392572</v>
      </c>
      <c r="O1758" s="45"/>
      <c r="P1758" s="45"/>
      <c r="Q1758" s="45"/>
      <c r="R1758" s="45"/>
      <c r="S1758" s="45"/>
      <c r="T1758" s="45"/>
      <c r="U1758" s="45"/>
      <c r="V1758" s="45"/>
      <c r="W1758" s="138"/>
      <c r="X1758" s="138"/>
      <c r="Y1758" s="138"/>
      <c r="Z1758" s="25">
        <v>0.99180000000000001</v>
      </c>
      <c r="AA1758" s="25"/>
      <c r="AB1758" s="25">
        <v>0.28899999999999998</v>
      </c>
      <c r="AC1758" s="25">
        <v>2.24E-2</v>
      </c>
      <c r="AD1758" s="121"/>
      <c r="AE1758" s="121"/>
      <c r="AF1758" s="88">
        <v>19374</v>
      </c>
      <c r="AG1758" s="88">
        <v>42008</v>
      </c>
    </row>
    <row r="1759" spans="1:33">
      <c r="A1759" s="12" t="s">
        <v>149</v>
      </c>
      <c r="B1759" s="2" t="s">
        <v>74</v>
      </c>
      <c r="C1759" s="13" t="s">
        <v>184</v>
      </c>
      <c r="D1759" s="2">
        <v>2016</v>
      </c>
      <c r="E1759" s="13">
        <v>2016</v>
      </c>
      <c r="F1759" s="13" t="s">
        <v>101</v>
      </c>
      <c r="G1759" s="88"/>
      <c r="H1759" s="88"/>
      <c r="I1759" s="88"/>
      <c r="J1759" s="88"/>
      <c r="K1759" s="88"/>
      <c r="L1759" s="88"/>
      <c r="M1759" s="45">
        <v>143140</v>
      </c>
      <c r="N1759" s="45">
        <v>287279</v>
      </c>
      <c r="O1759" s="45"/>
      <c r="P1759" s="45"/>
      <c r="Q1759" s="45"/>
      <c r="R1759" s="45"/>
      <c r="S1759" s="45"/>
      <c r="T1759" s="45"/>
      <c r="U1759" s="45"/>
      <c r="V1759" s="45"/>
      <c r="W1759" s="138"/>
      <c r="X1759" s="138"/>
      <c r="Y1759" s="138"/>
      <c r="Z1759" s="25">
        <v>0.96709999999999996</v>
      </c>
      <c r="AA1759" s="25"/>
      <c r="AB1759" s="25">
        <v>0.373</v>
      </c>
      <c r="AC1759" s="25">
        <v>3.27E-2</v>
      </c>
      <c r="AD1759" s="121"/>
      <c r="AE1759" s="121"/>
      <c r="AF1759" s="88">
        <v>15068</v>
      </c>
      <c r="AG1759" s="88">
        <v>31334</v>
      </c>
    </row>
    <row r="1760" spans="1:33">
      <c r="A1760" s="12" t="s">
        <v>150</v>
      </c>
      <c r="B1760" s="2" t="s">
        <v>74</v>
      </c>
      <c r="C1760" s="13" t="s">
        <v>184</v>
      </c>
      <c r="D1760" s="2">
        <v>2016</v>
      </c>
      <c r="E1760" s="13">
        <v>2016</v>
      </c>
      <c r="F1760" s="13" t="s">
        <v>101</v>
      </c>
      <c r="G1760" s="88"/>
      <c r="H1760" s="88"/>
      <c r="I1760" s="88"/>
      <c r="J1760" s="88"/>
      <c r="K1760" s="88"/>
      <c r="L1760" s="88"/>
      <c r="M1760" s="45">
        <v>35273</v>
      </c>
      <c r="N1760" s="45">
        <v>53262</v>
      </c>
      <c r="O1760" s="45"/>
      <c r="P1760" s="45"/>
      <c r="Q1760" s="45"/>
      <c r="R1760" s="45"/>
      <c r="S1760" s="45"/>
      <c r="T1760" s="45"/>
      <c r="U1760" s="45"/>
      <c r="V1760" s="45"/>
      <c r="W1760" s="138"/>
      <c r="X1760" s="138"/>
      <c r="Y1760" s="138"/>
      <c r="Z1760" s="25">
        <v>0.98450000000000004</v>
      </c>
      <c r="AA1760" s="25"/>
      <c r="AB1760" s="25">
        <v>0.54500000000000004</v>
      </c>
      <c r="AC1760" s="25">
        <v>6.0299999999999999E-2</v>
      </c>
      <c r="AD1760" s="121"/>
      <c r="AE1760" s="121"/>
      <c r="AF1760" s="88">
        <v>3980</v>
      </c>
      <c r="AG1760" s="88">
        <v>6405</v>
      </c>
    </row>
    <row r="1761" spans="1:33">
      <c r="A1761" s="12" t="s">
        <v>151</v>
      </c>
      <c r="B1761" s="2" t="s">
        <v>75</v>
      </c>
      <c r="C1761" s="13" t="s">
        <v>184</v>
      </c>
      <c r="D1761" s="2">
        <v>2016</v>
      </c>
      <c r="E1761" s="13">
        <v>2016</v>
      </c>
      <c r="F1761" s="13" t="s">
        <v>101</v>
      </c>
      <c r="G1761" s="88"/>
      <c r="H1761" s="88"/>
      <c r="I1761" s="88"/>
      <c r="J1761" s="88"/>
      <c r="K1761" s="88"/>
      <c r="L1761" s="88"/>
      <c r="M1761" s="45">
        <v>52275</v>
      </c>
      <c r="N1761" s="45">
        <v>117315</v>
      </c>
      <c r="O1761" s="45"/>
      <c r="P1761" s="45"/>
      <c r="Q1761" s="45"/>
      <c r="R1761" s="45"/>
      <c r="S1761" s="45"/>
      <c r="T1761" s="45"/>
      <c r="U1761" s="45"/>
      <c r="V1761" s="45"/>
      <c r="W1761" s="138"/>
      <c r="X1761" s="138"/>
      <c r="Y1761" s="138"/>
      <c r="Z1761" s="25">
        <v>0.9798</v>
      </c>
      <c r="AA1761" s="25"/>
      <c r="AB1761" s="25">
        <v>0.27300000000000002</v>
      </c>
      <c r="AC1761" s="25">
        <v>2.7900000000000001E-2</v>
      </c>
      <c r="AD1761" s="121"/>
      <c r="AE1761" s="121"/>
      <c r="AF1761" s="88">
        <v>6691</v>
      </c>
      <c r="AG1761" s="88">
        <v>14688</v>
      </c>
    </row>
    <row r="1762" spans="1:33">
      <c r="A1762" s="12" t="s">
        <v>152</v>
      </c>
      <c r="B1762" s="2" t="s">
        <v>74</v>
      </c>
      <c r="C1762" s="13" t="s">
        <v>184</v>
      </c>
      <c r="D1762" s="2">
        <v>2016</v>
      </c>
      <c r="E1762" s="13">
        <v>2016</v>
      </c>
      <c r="F1762" s="13" t="s">
        <v>101</v>
      </c>
      <c r="G1762" s="88"/>
      <c r="H1762" s="88"/>
      <c r="I1762" s="88"/>
      <c r="J1762" s="88"/>
      <c r="K1762" s="88"/>
      <c r="L1762" s="88"/>
      <c r="M1762" s="45">
        <v>10039</v>
      </c>
      <c r="N1762" s="45">
        <v>18266</v>
      </c>
      <c r="O1762" s="45"/>
      <c r="P1762" s="45"/>
      <c r="Q1762" s="45"/>
      <c r="R1762" s="45"/>
      <c r="S1762" s="45"/>
      <c r="T1762" s="45"/>
      <c r="U1762" s="45"/>
      <c r="V1762" s="45"/>
      <c r="W1762" s="138"/>
      <c r="X1762" s="138"/>
      <c r="Y1762" s="138"/>
      <c r="Z1762" s="25">
        <v>0.97870000000000001</v>
      </c>
      <c r="AA1762" s="25"/>
      <c r="AB1762" s="25">
        <v>0.25800000000000001</v>
      </c>
      <c r="AC1762" s="25">
        <v>5.7299999999999997E-2</v>
      </c>
      <c r="AD1762" s="121"/>
      <c r="AE1762" s="121"/>
      <c r="AF1762" s="88">
        <v>1079</v>
      </c>
      <c r="AG1762" s="88">
        <v>2264</v>
      </c>
    </row>
    <row r="1763" spans="1:33">
      <c r="A1763" s="12" t="s">
        <v>153</v>
      </c>
      <c r="B1763" s="2" t="s">
        <v>74</v>
      </c>
      <c r="C1763" s="13" t="s">
        <v>184</v>
      </c>
      <c r="D1763" s="2">
        <v>2016</v>
      </c>
      <c r="E1763" s="13">
        <v>2016</v>
      </c>
      <c r="F1763" s="13" t="s">
        <v>101</v>
      </c>
      <c r="G1763" s="88"/>
      <c r="H1763" s="88"/>
      <c r="I1763" s="88"/>
      <c r="J1763" s="88"/>
      <c r="K1763" s="88"/>
      <c r="L1763" s="88"/>
      <c r="M1763" s="45">
        <v>15309</v>
      </c>
      <c r="N1763" s="45">
        <v>29694</v>
      </c>
      <c r="O1763" s="45"/>
      <c r="P1763" s="45"/>
      <c r="Q1763" s="45"/>
      <c r="R1763" s="45"/>
      <c r="S1763" s="45"/>
      <c r="T1763" s="45"/>
      <c r="U1763" s="45"/>
      <c r="V1763" s="45"/>
      <c r="W1763" s="138"/>
      <c r="X1763" s="138"/>
      <c r="Y1763" s="138"/>
      <c r="Z1763" s="25">
        <v>0.9617</v>
      </c>
      <c r="AA1763" s="25"/>
      <c r="AB1763" s="25">
        <v>0.25800000000000001</v>
      </c>
      <c r="AC1763" s="25">
        <v>5.7299999999999997E-2</v>
      </c>
      <c r="AD1763" s="121"/>
      <c r="AE1763" s="121"/>
      <c r="AF1763" s="88">
        <v>3588</v>
      </c>
      <c r="AG1763" s="88">
        <v>7035</v>
      </c>
    </row>
    <row r="1764" spans="1:33">
      <c r="A1764" s="12" t="s">
        <v>154</v>
      </c>
      <c r="B1764" s="2" t="s">
        <v>74</v>
      </c>
      <c r="C1764" s="13" t="s">
        <v>184</v>
      </c>
      <c r="D1764" s="2">
        <v>2016</v>
      </c>
      <c r="E1764" s="13">
        <v>2016</v>
      </c>
      <c r="F1764" s="13" t="s">
        <v>101</v>
      </c>
      <c r="G1764" s="88"/>
      <c r="H1764" s="88"/>
      <c r="I1764" s="88"/>
      <c r="J1764" s="88"/>
      <c r="K1764" s="88"/>
      <c r="L1764" s="88"/>
      <c r="M1764" s="45">
        <v>18559</v>
      </c>
      <c r="N1764" s="45">
        <v>38544</v>
      </c>
      <c r="O1764" s="45"/>
      <c r="P1764" s="45"/>
      <c r="Q1764" s="45"/>
      <c r="R1764" s="45"/>
      <c r="S1764" s="45"/>
      <c r="T1764" s="45"/>
      <c r="U1764" s="45"/>
      <c r="V1764" s="45"/>
      <c r="W1764" s="138"/>
      <c r="X1764" s="138"/>
      <c r="Y1764" s="138"/>
      <c r="Z1764" s="25">
        <v>0.9768</v>
      </c>
      <c r="AA1764" s="25"/>
      <c r="AB1764" s="25">
        <v>0.25800000000000001</v>
      </c>
      <c r="AC1764" s="25">
        <v>5.7299999999999997E-2</v>
      </c>
      <c r="AD1764" s="121"/>
      <c r="AE1764" s="121"/>
      <c r="AF1764" s="88">
        <v>4444</v>
      </c>
      <c r="AG1764" s="88">
        <v>10237</v>
      </c>
    </row>
    <row r="1765" spans="1:33">
      <c r="A1765" s="12" t="s">
        <v>155</v>
      </c>
      <c r="B1765" s="2" t="s">
        <v>74</v>
      </c>
      <c r="C1765" s="13" t="s">
        <v>184</v>
      </c>
      <c r="D1765" s="2">
        <v>2016</v>
      </c>
      <c r="E1765" s="13">
        <v>2016</v>
      </c>
      <c r="F1765" s="13" t="s">
        <v>101</v>
      </c>
      <c r="G1765" s="88"/>
      <c r="H1765" s="88"/>
      <c r="I1765" s="88"/>
      <c r="J1765" s="88"/>
      <c r="K1765" s="88"/>
      <c r="L1765" s="88"/>
      <c r="M1765" s="45">
        <v>53268</v>
      </c>
      <c r="N1765" s="45">
        <v>104414</v>
      </c>
      <c r="O1765" s="45"/>
      <c r="P1765" s="45"/>
      <c r="Q1765" s="45"/>
      <c r="R1765" s="45"/>
      <c r="S1765" s="45"/>
      <c r="T1765" s="45"/>
      <c r="U1765" s="45"/>
      <c r="V1765" s="45"/>
      <c r="W1765" s="138"/>
      <c r="X1765" s="138"/>
      <c r="Y1765" s="138"/>
      <c r="Z1765" s="25">
        <v>0.98780000000000001</v>
      </c>
      <c r="AA1765" s="25"/>
      <c r="AB1765" s="25">
        <v>0.27800000000000002</v>
      </c>
      <c r="AC1765" s="25">
        <v>4.6699999999999998E-2</v>
      </c>
      <c r="AD1765" s="121"/>
      <c r="AE1765" s="121"/>
      <c r="AF1765" s="88">
        <v>9687</v>
      </c>
      <c r="AG1765" s="88">
        <v>19935</v>
      </c>
    </row>
    <row r="1766" spans="1:33">
      <c r="A1766" s="12" t="s">
        <v>156</v>
      </c>
      <c r="B1766" s="2" t="s">
        <v>74</v>
      </c>
      <c r="C1766" s="13" t="s">
        <v>184</v>
      </c>
      <c r="D1766" s="2">
        <v>2016</v>
      </c>
      <c r="E1766" s="13">
        <v>2016</v>
      </c>
      <c r="F1766" s="13" t="s">
        <v>101</v>
      </c>
      <c r="G1766" s="88"/>
      <c r="H1766" s="88"/>
      <c r="I1766" s="88"/>
      <c r="J1766" s="88"/>
      <c r="K1766" s="88"/>
      <c r="L1766" s="88"/>
      <c r="M1766" s="45">
        <v>14825</v>
      </c>
      <c r="N1766" s="45">
        <v>27046</v>
      </c>
      <c r="O1766" s="45"/>
      <c r="P1766" s="45"/>
      <c r="Q1766" s="45"/>
      <c r="R1766" s="45"/>
      <c r="S1766" s="45"/>
      <c r="T1766" s="45"/>
      <c r="U1766" s="45"/>
      <c r="V1766" s="45"/>
      <c r="W1766" s="138"/>
      <c r="X1766" s="138"/>
      <c r="Y1766" s="138"/>
      <c r="Z1766" s="25">
        <v>0.96879999999999999</v>
      </c>
      <c r="AA1766" s="25"/>
      <c r="AB1766" s="25">
        <v>0.25800000000000001</v>
      </c>
      <c r="AC1766" s="25">
        <v>5.7299999999999997E-2</v>
      </c>
      <c r="AD1766" s="121"/>
      <c r="AE1766" s="121"/>
      <c r="AF1766" s="88">
        <v>2479</v>
      </c>
      <c r="AG1766" s="88">
        <v>5270</v>
      </c>
    </row>
    <row r="1767" spans="1:33">
      <c r="A1767" s="12" t="s">
        <v>157</v>
      </c>
      <c r="B1767" s="2" t="s">
        <v>75</v>
      </c>
      <c r="C1767" s="13" t="s">
        <v>184</v>
      </c>
      <c r="D1767" s="2">
        <v>2016</v>
      </c>
      <c r="E1767" s="13">
        <v>2016</v>
      </c>
      <c r="F1767" s="13" t="s">
        <v>101</v>
      </c>
      <c r="G1767" s="88"/>
      <c r="H1767" s="88"/>
      <c r="I1767" s="88"/>
      <c r="J1767" s="88"/>
      <c r="K1767" s="88"/>
      <c r="L1767" s="88"/>
      <c r="M1767" s="45">
        <v>13015</v>
      </c>
      <c r="N1767" s="45">
        <v>24440</v>
      </c>
      <c r="O1767" s="45"/>
      <c r="P1767" s="45"/>
      <c r="Q1767" s="45"/>
      <c r="R1767" s="45"/>
      <c r="S1767" s="45"/>
      <c r="T1767" s="45"/>
      <c r="U1767" s="45"/>
      <c r="V1767" s="45"/>
      <c r="W1767" s="138"/>
      <c r="X1767" s="138"/>
      <c r="Y1767" s="138"/>
      <c r="Z1767" s="25">
        <v>0.94140000000000001</v>
      </c>
      <c r="AA1767" s="25"/>
      <c r="AB1767" s="25">
        <v>0.25800000000000001</v>
      </c>
      <c r="AC1767" s="25">
        <v>5.7299999999999997E-2</v>
      </c>
      <c r="AD1767" s="121"/>
      <c r="AE1767" s="121"/>
      <c r="AF1767" s="88">
        <v>560</v>
      </c>
      <c r="AG1767" s="88">
        <v>904</v>
      </c>
    </row>
    <row r="1768" spans="1:33">
      <c r="A1768" s="12" t="s">
        <v>158</v>
      </c>
      <c r="B1768" s="2" t="s">
        <v>75</v>
      </c>
      <c r="C1768" s="13" t="s">
        <v>184</v>
      </c>
      <c r="D1768" s="2">
        <v>2016</v>
      </c>
      <c r="E1768" s="13">
        <v>2016</v>
      </c>
      <c r="F1768" s="13" t="s">
        <v>101</v>
      </c>
      <c r="G1768" s="88"/>
      <c r="H1768" s="88"/>
      <c r="I1768" s="88"/>
      <c r="J1768" s="88"/>
      <c r="K1768" s="88"/>
      <c r="L1768" s="88"/>
      <c r="M1768" s="45">
        <v>160</v>
      </c>
      <c r="N1768" s="45">
        <v>270</v>
      </c>
      <c r="O1768" s="45"/>
      <c r="P1768" s="45"/>
      <c r="Q1768" s="45"/>
      <c r="R1768" s="45"/>
      <c r="S1768" s="45"/>
      <c r="T1768" s="45"/>
      <c r="U1768" s="45"/>
      <c r="V1768" s="45"/>
      <c r="W1768" s="138"/>
      <c r="X1768" s="138"/>
      <c r="Y1768" s="138"/>
      <c r="Z1768" s="25">
        <v>1</v>
      </c>
      <c r="AA1768" s="25"/>
      <c r="AB1768" s="25">
        <v>0.25800000000000001</v>
      </c>
      <c r="AC1768" s="25">
        <v>5.7299999999999997E-2</v>
      </c>
      <c r="AD1768" s="121"/>
      <c r="AE1768" s="121"/>
      <c r="AF1768" s="88" t="s">
        <v>430</v>
      </c>
      <c r="AG1768" s="88" t="s">
        <v>430</v>
      </c>
    </row>
    <row r="1769" spans="1:33">
      <c r="A1769" s="12" t="s">
        <v>159</v>
      </c>
      <c r="B1769" s="2" t="s">
        <v>75</v>
      </c>
      <c r="C1769" s="13" t="s">
        <v>184</v>
      </c>
      <c r="D1769" s="2">
        <v>2016</v>
      </c>
      <c r="E1769" s="13">
        <v>2016</v>
      </c>
      <c r="F1769" s="13" t="s">
        <v>101</v>
      </c>
      <c r="G1769" s="88"/>
      <c r="H1769" s="88"/>
      <c r="I1769" s="88"/>
      <c r="J1769" s="88"/>
      <c r="K1769" s="88"/>
      <c r="L1769" s="88"/>
      <c r="M1769" s="45">
        <v>3209</v>
      </c>
      <c r="N1769" s="45">
        <v>6757</v>
      </c>
      <c r="O1769" s="45"/>
      <c r="P1769" s="45"/>
      <c r="Q1769" s="45"/>
      <c r="R1769" s="45"/>
      <c r="S1769" s="45"/>
      <c r="T1769" s="45"/>
      <c r="U1769" s="45"/>
      <c r="V1769" s="45"/>
      <c r="W1769" s="138"/>
      <c r="X1769" s="138"/>
      <c r="Y1769" s="138"/>
      <c r="Z1769" s="25">
        <v>0.9274</v>
      </c>
      <c r="AA1769" s="25"/>
      <c r="AB1769" s="25">
        <v>0.25800000000000001</v>
      </c>
      <c r="AC1769" s="25">
        <v>5.7299999999999997E-2</v>
      </c>
      <c r="AD1769" s="121"/>
      <c r="AE1769" s="121"/>
      <c r="AF1769" s="88">
        <v>135</v>
      </c>
      <c r="AG1769" s="88">
        <v>238</v>
      </c>
    </row>
    <row r="1770" spans="1:33">
      <c r="A1770" s="12" t="s">
        <v>160</v>
      </c>
      <c r="B1770" s="2" t="s">
        <v>74</v>
      </c>
      <c r="C1770" s="13" t="s">
        <v>184</v>
      </c>
      <c r="D1770" s="2">
        <v>2016</v>
      </c>
      <c r="E1770" s="13">
        <v>2016</v>
      </c>
      <c r="F1770" s="13" t="s">
        <v>101</v>
      </c>
      <c r="G1770" s="88"/>
      <c r="H1770" s="88"/>
      <c r="I1770" s="88"/>
      <c r="J1770" s="88"/>
      <c r="K1770" s="88"/>
      <c r="L1770" s="88"/>
      <c r="M1770" s="45">
        <v>22598</v>
      </c>
      <c r="N1770" s="45">
        <v>42564</v>
      </c>
      <c r="O1770" s="45"/>
      <c r="P1770" s="45"/>
      <c r="Q1770" s="45"/>
      <c r="R1770" s="45"/>
      <c r="S1770" s="45"/>
      <c r="T1770" s="45"/>
      <c r="U1770" s="45"/>
      <c r="V1770" s="45"/>
      <c r="W1770" s="138"/>
      <c r="X1770" s="138"/>
      <c r="Y1770" s="138"/>
      <c r="Z1770" s="25">
        <v>0.95740000000000003</v>
      </c>
      <c r="AA1770" s="25"/>
      <c r="AB1770" s="25">
        <v>0.25</v>
      </c>
      <c r="AC1770" s="25">
        <v>1.7100000000000001E-2</v>
      </c>
      <c r="AD1770" s="121"/>
      <c r="AE1770" s="121"/>
      <c r="AF1770" s="88">
        <v>2167</v>
      </c>
      <c r="AG1770" s="88">
        <v>4362</v>
      </c>
    </row>
    <row r="1771" spans="1:33">
      <c r="A1771" s="12" t="s">
        <v>161</v>
      </c>
      <c r="B1771" s="2" t="s">
        <v>74</v>
      </c>
      <c r="C1771" s="13" t="s">
        <v>184</v>
      </c>
      <c r="D1771" s="2">
        <v>2016</v>
      </c>
      <c r="E1771" s="13">
        <v>2016</v>
      </c>
      <c r="F1771" s="13" t="s">
        <v>101</v>
      </c>
      <c r="G1771" s="88"/>
      <c r="H1771" s="88"/>
      <c r="I1771" s="88"/>
      <c r="J1771" s="88"/>
      <c r="K1771" s="88"/>
      <c r="L1771" s="88"/>
      <c r="M1771" s="45">
        <v>19321</v>
      </c>
      <c r="N1771" s="45">
        <v>34206</v>
      </c>
      <c r="O1771" s="45"/>
      <c r="P1771" s="45"/>
      <c r="Q1771" s="45"/>
      <c r="R1771" s="45"/>
      <c r="S1771" s="45"/>
      <c r="T1771" s="45"/>
      <c r="U1771" s="45"/>
      <c r="V1771" s="45"/>
      <c r="W1771" s="138"/>
      <c r="X1771" s="138"/>
      <c r="Y1771" s="138"/>
      <c r="Z1771" s="25">
        <v>0.92559999999999998</v>
      </c>
      <c r="AA1771" s="25"/>
      <c r="AB1771" s="25">
        <v>0.25800000000000001</v>
      </c>
      <c r="AC1771" s="25">
        <v>5.7299999999999997E-2</v>
      </c>
      <c r="AD1771" s="121"/>
      <c r="AE1771" s="121"/>
      <c r="AF1771" s="88">
        <v>3086</v>
      </c>
      <c r="AG1771" s="88">
        <v>6414</v>
      </c>
    </row>
    <row r="1772" spans="1:33">
      <c r="A1772" s="12" t="s">
        <v>162</v>
      </c>
      <c r="B1772" s="2" t="s">
        <v>75</v>
      </c>
      <c r="C1772" s="13" t="s">
        <v>184</v>
      </c>
      <c r="D1772" s="2">
        <v>2016</v>
      </c>
      <c r="E1772" s="13">
        <v>2016</v>
      </c>
      <c r="F1772" s="13" t="s">
        <v>101</v>
      </c>
      <c r="G1772" s="88"/>
      <c r="H1772" s="88"/>
      <c r="I1772" s="88"/>
      <c r="J1772" s="88"/>
      <c r="K1772" s="88"/>
      <c r="L1772" s="88"/>
      <c r="M1772" s="45">
        <v>42167</v>
      </c>
      <c r="N1772" s="45">
        <v>88324</v>
      </c>
      <c r="O1772" s="45"/>
      <c r="P1772" s="45"/>
      <c r="Q1772" s="45"/>
      <c r="R1772" s="45"/>
      <c r="S1772" s="45"/>
      <c r="T1772" s="45"/>
      <c r="U1772" s="45"/>
      <c r="V1772" s="45"/>
      <c r="W1772" s="138"/>
      <c r="X1772" s="138"/>
      <c r="Y1772" s="138"/>
      <c r="Z1772" s="25">
        <v>0.96109999999999995</v>
      </c>
      <c r="AA1772" s="25"/>
      <c r="AB1772" s="25">
        <v>0.2</v>
      </c>
      <c r="AC1772" s="25">
        <v>2.6800000000000001E-2</v>
      </c>
      <c r="AD1772" s="121"/>
      <c r="AE1772" s="121"/>
      <c r="AF1772" s="88">
        <v>5004</v>
      </c>
      <c r="AG1772" s="88">
        <v>10871</v>
      </c>
    </row>
    <row r="1773" spans="1:33">
      <c r="A1773" s="12" t="s">
        <v>163</v>
      </c>
      <c r="B1773" s="2" t="s">
        <v>75</v>
      </c>
      <c r="C1773" s="13" t="s">
        <v>184</v>
      </c>
      <c r="D1773" s="2">
        <v>2016</v>
      </c>
      <c r="E1773" s="13">
        <v>2016</v>
      </c>
      <c r="F1773" s="13" t="s">
        <v>101</v>
      </c>
      <c r="G1773" s="88"/>
      <c r="H1773" s="88"/>
      <c r="I1773" s="88"/>
      <c r="J1773" s="88"/>
      <c r="K1773" s="88"/>
      <c r="L1773" s="88"/>
      <c r="M1773" s="45">
        <v>5805</v>
      </c>
      <c r="N1773" s="45">
        <v>13286</v>
      </c>
      <c r="O1773" s="45"/>
      <c r="P1773" s="45"/>
      <c r="Q1773" s="45"/>
      <c r="R1773" s="45"/>
      <c r="S1773" s="45"/>
      <c r="T1773" s="45"/>
      <c r="U1773" s="45"/>
      <c r="V1773" s="45"/>
      <c r="W1773" s="138"/>
      <c r="X1773" s="138"/>
      <c r="Y1773" s="138"/>
      <c r="Z1773" s="25">
        <v>0.97209999999999996</v>
      </c>
      <c r="AA1773" s="25"/>
      <c r="AB1773" s="25">
        <v>0.25800000000000001</v>
      </c>
      <c r="AC1773" s="25">
        <v>5.7299999999999997E-2</v>
      </c>
      <c r="AD1773" s="121"/>
      <c r="AE1773" s="121"/>
      <c r="AF1773" s="88">
        <v>613</v>
      </c>
      <c r="AG1773" s="88">
        <v>1375</v>
      </c>
    </row>
    <row r="1774" spans="1:33">
      <c r="A1774" s="12" t="s">
        <v>164</v>
      </c>
      <c r="B1774" s="2" t="s">
        <v>75</v>
      </c>
      <c r="C1774" s="13" t="s">
        <v>184</v>
      </c>
      <c r="D1774" s="2">
        <v>2016</v>
      </c>
      <c r="E1774" s="13">
        <v>2016</v>
      </c>
      <c r="F1774" s="13" t="s">
        <v>101</v>
      </c>
      <c r="G1774" s="88"/>
      <c r="H1774" s="88"/>
      <c r="I1774" s="88"/>
      <c r="J1774" s="88"/>
      <c r="K1774" s="88"/>
      <c r="L1774" s="88"/>
      <c r="M1774" s="45">
        <v>4610</v>
      </c>
      <c r="N1774" s="45">
        <v>10050</v>
      </c>
      <c r="O1774" s="45"/>
      <c r="P1774" s="45"/>
      <c r="Q1774" s="45"/>
      <c r="R1774" s="45"/>
      <c r="S1774" s="45"/>
      <c r="T1774" s="45"/>
      <c r="U1774" s="45"/>
      <c r="V1774" s="45"/>
      <c r="W1774" s="138"/>
      <c r="X1774" s="138"/>
      <c r="Y1774" s="138"/>
      <c r="Z1774" s="25">
        <v>0.95689999999999997</v>
      </c>
      <c r="AA1774" s="25"/>
      <c r="AB1774" s="25">
        <v>0.25800000000000001</v>
      </c>
      <c r="AC1774" s="25">
        <v>5.7299999999999997E-2</v>
      </c>
      <c r="AD1774" s="121"/>
      <c r="AE1774" s="121"/>
      <c r="AF1774" s="88">
        <v>420</v>
      </c>
      <c r="AG1774" s="88">
        <v>901</v>
      </c>
    </row>
    <row r="1775" spans="1:33">
      <c r="A1775" s="12" t="s">
        <v>165</v>
      </c>
      <c r="B1775" s="2" t="s">
        <v>75</v>
      </c>
      <c r="C1775" s="13" t="s">
        <v>184</v>
      </c>
      <c r="D1775" s="2">
        <v>2016</v>
      </c>
      <c r="E1775" s="13">
        <v>2016</v>
      </c>
      <c r="F1775" s="13" t="s">
        <v>101</v>
      </c>
      <c r="G1775" s="88"/>
      <c r="H1775" s="88"/>
      <c r="I1775" s="88"/>
      <c r="J1775" s="88"/>
      <c r="K1775" s="88"/>
      <c r="L1775" s="88"/>
      <c r="M1775" s="45">
        <v>994</v>
      </c>
      <c r="N1775" s="45">
        <v>1753</v>
      </c>
      <c r="O1775" s="45"/>
      <c r="P1775" s="45"/>
      <c r="Q1775" s="45"/>
      <c r="R1775" s="45"/>
      <c r="S1775" s="45"/>
      <c r="T1775" s="45"/>
      <c r="U1775" s="45"/>
      <c r="V1775" s="45"/>
      <c r="W1775" s="138"/>
      <c r="X1775" s="138"/>
      <c r="Y1775" s="138"/>
      <c r="Z1775" s="25">
        <v>0.95240000000000002</v>
      </c>
      <c r="AA1775" s="25"/>
      <c r="AB1775" s="25">
        <v>0.25800000000000001</v>
      </c>
      <c r="AC1775" s="25">
        <v>5.7299999999999997E-2</v>
      </c>
      <c r="AD1775" s="121"/>
      <c r="AE1775" s="121"/>
      <c r="AF1775" s="88" t="s">
        <v>430</v>
      </c>
      <c r="AG1775" s="88" t="s">
        <v>430</v>
      </c>
    </row>
    <row r="1776" spans="1:33">
      <c r="A1776" s="12" t="s">
        <v>166</v>
      </c>
      <c r="B1776" s="2" t="s">
        <v>74</v>
      </c>
      <c r="C1776" s="13" t="s">
        <v>184</v>
      </c>
      <c r="D1776" s="2">
        <v>2016</v>
      </c>
      <c r="E1776" s="13">
        <v>2016</v>
      </c>
      <c r="F1776" s="13" t="s">
        <v>101</v>
      </c>
      <c r="G1776" s="88"/>
      <c r="H1776" s="88"/>
      <c r="I1776" s="88"/>
      <c r="J1776" s="88"/>
      <c r="K1776" s="88"/>
      <c r="L1776" s="88"/>
      <c r="M1776" s="45">
        <v>52273</v>
      </c>
      <c r="N1776" s="45">
        <v>121931</v>
      </c>
      <c r="O1776" s="45"/>
      <c r="P1776" s="45"/>
      <c r="Q1776" s="45"/>
      <c r="R1776" s="45"/>
      <c r="S1776" s="45"/>
      <c r="T1776" s="45"/>
      <c r="U1776" s="45"/>
      <c r="V1776" s="45"/>
      <c r="W1776" s="138"/>
      <c r="X1776" s="138"/>
      <c r="Y1776" s="138"/>
      <c r="Z1776" s="25">
        <v>0.99529999999999996</v>
      </c>
      <c r="AA1776" s="25"/>
      <c r="AB1776" s="25">
        <v>7.0999999999999994E-2</v>
      </c>
      <c r="AC1776" s="25">
        <v>4.9399999999999999E-2</v>
      </c>
      <c r="AD1776" s="121"/>
      <c r="AE1776" s="121"/>
      <c r="AF1776" s="88">
        <v>7930</v>
      </c>
      <c r="AG1776" s="88">
        <v>18689</v>
      </c>
    </row>
    <row r="1777" spans="1:49">
      <c r="A1777" s="12" t="s">
        <v>167</v>
      </c>
      <c r="B1777" s="2" t="s">
        <v>75</v>
      </c>
      <c r="C1777" s="13" t="s">
        <v>184</v>
      </c>
      <c r="D1777" s="2">
        <v>2016</v>
      </c>
      <c r="E1777" s="13">
        <v>2016</v>
      </c>
      <c r="F1777" s="13" t="s">
        <v>101</v>
      </c>
      <c r="G1777" s="88"/>
      <c r="H1777" s="88"/>
      <c r="I1777" s="88"/>
      <c r="J1777" s="88"/>
      <c r="K1777" s="88"/>
      <c r="L1777" s="88"/>
      <c r="M1777" s="45">
        <v>3147</v>
      </c>
      <c r="N1777" s="45">
        <v>5439</v>
      </c>
      <c r="O1777" s="45"/>
      <c r="P1777" s="45"/>
      <c r="Q1777" s="45"/>
      <c r="R1777" s="45"/>
      <c r="S1777" s="45"/>
      <c r="T1777" s="45"/>
      <c r="U1777" s="45"/>
      <c r="V1777" s="45"/>
      <c r="W1777" s="138"/>
      <c r="X1777" s="138"/>
      <c r="Y1777" s="138"/>
      <c r="Z1777" s="25">
        <v>0.94489999999999996</v>
      </c>
      <c r="AA1777" s="25"/>
      <c r="AB1777" s="25">
        <v>0.25800000000000001</v>
      </c>
      <c r="AC1777" s="25">
        <v>5.7299999999999997E-2</v>
      </c>
      <c r="AD1777" s="121"/>
      <c r="AE1777" s="121"/>
      <c r="AF1777" s="88">
        <v>100</v>
      </c>
      <c r="AG1777" s="88">
        <v>154</v>
      </c>
    </row>
    <row r="1778" spans="1:49">
      <c r="A1778" s="12" t="s">
        <v>168</v>
      </c>
      <c r="B1778" s="2" t="s">
        <v>74</v>
      </c>
      <c r="C1778" s="13" t="s">
        <v>184</v>
      </c>
      <c r="D1778" s="2">
        <v>2016</v>
      </c>
      <c r="E1778" s="13">
        <v>2016</v>
      </c>
      <c r="F1778" s="13" t="s">
        <v>101</v>
      </c>
      <c r="G1778" s="88"/>
      <c r="H1778" s="88"/>
      <c r="I1778" s="88"/>
      <c r="J1778" s="88"/>
      <c r="K1778" s="88"/>
      <c r="L1778" s="88"/>
      <c r="M1778" s="45">
        <v>37554</v>
      </c>
      <c r="N1778" s="45">
        <v>75143</v>
      </c>
      <c r="O1778" s="45"/>
      <c r="P1778" s="45"/>
      <c r="Q1778" s="45"/>
      <c r="R1778" s="45"/>
      <c r="S1778" s="45"/>
      <c r="T1778" s="45"/>
      <c r="U1778" s="45"/>
      <c r="V1778" s="45"/>
      <c r="W1778" s="138"/>
      <c r="X1778" s="138"/>
      <c r="Y1778" s="138"/>
      <c r="Z1778" s="25">
        <v>0.98880000000000001</v>
      </c>
      <c r="AA1778" s="25"/>
      <c r="AB1778" s="25">
        <v>0.41699999999999998</v>
      </c>
      <c r="AC1778" s="25">
        <v>7.3300000000000004E-2</v>
      </c>
      <c r="AD1778" s="121"/>
      <c r="AE1778" s="121"/>
      <c r="AF1778" s="88">
        <v>6830</v>
      </c>
      <c r="AG1778" s="88">
        <v>15569</v>
      </c>
      <c r="AH1778" s="1"/>
      <c r="AI1778" s="1"/>
      <c r="AJ1778" s="1"/>
      <c r="AK1778" s="1"/>
      <c r="AL1778" s="1"/>
      <c r="AM1778" s="1"/>
      <c r="AN1778" s="1"/>
      <c r="AO1778" s="1"/>
      <c r="AP1778" s="1"/>
      <c r="AQ1778" s="1"/>
      <c r="AR1778" s="1"/>
      <c r="AS1778" s="1"/>
      <c r="AT1778" s="1"/>
      <c r="AU1778" s="1"/>
      <c r="AV1778" s="1"/>
      <c r="AW1778" s="1"/>
    </row>
    <row r="1779" spans="1:49">
      <c r="A1779" s="12" t="s">
        <v>169</v>
      </c>
      <c r="B1779" s="2" t="s">
        <v>74</v>
      </c>
      <c r="C1779" s="13" t="s">
        <v>184</v>
      </c>
      <c r="D1779" s="2">
        <v>2016</v>
      </c>
      <c r="E1779" s="13">
        <v>2016</v>
      </c>
      <c r="F1779" s="13" t="s">
        <v>101</v>
      </c>
      <c r="G1779" s="88"/>
      <c r="H1779" s="88"/>
      <c r="I1779" s="88"/>
      <c r="J1779" s="88"/>
      <c r="K1779" s="88"/>
      <c r="L1779" s="88"/>
      <c r="M1779" s="45">
        <v>10809</v>
      </c>
      <c r="N1779" s="45">
        <v>21071</v>
      </c>
      <c r="O1779" s="45"/>
      <c r="P1779" s="45"/>
      <c r="Q1779" s="45"/>
      <c r="R1779" s="45"/>
      <c r="S1779" s="45"/>
      <c r="T1779" s="45"/>
      <c r="U1779" s="45"/>
      <c r="V1779" s="45"/>
      <c r="W1779" s="138"/>
      <c r="X1779" s="138"/>
      <c r="Y1779" s="138"/>
      <c r="Z1779" s="25">
        <v>0.97240000000000004</v>
      </c>
      <c r="AA1779" s="25"/>
      <c r="AB1779" s="25">
        <v>0.25800000000000001</v>
      </c>
      <c r="AC1779" s="25">
        <v>5.7299999999999997E-2</v>
      </c>
      <c r="AD1779" s="121"/>
      <c r="AE1779" s="121"/>
      <c r="AF1779" s="88">
        <v>934</v>
      </c>
      <c r="AG1779" s="88">
        <v>1875</v>
      </c>
      <c r="AH1779" s="1"/>
      <c r="AI1779" s="1"/>
      <c r="AJ1779" s="1"/>
      <c r="AK1779" s="1"/>
      <c r="AL1779" s="1"/>
      <c r="AM1779" s="1"/>
      <c r="AN1779" s="1"/>
      <c r="AO1779" s="1"/>
      <c r="AP1779" s="1"/>
      <c r="AQ1779" s="1"/>
      <c r="AR1779" s="1"/>
      <c r="AS1779" s="1"/>
      <c r="AT1779" s="1"/>
      <c r="AU1779" s="1"/>
      <c r="AV1779" s="1"/>
      <c r="AW1779" s="1"/>
    </row>
    <row r="1780" spans="1:49">
      <c r="A1780" s="12" t="s">
        <v>170</v>
      </c>
      <c r="B1780" s="2" t="s">
        <v>75</v>
      </c>
      <c r="C1780" s="13" t="s">
        <v>184</v>
      </c>
      <c r="D1780" s="2">
        <v>2016</v>
      </c>
      <c r="E1780" s="13">
        <v>2016</v>
      </c>
      <c r="F1780" s="13" t="s">
        <v>101</v>
      </c>
      <c r="G1780" s="88"/>
      <c r="H1780" s="88"/>
      <c r="I1780" s="88"/>
      <c r="J1780" s="88"/>
      <c r="K1780" s="88"/>
      <c r="L1780" s="88"/>
      <c r="M1780" s="45">
        <v>6155</v>
      </c>
      <c r="N1780" s="45">
        <v>13255</v>
      </c>
      <c r="O1780" s="45"/>
      <c r="P1780" s="45"/>
      <c r="Q1780" s="45"/>
      <c r="R1780" s="45"/>
      <c r="S1780" s="45"/>
      <c r="T1780" s="45"/>
      <c r="U1780" s="45"/>
      <c r="V1780" s="45"/>
      <c r="W1780" s="138"/>
      <c r="X1780" s="138"/>
      <c r="Y1780" s="138"/>
      <c r="Z1780" s="25">
        <v>0.99139999999999995</v>
      </c>
      <c r="AA1780" s="25"/>
      <c r="AB1780" s="25">
        <v>0.25800000000000001</v>
      </c>
      <c r="AC1780" s="25">
        <v>5.7299999999999997E-2</v>
      </c>
      <c r="AD1780" s="121"/>
      <c r="AE1780" s="121"/>
      <c r="AF1780" s="88">
        <v>479</v>
      </c>
      <c r="AG1780" s="88">
        <v>994</v>
      </c>
      <c r="AH1780" s="1"/>
      <c r="AI1780" s="1"/>
      <c r="AJ1780" s="1"/>
      <c r="AK1780" s="1"/>
      <c r="AL1780" s="1"/>
      <c r="AM1780" s="1"/>
      <c r="AN1780" s="1"/>
      <c r="AO1780" s="1"/>
      <c r="AP1780" s="1"/>
      <c r="AQ1780" s="1"/>
      <c r="AR1780" s="1"/>
      <c r="AS1780" s="1"/>
      <c r="AT1780" s="1"/>
      <c r="AU1780" s="1"/>
      <c r="AV1780" s="1"/>
      <c r="AW1780" s="1"/>
    </row>
    <row r="1781" spans="1:49">
      <c r="A1781" s="48" t="s">
        <v>171</v>
      </c>
      <c r="B1781" s="2" t="s">
        <v>66</v>
      </c>
      <c r="C1781" s="13" t="s">
        <v>64</v>
      </c>
      <c r="D1781" s="2">
        <v>2016</v>
      </c>
      <c r="E1781" s="13">
        <v>2016</v>
      </c>
      <c r="F1781" s="13" t="s">
        <v>102</v>
      </c>
      <c r="G1781" s="88">
        <v>260151</v>
      </c>
      <c r="H1781" s="88">
        <v>1808489</v>
      </c>
      <c r="I1781" s="88">
        <v>2051</v>
      </c>
      <c r="J1781" s="88">
        <v>18372</v>
      </c>
      <c r="K1781" s="88">
        <v>262202</v>
      </c>
      <c r="L1781" s="88">
        <v>1826861</v>
      </c>
      <c r="M1781" s="45">
        <v>2089063</v>
      </c>
      <c r="N1781" s="45">
        <v>4319989</v>
      </c>
      <c r="O1781" s="45">
        <v>666772</v>
      </c>
      <c r="P1781" s="45">
        <v>3606055</v>
      </c>
      <c r="Q1781" s="45">
        <v>4272827</v>
      </c>
      <c r="R1781" s="45">
        <v>7000</v>
      </c>
      <c r="S1781" s="45">
        <v>40162</v>
      </c>
      <c r="T1781" s="45">
        <v>47162</v>
      </c>
      <c r="U1781" s="45">
        <v>673772</v>
      </c>
      <c r="V1781" s="45">
        <v>3646217</v>
      </c>
      <c r="W1781" s="138">
        <v>593619123</v>
      </c>
      <c r="X1781" s="138">
        <v>5739306</v>
      </c>
      <c r="Y1781" s="138">
        <v>599358429</v>
      </c>
      <c r="Z1781" s="25">
        <v>0.97399999999999998</v>
      </c>
      <c r="AA1781" s="25">
        <v>0.90710000000000002</v>
      </c>
      <c r="AB1781" s="25">
        <v>0.36399999999999999</v>
      </c>
      <c r="AC1781" s="25">
        <v>7.0800000000000002E-2</v>
      </c>
      <c r="AD1781" s="121">
        <v>141154</v>
      </c>
      <c r="AE1781" s="121">
        <v>30661</v>
      </c>
      <c r="AF1781" s="88">
        <v>297891</v>
      </c>
      <c r="AG1781" s="88">
        <v>629569</v>
      </c>
      <c r="AH1781" s="2"/>
      <c r="AI1781" s="2"/>
      <c r="AJ1781" s="2"/>
      <c r="AK1781" s="2"/>
      <c r="AL1781" s="2"/>
      <c r="AM1781" s="2"/>
      <c r="AN1781" s="2"/>
      <c r="AO1781" s="2"/>
      <c r="AP1781" s="2"/>
      <c r="AQ1781" s="2"/>
      <c r="AR1781" s="2"/>
      <c r="AS1781" s="2"/>
      <c r="AT1781" s="2"/>
      <c r="AU1781" s="2"/>
      <c r="AV1781" s="2"/>
      <c r="AW1781" s="2"/>
    </row>
    <row r="1782" spans="1:49">
      <c r="A1782" s="48" t="s">
        <v>172</v>
      </c>
      <c r="B1782" s="2" t="s">
        <v>74</v>
      </c>
      <c r="C1782" s="13" t="s">
        <v>64</v>
      </c>
      <c r="D1782" s="2">
        <v>2016</v>
      </c>
      <c r="E1782" s="13">
        <v>2016</v>
      </c>
      <c r="F1782" s="13" t="s">
        <v>102</v>
      </c>
      <c r="G1782" s="88"/>
      <c r="H1782" s="88"/>
      <c r="I1782" s="88"/>
      <c r="J1782" s="88"/>
      <c r="K1782" s="88"/>
      <c r="L1782" s="88"/>
      <c r="M1782" s="45">
        <v>60323</v>
      </c>
      <c r="N1782" s="45">
        <v>115631</v>
      </c>
      <c r="O1782" s="45"/>
      <c r="P1782" s="45"/>
      <c r="Q1782" s="45"/>
      <c r="R1782" s="45"/>
      <c r="S1782" s="45"/>
      <c r="T1782" s="45"/>
      <c r="U1782" s="45"/>
      <c r="V1782" s="45"/>
      <c r="W1782" s="138"/>
      <c r="X1782" s="138"/>
      <c r="Y1782" s="138"/>
      <c r="Z1782" s="25">
        <v>0.98850000000000005</v>
      </c>
      <c r="AA1782" s="25">
        <v>0.95860000000000001</v>
      </c>
      <c r="AB1782" s="25">
        <v>0.40899999999999997</v>
      </c>
      <c r="AC1782" s="25">
        <v>7.0499999999999993E-2</v>
      </c>
      <c r="AD1782" s="121">
        <v>4285</v>
      </c>
      <c r="AE1782" s="121">
        <v>1185</v>
      </c>
      <c r="AF1782" s="88">
        <v>8024</v>
      </c>
      <c r="AG1782" s="88">
        <v>15616</v>
      </c>
      <c r="AH1782" s="1"/>
      <c r="AI1782" s="1"/>
      <c r="AJ1782" s="1"/>
      <c r="AK1782" s="1"/>
      <c r="AL1782" s="1"/>
      <c r="AM1782" s="1"/>
      <c r="AN1782" s="1"/>
      <c r="AO1782" s="1"/>
      <c r="AP1782" s="1"/>
      <c r="AQ1782" s="1"/>
      <c r="AR1782" s="1"/>
      <c r="AS1782" s="1"/>
      <c r="AT1782" s="1"/>
      <c r="AU1782" s="1"/>
      <c r="AV1782" s="1"/>
      <c r="AW1782" s="1"/>
    </row>
    <row r="1783" spans="1:49">
      <c r="A1783" s="48" t="s">
        <v>173</v>
      </c>
      <c r="B1783" s="2" t="s">
        <v>75</v>
      </c>
      <c r="C1783" s="13" t="s">
        <v>64</v>
      </c>
      <c r="D1783" s="2">
        <v>2016</v>
      </c>
      <c r="E1783" s="13">
        <v>2016</v>
      </c>
      <c r="F1783" s="13" t="s">
        <v>102</v>
      </c>
      <c r="G1783" s="88"/>
      <c r="H1783" s="88"/>
      <c r="I1783" s="88"/>
      <c r="J1783" s="88"/>
      <c r="K1783" s="88"/>
      <c r="L1783" s="88"/>
      <c r="M1783" s="45">
        <v>93</v>
      </c>
      <c r="N1783" s="45">
        <v>154</v>
      </c>
      <c r="O1783" s="45"/>
      <c r="P1783" s="45"/>
      <c r="Q1783" s="45"/>
      <c r="R1783" s="45"/>
      <c r="S1783" s="45"/>
      <c r="T1783" s="45"/>
      <c r="U1783" s="45"/>
      <c r="V1783" s="45"/>
      <c r="W1783" s="138"/>
      <c r="X1783" s="138"/>
      <c r="Y1783" s="138"/>
      <c r="Z1783" s="25">
        <v>1</v>
      </c>
      <c r="AA1783" s="25">
        <v>1</v>
      </c>
      <c r="AB1783" s="25">
        <v>0.313</v>
      </c>
      <c r="AC1783" s="25">
        <v>5.8400000000000001E-2</v>
      </c>
      <c r="AD1783" s="121">
        <v>5</v>
      </c>
      <c r="AE1783" s="121">
        <v>0</v>
      </c>
      <c r="AF1783" s="88" t="s">
        <v>430</v>
      </c>
      <c r="AG1783" s="88" t="s">
        <v>430</v>
      </c>
      <c r="AH1783" s="1"/>
      <c r="AI1783" s="1"/>
      <c r="AJ1783" s="1"/>
      <c r="AK1783" s="1"/>
      <c r="AL1783" s="1"/>
      <c r="AM1783" s="1"/>
      <c r="AN1783" s="1"/>
      <c r="AO1783" s="1"/>
      <c r="AP1783" s="1"/>
      <c r="AQ1783" s="1"/>
      <c r="AR1783" s="1"/>
      <c r="AS1783" s="1"/>
      <c r="AT1783" s="1"/>
      <c r="AU1783" s="1"/>
      <c r="AV1783" s="1"/>
      <c r="AW1783" s="1"/>
    </row>
    <row r="1784" spans="1:49">
      <c r="A1784" s="48" t="s">
        <v>174</v>
      </c>
      <c r="B1784" s="2" t="s">
        <v>75</v>
      </c>
      <c r="C1784" s="13" t="s">
        <v>64</v>
      </c>
      <c r="D1784" s="2">
        <v>2016</v>
      </c>
      <c r="E1784" s="13">
        <v>2016</v>
      </c>
      <c r="F1784" s="13" t="s">
        <v>102</v>
      </c>
      <c r="G1784" s="88"/>
      <c r="H1784" s="88"/>
      <c r="I1784" s="88"/>
      <c r="J1784" s="88"/>
      <c r="K1784" s="88"/>
      <c r="L1784" s="88"/>
      <c r="M1784" s="45">
        <v>1765</v>
      </c>
      <c r="N1784" s="45">
        <v>3324</v>
      </c>
      <c r="O1784" s="45"/>
      <c r="P1784" s="45"/>
      <c r="Q1784" s="45"/>
      <c r="R1784" s="45"/>
      <c r="S1784" s="45"/>
      <c r="T1784" s="45"/>
      <c r="U1784" s="45"/>
      <c r="V1784" s="45"/>
      <c r="W1784" s="138"/>
      <c r="X1784" s="138"/>
      <c r="Y1784" s="138"/>
      <c r="Z1784" s="25">
        <v>1</v>
      </c>
      <c r="AA1784" s="25">
        <v>0</v>
      </c>
      <c r="AB1784" s="25">
        <v>0.313</v>
      </c>
      <c r="AC1784" s="25">
        <v>5.8400000000000001E-2</v>
      </c>
      <c r="AD1784" s="121">
        <v>38</v>
      </c>
      <c r="AE1784" s="121">
        <v>38</v>
      </c>
      <c r="AF1784" s="88">
        <v>47</v>
      </c>
      <c r="AG1784" s="88">
        <v>79</v>
      </c>
      <c r="AH1784" s="1"/>
      <c r="AI1784" s="1"/>
      <c r="AJ1784" s="1"/>
      <c r="AK1784" s="1"/>
      <c r="AL1784" s="1"/>
      <c r="AM1784" s="1"/>
      <c r="AN1784" s="1"/>
      <c r="AO1784" s="1"/>
      <c r="AP1784" s="1"/>
      <c r="AQ1784" s="1"/>
      <c r="AR1784" s="1"/>
      <c r="AS1784" s="1"/>
      <c r="AT1784" s="1"/>
      <c r="AU1784" s="1"/>
      <c r="AV1784" s="1"/>
      <c r="AW1784" s="1"/>
    </row>
    <row r="1785" spans="1:49">
      <c r="A1785" s="48" t="s">
        <v>175</v>
      </c>
      <c r="B1785" s="2" t="s">
        <v>75</v>
      </c>
      <c r="C1785" s="13" t="s">
        <v>64</v>
      </c>
      <c r="D1785" s="2">
        <v>2016</v>
      </c>
      <c r="E1785" s="13">
        <v>2016</v>
      </c>
      <c r="F1785" s="13" t="s">
        <v>102</v>
      </c>
      <c r="G1785" s="88"/>
      <c r="H1785" s="88"/>
      <c r="I1785" s="88"/>
      <c r="J1785" s="88"/>
      <c r="K1785" s="88"/>
      <c r="L1785" s="88"/>
      <c r="M1785" s="45">
        <v>16974</v>
      </c>
      <c r="N1785" s="45">
        <v>32165</v>
      </c>
      <c r="O1785" s="45"/>
      <c r="P1785" s="45"/>
      <c r="Q1785" s="45"/>
      <c r="R1785" s="45"/>
      <c r="S1785" s="45"/>
      <c r="T1785" s="45"/>
      <c r="U1785" s="45"/>
      <c r="V1785" s="45"/>
      <c r="W1785" s="138"/>
      <c r="X1785" s="138"/>
      <c r="Y1785" s="138"/>
      <c r="Z1785" s="25">
        <v>0.93440000000000001</v>
      </c>
      <c r="AA1785" s="25">
        <v>0.93899999999999995</v>
      </c>
      <c r="AB1785" s="25">
        <v>0.313</v>
      </c>
      <c r="AC1785" s="25">
        <v>5.8400000000000001E-2</v>
      </c>
      <c r="AD1785" s="121">
        <v>1245</v>
      </c>
      <c r="AE1785" s="121">
        <v>312</v>
      </c>
      <c r="AF1785" s="88">
        <v>862</v>
      </c>
      <c r="AG1785" s="88">
        <v>1487</v>
      </c>
      <c r="AH1785" s="1"/>
      <c r="AI1785" s="1"/>
      <c r="AJ1785" s="1"/>
      <c r="AK1785" s="1"/>
      <c r="AL1785" s="1"/>
      <c r="AM1785" s="1"/>
      <c r="AN1785" s="1"/>
      <c r="AO1785" s="1"/>
      <c r="AP1785" s="1"/>
      <c r="AQ1785" s="1"/>
      <c r="AR1785" s="1"/>
      <c r="AS1785" s="1"/>
      <c r="AT1785" s="1"/>
      <c r="AU1785" s="1"/>
      <c r="AV1785" s="1"/>
      <c r="AW1785" s="1"/>
    </row>
    <row r="1786" spans="1:49">
      <c r="A1786" s="48" t="s">
        <v>176</v>
      </c>
      <c r="B1786" s="2" t="s">
        <v>75</v>
      </c>
      <c r="C1786" s="13" t="s">
        <v>64</v>
      </c>
      <c r="D1786" s="2">
        <v>2016</v>
      </c>
      <c r="E1786" s="13">
        <v>2016</v>
      </c>
      <c r="F1786" s="13" t="s">
        <v>102</v>
      </c>
      <c r="G1786" s="88"/>
      <c r="H1786" s="88"/>
      <c r="I1786" s="88"/>
      <c r="J1786" s="88"/>
      <c r="K1786" s="88"/>
      <c r="L1786" s="88"/>
      <c r="M1786" s="45">
        <v>2784</v>
      </c>
      <c r="N1786" s="45">
        <v>5147</v>
      </c>
      <c r="O1786" s="45"/>
      <c r="P1786" s="45"/>
      <c r="Q1786" s="45"/>
      <c r="R1786" s="45"/>
      <c r="S1786" s="45"/>
      <c r="T1786" s="45"/>
      <c r="U1786" s="45"/>
      <c r="V1786" s="45"/>
      <c r="W1786" s="138"/>
      <c r="X1786" s="138"/>
      <c r="Y1786" s="138"/>
      <c r="Z1786" s="25">
        <v>0.98570000000000002</v>
      </c>
      <c r="AA1786" s="25">
        <v>0.88660000000000005</v>
      </c>
      <c r="AB1786" s="25">
        <v>0.313</v>
      </c>
      <c r="AC1786" s="25">
        <v>5.8400000000000001E-2</v>
      </c>
      <c r="AD1786" s="121">
        <v>195</v>
      </c>
      <c r="AE1786" s="121">
        <v>23</v>
      </c>
      <c r="AF1786" s="88">
        <v>63</v>
      </c>
      <c r="AG1786" s="88">
        <v>114</v>
      </c>
      <c r="AH1786" s="1"/>
      <c r="AI1786" s="1"/>
      <c r="AJ1786" s="1"/>
      <c r="AK1786" s="1"/>
      <c r="AL1786" s="1"/>
      <c r="AM1786" s="1"/>
      <c r="AN1786" s="1"/>
      <c r="AO1786" s="1"/>
      <c r="AP1786" s="1"/>
      <c r="AQ1786" s="1"/>
      <c r="AR1786" s="1"/>
      <c r="AS1786" s="1"/>
      <c r="AT1786" s="1"/>
      <c r="AU1786" s="1"/>
      <c r="AV1786" s="1"/>
      <c r="AW1786" s="1"/>
    </row>
    <row r="1787" spans="1:49">
      <c r="A1787" s="48" t="s">
        <v>177</v>
      </c>
      <c r="B1787" s="2" t="s">
        <v>75</v>
      </c>
      <c r="C1787" s="13" t="s">
        <v>64</v>
      </c>
      <c r="D1787" s="2">
        <v>2016</v>
      </c>
      <c r="E1787" s="13">
        <v>2016</v>
      </c>
      <c r="F1787" s="13" t="s">
        <v>102</v>
      </c>
      <c r="G1787" s="88"/>
      <c r="H1787" s="88"/>
      <c r="I1787" s="88"/>
      <c r="J1787" s="88"/>
      <c r="K1787" s="88"/>
      <c r="L1787" s="88"/>
      <c r="M1787" s="45">
        <v>629</v>
      </c>
      <c r="N1787" s="45">
        <v>1410</v>
      </c>
      <c r="O1787" s="45"/>
      <c r="P1787" s="45"/>
      <c r="Q1787" s="45"/>
      <c r="R1787" s="45"/>
      <c r="S1787" s="45"/>
      <c r="T1787" s="45"/>
      <c r="U1787" s="45"/>
      <c r="V1787" s="45"/>
      <c r="W1787" s="138"/>
      <c r="X1787" s="138"/>
      <c r="Y1787" s="138"/>
      <c r="Z1787" s="25">
        <v>0.88460000000000005</v>
      </c>
      <c r="AA1787" s="25">
        <v>0.89470000000000005</v>
      </c>
      <c r="AB1787" s="25">
        <v>0.313</v>
      </c>
      <c r="AC1787" s="25">
        <v>5.8400000000000001E-2</v>
      </c>
      <c r="AD1787" s="121">
        <v>61</v>
      </c>
      <c r="AE1787" s="121">
        <v>10</v>
      </c>
      <c r="AF1787" s="88">
        <v>113</v>
      </c>
      <c r="AG1787" s="88">
        <v>249</v>
      </c>
      <c r="AH1787" s="1"/>
      <c r="AI1787" s="1"/>
      <c r="AJ1787" s="1"/>
      <c r="AK1787" s="1"/>
      <c r="AL1787" s="1"/>
      <c r="AM1787" s="1"/>
      <c r="AN1787" s="1"/>
      <c r="AO1787" s="1"/>
      <c r="AP1787" s="1"/>
      <c r="AQ1787" s="1"/>
      <c r="AR1787" s="1"/>
      <c r="AS1787" s="1"/>
      <c r="AT1787" s="1"/>
      <c r="AU1787" s="1"/>
      <c r="AV1787" s="1"/>
      <c r="AW1787" s="1"/>
    </row>
    <row r="1788" spans="1:49">
      <c r="A1788" s="48" t="s">
        <v>178</v>
      </c>
      <c r="B1788" s="2" t="s">
        <v>74</v>
      </c>
      <c r="C1788" s="13" t="s">
        <v>64</v>
      </c>
      <c r="D1788" s="2">
        <v>2016</v>
      </c>
      <c r="E1788" s="13">
        <v>2016</v>
      </c>
      <c r="F1788" s="13" t="s">
        <v>102</v>
      </c>
      <c r="G1788" s="88"/>
      <c r="H1788" s="88"/>
      <c r="I1788" s="88"/>
      <c r="J1788" s="88"/>
      <c r="K1788" s="88"/>
      <c r="L1788" s="88"/>
      <c r="M1788" s="45">
        <v>33984</v>
      </c>
      <c r="N1788" s="45">
        <v>67647</v>
      </c>
      <c r="O1788" s="45"/>
      <c r="P1788" s="45"/>
      <c r="Q1788" s="45"/>
      <c r="R1788" s="45"/>
      <c r="S1788" s="45"/>
      <c r="T1788" s="45"/>
      <c r="U1788" s="45"/>
      <c r="V1788" s="45"/>
      <c r="W1788" s="138"/>
      <c r="X1788" s="138"/>
      <c r="Y1788" s="138"/>
      <c r="Z1788" s="25">
        <v>0.96919999999999995</v>
      </c>
      <c r="AA1788" s="25">
        <v>0.97850000000000004</v>
      </c>
      <c r="AB1788" s="25">
        <v>0.46700000000000003</v>
      </c>
      <c r="AC1788" s="25">
        <v>4.4600000000000001E-2</v>
      </c>
      <c r="AD1788" s="121">
        <v>2162</v>
      </c>
      <c r="AE1788" s="121">
        <v>599</v>
      </c>
      <c r="AF1788" s="88">
        <v>4907</v>
      </c>
      <c r="AG1788" s="88">
        <v>9975</v>
      </c>
      <c r="AH1788" s="1"/>
      <c r="AI1788" s="1"/>
      <c r="AJ1788" s="1"/>
      <c r="AK1788" s="1"/>
      <c r="AL1788" s="1"/>
      <c r="AM1788" s="1"/>
      <c r="AN1788" s="1"/>
      <c r="AO1788" s="1"/>
      <c r="AP1788" s="1"/>
      <c r="AQ1788" s="1"/>
      <c r="AR1788" s="1"/>
      <c r="AS1788" s="1"/>
      <c r="AT1788" s="1"/>
      <c r="AU1788" s="1"/>
      <c r="AV1788" s="1"/>
      <c r="AW1788" s="1"/>
    </row>
    <row r="1789" spans="1:49">
      <c r="A1789" s="48" t="s">
        <v>179</v>
      </c>
      <c r="B1789" s="2" t="s">
        <v>75</v>
      </c>
      <c r="C1789" s="13" t="s">
        <v>64</v>
      </c>
      <c r="D1789" s="2">
        <v>2016</v>
      </c>
      <c r="E1789" s="13">
        <v>2016</v>
      </c>
      <c r="F1789" s="13" t="s">
        <v>102</v>
      </c>
      <c r="G1789" s="88"/>
      <c r="H1789" s="88"/>
      <c r="I1789" s="88"/>
      <c r="J1789" s="88"/>
      <c r="K1789" s="88"/>
      <c r="L1789" s="88"/>
      <c r="M1789" s="45">
        <v>2608</v>
      </c>
      <c r="N1789" s="45">
        <v>5300</v>
      </c>
      <c r="O1789" s="45"/>
      <c r="P1789" s="45"/>
      <c r="Q1789" s="45"/>
      <c r="R1789" s="45"/>
      <c r="S1789" s="45"/>
      <c r="T1789" s="45"/>
      <c r="U1789" s="45"/>
      <c r="V1789" s="45"/>
      <c r="W1789" s="138"/>
      <c r="X1789" s="138"/>
      <c r="Y1789" s="138"/>
      <c r="Z1789" s="25" t="s">
        <v>66</v>
      </c>
      <c r="AA1789" s="25" t="s">
        <v>66</v>
      </c>
      <c r="AB1789" s="25">
        <v>0.313</v>
      </c>
      <c r="AC1789" s="25">
        <v>5.8400000000000001E-2</v>
      </c>
      <c r="AD1789" s="121">
        <v>167</v>
      </c>
      <c r="AE1789" s="121">
        <v>9</v>
      </c>
      <c r="AF1789" s="88">
        <v>118</v>
      </c>
      <c r="AG1789" s="88">
        <v>223</v>
      </c>
      <c r="AH1789" s="1"/>
      <c r="AI1789" s="1"/>
      <c r="AJ1789" s="1"/>
      <c r="AK1789" s="1"/>
      <c r="AL1789" s="1"/>
      <c r="AM1789" s="1"/>
      <c r="AN1789" s="1"/>
      <c r="AO1789" s="1"/>
      <c r="AP1789" s="1"/>
      <c r="AQ1789" s="1"/>
      <c r="AR1789" s="1"/>
      <c r="AS1789" s="1"/>
      <c r="AT1789" s="1"/>
      <c r="AU1789" s="1"/>
      <c r="AV1789" s="1"/>
      <c r="AW1789" s="1"/>
    </row>
    <row r="1790" spans="1:49">
      <c r="A1790" s="48" t="s">
        <v>180</v>
      </c>
      <c r="B1790" s="2" t="s">
        <v>75</v>
      </c>
      <c r="C1790" s="13" t="s">
        <v>64</v>
      </c>
      <c r="D1790" s="2">
        <v>2016</v>
      </c>
      <c r="E1790" s="13">
        <v>2016</v>
      </c>
      <c r="F1790" s="13" t="s">
        <v>102</v>
      </c>
      <c r="G1790" s="88"/>
      <c r="H1790" s="88"/>
      <c r="I1790" s="88"/>
      <c r="J1790" s="88"/>
      <c r="K1790" s="88"/>
      <c r="L1790" s="88"/>
      <c r="M1790" s="45">
        <v>7256</v>
      </c>
      <c r="N1790" s="45">
        <v>12890</v>
      </c>
      <c r="O1790" s="45"/>
      <c r="P1790" s="45"/>
      <c r="Q1790" s="45"/>
      <c r="R1790" s="45"/>
      <c r="S1790" s="45"/>
      <c r="T1790" s="45"/>
      <c r="U1790" s="45"/>
      <c r="V1790" s="45"/>
      <c r="W1790" s="138"/>
      <c r="X1790" s="138"/>
      <c r="Y1790" s="138"/>
      <c r="Z1790" s="25">
        <v>0.97099999999999997</v>
      </c>
      <c r="AA1790" s="25">
        <v>0.98819999999999997</v>
      </c>
      <c r="AB1790" s="25">
        <v>0.313</v>
      </c>
      <c r="AC1790" s="25">
        <v>5.8400000000000001E-2</v>
      </c>
      <c r="AD1790" s="121">
        <v>531</v>
      </c>
      <c r="AE1790" s="121">
        <v>79</v>
      </c>
      <c r="AF1790" s="88">
        <v>365</v>
      </c>
      <c r="AG1790" s="88">
        <v>728</v>
      </c>
      <c r="AH1790" s="1"/>
      <c r="AI1790" s="1"/>
      <c r="AJ1790" s="1"/>
      <c r="AK1790" s="1"/>
      <c r="AL1790" s="1"/>
      <c r="AM1790" s="1"/>
      <c r="AN1790" s="1"/>
      <c r="AO1790" s="1"/>
      <c r="AP1790" s="1"/>
      <c r="AQ1790" s="1"/>
      <c r="AR1790" s="1"/>
      <c r="AS1790" s="1"/>
      <c r="AT1790" s="1"/>
      <c r="AU1790" s="1"/>
      <c r="AV1790" s="1"/>
      <c r="AW1790" s="1"/>
    </row>
    <row r="1791" spans="1:49">
      <c r="A1791" s="12" t="s">
        <v>122</v>
      </c>
      <c r="B1791" s="2" t="s">
        <v>74</v>
      </c>
      <c r="C1791" s="13" t="s">
        <v>64</v>
      </c>
      <c r="D1791" s="2">
        <v>2016</v>
      </c>
      <c r="E1791" s="13">
        <v>2016</v>
      </c>
      <c r="F1791" s="13" t="s">
        <v>102</v>
      </c>
      <c r="G1791" s="88"/>
      <c r="H1791" s="88"/>
      <c r="I1791" s="88"/>
      <c r="J1791" s="88"/>
      <c r="K1791" s="88"/>
      <c r="L1791" s="88"/>
      <c r="M1791" s="45">
        <v>101476</v>
      </c>
      <c r="N1791" s="45">
        <v>234221</v>
      </c>
      <c r="O1791" s="45"/>
      <c r="P1791" s="45"/>
      <c r="Q1791" s="45"/>
      <c r="R1791" s="45"/>
      <c r="S1791" s="45"/>
      <c r="T1791" s="45"/>
      <c r="U1791" s="45"/>
      <c r="V1791" s="45"/>
      <c r="W1791" s="138"/>
      <c r="X1791" s="138"/>
      <c r="Y1791" s="138"/>
      <c r="Z1791" s="25">
        <v>0.9546</v>
      </c>
      <c r="AA1791" s="25">
        <v>0.9577</v>
      </c>
      <c r="AB1791" s="25">
        <v>0.34200000000000003</v>
      </c>
      <c r="AC1791" s="25">
        <v>2.7199999999999998E-2</v>
      </c>
      <c r="AD1791" s="121">
        <v>4861</v>
      </c>
      <c r="AE1791" s="121">
        <v>1692</v>
      </c>
      <c r="AF1791" s="88">
        <v>13244</v>
      </c>
      <c r="AG1791" s="88">
        <v>29926</v>
      </c>
      <c r="AH1791" s="1"/>
      <c r="AI1791" s="1"/>
      <c r="AJ1791" s="1"/>
      <c r="AK1791" s="1"/>
      <c r="AL1791" s="1"/>
      <c r="AM1791" s="1"/>
      <c r="AN1791" s="1"/>
      <c r="AO1791" s="1"/>
      <c r="AP1791" s="1"/>
      <c r="AQ1791" s="1"/>
      <c r="AR1791" s="1"/>
      <c r="AS1791" s="1"/>
      <c r="AT1791" s="1"/>
      <c r="AU1791" s="1"/>
      <c r="AV1791" s="1"/>
      <c r="AW1791" s="1"/>
    </row>
    <row r="1792" spans="1:49">
      <c r="A1792" s="12" t="s">
        <v>123</v>
      </c>
      <c r="B1792" s="2" t="s">
        <v>75</v>
      </c>
      <c r="C1792" s="13" t="s">
        <v>64</v>
      </c>
      <c r="D1792" s="2">
        <v>2016</v>
      </c>
      <c r="E1792" s="13">
        <v>2016</v>
      </c>
      <c r="F1792" s="13" t="s">
        <v>102</v>
      </c>
      <c r="G1792" s="88"/>
      <c r="H1792" s="88"/>
      <c r="I1792" s="88"/>
      <c r="J1792" s="88"/>
      <c r="K1792" s="88"/>
      <c r="L1792" s="88"/>
      <c r="M1792" s="45">
        <v>1585</v>
      </c>
      <c r="N1792" s="45">
        <v>3699</v>
      </c>
      <c r="O1792" s="45"/>
      <c r="P1792" s="45"/>
      <c r="Q1792" s="45"/>
      <c r="R1792" s="45"/>
      <c r="S1792" s="45"/>
      <c r="T1792" s="45"/>
      <c r="U1792" s="45"/>
      <c r="V1792" s="45"/>
      <c r="W1792" s="138"/>
      <c r="X1792" s="138"/>
      <c r="Y1792" s="138"/>
      <c r="Z1792" s="25">
        <v>1</v>
      </c>
      <c r="AA1792" s="25">
        <v>1</v>
      </c>
      <c r="AB1792" s="25">
        <v>0.313</v>
      </c>
      <c r="AC1792" s="25">
        <v>5.8400000000000001E-2</v>
      </c>
      <c r="AD1792" s="121">
        <v>97</v>
      </c>
      <c r="AE1792" s="121">
        <v>6</v>
      </c>
      <c r="AF1792" s="88">
        <v>218</v>
      </c>
      <c r="AG1792" s="88">
        <v>474</v>
      </c>
      <c r="AH1792" s="1"/>
      <c r="AI1792" s="1"/>
      <c r="AJ1792" s="1"/>
      <c r="AK1792" s="1"/>
      <c r="AL1792" s="1"/>
      <c r="AM1792" s="1"/>
      <c r="AN1792" s="1"/>
      <c r="AO1792" s="1"/>
      <c r="AP1792" s="1"/>
      <c r="AQ1792" s="1"/>
      <c r="AR1792" s="1"/>
      <c r="AS1792" s="1"/>
      <c r="AT1792" s="1"/>
      <c r="AU1792" s="1"/>
      <c r="AV1792" s="1"/>
      <c r="AW1792" s="1"/>
    </row>
    <row r="1793" spans="1:49">
      <c r="A1793" s="12" t="s">
        <v>124</v>
      </c>
      <c r="B1793" s="2" t="s">
        <v>75</v>
      </c>
      <c r="C1793" s="13" t="s">
        <v>64</v>
      </c>
      <c r="D1793" s="2">
        <v>2016</v>
      </c>
      <c r="E1793" s="13">
        <v>2016</v>
      </c>
      <c r="F1793" s="13" t="s">
        <v>102</v>
      </c>
      <c r="G1793" s="88"/>
      <c r="H1793" s="88"/>
      <c r="I1793" s="88"/>
      <c r="J1793" s="88"/>
      <c r="K1793" s="88"/>
      <c r="L1793" s="88"/>
      <c r="M1793" s="45">
        <v>12456</v>
      </c>
      <c r="N1793" s="45">
        <v>21148</v>
      </c>
      <c r="O1793" s="45"/>
      <c r="P1793" s="45"/>
      <c r="Q1793" s="45"/>
      <c r="R1793" s="45"/>
      <c r="S1793" s="45"/>
      <c r="T1793" s="45"/>
      <c r="U1793" s="45"/>
      <c r="V1793" s="45"/>
      <c r="W1793" s="138"/>
      <c r="X1793" s="138"/>
      <c r="Y1793" s="138"/>
      <c r="Z1793" s="25">
        <v>0.99609999999999999</v>
      </c>
      <c r="AA1793" s="25">
        <v>0.96230000000000004</v>
      </c>
      <c r="AB1793" s="25">
        <v>0.313</v>
      </c>
      <c r="AC1793" s="25">
        <v>5.8400000000000001E-2</v>
      </c>
      <c r="AD1793" s="121">
        <v>1001</v>
      </c>
      <c r="AE1793" s="121">
        <v>155</v>
      </c>
      <c r="AF1793" s="88">
        <v>582</v>
      </c>
      <c r="AG1793" s="88">
        <v>1112</v>
      </c>
      <c r="AH1793" s="1"/>
      <c r="AI1793" s="1"/>
      <c r="AJ1793" s="1"/>
      <c r="AK1793" s="1"/>
      <c r="AL1793" s="1"/>
      <c r="AM1793" s="1"/>
      <c r="AN1793" s="1"/>
      <c r="AO1793" s="1"/>
      <c r="AP1793" s="1"/>
      <c r="AQ1793" s="1"/>
      <c r="AR1793" s="1"/>
      <c r="AS1793" s="1"/>
      <c r="AT1793" s="1"/>
      <c r="AU1793" s="1"/>
      <c r="AV1793" s="1"/>
      <c r="AW1793" s="1"/>
    </row>
    <row r="1794" spans="1:49">
      <c r="A1794" s="12" t="s">
        <v>125</v>
      </c>
      <c r="B1794" s="2" t="s">
        <v>75</v>
      </c>
      <c r="C1794" s="13" t="s">
        <v>64</v>
      </c>
      <c r="D1794" s="2">
        <v>2016</v>
      </c>
      <c r="E1794" s="13">
        <v>2016</v>
      </c>
      <c r="F1794" s="13" t="s">
        <v>102</v>
      </c>
      <c r="G1794" s="88"/>
      <c r="H1794" s="88"/>
      <c r="I1794" s="88"/>
      <c r="J1794" s="88"/>
      <c r="K1794" s="88"/>
      <c r="L1794" s="88"/>
      <c r="M1794" s="45">
        <v>17431</v>
      </c>
      <c r="N1794" s="45">
        <v>42490</v>
      </c>
      <c r="O1794" s="45"/>
      <c r="P1794" s="45"/>
      <c r="Q1794" s="45"/>
      <c r="R1794" s="45"/>
      <c r="S1794" s="45"/>
      <c r="T1794" s="45"/>
      <c r="U1794" s="45"/>
      <c r="V1794" s="45"/>
      <c r="W1794" s="138"/>
      <c r="X1794" s="138"/>
      <c r="Y1794" s="138"/>
      <c r="Z1794" s="25">
        <v>0.98</v>
      </c>
      <c r="AA1794" s="25">
        <v>0.9113</v>
      </c>
      <c r="AB1794" s="25">
        <v>0.313</v>
      </c>
      <c r="AC1794" s="25">
        <v>5.8400000000000001E-2</v>
      </c>
      <c r="AD1794" s="121">
        <v>1159</v>
      </c>
      <c r="AE1794" s="121">
        <v>113</v>
      </c>
      <c r="AF1794" s="88">
        <v>887</v>
      </c>
      <c r="AG1794" s="88">
        <v>1747</v>
      </c>
    </row>
    <row r="1795" spans="1:49">
      <c r="A1795" s="12" t="s">
        <v>126</v>
      </c>
      <c r="B1795" s="2" t="s">
        <v>75</v>
      </c>
      <c r="C1795" s="13" t="s">
        <v>64</v>
      </c>
      <c r="D1795" s="2">
        <v>2016</v>
      </c>
      <c r="E1795" s="13">
        <v>2016</v>
      </c>
      <c r="F1795" s="13" t="s">
        <v>102</v>
      </c>
      <c r="G1795" s="88"/>
      <c r="H1795" s="88"/>
      <c r="I1795" s="88"/>
      <c r="J1795" s="88"/>
      <c r="K1795" s="88"/>
      <c r="L1795" s="88"/>
      <c r="M1795" s="45">
        <v>1069</v>
      </c>
      <c r="N1795" s="45">
        <v>2072</v>
      </c>
      <c r="O1795" s="45"/>
      <c r="P1795" s="45"/>
      <c r="Q1795" s="45"/>
      <c r="R1795" s="45"/>
      <c r="S1795" s="45"/>
      <c r="T1795" s="45"/>
      <c r="U1795" s="45"/>
      <c r="V1795" s="45"/>
      <c r="W1795" s="138"/>
      <c r="X1795" s="138"/>
      <c r="Y1795" s="138"/>
      <c r="Z1795" s="25">
        <v>1</v>
      </c>
      <c r="AA1795" s="25">
        <v>0.90910000000000002</v>
      </c>
      <c r="AB1795" s="25">
        <v>0.313</v>
      </c>
      <c r="AC1795" s="25">
        <v>5.8400000000000001E-2</v>
      </c>
      <c r="AD1795" s="121">
        <v>84</v>
      </c>
      <c r="AE1795" s="121">
        <v>2</v>
      </c>
      <c r="AF1795" s="88">
        <v>67</v>
      </c>
      <c r="AG1795" s="88">
        <v>129</v>
      </c>
    </row>
    <row r="1796" spans="1:49">
      <c r="A1796" s="12" t="s">
        <v>127</v>
      </c>
      <c r="B1796" s="2" t="s">
        <v>75</v>
      </c>
      <c r="C1796" s="13" t="s">
        <v>64</v>
      </c>
      <c r="D1796" s="2">
        <v>2016</v>
      </c>
      <c r="E1796" s="13">
        <v>2016</v>
      </c>
      <c r="F1796" s="13" t="s">
        <v>102</v>
      </c>
      <c r="G1796" s="88"/>
      <c r="H1796" s="88"/>
      <c r="I1796" s="88"/>
      <c r="J1796" s="88"/>
      <c r="K1796" s="88"/>
      <c r="L1796" s="88"/>
      <c r="M1796" s="45">
        <v>70466</v>
      </c>
      <c r="N1796" s="45">
        <v>163720</v>
      </c>
      <c r="O1796" s="45"/>
      <c r="P1796" s="45"/>
      <c r="Q1796" s="45"/>
      <c r="R1796" s="45"/>
      <c r="S1796" s="45"/>
      <c r="T1796" s="45"/>
      <c r="U1796" s="45"/>
      <c r="V1796" s="45"/>
      <c r="W1796" s="138"/>
      <c r="X1796" s="138"/>
      <c r="Y1796" s="138"/>
      <c r="Z1796" s="25">
        <v>0.98</v>
      </c>
      <c r="AA1796" s="25">
        <v>0.92620000000000002</v>
      </c>
      <c r="AB1796" s="25">
        <v>0.13</v>
      </c>
      <c r="AC1796" s="25">
        <v>1.37E-2</v>
      </c>
      <c r="AD1796" s="121">
        <v>5310</v>
      </c>
      <c r="AE1796" s="121">
        <v>1320</v>
      </c>
      <c r="AF1796" s="88">
        <v>9765</v>
      </c>
      <c r="AG1796" s="88">
        <v>22352</v>
      </c>
    </row>
    <row r="1797" spans="1:49">
      <c r="A1797" s="12" t="s">
        <v>128</v>
      </c>
      <c r="B1797" s="2" t="s">
        <v>75</v>
      </c>
      <c r="C1797" s="13" t="s">
        <v>64</v>
      </c>
      <c r="D1797" s="2">
        <v>2016</v>
      </c>
      <c r="E1797" s="13">
        <v>2016</v>
      </c>
      <c r="F1797" s="13" t="s">
        <v>102</v>
      </c>
      <c r="G1797" s="88"/>
      <c r="H1797" s="88"/>
      <c r="I1797" s="88"/>
      <c r="J1797" s="88"/>
      <c r="K1797" s="88"/>
      <c r="L1797" s="88"/>
      <c r="M1797" s="45">
        <v>10726</v>
      </c>
      <c r="N1797" s="45">
        <v>24414</v>
      </c>
      <c r="O1797" s="45"/>
      <c r="P1797" s="45"/>
      <c r="Q1797" s="45"/>
      <c r="R1797" s="45"/>
      <c r="S1797" s="45"/>
      <c r="T1797" s="45"/>
      <c r="U1797" s="45"/>
      <c r="V1797" s="45"/>
      <c r="W1797" s="138"/>
      <c r="X1797" s="138"/>
      <c r="Y1797" s="138"/>
      <c r="Z1797" s="25">
        <v>0.98640000000000005</v>
      </c>
      <c r="AA1797" s="25">
        <v>0.9456</v>
      </c>
      <c r="AB1797" s="25">
        <v>0.313</v>
      </c>
      <c r="AC1797" s="25">
        <v>5.8400000000000001E-2</v>
      </c>
      <c r="AD1797" s="121">
        <v>825</v>
      </c>
      <c r="AE1797" s="121">
        <v>98</v>
      </c>
      <c r="AF1797" s="88">
        <v>1268</v>
      </c>
      <c r="AG1797" s="88">
        <v>2873</v>
      </c>
    </row>
    <row r="1798" spans="1:49">
      <c r="A1798" s="12" t="s">
        <v>129</v>
      </c>
      <c r="B1798" s="2" t="s">
        <v>75</v>
      </c>
      <c r="C1798" s="13" t="s">
        <v>64</v>
      </c>
      <c r="D1798" s="2">
        <v>2016</v>
      </c>
      <c r="E1798" s="13">
        <v>2016</v>
      </c>
      <c r="F1798" s="13" t="s">
        <v>102</v>
      </c>
      <c r="G1798" s="88"/>
      <c r="H1798" s="88"/>
      <c r="I1798" s="88"/>
      <c r="J1798" s="88"/>
      <c r="K1798" s="88"/>
      <c r="L1798" s="88"/>
      <c r="M1798" s="45">
        <v>6618</v>
      </c>
      <c r="N1798" s="45">
        <v>12378</v>
      </c>
      <c r="O1798" s="45"/>
      <c r="P1798" s="45"/>
      <c r="Q1798" s="45"/>
      <c r="R1798" s="45"/>
      <c r="S1798" s="45"/>
      <c r="T1798" s="45"/>
      <c r="U1798" s="45"/>
      <c r="V1798" s="45"/>
      <c r="W1798" s="138"/>
      <c r="X1798" s="138"/>
      <c r="Y1798" s="138"/>
      <c r="Z1798" s="25">
        <v>0.95899999999999996</v>
      </c>
      <c r="AA1798" s="25">
        <v>0.94259999999999999</v>
      </c>
      <c r="AB1798" s="25">
        <v>0.313</v>
      </c>
      <c r="AC1798" s="25">
        <v>5.8400000000000001E-2</v>
      </c>
      <c r="AD1798" s="121">
        <v>413</v>
      </c>
      <c r="AE1798" s="121">
        <v>35</v>
      </c>
      <c r="AF1798" s="88">
        <v>388</v>
      </c>
      <c r="AG1798" s="88">
        <v>785</v>
      </c>
    </row>
    <row r="1799" spans="1:49">
      <c r="A1799" s="12" t="s">
        <v>130</v>
      </c>
      <c r="B1799" s="2" t="s">
        <v>75</v>
      </c>
      <c r="C1799" s="13" t="s">
        <v>64</v>
      </c>
      <c r="D1799" s="2">
        <v>2016</v>
      </c>
      <c r="E1799" s="13">
        <v>2016</v>
      </c>
      <c r="F1799" s="13" t="s">
        <v>102</v>
      </c>
      <c r="G1799" s="88"/>
      <c r="H1799" s="88"/>
      <c r="I1799" s="88"/>
      <c r="J1799" s="88"/>
      <c r="K1799" s="88"/>
      <c r="L1799" s="88"/>
      <c r="M1799" s="45">
        <v>1569</v>
      </c>
      <c r="N1799" s="45">
        <v>3147</v>
      </c>
      <c r="O1799" s="45"/>
      <c r="P1799" s="45"/>
      <c r="Q1799" s="45"/>
      <c r="R1799" s="45"/>
      <c r="S1799" s="45"/>
      <c r="T1799" s="45"/>
      <c r="U1799" s="45"/>
      <c r="V1799" s="45"/>
      <c r="W1799" s="138"/>
      <c r="X1799" s="138"/>
      <c r="Y1799" s="138"/>
      <c r="Z1799" s="25">
        <v>0.90139999999999998</v>
      </c>
      <c r="AA1799" s="25">
        <v>0.74509999999999998</v>
      </c>
      <c r="AB1799" s="25">
        <v>0.313</v>
      </c>
      <c r="AC1799" s="25">
        <v>5.8400000000000001E-2</v>
      </c>
      <c r="AD1799" s="121">
        <v>101</v>
      </c>
      <c r="AE1799" s="121">
        <v>16</v>
      </c>
      <c r="AF1799" s="88">
        <v>84</v>
      </c>
      <c r="AG1799" s="88">
        <v>157</v>
      </c>
    </row>
    <row r="1800" spans="1:49">
      <c r="A1800" s="12" t="s">
        <v>131</v>
      </c>
      <c r="B1800" s="2" t="s">
        <v>76</v>
      </c>
      <c r="C1800" s="13" t="s">
        <v>64</v>
      </c>
      <c r="D1800" s="2">
        <v>2016</v>
      </c>
      <c r="E1800" s="13">
        <v>2016</v>
      </c>
      <c r="F1800" s="13" t="s">
        <v>102</v>
      </c>
      <c r="G1800" s="88"/>
      <c r="H1800" s="88"/>
      <c r="I1800" s="88"/>
      <c r="J1800" s="88"/>
      <c r="K1800" s="88"/>
      <c r="L1800" s="88"/>
      <c r="M1800" s="45">
        <v>551477</v>
      </c>
      <c r="N1800" s="45">
        <v>1099674</v>
      </c>
      <c r="O1800" s="45"/>
      <c r="P1800" s="45"/>
      <c r="Q1800" s="45"/>
      <c r="R1800" s="45"/>
      <c r="S1800" s="45"/>
      <c r="T1800" s="45"/>
      <c r="U1800" s="45"/>
      <c r="V1800" s="45"/>
      <c r="W1800" s="138"/>
      <c r="X1800" s="138"/>
      <c r="Y1800" s="138"/>
      <c r="Z1800" s="25">
        <v>0.95320000000000005</v>
      </c>
      <c r="AA1800" s="25">
        <v>0.82469999999999999</v>
      </c>
      <c r="AB1800" s="25">
        <v>0.59</v>
      </c>
      <c r="AC1800" s="25">
        <v>7.4899999999999994E-2</v>
      </c>
      <c r="AD1800" s="121">
        <v>37337</v>
      </c>
      <c r="AE1800" s="121">
        <v>5197</v>
      </c>
      <c r="AF1800" s="88">
        <v>96053</v>
      </c>
      <c r="AG1800" s="88">
        <v>194561</v>
      </c>
    </row>
    <row r="1801" spans="1:49">
      <c r="A1801" s="12" t="s">
        <v>132</v>
      </c>
      <c r="B1801" s="2" t="s">
        <v>75</v>
      </c>
      <c r="C1801" s="13" t="s">
        <v>64</v>
      </c>
      <c r="D1801" s="2">
        <v>2016</v>
      </c>
      <c r="E1801" s="13">
        <v>2016</v>
      </c>
      <c r="F1801" s="13" t="s">
        <v>102</v>
      </c>
      <c r="G1801" s="88"/>
      <c r="H1801" s="88"/>
      <c r="I1801" s="88"/>
      <c r="J1801" s="88"/>
      <c r="K1801" s="88"/>
      <c r="L1801" s="88"/>
      <c r="M1801" s="45">
        <v>11896</v>
      </c>
      <c r="N1801" s="45">
        <v>28999</v>
      </c>
      <c r="O1801" s="45"/>
      <c r="P1801" s="45"/>
      <c r="Q1801" s="45"/>
      <c r="R1801" s="45"/>
      <c r="S1801" s="45"/>
      <c r="T1801" s="45"/>
      <c r="U1801" s="45"/>
      <c r="V1801" s="45"/>
      <c r="W1801" s="138"/>
      <c r="X1801" s="138"/>
      <c r="Y1801" s="138"/>
      <c r="Z1801" s="25">
        <v>0.99139999999999995</v>
      </c>
      <c r="AA1801" s="25">
        <v>0.97089999999999999</v>
      </c>
      <c r="AB1801" s="25">
        <v>0.313</v>
      </c>
      <c r="AC1801" s="25">
        <v>5.8400000000000001E-2</v>
      </c>
      <c r="AD1801" s="121">
        <v>704</v>
      </c>
      <c r="AE1801" s="121">
        <v>73</v>
      </c>
      <c r="AF1801" s="88">
        <v>2697</v>
      </c>
      <c r="AG1801" s="88">
        <v>6564</v>
      </c>
    </row>
    <row r="1802" spans="1:49">
      <c r="A1802" s="12" t="s">
        <v>133</v>
      </c>
      <c r="B1802" s="2" t="s">
        <v>75</v>
      </c>
      <c r="C1802" s="13" t="s">
        <v>64</v>
      </c>
      <c r="D1802" s="2">
        <v>2016</v>
      </c>
      <c r="E1802" s="13">
        <v>2016</v>
      </c>
      <c r="F1802" s="13" t="s">
        <v>102</v>
      </c>
      <c r="G1802" s="88"/>
      <c r="H1802" s="88"/>
      <c r="I1802" s="88"/>
      <c r="J1802" s="88"/>
      <c r="K1802" s="88"/>
      <c r="L1802" s="88"/>
      <c r="M1802" s="45">
        <v>6227</v>
      </c>
      <c r="N1802" s="45">
        <v>10235</v>
      </c>
      <c r="O1802" s="45"/>
      <c r="P1802" s="45"/>
      <c r="Q1802" s="45"/>
      <c r="R1802" s="45"/>
      <c r="S1802" s="45"/>
      <c r="T1802" s="45"/>
      <c r="U1802" s="45"/>
      <c r="V1802" s="45"/>
      <c r="W1802" s="138"/>
      <c r="X1802" s="138"/>
      <c r="Y1802" s="138"/>
      <c r="Z1802" s="25">
        <v>0.95220000000000005</v>
      </c>
      <c r="AA1802" s="25">
        <v>0.89129999999999998</v>
      </c>
      <c r="AB1802" s="25">
        <v>0.313</v>
      </c>
      <c r="AC1802" s="25">
        <v>5.8400000000000001E-2</v>
      </c>
      <c r="AD1802" s="121">
        <v>453</v>
      </c>
      <c r="AE1802" s="121">
        <v>70</v>
      </c>
      <c r="AF1802" s="88">
        <v>1255</v>
      </c>
      <c r="AG1802" s="88">
        <v>2304</v>
      </c>
    </row>
    <row r="1803" spans="1:49">
      <c r="A1803" s="12" t="s">
        <v>134</v>
      </c>
      <c r="B1803" s="2" t="s">
        <v>75</v>
      </c>
      <c r="C1803" s="13" t="s">
        <v>64</v>
      </c>
      <c r="D1803" s="2">
        <v>2016</v>
      </c>
      <c r="E1803" s="13">
        <v>2016</v>
      </c>
      <c r="F1803" s="13" t="s">
        <v>102</v>
      </c>
      <c r="G1803" s="88"/>
      <c r="H1803" s="88"/>
      <c r="I1803" s="88"/>
      <c r="J1803" s="88"/>
      <c r="K1803" s="88"/>
      <c r="L1803" s="88"/>
      <c r="M1803" s="45">
        <v>1085</v>
      </c>
      <c r="N1803" s="45">
        <v>1997</v>
      </c>
      <c r="O1803" s="45"/>
      <c r="P1803" s="45"/>
      <c r="Q1803" s="45"/>
      <c r="R1803" s="45"/>
      <c r="S1803" s="45"/>
      <c r="T1803" s="45"/>
      <c r="U1803" s="45"/>
      <c r="V1803" s="45"/>
      <c r="W1803" s="138"/>
      <c r="X1803" s="138"/>
      <c r="Y1803" s="138"/>
      <c r="Z1803" s="25">
        <v>1</v>
      </c>
      <c r="AA1803" s="25">
        <v>0.94120000000000004</v>
      </c>
      <c r="AB1803" s="25">
        <v>0.313</v>
      </c>
      <c r="AC1803" s="25">
        <v>5.8400000000000001E-2</v>
      </c>
      <c r="AD1803" s="121">
        <v>65</v>
      </c>
      <c r="AE1803" s="121">
        <v>9</v>
      </c>
      <c r="AF1803" s="88">
        <v>28</v>
      </c>
      <c r="AG1803" s="88">
        <v>47</v>
      </c>
    </row>
    <row r="1804" spans="1:49">
      <c r="A1804" s="12" t="s">
        <v>135</v>
      </c>
      <c r="B1804" s="2" t="s">
        <v>75</v>
      </c>
      <c r="C1804" s="13" t="s">
        <v>64</v>
      </c>
      <c r="D1804" s="2">
        <v>2016</v>
      </c>
      <c r="E1804" s="13">
        <v>2016</v>
      </c>
      <c r="F1804" s="13" t="s">
        <v>102</v>
      </c>
      <c r="G1804" s="88"/>
      <c r="H1804" s="88"/>
      <c r="I1804" s="88"/>
      <c r="J1804" s="88"/>
      <c r="K1804" s="88"/>
      <c r="L1804" s="88"/>
      <c r="M1804" s="45">
        <v>6663</v>
      </c>
      <c r="N1804" s="45">
        <v>12443</v>
      </c>
      <c r="O1804" s="45"/>
      <c r="P1804" s="45"/>
      <c r="Q1804" s="45"/>
      <c r="R1804" s="45"/>
      <c r="S1804" s="45"/>
      <c r="T1804" s="45"/>
      <c r="U1804" s="45"/>
      <c r="V1804" s="45"/>
      <c r="W1804" s="138"/>
      <c r="X1804" s="138"/>
      <c r="Y1804" s="138"/>
      <c r="Z1804" s="25">
        <v>0.94059999999999999</v>
      </c>
      <c r="AA1804" s="25">
        <v>0.9909</v>
      </c>
      <c r="AB1804" s="25">
        <v>0.313</v>
      </c>
      <c r="AC1804" s="25">
        <v>5.8400000000000001E-2</v>
      </c>
      <c r="AD1804" s="121">
        <v>424</v>
      </c>
      <c r="AE1804" s="121">
        <v>45</v>
      </c>
      <c r="AF1804" s="88">
        <v>530</v>
      </c>
      <c r="AG1804" s="88">
        <v>1172</v>
      </c>
    </row>
    <row r="1805" spans="1:49">
      <c r="A1805" s="12" t="s">
        <v>136</v>
      </c>
      <c r="B1805" s="2" t="s">
        <v>75</v>
      </c>
      <c r="C1805" s="13" t="s">
        <v>64</v>
      </c>
      <c r="D1805" s="2">
        <v>2016</v>
      </c>
      <c r="E1805" s="13">
        <v>2016</v>
      </c>
      <c r="F1805" s="13" t="s">
        <v>102</v>
      </c>
      <c r="G1805" s="88"/>
      <c r="H1805" s="88"/>
      <c r="I1805" s="88"/>
      <c r="J1805" s="88"/>
      <c r="K1805" s="88"/>
      <c r="L1805" s="88"/>
      <c r="M1805" s="45">
        <v>24440</v>
      </c>
      <c r="N1805" s="45">
        <v>56347</v>
      </c>
      <c r="O1805" s="45"/>
      <c r="P1805" s="45"/>
      <c r="Q1805" s="45"/>
      <c r="R1805" s="45"/>
      <c r="S1805" s="45"/>
      <c r="T1805" s="45"/>
      <c r="U1805" s="45"/>
      <c r="V1805" s="45"/>
      <c r="W1805" s="138"/>
      <c r="X1805" s="138"/>
      <c r="Y1805" s="138"/>
      <c r="Z1805" s="25">
        <v>0.97150000000000003</v>
      </c>
      <c r="AA1805" s="25">
        <v>0.96679999999999999</v>
      </c>
      <c r="AB1805" s="25">
        <v>0.28599999999999998</v>
      </c>
      <c r="AC1805" s="25">
        <v>2.3199999999999998E-2</v>
      </c>
      <c r="AD1805" s="121">
        <v>1433</v>
      </c>
      <c r="AE1805" s="121">
        <v>254</v>
      </c>
      <c r="AF1805" s="88">
        <v>3803</v>
      </c>
      <c r="AG1805" s="88">
        <v>8745</v>
      </c>
    </row>
    <row r="1806" spans="1:49">
      <c r="A1806" s="12" t="s">
        <v>137</v>
      </c>
      <c r="B1806" s="2" t="s">
        <v>75</v>
      </c>
      <c r="C1806" s="13" t="s">
        <v>64</v>
      </c>
      <c r="D1806" s="2">
        <v>2016</v>
      </c>
      <c r="E1806" s="13">
        <v>2016</v>
      </c>
      <c r="F1806" s="13" t="s">
        <v>102</v>
      </c>
      <c r="G1806" s="88"/>
      <c r="H1806" s="88"/>
      <c r="I1806" s="88"/>
      <c r="J1806" s="88"/>
      <c r="K1806" s="88"/>
      <c r="L1806" s="88"/>
      <c r="M1806" s="45">
        <v>521</v>
      </c>
      <c r="N1806" s="45">
        <v>1088</v>
      </c>
      <c r="O1806" s="45"/>
      <c r="P1806" s="45"/>
      <c r="Q1806" s="45"/>
      <c r="R1806" s="45"/>
      <c r="S1806" s="45"/>
      <c r="T1806" s="45"/>
      <c r="U1806" s="45"/>
      <c r="V1806" s="45"/>
      <c r="W1806" s="138"/>
      <c r="X1806" s="138"/>
      <c r="Y1806" s="138"/>
      <c r="Z1806" s="25">
        <v>1</v>
      </c>
      <c r="AA1806" s="25">
        <v>0.94440000000000002</v>
      </c>
      <c r="AB1806" s="25">
        <v>0.313</v>
      </c>
      <c r="AC1806" s="25">
        <v>5.8400000000000001E-2</v>
      </c>
      <c r="AD1806" s="121">
        <v>39</v>
      </c>
      <c r="AE1806" s="121">
        <v>2</v>
      </c>
      <c r="AF1806" s="88">
        <v>45</v>
      </c>
      <c r="AG1806" s="88">
        <v>83</v>
      </c>
    </row>
    <row r="1807" spans="1:49">
      <c r="A1807" s="12" t="s">
        <v>138</v>
      </c>
      <c r="B1807" s="2" t="s">
        <v>75</v>
      </c>
      <c r="C1807" s="13" t="s">
        <v>64</v>
      </c>
      <c r="D1807" s="2">
        <v>2016</v>
      </c>
      <c r="E1807" s="13">
        <v>2016</v>
      </c>
      <c r="F1807" s="13" t="s">
        <v>102</v>
      </c>
      <c r="G1807" s="88"/>
      <c r="H1807" s="88"/>
      <c r="I1807" s="88"/>
      <c r="J1807" s="88"/>
      <c r="K1807" s="88"/>
      <c r="L1807" s="88"/>
      <c r="M1807" s="45">
        <v>448</v>
      </c>
      <c r="N1807" s="45">
        <v>784</v>
      </c>
      <c r="O1807" s="45"/>
      <c r="P1807" s="45"/>
      <c r="Q1807" s="45"/>
      <c r="R1807" s="45"/>
      <c r="S1807" s="45"/>
      <c r="T1807" s="45"/>
      <c r="U1807" s="45"/>
      <c r="V1807" s="45"/>
      <c r="W1807" s="138"/>
      <c r="X1807" s="138"/>
      <c r="Y1807" s="138"/>
      <c r="Z1807" s="25">
        <v>0.95</v>
      </c>
      <c r="AA1807" s="25">
        <v>0.92310000000000003</v>
      </c>
      <c r="AB1807" s="25">
        <v>0.313</v>
      </c>
      <c r="AC1807" s="25">
        <v>5.8400000000000001E-2</v>
      </c>
      <c r="AD1807" s="121">
        <v>44</v>
      </c>
      <c r="AE1807" s="121">
        <v>5</v>
      </c>
      <c r="AF1807" s="88">
        <v>62</v>
      </c>
      <c r="AG1807" s="88">
        <v>129</v>
      </c>
    </row>
    <row r="1808" spans="1:49">
      <c r="A1808" s="12" t="s">
        <v>139</v>
      </c>
      <c r="B1808" s="2" t="s">
        <v>75</v>
      </c>
      <c r="C1808" s="13" t="s">
        <v>64</v>
      </c>
      <c r="D1808" s="2">
        <v>2016</v>
      </c>
      <c r="E1808" s="13">
        <v>2016</v>
      </c>
      <c r="F1808" s="13" t="s">
        <v>102</v>
      </c>
      <c r="G1808" s="88"/>
      <c r="H1808" s="88"/>
      <c r="I1808" s="88"/>
      <c r="J1808" s="88"/>
      <c r="K1808" s="88"/>
      <c r="L1808" s="88"/>
      <c r="M1808" s="45">
        <v>21783</v>
      </c>
      <c r="N1808" s="45">
        <v>47811</v>
      </c>
      <c r="O1808" s="45"/>
      <c r="P1808" s="45"/>
      <c r="Q1808" s="45"/>
      <c r="R1808" s="45"/>
      <c r="S1808" s="45"/>
      <c r="T1808" s="45"/>
      <c r="U1808" s="45"/>
      <c r="V1808" s="45"/>
      <c r="W1808" s="138"/>
      <c r="X1808" s="138"/>
      <c r="Y1808" s="138"/>
      <c r="Z1808" s="25">
        <v>0.99119999999999997</v>
      </c>
      <c r="AA1808" s="25">
        <v>0.94750000000000001</v>
      </c>
      <c r="AB1808" s="25">
        <v>0.1</v>
      </c>
      <c r="AC1808" s="25">
        <v>4.1399999999999999E-2</v>
      </c>
      <c r="AD1808" s="121">
        <v>1523</v>
      </c>
      <c r="AE1808" s="121">
        <v>249</v>
      </c>
      <c r="AF1808" s="88">
        <v>6493</v>
      </c>
      <c r="AG1808" s="88">
        <v>14692</v>
      </c>
    </row>
    <row r="1809" spans="1:33">
      <c r="A1809" s="12" t="s">
        <v>140</v>
      </c>
      <c r="B1809" s="2" t="s">
        <v>75</v>
      </c>
      <c r="C1809" s="13" t="s">
        <v>64</v>
      </c>
      <c r="D1809" s="2">
        <v>2016</v>
      </c>
      <c r="E1809" s="13">
        <v>2016</v>
      </c>
      <c r="F1809" s="13" t="s">
        <v>102</v>
      </c>
      <c r="G1809" s="88"/>
      <c r="H1809" s="88"/>
      <c r="I1809" s="88"/>
      <c r="J1809" s="88"/>
      <c r="K1809" s="88"/>
      <c r="L1809" s="88"/>
      <c r="M1809" s="45">
        <v>3532</v>
      </c>
      <c r="N1809" s="45">
        <v>7246</v>
      </c>
      <c r="O1809" s="45"/>
      <c r="P1809" s="45"/>
      <c r="Q1809" s="45"/>
      <c r="R1809" s="45"/>
      <c r="S1809" s="45"/>
      <c r="T1809" s="45"/>
      <c r="U1809" s="45"/>
      <c r="V1809" s="45"/>
      <c r="W1809" s="138"/>
      <c r="X1809" s="138"/>
      <c r="Y1809" s="138"/>
      <c r="Z1809" s="25">
        <v>0.96689999999999998</v>
      </c>
      <c r="AA1809" s="25">
        <v>0.90410000000000001</v>
      </c>
      <c r="AB1809" s="25">
        <v>0.313</v>
      </c>
      <c r="AC1809" s="25">
        <v>5.8400000000000001E-2</v>
      </c>
      <c r="AD1809" s="121">
        <v>287</v>
      </c>
      <c r="AE1809" s="121">
        <v>56</v>
      </c>
      <c r="AF1809" s="88">
        <v>734</v>
      </c>
      <c r="AG1809" s="88">
        <v>1558</v>
      </c>
    </row>
    <row r="1810" spans="1:33">
      <c r="A1810" s="12" t="s">
        <v>141</v>
      </c>
      <c r="B1810" s="2" t="s">
        <v>75</v>
      </c>
      <c r="C1810" s="13" t="s">
        <v>64</v>
      </c>
      <c r="D1810" s="2">
        <v>2016</v>
      </c>
      <c r="E1810" s="13">
        <v>2016</v>
      </c>
      <c r="F1810" s="13" t="s">
        <v>102</v>
      </c>
      <c r="G1810" s="88"/>
      <c r="H1810" s="88"/>
      <c r="I1810" s="88"/>
      <c r="J1810" s="88"/>
      <c r="K1810" s="88"/>
      <c r="L1810" s="88"/>
      <c r="M1810" s="45">
        <v>4373</v>
      </c>
      <c r="N1810" s="45">
        <v>7684</v>
      </c>
      <c r="O1810" s="45"/>
      <c r="P1810" s="45"/>
      <c r="Q1810" s="45"/>
      <c r="R1810" s="45"/>
      <c r="S1810" s="45"/>
      <c r="T1810" s="45"/>
      <c r="U1810" s="45"/>
      <c r="V1810" s="45"/>
      <c r="W1810" s="138"/>
      <c r="X1810" s="138"/>
      <c r="Y1810" s="138"/>
      <c r="Z1810" s="25" t="s">
        <v>66</v>
      </c>
      <c r="AA1810" s="25" t="s">
        <v>66</v>
      </c>
      <c r="AB1810" s="25">
        <v>0.313</v>
      </c>
      <c r="AC1810" s="25">
        <v>5.8400000000000001E-2</v>
      </c>
      <c r="AD1810" s="121">
        <v>317</v>
      </c>
      <c r="AE1810" s="121">
        <v>56</v>
      </c>
      <c r="AF1810" s="88">
        <v>134</v>
      </c>
      <c r="AG1810" s="88">
        <v>241</v>
      </c>
    </row>
    <row r="1811" spans="1:33">
      <c r="A1811" s="12" t="s">
        <v>142</v>
      </c>
      <c r="B1811" s="2" t="s">
        <v>74</v>
      </c>
      <c r="C1811" s="13" t="s">
        <v>64</v>
      </c>
      <c r="D1811" s="2">
        <v>2016</v>
      </c>
      <c r="E1811" s="13">
        <v>2016</v>
      </c>
      <c r="F1811" s="13" t="s">
        <v>102</v>
      </c>
      <c r="G1811" s="88"/>
      <c r="H1811" s="88"/>
      <c r="I1811" s="88"/>
      <c r="J1811" s="88"/>
      <c r="K1811" s="88"/>
      <c r="L1811" s="88"/>
      <c r="M1811" s="45">
        <v>123573</v>
      </c>
      <c r="N1811" s="45">
        <v>252962</v>
      </c>
      <c r="O1811" s="45"/>
      <c r="P1811" s="45"/>
      <c r="Q1811" s="45"/>
      <c r="R1811" s="45"/>
      <c r="S1811" s="45"/>
      <c r="T1811" s="45"/>
      <c r="U1811" s="45"/>
      <c r="V1811" s="45"/>
      <c r="W1811" s="138"/>
      <c r="X1811" s="138"/>
      <c r="Y1811" s="138"/>
      <c r="Z1811" s="25">
        <v>0.9879</v>
      </c>
      <c r="AA1811" s="25">
        <v>1</v>
      </c>
      <c r="AB1811" s="25">
        <v>0.41299999999999998</v>
      </c>
      <c r="AC1811" s="25">
        <v>4.7500000000000001E-2</v>
      </c>
      <c r="AD1811" s="121">
        <v>7641</v>
      </c>
      <c r="AE1811" s="121">
        <v>1908</v>
      </c>
      <c r="AF1811" s="88">
        <v>26886</v>
      </c>
      <c r="AG1811" s="88">
        <v>58941</v>
      </c>
    </row>
    <row r="1812" spans="1:33">
      <c r="A1812" s="12" t="s">
        <v>143</v>
      </c>
      <c r="B1812" s="2" t="s">
        <v>74</v>
      </c>
      <c r="C1812" s="13" t="s">
        <v>64</v>
      </c>
      <c r="D1812" s="2">
        <v>2016</v>
      </c>
      <c r="E1812" s="13">
        <v>2016</v>
      </c>
      <c r="F1812" s="13" t="s">
        <v>102</v>
      </c>
      <c r="G1812" s="88"/>
      <c r="H1812" s="88"/>
      <c r="I1812" s="88"/>
      <c r="J1812" s="88"/>
      <c r="K1812" s="88"/>
      <c r="L1812" s="88"/>
      <c r="M1812" s="45">
        <v>9397</v>
      </c>
      <c r="N1812" s="45">
        <v>17692</v>
      </c>
      <c r="O1812" s="45"/>
      <c r="P1812" s="45"/>
      <c r="Q1812" s="45"/>
      <c r="R1812" s="45"/>
      <c r="S1812" s="45"/>
      <c r="T1812" s="45"/>
      <c r="U1812" s="45"/>
      <c r="V1812" s="45"/>
      <c r="W1812" s="138"/>
      <c r="X1812" s="138"/>
      <c r="Y1812" s="138"/>
      <c r="Z1812" s="25" t="s">
        <v>66</v>
      </c>
      <c r="AA1812" s="25" t="s">
        <v>66</v>
      </c>
      <c r="AB1812" s="25">
        <v>0.313</v>
      </c>
      <c r="AC1812" s="25">
        <v>5.8400000000000001E-2</v>
      </c>
      <c r="AD1812" s="121">
        <v>579</v>
      </c>
      <c r="AE1812" s="121">
        <v>219</v>
      </c>
      <c r="AF1812" s="88">
        <v>631</v>
      </c>
      <c r="AG1812" s="88">
        <v>1290</v>
      </c>
    </row>
    <row r="1813" spans="1:33">
      <c r="A1813" s="12" t="s">
        <v>144</v>
      </c>
      <c r="B1813" s="2" t="s">
        <v>75</v>
      </c>
      <c r="C1813" s="13" t="s">
        <v>64</v>
      </c>
      <c r="D1813" s="2">
        <v>2016</v>
      </c>
      <c r="E1813" s="13">
        <v>2016</v>
      </c>
      <c r="F1813" s="13" t="s">
        <v>102</v>
      </c>
      <c r="G1813" s="88"/>
      <c r="H1813" s="88"/>
      <c r="I1813" s="88"/>
      <c r="J1813" s="88"/>
      <c r="K1813" s="88"/>
      <c r="L1813" s="88"/>
      <c r="M1813" s="45">
        <v>1101</v>
      </c>
      <c r="N1813" s="45">
        <v>2025</v>
      </c>
      <c r="O1813" s="45"/>
      <c r="P1813" s="45"/>
      <c r="Q1813" s="45"/>
      <c r="R1813" s="45"/>
      <c r="S1813" s="45"/>
      <c r="T1813" s="45"/>
      <c r="U1813" s="45"/>
      <c r="V1813" s="45"/>
      <c r="W1813" s="138"/>
      <c r="X1813" s="138"/>
      <c r="Y1813" s="138"/>
      <c r="Z1813" s="25">
        <v>1</v>
      </c>
      <c r="AA1813" s="25">
        <v>0.94440000000000002</v>
      </c>
      <c r="AB1813" s="25">
        <v>0.313</v>
      </c>
      <c r="AC1813" s="25">
        <v>5.8400000000000001E-2</v>
      </c>
      <c r="AD1813" s="121">
        <v>66</v>
      </c>
      <c r="AE1813" s="121">
        <v>11</v>
      </c>
      <c r="AF1813" s="88">
        <v>57</v>
      </c>
      <c r="AG1813" s="88">
        <v>91</v>
      </c>
    </row>
    <row r="1814" spans="1:33">
      <c r="A1814" s="12" t="s">
        <v>145</v>
      </c>
      <c r="B1814" s="2" t="s">
        <v>75</v>
      </c>
      <c r="C1814" s="13" t="s">
        <v>64</v>
      </c>
      <c r="D1814" s="2">
        <v>2016</v>
      </c>
      <c r="E1814" s="13">
        <v>2016</v>
      </c>
      <c r="F1814" s="13" t="s">
        <v>102</v>
      </c>
      <c r="G1814" s="88"/>
      <c r="H1814" s="88"/>
      <c r="I1814" s="88"/>
      <c r="J1814" s="88"/>
      <c r="K1814" s="88"/>
      <c r="L1814" s="88"/>
      <c r="M1814" s="45">
        <v>128747</v>
      </c>
      <c r="N1814" s="45">
        <v>286427</v>
      </c>
      <c r="O1814" s="45"/>
      <c r="P1814" s="45"/>
      <c r="Q1814" s="45"/>
      <c r="R1814" s="45"/>
      <c r="S1814" s="45"/>
      <c r="T1814" s="45"/>
      <c r="U1814" s="45"/>
      <c r="V1814" s="45"/>
      <c r="W1814" s="138"/>
      <c r="X1814" s="138"/>
      <c r="Y1814" s="138"/>
      <c r="Z1814" s="25">
        <v>0.99409999999999998</v>
      </c>
      <c r="AA1814" s="25">
        <v>0.93369999999999997</v>
      </c>
      <c r="AB1814" s="25">
        <v>0.17499999999999999</v>
      </c>
      <c r="AC1814" s="25">
        <v>3.5200000000000002E-2</v>
      </c>
      <c r="AD1814" s="121">
        <v>10353</v>
      </c>
      <c r="AE1814" s="121">
        <v>2528</v>
      </c>
      <c r="AF1814" s="88">
        <v>14967</v>
      </c>
      <c r="AG1814" s="88">
        <v>33884</v>
      </c>
    </row>
    <row r="1815" spans="1:33">
      <c r="A1815" s="12" t="s">
        <v>146</v>
      </c>
      <c r="B1815" s="2" t="s">
        <v>74</v>
      </c>
      <c r="C1815" s="13" t="s">
        <v>64</v>
      </c>
      <c r="D1815" s="2">
        <v>2016</v>
      </c>
      <c r="E1815" s="13">
        <v>2016</v>
      </c>
      <c r="F1815" s="13" t="s">
        <v>102</v>
      </c>
      <c r="G1815" s="88"/>
      <c r="H1815" s="88"/>
      <c r="I1815" s="88"/>
      <c r="J1815" s="88"/>
      <c r="K1815" s="88"/>
      <c r="L1815" s="88"/>
      <c r="M1815" s="45">
        <v>102234</v>
      </c>
      <c r="N1815" s="45">
        <v>213173</v>
      </c>
      <c r="O1815" s="45"/>
      <c r="P1815" s="45"/>
      <c r="Q1815" s="45"/>
      <c r="R1815" s="45"/>
      <c r="S1815" s="45"/>
      <c r="T1815" s="45"/>
      <c r="U1815" s="45"/>
      <c r="V1815" s="45"/>
      <c r="W1815" s="138"/>
      <c r="X1815" s="138"/>
      <c r="Y1815" s="138"/>
      <c r="Z1815" s="25">
        <v>0.98970000000000002</v>
      </c>
      <c r="AA1815" s="25">
        <v>0.99150000000000005</v>
      </c>
      <c r="AB1815" s="25">
        <v>0.41499999999999998</v>
      </c>
      <c r="AC1815" s="25">
        <v>3.9899999999999998E-2</v>
      </c>
      <c r="AD1815" s="121">
        <v>7606</v>
      </c>
      <c r="AE1815" s="121">
        <v>2105</v>
      </c>
      <c r="AF1815" s="88">
        <v>8568</v>
      </c>
      <c r="AG1815" s="88">
        <v>17114</v>
      </c>
    </row>
    <row r="1816" spans="1:33">
      <c r="A1816" s="12" t="s">
        <v>147</v>
      </c>
      <c r="B1816" s="2" t="s">
        <v>75</v>
      </c>
      <c r="C1816" s="13" t="s">
        <v>64</v>
      </c>
      <c r="D1816" s="2">
        <v>2016</v>
      </c>
      <c r="E1816" s="13">
        <v>2016</v>
      </c>
      <c r="F1816" s="13" t="s">
        <v>102</v>
      </c>
      <c r="G1816" s="88"/>
      <c r="H1816" s="88"/>
      <c r="I1816" s="88"/>
      <c r="J1816" s="88"/>
      <c r="K1816" s="88"/>
      <c r="L1816" s="88"/>
      <c r="M1816" s="45">
        <v>2514</v>
      </c>
      <c r="N1816" s="45">
        <v>5527</v>
      </c>
      <c r="O1816" s="45"/>
      <c r="P1816" s="45"/>
      <c r="Q1816" s="45"/>
      <c r="R1816" s="45"/>
      <c r="S1816" s="45"/>
      <c r="T1816" s="45"/>
      <c r="U1816" s="45"/>
      <c r="V1816" s="45"/>
      <c r="W1816" s="138"/>
      <c r="X1816" s="138"/>
      <c r="Y1816" s="138"/>
      <c r="Z1816" s="25">
        <v>0.98909999999999998</v>
      </c>
      <c r="AA1816" s="25">
        <v>0.93940000000000001</v>
      </c>
      <c r="AB1816" s="25">
        <v>0.313</v>
      </c>
      <c r="AC1816" s="25">
        <v>5.8400000000000001E-2</v>
      </c>
      <c r="AD1816" s="121">
        <v>166</v>
      </c>
      <c r="AE1816" s="121">
        <v>29</v>
      </c>
      <c r="AF1816" s="88">
        <v>345</v>
      </c>
      <c r="AG1816" s="88">
        <v>805</v>
      </c>
    </row>
    <row r="1817" spans="1:33">
      <c r="A1817" s="12" t="s">
        <v>148</v>
      </c>
      <c r="B1817" s="2" t="s">
        <v>75</v>
      </c>
      <c r="C1817" s="13" t="s">
        <v>64</v>
      </c>
      <c r="D1817" s="2">
        <v>2016</v>
      </c>
      <c r="E1817" s="13">
        <v>2016</v>
      </c>
      <c r="F1817" s="13" t="s">
        <v>102</v>
      </c>
      <c r="G1817" s="88"/>
      <c r="H1817" s="88"/>
      <c r="I1817" s="88"/>
      <c r="J1817" s="88"/>
      <c r="K1817" s="88"/>
      <c r="L1817" s="88"/>
      <c r="M1817" s="45">
        <v>179421</v>
      </c>
      <c r="N1817" s="45">
        <v>391714</v>
      </c>
      <c r="O1817" s="45"/>
      <c r="P1817" s="45"/>
      <c r="Q1817" s="45"/>
      <c r="R1817" s="45"/>
      <c r="S1817" s="45"/>
      <c r="T1817" s="45"/>
      <c r="U1817" s="45"/>
      <c r="V1817" s="45"/>
      <c r="W1817" s="138"/>
      <c r="X1817" s="138"/>
      <c r="Y1817" s="138"/>
      <c r="Z1817" s="25">
        <v>0.99450000000000005</v>
      </c>
      <c r="AA1817" s="25">
        <v>0.95569999999999999</v>
      </c>
      <c r="AB1817" s="25">
        <v>0.26200000000000001</v>
      </c>
      <c r="AC1817" s="25">
        <v>2.53E-2</v>
      </c>
      <c r="AD1817" s="121">
        <v>12146</v>
      </c>
      <c r="AE1817" s="121">
        <v>2819</v>
      </c>
      <c r="AF1817" s="88">
        <v>19277</v>
      </c>
      <c r="AG1817" s="88">
        <v>41798</v>
      </c>
    </row>
    <row r="1818" spans="1:33">
      <c r="A1818" s="12" t="s">
        <v>149</v>
      </c>
      <c r="B1818" s="2" t="s">
        <v>74</v>
      </c>
      <c r="C1818" s="13" t="s">
        <v>64</v>
      </c>
      <c r="D1818" s="2">
        <v>2016</v>
      </c>
      <c r="E1818" s="13">
        <v>2016</v>
      </c>
      <c r="F1818" s="13" t="s">
        <v>102</v>
      </c>
      <c r="G1818" s="88"/>
      <c r="H1818" s="88"/>
      <c r="I1818" s="88"/>
      <c r="J1818" s="88"/>
      <c r="K1818" s="88"/>
      <c r="L1818" s="88"/>
      <c r="M1818" s="45">
        <v>142524</v>
      </c>
      <c r="N1818" s="45">
        <v>286685</v>
      </c>
      <c r="O1818" s="45"/>
      <c r="P1818" s="45"/>
      <c r="Q1818" s="45"/>
      <c r="R1818" s="45"/>
      <c r="S1818" s="45"/>
      <c r="T1818" s="45"/>
      <c r="U1818" s="45"/>
      <c r="V1818" s="45"/>
      <c r="W1818" s="138"/>
      <c r="X1818" s="138"/>
      <c r="Y1818" s="138"/>
      <c r="Z1818" s="25">
        <v>0.98499999999999999</v>
      </c>
      <c r="AA1818" s="25">
        <v>0.99050000000000005</v>
      </c>
      <c r="AB1818" s="25">
        <v>0.32800000000000001</v>
      </c>
      <c r="AC1818" s="25">
        <v>2.9499999999999998E-2</v>
      </c>
      <c r="AD1818" s="121">
        <v>10308</v>
      </c>
      <c r="AE1818" s="121">
        <v>3324</v>
      </c>
      <c r="AF1818" s="88">
        <v>14985</v>
      </c>
      <c r="AG1818" s="88">
        <v>31186</v>
      </c>
    </row>
    <row r="1819" spans="1:33">
      <c r="A1819" s="12" t="s">
        <v>150</v>
      </c>
      <c r="B1819" s="2" t="s">
        <v>74</v>
      </c>
      <c r="C1819" s="13" t="s">
        <v>64</v>
      </c>
      <c r="D1819" s="2">
        <v>2016</v>
      </c>
      <c r="E1819" s="13">
        <v>2016</v>
      </c>
      <c r="F1819" s="13" t="s">
        <v>102</v>
      </c>
      <c r="G1819" s="88"/>
      <c r="H1819" s="88"/>
      <c r="I1819" s="88"/>
      <c r="J1819" s="88"/>
      <c r="K1819" s="88"/>
      <c r="L1819" s="88"/>
      <c r="M1819" s="45">
        <v>35193</v>
      </c>
      <c r="N1819" s="45">
        <v>53215</v>
      </c>
      <c r="O1819" s="45"/>
      <c r="P1819" s="45"/>
      <c r="Q1819" s="45"/>
      <c r="R1819" s="45"/>
      <c r="S1819" s="45"/>
      <c r="T1819" s="45"/>
      <c r="U1819" s="45"/>
      <c r="V1819" s="45"/>
      <c r="W1819" s="138"/>
      <c r="X1819" s="138"/>
      <c r="Y1819" s="138"/>
      <c r="Z1819" s="25" t="s">
        <v>66</v>
      </c>
      <c r="AA1819" s="25" t="s">
        <v>66</v>
      </c>
      <c r="AB1819" s="25">
        <v>0.5</v>
      </c>
      <c r="AC1819" s="25">
        <v>6.5799999999999997E-2</v>
      </c>
      <c r="AD1819" s="121">
        <v>2616</v>
      </c>
      <c r="AE1819" s="121">
        <v>684</v>
      </c>
      <c r="AF1819" s="88">
        <v>4004</v>
      </c>
      <c r="AG1819" s="88">
        <v>6438</v>
      </c>
    </row>
    <row r="1820" spans="1:33">
      <c r="A1820" s="12" t="s">
        <v>151</v>
      </c>
      <c r="B1820" s="2" t="s">
        <v>75</v>
      </c>
      <c r="C1820" s="13" t="s">
        <v>64</v>
      </c>
      <c r="D1820" s="2">
        <v>2016</v>
      </c>
      <c r="E1820" s="13">
        <v>2016</v>
      </c>
      <c r="F1820" s="13" t="s">
        <v>102</v>
      </c>
      <c r="G1820" s="88"/>
      <c r="H1820" s="88"/>
      <c r="I1820" s="88"/>
      <c r="J1820" s="88"/>
      <c r="K1820" s="88"/>
      <c r="L1820" s="88"/>
      <c r="M1820" s="45">
        <v>51610</v>
      </c>
      <c r="N1820" s="45">
        <v>115760</v>
      </c>
      <c r="O1820" s="45"/>
      <c r="P1820" s="45"/>
      <c r="Q1820" s="45"/>
      <c r="R1820" s="45"/>
      <c r="S1820" s="45"/>
      <c r="T1820" s="45"/>
      <c r="U1820" s="45"/>
      <c r="V1820" s="45"/>
      <c r="W1820" s="138"/>
      <c r="X1820" s="138"/>
      <c r="Y1820" s="138"/>
      <c r="Z1820" s="25">
        <v>0.96750000000000003</v>
      </c>
      <c r="AA1820" s="25">
        <v>0.84819999999999995</v>
      </c>
      <c r="AB1820" s="25">
        <v>0.23100000000000001</v>
      </c>
      <c r="AC1820" s="25">
        <v>3.4599999999999999E-2</v>
      </c>
      <c r="AD1820" s="121">
        <v>2857</v>
      </c>
      <c r="AE1820" s="121">
        <v>864</v>
      </c>
      <c r="AF1820" s="88">
        <v>6634</v>
      </c>
      <c r="AG1820" s="88">
        <v>14535</v>
      </c>
    </row>
    <row r="1821" spans="1:33">
      <c r="A1821" s="12" t="s">
        <v>152</v>
      </c>
      <c r="B1821" s="2" t="s">
        <v>74</v>
      </c>
      <c r="C1821" s="13" t="s">
        <v>64</v>
      </c>
      <c r="D1821" s="2">
        <v>2016</v>
      </c>
      <c r="E1821" s="13">
        <v>2016</v>
      </c>
      <c r="F1821" s="13" t="s">
        <v>102</v>
      </c>
      <c r="G1821" s="88"/>
      <c r="H1821" s="88"/>
      <c r="I1821" s="88"/>
      <c r="J1821" s="88"/>
      <c r="K1821" s="88"/>
      <c r="L1821" s="88"/>
      <c r="M1821" s="45">
        <v>9962</v>
      </c>
      <c r="N1821" s="45">
        <v>18104</v>
      </c>
      <c r="O1821" s="45"/>
      <c r="P1821" s="45"/>
      <c r="Q1821" s="45"/>
      <c r="R1821" s="45"/>
      <c r="S1821" s="45"/>
      <c r="T1821" s="45"/>
      <c r="U1821" s="45"/>
      <c r="V1821" s="45"/>
      <c r="W1821" s="138"/>
      <c r="X1821" s="138"/>
      <c r="Y1821" s="138"/>
      <c r="Z1821" s="25" t="s">
        <v>66</v>
      </c>
      <c r="AA1821" s="25" t="s">
        <v>66</v>
      </c>
      <c r="AB1821" s="25">
        <v>0.313</v>
      </c>
      <c r="AC1821" s="25">
        <v>5.8400000000000001E-2</v>
      </c>
      <c r="AD1821" s="121">
        <v>662</v>
      </c>
      <c r="AE1821" s="121">
        <v>160</v>
      </c>
      <c r="AF1821" s="88">
        <v>1062</v>
      </c>
      <c r="AG1821" s="88">
        <v>2231</v>
      </c>
    </row>
    <row r="1822" spans="1:33">
      <c r="A1822" s="12" t="s">
        <v>153</v>
      </c>
      <c r="B1822" s="2" t="s">
        <v>74</v>
      </c>
      <c r="C1822" s="13" t="s">
        <v>64</v>
      </c>
      <c r="D1822" s="2">
        <v>2016</v>
      </c>
      <c r="E1822" s="13">
        <v>2016</v>
      </c>
      <c r="F1822" s="13" t="s">
        <v>102</v>
      </c>
      <c r="G1822" s="88"/>
      <c r="H1822" s="88"/>
      <c r="I1822" s="88"/>
      <c r="J1822" s="88"/>
      <c r="K1822" s="88"/>
      <c r="L1822" s="88"/>
      <c r="M1822" s="45">
        <v>15096</v>
      </c>
      <c r="N1822" s="45">
        <v>29256</v>
      </c>
      <c r="O1822" s="45"/>
      <c r="P1822" s="45"/>
      <c r="Q1822" s="45"/>
      <c r="R1822" s="45"/>
      <c r="S1822" s="45"/>
      <c r="T1822" s="45"/>
      <c r="U1822" s="45"/>
      <c r="V1822" s="45"/>
      <c r="W1822" s="138"/>
      <c r="X1822" s="138"/>
      <c r="Y1822" s="138"/>
      <c r="Z1822" s="25">
        <v>0.95189999999999997</v>
      </c>
      <c r="AA1822" s="25">
        <v>0.90269999999999995</v>
      </c>
      <c r="AB1822" s="25">
        <v>0.313</v>
      </c>
      <c r="AC1822" s="25">
        <v>5.8400000000000001E-2</v>
      </c>
      <c r="AD1822" s="121">
        <v>1292</v>
      </c>
      <c r="AE1822" s="121">
        <v>231</v>
      </c>
      <c r="AF1822" s="88">
        <v>3519</v>
      </c>
      <c r="AG1822" s="88">
        <v>6935</v>
      </c>
    </row>
    <row r="1823" spans="1:33">
      <c r="A1823" s="12" t="s">
        <v>154</v>
      </c>
      <c r="B1823" s="2" t="s">
        <v>74</v>
      </c>
      <c r="C1823" s="13" t="s">
        <v>64</v>
      </c>
      <c r="D1823" s="2">
        <v>2016</v>
      </c>
      <c r="E1823" s="13">
        <v>2016</v>
      </c>
      <c r="F1823" s="13" t="s">
        <v>102</v>
      </c>
      <c r="G1823" s="88"/>
      <c r="H1823" s="88"/>
      <c r="I1823" s="88"/>
      <c r="J1823" s="88"/>
      <c r="K1823" s="88"/>
      <c r="L1823" s="88"/>
      <c r="M1823" s="45">
        <v>18325</v>
      </c>
      <c r="N1823" s="45">
        <v>37874</v>
      </c>
      <c r="O1823" s="45"/>
      <c r="P1823" s="45"/>
      <c r="Q1823" s="45"/>
      <c r="R1823" s="45"/>
      <c r="S1823" s="45"/>
      <c r="T1823" s="45"/>
      <c r="U1823" s="45"/>
      <c r="V1823" s="45"/>
      <c r="W1823" s="138"/>
      <c r="X1823" s="138"/>
      <c r="Y1823" s="138"/>
      <c r="Z1823" s="25">
        <v>0.96660000000000001</v>
      </c>
      <c r="AA1823" s="25">
        <v>0.88400000000000001</v>
      </c>
      <c r="AB1823" s="25">
        <v>0.313</v>
      </c>
      <c r="AC1823" s="25">
        <v>5.8400000000000001E-2</v>
      </c>
      <c r="AD1823" s="121">
        <v>1433</v>
      </c>
      <c r="AE1823" s="121">
        <v>414</v>
      </c>
      <c r="AF1823" s="88">
        <v>4236</v>
      </c>
      <c r="AG1823" s="88">
        <v>9785</v>
      </c>
    </row>
    <row r="1824" spans="1:33">
      <c r="A1824" s="12" t="s">
        <v>155</v>
      </c>
      <c r="B1824" s="2" t="s">
        <v>74</v>
      </c>
      <c r="C1824" s="13" t="s">
        <v>64</v>
      </c>
      <c r="D1824" s="2">
        <v>2016</v>
      </c>
      <c r="E1824" s="13">
        <v>2016</v>
      </c>
      <c r="F1824" s="13" t="s">
        <v>102</v>
      </c>
      <c r="G1824" s="88"/>
      <c r="H1824" s="88"/>
      <c r="I1824" s="88"/>
      <c r="J1824" s="88"/>
      <c r="K1824" s="88"/>
      <c r="L1824" s="88"/>
      <c r="M1824" s="45">
        <v>52747</v>
      </c>
      <c r="N1824" s="45">
        <v>103430</v>
      </c>
      <c r="O1824" s="45"/>
      <c r="P1824" s="45"/>
      <c r="Q1824" s="45"/>
      <c r="R1824" s="45"/>
      <c r="S1824" s="45"/>
      <c r="T1824" s="45"/>
      <c r="U1824" s="45"/>
      <c r="V1824" s="45"/>
      <c r="W1824" s="138"/>
      <c r="X1824" s="138"/>
      <c r="Y1824" s="138"/>
      <c r="Z1824" s="25">
        <v>0.98270000000000002</v>
      </c>
      <c r="AA1824" s="25">
        <v>0.98760000000000003</v>
      </c>
      <c r="AB1824" s="25">
        <v>0.23799999999999999</v>
      </c>
      <c r="AC1824" s="25">
        <v>4.9200000000000001E-2</v>
      </c>
      <c r="AD1824" s="121">
        <v>2677</v>
      </c>
      <c r="AE1824" s="121">
        <v>647</v>
      </c>
      <c r="AF1824" s="88">
        <v>9563</v>
      </c>
      <c r="AG1824" s="88">
        <v>19658</v>
      </c>
    </row>
    <row r="1825" spans="1:49">
      <c r="A1825" s="12" t="s">
        <v>156</v>
      </c>
      <c r="B1825" s="2" t="s">
        <v>74</v>
      </c>
      <c r="C1825" s="13" t="s">
        <v>64</v>
      </c>
      <c r="D1825" s="2">
        <v>2016</v>
      </c>
      <c r="E1825" s="13">
        <v>2016</v>
      </c>
      <c r="F1825" s="13" t="s">
        <v>102</v>
      </c>
      <c r="G1825" s="88"/>
      <c r="H1825" s="88"/>
      <c r="I1825" s="88"/>
      <c r="J1825" s="88"/>
      <c r="K1825" s="88"/>
      <c r="L1825" s="88"/>
      <c r="M1825" s="45">
        <v>14500</v>
      </c>
      <c r="N1825" s="45">
        <v>26340</v>
      </c>
      <c r="O1825" s="45"/>
      <c r="P1825" s="45"/>
      <c r="Q1825" s="45"/>
      <c r="R1825" s="45"/>
      <c r="S1825" s="45"/>
      <c r="T1825" s="45"/>
      <c r="U1825" s="45"/>
      <c r="V1825" s="45"/>
      <c r="W1825" s="138"/>
      <c r="X1825" s="138"/>
      <c r="Y1825" s="138"/>
      <c r="Z1825" s="25">
        <v>0.96589999999999998</v>
      </c>
      <c r="AA1825" s="25">
        <v>0.98319999999999996</v>
      </c>
      <c r="AB1825" s="25">
        <v>0.313</v>
      </c>
      <c r="AC1825" s="25">
        <v>5.8400000000000001E-2</v>
      </c>
      <c r="AD1825" s="121">
        <v>812</v>
      </c>
      <c r="AE1825" s="121">
        <v>237</v>
      </c>
      <c r="AF1825" s="88">
        <v>2374</v>
      </c>
      <c r="AG1825" s="88">
        <v>5040</v>
      </c>
    </row>
    <row r="1826" spans="1:49">
      <c r="A1826" s="12" t="s">
        <v>157</v>
      </c>
      <c r="B1826" s="2" t="s">
        <v>75</v>
      </c>
      <c r="C1826" s="13" t="s">
        <v>64</v>
      </c>
      <c r="D1826" s="2">
        <v>2016</v>
      </c>
      <c r="E1826" s="13">
        <v>2016</v>
      </c>
      <c r="F1826" s="13" t="s">
        <v>102</v>
      </c>
      <c r="G1826" s="88"/>
      <c r="H1826" s="88"/>
      <c r="I1826" s="88"/>
      <c r="J1826" s="88"/>
      <c r="K1826" s="88"/>
      <c r="L1826" s="88"/>
      <c r="M1826" s="45">
        <v>12960</v>
      </c>
      <c r="N1826" s="45">
        <v>24222</v>
      </c>
      <c r="O1826" s="45"/>
      <c r="P1826" s="45"/>
      <c r="Q1826" s="45"/>
      <c r="R1826" s="45"/>
      <c r="S1826" s="45"/>
      <c r="T1826" s="45"/>
      <c r="U1826" s="45"/>
      <c r="V1826" s="45"/>
      <c r="W1826" s="138"/>
      <c r="X1826" s="138"/>
      <c r="Y1826" s="138"/>
      <c r="Z1826" s="25">
        <v>0.90690000000000004</v>
      </c>
      <c r="AA1826" s="25">
        <v>0.95899999999999996</v>
      </c>
      <c r="AB1826" s="25">
        <v>0.313</v>
      </c>
      <c r="AC1826" s="25">
        <v>5.8400000000000001E-2</v>
      </c>
      <c r="AD1826" s="121">
        <v>1026</v>
      </c>
      <c r="AE1826" s="121">
        <v>211</v>
      </c>
      <c r="AF1826" s="88">
        <v>568</v>
      </c>
      <c r="AG1826" s="88">
        <v>910</v>
      </c>
      <c r="AH1826" s="1"/>
      <c r="AI1826" s="1"/>
      <c r="AJ1826" s="1"/>
      <c r="AK1826" s="1"/>
      <c r="AL1826" s="1"/>
      <c r="AM1826" s="1"/>
      <c r="AN1826" s="1"/>
      <c r="AO1826" s="1"/>
      <c r="AP1826" s="1"/>
      <c r="AQ1826" s="1"/>
      <c r="AR1826" s="1"/>
      <c r="AS1826" s="1"/>
      <c r="AT1826" s="1"/>
      <c r="AU1826" s="1"/>
      <c r="AV1826" s="1"/>
      <c r="AW1826" s="1"/>
    </row>
    <row r="1827" spans="1:49">
      <c r="A1827" s="12" t="s">
        <v>158</v>
      </c>
      <c r="B1827" s="2" t="s">
        <v>75</v>
      </c>
      <c r="C1827" s="13" t="s">
        <v>64</v>
      </c>
      <c r="D1827" s="2">
        <v>2016</v>
      </c>
      <c r="E1827" s="13">
        <v>2016</v>
      </c>
      <c r="F1827" s="13" t="s">
        <v>102</v>
      </c>
      <c r="G1827" s="88"/>
      <c r="H1827" s="88"/>
      <c r="I1827" s="88"/>
      <c r="J1827" s="88"/>
      <c r="K1827" s="88"/>
      <c r="L1827" s="88"/>
      <c r="M1827" s="45">
        <v>158</v>
      </c>
      <c r="N1827" s="45">
        <v>265</v>
      </c>
      <c r="O1827" s="45"/>
      <c r="P1827" s="45"/>
      <c r="Q1827" s="45"/>
      <c r="R1827" s="45"/>
      <c r="S1827" s="45"/>
      <c r="T1827" s="45"/>
      <c r="U1827" s="45"/>
      <c r="V1827" s="45"/>
      <c r="W1827" s="138"/>
      <c r="X1827" s="138"/>
      <c r="Y1827" s="138"/>
      <c r="Z1827" s="25">
        <v>1</v>
      </c>
      <c r="AA1827" s="25">
        <v>1</v>
      </c>
      <c r="AB1827" s="25">
        <v>0.313</v>
      </c>
      <c r="AC1827" s="25">
        <v>5.8400000000000001E-2</v>
      </c>
      <c r="AD1827" s="121">
        <v>6</v>
      </c>
      <c r="AE1827" s="121">
        <v>0</v>
      </c>
      <c r="AF1827" s="88" t="s">
        <v>430</v>
      </c>
      <c r="AG1827" s="88" t="s">
        <v>430</v>
      </c>
      <c r="AH1827" s="1"/>
      <c r="AI1827" s="1"/>
      <c r="AJ1827" s="1"/>
      <c r="AK1827" s="1"/>
      <c r="AL1827" s="1"/>
      <c r="AM1827" s="1"/>
      <c r="AN1827" s="1"/>
      <c r="AO1827" s="1"/>
      <c r="AP1827" s="1"/>
      <c r="AQ1827" s="1"/>
      <c r="AR1827" s="1"/>
      <c r="AS1827" s="1"/>
      <c r="AT1827" s="1"/>
      <c r="AU1827" s="1"/>
      <c r="AV1827" s="1"/>
      <c r="AW1827" s="1"/>
    </row>
    <row r="1828" spans="1:49">
      <c r="A1828" s="12" t="s">
        <v>159</v>
      </c>
      <c r="B1828" s="2" t="s">
        <v>75</v>
      </c>
      <c r="C1828" s="13" t="s">
        <v>64</v>
      </c>
      <c r="D1828" s="2">
        <v>2016</v>
      </c>
      <c r="E1828" s="13">
        <v>2016</v>
      </c>
      <c r="F1828" s="13" t="s">
        <v>102</v>
      </c>
      <c r="G1828" s="88"/>
      <c r="H1828" s="88"/>
      <c r="I1828" s="88"/>
      <c r="J1828" s="88"/>
      <c r="K1828" s="88"/>
      <c r="L1828" s="88"/>
      <c r="M1828" s="45">
        <v>3172</v>
      </c>
      <c r="N1828" s="45">
        <v>6702</v>
      </c>
      <c r="O1828" s="45"/>
      <c r="P1828" s="45"/>
      <c r="Q1828" s="45"/>
      <c r="R1828" s="45"/>
      <c r="S1828" s="45"/>
      <c r="T1828" s="45"/>
      <c r="U1828" s="45"/>
      <c r="V1828" s="45"/>
      <c r="W1828" s="138"/>
      <c r="X1828" s="138"/>
      <c r="Y1828" s="138"/>
      <c r="Z1828" s="25">
        <v>0.92169999999999996</v>
      </c>
      <c r="AA1828" s="25">
        <v>0.8831</v>
      </c>
      <c r="AB1828" s="25">
        <v>0.313</v>
      </c>
      <c r="AC1828" s="25">
        <v>5.8400000000000001E-2</v>
      </c>
      <c r="AD1828" s="121">
        <v>230</v>
      </c>
      <c r="AE1828" s="121">
        <v>51</v>
      </c>
      <c r="AF1828" s="88">
        <v>129</v>
      </c>
      <c r="AG1828" s="88">
        <v>229</v>
      </c>
      <c r="AH1828" s="1"/>
      <c r="AI1828" s="1"/>
      <c r="AJ1828" s="1"/>
      <c r="AK1828" s="1"/>
      <c r="AL1828" s="1"/>
      <c r="AM1828" s="1"/>
      <c r="AN1828" s="1"/>
      <c r="AO1828" s="1"/>
      <c r="AP1828" s="1"/>
      <c r="AQ1828" s="1"/>
      <c r="AR1828" s="1"/>
      <c r="AS1828" s="1"/>
      <c r="AT1828" s="1"/>
      <c r="AU1828" s="1"/>
      <c r="AV1828" s="1"/>
      <c r="AW1828" s="1"/>
    </row>
    <row r="1829" spans="1:49">
      <c r="A1829" s="12" t="s">
        <v>160</v>
      </c>
      <c r="B1829" s="2" t="s">
        <v>74</v>
      </c>
      <c r="C1829" s="13" t="s">
        <v>64</v>
      </c>
      <c r="D1829" s="2">
        <v>2016</v>
      </c>
      <c r="E1829" s="13">
        <v>2016</v>
      </c>
      <c r="F1829" s="13" t="s">
        <v>102</v>
      </c>
      <c r="G1829" s="88"/>
      <c r="H1829" s="88"/>
      <c r="I1829" s="88"/>
      <c r="J1829" s="88"/>
      <c r="K1829" s="88"/>
      <c r="L1829" s="88"/>
      <c r="M1829" s="45">
        <v>22415</v>
      </c>
      <c r="N1829" s="45">
        <v>42303</v>
      </c>
      <c r="O1829" s="45"/>
      <c r="P1829" s="45"/>
      <c r="Q1829" s="45"/>
      <c r="R1829" s="45"/>
      <c r="S1829" s="45"/>
      <c r="T1829" s="45"/>
      <c r="U1829" s="45"/>
      <c r="V1829" s="45"/>
      <c r="W1829" s="138"/>
      <c r="X1829" s="138"/>
      <c r="Y1829" s="138"/>
      <c r="Z1829" s="25">
        <v>0.97140000000000004</v>
      </c>
      <c r="AA1829" s="25">
        <v>0.96379999999999999</v>
      </c>
      <c r="AB1829" s="25">
        <v>0.222</v>
      </c>
      <c r="AC1829" s="25">
        <v>1.5299999999999999E-2</v>
      </c>
      <c r="AD1829" s="121">
        <v>1435</v>
      </c>
      <c r="AE1829" s="121">
        <v>334</v>
      </c>
      <c r="AF1829" s="88">
        <v>2128</v>
      </c>
      <c r="AG1829" s="88">
        <v>4307</v>
      </c>
      <c r="AH1829" s="1"/>
      <c r="AI1829" s="1"/>
      <c r="AJ1829" s="1"/>
      <c r="AK1829" s="1"/>
      <c r="AL1829" s="1"/>
      <c r="AM1829" s="1"/>
      <c r="AN1829" s="1"/>
      <c r="AO1829" s="1"/>
      <c r="AP1829" s="1"/>
      <c r="AQ1829" s="1"/>
      <c r="AR1829" s="1"/>
      <c r="AS1829" s="1"/>
      <c r="AT1829" s="1"/>
      <c r="AU1829" s="1"/>
      <c r="AV1829" s="1"/>
      <c r="AW1829" s="1"/>
    </row>
    <row r="1830" spans="1:49">
      <c r="A1830" s="12" t="s">
        <v>161</v>
      </c>
      <c r="B1830" s="2" t="s">
        <v>74</v>
      </c>
      <c r="C1830" s="13" t="s">
        <v>64</v>
      </c>
      <c r="D1830" s="2">
        <v>2016</v>
      </c>
      <c r="E1830" s="13">
        <v>2016</v>
      </c>
      <c r="F1830" s="13" t="s">
        <v>102</v>
      </c>
      <c r="G1830" s="88"/>
      <c r="H1830" s="88"/>
      <c r="I1830" s="88"/>
      <c r="J1830" s="88"/>
      <c r="K1830" s="88"/>
      <c r="L1830" s="88"/>
      <c r="M1830" s="45">
        <v>19088</v>
      </c>
      <c r="N1830" s="45">
        <v>33804</v>
      </c>
      <c r="O1830" s="45"/>
      <c r="P1830" s="45"/>
      <c r="Q1830" s="45"/>
      <c r="R1830" s="45"/>
      <c r="S1830" s="45"/>
      <c r="T1830" s="45"/>
      <c r="U1830" s="45"/>
      <c r="V1830" s="45"/>
      <c r="W1830" s="138"/>
      <c r="X1830" s="138"/>
      <c r="Y1830" s="138"/>
      <c r="Z1830" s="25">
        <v>0.94769999999999999</v>
      </c>
      <c r="AA1830" s="25">
        <v>0.49630000000000002</v>
      </c>
      <c r="AB1830" s="25">
        <v>0.313</v>
      </c>
      <c r="AC1830" s="25">
        <v>5.8400000000000001E-2</v>
      </c>
      <c r="AD1830" s="121">
        <v>1408</v>
      </c>
      <c r="AE1830" s="121">
        <v>355</v>
      </c>
      <c r="AF1830" s="88">
        <v>3040</v>
      </c>
      <c r="AG1830" s="88">
        <v>6358</v>
      </c>
      <c r="AH1830" s="1"/>
      <c r="AI1830" s="1"/>
      <c r="AJ1830" s="1"/>
      <c r="AK1830" s="1"/>
      <c r="AL1830" s="1"/>
      <c r="AM1830" s="1"/>
      <c r="AN1830" s="1"/>
      <c r="AO1830" s="1"/>
      <c r="AP1830" s="1"/>
      <c r="AQ1830" s="1"/>
      <c r="AR1830" s="1"/>
      <c r="AS1830" s="1"/>
      <c r="AT1830" s="1"/>
      <c r="AU1830" s="1"/>
      <c r="AV1830" s="1"/>
      <c r="AW1830" s="1"/>
    </row>
    <row r="1831" spans="1:49">
      <c r="A1831" s="12" t="s">
        <v>162</v>
      </c>
      <c r="B1831" s="2" t="s">
        <v>75</v>
      </c>
      <c r="C1831" s="13" t="s">
        <v>64</v>
      </c>
      <c r="D1831" s="2">
        <v>2016</v>
      </c>
      <c r="E1831" s="13">
        <v>2016</v>
      </c>
      <c r="F1831" s="13" t="s">
        <v>102</v>
      </c>
      <c r="G1831" s="88"/>
      <c r="H1831" s="88"/>
      <c r="I1831" s="88"/>
      <c r="J1831" s="88"/>
      <c r="K1831" s="88"/>
      <c r="L1831" s="88"/>
      <c r="M1831" s="45">
        <v>41897</v>
      </c>
      <c r="N1831" s="45">
        <v>87686</v>
      </c>
      <c r="O1831" s="45"/>
      <c r="P1831" s="45"/>
      <c r="Q1831" s="45"/>
      <c r="R1831" s="45"/>
      <c r="S1831" s="45"/>
      <c r="T1831" s="45"/>
      <c r="U1831" s="45"/>
      <c r="V1831" s="45"/>
      <c r="W1831" s="138"/>
      <c r="X1831" s="138"/>
      <c r="Y1831" s="138"/>
      <c r="Z1831" s="25">
        <v>0.97599999999999998</v>
      </c>
      <c r="AA1831" s="25">
        <v>0.90059999999999996</v>
      </c>
      <c r="AB1831" s="25">
        <v>0.16700000000000001</v>
      </c>
      <c r="AC1831" s="25">
        <v>2.92E-2</v>
      </c>
      <c r="AD1831" s="121">
        <v>2825</v>
      </c>
      <c r="AE1831" s="121">
        <v>571</v>
      </c>
      <c r="AF1831" s="88">
        <v>4940</v>
      </c>
      <c r="AG1831" s="88">
        <v>10717</v>
      </c>
      <c r="AH1831" s="1"/>
      <c r="AI1831" s="1"/>
      <c r="AJ1831" s="1"/>
      <c r="AK1831" s="1"/>
      <c r="AL1831" s="1"/>
      <c r="AM1831" s="1"/>
      <c r="AN1831" s="1"/>
      <c r="AO1831" s="1"/>
      <c r="AP1831" s="1"/>
      <c r="AQ1831" s="1"/>
      <c r="AR1831" s="1"/>
      <c r="AS1831" s="1"/>
      <c r="AT1831" s="1"/>
      <c r="AU1831" s="1"/>
      <c r="AV1831" s="1"/>
      <c r="AW1831" s="1"/>
    </row>
    <row r="1832" spans="1:49">
      <c r="A1832" s="12" t="s">
        <v>163</v>
      </c>
      <c r="B1832" s="2" t="s">
        <v>75</v>
      </c>
      <c r="C1832" s="13" t="s">
        <v>64</v>
      </c>
      <c r="D1832" s="2">
        <v>2016</v>
      </c>
      <c r="E1832" s="13">
        <v>2016</v>
      </c>
      <c r="F1832" s="13" t="s">
        <v>102</v>
      </c>
      <c r="G1832" s="88"/>
      <c r="H1832" s="88"/>
      <c r="I1832" s="88"/>
      <c r="J1832" s="88"/>
      <c r="K1832" s="88"/>
      <c r="L1832" s="88"/>
      <c r="M1832" s="45">
        <v>5725</v>
      </c>
      <c r="N1832" s="45">
        <v>13127</v>
      </c>
      <c r="O1832" s="45"/>
      <c r="P1832" s="45"/>
      <c r="Q1832" s="45"/>
      <c r="R1832" s="45"/>
      <c r="S1832" s="45"/>
      <c r="T1832" s="45"/>
      <c r="U1832" s="45"/>
      <c r="V1832" s="45"/>
      <c r="W1832" s="138"/>
      <c r="X1832" s="138"/>
      <c r="Y1832" s="138"/>
      <c r="Z1832" s="25">
        <v>0.99039999999999995</v>
      </c>
      <c r="AA1832" s="25">
        <v>0.86229999999999996</v>
      </c>
      <c r="AB1832" s="25">
        <v>0.313</v>
      </c>
      <c r="AC1832" s="25">
        <v>5.8400000000000001E-2</v>
      </c>
      <c r="AD1832" s="121">
        <v>372</v>
      </c>
      <c r="AE1832" s="121">
        <v>104</v>
      </c>
      <c r="AF1832" s="88">
        <v>600</v>
      </c>
      <c r="AG1832" s="88">
        <v>1333</v>
      </c>
      <c r="AH1832" s="1"/>
      <c r="AI1832" s="1"/>
      <c r="AJ1832" s="1"/>
      <c r="AK1832" s="1"/>
      <c r="AL1832" s="1"/>
      <c r="AM1832" s="1"/>
      <c r="AN1832" s="1"/>
      <c r="AO1832" s="1"/>
      <c r="AP1832" s="1"/>
      <c r="AQ1832" s="1"/>
      <c r="AR1832" s="1"/>
      <c r="AS1832" s="1"/>
      <c r="AT1832" s="1"/>
      <c r="AU1832" s="1"/>
      <c r="AV1832" s="1"/>
      <c r="AW1832" s="1"/>
    </row>
    <row r="1833" spans="1:49">
      <c r="A1833" s="12" t="s">
        <v>164</v>
      </c>
      <c r="B1833" s="2" t="s">
        <v>75</v>
      </c>
      <c r="C1833" s="13" t="s">
        <v>64</v>
      </c>
      <c r="D1833" s="2">
        <v>2016</v>
      </c>
      <c r="E1833" s="13">
        <v>2016</v>
      </c>
      <c r="F1833" s="13" t="s">
        <v>102</v>
      </c>
      <c r="G1833" s="88"/>
      <c r="H1833" s="88"/>
      <c r="I1833" s="88"/>
      <c r="J1833" s="88"/>
      <c r="K1833" s="88"/>
      <c r="L1833" s="88"/>
      <c r="M1833" s="45">
        <v>4572</v>
      </c>
      <c r="N1833" s="45">
        <v>9981</v>
      </c>
      <c r="O1833" s="45"/>
      <c r="P1833" s="45"/>
      <c r="Q1833" s="45"/>
      <c r="R1833" s="45"/>
      <c r="S1833" s="45"/>
      <c r="T1833" s="45"/>
      <c r="U1833" s="45"/>
      <c r="V1833" s="45"/>
      <c r="W1833" s="138"/>
      <c r="X1833" s="138"/>
      <c r="Y1833" s="138"/>
      <c r="Z1833" s="25">
        <v>0.97560000000000002</v>
      </c>
      <c r="AA1833" s="25">
        <v>0.95709999999999995</v>
      </c>
      <c r="AB1833" s="25">
        <v>0.313</v>
      </c>
      <c r="AC1833" s="25">
        <v>5.8400000000000001E-2</v>
      </c>
      <c r="AD1833" s="121">
        <v>369</v>
      </c>
      <c r="AE1833" s="121">
        <v>55</v>
      </c>
      <c r="AF1833" s="88">
        <v>414</v>
      </c>
      <c r="AG1833" s="88">
        <v>887</v>
      </c>
      <c r="AH1833" s="1"/>
      <c r="AI1833" s="1"/>
      <c r="AJ1833" s="1"/>
      <c r="AK1833" s="1"/>
      <c r="AL1833" s="1"/>
      <c r="AM1833" s="1"/>
      <c r="AN1833" s="1"/>
      <c r="AO1833" s="1"/>
      <c r="AP1833" s="1"/>
      <c r="AQ1833" s="1"/>
      <c r="AR1833" s="1"/>
      <c r="AS1833" s="1"/>
      <c r="AT1833" s="1"/>
      <c r="AU1833" s="1"/>
      <c r="AV1833" s="1"/>
      <c r="AW1833" s="1"/>
    </row>
    <row r="1834" spans="1:49">
      <c r="A1834" s="12" t="s">
        <v>165</v>
      </c>
      <c r="B1834" s="2" t="s">
        <v>75</v>
      </c>
      <c r="C1834" s="13" t="s">
        <v>64</v>
      </c>
      <c r="D1834" s="2">
        <v>2016</v>
      </c>
      <c r="E1834" s="13">
        <v>2016</v>
      </c>
      <c r="F1834" s="13" t="s">
        <v>102</v>
      </c>
      <c r="G1834" s="88"/>
      <c r="H1834" s="88"/>
      <c r="I1834" s="88"/>
      <c r="J1834" s="88"/>
      <c r="K1834" s="88"/>
      <c r="L1834" s="88"/>
      <c r="M1834" s="45">
        <v>974</v>
      </c>
      <c r="N1834" s="45">
        <v>1708</v>
      </c>
      <c r="O1834" s="45"/>
      <c r="P1834" s="45"/>
      <c r="Q1834" s="45"/>
      <c r="R1834" s="45"/>
      <c r="S1834" s="45"/>
      <c r="T1834" s="45"/>
      <c r="U1834" s="45"/>
      <c r="V1834" s="45"/>
      <c r="W1834" s="138"/>
      <c r="X1834" s="138"/>
      <c r="Y1834" s="138"/>
      <c r="Z1834" s="25">
        <v>0.97140000000000004</v>
      </c>
      <c r="AA1834" s="25">
        <v>0.5161</v>
      </c>
      <c r="AB1834" s="25">
        <v>0.313</v>
      </c>
      <c r="AC1834" s="25">
        <v>5.8400000000000001E-2</v>
      </c>
      <c r="AD1834" s="121">
        <v>87</v>
      </c>
      <c r="AE1834" s="121">
        <v>6</v>
      </c>
      <c r="AF1834" s="88">
        <v>30</v>
      </c>
      <c r="AG1834" s="88">
        <v>41</v>
      </c>
      <c r="AH1834" s="1"/>
      <c r="AI1834" s="1"/>
      <c r="AJ1834" s="1"/>
      <c r="AK1834" s="1"/>
      <c r="AL1834" s="1"/>
      <c r="AM1834" s="1"/>
      <c r="AN1834" s="1"/>
      <c r="AO1834" s="1"/>
      <c r="AP1834" s="1"/>
      <c r="AQ1834" s="1"/>
      <c r="AR1834" s="1"/>
      <c r="AS1834" s="1"/>
      <c r="AT1834" s="1"/>
      <c r="AU1834" s="1"/>
      <c r="AV1834" s="1"/>
      <c r="AW1834" s="1"/>
    </row>
    <row r="1835" spans="1:49">
      <c r="A1835" s="12" t="s">
        <v>166</v>
      </c>
      <c r="B1835" s="2" t="s">
        <v>74</v>
      </c>
      <c r="C1835" s="13" t="s">
        <v>64</v>
      </c>
      <c r="D1835" s="2">
        <v>2016</v>
      </c>
      <c r="E1835" s="13">
        <v>2016</v>
      </c>
      <c r="F1835" s="13" t="s">
        <v>102</v>
      </c>
      <c r="G1835" s="88"/>
      <c r="H1835" s="88"/>
      <c r="I1835" s="88"/>
      <c r="J1835" s="88"/>
      <c r="K1835" s="88"/>
      <c r="L1835" s="88"/>
      <c r="M1835" s="45">
        <v>51880</v>
      </c>
      <c r="N1835" s="45">
        <v>120959</v>
      </c>
      <c r="O1835" s="45"/>
      <c r="P1835" s="45"/>
      <c r="Q1835" s="45"/>
      <c r="R1835" s="45"/>
      <c r="S1835" s="45"/>
      <c r="T1835" s="45"/>
      <c r="U1835" s="45"/>
      <c r="V1835" s="45"/>
      <c r="W1835" s="138"/>
      <c r="X1835" s="138"/>
      <c r="Y1835" s="138"/>
      <c r="Z1835" s="25">
        <v>0.99029999999999996</v>
      </c>
      <c r="AA1835" s="25">
        <v>0.92859999999999998</v>
      </c>
      <c r="AB1835" s="25">
        <v>6.3E-2</v>
      </c>
      <c r="AC1835" s="25">
        <v>5.0900000000000001E-2</v>
      </c>
      <c r="AD1835" s="121">
        <v>2740</v>
      </c>
      <c r="AE1835" s="121">
        <v>410</v>
      </c>
      <c r="AF1835" s="88">
        <v>7895</v>
      </c>
      <c r="AG1835" s="88">
        <v>18657</v>
      </c>
      <c r="AH1835" s="1"/>
      <c r="AI1835" s="1"/>
      <c r="AJ1835" s="1"/>
      <c r="AK1835" s="1"/>
      <c r="AL1835" s="1"/>
      <c r="AM1835" s="1"/>
      <c r="AN1835" s="1"/>
      <c r="AO1835" s="1"/>
      <c r="AP1835" s="1"/>
      <c r="AQ1835" s="1"/>
      <c r="AR1835" s="1"/>
      <c r="AS1835" s="1"/>
      <c r="AT1835" s="1"/>
      <c r="AU1835" s="1"/>
      <c r="AV1835" s="1"/>
      <c r="AW1835" s="1"/>
    </row>
    <row r="1836" spans="1:49">
      <c r="A1836" s="12" t="s">
        <v>167</v>
      </c>
      <c r="B1836" s="2" t="s">
        <v>75</v>
      </c>
      <c r="C1836" s="13" t="s">
        <v>64</v>
      </c>
      <c r="D1836" s="2">
        <v>2016</v>
      </c>
      <c r="E1836" s="13">
        <v>2016</v>
      </c>
      <c r="F1836" s="13" t="s">
        <v>102</v>
      </c>
      <c r="G1836" s="88"/>
      <c r="H1836" s="88"/>
      <c r="I1836" s="88"/>
      <c r="J1836" s="88"/>
      <c r="K1836" s="88"/>
      <c r="L1836" s="88"/>
      <c r="M1836" s="45">
        <v>3128</v>
      </c>
      <c r="N1836" s="45">
        <v>5414</v>
      </c>
      <c r="O1836" s="45"/>
      <c r="P1836" s="45"/>
      <c r="Q1836" s="45"/>
      <c r="R1836" s="45"/>
      <c r="S1836" s="45"/>
      <c r="T1836" s="45"/>
      <c r="U1836" s="45"/>
      <c r="V1836" s="45"/>
      <c r="W1836" s="138"/>
      <c r="X1836" s="138"/>
      <c r="Y1836" s="138"/>
      <c r="Z1836" s="25">
        <v>0.99239999999999995</v>
      </c>
      <c r="AA1836" s="25">
        <v>0.9859</v>
      </c>
      <c r="AB1836" s="25">
        <v>0.313</v>
      </c>
      <c r="AC1836" s="25">
        <v>5.8400000000000001E-2</v>
      </c>
      <c r="AD1836" s="121">
        <v>234</v>
      </c>
      <c r="AE1836" s="121">
        <v>0</v>
      </c>
      <c r="AF1836" s="88">
        <v>101</v>
      </c>
      <c r="AG1836" s="88">
        <v>157</v>
      </c>
      <c r="AH1836" s="1"/>
      <c r="AI1836" s="1"/>
      <c r="AJ1836" s="1"/>
      <c r="AK1836" s="1"/>
      <c r="AL1836" s="1"/>
      <c r="AM1836" s="1"/>
      <c r="AN1836" s="1"/>
      <c r="AO1836" s="1"/>
      <c r="AP1836" s="1"/>
      <c r="AQ1836" s="1"/>
      <c r="AR1836" s="1"/>
      <c r="AS1836" s="1"/>
      <c r="AT1836" s="1"/>
      <c r="AU1836" s="1"/>
      <c r="AV1836" s="1"/>
      <c r="AW1836" s="1"/>
    </row>
    <row r="1837" spans="1:49">
      <c r="A1837" s="12" t="s">
        <v>168</v>
      </c>
      <c r="B1837" s="2" t="s">
        <v>74</v>
      </c>
      <c r="C1837" s="13" t="s">
        <v>64</v>
      </c>
      <c r="D1837" s="2">
        <v>2016</v>
      </c>
      <c r="E1837" s="13">
        <v>2016</v>
      </c>
      <c r="F1837" s="13" t="s">
        <v>102</v>
      </c>
      <c r="G1837" s="88"/>
      <c r="H1837" s="88"/>
      <c r="I1837" s="88"/>
      <c r="J1837" s="88"/>
      <c r="K1837" s="88"/>
      <c r="L1837" s="88"/>
      <c r="M1837" s="45">
        <v>37090</v>
      </c>
      <c r="N1837" s="45">
        <v>74297</v>
      </c>
      <c r="O1837" s="45"/>
      <c r="P1837" s="45"/>
      <c r="Q1837" s="45"/>
      <c r="R1837" s="45"/>
      <c r="S1837" s="45"/>
      <c r="T1837" s="45"/>
      <c r="U1837" s="45"/>
      <c r="V1837" s="45"/>
      <c r="W1837" s="138"/>
      <c r="X1837" s="138"/>
      <c r="Y1837" s="138"/>
      <c r="Z1837" s="25" t="s">
        <v>66</v>
      </c>
      <c r="AA1837" s="25" t="s">
        <v>66</v>
      </c>
      <c r="AB1837" s="25">
        <v>0.38500000000000001</v>
      </c>
      <c r="AC1837" s="25">
        <v>8.2799999999999999E-2</v>
      </c>
      <c r="AD1837" s="121">
        <v>2897</v>
      </c>
      <c r="AE1837" s="121">
        <v>543</v>
      </c>
      <c r="AF1837" s="88">
        <v>6725</v>
      </c>
      <c r="AG1837" s="88">
        <v>15329</v>
      </c>
      <c r="AH1837" s="1"/>
      <c r="AI1837" s="1"/>
      <c r="AJ1837" s="1"/>
      <c r="AK1837" s="1"/>
      <c r="AL1837" s="1"/>
      <c r="AM1837" s="1"/>
      <c r="AN1837" s="1"/>
      <c r="AO1837" s="1"/>
      <c r="AP1837" s="1"/>
      <c r="AQ1837" s="1"/>
      <c r="AR1837" s="1"/>
      <c r="AS1837" s="1"/>
      <c r="AT1837" s="1"/>
      <c r="AU1837" s="1"/>
      <c r="AV1837" s="1"/>
      <c r="AW1837" s="1"/>
    </row>
    <row r="1838" spans="1:49">
      <c r="A1838" s="12" t="s">
        <v>169</v>
      </c>
      <c r="B1838" s="2" t="s">
        <v>74</v>
      </c>
      <c r="C1838" s="13" t="s">
        <v>64</v>
      </c>
      <c r="D1838" s="2">
        <v>2016</v>
      </c>
      <c r="E1838" s="13">
        <v>2016</v>
      </c>
      <c r="F1838" s="13" t="s">
        <v>102</v>
      </c>
      <c r="G1838" s="88"/>
      <c r="H1838" s="88"/>
      <c r="I1838" s="88"/>
      <c r="J1838" s="88"/>
      <c r="K1838" s="88"/>
      <c r="L1838" s="88"/>
      <c r="M1838" s="45">
        <v>10662</v>
      </c>
      <c r="N1838" s="45">
        <v>20820</v>
      </c>
      <c r="O1838" s="45"/>
      <c r="P1838" s="45"/>
      <c r="Q1838" s="45"/>
      <c r="R1838" s="45"/>
      <c r="S1838" s="45"/>
      <c r="T1838" s="45"/>
      <c r="U1838" s="45"/>
      <c r="V1838" s="45"/>
      <c r="W1838" s="138"/>
      <c r="X1838" s="138"/>
      <c r="Y1838" s="138"/>
      <c r="Z1838" s="25">
        <v>0.96120000000000005</v>
      </c>
      <c r="AA1838" s="25">
        <v>0.94069999999999998</v>
      </c>
      <c r="AB1838" s="25">
        <v>0.313</v>
      </c>
      <c r="AC1838" s="25">
        <v>5.8400000000000001E-2</v>
      </c>
      <c r="AD1838" s="121">
        <v>696</v>
      </c>
      <c r="AE1838" s="121">
        <v>33</v>
      </c>
      <c r="AF1838" s="88">
        <v>902</v>
      </c>
      <c r="AG1838" s="88">
        <v>1814</v>
      </c>
      <c r="AH1838" s="1"/>
      <c r="AI1838" s="1"/>
      <c r="AJ1838" s="1"/>
      <c r="AK1838" s="1"/>
      <c r="AL1838" s="1"/>
      <c r="AM1838" s="1"/>
      <c r="AN1838" s="1"/>
      <c r="AO1838" s="1"/>
      <c r="AP1838" s="1"/>
      <c r="AQ1838" s="1"/>
      <c r="AR1838" s="1"/>
      <c r="AS1838" s="1"/>
      <c r="AT1838" s="1"/>
      <c r="AU1838" s="1"/>
      <c r="AV1838" s="1"/>
      <c r="AW1838" s="1"/>
    </row>
    <row r="1839" spans="1:49">
      <c r="A1839" s="12" t="s">
        <v>170</v>
      </c>
      <c r="B1839" s="2" t="s">
        <v>75</v>
      </c>
      <c r="C1839" s="13" t="s">
        <v>64</v>
      </c>
      <c r="D1839" s="2">
        <v>2016</v>
      </c>
      <c r="E1839" s="13">
        <v>2016</v>
      </c>
      <c r="F1839" s="13" t="s">
        <v>102</v>
      </c>
      <c r="G1839" s="88"/>
      <c r="H1839" s="88"/>
      <c r="I1839" s="88"/>
      <c r="J1839" s="88"/>
      <c r="K1839" s="88"/>
      <c r="L1839" s="88"/>
      <c r="M1839" s="45">
        <v>6141</v>
      </c>
      <c r="N1839" s="45">
        <v>13252</v>
      </c>
      <c r="O1839" s="45"/>
      <c r="P1839" s="45"/>
      <c r="Q1839" s="45"/>
      <c r="R1839" s="45"/>
      <c r="S1839" s="45"/>
      <c r="T1839" s="45"/>
      <c r="U1839" s="45"/>
      <c r="V1839" s="45"/>
      <c r="W1839" s="138"/>
      <c r="X1839" s="138"/>
      <c r="Y1839" s="138"/>
      <c r="Z1839" s="25">
        <v>0.99180000000000001</v>
      </c>
      <c r="AA1839" s="25">
        <v>0.96519999999999995</v>
      </c>
      <c r="AB1839" s="25">
        <v>0.313</v>
      </c>
      <c r="AC1839" s="25">
        <v>5.8400000000000001E-2</v>
      </c>
      <c r="AD1839" s="121">
        <v>449</v>
      </c>
      <c r="AE1839" s="121">
        <v>100</v>
      </c>
      <c r="AF1839" s="88">
        <v>471</v>
      </c>
      <c r="AG1839" s="88">
        <v>971</v>
      </c>
      <c r="AH1839" s="1"/>
      <c r="AI1839" s="1"/>
      <c r="AJ1839" s="1"/>
      <c r="AK1839" s="1"/>
      <c r="AL1839" s="1"/>
      <c r="AM1839" s="1"/>
      <c r="AN1839" s="1"/>
      <c r="AO1839" s="1"/>
      <c r="AP1839" s="1"/>
      <c r="AQ1839" s="1"/>
      <c r="AR1839" s="1"/>
      <c r="AS1839" s="1"/>
      <c r="AT1839" s="1"/>
      <c r="AU1839" s="1"/>
      <c r="AV1839" s="1"/>
      <c r="AW1839" s="1"/>
    </row>
    <row r="1840" spans="1:49">
      <c r="A1840" s="48" t="s">
        <v>171</v>
      </c>
      <c r="B1840" s="2" t="s">
        <v>66</v>
      </c>
      <c r="C1840" s="13" t="s">
        <v>185</v>
      </c>
      <c r="D1840" s="2">
        <v>2016</v>
      </c>
      <c r="E1840" s="13">
        <v>2016</v>
      </c>
      <c r="F1840" s="13" t="s">
        <v>102</v>
      </c>
      <c r="G1840" s="88">
        <v>259856</v>
      </c>
      <c r="H1840" s="88">
        <v>1816079</v>
      </c>
      <c r="I1840" s="88">
        <v>1985</v>
      </c>
      <c r="J1840" s="88">
        <v>18370</v>
      </c>
      <c r="K1840" s="88">
        <v>261841</v>
      </c>
      <c r="L1840" s="88">
        <v>1834449</v>
      </c>
      <c r="M1840" s="45">
        <v>2096290</v>
      </c>
      <c r="N1840" s="45">
        <v>4330582</v>
      </c>
      <c r="O1840" s="45">
        <v>666697</v>
      </c>
      <c r="P1840" s="45">
        <v>3617035</v>
      </c>
      <c r="Q1840" s="45">
        <v>4283732</v>
      </c>
      <c r="R1840" s="45">
        <v>6794</v>
      </c>
      <c r="S1840" s="45">
        <v>40056</v>
      </c>
      <c r="T1840" s="45">
        <v>46850</v>
      </c>
      <c r="U1840" s="45">
        <v>673491</v>
      </c>
      <c r="V1840" s="45">
        <v>3657091</v>
      </c>
      <c r="W1840" s="138">
        <v>596289539</v>
      </c>
      <c r="X1840" s="138">
        <v>5647677</v>
      </c>
      <c r="Y1840" s="138">
        <v>601937216</v>
      </c>
      <c r="Z1840" s="25">
        <v>0.97360000000000002</v>
      </c>
      <c r="AA1840" s="25">
        <v>0.90859999999999996</v>
      </c>
      <c r="AB1840" s="25">
        <v>0.36399999999999999</v>
      </c>
      <c r="AC1840" s="25">
        <v>7.4899999999999994E-2</v>
      </c>
      <c r="AD1840" s="121">
        <v>163402</v>
      </c>
      <c r="AE1840" s="121">
        <v>41355</v>
      </c>
      <c r="AF1840" s="88">
        <v>298048</v>
      </c>
      <c r="AG1840" s="88">
        <v>629359</v>
      </c>
      <c r="AH1840" s="2"/>
      <c r="AI1840" s="2"/>
      <c r="AJ1840" s="2"/>
      <c r="AK1840" s="2"/>
      <c r="AL1840" s="2"/>
      <c r="AM1840" s="2"/>
      <c r="AN1840" s="2"/>
      <c r="AO1840" s="2"/>
      <c r="AP1840" s="2"/>
      <c r="AQ1840" s="2"/>
      <c r="AR1840" s="2"/>
      <c r="AS1840" s="2"/>
      <c r="AT1840" s="2"/>
      <c r="AU1840" s="2"/>
      <c r="AV1840" s="2"/>
      <c r="AW1840" s="2"/>
    </row>
    <row r="1841" spans="1:49">
      <c r="A1841" s="48" t="s">
        <v>172</v>
      </c>
      <c r="B1841" s="2" t="s">
        <v>74</v>
      </c>
      <c r="C1841" s="13" t="s">
        <v>185</v>
      </c>
      <c r="D1841" s="2">
        <v>2016</v>
      </c>
      <c r="E1841" s="13">
        <v>2016</v>
      </c>
      <c r="F1841" s="13" t="s">
        <v>102</v>
      </c>
      <c r="G1841" s="88"/>
      <c r="H1841" s="88"/>
      <c r="I1841" s="88"/>
      <c r="J1841" s="88"/>
      <c r="K1841" s="88"/>
      <c r="L1841" s="88"/>
      <c r="M1841" s="45">
        <v>60357</v>
      </c>
      <c r="N1841" s="45">
        <v>115341</v>
      </c>
      <c r="O1841" s="45"/>
      <c r="P1841" s="45"/>
      <c r="Q1841" s="45"/>
      <c r="R1841" s="45"/>
      <c r="S1841" s="45"/>
      <c r="T1841" s="45"/>
      <c r="U1841" s="45"/>
      <c r="V1841" s="45"/>
      <c r="W1841" s="138"/>
      <c r="X1841" s="138"/>
      <c r="Y1841" s="138"/>
      <c r="Z1841" s="25">
        <v>0.99150000000000005</v>
      </c>
      <c r="AA1841" s="25">
        <v>0.95820000000000005</v>
      </c>
      <c r="AB1841" s="25">
        <v>0.41699999999999998</v>
      </c>
      <c r="AC1841" s="25">
        <v>7.6499999999999999E-2</v>
      </c>
      <c r="AD1841" s="121">
        <v>5115</v>
      </c>
      <c r="AE1841" s="121">
        <v>1617</v>
      </c>
      <c r="AF1841" s="88">
        <v>7930</v>
      </c>
      <c r="AG1841" s="88">
        <v>15450</v>
      </c>
      <c r="AH1841" s="1"/>
      <c r="AI1841" s="1"/>
      <c r="AJ1841" s="1"/>
      <c r="AK1841" s="1"/>
      <c r="AL1841" s="1"/>
      <c r="AM1841" s="1"/>
      <c r="AN1841" s="1"/>
      <c r="AO1841" s="1"/>
      <c r="AP1841" s="1"/>
      <c r="AQ1841" s="1"/>
      <c r="AR1841" s="1"/>
      <c r="AS1841" s="1"/>
      <c r="AT1841" s="1"/>
      <c r="AU1841" s="1"/>
      <c r="AV1841" s="1"/>
      <c r="AW1841" s="1"/>
    </row>
    <row r="1842" spans="1:49">
      <c r="A1842" s="48" t="s">
        <v>173</v>
      </c>
      <c r="B1842" s="2" t="s">
        <v>75</v>
      </c>
      <c r="C1842" s="13" t="s">
        <v>185</v>
      </c>
      <c r="D1842" s="2">
        <v>2016</v>
      </c>
      <c r="E1842" s="13">
        <v>2016</v>
      </c>
      <c r="F1842" s="13" t="s">
        <v>102</v>
      </c>
      <c r="G1842" s="88"/>
      <c r="H1842" s="88"/>
      <c r="I1842" s="88"/>
      <c r="J1842" s="88"/>
      <c r="K1842" s="88"/>
      <c r="L1842" s="88"/>
      <c r="M1842" s="45">
        <v>89</v>
      </c>
      <c r="N1842" s="45">
        <v>143</v>
      </c>
      <c r="O1842" s="45"/>
      <c r="P1842" s="45"/>
      <c r="Q1842" s="45"/>
      <c r="R1842" s="45"/>
      <c r="S1842" s="45"/>
      <c r="T1842" s="45"/>
      <c r="U1842" s="45"/>
      <c r="V1842" s="45"/>
      <c r="W1842" s="138"/>
      <c r="X1842" s="138"/>
      <c r="Y1842" s="138"/>
      <c r="Z1842" s="25">
        <v>1</v>
      </c>
      <c r="AA1842" s="25">
        <v>0</v>
      </c>
      <c r="AB1842" s="25">
        <v>0.308</v>
      </c>
      <c r="AC1842" s="25">
        <v>8.43E-2</v>
      </c>
      <c r="AD1842" s="121">
        <v>3</v>
      </c>
      <c r="AE1842" s="121">
        <v>0</v>
      </c>
      <c r="AF1842" s="88">
        <v>0</v>
      </c>
      <c r="AG1842" s="88">
        <v>0</v>
      </c>
    </row>
    <row r="1843" spans="1:49">
      <c r="A1843" s="48" t="s">
        <v>174</v>
      </c>
      <c r="B1843" s="2" t="s">
        <v>75</v>
      </c>
      <c r="C1843" s="13" t="s">
        <v>185</v>
      </c>
      <c r="D1843" s="2">
        <v>2016</v>
      </c>
      <c r="E1843" s="13">
        <v>2016</v>
      </c>
      <c r="F1843" s="13" t="s">
        <v>102</v>
      </c>
      <c r="G1843" s="88"/>
      <c r="H1843" s="88"/>
      <c r="I1843" s="88"/>
      <c r="J1843" s="88"/>
      <c r="K1843" s="88"/>
      <c r="L1843" s="88"/>
      <c r="M1843" s="45">
        <v>1750</v>
      </c>
      <c r="N1843" s="45">
        <v>3296</v>
      </c>
      <c r="O1843" s="45"/>
      <c r="P1843" s="45"/>
      <c r="Q1843" s="45"/>
      <c r="R1843" s="45"/>
      <c r="S1843" s="45"/>
      <c r="T1843" s="45"/>
      <c r="U1843" s="45"/>
      <c r="V1843" s="45"/>
      <c r="W1843" s="138"/>
      <c r="X1843" s="138"/>
      <c r="Y1843" s="138"/>
      <c r="Z1843" s="25">
        <v>0.98629999999999995</v>
      </c>
      <c r="AA1843" s="25">
        <v>0</v>
      </c>
      <c r="AB1843" s="25">
        <v>0.308</v>
      </c>
      <c r="AC1843" s="25">
        <v>8.43E-2</v>
      </c>
      <c r="AD1843" s="121">
        <v>30</v>
      </c>
      <c r="AE1843" s="121">
        <v>0</v>
      </c>
      <c r="AF1843" s="88">
        <v>50</v>
      </c>
      <c r="AG1843" s="88">
        <v>87</v>
      </c>
    </row>
    <row r="1844" spans="1:49">
      <c r="A1844" s="48" t="s">
        <v>175</v>
      </c>
      <c r="B1844" s="2" t="s">
        <v>75</v>
      </c>
      <c r="C1844" s="13" t="s">
        <v>185</v>
      </c>
      <c r="D1844" s="2">
        <v>2016</v>
      </c>
      <c r="E1844" s="13">
        <v>2016</v>
      </c>
      <c r="F1844" s="13" t="s">
        <v>102</v>
      </c>
      <c r="G1844" s="88"/>
      <c r="H1844" s="88"/>
      <c r="I1844" s="88"/>
      <c r="J1844" s="88"/>
      <c r="K1844" s="88"/>
      <c r="L1844" s="88"/>
      <c r="M1844" s="45">
        <v>16981</v>
      </c>
      <c r="N1844" s="45">
        <v>32126</v>
      </c>
      <c r="O1844" s="45"/>
      <c r="P1844" s="45"/>
      <c r="Q1844" s="45"/>
      <c r="R1844" s="45"/>
      <c r="S1844" s="45"/>
      <c r="T1844" s="45"/>
      <c r="U1844" s="45"/>
      <c r="V1844" s="45"/>
      <c r="W1844" s="138"/>
      <c r="X1844" s="138"/>
      <c r="Y1844" s="138"/>
      <c r="Z1844" s="25">
        <v>0.90259999999999996</v>
      </c>
      <c r="AA1844" s="25">
        <v>0.9375</v>
      </c>
      <c r="AB1844" s="25">
        <v>0.308</v>
      </c>
      <c r="AC1844" s="25">
        <v>8.43E-2</v>
      </c>
      <c r="AD1844" s="121">
        <v>1964</v>
      </c>
      <c r="AE1844" s="121">
        <v>847</v>
      </c>
      <c r="AF1844" s="88">
        <v>868</v>
      </c>
      <c r="AG1844" s="88">
        <v>1519</v>
      </c>
    </row>
    <row r="1845" spans="1:49">
      <c r="A1845" s="48" t="s">
        <v>176</v>
      </c>
      <c r="B1845" s="2" t="s">
        <v>75</v>
      </c>
      <c r="C1845" s="13" t="s">
        <v>185</v>
      </c>
      <c r="D1845" s="2">
        <v>2016</v>
      </c>
      <c r="E1845" s="13">
        <v>2016</v>
      </c>
      <c r="F1845" s="13" t="s">
        <v>102</v>
      </c>
      <c r="G1845" s="88"/>
      <c r="H1845" s="88"/>
      <c r="I1845" s="88"/>
      <c r="J1845" s="88"/>
      <c r="K1845" s="88"/>
      <c r="L1845" s="88"/>
      <c r="M1845" s="45">
        <v>2821</v>
      </c>
      <c r="N1845" s="45">
        <v>5219</v>
      </c>
      <c r="O1845" s="45"/>
      <c r="P1845" s="45"/>
      <c r="Q1845" s="45"/>
      <c r="R1845" s="45"/>
      <c r="S1845" s="45"/>
      <c r="T1845" s="45"/>
      <c r="U1845" s="45"/>
      <c r="V1845" s="45"/>
      <c r="W1845" s="138"/>
      <c r="X1845" s="138"/>
      <c r="Y1845" s="138"/>
      <c r="Z1845" s="25">
        <v>0.98060000000000003</v>
      </c>
      <c r="AA1845" s="25">
        <v>0.89910000000000001</v>
      </c>
      <c r="AB1845" s="25">
        <v>0.308</v>
      </c>
      <c r="AC1845" s="25">
        <v>8.43E-2</v>
      </c>
      <c r="AD1845" s="121">
        <v>204</v>
      </c>
      <c r="AE1845" s="121">
        <v>44</v>
      </c>
      <c r="AF1845" s="88">
        <v>67</v>
      </c>
      <c r="AG1845" s="88">
        <v>123</v>
      </c>
    </row>
    <row r="1846" spans="1:49">
      <c r="A1846" s="48" t="s">
        <v>177</v>
      </c>
      <c r="B1846" s="2" t="s">
        <v>75</v>
      </c>
      <c r="C1846" s="13" t="s">
        <v>185</v>
      </c>
      <c r="D1846" s="2">
        <v>2016</v>
      </c>
      <c r="E1846" s="13">
        <v>2016</v>
      </c>
      <c r="F1846" s="13" t="s">
        <v>102</v>
      </c>
      <c r="G1846" s="88"/>
      <c r="H1846" s="88"/>
      <c r="I1846" s="88"/>
      <c r="J1846" s="88"/>
      <c r="K1846" s="88"/>
      <c r="L1846" s="88"/>
      <c r="M1846" s="45">
        <v>647</v>
      </c>
      <c r="N1846" s="45">
        <v>1456</v>
      </c>
      <c r="O1846" s="45"/>
      <c r="P1846" s="45"/>
      <c r="Q1846" s="45"/>
      <c r="R1846" s="45"/>
      <c r="S1846" s="45"/>
      <c r="T1846" s="45"/>
      <c r="U1846" s="45"/>
      <c r="V1846" s="45"/>
      <c r="W1846" s="138"/>
      <c r="X1846" s="138"/>
      <c r="Y1846" s="138"/>
      <c r="Z1846" s="25">
        <v>0.8286</v>
      </c>
      <c r="AA1846" s="25">
        <v>0.95450000000000002</v>
      </c>
      <c r="AB1846" s="25">
        <v>0.308</v>
      </c>
      <c r="AC1846" s="25">
        <v>8.43E-2</v>
      </c>
      <c r="AD1846" s="121">
        <v>73</v>
      </c>
      <c r="AE1846" s="121">
        <v>13</v>
      </c>
      <c r="AF1846" s="88">
        <v>114</v>
      </c>
      <c r="AG1846" s="88">
        <v>247</v>
      </c>
    </row>
    <row r="1847" spans="1:49">
      <c r="A1847" s="48" t="s">
        <v>178</v>
      </c>
      <c r="B1847" s="2" t="s">
        <v>74</v>
      </c>
      <c r="C1847" s="13" t="s">
        <v>185</v>
      </c>
      <c r="D1847" s="2">
        <v>2016</v>
      </c>
      <c r="E1847" s="13">
        <v>2016</v>
      </c>
      <c r="F1847" s="13" t="s">
        <v>102</v>
      </c>
      <c r="G1847" s="88"/>
      <c r="H1847" s="88"/>
      <c r="I1847" s="88"/>
      <c r="J1847" s="88"/>
      <c r="K1847" s="88"/>
      <c r="L1847" s="88"/>
      <c r="M1847" s="45">
        <v>33911</v>
      </c>
      <c r="N1847" s="45">
        <v>67128</v>
      </c>
      <c r="O1847" s="45"/>
      <c r="P1847" s="45"/>
      <c r="Q1847" s="45"/>
      <c r="R1847" s="45"/>
      <c r="S1847" s="45"/>
      <c r="T1847" s="45"/>
      <c r="U1847" s="45"/>
      <c r="V1847" s="45"/>
      <c r="W1847" s="138"/>
      <c r="X1847" s="138"/>
      <c r="Y1847" s="138"/>
      <c r="Z1847" s="25">
        <v>0.96970000000000001</v>
      </c>
      <c r="AA1847" s="25">
        <v>0.98219999999999996</v>
      </c>
      <c r="AB1847" s="25">
        <v>0.47099999999999997</v>
      </c>
      <c r="AC1847" s="25">
        <v>3.8800000000000001E-2</v>
      </c>
      <c r="AD1847" s="121">
        <v>2714</v>
      </c>
      <c r="AE1847" s="121">
        <v>759</v>
      </c>
      <c r="AF1847" s="88">
        <v>4915</v>
      </c>
      <c r="AG1847" s="88">
        <v>9973</v>
      </c>
    </row>
    <row r="1848" spans="1:49">
      <c r="A1848" s="48" t="s">
        <v>179</v>
      </c>
      <c r="B1848" s="2" t="s">
        <v>75</v>
      </c>
      <c r="C1848" s="13" t="s">
        <v>185</v>
      </c>
      <c r="D1848" s="2">
        <v>2016</v>
      </c>
      <c r="E1848" s="13">
        <v>2016</v>
      </c>
      <c r="F1848" s="13" t="s">
        <v>102</v>
      </c>
      <c r="G1848" s="88"/>
      <c r="H1848" s="88"/>
      <c r="I1848" s="88"/>
      <c r="J1848" s="88"/>
      <c r="K1848" s="88"/>
      <c r="L1848" s="88"/>
      <c r="M1848" s="45">
        <v>2592</v>
      </c>
      <c r="N1848" s="45">
        <v>5284</v>
      </c>
      <c r="O1848" s="45"/>
      <c r="P1848" s="45"/>
      <c r="Q1848" s="45"/>
      <c r="R1848" s="45"/>
      <c r="S1848" s="45"/>
      <c r="T1848" s="45"/>
      <c r="U1848" s="45"/>
      <c r="V1848" s="45"/>
      <c r="W1848" s="138"/>
      <c r="X1848" s="138"/>
      <c r="Y1848" s="138"/>
      <c r="Z1848" s="25">
        <v>0.98939999999999995</v>
      </c>
      <c r="AA1848" s="25">
        <v>0.95520000000000005</v>
      </c>
      <c r="AB1848" s="25">
        <v>0.308</v>
      </c>
      <c r="AC1848" s="25">
        <v>8.43E-2</v>
      </c>
      <c r="AD1848" s="121">
        <v>171</v>
      </c>
      <c r="AE1848" s="121">
        <v>20</v>
      </c>
      <c r="AF1848" s="88">
        <v>112</v>
      </c>
      <c r="AG1848" s="88">
        <v>209</v>
      </c>
    </row>
    <row r="1849" spans="1:49">
      <c r="A1849" s="48" t="s">
        <v>180</v>
      </c>
      <c r="B1849" s="2" t="s">
        <v>75</v>
      </c>
      <c r="C1849" s="13" t="s">
        <v>185</v>
      </c>
      <c r="D1849" s="2">
        <v>2016</v>
      </c>
      <c r="E1849" s="13">
        <v>2016</v>
      </c>
      <c r="F1849" s="13" t="s">
        <v>102</v>
      </c>
      <c r="G1849" s="88"/>
      <c r="H1849" s="88"/>
      <c r="I1849" s="88"/>
      <c r="J1849" s="88"/>
      <c r="K1849" s="88"/>
      <c r="L1849" s="88"/>
      <c r="M1849" s="45">
        <v>7202</v>
      </c>
      <c r="N1849" s="45">
        <v>12835</v>
      </c>
      <c r="O1849" s="45"/>
      <c r="P1849" s="45"/>
      <c r="Q1849" s="45"/>
      <c r="R1849" s="45"/>
      <c r="S1849" s="45"/>
      <c r="T1849" s="45"/>
      <c r="U1849" s="45"/>
      <c r="V1849" s="45"/>
      <c r="W1849" s="138"/>
      <c r="X1849" s="138"/>
      <c r="Y1849" s="138"/>
      <c r="Z1849" s="25">
        <v>0.97419999999999995</v>
      </c>
      <c r="AA1849" s="25">
        <v>0.98089999999999999</v>
      </c>
      <c r="AB1849" s="25">
        <v>0.308</v>
      </c>
      <c r="AC1849" s="25">
        <v>8.43E-2</v>
      </c>
      <c r="AD1849" s="121">
        <v>559</v>
      </c>
      <c r="AE1849" s="121">
        <v>97</v>
      </c>
      <c r="AF1849" s="88">
        <v>365</v>
      </c>
      <c r="AG1849" s="88">
        <v>732</v>
      </c>
    </row>
    <row r="1850" spans="1:49">
      <c r="A1850" s="12" t="s">
        <v>122</v>
      </c>
      <c r="B1850" s="2" t="s">
        <v>74</v>
      </c>
      <c r="C1850" s="13" t="s">
        <v>185</v>
      </c>
      <c r="D1850" s="2">
        <v>2016</v>
      </c>
      <c r="E1850" s="13">
        <v>2016</v>
      </c>
      <c r="F1850" s="13" t="s">
        <v>102</v>
      </c>
      <c r="G1850" s="88"/>
      <c r="H1850" s="88"/>
      <c r="I1850" s="88"/>
      <c r="J1850" s="88"/>
      <c r="K1850" s="88"/>
      <c r="L1850" s="88"/>
      <c r="M1850" s="45">
        <v>101289</v>
      </c>
      <c r="N1850" s="45">
        <v>234133</v>
      </c>
      <c r="O1850" s="45"/>
      <c r="P1850" s="45"/>
      <c r="Q1850" s="45"/>
      <c r="R1850" s="45"/>
      <c r="S1850" s="45"/>
      <c r="T1850" s="45"/>
      <c r="U1850" s="45"/>
      <c r="V1850" s="45"/>
      <c r="W1850" s="138"/>
      <c r="X1850" s="138"/>
      <c r="Y1850" s="138"/>
      <c r="Z1850" s="25">
        <v>0.95709999999999995</v>
      </c>
      <c r="AA1850" s="25">
        <v>0.96360000000000001</v>
      </c>
      <c r="AB1850" s="25">
        <v>0.34899999999999998</v>
      </c>
      <c r="AC1850" s="25">
        <v>2.6800000000000001E-2</v>
      </c>
      <c r="AD1850" s="121">
        <v>5712</v>
      </c>
      <c r="AE1850" s="121">
        <v>2010</v>
      </c>
      <c r="AF1850" s="88">
        <v>13212</v>
      </c>
      <c r="AG1850" s="88">
        <v>29760</v>
      </c>
    </row>
    <row r="1851" spans="1:49">
      <c r="A1851" s="12" t="s">
        <v>123</v>
      </c>
      <c r="B1851" s="2" t="s">
        <v>75</v>
      </c>
      <c r="C1851" s="13" t="s">
        <v>185</v>
      </c>
      <c r="D1851" s="2">
        <v>2016</v>
      </c>
      <c r="E1851" s="13">
        <v>2016</v>
      </c>
      <c r="F1851" s="13" t="s">
        <v>102</v>
      </c>
      <c r="G1851" s="88"/>
      <c r="H1851" s="88"/>
      <c r="I1851" s="88"/>
      <c r="J1851" s="88"/>
      <c r="K1851" s="88"/>
      <c r="L1851" s="88"/>
      <c r="M1851" s="45">
        <v>1563</v>
      </c>
      <c r="N1851" s="45">
        <v>3632</v>
      </c>
      <c r="O1851" s="45"/>
      <c r="P1851" s="45"/>
      <c r="Q1851" s="45"/>
      <c r="R1851" s="45"/>
      <c r="S1851" s="45"/>
      <c r="T1851" s="45"/>
      <c r="U1851" s="45"/>
      <c r="V1851" s="45"/>
      <c r="W1851" s="138"/>
      <c r="X1851" s="138"/>
      <c r="Y1851" s="138"/>
      <c r="Z1851" s="25">
        <v>0.98480000000000001</v>
      </c>
      <c r="AA1851" s="25">
        <v>0.85370000000000001</v>
      </c>
      <c r="AB1851" s="25">
        <v>0.308</v>
      </c>
      <c r="AC1851" s="25">
        <v>8.43E-2</v>
      </c>
      <c r="AD1851" s="121">
        <v>109</v>
      </c>
      <c r="AE1851" s="121">
        <v>16</v>
      </c>
      <c r="AF1851" s="88">
        <v>210</v>
      </c>
      <c r="AG1851" s="88">
        <v>458</v>
      </c>
    </row>
    <row r="1852" spans="1:49">
      <c r="A1852" s="12" t="s">
        <v>124</v>
      </c>
      <c r="B1852" s="2" t="s">
        <v>75</v>
      </c>
      <c r="C1852" s="13" t="s">
        <v>185</v>
      </c>
      <c r="D1852" s="2">
        <v>2016</v>
      </c>
      <c r="E1852" s="13">
        <v>2016</v>
      </c>
      <c r="F1852" s="13" t="s">
        <v>102</v>
      </c>
      <c r="G1852" s="88"/>
      <c r="H1852" s="88"/>
      <c r="I1852" s="88"/>
      <c r="J1852" s="88"/>
      <c r="K1852" s="88"/>
      <c r="L1852" s="88"/>
      <c r="M1852" s="45">
        <v>12507</v>
      </c>
      <c r="N1852" s="45">
        <v>21226</v>
      </c>
      <c r="O1852" s="45"/>
      <c r="P1852" s="45"/>
      <c r="Q1852" s="45"/>
      <c r="R1852" s="45"/>
      <c r="S1852" s="45"/>
      <c r="T1852" s="45"/>
      <c r="U1852" s="45"/>
      <c r="V1852" s="45"/>
      <c r="W1852" s="138"/>
      <c r="X1852" s="138"/>
      <c r="Y1852" s="138"/>
      <c r="Z1852" s="25">
        <v>0.99529999999999996</v>
      </c>
      <c r="AA1852" s="25">
        <v>0.95940000000000003</v>
      </c>
      <c r="AB1852" s="25">
        <v>0.308</v>
      </c>
      <c r="AC1852" s="25">
        <v>8.43E-2</v>
      </c>
      <c r="AD1852" s="121">
        <v>1323</v>
      </c>
      <c r="AE1852" s="121">
        <v>303</v>
      </c>
      <c r="AF1852" s="88">
        <v>597</v>
      </c>
      <c r="AG1852" s="88">
        <v>1142</v>
      </c>
    </row>
    <row r="1853" spans="1:49">
      <c r="A1853" s="12" t="s">
        <v>125</v>
      </c>
      <c r="B1853" s="2" t="s">
        <v>75</v>
      </c>
      <c r="C1853" s="13" t="s">
        <v>185</v>
      </c>
      <c r="D1853" s="2">
        <v>2016</v>
      </c>
      <c r="E1853" s="13">
        <v>2016</v>
      </c>
      <c r="F1853" s="13" t="s">
        <v>102</v>
      </c>
      <c r="G1853" s="88"/>
      <c r="H1853" s="88"/>
      <c r="I1853" s="88"/>
      <c r="J1853" s="88"/>
      <c r="K1853" s="88"/>
      <c r="L1853" s="88"/>
      <c r="M1853" s="45">
        <v>17632</v>
      </c>
      <c r="N1853" s="45">
        <v>42922</v>
      </c>
      <c r="O1853" s="45"/>
      <c r="P1853" s="45"/>
      <c r="Q1853" s="45"/>
      <c r="R1853" s="45"/>
      <c r="S1853" s="45"/>
      <c r="T1853" s="45"/>
      <c r="U1853" s="45"/>
      <c r="V1853" s="45"/>
      <c r="W1853" s="138"/>
      <c r="X1853" s="138"/>
      <c r="Y1853" s="138"/>
      <c r="Z1853" s="25">
        <v>0.97019999999999995</v>
      </c>
      <c r="AA1853" s="25">
        <v>0.91610000000000003</v>
      </c>
      <c r="AB1853" s="25">
        <v>0.308</v>
      </c>
      <c r="AC1853" s="25">
        <v>8.43E-2</v>
      </c>
      <c r="AD1853" s="121">
        <v>1396</v>
      </c>
      <c r="AE1853" s="121">
        <v>166</v>
      </c>
      <c r="AF1853" s="88">
        <v>904</v>
      </c>
      <c r="AG1853" s="88">
        <v>1773</v>
      </c>
    </row>
    <row r="1854" spans="1:49">
      <c r="A1854" s="12" t="s">
        <v>126</v>
      </c>
      <c r="B1854" s="2" t="s">
        <v>75</v>
      </c>
      <c r="C1854" s="13" t="s">
        <v>185</v>
      </c>
      <c r="D1854" s="2">
        <v>2016</v>
      </c>
      <c r="E1854" s="13">
        <v>2016</v>
      </c>
      <c r="F1854" s="13" t="s">
        <v>102</v>
      </c>
      <c r="G1854" s="88"/>
      <c r="H1854" s="88"/>
      <c r="I1854" s="88"/>
      <c r="J1854" s="88"/>
      <c r="K1854" s="88"/>
      <c r="L1854" s="88"/>
      <c r="M1854" s="45">
        <v>1064</v>
      </c>
      <c r="N1854" s="45">
        <v>2054</v>
      </c>
      <c r="O1854" s="45"/>
      <c r="P1854" s="45"/>
      <c r="Q1854" s="45"/>
      <c r="R1854" s="45"/>
      <c r="S1854" s="45"/>
      <c r="T1854" s="45"/>
      <c r="U1854" s="45"/>
      <c r="V1854" s="45"/>
      <c r="W1854" s="138"/>
      <c r="X1854" s="138"/>
      <c r="Y1854" s="138"/>
      <c r="Z1854" s="25">
        <v>1</v>
      </c>
      <c r="AA1854" s="25">
        <v>1</v>
      </c>
      <c r="AB1854" s="25">
        <v>0.308</v>
      </c>
      <c r="AC1854" s="25">
        <v>8.43E-2</v>
      </c>
      <c r="AD1854" s="121">
        <v>64</v>
      </c>
      <c r="AE1854" s="121">
        <v>7</v>
      </c>
      <c r="AF1854" s="88">
        <v>69</v>
      </c>
      <c r="AG1854" s="88">
        <v>134</v>
      </c>
    </row>
    <row r="1855" spans="1:49">
      <c r="A1855" s="12" t="s">
        <v>127</v>
      </c>
      <c r="B1855" s="2" t="s">
        <v>75</v>
      </c>
      <c r="C1855" s="13" t="s">
        <v>185</v>
      </c>
      <c r="D1855" s="2">
        <v>2016</v>
      </c>
      <c r="E1855" s="13">
        <v>2016</v>
      </c>
      <c r="F1855" s="13" t="s">
        <v>102</v>
      </c>
      <c r="G1855" s="88"/>
      <c r="H1855" s="88"/>
      <c r="I1855" s="88"/>
      <c r="J1855" s="88"/>
      <c r="K1855" s="88"/>
      <c r="L1855" s="88"/>
      <c r="M1855" s="45">
        <v>70997</v>
      </c>
      <c r="N1855" s="45">
        <v>164367</v>
      </c>
      <c r="O1855" s="45"/>
      <c r="P1855" s="45"/>
      <c r="Q1855" s="45"/>
      <c r="R1855" s="45"/>
      <c r="S1855" s="45"/>
      <c r="T1855" s="45"/>
      <c r="U1855" s="45"/>
      <c r="V1855" s="45"/>
      <c r="W1855" s="138"/>
      <c r="X1855" s="138"/>
      <c r="Y1855" s="138"/>
      <c r="Z1855" s="25">
        <v>0.98580000000000001</v>
      </c>
      <c r="AA1855" s="25">
        <v>0.93110000000000004</v>
      </c>
      <c r="AB1855" s="25">
        <v>0.2</v>
      </c>
      <c r="AC1855" s="25">
        <v>1.3599999999999999E-2</v>
      </c>
      <c r="AD1855" s="121">
        <v>6746</v>
      </c>
      <c r="AE1855" s="121">
        <v>2016</v>
      </c>
      <c r="AF1855" s="88">
        <v>9762</v>
      </c>
      <c r="AG1855" s="88">
        <v>22335</v>
      </c>
    </row>
    <row r="1856" spans="1:49">
      <c r="A1856" s="12" t="s">
        <v>128</v>
      </c>
      <c r="B1856" s="2" t="s">
        <v>75</v>
      </c>
      <c r="C1856" s="13" t="s">
        <v>185</v>
      </c>
      <c r="D1856" s="2">
        <v>2016</v>
      </c>
      <c r="E1856" s="13">
        <v>2016</v>
      </c>
      <c r="F1856" s="13" t="s">
        <v>102</v>
      </c>
      <c r="G1856" s="88"/>
      <c r="H1856" s="88"/>
      <c r="I1856" s="88"/>
      <c r="J1856" s="88"/>
      <c r="K1856" s="88"/>
      <c r="L1856" s="88"/>
      <c r="M1856" s="45">
        <v>10804</v>
      </c>
      <c r="N1856" s="45">
        <v>24494</v>
      </c>
      <c r="O1856" s="45"/>
      <c r="P1856" s="45"/>
      <c r="Q1856" s="45"/>
      <c r="R1856" s="45"/>
      <c r="S1856" s="45"/>
      <c r="T1856" s="45"/>
      <c r="U1856" s="45"/>
      <c r="V1856" s="45"/>
      <c r="W1856" s="138"/>
      <c r="X1856" s="138"/>
      <c r="Y1856" s="138"/>
      <c r="Z1856" s="25">
        <v>0.99539999999999995</v>
      </c>
      <c r="AA1856" s="25">
        <v>0.93979999999999997</v>
      </c>
      <c r="AB1856" s="25">
        <v>0.308</v>
      </c>
      <c r="AC1856" s="25">
        <v>8.43E-2</v>
      </c>
      <c r="AD1856" s="121">
        <v>931</v>
      </c>
      <c r="AE1856" s="121">
        <v>143</v>
      </c>
      <c r="AF1856" s="88">
        <v>1265</v>
      </c>
      <c r="AG1856" s="88">
        <v>2852</v>
      </c>
    </row>
    <row r="1857" spans="1:33">
      <c r="A1857" s="12" t="s">
        <v>129</v>
      </c>
      <c r="B1857" s="2" t="s">
        <v>75</v>
      </c>
      <c r="C1857" s="13" t="s">
        <v>185</v>
      </c>
      <c r="D1857" s="2">
        <v>2016</v>
      </c>
      <c r="E1857" s="13">
        <v>2016</v>
      </c>
      <c r="F1857" s="13" t="s">
        <v>102</v>
      </c>
      <c r="G1857" s="88"/>
      <c r="H1857" s="88"/>
      <c r="I1857" s="88"/>
      <c r="J1857" s="88"/>
      <c r="K1857" s="88"/>
      <c r="L1857" s="88"/>
      <c r="M1857" s="45">
        <v>6595</v>
      </c>
      <c r="N1857" s="45">
        <v>12382</v>
      </c>
      <c r="O1857" s="45"/>
      <c r="P1857" s="45"/>
      <c r="Q1857" s="45"/>
      <c r="R1857" s="45"/>
      <c r="S1857" s="45"/>
      <c r="T1857" s="45"/>
      <c r="U1857" s="45"/>
      <c r="V1857" s="45"/>
      <c r="W1857" s="138"/>
      <c r="X1857" s="138"/>
      <c r="Y1857" s="138"/>
      <c r="Z1857" s="25">
        <v>0.96030000000000004</v>
      </c>
      <c r="AA1857" s="25">
        <v>0.85370000000000001</v>
      </c>
      <c r="AB1857" s="25">
        <v>0.308</v>
      </c>
      <c r="AC1857" s="25">
        <v>8.43E-2</v>
      </c>
      <c r="AD1857" s="121">
        <v>471</v>
      </c>
      <c r="AE1857" s="121">
        <v>74</v>
      </c>
      <c r="AF1857" s="88">
        <v>392</v>
      </c>
      <c r="AG1857" s="88">
        <v>793</v>
      </c>
    </row>
    <row r="1858" spans="1:33">
      <c r="A1858" s="12" t="s">
        <v>130</v>
      </c>
      <c r="B1858" s="2" t="s">
        <v>75</v>
      </c>
      <c r="C1858" s="13" t="s">
        <v>185</v>
      </c>
      <c r="D1858" s="2">
        <v>2016</v>
      </c>
      <c r="E1858" s="13">
        <v>2016</v>
      </c>
      <c r="F1858" s="13" t="s">
        <v>102</v>
      </c>
      <c r="G1858" s="88"/>
      <c r="H1858" s="88"/>
      <c r="I1858" s="88"/>
      <c r="J1858" s="88"/>
      <c r="K1858" s="88"/>
      <c r="L1858" s="88"/>
      <c r="M1858" s="45">
        <v>1568</v>
      </c>
      <c r="N1858" s="45">
        <v>3120</v>
      </c>
      <c r="O1858" s="45"/>
      <c r="P1858" s="45"/>
      <c r="Q1858" s="45"/>
      <c r="R1858" s="45"/>
      <c r="S1858" s="45"/>
      <c r="T1858" s="45"/>
      <c r="U1858" s="45"/>
      <c r="V1858" s="45"/>
      <c r="W1858" s="138"/>
      <c r="X1858" s="138"/>
      <c r="Y1858" s="138"/>
      <c r="Z1858" s="25">
        <v>0.87339999999999995</v>
      </c>
      <c r="AA1858" s="25">
        <v>0.71189999999999998</v>
      </c>
      <c r="AB1858" s="25">
        <v>0.308</v>
      </c>
      <c r="AC1858" s="25">
        <v>8.43E-2</v>
      </c>
      <c r="AD1858" s="121">
        <v>155</v>
      </c>
      <c r="AE1858" s="121">
        <v>26</v>
      </c>
      <c r="AF1858" s="88">
        <v>87</v>
      </c>
      <c r="AG1858" s="88">
        <v>161</v>
      </c>
    </row>
    <row r="1859" spans="1:33">
      <c r="A1859" s="12" t="s">
        <v>131</v>
      </c>
      <c r="B1859" s="2" t="s">
        <v>76</v>
      </c>
      <c r="C1859" s="13" t="s">
        <v>185</v>
      </c>
      <c r="D1859" s="2">
        <v>2016</v>
      </c>
      <c r="E1859" s="13">
        <v>2016</v>
      </c>
      <c r="F1859" s="13" t="s">
        <v>102</v>
      </c>
      <c r="G1859" s="88"/>
      <c r="H1859" s="88"/>
      <c r="I1859" s="88"/>
      <c r="J1859" s="88"/>
      <c r="K1859" s="88"/>
      <c r="L1859" s="88"/>
      <c r="M1859" s="45">
        <v>555559</v>
      </c>
      <c r="N1859" s="45">
        <v>1111039</v>
      </c>
      <c r="O1859" s="45"/>
      <c r="P1859" s="45"/>
      <c r="Q1859" s="45"/>
      <c r="R1859" s="45"/>
      <c r="S1859" s="45"/>
      <c r="T1859" s="45"/>
      <c r="U1859" s="45"/>
      <c r="V1859" s="45"/>
      <c r="W1859" s="138"/>
      <c r="X1859" s="138"/>
      <c r="Y1859" s="138"/>
      <c r="Z1859" s="25">
        <v>0.95269999999999999</v>
      </c>
      <c r="AA1859" s="25">
        <v>0.83030000000000004</v>
      </c>
      <c r="AB1859" s="25">
        <v>0.55400000000000005</v>
      </c>
      <c r="AC1859" s="25">
        <v>8.6999999999999994E-2</v>
      </c>
      <c r="AD1859" s="121">
        <v>37082</v>
      </c>
      <c r="AE1859" s="121">
        <v>7011</v>
      </c>
      <c r="AF1859" s="88">
        <v>96402</v>
      </c>
      <c r="AG1859" s="88">
        <v>195383</v>
      </c>
    </row>
    <row r="1860" spans="1:33">
      <c r="A1860" s="12" t="s">
        <v>132</v>
      </c>
      <c r="B1860" s="2" t="s">
        <v>75</v>
      </c>
      <c r="C1860" s="13" t="s">
        <v>185</v>
      </c>
      <c r="D1860" s="2">
        <v>2016</v>
      </c>
      <c r="E1860" s="13">
        <v>2016</v>
      </c>
      <c r="F1860" s="13" t="s">
        <v>102</v>
      </c>
      <c r="G1860" s="88"/>
      <c r="H1860" s="88"/>
      <c r="I1860" s="88"/>
      <c r="J1860" s="88"/>
      <c r="K1860" s="88"/>
      <c r="L1860" s="88"/>
      <c r="M1860" s="45">
        <v>11899</v>
      </c>
      <c r="N1860" s="45">
        <v>28821</v>
      </c>
      <c r="O1860" s="45"/>
      <c r="P1860" s="45"/>
      <c r="Q1860" s="45"/>
      <c r="R1860" s="45"/>
      <c r="S1860" s="45"/>
      <c r="T1860" s="45"/>
      <c r="U1860" s="45"/>
      <c r="V1860" s="45"/>
      <c r="W1860" s="138"/>
      <c r="X1860" s="138"/>
      <c r="Y1860" s="138"/>
      <c r="Z1860" s="25">
        <v>0.98950000000000005</v>
      </c>
      <c r="AA1860" s="25">
        <v>0.95809999999999995</v>
      </c>
      <c r="AB1860" s="25">
        <v>0.308</v>
      </c>
      <c r="AC1860" s="25">
        <v>8.43E-2</v>
      </c>
      <c r="AD1860" s="121">
        <v>798</v>
      </c>
      <c r="AE1860" s="121">
        <v>112</v>
      </c>
      <c r="AF1860" s="88">
        <v>2687</v>
      </c>
      <c r="AG1860" s="88">
        <v>6492</v>
      </c>
    </row>
    <row r="1861" spans="1:33">
      <c r="A1861" s="12" t="s">
        <v>133</v>
      </c>
      <c r="B1861" s="2" t="s">
        <v>75</v>
      </c>
      <c r="C1861" s="13" t="s">
        <v>185</v>
      </c>
      <c r="D1861" s="2">
        <v>2016</v>
      </c>
      <c r="E1861" s="13">
        <v>2016</v>
      </c>
      <c r="F1861" s="13" t="s">
        <v>102</v>
      </c>
      <c r="G1861" s="88"/>
      <c r="H1861" s="88"/>
      <c r="I1861" s="88"/>
      <c r="J1861" s="88"/>
      <c r="K1861" s="88"/>
      <c r="L1861" s="88"/>
      <c r="M1861" s="45">
        <v>6287</v>
      </c>
      <c r="N1861" s="45">
        <v>10315</v>
      </c>
      <c r="O1861" s="45"/>
      <c r="P1861" s="45"/>
      <c r="Q1861" s="45"/>
      <c r="R1861" s="45"/>
      <c r="S1861" s="45"/>
      <c r="T1861" s="45"/>
      <c r="U1861" s="45"/>
      <c r="V1861" s="45"/>
      <c r="W1861" s="138"/>
      <c r="X1861" s="138"/>
      <c r="Y1861" s="138"/>
      <c r="Z1861" s="25">
        <v>0.98309999999999997</v>
      </c>
      <c r="AA1861" s="25">
        <v>0.90749999999999997</v>
      </c>
      <c r="AB1861" s="25">
        <v>0.308</v>
      </c>
      <c r="AC1861" s="25">
        <v>8.43E-2</v>
      </c>
      <c r="AD1861" s="121">
        <v>538</v>
      </c>
      <c r="AE1861" s="121">
        <v>128</v>
      </c>
      <c r="AF1861" s="88">
        <v>1239</v>
      </c>
      <c r="AG1861" s="88">
        <v>2275</v>
      </c>
    </row>
    <row r="1862" spans="1:33">
      <c r="A1862" s="12" t="s">
        <v>134</v>
      </c>
      <c r="B1862" s="2" t="s">
        <v>75</v>
      </c>
      <c r="C1862" s="13" t="s">
        <v>185</v>
      </c>
      <c r="D1862" s="2">
        <v>2016</v>
      </c>
      <c r="E1862" s="13">
        <v>2016</v>
      </c>
      <c r="F1862" s="13" t="s">
        <v>102</v>
      </c>
      <c r="G1862" s="88"/>
      <c r="H1862" s="88"/>
      <c r="I1862" s="88"/>
      <c r="J1862" s="88"/>
      <c r="K1862" s="88"/>
      <c r="L1862" s="88"/>
      <c r="M1862" s="45">
        <v>1089</v>
      </c>
      <c r="N1862" s="45">
        <v>2003</v>
      </c>
      <c r="O1862" s="45"/>
      <c r="P1862" s="45"/>
      <c r="Q1862" s="45"/>
      <c r="R1862" s="45"/>
      <c r="S1862" s="45"/>
      <c r="T1862" s="45"/>
      <c r="U1862" s="45"/>
      <c r="V1862" s="45"/>
      <c r="W1862" s="138"/>
      <c r="X1862" s="138"/>
      <c r="Y1862" s="138"/>
      <c r="Z1862" s="25">
        <v>0.93179999999999996</v>
      </c>
      <c r="AA1862" s="25">
        <v>0.9143</v>
      </c>
      <c r="AB1862" s="25">
        <v>0.308</v>
      </c>
      <c r="AC1862" s="25">
        <v>8.43E-2</v>
      </c>
      <c r="AD1862" s="121">
        <v>72</v>
      </c>
      <c r="AE1862" s="121">
        <v>11</v>
      </c>
      <c r="AF1862" s="88">
        <v>29</v>
      </c>
      <c r="AG1862" s="88">
        <v>49</v>
      </c>
    </row>
    <row r="1863" spans="1:33">
      <c r="A1863" s="12" t="s">
        <v>135</v>
      </c>
      <c r="B1863" s="2" t="s">
        <v>75</v>
      </c>
      <c r="C1863" s="13" t="s">
        <v>185</v>
      </c>
      <c r="D1863" s="2">
        <v>2016</v>
      </c>
      <c r="E1863" s="13">
        <v>2016</v>
      </c>
      <c r="F1863" s="13" t="s">
        <v>102</v>
      </c>
      <c r="G1863" s="88"/>
      <c r="H1863" s="88"/>
      <c r="I1863" s="88"/>
      <c r="J1863" s="88"/>
      <c r="K1863" s="88"/>
      <c r="L1863" s="88"/>
      <c r="M1863" s="45">
        <v>6740</v>
      </c>
      <c r="N1863" s="45">
        <v>12579</v>
      </c>
      <c r="O1863" s="45"/>
      <c r="P1863" s="45"/>
      <c r="Q1863" s="45"/>
      <c r="R1863" s="45"/>
      <c r="S1863" s="45"/>
      <c r="T1863" s="45"/>
      <c r="U1863" s="45"/>
      <c r="V1863" s="45"/>
      <c r="W1863" s="138"/>
      <c r="X1863" s="138"/>
      <c r="Y1863" s="138"/>
      <c r="Z1863" s="25">
        <v>0.93259999999999998</v>
      </c>
      <c r="AA1863" s="25">
        <v>0.96840000000000004</v>
      </c>
      <c r="AB1863" s="25">
        <v>0.308</v>
      </c>
      <c r="AC1863" s="25">
        <v>8.43E-2</v>
      </c>
      <c r="AD1863" s="121">
        <v>632</v>
      </c>
      <c r="AE1863" s="121">
        <v>61</v>
      </c>
      <c r="AF1863" s="88">
        <v>544</v>
      </c>
      <c r="AG1863" s="88">
        <v>1196</v>
      </c>
    </row>
    <row r="1864" spans="1:33">
      <c r="A1864" s="12" t="s">
        <v>136</v>
      </c>
      <c r="B1864" s="2" t="s">
        <v>75</v>
      </c>
      <c r="C1864" s="13" t="s">
        <v>185</v>
      </c>
      <c r="D1864" s="2">
        <v>2016</v>
      </c>
      <c r="E1864" s="13">
        <v>2016</v>
      </c>
      <c r="F1864" s="13" t="s">
        <v>102</v>
      </c>
      <c r="G1864" s="88"/>
      <c r="H1864" s="88"/>
      <c r="I1864" s="88"/>
      <c r="J1864" s="88"/>
      <c r="K1864" s="88"/>
      <c r="L1864" s="88"/>
      <c r="M1864" s="45">
        <v>24515</v>
      </c>
      <c r="N1864" s="45">
        <v>56382</v>
      </c>
      <c r="O1864" s="45"/>
      <c r="P1864" s="45"/>
      <c r="Q1864" s="45"/>
      <c r="R1864" s="45"/>
      <c r="S1864" s="45"/>
      <c r="T1864" s="45"/>
      <c r="U1864" s="45"/>
      <c r="V1864" s="45"/>
      <c r="W1864" s="138"/>
      <c r="X1864" s="138"/>
      <c r="Y1864" s="138"/>
      <c r="Z1864" s="25">
        <v>0.91459999999999997</v>
      </c>
      <c r="AA1864" s="25">
        <v>0.95920000000000005</v>
      </c>
      <c r="AB1864" s="25">
        <v>0.375</v>
      </c>
      <c r="AC1864" s="25">
        <v>2.3400000000000001E-2</v>
      </c>
      <c r="AD1864" s="121">
        <v>1756</v>
      </c>
      <c r="AE1864" s="121">
        <v>273</v>
      </c>
      <c r="AF1864" s="88">
        <v>3767</v>
      </c>
      <c r="AG1864" s="88">
        <v>8639</v>
      </c>
    </row>
    <row r="1865" spans="1:33">
      <c r="A1865" s="12" t="s">
        <v>137</v>
      </c>
      <c r="B1865" s="2" t="s">
        <v>75</v>
      </c>
      <c r="C1865" s="13" t="s">
        <v>185</v>
      </c>
      <c r="D1865" s="2">
        <v>2016</v>
      </c>
      <c r="E1865" s="13">
        <v>2016</v>
      </c>
      <c r="F1865" s="13" t="s">
        <v>102</v>
      </c>
      <c r="G1865" s="88"/>
      <c r="H1865" s="88"/>
      <c r="I1865" s="88"/>
      <c r="J1865" s="88"/>
      <c r="K1865" s="88"/>
      <c r="L1865" s="88"/>
      <c r="M1865" s="45">
        <v>521</v>
      </c>
      <c r="N1865" s="45">
        <v>1067</v>
      </c>
      <c r="O1865" s="45"/>
      <c r="P1865" s="45"/>
      <c r="Q1865" s="45"/>
      <c r="R1865" s="45"/>
      <c r="S1865" s="45"/>
      <c r="T1865" s="45"/>
      <c r="U1865" s="45"/>
      <c r="V1865" s="45"/>
      <c r="W1865" s="138"/>
      <c r="X1865" s="138"/>
      <c r="Y1865" s="138"/>
      <c r="Z1865" s="25">
        <v>0.96150000000000002</v>
      </c>
      <c r="AA1865" s="25">
        <v>0.90910000000000002</v>
      </c>
      <c r="AB1865" s="25">
        <v>0.308</v>
      </c>
      <c r="AC1865" s="25">
        <v>8.43E-2</v>
      </c>
      <c r="AD1865" s="121">
        <v>43</v>
      </c>
      <c r="AE1865" s="121">
        <v>2</v>
      </c>
      <c r="AF1865" s="88">
        <v>42</v>
      </c>
      <c r="AG1865" s="88">
        <v>78</v>
      </c>
    </row>
    <row r="1866" spans="1:33">
      <c r="A1866" s="12" t="s">
        <v>138</v>
      </c>
      <c r="B1866" s="2" t="s">
        <v>75</v>
      </c>
      <c r="C1866" s="13" t="s">
        <v>185</v>
      </c>
      <c r="D1866" s="2">
        <v>2016</v>
      </c>
      <c r="E1866" s="13">
        <v>2016</v>
      </c>
      <c r="F1866" s="13" t="s">
        <v>102</v>
      </c>
      <c r="G1866" s="88"/>
      <c r="H1866" s="88"/>
      <c r="I1866" s="88"/>
      <c r="J1866" s="88"/>
      <c r="K1866" s="88"/>
      <c r="L1866" s="88"/>
      <c r="M1866" s="45">
        <v>453</v>
      </c>
      <c r="N1866" s="45">
        <v>800</v>
      </c>
      <c r="O1866" s="45"/>
      <c r="P1866" s="45"/>
      <c r="Q1866" s="45"/>
      <c r="R1866" s="45"/>
      <c r="S1866" s="45"/>
      <c r="T1866" s="45"/>
      <c r="U1866" s="45"/>
      <c r="V1866" s="45"/>
      <c r="W1866" s="138"/>
      <c r="X1866" s="138"/>
      <c r="Y1866" s="138"/>
      <c r="Z1866" s="25">
        <v>1</v>
      </c>
      <c r="AA1866" s="25">
        <v>1</v>
      </c>
      <c r="AB1866" s="25">
        <v>0.308</v>
      </c>
      <c r="AC1866" s="25">
        <v>8.43E-2</v>
      </c>
      <c r="AD1866" s="121">
        <v>39</v>
      </c>
      <c r="AE1866" s="121">
        <v>8</v>
      </c>
      <c r="AF1866" s="88">
        <v>64</v>
      </c>
      <c r="AG1866" s="88">
        <v>135</v>
      </c>
    </row>
    <row r="1867" spans="1:33">
      <c r="A1867" s="12" t="s">
        <v>139</v>
      </c>
      <c r="B1867" s="2" t="s">
        <v>75</v>
      </c>
      <c r="C1867" s="13" t="s">
        <v>185</v>
      </c>
      <c r="D1867" s="2">
        <v>2016</v>
      </c>
      <c r="E1867" s="13">
        <v>2016</v>
      </c>
      <c r="F1867" s="13" t="s">
        <v>102</v>
      </c>
      <c r="G1867" s="88"/>
      <c r="H1867" s="88"/>
      <c r="I1867" s="88"/>
      <c r="J1867" s="88"/>
      <c r="K1867" s="88"/>
      <c r="L1867" s="88"/>
      <c r="M1867" s="45">
        <v>21492</v>
      </c>
      <c r="N1867" s="45">
        <v>46916</v>
      </c>
      <c r="O1867" s="45"/>
      <c r="P1867" s="45"/>
      <c r="Q1867" s="45"/>
      <c r="R1867" s="45"/>
      <c r="S1867" s="45"/>
      <c r="T1867" s="45"/>
      <c r="U1867" s="45"/>
      <c r="V1867" s="45"/>
      <c r="W1867" s="138"/>
      <c r="X1867" s="138"/>
      <c r="Y1867" s="138"/>
      <c r="Z1867" s="25">
        <v>0.99199999999999999</v>
      </c>
      <c r="AA1867" s="25">
        <v>0.97060000000000002</v>
      </c>
      <c r="AB1867" s="25">
        <v>9.0999999999999998E-2</v>
      </c>
      <c r="AC1867" s="25">
        <v>4.0099999999999997E-2</v>
      </c>
      <c r="AD1867" s="121">
        <v>2022</v>
      </c>
      <c r="AE1867" s="121">
        <v>471</v>
      </c>
      <c r="AF1867" s="88">
        <v>6360</v>
      </c>
      <c r="AG1867" s="88">
        <v>14365</v>
      </c>
    </row>
    <row r="1868" spans="1:33">
      <c r="A1868" s="12" t="s">
        <v>140</v>
      </c>
      <c r="B1868" s="2" t="s">
        <v>75</v>
      </c>
      <c r="C1868" s="13" t="s">
        <v>185</v>
      </c>
      <c r="D1868" s="2">
        <v>2016</v>
      </c>
      <c r="E1868" s="13">
        <v>2016</v>
      </c>
      <c r="F1868" s="13" t="s">
        <v>102</v>
      </c>
      <c r="G1868" s="88"/>
      <c r="H1868" s="88"/>
      <c r="I1868" s="88"/>
      <c r="J1868" s="88"/>
      <c r="K1868" s="88"/>
      <c r="L1868" s="88"/>
      <c r="M1868" s="45">
        <v>3507</v>
      </c>
      <c r="N1868" s="45">
        <v>7150</v>
      </c>
      <c r="O1868" s="45"/>
      <c r="P1868" s="45"/>
      <c r="Q1868" s="45"/>
      <c r="R1868" s="45"/>
      <c r="S1868" s="45"/>
      <c r="T1868" s="45"/>
      <c r="U1868" s="45"/>
      <c r="V1868" s="45"/>
      <c r="W1868" s="138"/>
      <c r="X1868" s="138"/>
      <c r="Y1868" s="138"/>
      <c r="Z1868" s="25">
        <v>0.98799999999999999</v>
      </c>
      <c r="AA1868" s="25">
        <v>0.92220000000000002</v>
      </c>
      <c r="AB1868" s="25">
        <v>0.308</v>
      </c>
      <c r="AC1868" s="25">
        <v>8.43E-2</v>
      </c>
      <c r="AD1868" s="121">
        <v>339</v>
      </c>
      <c r="AE1868" s="121">
        <v>73</v>
      </c>
      <c r="AF1868" s="88">
        <v>719</v>
      </c>
      <c r="AG1868" s="88">
        <v>1521</v>
      </c>
    </row>
    <row r="1869" spans="1:33">
      <c r="A1869" s="12" t="s">
        <v>141</v>
      </c>
      <c r="B1869" s="2" t="s">
        <v>75</v>
      </c>
      <c r="C1869" s="13" t="s">
        <v>185</v>
      </c>
      <c r="D1869" s="2">
        <v>2016</v>
      </c>
      <c r="E1869" s="13">
        <v>2016</v>
      </c>
      <c r="F1869" s="13" t="s">
        <v>102</v>
      </c>
      <c r="G1869" s="88"/>
      <c r="H1869" s="88"/>
      <c r="I1869" s="88"/>
      <c r="J1869" s="88"/>
      <c r="K1869" s="88"/>
      <c r="L1869" s="88"/>
      <c r="M1869" s="45">
        <v>4372</v>
      </c>
      <c r="N1869" s="45">
        <v>7632</v>
      </c>
      <c r="O1869" s="45"/>
      <c r="P1869" s="45"/>
      <c r="Q1869" s="45"/>
      <c r="R1869" s="45"/>
      <c r="S1869" s="45"/>
      <c r="T1869" s="45"/>
      <c r="U1869" s="45"/>
      <c r="V1869" s="45"/>
      <c r="W1869" s="138"/>
      <c r="X1869" s="138"/>
      <c r="Y1869" s="138"/>
      <c r="Z1869" s="25">
        <v>0.94940000000000002</v>
      </c>
      <c r="AA1869" s="25">
        <v>0.83930000000000005</v>
      </c>
      <c r="AB1869" s="25">
        <v>0.308</v>
      </c>
      <c r="AC1869" s="25">
        <v>8.43E-2</v>
      </c>
      <c r="AD1869" s="121">
        <v>421</v>
      </c>
      <c r="AE1869" s="121">
        <v>110</v>
      </c>
      <c r="AF1869" s="88">
        <v>135</v>
      </c>
      <c r="AG1869" s="88">
        <v>241</v>
      </c>
    </row>
    <row r="1870" spans="1:33">
      <c r="A1870" s="12" t="s">
        <v>142</v>
      </c>
      <c r="B1870" s="2" t="s">
        <v>74</v>
      </c>
      <c r="C1870" s="13" t="s">
        <v>185</v>
      </c>
      <c r="D1870" s="2">
        <v>2016</v>
      </c>
      <c r="E1870" s="13">
        <v>2016</v>
      </c>
      <c r="F1870" s="13" t="s">
        <v>102</v>
      </c>
      <c r="G1870" s="88"/>
      <c r="H1870" s="88"/>
      <c r="I1870" s="88"/>
      <c r="J1870" s="88"/>
      <c r="K1870" s="88"/>
      <c r="L1870" s="88"/>
      <c r="M1870" s="45">
        <v>123793</v>
      </c>
      <c r="N1870" s="45">
        <v>252589</v>
      </c>
      <c r="O1870" s="45"/>
      <c r="P1870" s="45"/>
      <c r="Q1870" s="45"/>
      <c r="R1870" s="45"/>
      <c r="S1870" s="45"/>
      <c r="T1870" s="45"/>
      <c r="U1870" s="45"/>
      <c r="V1870" s="45"/>
      <c r="W1870" s="138"/>
      <c r="X1870" s="138"/>
      <c r="Y1870" s="138"/>
      <c r="Z1870" s="25">
        <v>0.99019999999999997</v>
      </c>
      <c r="AA1870" s="25">
        <v>1</v>
      </c>
      <c r="AB1870" s="25">
        <v>0.43099999999999999</v>
      </c>
      <c r="AC1870" s="25">
        <v>4.7100000000000003E-2</v>
      </c>
      <c r="AD1870" s="121">
        <v>9258</v>
      </c>
      <c r="AE1870" s="121">
        <v>2459</v>
      </c>
      <c r="AF1870" s="88">
        <v>26851</v>
      </c>
      <c r="AG1870" s="88">
        <v>58801</v>
      </c>
    </row>
    <row r="1871" spans="1:33">
      <c r="A1871" s="12" t="s">
        <v>143</v>
      </c>
      <c r="B1871" s="2" t="s">
        <v>74</v>
      </c>
      <c r="C1871" s="13" t="s">
        <v>185</v>
      </c>
      <c r="D1871" s="2">
        <v>2016</v>
      </c>
      <c r="E1871" s="13">
        <v>2016</v>
      </c>
      <c r="F1871" s="13" t="s">
        <v>102</v>
      </c>
      <c r="G1871" s="88"/>
      <c r="H1871" s="88"/>
      <c r="I1871" s="88"/>
      <c r="J1871" s="88"/>
      <c r="K1871" s="88"/>
      <c r="L1871" s="88"/>
      <c r="M1871" s="45">
        <v>9339</v>
      </c>
      <c r="N1871" s="45">
        <v>17562</v>
      </c>
      <c r="O1871" s="45"/>
      <c r="P1871" s="45"/>
      <c r="Q1871" s="45"/>
      <c r="R1871" s="45"/>
      <c r="S1871" s="45"/>
      <c r="T1871" s="45"/>
      <c r="U1871" s="45"/>
      <c r="V1871" s="45"/>
      <c r="W1871" s="138"/>
      <c r="X1871" s="138"/>
      <c r="Y1871" s="138"/>
      <c r="Z1871" s="25" t="s">
        <v>66</v>
      </c>
      <c r="AA1871" s="25" t="s">
        <v>66</v>
      </c>
      <c r="AB1871" s="25">
        <v>0.308</v>
      </c>
      <c r="AC1871" s="25">
        <v>8.43E-2</v>
      </c>
      <c r="AD1871" s="121">
        <v>735</v>
      </c>
      <c r="AE1871" s="121">
        <v>292</v>
      </c>
      <c r="AF1871" s="88">
        <v>632</v>
      </c>
      <c r="AG1871" s="88">
        <v>1281</v>
      </c>
    </row>
    <row r="1872" spans="1:33">
      <c r="A1872" s="12" t="s">
        <v>144</v>
      </c>
      <c r="B1872" s="2" t="s">
        <v>75</v>
      </c>
      <c r="C1872" s="13" t="s">
        <v>185</v>
      </c>
      <c r="D1872" s="2">
        <v>2016</v>
      </c>
      <c r="E1872" s="13">
        <v>2016</v>
      </c>
      <c r="F1872" s="13" t="s">
        <v>102</v>
      </c>
      <c r="G1872" s="88"/>
      <c r="H1872" s="88"/>
      <c r="I1872" s="88"/>
      <c r="J1872" s="88"/>
      <c r="K1872" s="88"/>
      <c r="L1872" s="88"/>
      <c r="M1872" s="45">
        <v>1139</v>
      </c>
      <c r="N1872" s="45">
        <v>2078</v>
      </c>
      <c r="O1872" s="45"/>
      <c r="P1872" s="45"/>
      <c r="Q1872" s="45"/>
      <c r="R1872" s="45"/>
      <c r="S1872" s="45"/>
      <c r="T1872" s="45"/>
      <c r="U1872" s="45"/>
      <c r="V1872" s="45"/>
      <c r="W1872" s="138"/>
      <c r="X1872" s="138"/>
      <c r="Y1872" s="138"/>
      <c r="Z1872" s="25">
        <v>1</v>
      </c>
      <c r="AA1872" s="25">
        <v>0.96299999999999997</v>
      </c>
      <c r="AB1872" s="25">
        <v>0.308</v>
      </c>
      <c r="AC1872" s="25">
        <v>8.43E-2</v>
      </c>
      <c r="AD1872" s="121">
        <v>151</v>
      </c>
      <c r="AE1872" s="121">
        <v>24</v>
      </c>
      <c r="AF1872" s="88">
        <v>62</v>
      </c>
      <c r="AG1872" s="88">
        <v>96</v>
      </c>
    </row>
    <row r="1873" spans="1:33">
      <c r="A1873" s="12" t="s">
        <v>145</v>
      </c>
      <c r="B1873" s="2" t="s">
        <v>75</v>
      </c>
      <c r="C1873" s="13" t="s">
        <v>185</v>
      </c>
      <c r="D1873" s="2">
        <v>2016</v>
      </c>
      <c r="E1873" s="13">
        <v>2016</v>
      </c>
      <c r="F1873" s="13" t="s">
        <v>102</v>
      </c>
      <c r="G1873" s="88"/>
      <c r="H1873" s="88"/>
      <c r="I1873" s="88"/>
      <c r="J1873" s="88"/>
      <c r="K1873" s="88"/>
      <c r="L1873" s="88"/>
      <c r="M1873" s="45">
        <v>130293</v>
      </c>
      <c r="N1873" s="45">
        <v>289177</v>
      </c>
      <c r="O1873" s="45"/>
      <c r="P1873" s="45"/>
      <c r="Q1873" s="45"/>
      <c r="R1873" s="45"/>
      <c r="S1873" s="45"/>
      <c r="T1873" s="45"/>
      <c r="U1873" s="45"/>
      <c r="V1873" s="45"/>
      <c r="W1873" s="138"/>
      <c r="X1873" s="138"/>
      <c r="Y1873" s="138"/>
      <c r="Z1873" s="25">
        <v>0.99539999999999995</v>
      </c>
      <c r="AA1873" s="25">
        <v>0.94310000000000005</v>
      </c>
      <c r="AB1873" s="25">
        <v>0.2</v>
      </c>
      <c r="AC1873" s="25">
        <v>3.5900000000000001E-2</v>
      </c>
      <c r="AD1873" s="121">
        <v>12411</v>
      </c>
      <c r="AE1873" s="121">
        <v>3392</v>
      </c>
      <c r="AF1873" s="88">
        <v>15053</v>
      </c>
      <c r="AG1873" s="88">
        <v>33963</v>
      </c>
    </row>
    <row r="1874" spans="1:33">
      <c r="A1874" s="12" t="s">
        <v>146</v>
      </c>
      <c r="B1874" s="2" t="s">
        <v>74</v>
      </c>
      <c r="C1874" s="13" t="s">
        <v>185</v>
      </c>
      <c r="D1874" s="2">
        <v>2016</v>
      </c>
      <c r="E1874" s="13">
        <v>2016</v>
      </c>
      <c r="F1874" s="13" t="s">
        <v>102</v>
      </c>
      <c r="G1874" s="88"/>
      <c r="H1874" s="88"/>
      <c r="I1874" s="88"/>
      <c r="J1874" s="88"/>
      <c r="K1874" s="88"/>
      <c r="L1874" s="88"/>
      <c r="M1874" s="45">
        <v>102492</v>
      </c>
      <c r="N1874" s="45">
        <v>212948</v>
      </c>
      <c r="O1874" s="45"/>
      <c r="P1874" s="45"/>
      <c r="Q1874" s="45"/>
      <c r="R1874" s="45"/>
      <c r="S1874" s="45"/>
      <c r="T1874" s="45"/>
      <c r="U1874" s="45"/>
      <c r="V1874" s="45"/>
      <c r="W1874" s="138"/>
      <c r="X1874" s="138"/>
      <c r="Y1874" s="138"/>
      <c r="Z1874" s="25">
        <v>0.99339999999999995</v>
      </c>
      <c r="AA1874" s="25">
        <v>0.99119999999999997</v>
      </c>
      <c r="AB1874" s="25">
        <v>0.435</v>
      </c>
      <c r="AC1874" s="25">
        <v>3.8600000000000002E-2</v>
      </c>
      <c r="AD1874" s="121">
        <v>9172</v>
      </c>
      <c r="AE1874" s="121">
        <v>2573</v>
      </c>
      <c r="AF1874" s="88">
        <v>8580</v>
      </c>
      <c r="AG1874" s="88">
        <v>17093</v>
      </c>
    </row>
    <row r="1875" spans="1:33">
      <c r="A1875" s="12" t="s">
        <v>147</v>
      </c>
      <c r="B1875" s="2" t="s">
        <v>75</v>
      </c>
      <c r="C1875" s="13" t="s">
        <v>185</v>
      </c>
      <c r="D1875" s="2">
        <v>2016</v>
      </c>
      <c r="E1875" s="13">
        <v>2016</v>
      </c>
      <c r="F1875" s="13" t="s">
        <v>102</v>
      </c>
      <c r="G1875" s="88"/>
      <c r="H1875" s="88"/>
      <c r="I1875" s="88"/>
      <c r="J1875" s="88"/>
      <c r="K1875" s="88"/>
      <c r="L1875" s="88"/>
      <c r="M1875" s="45">
        <v>2483</v>
      </c>
      <c r="N1875" s="45">
        <v>5466</v>
      </c>
      <c r="O1875" s="45"/>
      <c r="P1875" s="45"/>
      <c r="Q1875" s="45"/>
      <c r="R1875" s="45"/>
      <c r="S1875" s="45"/>
      <c r="T1875" s="45"/>
      <c r="U1875" s="45"/>
      <c r="V1875" s="45"/>
      <c r="W1875" s="138"/>
      <c r="X1875" s="138"/>
      <c r="Y1875" s="138"/>
      <c r="Z1875" s="25">
        <v>0.94950000000000001</v>
      </c>
      <c r="AA1875" s="25">
        <v>0.95079999999999998</v>
      </c>
      <c r="AB1875" s="25">
        <v>0.308</v>
      </c>
      <c r="AC1875" s="25">
        <v>8.43E-2</v>
      </c>
      <c r="AD1875" s="121">
        <v>192</v>
      </c>
      <c r="AE1875" s="121">
        <v>44</v>
      </c>
      <c r="AF1875" s="88">
        <v>338</v>
      </c>
      <c r="AG1875" s="88">
        <v>779</v>
      </c>
    </row>
    <row r="1876" spans="1:33">
      <c r="A1876" s="12" t="s">
        <v>148</v>
      </c>
      <c r="B1876" s="2" t="s">
        <v>75</v>
      </c>
      <c r="C1876" s="13" t="s">
        <v>185</v>
      </c>
      <c r="D1876" s="2">
        <v>2016</v>
      </c>
      <c r="E1876" s="13">
        <v>2016</v>
      </c>
      <c r="F1876" s="13" t="s">
        <v>102</v>
      </c>
      <c r="G1876" s="88"/>
      <c r="H1876" s="88"/>
      <c r="I1876" s="88"/>
      <c r="J1876" s="88"/>
      <c r="K1876" s="88"/>
      <c r="L1876" s="88"/>
      <c r="M1876" s="45">
        <v>180460</v>
      </c>
      <c r="N1876" s="45">
        <v>393474</v>
      </c>
      <c r="O1876" s="45"/>
      <c r="P1876" s="45"/>
      <c r="Q1876" s="45"/>
      <c r="R1876" s="45"/>
      <c r="S1876" s="45"/>
      <c r="T1876" s="45"/>
      <c r="U1876" s="45"/>
      <c r="V1876" s="45"/>
      <c r="W1876" s="138"/>
      <c r="X1876" s="138"/>
      <c r="Y1876" s="138"/>
      <c r="Z1876" s="25">
        <v>0.99529999999999996</v>
      </c>
      <c r="AA1876" s="25">
        <v>0.95369999999999999</v>
      </c>
      <c r="AB1876" s="25">
        <v>0.23400000000000001</v>
      </c>
      <c r="AC1876" s="25">
        <v>2.3199999999999998E-2</v>
      </c>
      <c r="AD1876" s="121">
        <v>14400</v>
      </c>
      <c r="AE1876" s="121">
        <v>3916</v>
      </c>
      <c r="AF1876" s="88">
        <v>19360</v>
      </c>
      <c r="AG1876" s="88">
        <v>41909</v>
      </c>
    </row>
    <row r="1877" spans="1:33">
      <c r="A1877" s="12" t="s">
        <v>149</v>
      </c>
      <c r="B1877" s="2" t="s">
        <v>74</v>
      </c>
      <c r="C1877" s="13" t="s">
        <v>185</v>
      </c>
      <c r="D1877" s="2">
        <v>2016</v>
      </c>
      <c r="E1877" s="13">
        <v>2016</v>
      </c>
      <c r="F1877" s="13" t="s">
        <v>102</v>
      </c>
      <c r="G1877" s="88"/>
      <c r="H1877" s="88"/>
      <c r="I1877" s="88"/>
      <c r="J1877" s="88"/>
      <c r="K1877" s="88"/>
      <c r="L1877" s="88"/>
      <c r="M1877" s="45">
        <v>142529</v>
      </c>
      <c r="N1877" s="45">
        <v>285700</v>
      </c>
      <c r="O1877" s="45"/>
      <c r="P1877" s="45"/>
      <c r="Q1877" s="45"/>
      <c r="R1877" s="45"/>
      <c r="S1877" s="45"/>
      <c r="T1877" s="45"/>
      <c r="U1877" s="45"/>
      <c r="V1877" s="45"/>
      <c r="W1877" s="138"/>
      <c r="X1877" s="138"/>
      <c r="Y1877" s="138"/>
      <c r="Z1877" s="25">
        <v>0.98550000000000004</v>
      </c>
      <c r="AA1877" s="25">
        <v>0.98770000000000002</v>
      </c>
      <c r="AB1877" s="25">
        <v>0.28799999999999998</v>
      </c>
      <c r="AC1877" s="25">
        <v>2.92E-2</v>
      </c>
      <c r="AD1877" s="121">
        <v>12825</v>
      </c>
      <c r="AE1877" s="121">
        <v>4251</v>
      </c>
      <c r="AF1877" s="88">
        <v>15010</v>
      </c>
      <c r="AG1877" s="88">
        <v>31218</v>
      </c>
    </row>
    <row r="1878" spans="1:33">
      <c r="A1878" s="12" t="s">
        <v>150</v>
      </c>
      <c r="B1878" s="2" t="s">
        <v>74</v>
      </c>
      <c r="C1878" s="13" t="s">
        <v>185</v>
      </c>
      <c r="D1878" s="2">
        <v>2016</v>
      </c>
      <c r="E1878" s="13">
        <v>2016</v>
      </c>
      <c r="F1878" s="13" t="s">
        <v>102</v>
      </c>
      <c r="G1878" s="88"/>
      <c r="H1878" s="88"/>
      <c r="I1878" s="88"/>
      <c r="J1878" s="88"/>
      <c r="K1878" s="88"/>
      <c r="L1878" s="88"/>
      <c r="M1878" s="45">
        <v>35326</v>
      </c>
      <c r="N1878" s="45">
        <v>53214</v>
      </c>
      <c r="O1878" s="45"/>
      <c r="P1878" s="45"/>
      <c r="Q1878" s="45"/>
      <c r="R1878" s="45"/>
      <c r="S1878" s="45"/>
      <c r="T1878" s="45"/>
      <c r="U1878" s="45"/>
      <c r="V1878" s="45"/>
      <c r="W1878" s="138"/>
      <c r="X1878" s="138"/>
      <c r="Y1878" s="138"/>
      <c r="Z1878" s="25" t="s">
        <v>66</v>
      </c>
      <c r="AA1878" s="25" t="s">
        <v>66</v>
      </c>
      <c r="AB1878" s="25">
        <v>0.46200000000000002</v>
      </c>
      <c r="AC1878" s="25">
        <v>6.6600000000000006E-2</v>
      </c>
      <c r="AD1878" s="121">
        <v>3107</v>
      </c>
      <c r="AE1878" s="121">
        <v>852</v>
      </c>
      <c r="AF1878" s="88">
        <v>3999</v>
      </c>
      <c r="AG1878" s="88">
        <v>6453</v>
      </c>
    </row>
    <row r="1879" spans="1:33">
      <c r="A1879" s="12" t="s">
        <v>151</v>
      </c>
      <c r="B1879" s="2" t="s">
        <v>75</v>
      </c>
      <c r="C1879" s="13" t="s">
        <v>185</v>
      </c>
      <c r="D1879" s="2">
        <v>2016</v>
      </c>
      <c r="E1879" s="13">
        <v>2016</v>
      </c>
      <c r="F1879" s="13" t="s">
        <v>102</v>
      </c>
      <c r="G1879" s="88"/>
      <c r="H1879" s="88"/>
      <c r="I1879" s="88"/>
      <c r="J1879" s="88"/>
      <c r="K1879" s="88"/>
      <c r="L1879" s="88"/>
      <c r="M1879" s="45">
        <v>51802</v>
      </c>
      <c r="N1879" s="45">
        <v>116010</v>
      </c>
      <c r="O1879" s="45"/>
      <c r="P1879" s="45"/>
      <c r="Q1879" s="45"/>
      <c r="R1879" s="45"/>
      <c r="S1879" s="45"/>
      <c r="T1879" s="45"/>
      <c r="U1879" s="45"/>
      <c r="V1879" s="45"/>
      <c r="W1879" s="138"/>
      <c r="X1879" s="138"/>
      <c r="Y1879" s="138"/>
      <c r="Z1879" s="25">
        <v>0.96960000000000002</v>
      </c>
      <c r="AA1879" s="25">
        <v>0.85960000000000003</v>
      </c>
      <c r="AB1879" s="25">
        <v>0.25</v>
      </c>
      <c r="AC1879" s="25">
        <v>3.09E-2</v>
      </c>
      <c r="AD1879" s="121">
        <v>3619</v>
      </c>
      <c r="AE1879" s="121">
        <v>1264</v>
      </c>
      <c r="AF1879" s="88">
        <v>6662</v>
      </c>
      <c r="AG1879" s="88">
        <v>14557</v>
      </c>
    </row>
    <row r="1880" spans="1:33">
      <c r="A1880" s="12" t="s">
        <v>152</v>
      </c>
      <c r="B1880" s="2" t="s">
        <v>74</v>
      </c>
      <c r="C1880" s="13" t="s">
        <v>185</v>
      </c>
      <c r="D1880" s="2">
        <v>2016</v>
      </c>
      <c r="E1880" s="13">
        <v>2016</v>
      </c>
      <c r="F1880" s="13" t="s">
        <v>102</v>
      </c>
      <c r="G1880" s="88"/>
      <c r="H1880" s="88"/>
      <c r="I1880" s="88"/>
      <c r="J1880" s="88"/>
      <c r="K1880" s="88"/>
      <c r="L1880" s="88"/>
      <c r="M1880" s="45">
        <v>9898</v>
      </c>
      <c r="N1880" s="45">
        <v>17929</v>
      </c>
      <c r="O1880" s="45"/>
      <c r="P1880" s="45"/>
      <c r="Q1880" s="45"/>
      <c r="R1880" s="45"/>
      <c r="S1880" s="45"/>
      <c r="T1880" s="45"/>
      <c r="U1880" s="45"/>
      <c r="V1880" s="45"/>
      <c r="W1880" s="138"/>
      <c r="X1880" s="138"/>
      <c r="Y1880" s="138"/>
      <c r="Z1880" s="25" t="s">
        <v>66</v>
      </c>
      <c r="AA1880" s="25" t="s">
        <v>66</v>
      </c>
      <c r="AB1880" s="25">
        <v>0.308</v>
      </c>
      <c r="AC1880" s="25">
        <v>8.43E-2</v>
      </c>
      <c r="AD1880" s="121">
        <v>769</v>
      </c>
      <c r="AE1880" s="121">
        <v>188</v>
      </c>
      <c r="AF1880" s="88">
        <v>1085</v>
      </c>
      <c r="AG1880" s="88">
        <v>2271</v>
      </c>
    </row>
    <row r="1881" spans="1:33">
      <c r="A1881" s="12" t="s">
        <v>153</v>
      </c>
      <c r="B1881" s="2" t="s">
        <v>74</v>
      </c>
      <c r="C1881" s="13" t="s">
        <v>185</v>
      </c>
      <c r="D1881" s="2">
        <v>2016</v>
      </c>
      <c r="E1881" s="13">
        <v>2016</v>
      </c>
      <c r="F1881" s="13" t="s">
        <v>102</v>
      </c>
      <c r="G1881" s="88"/>
      <c r="H1881" s="88"/>
      <c r="I1881" s="88"/>
      <c r="J1881" s="88"/>
      <c r="K1881" s="88"/>
      <c r="L1881" s="88"/>
      <c r="M1881" s="45">
        <v>14988</v>
      </c>
      <c r="N1881" s="45">
        <v>29060</v>
      </c>
      <c r="O1881" s="45"/>
      <c r="P1881" s="45"/>
      <c r="Q1881" s="45"/>
      <c r="R1881" s="45"/>
      <c r="S1881" s="45"/>
      <c r="T1881" s="45"/>
      <c r="U1881" s="45"/>
      <c r="V1881" s="45"/>
      <c r="W1881" s="138"/>
      <c r="X1881" s="138"/>
      <c r="Y1881" s="138"/>
      <c r="Z1881" s="25">
        <v>0.96189999999999998</v>
      </c>
      <c r="AA1881" s="25">
        <v>0.90269999999999995</v>
      </c>
      <c r="AB1881" s="25">
        <v>0.308</v>
      </c>
      <c r="AC1881" s="25">
        <v>8.43E-2</v>
      </c>
      <c r="AD1881" s="121">
        <v>1351</v>
      </c>
      <c r="AE1881" s="121">
        <v>279</v>
      </c>
      <c r="AF1881" s="88">
        <v>3516</v>
      </c>
      <c r="AG1881" s="88">
        <v>6912</v>
      </c>
    </row>
    <row r="1882" spans="1:33">
      <c r="A1882" s="12" t="s">
        <v>154</v>
      </c>
      <c r="B1882" s="2" t="s">
        <v>74</v>
      </c>
      <c r="C1882" s="13" t="s">
        <v>185</v>
      </c>
      <c r="D1882" s="2">
        <v>2016</v>
      </c>
      <c r="E1882" s="13">
        <v>2016</v>
      </c>
      <c r="F1882" s="13" t="s">
        <v>102</v>
      </c>
      <c r="G1882" s="88"/>
      <c r="H1882" s="88"/>
      <c r="I1882" s="88"/>
      <c r="J1882" s="88"/>
      <c r="K1882" s="88"/>
      <c r="L1882" s="88"/>
      <c r="M1882" s="45">
        <v>18158</v>
      </c>
      <c r="N1882" s="45">
        <v>37441</v>
      </c>
      <c r="O1882" s="45"/>
      <c r="P1882" s="45"/>
      <c r="Q1882" s="45"/>
      <c r="R1882" s="45"/>
      <c r="S1882" s="45"/>
      <c r="T1882" s="45"/>
      <c r="U1882" s="45"/>
      <c r="V1882" s="45"/>
      <c r="W1882" s="138"/>
      <c r="X1882" s="138"/>
      <c r="Y1882" s="138"/>
      <c r="Z1882" s="25">
        <v>0.95850000000000002</v>
      </c>
      <c r="AA1882" s="25">
        <v>0.91190000000000004</v>
      </c>
      <c r="AB1882" s="25">
        <v>0.308</v>
      </c>
      <c r="AC1882" s="25">
        <v>8.43E-2</v>
      </c>
      <c r="AD1882" s="121">
        <v>1589</v>
      </c>
      <c r="AE1882" s="121">
        <v>422</v>
      </c>
      <c r="AF1882" s="88">
        <v>4187</v>
      </c>
      <c r="AG1882" s="88">
        <v>9667</v>
      </c>
    </row>
    <row r="1883" spans="1:33">
      <c r="A1883" s="12" t="s">
        <v>155</v>
      </c>
      <c r="B1883" s="2" t="s">
        <v>74</v>
      </c>
      <c r="C1883" s="13" t="s">
        <v>185</v>
      </c>
      <c r="D1883" s="2">
        <v>2016</v>
      </c>
      <c r="E1883" s="13">
        <v>2016</v>
      </c>
      <c r="F1883" s="13" t="s">
        <v>102</v>
      </c>
      <c r="G1883" s="88"/>
      <c r="H1883" s="88"/>
      <c r="I1883" s="88"/>
      <c r="J1883" s="88"/>
      <c r="K1883" s="88"/>
      <c r="L1883" s="88"/>
      <c r="M1883" s="45">
        <v>52504</v>
      </c>
      <c r="N1883" s="45">
        <v>102959</v>
      </c>
      <c r="O1883" s="45"/>
      <c r="P1883" s="45"/>
      <c r="Q1883" s="45"/>
      <c r="R1883" s="45"/>
      <c r="S1883" s="45"/>
      <c r="T1883" s="45"/>
      <c r="U1883" s="45"/>
      <c r="V1883" s="45"/>
      <c r="W1883" s="138"/>
      <c r="X1883" s="138"/>
      <c r="Y1883" s="138"/>
      <c r="Z1883" s="25">
        <v>0.98619999999999997</v>
      </c>
      <c r="AA1883" s="25">
        <v>0.98480000000000001</v>
      </c>
      <c r="AB1883" s="25">
        <v>0.26100000000000001</v>
      </c>
      <c r="AC1883" s="25">
        <v>5.2600000000000001E-2</v>
      </c>
      <c r="AD1883" s="121">
        <v>3345</v>
      </c>
      <c r="AE1883" s="121">
        <v>803</v>
      </c>
      <c r="AF1883" s="88">
        <v>9521</v>
      </c>
      <c r="AG1883" s="88">
        <v>19551</v>
      </c>
    </row>
    <row r="1884" spans="1:33">
      <c r="A1884" s="12" t="s">
        <v>156</v>
      </c>
      <c r="B1884" s="2" t="s">
        <v>74</v>
      </c>
      <c r="C1884" s="13" t="s">
        <v>185</v>
      </c>
      <c r="D1884" s="2">
        <v>2016</v>
      </c>
      <c r="E1884" s="13">
        <v>2016</v>
      </c>
      <c r="F1884" s="13" t="s">
        <v>102</v>
      </c>
      <c r="G1884" s="88"/>
      <c r="H1884" s="88"/>
      <c r="I1884" s="88"/>
      <c r="J1884" s="88"/>
      <c r="K1884" s="88"/>
      <c r="L1884" s="88"/>
      <c r="M1884" s="45">
        <v>14361</v>
      </c>
      <c r="N1884" s="45">
        <v>25991</v>
      </c>
      <c r="O1884" s="45"/>
      <c r="P1884" s="45"/>
      <c r="Q1884" s="45"/>
      <c r="R1884" s="45"/>
      <c r="S1884" s="45"/>
      <c r="T1884" s="45"/>
      <c r="U1884" s="45"/>
      <c r="V1884" s="45"/>
      <c r="W1884" s="138"/>
      <c r="X1884" s="138"/>
      <c r="Y1884" s="138"/>
      <c r="Z1884" s="25">
        <v>0.96960000000000002</v>
      </c>
      <c r="AA1884" s="25">
        <v>0.99099999999999999</v>
      </c>
      <c r="AB1884" s="25">
        <v>0.308</v>
      </c>
      <c r="AC1884" s="25">
        <v>8.43E-2</v>
      </c>
      <c r="AD1884" s="121">
        <v>944</v>
      </c>
      <c r="AE1884" s="121">
        <v>272</v>
      </c>
      <c r="AF1884" s="88">
        <v>2309</v>
      </c>
      <c r="AG1884" s="88">
        <v>4883</v>
      </c>
    </row>
    <row r="1885" spans="1:33">
      <c r="A1885" s="12" t="s">
        <v>157</v>
      </c>
      <c r="B1885" s="2" t="s">
        <v>75</v>
      </c>
      <c r="C1885" s="13" t="s">
        <v>185</v>
      </c>
      <c r="D1885" s="2">
        <v>2016</v>
      </c>
      <c r="E1885" s="13">
        <v>2016</v>
      </c>
      <c r="F1885" s="13" t="s">
        <v>102</v>
      </c>
      <c r="G1885" s="88"/>
      <c r="H1885" s="88"/>
      <c r="I1885" s="88"/>
      <c r="J1885" s="88"/>
      <c r="K1885" s="88"/>
      <c r="L1885" s="88"/>
      <c r="M1885" s="45">
        <v>13087</v>
      </c>
      <c r="N1885" s="45">
        <v>24425</v>
      </c>
      <c r="O1885" s="45"/>
      <c r="P1885" s="45"/>
      <c r="Q1885" s="45"/>
      <c r="R1885" s="45"/>
      <c r="S1885" s="45"/>
      <c r="T1885" s="45"/>
      <c r="U1885" s="45"/>
      <c r="V1885" s="45"/>
      <c r="W1885" s="138"/>
      <c r="X1885" s="138"/>
      <c r="Y1885" s="138"/>
      <c r="Z1885" s="25">
        <v>0.93840000000000001</v>
      </c>
      <c r="AA1885" s="25">
        <v>0.95740000000000003</v>
      </c>
      <c r="AB1885" s="25">
        <v>0.308</v>
      </c>
      <c r="AC1885" s="25">
        <v>8.43E-2</v>
      </c>
      <c r="AD1885" s="121">
        <v>1305</v>
      </c>
      <c r="AE1885" s="121">
        <v>326</v>
      </c>
      <c r="AF1885" s="88">
        <v>567</v>
      </c>
      <c r="AG1885" s="88">
        <v>906</v>
      </c>
    </row>
    <row r="1886" spans="1:33">
      <c r="A1886" s="12" t="s">
        <v>158</v>
      </c>
      <c r="B1886" s="2" t="s">
        <v>75</v>
      </c>
      <c r="C1886" s="13" t="s">
        <v>185</v>
      </c>
      <c r="D1886" s="2">
        <v>2016</v>
      </c>
      <c r="E1886" s="13">
        <v>2016</v>
      </c>
      <c r="F1886" s="13" t="s">
        <v>102</v>
      </c>
      <c r="G1886" s="88"/>
      <c r="H1886" s="88"/>
      <c r="I1886" s="88"/>
      <c r="J1886" s="88"/>
      <c r="K1886" s="88"/>
      <c r="L1886" s="88"/>
      <c r="M1886" s="45">
        <v>163</v>
      </c>
      <c r="N1886" s="45">
        <v>275</v>
      </c>
      <c r="O1886" s="45"/>
      <c r="P1886" s="45"/>
      <c r="Q1886" s="45"/>
      <c r="R1886" s="45"/>
      <c r="S1886" s="45"/>
      <c r="T1886" s="45"/>
      <c r="U1886" s="45"/>
      <c r="V1886" s="45"/>
      <c r="W1886" s="138"/>
      <c r="X1886" s="138"/>
      <c r="Y1886" s="138"/>
      <c r="Z1886" s="25">
        <v>1</v>
      </c>
      <c r="AA1886" s="25">
        <v>1</v>
      </c>
      <c r="AB1886" s="25">
        <v>0.308</v>
      </c>
      <c r="AC1886" s="25">
        <v>8.43E-2</v>
      </c>
      <c r="AD1886" s="121">
        <v>12</v>
      </c>
      <c r="AE1886" s="121">
        <v>0</v>
      </c>
      <c r="AF1886" s="88" t="s">
        <v>430</v>
      </c>
      <c r="AG1886" s="88" t="s">
        <v>430</v>
      </c>
    </row>
    <row r="1887" spans="1:33">
      <c r="A1887" s="12" t="s">
        <v>159</v>
      </c>
      <c r="B1887" s="2" t="s">
        <v>75</v>
      </c>
      <c r="C1887" s="13" t="s">
        <v>185</v>
      </c>
      <c r="D1887" s="2">
        <v>2016</v>
      </c>
      <c r="E1887" s="13">
        <v>2016</v>
      </c>
      <c r="F1887" s="13" t="s">
        <v>102</v>
      </c>
      <c r="G1887" s="88"/>
      <c r="H1887" s="88"/>
      <c r="I1887" s="88"/>
      <c r="J1887" s="88"/>
      <c r="K1887" s="88"/>
      <c r="L1887" s="88"/>
      <c r="M1887" s="45">
        <v>3172</v>
      </c>
      <c r="N1887" s="45">
        <v>6659</v>
      </c>
      <c r="O1887" s="45"/>
      <c r="P1887" s="45"/>
      <c r="Q1887" s="45"/>
      <c r="R1887" s="45"/>
      <c r="S1887" s="45"/>
      <c r="T1887" s="45"/>
      <c r="U1887" s="45"/>
      <c r="V1887" s="45"/>
      <c r="W1887" s="138"/>
      <c r="X1887" s="138"/>
      <c r="Y1887" s="138"/>
      <c r="Z1887" s="25">
        <v>0.91369999999999996</v>
      </c>
      <c r="AA1887" s="25">
        <v>0.87629999999999997</v>
      </c>
      <c r="AB1887" s="25">
        <v>0.308</v>
      </c>
      <c r="AC1887" s="25">
        <v>8.43E-2</v>
      </c>
      <c r="AD1887" s="121">
        <v>256</v>
      </c>
      <c r="AE1887" s="121">
        <v>58</v>
      </c>
      <c r="AF1887" s="88">
        <v>131</v>
      </c>
      <c r="AG1887" s="88">
        <v>239</v>
      </c>
    </row>
    <row r="1888" spans="1:33">
      <c r="A1888" s="12" t="s">
        <v>160</v>
      </c>
      <c r="B1888" s="2" t="s">
        <v>74</v>
      </c>
      <c r="C1888" s="13" t="s">
        <v>185</v>
      </c>
      <c r="D1888" s="2">
        <v>2016</v>
      </c>
      <c r="E1888" s="13">
        <v>2016</v>
      </c>
      <c r="F1888" s="13" t="s">
        <v>102</v>
      </c>
      <c r="G1888" s="88"/>
      <c r="H1888" s="88"/>
      <c r="I1888" s="88"/>
      <c r="J1888" s="88"/>
      <c r="K1888" s="88"/>
      <c r="L1888" s="88"/>
      <c r="M1888" s="45">
        <v>22402</v>
      </c>
      <c r="N1888" s="45">
        <v>42066</v>
      </c>
      <c r="O1888" s="45"/>
      <c r="P1888" s="45"/>
      <c r="Q1888" s="45"/>
      <c r="R1888" s="45"/>
      <c r="S1888" s="45"/>
      <c r="T1888" s="45"/>
      <c r="U1888" s="45"/>
      <c r="V1888" s="45"/>
      <c r="W1888" s="138"/>
      <c r="X1888" s="138"/>
      <c r="Y1888" s="138"/>
      <c r="Z1888" s="25" t="s">
        <v>66</v>
      </c>
      <c r="AA1888" s="25" t="s">
        <v>66</v>
      </c>
      <c r="AB1888" s="25">
        <v>0.2</v>
      </c>
      <c r="AC1888" s="25">
        <v>1.78E-2</v>
      </c>
      <c r="AD1888" s="121">
        <v>1712</v>
      </c>
      <c r="AE1888" s="121">
        <v>449</v>
      </c>
      <c r="AF1888" s="88">
        <v>2134</v>
      </c>
      <c r="AG1888" s="88">
        <v>4310</v>
      </c>
    </row>
    <row r="1889" spans="1:33">
      <c r="A1889" s="12" t="s">
        <v>161</v>
      </c>
      <c r="B1889" s="2" t="s">
        <v>74</v>
      </c>
      <c r="C1889" s="13" t="s">
        <v>185</v>
      </c>
      <c r="D1889" s="2">
        <v>2016</v>
      </c>
      <c r="E1889" s="13">
        <v>2016</v>
      </c>
      <c r="F1889" s="13" t="s">
        <v>102</v>
      </c>
      <c r="G1889" s="88"/>
      <c r="H1889" s="88"/>
      <c r="I1889" s="88"/>
      <c r="J1889" s="88"/>
      <c r="K1889" s="88"/>
      <c r="L1889" s="88"/>
      <c r="M1889" s="45">
        <v>18830</v>
      </c>
      <c r="N1889" s="45">
        <v>33256</v>
      </c>
      <c r="O1889" s="45"/>
      <c r="P1889" s="45"/>
      <c r="Q1889" s="45"/>
      <c r="R1889" s="45"/>
      <c r="S1889" s="45"/>
      <c r="T1889" s="45"/>
      <c r="U1889" s="45"/>
      <c r="V1889" s="45"/>
      <c r="W1889" s="138"/>
      <c r="X1889" s="138"/>
      <c r="Y1889" s="138"/>
      <c r="Z1889" s="25">
        <v>0.94289999999999996</v>
      </c>
      <c r="AA1889" s="25">
        <v>0.51219999999999999</v>
      </c>
      <c r="AB1889" s="25">
        <v>0.308</v>
      </c>
      <c r="AC1889" s="25">
        <v>8.43E-2</v>
      </c>
      <c r="AD1889" s="121">
        <v>1583</v>
      </c>
      <c r="AE1889" s="121">
        <v>424</v>
      </c>
      <c r="AF1889" s="88">
        <v>3027</v>
      </c>
      <c r="AG1889" s="88">
        <v>6321</v>
      </c>
    </row>
    <row r="1890" spans="1:33">
      <c r="A1890" s="12" t="s">
        <v>162</v>
      </c>
      <c r="B1890" s="2" t="s">
        <v>75</v>
      </c>
      <c r="C1890" s="13" t="s">
        <v>185</v>
      </c>
      <c r="D1890" s="2">
        <v>2016</v>
      </c>
      <c r="E1890" s="13">
        <v>2016</v>
      </c>
      <c r="F1890" s="13" t="s">
        <v>102</v>
      </c>
      <c r="G1890" s="88"/>
      <c r="H1890" s="88"/>
      <c r="I1890" s="88"/>
      <c r="J1890" s="88"/>
      <c r="K1890" s="88"/>
      <c r="L1890" s="88"/>
      <c r="M1890" s="45">
        <v>41974</v>
      </c>
      <c r="N1890" s="45">
        <v>87836</v>
      </c>
      <c r="O1890" s="45"/>
      <c r="P1890" s="45"/>
      <c r="Q1890" s="45"/>
      <c r="R1890" s="45"/>
      <c r="S1890" s="45"/>
      <c r="T1890" s="45"/>
      <c r="U1890" s="45"/>
      <c r="V1890" s="45"/>
      <c r="W1890" s="138"/>
      <c r="X1890" s="138"/>
      <c r="Y1890" s="138"/>
      <c r="Z1890" s="25">
        <v>0.97829999999999995</v>
      </c>
      <c r="AA1890" s="25">
        <v>0.91490000000000005</v>
      </c>
      <c r="AB1890" s="25">
        <v>0.28599999999999998</v>
      </c>
      <c r="AC1890" s="25">
        <v>2.7300000000000001E-2</v>
      </c>
      <c r="AD1890" s="121">
        <v>3533</v>
      </c>
      <c r="AE1890" s="121">
        <v>908</v>
      </c>
      <c r="AF1890" s="88">
        <v>4968</v>
      </c>
      <c r="AG1890" s="88">
        <v>10761</v>
      </c>
    </row>
    <row r="1891" spans="1:33">
      <c r="A1891" s="12" t="s">
        <v>163</v>
      </c>
      <c r="B1891" s="2" t="s">
        <v>75</v>
      </c>
      <c r="C1891" s="13" t="s">
        <v>185</v>
      </c>
      <c r="D1891" s="2">
        <v>2016</v>
      </c>
      <c r="E1891" s="13">
        <v>2016</v>
      </c>
      <c r="F1891" s="13" t="s">
        <v>102</v>
      </c>
      <c r="G1891" s="88"/>
      <c r="H1891" s="88"/>
      <c r="I1891" s="88"/>
      <c r="J1891" s="88"/>
      <c r="K1891" s="88"/>
      <c r="L1891" s="88"/>
      <c r="M1891" s="45">
        <v>5680</v>
      </c>
      <c r="N1891" s="45">
        <v>13033</v>
      </c>
      <c r="O1891" s="45"/>
      <c r="P1891" s="45"/>
      <c r="Q1891" s="45"/>
      <c r="R1891" s="45"/>
      <c r="S1891" s="45"/>
      <c r="T1891" s="45"/>
      <c r="U1891" s="45"/>
      <c r="V1891" s="45"/>
      <c r="W1891" s="138"/>
      <c r="X1891" s="138"/>
      <c r="Y1891" s="138"/>
      <c r="Z1891" s="25">
        <v>0.97899999999999998</v>
      </c>
      <c r="AA1891" s="25">
        <v>0.88270000000000004</v>
      </c>
      <c r="AB1891" s="25">
        <v>0.308</v>
      </c>
      <c r="AC1891" s="25">
        <v>8.43E-2</v>
      </c>
      <c r="AD1891" s="121">
        <v>510</v>
      </c>
      <c r="AE1891" s="121">
        <v>138</v>
      </c>
      <c r="AF1891" s="88">
        <v>594</v>
      </c>
      <c r="AG1891" s="88">
        <v>1318</v>
      </c>
    </row>
    <row r="1892" spans="1:33">
      <c r="A1892" s="12" t="s">
        <v>164</v>
      </c>
      <c r="B1892" s="2" t="s">
        <v>75</v>
      </c>
      <c r="C1892" s="13" t="s">
        <v>185</v>
      </c>
      <c r="D1892" s="2">
        <v>2016</v>
      </c>
      <c r="E1892" s="13">
        <v>2016</v>
      </c>
      <c r="F1892" s="13" t="s">
        <v>102</v>
      </c>
      <c r="G1892" s="88"/>
      <c r="H1892" s="88"/>
      <c r="I1892" s="88"/>
      <c r="J1892" s="88"/>
      <c r="K1892" s="88"/>
      <c r="L1892" s="88"/>
      <c r="M1892" s="45">
        <v>4559</v>
      </c>
      <c r="N1892" s="45">
        <v>9962</v>
      </c>
      <c r="O1892" s="45"/>
      <c r="P1892" s="45"/>
      <c r="Q1892" s="45"/>
      <c r="R1892" s="45"/>
      <c r="S1892" s="45"/>
      <c r="T1892" s="45"/>
      <c r="U1892" s="45"/>
      <c r="V1892" s="45"/>
      <c r="W1892" s="138"/>
      <c r="X1892" s="138"/>
      <c r="Y1892" s="138"/>
      <c r="Z1892" s="25">
        <v>0.96440000000000003</v>
      </c>
      <c r="AA1892" s="25">
        <v>0.93589999999999995</v>
      </c>
      <c r="AB1892" s="25">
        <v>0.308</v>
      </c>
      <c r="AC1892" s="25">
        <v>8.43E-2</v>
      </c>
      <c r="AD1892" s="121">
        <v>399</v>
      </c>
      <c r="AE1892" s="121">
        <v>47</v>
      </c>
      <c r="AF1892" s="88">
        <v>420</v>
      </c>
      <c r="AG1892" s="88">
        <v>890</v>
      </c>
    </row>
    <row r="1893" spans="1:33">
      <c r="A1893" s="12" t="s">
        <v>165</v>
      </c>
      <c r="B1893" s="2" t="s">
        <v>75</v>
      </c>
      <c r="C1893" s="13" t="s">
        <v>185</v>
      </c>
      <c r="D1893" s="2">
        <v>2016</v>
      </c>
      <c r="E1893" s="13">
        <v>2016</v>
      </c>
      <c r="F1893" s="13" t="s">
        <v>102</v>
      </c>
      <c r="G1893" s="88"/>
      <c r="H1893" s="88"/>
      <c r="I1893" s="88"/>
      <c r="J1893" s="88"/>
      <c r="K1893" s="88"/>
      <c r="L1893" s="88"/>
      <c r="M1893" s="45">
        <v>996</v>
      </c>
      <c r="N1893" s="45">
        <v>1739</v>
      </c>
      <c r="O1893" s="45"/>
      <c r="P1893" s="45"/>
      <c r="Q1893" s="45"/>
      <c r="R1893" s="45"/>
      <c r="S1893" s="45"/>
      <c r="T1893" s="45"/>
      <c r="U1893" s="45"/>
      <c r="V1893" s="45"/>
      <c r="W1893" s="138"/>
      <c r="X1893" s="138"/>
      <c r="Y1893" s="138"/>
      <c r="Z1893" s="25">
        <v>0.92310000000000003</v>
      </c>
      <c r="AA1893" s="25">
        <v>0.33329999999999999</v>
      </c>
      <c r="AB1893" s="25">
        <v>0.308</v>
      </c>
      <c r="AC1893" s="25">
        <v>8.43E-2</v>
      </c>
      <c r="AD1893" s="121">
        <v>102</v>
      </c>
      <c r="AE1893" s="121">
        <v>14</v>
      </c>
      <c r="AF1893" s="88" t="s">
        <v>430</v>
      </c>
      <c r="AG1893" s="88" t="s">
        <v>430</v>
      </c>
    </row>
    <row r="1894" spans="1:33">
      <c r="A1894" s="12" t="s">
        <v>166</v>
      </c>
      <c r="B1894" s="2" t="s">
        <v>74</v>
      </c>
      <c r="C1894" s="13" t="s">
        <v>185</v>
      </c>
      <c r="D1894" s="2">
        <v>2016</v>
      </c>
      <c r="E1894" s="13">
        <v>2016</v>
      </c>
      <c r="F1894" s="13" t="s">
        <v>102</v>
      </c>
      <c r="G1894" s="88"/>
      <c r="H1894" s="88"/>
      <c r="I1894" s="88"/>
      <c r="J1894" s="88"/>
      <c r="K1894" s="88"/>
      <c r="L1894" s="88"/>
      <c r="M1894" s="45">
        <v>51849</v>
      </c>
      <c r="N1894" s="45">
        <v>120370</v>
      </c>
      <c r="O1894" s="45"/>
      <c r="P1894" s="45"/>
      <c r="Q1894" s="45"/>
      <c r="R1894" s="45"/>
      <c r="S1894" s="45"/>
      <c r="T1894" s="45"/>
      <c r="U1894" s="45"/>
      <c r="V1894" s="45"/>
      <c r="W1894" s="138"/>
      <c r="X1894" s="138"/>
      <c r="Y1894" s="138"/>
      <c r="Z1894" s="25">
        <v>0.99229999999999996</v>
      </c>
      <c r="AA1894" s="25">
        <v>0.93240000000000001</v>
      </c>
      <c r="AB1894" s="25">
        <v>0.16700000000000001</v>
      </c>
      <c r="AC1894" s="25">
        <v>4.9000000000000002E-2</v>
      </c>
      <c r="AD1894" s="121">
        <v>3861</v>
      </c>
      <c r="AE1894" s="121">
        <v>471</v>
      </c>
      <c r="AF1894" s="88">
        <v>7886</v>
      </c>
      <c r="AG1894" s="88">
        <v>18647</v>
      </c>
    </row>
    <row r="1895" spans="1:33">
      <c r="A1895" s="12" t="s">
        <v>167</v>
      </c>
      <c r="B1895" s="2" t="s">
        <v>75</v>
      </c>
      <c r="C1895" s="13" t="s">
        <v>185</v>
      </c>
      <c r="D1895" s="2">
        <v>2016</v>
      </c>
      <c r="E1895" s="13">
        <v>2016</v>
      </c>
      <c r="F1895" s="13" t="s">
        <v>102</v>
      </c>
      <c r="G1895" s="88"/>
      <c r="H1895" s="88"/>
      <c r="I1895" s="88"/>
      <c r="J1895" s="88"/>
      <c r="K1895" s="88"/>
      <c r="L1895" s="88"/>
      <c r="M1895" s="45">
        <v>3111</v>
      </c>
      <c r="N1895" s="45">
        <v>5387</v>
      </c>
      <c r="O1895" s="45"/>
      <c r="P1895" s="45"/>
      <c r="Q1895" s="45"/>
      <c r="R1895" s="45"/>
      <c r="S1895" s="45"/>
      <c r="T1895" s="45"/>
      <c r="U1895" s="45"/>
      <c r="V1895" s="45"/>
      <c r="W1895" s="138"/>
      <c r="X1895" s="138"/>
      <c r="Y1895" s="138"/>
      <c r="Z1895" s="25">
        <v>0.95630000000000004</v>
      </c>
      <c r="AA1895" s="25">
        <v>0.9667</v>
      </c>
      <c r="AB1895" s="25">
        <v>0.308</v>
      </c>
      <c r="AC1895" s="25">
        <v>8.43E-2</v>
      </c>
      <c r="AD1895" s="121">
        <v>284</v>
      </c>
      <c r="AE1895" s="121">
        <v>46</v>
      </c>
      <c r="AF1895" s="88">
        <v>97</v>
      </c>
      <c r="AG1895" s="88">
        <v>150</v>
      </c>
    </row>
    <row r="1896" spans="1:33">
      <c r="A1896" s="12" t="s">
        <v>168</v>
      </c>
      <c r="B1896" s="2" t="s">
        <v>74</v>
      </c>
      <c r="C1896" s="13" t="s">
        <v>185</v>
      </c>
      <c r="D1896" s="2">
        <v>2016</v>
      </c>
      <c r="E1896" s="13">
        <v>2016</v>
      </c>
      <c r="F1896" s="13" t="s">
        <v>102</v>
      </c>
      <c r="G1896" s="88"/>
      <c r="H1896" s="88"/>
      <c r="I1896" s="88"/>
      <c r="J1896" s="88"/>
      <c r="K1896" s="88"/>
      <c r="L1896" s="88"/>
      <c r="M1896" s="45">
        <v>37278</v>
      </c>
      <c r="N1896" s="45">
        <v>74243</v>
      </c>
      <c r="O1896" s="45"/>
      <c r="P1896" s="45"/>
      <c r="Q1896" s="45"/>
      <c r="R1896" s="45"/>
      <c r="S1896" s="45"/>
      <c r="T1896" s="45"/>
      <c r="U1896" s="45"/>
      <c r="V1896" s="45"/>
      <c r="W1896" s="138"/>
      <c r="X1896" s="138"/>
      <c r="Y1896" s="138"/>
      <c r="Z1896" s="25" t="s">
        <v>66</v>
      </c>
      <c r="AA1896" s="25" t="s">
        <v>66</v>
      </c>
      <c r="AB1896" s="25">
        <v>0.33300000000000002</v>
      </c>
      <c r="AC1896" s="25">
        <v>8.2400000000000001E-2</v>
      </c>
      <c r="AD1896" s="121">
        <v>3140</v>
      </c>
      <c r="AE1896" s="121">
        <v>839</v>
      </c>
      <c r="AF1896" s="88">
        <v>6761</v>
      </c>
      <c r="AG1896" s="88">
        <v>15456</v>
      </c>
    </row>
    <row r="1897" spans="1:33">
      <c r="A1897" s="12" t="s">
        <v>169</v>
      </c>
      <c r="B1897" s="2" t="s">
        <v>74</v>
      </c>
      <c r="C1897" s="13" t="s">
        <v>185</v>
      </c>
      <c r="D1897" s="2">
        <v>2016</v>
      </c>
      <c r="E1897" s="13">
        <v>2016</v>
      </c>
      <c r="F1897" s="13" t="s">
        <v>102</v>
      </c>
      <c r="G1897" s="88"/>
      <c r="H1897" s="88"/>
      <c r="I1897" s="88"/>
      <c r="J1897" s="88"/>
      <c r="K1897" s="88"/>
      <c r="L1897" s="88"/>
      <c r="M1897" s="45">
        <v>10606</v>
      </c>
      <c r="N1897" s="45">
        <v>20521</v>
      </c>
      <c r="O1897" s="45"/>
      <c r="P1897" s="45"/>
      <c r="Q1897" s="45"/>
      <c r="R1897" s="45"/>
      <c r="S1897" s="45"/>
      <c r="T1897" s="45"/>
      <c r="U1897" s="45"/>
      <c r="V1897" s="45"/>
      <c r="W1897" s="138"/>
      <c r="X1897" s="138"/>
      <c r="Y1897" s="138"/>
      <c r="Z1897" s="25">
        <v>0.95630000000000004</v>
      </c>
      <c r="AA1897" s="25">
        <v>0.93210000000000004</v>
      </c>
      <c r="AB1897" s="25">
        <v>0.308</v>
      </c>
      <c r="AC1897" s="25">
        <v>8.43E-2</v>
      </c>
      <c r="AD1897" s="121">
        <v>795</v>
      </c>
      <c r="AE1897" s="121">
        <v>50</v>
      </c>
      <c r="AF1897" s="88">
        <v>888</v>
      </c>
      <c r="AG1897" s="88">
        <v>1789</v>
      </c>
    </row>
    <row r="1898" spans="1:33">
      <c r="A1898" s="12" t="s">
        <v>170</v>
      </c>
      <c r="B1898" s="2" t="s">
        <v>75</v>
      </c>
      <c r="C1898" s="13" t="s">
        <v>185</v>
      </c>
      <c r="D1898" s="2">
        <v>2016</v>
      </c>
      <c r="E1898" s="13">
        <v>2016</v>
      </c>
      <c r="F1898" s="13" t="s">
        <v>102</v>
      </c>
      <c r="G1898" s="88"/>
      <c r="H1898" s="88"/>
      <c r="I1898" s="88"/>
      <c r="J1898" s="88"/>
      <c r="K1898" s="88"/>
      <c r="L1898" s="88"/>
      <c r="M1898" s="45">
        <v>6215</v>
      </c>
      <c r="N1898" s="45">
        <v>13350</v>
      </c>
      <c r="O1898" s="45"/>
      <c r="P1898" s="45"/>
      <c r="Q1898" s="45"/>
      <c r="R1898" s="45"/>
      <c r="S1898" s="45"/>
      <c r="T1898" s="45"/>
      <c r="U1898" s="45"/>
      <c r="V1898" s="45"/>
      <c r="W1898" s="138"/>
      <c r="X1898" s="138"/>
      <c r="Y1898" s="138"/>
      <c r="Z1898" s="25">
        <v>0.99080000000000001</v>
      </c>
      <c r="AA1898" s="25">
        <v>0.94620000000000004</v>
      </c>
      <c r="AB1898" s="25">
        <v>0.308</v>
      </c>
      <c r="AC1898" s="25">
        <v>8.43E-2</v>
      </c>
      <c r="AD1898" s="121">
        <v>560</v>
      </c>
      <c r="AE1898" s="121">
        <v>136</v>
      </c>
      <c r="AF1898" s="88">
        <v>472</v>
      </c>
      <c r="AG1898" s="88">
        <v>972</v>
      </c>
    </row>
    <row r="1899" spans="1:33">
      <c r="A1899" s="48" t="s">
        <v>171</v>
      </c>
      <c r="B1899" s="2" t="s">
        <v>66</v>
      </c>
      <c r="C1899" s="13" t="s">
        <v>186</v>
      </c>
      <c r="D1899" s="2">
        <v>2016</v>
      </c>
      <c r="E1899" s="13">
        <v>2016</v>
      </c>
      <c r="F1899" s="13" t="s">
        <v>102</v>
      </c>
      <c r="G1899" s="88">
        <v>259740</v>
      </c>
      <c r="H1899" s="88">
        <v>1801617</v>
      </c>
      <c r="I1899" s="88">
        <v>1986</v>
      </c>
      <c r="J1899" s="88">
        <v>18255</v>
      </c>
      <c r="K1899" s="88">
        <v>261726</v>
      </c>
      <c r="L1899" s="88">
        <v>1819872</v>
      </c>
      <c r="M1899" s="45">
        <v>2081598</v>
      </c>
      <c r="N1899" s="45">
        <v>4315441</v>
      </c>
      <c r="O1899" s="45">
        <v>667568</v>
      </c>
      <c r="P1899" s="45">
        <v>3601274</v>
      </c>
      <c r="Q1899" s="45">
        <v>4268842</v>
      </c>
      <c r="R1899" s="45">
        <v>6800</v>
      </c>
      <c r="S1899" s="45">
        <v>39799</v>
      </c>
      <c r="T1899" s="45">
        <v>46599</v>
      </c>
      <c r="U1899" s="45">
        <v>674368</v>
      </c>
      <c r="V1899" s="45">
        <v>3641073</v>
      </c>
      <c r="W1899" s="138">
        <v>591730311</v>
      </c>
      <c r="X1899" s="138">
        <v>5586518</v>
      </c>
      <c r="Y1899" s="138">
        <v>597316829</v>
      </c>
      <c r="Z1899" s="25">
        <v>0.97289999999999999</v>
      </c>
      <c r="AA1899" s="25">
        <v>0.91800000000000004</v>
      </c>
      <c r="AB1899" s="25">
        <v>0.35299999999999998</v>
      </c>
      <c r="AC1899" s="25">
        <v>7.7100000000000002E-2</v>
      </c>
      <c r="AD1899" s="121">
        <v>143794</v>
      </c>
      <c r="AE1899" s="121">
        <v>35565</v>
      </c>
      <c r="AF1899" s="88">
        <v>296356</v>
      </c>
      <c r="AG1899" s="88">
        <v>626899</v>
      </c>
    </row>
    <row r="1900" spans="1:33">
      <c r="A1900" s="48" t="s">
        <v>172</v>
      </c>
      <c r="B1900" s="2" t="s">
        <v>74</v>
      </c>
      <c r="C1900" s="13" t="s">
        <v>186</v>
      </c>
      <c r="D1900" s="2">
        <v>2016</v>
      </c>
      <c r="E1900" s="13">
        <v>2016</v>
      </c>
      <c r="F1900" s="13" t="s">
        <v>102</v>
      </c>
      <c r="G1900" s="88"/>
      <c r="H1900" s="88"/>
      <c r="I1900" s="88"/>
      <c r="J1900" s="88"/>
      <c r="K1900" s="88"/>
      <c r="L1900" s="88"/>
      <c r="M1900" s="45">
        <v>60124</v>
      </c>
      <c r="N1900" s="45">
        <v>115295</v>
      </c>
      <c r="O1900" s="45"/>
      <c r="P1900" s="45"/>
      <c r="Q1900" s="45"/>
      <c r="R1900" s="45"/>
      <c r="S1900" s="45"/>
      <c r="T1900" s="45"/>
      <c r="U1900" s="45"/>
      <c r="V1900" s="45"/>
      <c r="W1900" s="138"/>
      <c r="X1900" s="138"/>
      <c r="Y1900" s="138"/>
      <c r="Z1900" s="25">
        <v>0.99009999999999998</v>
      </c>
      <c r="AA1900" s="25">
        <v>0.97</v>
      </c>
      <c r="AB1900" s="25">
        <v>0.37</v>
      </c>
      <c r="AC1900" s="25">
        <v>7.5200000000000003E-2</v>
      </c>
      <c r="AD1900" s="121">
        <v>4458</v>
      </c>
      <c r="AE1900" s="121">
        <v>1277</v>
      </c>
      <c r="AF1900" s="88">
        <v>7904</v>
      </c>
      <c r="AG1900" s="88">
        <v>15390</v>
      </c>
    </row>
    <row r="1901" spans="1:33">
      <c r="A1901" s="48" t="s">
        <v>173</v>
      </c>
      <c r="B1901" s="2" t="s">
        <v>75</v>
      </c>
      <c r="C1901" s="13" t="s">
        <v>186</v>
      </c>
      <c r="D1901" s="2">
        <v>2016</v>
      </c>
      <c r="E1901" s="13">
        <v>2016</v>
      </c>
      <c r="F1901" s="13" t="s">
        <v>102</v>
      </c>
      <c r="G1901" s="88"/>
      <c r="H1901" s="88"/>
      <c r="I1901" s="88"/>
      <c r="J1901" s="88"/>
      <c r="K1901" s="88"/>
      <c r="L1901" s="88"/>
      <c r="M1901" s="45">
        <v>90</v>
      </c>
      <c r="N1901" s="45">
        <v>147</v>
      </c>
      <c r="O1901" s="45"/>
      <c r="P1901" s="45"/>
      <c r="Q1901" s="45"/>
      <c r="R1901" s="45"/>
      <c r="S1901" s="45"/>
      <c r="T1901" s="45"/>
      <c r="U1901" s="45"/>
      <c r="V1901" s="45"/>
      <c r="W1901" s="138"/>
      <c r="X1901" s="138"/>
      <c r="Y1901" s="138"/>
      <c r="Z1901" s="25">
        <v>1</v>
      </c>
      <c r="AA1901" s="25">
        <v>1</v>
      </c>
      <c r="AB1901" s="25">
        <v>0.29399999999999998</v>
      </c>
      <c r="AC1901" s="25">
        <v>8.3500000000000005E-2</v>
      </c>
      <c r="AD1901" s="121">
        <v>3</v>
      </c>
      <c r="AE1901" s="121">
        <v>0</v>
      </c>
      <c r="AF1901" s="88">
        <v>0</v>
      </c>
      <c r="AG1901" s="88">
        <v>0</v>
      </c>
    </row>
    <row r="1902" spans="1:33">
      <c r="A1902" s="48" t="s">
        <v>174</v>
      </c>
      <c r="B1902" s="2" t="s">
        <v>75</v>
      </c>
      <c r="C1902" s="13" t="s">
        <v>186</v>
      </c>
      <c r="D1902" s="2">
        <v>2016</v>
      </c>
      <c r="E1902" s="13">
        <v>2016</v>
      </c>
      <c r="F1902" s="13" t="s">
        <v>102</v>
      </c>
      <c r="G1902" s="88"/>
      <c r="H1902" s="88"/>
      <c r="I1902" s="88"/>
      <c r="J1902" s="88"/>
      <c r="K1902" s="88"/>
      <c r="L1902" s="88"/>
      <c r="M1902" s="45">
        <v>1736</v>
      </c>
      <c r="N1902" s="45">
        <v>3285</v>
      </c>
      <c r="O1902" s="45"/>
      <c r="P1902" s="45"/>
      <c r="Q1902" s="45"/>
      <c r="R1902" s="45"/>
      <c r="S1902" s="45"/>
      <c r="T1902" s="45"/>
      <c r="U1902" s="45"/>
      <c r="V1902" s="45"/>
      <c r="W1902" s="138"/>
      <c r="X1902" s="138"/>
      <c r="Y1902" s="138"/>
      <c r="Z1902" s="25">
        <v>0.97529999999999994</v>
      </c>
      <c r="AA1902" s="25">
        <v>0.87270000000000003</v>
      </c>
      <c r="AB1902" s="25">
        <v>0.29399999999999998</v>
      </c>
      <c r="AC1902" s="25">
        <v>8.3500000000000005E-2</v>
      </c>
      <c r="AD1902" s="121">
        <v>134</v>
      </c>
      <c r="AE1902" s="121">
        <v>20</v>
      </c>
      <c r="AF1902" s="88">
        <v>51</v>
      </c>
      <c r="AG1902" s="88">
        <v>90</v>
      </c>
    </row>
    <row r="1903" spans="1:33">
      <c r="A1903" s="48" t="s">
        <v>175</v>
      </c>
      <c r="B1903" s="2" t="s">
        <v>75</v>
      </c>
      <c r="C1903" s="13" t="s">
        <v>186</v>
      </c>
      <c r="D1903" s="2">
        <v>2016</v>
      </c>
      <c r="E1903" s="13">
        <v>2016</v>
      </c>
      <c r="F1903" s="13" t="s">
        <v>102</v>
      </c>
      <c r="G1903" s="88"/>
      <c r="H1903" s="88"/>
      <c r="I1903" s="88"/>
      <c r="J1903" s="88"/>
      <c r="K1903" s="88"/>
      <c r="L1903" s="88"/>
      <c r="M1903" s="45">
        <v>16877</v>
      </c>
      <c r="N1903" s="45">
        <v>31886</v>
      </c>
      <c r="O1903" s="45"/>
      <c r="P1903" s="45"/>
      <c r="Q1903" s="45"/>
      <c r="R1903" s="45"/>
      <c r="S1903" s="45"/>
      <c r="T1903" s="45"/>
      <c r="U1903" s="45"/>
      <c r="V1903" s="45"/>
      <c r="W1903" s="138"/>
      <c r="X1903" s="138"/>
      <c r="Y1903" s="138"/>
      <c r="Z1903" s="25">
        <v>0.81479999999999997</v>
      </c>
      <c r="AA1903" s="25">
        <v>0.94320000000000004</v>
      </c>
      <c r="AB1903" s="25">
        <v>0.29399999999999998</v>
      </c>
      <c r="AC1903" s="25">
        <v>8.3500000000000005E-2</v>
      </c>
      <c r="AD1903" s="121">
        <v>1655</v>
      </c>
      <c r="AE1903" s="121">
        <v>656</v>
      </c>
      <c r="AF1903" s="88">
        <v>854</v>
      </c>
      <c r="AG1903" s="88">
        <v>1495</v>
      </c>
    </row>
    <row r="1904" spans="1:33">
      <c r="A1904" s="48" t="s">
        <v>176</v>
      </c>
      <c r="B1904" s="2" t="s">
        <v>75</v>
      </c>
      <c r="C1904" s="13" t="s">
        <v>186</v>
      </c>
      <c r="D1904" s="2">
        <v>2016</v>
      </c>
      <c r="E1904" s="13">
        <v>2016</v>
      </c>
      <c r="F1904" s="13" t="s">
        <v>102</v>
      </c>
      <c r="G1904" s="88"/>
      <c r="H1904" s="88"/>
      <c r="I1904" s="88"/>
      <c r="J1904" s="88"/>
      <c r="K1904" s="88"/>
      <c r="L1904" s="88"/>
      <c r="M1904" s="45">
        <v>2819</v>
      </c>
      <c r="N1904" s="45">
        <v>5209</v>
      </c>
      <c r="O1904" s="45"/>
      <c r="P1904" s="45"/>
      <c r="Q1904" s="45"/>
      <c r="R1904" s="45"/>
      <c r="S1904" s="45"/>
      <c r="T1904" s="45"/>
      <c r="U1904" s="45"/>
      <c r="V1904" s="45"/>
      <c r="W1904" s="138"/>
      <c r="X1904" s="138"/>
      <c r="Y1904" s="138"/>
      <c r="Z1904" s="25">
        <v>0.9748</v>
      </c>
      <c r="AA1904" s="25">
        <v>0.86960000000000004</v>
      </c>
      <c r="AB1904" s="25">
        <v>0.29399999999999998</v>
      </c>
      <c r="AC1904" s="25">
        <v>8.3500000000000005E-2</v>
      </c>
      <c r="AD1904" s="121">
        <v>175</v>
      </c>
      <c r="AE1904" s="121">
        <v>29</v>
      </c>
      <c r="AF1904" s="88">
        <v>60</v>
      </c>
      <c r="AG1904" s="88">
        <v>112</v>
      </c>
    </row>
    <row r="1905" spans="1:33">
      <c r="A1905" s="48" t="s">
        <v>177</v>
      </c>
      <c r="B1905" s="2" t="s">
        <v>75</v>
      </c>
      <c r="C1905" s="13" t="s">
        <v>186</v>
      </c>
      <c r="D1905" s="2">
        <v>2016</v>
      </c>
      <c r="E1905" s="13">
        <v>2016</v>
      </c>
      <c r="F1905" s="13" t="s">
        <v>102</v>
      </c>
      <c r="G1905" s="88"/>
      <c r="H1905" s="88"/>
      <c r="I1905" s="88"/>
      <c r="J1905" s="88"/>
      <c r="K1905" s="88"/>
      <c r="L1905" s="88"/>
      <c r="M1905" s="45">
        <v>646</v>
      </c>
      <c r="N1905" s="45">
        <v>1477</v>
      </c>
      <c r="O1905" s="45"/>
      <c r="P1905" s="45"/>
      <c r="Q1905" s="45"/>
      <c r="R1905" s="45"/>
      <c r="S1905" s="45"/>
      <c r="T1905" s="45"/>
      <c r="U1905" s="45"/>
      <c r="V1905" s="45"/>
      <c r="W1905" s="138"/>
      <c r="X1905" s="138"/>
      <c r="Y1905" s="138"/>
      <c r="Z1905" s="25">
        <v>0.81479999999999997</v>
      </c>
      <c r="AA1905" s="25">
        <v>1</v>
      </c>
      <c r="AB1905" s="25">
        <v>0.29399999999999998</v>
      </c>
      <c r="AC1905" s="25">
        <v>8.3500000000000005E-2</v>
      </c>
      <c r="AD1905" s="121">
        <v>52</v>
      </c>
      <c r="AE1905" s="121">
        <v>4</v>
      </c>
      <c r="AF1905" s="88">
        <v>112</v>
      </c>
      <c r="AG1905" s="88">
        <v>244</v>
      </c>
    </row>
    <row r="1906" spans="1:33">
      <c r="A1906" s="48" t="s">
        <v>178</v>
      </c>
      <c r="B1906" s="2" t="s">
        <v>74</v>
      </c>
      <c r="C1906" s="13" t="s">
        <v>186</v>
      </c>
      <c r="D1906" s="2">
        <v>2016</v>
      </c>
      <c r="E1906" s="13">
        <v>2016</v>
      </c>
      <c r="F1906" s="13" t="s">
        <v>102</v>
      </c>
      <c r="G1906" s="88"/>
      <c r="H1906" s="88"/>
      <c r="I1906" s="88"/>
      <c r="J1906" s="88"/>
      <c r="K1906" s="88"/>
      <c r="L1906" s="88"/>
      <c r="M1906" s="45">
        <v>33326</v>
      </c>
      <c r="N1906" s="45">
        <v>66496</v>
      </c>
      <c r="O1906" s="45"/>
      <c r="P1906" s="45"/>
      <c r="Q1906" s="45"/>
      <c r="R1906" s="45"/>
      <c r="S1906" s="45"/>
      <c r="T1906" s="45"/>
      <c r="U1906" s="45"/>
      <c r="V1906" s="45"/>
      <c r="W1906" s="138"/>
      <c r="X1906" s="138"/>
      <c r="Y1906" s="138"/>
      <c r="Z1906" s="25">
        <v>0.9657</v>
      </c>
      <c r="AA1906" s="25">
        <v>0.98609999999999998</v>
      </c>
      <c r="AB1906" s="25">
        <v>0.5</v>
      </c>
      <c r="AC1906" s="25">
        <v>3.8800000000000001E-2</v>
      </c>
      <c r="AD1906" s="121">
        <v>2362</v>
      </c>
      <c r="AE1906" s="121">
        <v>684</v>
      </c>
      <c r="AF1906" s="88">
        <v>4900</v>
      </c>
      <c r="AG1906" s="88">
        <v>9944</v>
      </c>
    </row>
    <row r="1907" spans="1:33">
      <c r="A1907" s="48" t="s">
        <v>179</v>
      </c>
      <c r="B1907" s="2" t="s">
        <v>75</v>
      </c>
      <c r="C1907" s="13" t="s">
        <v>186</v>
      </c>
      <c r="D1907" s="2">
        <v>2016</v>
      </c>
      <c r="E1907" s="13">
        <v>2016</v>
      </c>
      <c r="F1907" s="13" t="s">
        <v>102</v>
      </c>
      <c r="G1907" s="88"/>
      <c r="H1907" s="88"/>
      <c r="I1907" s="88"/>
      <c r="J1907" s="88"/>
      <c r="K1907" s="88"/>
      <c r="L1907" s="88"/>
      <c r="M1907" s="45">
        <v>2574</v>
      </c>
      <c r="N1907" s="45">
        <v>5240</v>
      </c>
      <c r="O1907" s="45"/>
      <c r="P1907" s="45"/>
      <c r="Q1907" s="45"/>
      <c r="R1907" s="45"/>
      <c r="S1907" s="45"/>
      <c r="T1907" s="45"/>
      <c r="U1907" s="45"/>
      <c r="V1907" s="45"/>
      <c r="W1907" s="138"/>
      <c r="X1907" s="138"/>
      <c r="Y1907" s="138"/>
      <c r="Z1907" s="25">
        <v>1</v>
      </c>
      <c r="AA1907" s="25">
        <v>0.90910000000000002</v>
      </c>
      <c r="AB1907" s="25">
        <v>0.29399999999999998</v>
      </c>
      <c r="AC1907" s="25">
        <v>8.3500000000000005E-2</v>
      </c>
      <c r="AD1907" s="121">
        <v>197</v>
      </c>
      <c r="AE1907" s="121">
        <v>14</v>
      </c>
      <c r="AF1907" s="88">
        <v>107</v>
      </c>
      <c r="AG1907" s="88">
        <v>199</v>
      </c>
    </row>
    <row r="1908" spans="1:33">
      <c r="A1908" s="48" t="s">
        <v>180</v>
      </c>
      <c r="B1908" s="2" t="s">
        <v>75</v>
      </c>
      <c r="C1908" s="13" t="s">
        <v>186</v>
      </c>
      <c r="D1908" s="2">
        <v>2016</v>
      </c>
      <c r="E1908" s="13">
        <v>2016</v>
      </c>
      <c r="F1908" s="13" t="s">
        <v>102</v>
      </c>
      <c r="G1908" s="88"/>
      <c r="H1908" s="88"/>
      <c r="I1908" s="88"/>
      <c r="J1908" s="88"/>
      <c r="K1908" s="88"/>
      <c r="L1908" s="88"/>
      <c r="M1908" s="45">
        <v>7136</v>
      </c>
      <c r="N1908" s="45">
        <v>12674</v>
      </c>
      <c r="O1908" s="45"/>
      <c r="P1908" s="45"/>
      <c r="Q1908" s="45"/>
      <c r="R1908" s="45"/>
      <c r="S1908" s="45"/>
      <c r="T1908" s="45"/>
      <c r="U1908" s="45"/>
      <c r="V1908" s="45"/>
      <c r="W1908" s="138"/>
      <c r="X1908" s="138"/>
      <c r="Y1908" s="138"/>
      <c r="Z1908" s="25">
        <v>0.97419999999999995</v>
      </c>
      <c r="AA1908" s="25">
        <v>0.98089999999999999</v>
      </c>
      <c r="AB1908" s="25">
        <v>0.29399999999999998</v>
      </c>
      <c r="AC1908" s="25">
        <v>8.3500000000000005E-2</v>
      </c>
      <c r="AD1908" s="121">
        <v>559</v>
      </c>
      <c r="AE1908" s="121">
        <v>97</v>
      </c>
      <c r="AF1908" s="88">
        <v>360</v>
      </c>
      <c r="AG1908" s="88">
        <v>725</v>
      </c>
    </row>
    <row r="1909" spans="1:33">
      <c r="A1909" s="12" t="s">
        <v>122</v>
      </c>
      <c r="B1909" s="2" t="s">
        <v>74</v>
      </c>
      <c r="C1909" s="13" t="s">
        <v>186</v>
      </c>
      <c r="D1909" s="2">
        <v>2016</v>
      </c>
      <c r="E1909" s="13">
        <v>2016</v>
      </c>
      <c r="F1909" s="13" t="s">
        <v>102</v>
      </c>
      <c r="G1909" s="88"/>
      <c r="H1909" s="88"/>
      <c r="I1909" s="88"/>
      <c r="J1909" s="88"/>
      <c r="K1909" s="88"/>
      <c r="L1909" s="88"/>
      <c r="M1909" s="45">
        <v>100635</v>
      </c>
      <c r="N1909" s="45">
        <v>232719</v>
      </c>
      <c r="O1909" s="45"/>
      <c r="P1909" s="45"/>
      <c r="Q1909" s="45"/>
      <c r="R1909" s="45"/>
      <c r="S1909" s="45"/>
      <c r="T1909" s="45"/>
      <c r="U1909" s="45"/>
      <c r="V1909" s="45"/>
      <c r="W1909" s="138"/>
      <c r="X1909" s="138"/>
      <c r="Y1909" s="138"/>
      <c r="Z1909" s="25">
        <v>0.93910000000000005</v>
      </c>
      <c r="AA1909" s="25">
        <v>0.95299999999999996</v>
      </c>
      <c r="AB1909" s="25">
        <v>0.34</v>
      </c>
      <c r="AC1909" s="25">
        <v>2.6599999999999999E-2</v>
      </c>
      <c r="AD1909" s="121">
        <v>5116</v>
      </c>
      <c r="AE1909" s="121">
        <v>1812</v>
      </c>
      <c r="AF1909" s="88">
        <v>13090</v>
      </c>
      <c r="AG1909" s="88">
        <v>29537</v>
      </c>
    </row>
    <row r="1910" spans="1:33">
      <c r="A1910" s="12" t="s">
        <v>123</v>
      </c>
      <c r="B1910" s="2" t="s">
        <v>75</v>
      </c>
      <c r="C1910" s="13" t="s">
        <v>186</v>
      </c>
      <c r="D1910" s="2">
        <v>2016</v>
      </c>
      <c r="E1910" s="13">
        <v>2016</v>
      </c>
      <c r="F1910" s="13" t="s">
        <v>102</v>
      </c>
      <c r="G1910" s="88"/>
      <c r="H1910" s="88"/>
      <c r="I1910" s="88"/>
      <c r="J1910" s="88"/>
      <c r="K1910" s="88"/>
      <c r="L1910" s="88"/>
      <c r="M1910" s="45">
        <v>1559</v>
      </c>
      <c r="N1910" s="45">
        <v>3611</v>
      </c>
      <c r="O1910" s="45"/>
      <c r="P1910" s="45"/>
      <c r="Q1910" s="45"/>
      <c r="R1910" s="45"/>
      <c r="S1910" s="45"/>
      <c r="T1910" s="45"/>
      <c r="U1910" s="45"/>
      <c r="V1910" s="45"/>
      <c r="W1910" s="138"/>
      <c r="X1910" s="138"/>
      <c r="Y1910" s="138"/>
      <c r="Z1910" s="25">
        <v>0.96970000000000001</v>
      </c>
      <c r="AA1910" s="25">
        <v>0.94440000000000002</v>
      </c>
      <c r="AB1910" s="25">
        <v>0.29399999999999998</v>
      </c>
      <c r="AC1910" s="25">
        <v>8.3500000000000005E-2</v>
      </c>
      <c r="AD1910" s="121">
        <v>85</v>
      </c>
      <c r="AE1910" s="121">
        <v>12</v>
      </c>
      <c r="AF1910" s="88">
        <v>198</v>
      </c>
      <c r="AG1910" s="88">
        <v>431</v>
      </c>
    </row>
    <row r="1911" spans="1:33">
      <c r="A1911" s="12" t="s">
        <v>124</v>
      </c>
      <c r="B1911" s="2" t="s">
        <v>75</v>
      </c>
      <c r="C1911" s="13" t="s">
        <v>186</v>
      </c>
      <c r="D1911" s="2">
        <v>2016</v>
      </c>
      <c r="E1911" s="13">
        <v>2016</v>
      </c>
      <c r="F1911" s="13" t="s">
        <v>102</v>
      </c>
      <c r="G1911" s="88"/>
      <c r="H1911" s="88"/>
      <c r="I1911" s="88"/>
      <c r="J1911" s="88"/>
      <c r="K1911" s="88"/>
      <c r="L1911" s="88"/>
      <c r="M1911" s="45">
        <v>12431</v>
      </c>
      <c r="N1911" s="45">
        <v>21106</v>
      </c>
      <c r="O1911" s="45"/>
      <c r="P1911" s="45"/>
      <c r="Q1911" s="45"/>
      <c r="R1911" s="45"/>
      <c r="S1911" s="45"/>
      <c r="T1911" s="45"/>
      <c r="U1911" s="45"/>
      <c r="V1911" s="45"/>
      <c r="W1911" s="138"/>
      <c r="X1911" s="138"/>
      <c r="Y1911" s="138"/>
      <c r="Z1911" s="25">
        <v>0.99139999999999995</v>
      </c>
      <c r="AA1911" s="25">
        <v>0.95530000000000004</v>
      </c>
      <c r="AB1911" s="25">
        <v>0.29399999999999998</v>
      </c>
      <c r="AC1911" s="25">
        <v>8.3500000000000005E-2</v>
      </c>
      <c r="AD1911" s="121">
        <v>1393</v>
      </c>
      <c r="AE1911" s="121">
        <v>253</v>
      </c>
      <c r="AF1911" s="88">
        <v>596</v>
      </c>
      <c r="AG1911" s="88">
        <v>1135</v>
      </c>
    </row>
    <row r="1912" spans="1:33">
      <c r="A1912" s="12" t="s">
        <v>125</v>
      </c>
      <c r="B1912" s="2" t="s">
        <v>75</v>
      </c>
      <c r="C1912" s="13" t="s">
        <v>186</v>
      </c>
      <c r="D1912" s="2">
        <v>2016</v>
      </c>
      <c r="E1912" s="13">
        <v>2016</v>
      </c>
      <c r="F1912" s="13" t="s">
        <v>102</v>
      </c>
      <c r="G1912" s="88"/>
      <c r="H1912" s="88"/>
      <c r="I1912" s="88"/>
      <c r="J1912" s="88"/>
      <c r="K1912" s="88"/>
      <c r="L1912" s="88"/>
      <c r="M1912" s="45">
        <v>17680</v>
      </c>
      <c r="N1912" s="45">
        <v>43114</v>
      </c>
      <c r="O1912" s="45"/>
      <c r="P1912" s="45"/>
      <c r="Q1912" s="45"/>
      <c r="R1912" s="45"/>
      <c r="S1912" s="45"/>
      <c r="T1912" s="45"/>
      <c r="U1912" s="45"/>
      <c r="V1912" s="45"/>
      <c r="W1912" s="138"/>
      <c r="X1912" s="138"/>
      <c r="Y1912" s="138"/>
      <c r="Z1912" s="25">
        <v>0.96560000000000001</v>
      </c>
      <c r="AA1912" s="25">
        <v>0.9284</v>
      </c>
      <c r="AB1912" s="25">
        <v>0.29399999999999998</v>
      </c>
      <c r="AC1912" s="25">
        <v>8.3500000000000005E-2</v>
      </c>
      <c r="AD1912" s="121">
        <v>1197</v>
      </c>
      <c r="AE1912" s="121">
        <v>153</v>
      </c>
      <c r="AF1912" s="88">
        <v>888</v>
      </c>
      <c r="AG1912" s="88">
        <v>1751</v>
      </c>
    </row>
    <row r="1913" spans="1:33">
      <c r="A1913" s="12" t="s">
        <v>126</v>
      </c>
      <c r="B1913" s="2" t="s">
        <v>75</v>
      </c>
      <c r="C1913" s="13" t="s">
        <v>186</v>
      </c>
      <c r="D1913" s="2">
        <v>2016</v>
      </c>
      <c r="E1913" s="13">
        <v>2016</v>
      </c>
      <c r="F1913" s="13" t="s">
        <v>102</v>
      </c>
      <c r="G1913" s="88"/>
      <c r="H1913" s="88"/>
      <c r="I1913" s="88"/>
      <c r="J1913" s="88"/>
      <c r="K1913" s="88"/>
      <c r="L1913" s="88"/>
      <c r="M1913" s="45">
        <v>1041</v>
      </c>
      <c r="N1913" s="45">
        <v>2013</v>
      </c>
      <c r="O1913" s="45"/>
      <c r="P1913" s="45"/>
      <c r="Q1913" s="45"/>
      <c r="R1913" s="45"/>
      <c r="S1913" s="45"/>
      <c r="T1913" s="45"/>
      <c r="U1913" s="45"/>
      <c r="V1913" s="45"/>
      <c r="W1913" s="138"/>
      <c r="X1913" s="138"/>
      <c r="Y1913" s="138"/>
      <c r="Z1913" s="25">
        <v>1</v>
      </c>
      <c r="AA1913" s="25">
        <v>0.94440000000000002</v>
      </c>
      <c r="AB1913" s="25">
        <v>0.29399999999999998</v>
      </c>
      <c r="AC1913" s="25">
        <v>8.3500000000000005E-2</v>
      </c>
      <c r="AD1913" s="121">
        <v>88</v>
      </c>
      <c r="AE1913" s="121">
        <v>5</v>
      </c>
      <c r="AF1913" s="88">
        <v>63</v>
      </c>
      <c r="AG1913" s="88">
        <v>127</v>
      </c>
    </row>
    <row r="1914" spans="1:33">
      <c r="A1914" s="12" t="s">
        <v>127</v>
      </c>
      <c r="B1914" s="2" t="s">
        <v>75</v>
      </c>
      <c r="C1914" s="13" t="s">
        <v>186</v>
      </c>
      <c r="D1914" s="2">
        <v>2016</v>
      </c>
      <c r="E1914" s="13">
        <v>2016</v>
      </c>
      <c r="F1914" s="13" t="s">
        <v>102</v>
      </c>
      <c r="G1914" s="88"/>
      <c r="H1914" s="88"/>
      <c r="I1914" s="88"/>
      <c r="J1914" s="88"/>
      <c r="K1914" s="88"/>
      <c r="L1914" s="88"/>
      <c r="M1914" s="45">
        <v>70534</v>
      </c>
      <c r="N1914" s="45">
        <v>163823</v>
      </c>
      <c r="O1914" s="45"/>
      <c r="P1914" s="45"/>
      <c r="Q1914" s="45"/>
      <c r="R1914" s="45"/>
      <c r="S1914" s="45"/>
      <c r="T1914" s="45"/>
      <c r="U1914" s="45"/>
      <c r="V1914" s="45"/>
      <c r="W1914" s="138"/>
      <c r="X1914" s="138"/>
      <c r="Y1914" s="138"/>
      <c r="Z1914" s="25">
        <v>0.98670000000000002</v>
      </c>
      <c r="AA1914" s="25">
        <v>0.93979999999999997</v>
      </c>
      <c r="AB1914" s="25">
        <v>0.25</v>
      </c>
      <c r="AC1914" s="25">
        <v>1.35E-2</v>
      </c>
      <c r="AD1914" s="121">
        <v>5764</v>
      </c>
      <c r="AE1914" s="121">
        <v>1521</v>
      </c>
      <c r="AF1914" s="88">
        <v>9659</v>
      </c>
      <c r="AG1914" s="88">
        <v>22242</v>
      </c>
    </row>
    <row r="1915" spans="1:33">
      <c r="A1915" s="12" t="s">
        <v>128</v>
      </c>
      <c r="B1915" s="2" t="s">
        <v>75</v>
      </c>
      <c r="C1915" s="13" t="s">
        <v>186</v>
      </c>
      <c r="D1915" s="2">
        <v>2016</v>
      </c>
      <c r="E1915" s="13">
        <v>2016</v>
      </c>
      <c r="F1915" s="13" t="s">
        <v>102</v>
      </c>
      <c r="G1915" s="88"/>
      <c r="H1915" s="88"/>
      <c r="I1915" s="88"/>
      <c r="J1915" s="88"/>
      <c r="K1915" s="88"/>
      <c r="L1915" s="88"/>
      <c r="M1915" s="45">
        <v>10720</v>
      </c>
      <c r="N1915" s="45">
        <v>24345</v>
      </c>
      <c r="O1915" s="45"/>
      <c r="P1915" s="45"/>
      <c r="Q1915" s="45"/>
      <c r="R1915" s="45"/>
      <c r="S1915" s="45"/>
      <c r="T1915" s="45"/>
      <c r="U1915" s="45"/>
      <c r="V1915" s="45"/>
      <c r="W1915" s="138"/>
      <c r="X1915" s="138"/>
      <c r="Y1915" s="138"/>
      <c r="Z1915" s="25">
        <v>0.99009999999999998</v>
      </c>
      <c r="AA1915" s="25">
        <v>0.94030000000000002</v>
      </c>
      <c r="AB1915" s="25">
        <v>0.29399999999999998</v>
      </c>
      <c r="AC1915" s="25">
        <v>8.3500000000000005E-2</v>
      </c>
      <c r="AD1915" s="121">
        <v>793</v>
      </c>
      <c r="AE1915" s="121">
        <v>123</v>
      </c>
      <c r="AF1915" s="88">
        <v>1271</v>
      </c>
      <c r="AG1915" s="88">
        <v>2873</v>
      </c>
    </row>
    <row r="1916" spans="1:33">
      <c r="A1916" s="12" t="s">
        <v>129</v>
      </c>
      <c r="B1916" s="2" t="s">
        <v>75</v>
      </c>
      <c r="C1916" s="13" t="s">
        <v>186</v>
      </c>
      <c r="D1916" s="2">
        <v>2016</v>
      </c>
      <c r="E1916" s="13">
        <v>2016</v>
      </c>
      <c r="F1916" s="13" t="s">
        <v>102</v>
      </c>
      <c r="G1916" s="88"/>
      <c r="H1916" s="88"/>
      <c r="I1916" s="88"/>
      <c r="J1916" s="88"/>
      <c r="K1916" s="88"/>
      <c r="L1916" s="88"/>
      <c r="M1916" s="45">
        <v>6592</v>
      </c>
      <c r="N1916" s="45">
        <v>12406</v>
      </c>
      <c r="O1916" s="45"/>
      <c r="P1916" s="45"/>
      <c r="Q1916" s="45"/>
      <c r="R1916" s="45"/>
      <c r="S1916" s="45"/>
      <c r="T1916" s="45"/>
      <c r="U1916" s="45"/>
      <c r="V1916" s="45"/>
      <c r="W1916" s="138"/>
      <c r="X1916" s="138"/>
      <c r="Y1916" s="138"/>
      <c r="Z1916" s="25">
        <v>0.92559999999999998</v>
      </c>
      <c r="AA1916" s="25">
        <v>0.95379999999999998</v>
      </c>
      <c r="AB1916" s="25">
        <v>0.29399999999999998</v>
      </c>
      <c r="AC1916" s="25">
        <v>8.3500000000000005E-2</v>
      </c>
      <c r="AD1916" s="121">
        <v>401</v>
      </c>
      <c r="AE1916" s="121">
        <v>53</v>
      </c>
      <c r="AF1916" s="88">
        <v>389</v>
      </c>
      <c r="AG1916" s="88">
        <v>791</v>
      </c>
    </row>
    <row r="1917" spans="1:33">
      <c r="A1917" s="12" t="s">
        <v>130</v>
      </c>
      <c r="B1917" s="2" t="s">
        <v>75</v>
      </c>
      <c r="C1917" s="13" t="s">
        <v>186</v>
      </c>
      <c r="D1917" s="2">
        <v>2016</v>
      </c>
      <c r="E1917" s="13">
        <v>2016</v>
      </c>
      <c r="F1917" s="13" t="s">
        <v>102</v>
      </c>
      <c r="G1917" s="88"/>
      <c r="H1917" s="88"/>
      <c r="I1917" s="88"/>
      <c r="J1917" s="88"/>
      <c r="K1917" s="88"/>
      <c r="L1917" s="88"/>
      <c r="M1917" s="45">
        <v>1575</v>
      </c>
      <c r="N1917" s="45">
        <v>3133</v>
      </c>
      <c r="O1917" s="45"/>
      <c r="P1917" s="45"/>
      <c r="Q1917" s="45"/>
      <c r="R1917" s="45"/>
      <c r="S1917" s="45"/>
      <c r="T1917" s="45"/>
      <c r="U1917" s="45"/>
      <c r="V1917" s="45"/>
      <c r="W1917" s="138"/>
      <c r="X1917" s="138"/>
      <c r="Y1917" s="138"/>
      <c r="Z1917" s="25">
        <v>0.87619999999999998</v>
      </c>
      <c r="AA1917" s="25">
        <v>0.71619999999999995</v>
      </c>
      <c r="AB1917" s="25">
        <v>0.29399999999999998</v>
      </c>
      <c r="AC1917" s="25">
        <v>8.3500000000000005E-2</v>
      </c>
      <c r="AD1917" s="121">
        <v>127</v>
      </c>
      <c r="AE1917" s="121">
        <v>16</v>
      </c>
      <c r="AF1917" s="88">
        <v>85</v>
      </c>
      <c r="AG1917" s="88">
        <v>158</v>
      </c>
    </row>
    <row r="1918" spans="1:33">
      <c r="A1918" s="12" t="s">
        <v>131</v>
      </c>
      <c r="B1918" s="2" t="s">
        <v>76</v>
      </c>
      <c r="C1918" s="13" t="s">
        <v>186</v>
      </c>
      <c r="D1918" s="2">
        <v>2016</v>
      </c>
      <c r="E1918" s="13">
        <v>2016</v>
      </c>
      <c r="F1918" s="13" t="s">
        <v>102</v>
      </c>
      <c r="G1918" s="88"/>
      <c r="H1918" s="88"/>
      <c r="I1918" s="88"/>
      <c r="J1918" s="88"/>
      <c r="K1918" s="88"/>
      <c r="L1918" s="88"/>
      <c r="M1918" s="45">
        <v>553594</v>
      </c>
      <c r="N1918" s="45">
        <v>1112257</v>
      </c>
      <c r="O1918" s="45"/>
      <c r="P1918" s="45"/>
      <c r="Q1918" s="45"/>
      <c r="R1918" s="45"/>
      <c r="S1918" s="45"/>
      <c r="T1918" s="45"/>
      <c r="U1918" s="45"/>
      <c r="V1918" s="45"/>
      <c r="W1918" s="138"/>
      <c r="X1918" s="138"/>
      <c r="Y1918" s="138"/>
      <c r="Z1918" s="25">
        <v>0.96460000000000001</v>
      </c>
      <c r="AA1918" s="25">
        <v>0.85740000000000005</v>
      </c>
      <c r="AB1918" s="25">
        <v>0.5</v>
      </c>
      <c r="AC1918" s="25">
        <v>9.0399999999999994E-2</v>
      </c>
      <c r="AD1918" s="121">
        <v>33964</v>
      </c>
      <c r="AE1918" s="121">
        <v>6162</v>
      </c>
      <c r="AF1918" s="88">
        <v>96467</v>
      </c>
      <c r="AG1918" s="88">
        <v>195542</v>
      </c>
    </row>
    <row r="1919" spans="1:33">
      <c r="A1919" s="12" t="s">
        <v>132</v>
      </c>
      <c r="B1919" s="2" t="s">
        <v>75</v>
      </c>
      <c r="C1919" s="13" t="s">
        <v>186</v>
      </c>
      <c r="D1919" s="2">
        <v>2016</v>
      </c>
      <c r="E1919" s="13">
        <v>2016</v>
      </c>
      <c r="F1919" s="13" t="s">
        <v>102</v>
      </c>
      <c r="G1919" s="88"/>
      <c r="H1919" s="88"/>
      <c r="I1919" s="88"/>
      <c r="J1919" s="88"/>
      <c r="K1919" s="88"/>
      <c r="L1919" s="88"/>
      <c r="M1919" s="45">
        <v>11825</v>
      </c>
      <c r="N1919" s="45">
        <v>28762</v>
      </c>
      <c r="O1919" s="45"/>
      <c r="P1919" s="45"/>
      <c r="Q1919" s="45"/>
      <c r="R1919" s="45"/>
      <c r="S1919" s="45"/>
      <c r="T1919" s="45"/>
      <c r="U1919" s="45"/>
      <c r="V1919" s="45"/>
      <c r="W1919" s="138"/>
      <c r="X1919" s="138"/>
      <c r="Y1919" s="138"/>
      <c r="Z1919" s="25">
        <v>0.99329999999999996</v>
      </c>
      <c r="AA1919" s="25">
        <v>0.95369999999999999</v>
      </c>
      <c r="AB1919" s="25">
        <v>0.29399999999999998</v>
      </c>
      <c r="AC1919" s="25">
        <v>8.3500000000000005E-2</v>
      </c>
      <c r="AD1919" s="121">
        <v>717</v>
      </c>
      <c r="AE1919" s="121">
        <v>113</v>
      </c>
      <c r="AF1919" s="88">
        <v>2675</v>
      </c>
      <c r="AG1919" s="88">
        <v>6491</v>
      </c>
    </row>
    <row r="1920" spans="1:33">
      <c r="A1920" s="12" t="s">
        <v>133</v>
      </c>
      <c r="B1920" s="2" t="s">
        <v>75</v>
      </c>
      <c r="C1920" s="13" t="s">
        <v>186</v>
      </c>
      <c r="D1920" s="2">
        <v>2016</v>
      </c>
      <c r="E1920" s="13">
        <v>2016</v>
      </c>
      <c r="F1920" s="13" t="s">
        <v>102</v>
      </c>
      <c r="G1920" s="88"/>
      <c r="H1920" s="88"/>
      <c r="I1920" s="88"/>
      <c r="J1920" s="88"/>
      <c r="K1920" s="88"/>
      <c r="L1920" s="88"/>
      <c r="M1920" s="45">
        <v>6194</v>
      </c>
      <c r="N1920" s="45">
        <v>10182</v>
      </c>
      <c r="O1920" s="45"/>
      <c r="P1920" s="45"/>
      <c r="Q1920" s="45"/>
      <c r="R1920" s="45"/>
      <c r="S1920" s="45"/>
      <c r="T1920" s="45"/>
      <c r="U1920" s="45"/>
      <c r="V1920" s="45"/>
      <c r="W1920" s="138"/>
      <c r="X1920" s="138"/>
      <c r="Y1920" s="138"/>
      <c r="Z1920" s="25">
        <v>0.97719999999999996</v>
      </c>
      <c r="AA1920" s="25">
        <v>0.96279999999999999</v>
      </c>
      <c r="AB1920" s="25">
        <v>0.29399999999999998</v>
      </c>
      <c r="AC1920" s="25">
        <v>8.3500000000000005E-2</v>
      </c>
      <c r="AD1920" s="121">
        <v>490</v>
      </c>
      <c r="AE1920" s="121">
        <v>117</v>
      </c>
      <c r="AF1920" s="88">
        <v>1219</v>
      </c>
      <c r="AG1920" s="88">
        <v>2252</v>
      </c>
    </row>
    <row r="1921" spans="1:33">
      <c r="A1921" s="12" t="s">
        <v>134</v>
      </c>
      <c r="B1921" s="2" t="s">
        <v>75</v>
      </c>
      <c r="C1921" s="13" t="s">
        <v>186</v>
      </c>
      <c r="D1921" s="2">
        <v>2016</v>
      </c>
      <c r="E1921" s="13">
        <v>2016</v>
      </c>
      <c r="F1921" s="13" t="s">
        <v>102</v>
      </c>
      <c r="G1921" s="88"/>
      <c r="H1921" s="88"/>
      <c r="I1921" s="88"/>
      <c r="J1921" s="88"/>
      <c r="K1921" s="88"/>
      <c r="L1921" s="88"/>
      <c r="M1921" s="45">
        <v>1066</v>
      </c>
      <c r="N1921" s="45">
        <v>1964</v>
      </c>
      <c r="O1921" s="45"/>
      <c r="P1921" s="45"/>
      <c r="Q1921" s="45"/>
      <c r="R1921" s="45"/>
      <c r="S1921" s="45"/>
      <c r="T1921" s="45"/>
      <c r="U1921" s="45"/>
      <c r="V1921" s="45"/>
      <c r="W1921" s="138"/>
      <c r="X1921" s="138"/>
      <c r="Y1921" s="138"/>
      <c r="Z1921" s="25">
        <v>0.97060000000000002</v>
      </c>
      <c r="AA1921" s="25">
        <v>0.96</v>
      </c>
      <c r="AB1921" s="25">
        <v>0.29399999999999998</v>
      </c>
      <c r="AC1921" s="25">
        <v>8.3500000000000005E-2</v>
      </c>
      <c r="AD1921" s="121">
        <v>66</v>
      </c>
      <c r="AE1921" s="121">
        <v>10</v>
      </c>
      <c r="AF1921" s="88" t="s">
        <v>430</v>
      </c>
      <c r="AG1921" s="88">
        <v>45</v>
      </c>
    </row>
    <row r="1922" spans="1:33">
      <c r="A1922" s="12" t="s">
        <v>135</v>
      </c>
      <c r="B1922" s="2" t="s">
        <v>75</v>
      </c>
      <c r="C1922" s="13" t="s">
        <v>186</v>
      </c>
      <c r="D1922" s="2">
        <v>2016</v>
      </c>
      <c r="E1922" s="13">
        <v>2016</v>
      </c>
      <c r="F1922" s="13" t="s">
        <v>102</v>
      </c>
      <c r="G1922" s="88"/>
      <c r="H1922" s="88"/>
      <c r="I1922" s="88"/>
      <c r="J1922" s="88"/>
      <c r="K1922" s="88"/>
      <c r="L1922" s="88"/>
      <c r="M1922" s="45">
        <v>6610</v>
      </c>
      <c r="N1922" s="45">
        <v>12391</v>
      </c>
      <c r="O1922" s="45"/>
      <c r="P1922" s="45"/>
      <c r="Q1922" s="45"/>
      <c r="R1922" s="45"/>
      <c r="S1922" s="45"/>
      <c r="T1922" s="45"/>
      <c r="U1922" s="45"/>
      <c r="V1922" s="45"/>
      <c r="W1922" s="138"/>
      <c r="X1922" s="138"/>
      <c r="Y1922" s="138"/>
      <c r="Z1922" s="25">
        <v>0.9304</v>
      </c>
      <c r="AA1922" s="25">
        <v>0.96020000000000005</v>
      </c>
      <c r="AB1922" s="25">
        <v>0.29399999999999998</v>
      </c>
      <c r="AC1922" s="25">
        <v>8.3500000000000005E-2</v>
      </c>
      <c r="AD1922" s="121">
        <v>463</v>
      </c>
      <c r="AE1922" s="121">
        <v>43</v>
      </c>
      <c r="AF1922" s="88">
        <v>526</v>
      </c>
      <c r="AG1922" s="88">
        <v>1175</v>
      </c>
    </row>
    <row r="1923" spans="1:33">
      <c r="A1923" s="12" t="s">
        <v>136</v>
      </c>
      <c r="B1923" s="2" t="s">
        <v>75</v>
      </c>
      <c r="C1923" s="13" t="s">
        <v>186</v>
      </c>
      <c r="D1923" s="2">
        <v>2016</v>
      </c>
      <c r="E1923" s="13">
        <v>2016</v>
      </c>
      <c r="F1923" s="13" t="s">
        <v>102</v>
      </c>
      <c r="G1923" s="88"/>
      <c r="H1923" s="88"/>
      <c r="I1923" s="88"/>
      <c r="J1923" s="88"/>
      <c r="K1923" s="88"/>
      <c r="L1923" s="88"/>
      <c r="M1923" s="45">
        <v>24135</v>
      </c>
      <c r="N1923" s="45">
        <v>55743</v>
      </c>
      <c r="O1923" s="45"/>
      <c r="P1923" s="45"/>
      <c r="Q1923" s="45"/>
      <c r="R1923" s="45"/>
      <c r="S1923" s="45"/>
      <c r="T1923" s="45"/>
      <c r="U1923" s="45"/>
      <c r="V1923" s="45"/>
      <c r="W1923" s="138"/>
      <c r="X1923" s="138"/>
      <c r="Y1923" s="138"/>
      <c r="Z1923" s="25">
        <v>0.91849999999999998</v>
      </c>
      <c r="AA1923" s="25">
        <v>0.97450000000000003</v>
      </c>
      <c r="AB1923" s="25">
        <v>0.33300000000000002</v>
      </c>
      <c r="AC1923" s="25">
        <v>2.1899999999999999E-2</v>
      </c>
      <c r="AD1923" s="121">
        <v>1459</v>
      </c>
      <c r="AE1923" s="121">
        <v>247</v>
      </c>
      <c r="AF1923" s="88">
        <v>3705</v>
      </c>
      <c r="AG1923" s="88">
        <v>8515</v>
      </c>
    </row>
    <row r="1924" spans="1:33">
      <c r="A1924" s="12" t="s">
        <v>137</v>
      </c>
      <c r="B1924" s="2" t="s">
        <v>75</v>
      </c>
      <c r="C1924" s="13" t="s">
        <v>186</v>
      </c>
      <c r="D1924" s="2">
        <v>2016</v>
      </c>
      <c r="E1924" s="13">
        <v>2016</v>
      </c>
      <c r="F1924" s="13" t="s">
        <v>102</v>
      </c>
      <c r="G1924" s="88"/>
      <c r="H1924" s="88"/>
      <c r="I1924" s="88"/>
      <c r="J1924" s="88"/>
      <c r="K1924" s="88"/>
      <c r="L1924" s="88"/>
      <c r="M1924" s="45">
        <v>533</v>
      </c>
      <c r="N1924" s="45">
        <v>1090</v>
      </c>
      <c r="O1924" s="45"/>
      <c r="P1924" s="45"/>
      <c r="Q1924" s="45"/>
      <c r="R1924" s="45"/>
      <c r="S1924" s="45"/>
      <c r="T1924" s="45"/>
      <c r="U1924" s="45"/>
      <c r="V1924" s="45"/>
      <c r="W1924" s="138"/>
      <c r="X1924" s="138"/>
      <c r="Y1924" s="138"/>
      <c r="Z1924" s="25">
        <v>0.89290000000000003</v>
      </c>
      <c r="AA1924" s="25">
        <v>0.86670000000000003</v>
      </c>
      <c r="AB1924" s="25">
        <v>0.29399999999999998</v>
      </c>
      <c r="AC1924" s="25">
        <v>8.3500000000000005E-2</v>
      </c>
      <c r="AD1924" s="121">
        <v>42</v>
      </c>
      <c r="AE1924" s="121">
        <v>4</v>
      </c>
      <c r="AF1924" s="88">
        <v>41</v>
      </c>
      <c r="AG1924" s="88">
        <v>74</v>
      </c>
    </row>
    <row r="1925" spans="1:33">
      <c r="A1925" s="12" t="s">
        <v>138</v>
      </c>
      <c r="B1925" s="2" t="s">
        <v>75</v>
      </c>
      <c r="C1925" s="13" t="s">
        <v>186</v>
      </c>
      <c r="D1925" s="2">
        <v>2016</v>
      </c>
      <c r="E1925" s="13">
        <v>2016</v>
      </c>
      <c r="F1925" s="13" t="s">
        <v>102</v>
      </c>
      <c r="G1925" s="88"/>
      <c r="H1925" s="88"/>
      <c r="I1925" s="88"/>
      <c r="J1925" s="88"/>
      <c r="K1925" s="88"/>
      <c r="L1925" s="88"/>
      <c r="M1925" s="45">
        <v>458</v>
      </c>
      <c r="N1925" s="45">
        <v>787</v>
      </c>
      <c r="O1925" s="45"/>
      <c r="P1925" s="45"/>
      <c r="Q1925" s="45"/>
      <c r="R1925" s="45"/>
      <c r="S1925" s="45"/>
      <c r="T1925" s="45"/>
      <c r="U1925" s="45"/>
      <c r="V1925" s="45"/>
      <c r="W1925" s="138"/>
      <c r="X1925" s="138"/>
      <c r="Y1925" s="138"/>
      <c r="Z1925" s="25">
        <v>0.96299999999999997</v>
      </c>
      <c r="AA1925" s="25">
        <v>1</v>
      </c>
      <c r="AB1925" s="25">
        <v>0.29399999999999998</v>
      </c>
      <c r="AC1925" s="25">
        <v>8.3500000000000005E-2</v>
      </c>
      <c r="AD1925" s="121">
        <v>55</v>
      </c>
      <c r="AE1925" s="121">
        <v>13</v>
      </c>
      <c r="AF1925" s="88">
        <v>65</v>
      </c>
      <c r="AG1925" s="88">
        <v>137</v>
      </c>
    </row>
    <row r="1926" spans="1:33">
      <c r="A1926" s="12" t="s">
        <v>139</v>
      </c>
      <c r="B1926" s="2" t="s">
        <v>75</v>
      </c>
      <c r="C1926" s="13" t="s">
        <v>186</v>
      </c>
      <c r="D1926" s="2">
        <v>2016</v>
      </c>
      <c r="E1926" s="13">
        <v>2016</v>
      </c>
      <c r="F1926" s="13" t="s">
        <v>102</v>
      </c>
      <c r="G1926" s="88"/>
      <c r="H1926" s="88"/>
      <c r="I1926" s="88"/>
      <c r="J1926" s="88"/>
      <c r="K1926" s="88"/>
      <c r="L1926" s="88"/>
      <c r="M1926" s="45">
        <v>20947</v>
      </c>
      <c r="N1926" s="45">
        <v>45892</v>
      </c>
      <c r="O1926" s="45"/>
      <c r="P1926" s="45"/>
      <c r="Q1926" s="45"/>
      <c r="R1926" s="45"/>
      <c r="S1926" s="45"/>
      <c r="T1926" s="45"/>
      <c r="U1926" s="45"/>
      <c r="V1926" s="45"/>
      <c r="W1926" s="138"/>
      <c r="X1926" s="138"/>
      <c r="Y1926" s="138"/>
      <c r="Z1926" s="25">
        <v>0.99429999999999996</v>
      </c>
      <c r="AA1926" s="25">
        <v>0.96389999999999998</v>
      </c>
      <c r="AB1926" s="25">
        <v>8.3000000000000004E-2</v>
      </c>
      <c r="AC1926" s="25">
        <v>4.0899999999999999E-2</v>
      </c>
      <c r="AD1926" s="121">
        <v>1783</v>
      </c>
      <c r="AE1926" s="121">
        <v>411</v>
      </c>
      <c r="AF1926" s="88">
        <v>6106</v>
      </c>
      <c r="AG1926" s="88">
        <v>13828</v>
      </c>
    </row>
    <row r="1927" spans="1:33">
      <c r="A1927" s="12" t="s">
        <v>140</v>
      </c>
      <c r="B1927" s="2" t="s">
        <v>75</v>
      </c>
      <c r="C1927" s="13" t="s">
        <v>186</v>
      </c>
      <c r="D1927" s="2">
        <v>2016</v>
      </c>
      <c r="E1927" s="13">
        <v>2016</v>
      </c>
      <c r="F1927" s="13" t="s">
        <v>102</v>
      </c>
      <c r="G1927" s="88"/>
      <c r="H1927" s="88"/>
      <c r="I1927" s="88"/>
      <c r="J1927" s="88"/>
      <c r="K1927" s="88"/>
      <c r="L1927" s="88"/>
      <c r="M1927" s="45">
        <v>3469</v>
      </c>
      <c r="N1927" s="45">
        <v>7082</v>
      </c>
      <c r="O1927" s="45"/>
      <c r="P1927" s="45"/>
      <c r="Q1927" s="45"/>
      <c r="R1927" s="45"/>
      <c r="S1927" s="45"/>
      <c r="T1927" s="45"/>
      <c r="U1927" s="45"/>
      <c r="V1927" s="45"/>
      <c r="W1927" s="138"/>
      <c r="X1927" s="138"/>
      <c r="Y1927" s="138"/>
      <c r="Z1927" s="25">
        <v>0.97889999999999999</v>
      </c>
      <c r="AA1927" s="25">
        <v>0.87139999999999995</v>
      </c>
      <c r="AB1927" s="25">
        <v>0.29399999999999998</v>
      </c>
      <c r="AC1927" s="25">
        <v>8.3500000000000005E-2</v>
      </c>
      <c r="AD1927" s="121">
        <v>300</v>
      </c>
      <c r="AE1927" s="121">
        <v>80</v>
      </c>
      <c r="AF1927" s="88">
        <v>716</v>
      </c>
      <c r="AG1927" s="88">
        <v>1524</v>
      </c>
    </row>
    <row r="1928" spans="1:33">
      <c r="A1928" s="12" t="s">
        <v>141</v>
      </c>
      <c r="B1928" s="2" t="s">
        <v>75</v>
      </c>
      <c r="C1928" s="13" t="s">
        <v>186</v>
      </c>
      <c r="D1928" s="2">
        <v>2016</v>
      </c>
      <c r="E1928" s="13">
        <v>2016</v>
      </c>
      <c r="F1928" s="13" t="s">
        <v>102</v>
      </c>
      <c r="G1928" s="88"/>
      <c r="H1928" s="88"/>
      <c r="I1928" s="88"/>
      <c r="J1928" s="88"/>
      <c r="K1928" s="88"/>
      <c r="L1928" s="88"/>
      <c r="M1928" s="45">
        <v>4362</v>
      </c>
      <c r="N1928" s="45">
        <v>7611</v>
      </c>
      <c r="O1928" s="45"/>
      <c r="P1928" s="45"/>
      <c r="Q1928" s="45"/>
      <c r="R1928" s="45"/>
      <c r="S1928" s="45"/>
      <c r="T1928" s="45"/>
      <c r="U1928" s="45"/>
      <c r="V1928" s="45"/>
      <c r="W1928" s="138"/>
      <c r="X1928" s="138"/>
      <c r="Y1928" s="138"/>
      <c r="Z1928" s="25" t="s">
        <v>66</v>
      </c>
      <c r="AA1928" s="25" t="s">
        <v>66</v>
      </c>
      <c r="AB1928" s="25">
        <v>0.29399999999999998</v>
      </c>
      <c r="AC1928" s="25">
        <v>8.3500000000000005E-2</v>
      </c>
      <c r="AD1928" s="121">
        <v>370</v>
      </c>
      <c r="AE1928" s="121">
        <v>96</v>
      </c>
      <c r="AF1928" s="88">
        <v>125</v>
      </c>
      <c r="AG1928" s="88">
        <v>224</v>
      </c>
    </row>
    <row r="1929" spans="1:33">
      <c r="A1929" s="12" t="s">
        <v>142</v>
      </c>
      <c r="B1929" s="2" t="s">
        <v>74</v>
      </c>
      <c r="C1929" s="13" t="s">
        <v>186</v>
      </c>
      <c r="D1929" s="2">
        <v>2016</v>
      </c>
      <c r="E1929" s="13">
        <v>2016</v>
      </c>
      <c r="F1929" s="13" t="s">
        <v>102</v>
      </c>
      <c r="G1929" s="88"/>
      <c r="H1929" s="88"/>
      <c r="I1929" s="88"/>
      <c r="J1929" s="88"/>
      <c r="K1929" s="88"/>
      <c r="L1929" s="88"/>
      <c r="M1929" s="45">
        <v>123021</v>
      </c>
      <c r="N1929" s="45">
        <v>251610</v>
      </c>
      <c r="O1929" s="45"/>
      <c r="P1929" s="45"/>
      <c r="Q1929" s="45"/>
      <c r="R1929" s="45"/>
      <c r="S1929" s="45"/>
      <c r="T1929" s="45"/>
      <c r="U1929" s="45"/>
      <c r="V1929" s="45"/>
      <c r="W1929" s="138"/>
      <c r="X1929" s="138"/>
      <c r="Y1929" s="138"/>
      <c r="Z1929" s="25">
        <v>0.98960000000000004</v>
      </c>
      <c r="AA1929" s="25">
        <v>1</v>
      </c>
      <c r="AB1929" s="25">
        <v>0.40400000000000003</v>
      </c>
      <c r="AC1929" s="25">
        <v>4.6899999999999997E-2</v>
      </c>
      <c r="AD1929" s="121">
        <v>8339</v>
      </c>
      <c r="AE1929" s="121">
        <v>2132</v>
      </c>
      <c r="AF1929" s="88">
        <v>26730</v>
      </c>
      <c r="AG1929" s="88">
        <v>58723</v>
      </c>
    </row>
    <row r="1930" spans="1:33">
      <c r="A1930" s="12" t="s">
        <v>143</v>
      </c>
      <c r="B1930" s="2" t="s">
        <v>74</v>
      </c>
      <c r="C1930" s="13" t="s">
        <v>186</v>
      </c>
      <c r="D1930" s="2">
        <v>2016</v>
      </c>
      <c r="E1930" s="13">
        <v>2016</v>
      </c>
      <c r="F1930" s="13" t="s">
        <v>102</v>
      </c>
      <c r="G1930" s="88"/>
      <c r="H1930" s="88"/>
      <c r="I1930" s="88"/>
      <c r="J1930" s="88"/>
      <c r="K1930" s="88"/>
      <c r="L1930" s="88"/>
      <c r="M1930" s="45">
        <v>9269</v>
      </c>
      <c r="N1930" s="45">
        <v>17399</v>
      </c>
      <c r="O1930" s="45"/>
      <c r="P1930" s="45"/>
      <c r="Q1930" s="45"/>
      <c r="R1930" s="45"/>
      <c r="S1930" s="45"/>
      <c r="T1930" s="45"/>
      <c r="U1930" s="45"/>
      <c r="V1930" s="45"/>
      <c r="W1930" s="138"/>
      <c r="X1930" s="138"/>
      <c r="Y1930" s="138"/>
      <c r="Z1930" s="25" t="s">
        <v>66</v>
      </c>
      <c r="AA1930" s="25" t="s">
        <v>66</v>
      </c>
      <c r="AB1930" s="25">
        <v>0.29399999999999998</v>
      </c>
      <c r="AC1930" s="25">
        <v>8.3500000000000005E-2</v>
      </c>
      <c r="AD1930" s="121">
        <v>630</v>
      </c>
      <c r="AE1930" s="121">
        <v>253</v>
      </c>
      <c r="AF1930" s="88">
        <v>649</v>
      </c>
      <c r="AG1930" s="88">
        <v>1315</v>
      </c>
    </row>
    <row r="1931" spans="1:33">
      <c r="A1931" s="12" t="s">
        <v>144</v>
      </c>
      <c r="B1931" s="2" t="s">
        <v>75</v>
      </c>
      <c r="C1931" s="13" t="s">
        <v>186</v>
      </c>
      <c r="D1931" s="2">
        <v>2016</v>
      </c>
      <c r="E1931" s="13">
        <v>2016</v>
      </c>
      <c r="F1931" s="13" t="s">
        <v>102</v>
      </c>
      <c r="G1931" s="88"/>
      <c r="H1931" s="88"/>
      <c r="I1931" s="88"/>
      <c r="J1931" s="88"/>
      <c r="K1931" s="88"/>
      <c r="L1931" s="88"/>
      <c r="M1931" s="45">
        <v>1115</v>
      </c>
      <c r="N1931" s="45">
        <v>2023</v>
      </c>
      <c r="O1931" s="45"/>
      <c r="P1931" s="45"/>
      <c r="Q1931" s="45"/>
      <c r="R1931" s="45"/>
      <c r="S1931" s="45"/>
      <c r="T1931" s="45"/>
      <c r="U1931" s="45"/>
      <c r="V1931" s="45"/>
      <c r="W1931" s="138"/>
      <c r="X1931" s="138"/>
      <c r="Y1931" s="138"/>
      <c r="Z1931" s="25">
        <v>1</v>
      </c>
      <c r="AA1931" s="25">
        <v>0.88100000000000001</v>
      </c>
      <c r="AB1931" s="25">
        <v>0.29399999999999998</v>
      </c>
      <c r="AC1931" s="25">
        <v>8.3500000000000005E-2</v>
      </c>
      <c r="AD1931" s="121">
        <v>100</v>
      </c>
      <c r="AE1931" s="121">
        <v>21</v>
      </c>
      <c r="AF1931" s="88">
        <v>60</v>
      </c>
      <c r="AG1931" s="88">
        <v>94</v>
      </c>
    </row>
    <row r="1932" spans="1:33">
      <c r="A1932" s="12" t="s">
        <v>145</v>
      </c>
      <c r="B1932" s="2" t="s">
        <v>75</v>
      </c>
      <c r="C1932" s="13" t="s">
        <v>186</v>
      </c>
      <c r="D1932" s="2">
        <v>2016</v>
      </c>
      <c r="E1932" s="13">
        <v>2016</v>
      </c>
      <c r="F1932" s="13" t="s">
        <v>102</v>
      </c>
      <c r="G1932" s="88"/>
      <c r="H1932" s="88"/>
      <c r="I1932" s="88"/>
      <c r="J1932" s="88"/>
      <c r="K1932" s="88"/>
      <c r="L1932" s="88"/>
      <c r="M1932" s="45">
        <v>129515</v>
      </c>
      <c r="N1932" s="45">
        <v>288251</v>
      </c>
      <c r="O1932" s="45"/>
      <c r="P1932" s="45"/>
      <c r="Q1932" s="45"/>
      <c r="R1932" s="45"/>
      <c r="S1932" s="45"/>
      <c r="T1932" s="45"/>
      <c r="U1932" s="45"/>
      <c r="V1932" s="45"/>
      <c r="W1932" s="138"/>
      <c r="X1932" s="138"/>
      <c r="Y1932" s="138"/>
      <c r="Z1932" s="25">
        <v>0.997</v>
      </c>
      <c r="AA1932" s="25">
        <v>0.93769999999999998</v>
      </c>
      <c r="AB1932" s="25">
        <v>0.19600000000000001</v>
      </c>
      <c r="AC1932" s="25">
        <v>3.7499999999999999E-2</v>
      </c>
      <c r="AD1932" s="121">
        <v>10623</v>
      </c>
      <c r="AE1932" s="121">
        <v>2914</v>
      </c>
      <c r="AF1932" s="88">
        <v>14916</v>
      </c>
      <c r="AG1932" s="88">
        <v>33742</v>
      </c>
    </row>
    <row r="1933" spans="1:33">
      <c r="A1933" s="12" t="s">
        <v>146</v>
      </c>
      <c r="B1933" s="2" t="s">
        <v>74</v>
      </c>
      <c r="C1933" s="13" t="s">
        <v>186</v>
      </c>
      <c r="D1933" s="2">
        <v>2016</v>
      </c>
      <c r="E1933" s="13">
        <v>2016</v>
      </c>
      <c r="F1933" s="13" t="s">
        <v>102</v>
      </c>
      <c r="G1933" s="88"/>
      <c r="H1933" s="88"/>
      <c r="I1933" s="88"/>
      <c r="J1933" s="88"/>
      <c r="K1933" s="88"/>
      <c r="L1933" s="88"/>
      <c r="M1933" s="45">
        <v>101529</v>
      </c>
      <c r="N1933" s="45">
        <v>212543</v>
      </c>
      <c r="O1933" s="45"/>
      <c r="P1933" s="45"/>
      <c r="Q1933" s="45"/>
      <c r="R1933" s="45"/>
      <c r="S1933" s="45"/>
      <c r="T1933" s="45"/>
      <c r="U1933" s="45"/>
      <c r="V1933" s="45"/>
      <c r="W1933" s="138"/>
      <c r="X1933" s="138"/>
      <c r="Y1933" s="138"/>
      <c r="Z1933" s="25">
        <v>0.98980000000000001</v>
      </c>
      <c r="AA1933" s="25">
        <v>0.98660000000000003</v>
      </c>
      <c r="AB1933" s="25">
        <v>0.43099999999999999</v>
      </c>
      <c r="AC1933" s="25">
        <v>3.85E-2</v>
      </c>
      <c r="AD1933" s="121">
        <v>7779</v>
      </c>
      <c r="AE1933" s="121">
        <v>2172</v>
      </c>
      <c r="AF1933" s="88">
        <v>8502</v>
      </c>
      <c r="AG1933" s="88">
        <v>17011</v>
      </c>
    </row>
    <row r="1934" spans="1:33">
      <c r="A1934" s="12" t="s">
        <v>147</v>
      </c>
      <c r="B1934" s="2" t="s">
        <v>75</v>
      </c>
      <c r="C1934" s="13" t="s">
        <v>186</v>
      </c>
      <c r="D1934" s="2">
        <v>2016</v>
      </c>
      <c r="E1934" s="13">
        <v>2016</v>
      </c>
      <c r="F1934" s="13" t="s">
        <v>102</v>
      </c>
      <c r="G1934" s="88"/>
      <c r="H1934" s="88"/>
      <c r="I1934" s="88"/>
      <c r="J1934" s="88"/>
      <c r="K1934" s="88"/>
      <c r="L1934" s="88"/>
      <c r="M1934" s="45">
        <v>2447</v>
      </c>
      <c r="N1934" s="45">
        <v>5364</v>
      </c>
      <c r="O1934" s="45"/>
      <c r="P1934" s="45"/>
      <c r="Q1934" s="45"/>
      <c r="R1934" s="45"/>
      <c r="S1934" s="45"/>
      <c r="T1934" s="45"/>
      <c r="U1934" s="45"/>
      <c r="V1934" s="45"/>
      <c r="W1934" s="138"/>
      <c r="X1934" s="138"/>
      <c r="Y1934" s="138"/>
      <c r="Z1934" s="25">
        <v>0.90759999999999996</v>
      </c>
      <c r="AA1934" s="25">
        <v>0.94440000000000002</v>
      </c>
      <c r="AB1934" s="25">
        <v>0.29399999999999998</v>
      </c>
      <c r="AC1934" s="25">
        <v>8.3500000000000005E-2</v>
      </c>
      <c r="AD1934" s="121">
        <v>180</v>
      </c>
      <c r="AE1934" s="121">
        <v>38</v>
      </c>
      <c r="AF1934" s="88">
        <v>336</v>
      </c>
      <c r="AG1934" s="88">
        <v>775</v>
      </c>
    </row>
    <row r="1935" spans="1:33">
      <c r="A1935" s="12" t="s">
        <v>148</v>
      </c>
      <c r="B1935" s="2" t="s">
        <v>75</v>
      </c>
      <c r="C1935" s="13" t="s">
        <v>186</v>
      </c>
      <c r="D1935" s="2">
        <v>2016</v>
      </c>
      <c r="E1935" s="13">
        <v>2016</v>
      </c>
      <c r="F1935" s="13" t="s">
        <v>102</v>
      </c>
      <c r="G1935" s="88"/>
      <c r="H1935" s="88"/>
      <c r="I1935" s="88"/>
      <c r="J1935" s="88"/>
      <c r="K1935" s="88"/>
      <c r="L1935" s="88"/>
      <c r="M1935" s="45">
        <v>178723</v>
      </c>
      <c r="N1935" s="45">
        <v>390765</v>
      </c>
      <c r="O1935" s="45"/>
      <c r="P1935" s="45"/>
      <c r="Q1935" s="45"/>
      <c r="R1935" s="45"/>
      <c r="S1935" s="45"/>
      <c r="T1935" s="45"/>
      <c r="U1935" s="45"/>
      <c r="V1935" s="45"/>
      <c r="W1935" s="138"/>
      <c r="X1935" s="138"/>
      <c r="Y1935" s="138"/>
      <c r="Z1935" s="25">
        <v>0.99399999999999999</v>
      </c>
      <c r="AA1935" s="25">
        <v>0.95660000000000001</v>
      </c>
      <c r="AB1935" s="25">
        <v>0.22600000000000001</v>
      </c>
      <c r="AC1935" s="25">
        <v>2.29E-2</v>
      </c>
      <c r="AD1935" s="121">
        <v>11922</v>
      </c>
      <c r="AE1935" s="121">
        <v>3297</v>
      </c>
      <c r="AF1935" s="88">
        <v>19182</v>
      </c>
      <c r="AG1935" s="88">
        <v>41666</v>
      </c>
    </row>
    <row r="1936" spans="1:33">
      <c r="A1936" s="12" t="s">
        <v>149</v>
      </c>
      <c r="B1936" s="2" t="s">
        <v>74</v>
      </c>
      <c r="C1936" s="13" t="s">
        <v>186</v>
      </c>
      <c r="D1936" s="2">
        <v>2016</v>
      </c>
      <c r="E1936" s="13">
        <v>2016</v>
      </c>
      <c r="F1936" s="13" t="s">
        <v>102</v>
      </c>
      <c r="G1936" s="88"/>
      <c r="H1936" s="88"/>
      <c r="I1936" s="88"/>
      <c r="J1936" s="88"/>
      <c r="K1936" s="88"/>
      <c r="L1936" s="88"/>
      <c r="M1936" s="45">
        <v>141621</v>
      </c>
      <c r="N1936" s="45">
        <v>285226</v>
      </c>
      <c r="O1936" s="45"/>
      <c r="P1936" s="45"/>
      <c r="Q1936" s="45"/>
      <c r="R1936" s="45"/>
      <c r="S1936" s="45"/>
      <c r="T1936" s="45"/>
      <c r="U1936" s="45"/>
      <c r="V1936" s="45"/>
      <c r="W1936" s="138"/>
      <c r="X1936" s="138"/>
      <c r="Y1936" s="138"/>
      <c r="Z1936" s="25">
        <v>0.97870000000000001</v>
      </c>
      <c r="AA1936" s="25">
        <v>0.98350000000000004</v>
      </c>
      <c r="AB1936" s="25">
        <v>0.29699999999999999</v>
      </c>
      <c r="AC1936" s="25">
        <v>2.76E-2</v>
      </c>
      <c r="AD1936" s="121">
        <v>11537</v>
      </c>
      <c r="AE1936" s="121">
        <v>3750</v>
      </c>
      <c r="AF1936" s="88">
        <v>14886</v>
      </c>
      <c r="AG1936" s="88">
        <v>31066</v>
      </c>
    </row>
    <row r="1937" spans="1:33">
      <c r="A1937" s="12" t="s">
        <v>150</v>
      </c>
      <c r="B1937" s="2" t="s">
        <v>74</v>
      </c>
      <c r="C1937" s="13" t="s">
        <v>186</v>
      </c>
      <c r="D1937" s="2">
        <v>2016</v>
      </c>
      <c r="E1937" s="13">
        <v>2016</v>
      </c>
      <c r="F1937" s="13" t="s">
        <v>102</v>
      </c>
      <c r="G1937" s="88"/>
      <c r="H1937" s="88"/>
      <c r="I1937" s="88"/>
      <c r="J1937" s="88"/>
      <c r="K1937" s="88"/>
      <c r="L1937" s="88"/>
      <c r="M1937" s="104">
        <v>34896</v>
      </c>
      <c r="N1937" s="104">
        <v>52857</v>
      </c>
      <c r="O1937" s="104"/>
      <c r="P1937" s="104"/>
      <c r="Q1937" s="104"/>
      <c r="R1937" s="104"/>
      <c r="S1937" s="104"/>
      <c r="T1937" s="104"/>
      <c r="U1937" s="104"/>
      <c r="V1937" s="104"/>
      <c r="W1937" s="139"/>
      <c r="X1937" s="139"/>
      <c r="Y1937" s="139"/>
      <c r="Z1937" s="25" t="s">
        <v>66</v>
      </c>
      <c r="AA1937" s="25" t="s">
        <v>66</v>
      </c>
      <c r="AB1937" s="25">
        <v>0.42899999999999999</v>
      </c>
      <c r="AC1937" s="25">
        <v>6.6600000000000006E-2</v>
      </c>
      <c r="AD1937" s="121">
        <v>2725</v>
      </c>
      <c r="AE1937" s="121">
        <v>758</v>
      </c>
      <c r="AF1937" s="88">
        <v>3955</v>
      </c>
      <c r="AG1937" s="88">
        <v>6380</v>
      </c>
    </row>
    <row r="1938" spans="1:33">
      <c r="A1938" s="12" t="s">
        <v>151</v>
      </c>
      <c r="B1938" s="2" t="s">
        <v>75</v>
      </c>
      <c r="C1938" s="13" t="s">
        <v>186</v>
      </c>
      <c r="D1938" s="2">
        <v>2016</v>
      </c>
      <c r="E1938" s="13">
        <v>2016</v>
      </c>
      <c r="F1938" s="13" t="s">
        <v>102</v>
      </c>
      <c r="G1938" s="88"/>
      <c r="H1938" s="88"/>
      <c r="I1938" s="88"/>
      <c r="J1938" s="88"/>
      <c r="K1938" s="88"/>
      <c r="L1938" s="88"/>
      <c r="M1938" s="45">
        <v>51225</v>
      </c>
      <c r="N1938" s="45">
        <v>114858</v>
      </c>
      <c r="O1938" s="45"/>
      <c r="P1938" s="45"/>
      <c r="Q1938" s="45"/>
      <c r="R1938" s="45"/>
      <c r="S1938" s="45"/>
      <c r="T1938" s="45"/>
      <c r="U1938" s="45"/>
      <c r="V1938" s="45"/>
      <c r="W1938" s="138"/>
      <c r="X1938" s="138"/>
      <c r="Y1938" s="138"/>
      <c r="Z1938" s="25">
        <v>0.97599999999999998</v>
      </c>
      <c r="AA1938" s="25">
        <v>0.87180000000000002</v>
      </c>
      <c r="AB1938" s="25">
        <v>0.27800000000000002</v>
      </c>
      <c r="AC1938" s="25">
        <v>3.5799999999999998E-2</v>
      </c>
      <c r="AD1938" s="121">
        <v>3243</v>
      </c>
      <c r="AE1938" s="121">
        <v>1153</v>
      </c>
      <c r="AF1938" s="88">
        <v>6623</v>
      </c>
      <c r="AG1938" s="88">
        <v>14516</v>
      </c>
    </row>
    <row r="1939" spans="1:33">
      <c r="A1939" s="12" t="s">
        <v>152</v>
      </c>
      <c r="B1939" s="2" t="s">
        <v>74</v>
      </c>
      <c r="C1939" s="13" t="s">
        <v>186</v>
      </c>
      <c r="D1939" s="2">
        <v>2016</v>
      </c>
      <c r="E1939" s="13">
        <v>2016</v>
      </c>
      <c r="F1939" s="13" t="s">
        <v>102</v>
      </c>
      <c r="G1939" s="88"/>
      <c r="H1939" s="88"/>
      <c r="I1939" s="88"/>
      <c r="J1939" s="88"/>
      <c r="K1939" s="88"/>
      <c r="L1939" s="88"/>
      <c r="M1939" s="45">
        <v>9843</v>
      </c>
      <c r="N1939" s="45">
        <v>17834</v>
      </c>
      <c r="O1939" s="45"/>
      <c r="P1939" s="45"/>
      <c r="Q1939" s="45"/>
      <c r="R1939" s="45"/>
      <c r="S1939" s="45"/>
      <c r="T1939" s="45"/>
      <c r="U1939" s="45"/>
      <c r="V1939" s="45"/>
      <c r="W1939" s="138"/>
      <c r="X1939" s="138"/>
      <c r="Y1939" s="138"/>
      <c r="Z1939" s="25" t="s">
        <v>66</v>
      </c>
      <c r="AA1939" s="25" t="s">
        <v>66</v>
      </c>
      <c r="AB1939" s="25">
        <v>0.29399999999999998</v>
      </c>
      <c r="AC1939" s="25">
        <v>8.3500000000000005E-2</v>
      </c>
      <c r="AD1939" s="121">
        <v>693</v>
      </c>
      <c r="AE1939" s="121">
        <v>194</v>
      </c>
      <c r="AF1939" s="88">
        <v>1082</v>
      </c>
      <c r="AG1939" s="88">
        <v>2275</v>
      </c>
    </row>
    <row r="1940" spans="1:33">
      <c r="A1940" s="12" t="s">
        <v>153</v>
      </c>
      <c r="B1940" s="2" t="s">
        <v>74</v>
      </c>
      <c r="C1940" s="13" t="s">
        <v>186</v>
      </c>
      <c r="D1940" s="2">
        <v>2016</v>
      </c>
      <c r="E1940" s="13">
        <v>2016</v>
      </c>
      <c r="F1940" s="13" t="s">
        <v>102</v>
      </c>
      <c r="G1940" s="88"/>
      <c r="H1940" s="88"/>
      <c r="I1940" s="88"/>
      <c r="J1940" s="88"/>
      <c r="K1940" s="88"/>
      <c r="L1940" s="88"/>
      <c r="M1940" s="45">
        <v>14840</v>
      </c>
      <c r="N1940" s="45">
        <v>28778</v>
      </c>
      <c r="O1940" s="45"/>
      <c r="P1940" s="45"/>
      <c r="Q1940" s="45"/>
      <c r="R1940" s="45"/>
      <c r="S1940" s="45"/>
      <c r="T1940" s="45"/>
      <c r="U1940" s="45"/>
      <c r="V1940" s="45"/>
      <c r="W1940" s="138"/>
      <c r="X1940" s="138"/>
      <c r="Y1940" s="138"/>
      <c r="Z1940" s="25">
        <v>0.97360000000000002</v>
      </c>
      <c r="AA1940" s="25">
        <v>0.90269999999999995</v>
      </c>
      <c r="AB1940" s="25">
        <v>0.29399999999999998</v>
      </c>
      <c r="AC1940" s="25">
        <v>8.3500000000000005E-2</v>
      </c>
      <c r="AD1940" s="121">
        <v>1316</v>
      </c>
      <c r="AE1940" s="121">
        <v>266</v>
      </c>
      <c r="AF1940" s="88">
        <v>3468</v>
      </c>
      <c r="AG1940" s="88">
        <v>6805</v>
      </c>
    </row>
    <row r="1941" spans="1:33">
      <c r="A1941" s="12" t="s">
        <v>154</v>
      </c>
      <c r="B1941" s="2" t="s">
        <v>74</v>
      </c>
      <c r="C1941" s="13" t="s">
        <v>186</v>
      </c>
      <c r="D1941" s="2">
        <v>2016</v>
      </c>
      <c r="E1941" s="13">
        <v>2016</v>
      </c>
      <c r="F1941" s="13" t="s">
        <v>102</v>
      </c>
      <c r="G1941" s="88"/>
      <c r="H1941" s="88"/>
      <c r="I1941" s="88"/>
      <c r="J1941" s="88"/>
      <c r="K1941" s="88"/>
      <c r="L1941" s="88"/>
      <c r="M1941" s="45">
        <v>17986</v>
      </c>
      <c r="N1941" s="45">
        <v>37239</v>
      </c>
      <c r="O1941" s="45"/>
      <c r="P1941" s="45"/>
      <c r="Q1941" s="45"/>
      <c r="R1941" s="45"/>
      <c r="S1941" s="45"/>
      <c r="T1941" s="45"/>
      <c r="U1941" s="45"/>
      <c r="V1941" s="45"/>
      <c r="W1941" s="138"/>
      <c r="X1941" s="138"/>
      <c r="Y1941" s="138"/>
      <c r="Z1941" s="25">
        <v>0.95309999999999995</v>
      </c>
      <c r="AA1941" s="25">
        <v>0.90529999999999999</v>
      </c>
      <c r="AB1941" s="25">
        <v>0.29399999999999998</v>
      </c>
      <c r="AC1941" s="25">
        <v>8.3500000000000005E-2</v>
      </c>
      <c r="AD1941" s="121">
        <v>1423</v>
      </c>
      <c r="AE1941" s="121">
        <v>410</v>
      </c>
      <c r="AF1941" s="88">
        <v>4101</v>
      </c>
      <c r="AG1941" s="88">
        <v>9466</v>
      </c>
    </row>
    <row r="1942" spans="1:33">
      <c r="A1942" s="12" t="s">
        <v>155</v>
      </c>
      <c r="B1942" s="2" t="s">
        <v>74</v>
      </c>
      <c r="C1942" s="13" t="s">
        <v>186</v>
      </c>
      <c r="D1942" s="2">
        <v>2016</v>
      </c>
      <c r="E1942" s="13">
        <v>2016</v>
      </c>
      <c r="F1942" s="13" t="s">
        <v>102</v>
      </c>
      <c r="G1942" s="88"/>
      <c r="H1942" s="88"/>
      <c r="I1942" s="88"/>
      <c r="J1942" s="88"/>
      <c r="K1942" s="88"/>
      <c r="L1942" s="88"/>
      <c r="M1942" s="45">
        <v>52133</v>
      </c>
      <c r="N1942" s="45">
        <v>102328</v>
      </c>
      <c r="O1942" s="45"/>
      <c r="P1942" s="45"/>
      <c r="Q1942" s="45"/>
      <c r="R1942" s="45"/>
      <c r="S1942" s="45"/>
      <c r="T1942" s="45"/>
      <c r="U1942" s="45"/>
      <c r="V1942" s="45"/>
      <c r="W1942" s="138"/>
      <c r="X1942" s="138"/>
      <c r="Y1942" s="138"/>
      <c r="Z1942" s="25">
        <v>0.97929999999999995</v>
      </c>
      <c r="AA1942" s="25">
        <v>0.97809999999999997</v>
      </c>
      <c r="AB1942" s="25">
        <v>0.23100000000000001</v>
      </c>
      <c r="AC1942" s="25">
        <v>5.5399999999999998E-2</v>
      </c>
      <c r="AD1942" s="121">
        <v>2888</v>
      </c>
      <c r="AE1942" s="121">
        <v>770</v>
      </c>
      <c r="AF1942" s="88">
        <v>9423</v>
      </c>
      <c r="AG1942" s="88">
        <v>19395</v>
      </c>
    </row>
    <row r="1943" spans="1:33">
      <c r="A1943" s="12" t="s">
        <v>156</v>
      </c>
      <c r="B1943" s="2" t="s">
        <v>74</v>
      </c>
      <c r="C1943" s="13" t="s">
        <v>186</v>
      </c>
      <c r="D1943" s="2">
        <v>2016</v>
      </c>
      <c r="E1943" s="13">
        <v>2016</v>
      </c>
      <c r="F1943" s="13" t="s">
        <v>102</v>
      </c>
      <c r="G1943" s="88"/>
      <c r="H1943" s="88"/>
      <c r="I1943" s="88"/>
      <c r="J1943" s="88"/>
      <c r="K1943" s="88"/>
      <c r="L1943" s="88"/>
      <c r="M1943" s="45">
        <v>14213</v>
      </c>
      <c r="N1943" s="45">
        <v>25732</v>
      </c>
      <c r="O1943" s="45"/>
      <c r="P1943" s="45"/>
      <c r="Q1943" s="45"/>
      <c r="R1943" s="45"/>
      <c r="S1943" s="45"/>
      <c r="T1943" s="45"/>
      <c r="U1943" s="45"/>
      <c r="V1943" s="45"/>
      <c r="W1943" s="138"/>
      <c r="X1943" s="138"/>
      <c r="Y1943" s="138"/>
      <c r="Z1943" s="25">
        <v>0.97199999999999998</v>
      </c>
      <c r="AA1943" s="25">
        <v>0.97350000000000003</v>
      </c>
      <c r="AB1943" s="25">
        <v>0.29399999999999998</v>
      </c>
      <c r="AC1943" s="25">
        <v>8.3500000000000005E-2</v>
      </c>
      <c r="AD1943" s="121">
        <v>963</v>
      </c>
      <c r="AE1943" s="121">
        <v>304</v>
      </c>
      <c r="AF1943" s="88">
        <v>2269</v>
      </c>
      <c r="AG1943" s="88">
        <v>4803</v>
      </c>
    </row>
    <row r="1944" spans="1:33">
      <c r="A1944" s="12" t="s">
        <v>157</v>
      </c>
      <c r="B1944" s="2" t="s">
        <v>75</v>
      </c>
      <c r="C1944" s="13" t="s">
        <v>186</v>
      </c>
      <c r="D1944" s="2">
        <v>2016</v>
      </c>
      <c r="E1944" s="13">
        <v>2016</v>
      </c>
      <c r="F1944" s="13" t="s">
        <v>102</v>
      </c>
      <c r="G1944" s="88"/>
      <c r="H1944" s="88"/>
      <c r="I1944" s="88"/>
      <c r="J1944" s="88"/>
      <c r="K1944" s="88"/>
      <c r="L1944" s="88"/>
      <c r="M1944" s="45">
        <v>12966</v>
      </c>
      <c r="N1944" s="45">
        <v>24221</v>
      </c>
      <c r="O1944" s="45"/>
      <c r="P1944" s="45"/>
      <c r="Q1944" s="45"/>
      <c r="R1944" s="45"/>
      <c r="S1944" s="45"/>
      <c r="T1944" s="45"/>
      <c r="U1944" s="45"/>
      <c r="V1944" s="45"/>
      <c r="W1944" s="138"/>
      <c r="X1944" s="138"/>
      <c r="Y1944" s="138"/>
      <c r="Z1944" s="25">
        <v>0.91930000000000001</v>
      </c>
      <c r="AA1944" s="25">
        <v>0.96499999999999997</v>
      </c>
      <c r="AB1944" s="25">
        <v>0.29399999999999998</v>
      </c>
      <c r="AC1944" s="25">
        <v>8.3500000000000005E-2</v>
      </c>
      <c r="AD1944" s="121">
        <v>1008</v>
      </c>
      <c r="AE1944" s="121">
        <v>246</v>
      </c>
      <c r="AF1944" s="88">
        <v>575</v>
      </c>
      <c r="AG1944" s="88">
        <v>914</v>
      </c>
    </row>
    <row r="1945" spans="1:33">
      <c r="A1945" s="12" t="s">
        <v>158</v>
      </c>
      <c r="B1945" s="2" t="s">
        <v>75</v>
      </c>
      <c r="C1945" s="13" t="s">
        <v>186</v>
      </c>
      <c r="D1945" s="2">
        <v>2016</v>
      </c>
      <c r="E1945" s="13">
        <v>2016</v>
      </c>
      <c r="F1945" s="13" t="s">
        <v>102</v>
      </c>
      <c r="G1945" s="88"/>
      <c r="H1945" s="88"/>
      <c r="I1945" s="88"/>
      <c r="J1945" s="88"/>
      <c r="K1945" s="88"/>
      <c r="L1945" s="88"/>
      <c r="M1945" s="45">
        <v>158</v>
      </c>
      <c r="N1945" s="45">
        <v>271</v>
      </c>
      <c r="O1945" s="45"/>
      <c r="P1945" s="45"/>
      <c r="Q1945" s="45"/>
      <c r="R1945" s="45"/>
      <c r="S1945" s="45"/>
      <c r="T1945" s="45"/>
      <c r="U1945" s="45"/>
      <c r="V1945" s="45"/>
      <c r="W1945" s="138"/>
      <c r="X1945" s="138"/>
      <c r="Y1945" s="138"/>
      <c r="Z1945" s="25">
        <v>1</v>
      </c>
      <c r="AA1945" s="25" t="s">
        <v>66</v>
      </c>
      <c r="AB1945" s="25">
        <v>0.29399999999999998</v>
      </c>
      <c r="AC1945" s="25">
        <v>8.3500000000000005E-2</v>
      </c>
      <c r="AD1945" s="121">
        <v>14</v>
      </c>
      <c r="AE1945" s="121">
        <v>1</v>
      </c>
      <c r="AF1945" s="88" t="s">
        <v>430</v>
      </c>
      <c r="AG1945" s="88" t="s">
        <v>430</v>
      </c>
    </row>
    <row r="1946" spans="1:33">
      <c r="A1946" s="12" t="s">
        <v>159</v>
      </c>
      <c r="B1946" s="2" t="s">
        <v>75</v>
      </c>
      <c r="C1946" s="13" t="s">
        <v>186</v>
      </c>
      <c r="D1946" s="2">
        <v>2016</v>
      </c>
      <c r="E1946" s="13">
        <v>2016</v>
      </c>
      <c r="F1946" s="13" t="s">
        <v>102</v>
      </c>
      <c r="G1946" s="88"/>
      <c r="H1946" s="88"/>
      <c r="I1946" s="88"/>
      <c r="J1946" s="88"/>
      <c r="K1946" s="88"/>
      <c r="L1946" s="88"/>
      <c r="M1946" s="45">
        <v>3129</v>
      </c>
      <c r="N1946" s="45">
        <v>6581</v>
      </c>
      <c r="O1946" s="45"/>
      <c r="P1946" s="45"/>
      <c r="Q1946" s="45"/>
      <c r="R1946" s="45"/>
      <c r="S1946" s="45"/>
      <c r="T1946" s="45"/>
      <c r="U1946" s="45"/>
      <c r="V1946" s="45"/>
      <c r="W1946" s="138"/>
      <c r="X1946" s="138"/>
      <c r="Y1946" s="138"/>
      <c r="Z1946" s="25">
        <v>0.88100000000000001</v>
      </c>
      <c r="AA1946" s="25">
        <v>0.79010000000000002</v>
      </c>
      <c r="AB1946" s="25">
        <v>0.29399999999999998</v>
      </c>
      <c r="AC1946" s="25">
        <v>8.3500000000000005E-2</v>
      </c>
      <c r="AD1946" s="121">
        <v>280</v>
      </c>
      <c r="AE1946" s="121">
        <v>97</v>
      </c>
      <c r="AF1946" s="88">
        <v>134</v>
      </c>
      <c r="AG1946" s="88">
        <v>235</v>
      </c>
    </row>
    <row r="1947" spans="1:33">
      <c r="A1947" s="12" t="s">
        <v>160</v>
      </c>
      <c r="B1947" s="2" t="s">
        <v>74</v>
      </c>
      <c r="C1947" s="13" t="s">
        <v>186</v>
      </c>
      <c r="D1947" s="2">
        <v>2016</v>
      </c>
      <c r="E1947" s="13">
        <v>2016</v>
      </c>
      <c r="F1947" s="13" t="s">
        <v>102</v>
      </c>
      <c r="G1947" s="88"/>
      <c r="H1947" s="88"/>
      <c r="I1947" s="88"/>
      <c r="J1947" s="88"/>
      <c r="K1947" s="88"/>
      <c r="L1947" s="88"/>
      <c r="M1947" s="45">
        <v>22149</v>
      </c>
      <c r="N1947" s="45">
        <v>41939</v>
      </c>
      <c r="O1947" s="45"/>
      <c r="P1947" s="45"/>
      <c r="Q1947" s="45"/>
      <c r="R1947" s="45"/>
      <c r="S1947" s="45"/>
      <c r="T1947" s="45"/>
      <c r="U1947" s="45"/>
      <c r="V1947" s="45"/>
      <c r="W1947" s="138"/>
      <c r="X1947" s="138"/>
      <c r="Y1947" s="138"/>
      <c r="Z1947" s="25" t="s">
        <v>66</v>
      </c>
      <c r="AA1947" s="25" t="s">
        <v>66</v>
      </c>
      <c r="AB1947" s="25">
        <v>0.27300000000000002</v>
      </c>
      <c r="AC1947" s="25">
        <v>1.77E-2</v>
      </c>
      <c r="AD1947" s="121">
        <v>1449</v>
      </c>
      <c r="AE1947" s="121">
        <v>374</v>
      </c>
      <c r="AF1947" s="88">
        <v>2119</v>
      </c>
      <c r="AG1947" s="88">
        <v>4290</v>
      </c>
    </row>
    <row r="1948" spans="1:33">
      <c r="A1948" s="12" t="s">
        <v>161</v>
      </c>
      <c r="B1948" s="2" t="s">
        <v>74</v>
      </c>
      <c r="C1948" s="13" t="s">
        <v>186</v>
      </c>
      <c r="D1948" s="2">
        <v>2016</v>
      </c>
      <c r="E1948" s="13">
        <v>2016</v>
      </c>
      <c r="F1948" s="13" t="s">
        <v>102</v>
      </c>
      <c r="G1948" s="88"/>
      <c r="H1948" s="88"/>
      <c r="I1948" s="88"/>
      <c r="J1948" s="88"/>
      <c r="K1948" s="88"/>
      <c r="L1948" s="88"/>
      <c r="M1948" s="45">
        <v>18529</v>
      </c>
      <c r="N1948" s="45">
        <v>32851</v>
      </c>
      <c r="O1948" s="45"/>
      <c r="P1948" s="45"/>
      <c r="Q1948" s="45"/>
      <c r="R1948" s="45"/>
      <c r="S1948" s="45"/>
      <c r="T1948" s="45"/>
      <c r="U1948" s="45"/>
      <c r="V1948" s="45"/>
      <c r="W1948" s="138"/>
      <c r="X1948" s="138"/>
      <c r="Y1948" s="138"/>
      <c r="Z1948" s="25">
        <v>0.94599999999999995</v>
      </c>
      <c r="AA1948" s="25">
        <v>0.77400000000000002</v>
      </c>
      <c r="AB1948" s="25">
        <v>0.29399999999999998</v>
      </c>
      <c r="AC1948" s="25">
        <v>8.3500000000000005E-2</v>
      </c>
      <c r="AD1948" s="121">
        <v>1425</v>
      </c>
      <c r="AE1948" s="121">
        <v>384</v>
      </c>
      <c r="AF1948" s="88">
        <v>3026</v>
      </c>
      <c r="AG1948" s="88">
        <v>6325</v>
      </c>
    </row>
    <row r="1949" spans="1:33">
      <c r="A1949" s="12" t="s">
        <v>162</v>
      </c>
      <c r="B1949" s="2" t="s">
        <v>75</v>
      </c>
      <c r="C1949" s="13" t="s">
        <v>186</v>
      </c>
      <c r="D1949" s="2">
        <v>2016</v>
      </c>
      <c r="E1949" s="13">
        <v>2016</v>
      </c>
      <c r="F1949" s="13" t="s">
        <v>102</v>
      </c>
      <c r="G1949" s="88"/>
      <c r="H1949" s="88"/>
      <c r="I1949" s="88"/>
      <c r="J1949" s="88"/>
      <c r="K1949" s="88"/>
      <c r="L1949" s="88"/>
      <c r="M1949" s="45">
        <v>41499</v>
      </c>
      <c r="N1949" s="45">
        <v>87093</v>
      </c>
      <c r="O1949" s="45"/>
      <c r="P1949" s="45"/>
      <c r="Q1949" s="45"/>
      <c r="R1949" s="45"/>
      <c r="S1949" s="45"/>
      <c r="T1949" s="45"/>
      <c r="U1949" s="45"/>
      <c r="V1949" s="45"/>
      <c r="W1949" s="138"/>
      <c r="X1949" s="138"/>
      <c r="Y1949" s="138"/>
      <c r="Z1949" s="25">
        <v>0.97030000000000005</v>
      </c>
      <c r="AA1949" s="25">
        <v>0.91600000000000004</v>
      </c>
      <c r="AB1949" s="25">
        <v>0.222</v>
      </c>
      <c r="AC1949" s="25">
        <v>2.81E-2</v>
      </c>
      <c r="AD1949" s="121">
        <v>3085</v>
      </c>
      <c r="AE1949" s="121">
        <v>740</v>
      </c>
      <c r="AF1949" s="88">
        <v>4942</v>
      </c>
      <c r="AG1949" s="88">
        <v>10775</v>
      </c>
    </row>
    <row r="1950" spans="1:33">
      <c r="A1950" s="12" t="s">
        <v>163</v>
      </c>
      <c r="B1950" s="2" t="s">
        <v>75</v>
      </c>
      <c r="C1950" s="13" t="s">
        <v>186</v>
      </c>
      <c r="D1950" s="2">
        <v>2016</v>
      </c>
      <c r="E1950" s="13">
        <v>2016</v>
      </c>
      <c r="F1950" s="13" t="s">
        <v>102</v>
      </c>
      <c r="G1950" s="88"/>
      <c r="H1950" s="88"/>
      <c r="I1950" s="88"/>
      <c r="J1950" s="88"/>
      <c r="K1950" s="88"/>
      <c r="L1950" s="88"/>
      <c r="M1950" s="45">
        <v>5615</v>
      </c>
      <c r="N1950" s="45">
        <v>12856</v>
      </c>
      <c r="O1950" s="45"/>
      <c r="P1950" s="45"/>
      <c r="Q1950" s="45"/>
      <c r="R1950" s="45"/>
      <c r="S1950" s="45"/>
      <c r="T1950" s="45"/>
      <c r="U1950" s="45"/>
      <c r="V1950" s="45"/>
      <c r="W1950" s="138"/>
      <c r="X1950" s="138"/>
      <c r="Y1950" s="138"/>
      <c r="Z1950" s="25">
        <v>0.96579999999999999</v>
      </c>
      <c r="AA1950" s="25">
        <v>0.90590000000000004</v>
      </c>
      <c r="AB1950" s="25">
        <v>0.29399999999999998</v>
      </c>
      <c r="AC1950" s="25">
        <v>8.3500000000000005E-2</v>
      </c>
      <c r="AD1950" s="121">
        <v>419</v>
      </c>
      <c r="AE1950" s="121">
        <v>110</v>
      </c>
      <c r="AF1950" s="88">
        <v>590</v>
      </c>
      <c r="AG1950" s="88">
        <v>1311</v>
      </c>
    </row>
    <row r="1951" spans="1:33">
      <c r="A1951" s="12" t="s">
        <v>164</v>
      </c>
      <c r="B1951" s="2" t="s">
        <v>75</v>
      </c>
      <c r="C1951" s="13" t="s">
        <v>186</v>
      </c>
      <c r="D1951" s="2">
        <v>2016</v>
      </c>
      <c r="E1951" s="13">
        <v>2016</v>
      </c>
      <c r="F1951" s="13" t="s">
        <v>102</v>
      </c>
      <c r="G1951" s="88"/>
      <c r="H1951" s="88"/>
      <c r="I1951" s="88"/>
      <c r="J1951" s="88"/>
      <c r="K1951" s="88"/>
      <c r="L1951" s="88"/>
      <c r="M1951" s="45">
        <v>4497</v>
      </c>
      <c r="N1951" s="45">
        <v>9780</v>
      </c>
      <c r="O1951" s="45"/>
      <c r="P1951" s="45"/>
      <c r="Q1951" s="45"/>
      <c r="R1951" s="45"/>
      <c r="S1951" s="45"/>
      <c r="T1951" s="45"/>
      <c r="U1951" s="45"/>
      <c r="V1951" s="45"/>
      <c r="W1951" s="138"/>
      <c r="X1951" s="138"/>
      <c r="Y1951" s="138"/>
      <c r="Z1951" s="25">
        <v>0.95850000000000002</v>
      </c>
      <c r="AA1951" s="25">
        <v>0.94120000000000004</v>
      </c>
      <c r="AB1951" s="25">
        <v>0.29399999999999998</v>
      </c>
      <c r="AC1951" s="25">
        <v>8.3500000000000005E-2</v>
      </c>
      <c r="AD1951" s="121">
        <v>371</v>
      </c>
      <c r="AE1951" s="121">
        <v>47</v>
      </c>
      <c r="AF1951" s="88">
        <v>423</v>
      </c>
      <c r="AG1951" s="88">
        <v>903</v>
      </c>
    </row>
    <row r="1952" spans="1:33">
      <c r="A1952" s="12" t="s">
        <v>165</v>
      </c>
      <c r="B1952" s="2" t="s">
        <v>75</v>
      </c>
      <c r="C1952" s="13" t="s">
        <v>186</v>
      </c>
      <c r="D1952" s="2">
        <v>2016</v>
      </c>
      <c r="E1952" s="13">
        <v>2016</v>
      </c>
      <c r="F1952" s="13" t="s">
        <v>102</v>
      </c>
      <c r="G1952" s="88"/>
      <c r="H1952" s="88"/>
      <c r="I1952" s="88"/>
      <c r="J1952" s="88"/>
      <c r="K1952" s="88"/>
      <c r="L1952" s="88"/>
      <c r="M1952" s="45">
        <v>1023</v>
      </c>
      <c r="N1952" s="45">
        <v>1782</v>
      </c>
      <c r="O1952" s="45"/>
      <c r="P1952" s="45"/>
      <c r="Q1952" s="45"/>
      <c r="R1952" s="45"/>
      <c r="S1952" s="45"/>
      <c r="T1952" s="45"/>
      <c r="U1952" s="45"/>
      <c r="V1952" s="45"/>
      <c r="W1952" s="138"/>
      <c r="X1952" s="138"/>
      <c r="Y1952" s="138"/>
      <c r="Z1952" s="25">
        <v>0.90669999999999995</v>
      </c>
      <c r="AA1952" s="25">
        <v>0.4677</v>
      </c>
      <c r="AB1952" s="25">
        <v>0.29399999999999998</v>
      </c>
      <c r="AC1952" s="25">
        <v>8.3500000000000005E-2</v>
      </c>
      <c r="AD1952" s="121">
        <v>114</v>
      </c>
      <c r="AE1952" s="121">
        <v>8</v>
      </c>
      <c r="AF1952" s="88">
        <v>27</v>
      </c>
      <c r="AG1952" s="88" t="s">
        <v>430</v>
      </c>
    </row>
    <row r="1953" spans="1:33">
      <c r="A1953" s="12" t="s">
        <v>166</v>
      </c>
      <c r="B1953" s="2" t="s">
        <v>74</v>
      </c>
      <c r="C1953" s="13" t="s">
        <v>186</v>
      </c>
      <c r="D1953" s="2">
        <v>2016</v>
      </c>
      <c r="E1953" s="13">
        <v>2016</v>
      </c>
      <c r="F1953" s="13" t="s">
        <v>102</v>
      </c>
      <c r="G1953" s="88"/>
      <c r="H1953" s="88"/>
      <c r="I1953" s="88"/>
      <c r="J1953" s="88"/>
      <c r="K1953" s="88"/>
      <c r="L1953" s="88"/>
      <c r="M1953" s="45">
        <v>51547</v>
      </c>
      <c r="N1953" s="45">
        <v>120088</v>
      </c>
      <c r="O1953" s="45"/>
      <c r="P1953" s="45"/>
      <c r="Q1953" s="45"/>
      <c r="R1953" s="45"/>
      <c r="S1953" s="45"/>
      <c r="T1953" s="45"/>
      <c r="U1953" s="45"/>
      <c r="V1953" s="45"/>
      <c r="W1953" s="138"/>
      <c r="X1953" s="138"/>
      <c r="Y1953" s="138"/>
      <c r="Z1953" s="25">
        <v>0.96130000000000004</v>
      </c>
      <c r="AA1953" s="25">
        <v>0.91269999999999996</v>
      </c>
      <c r="AB1953" s="25">
        <v>0.21099999999999999</v>
      </c>
      <c r="AC1953" s="25">
        <v>5.4300000000000001E-2</v>
      </c>
      <c r="AD1953" s="121">
        <v>2386</v>
      </c>
      <c r="AE1953" s="121">
        <v>317</v>
      </c>
      <c r="AF1953" s="88">
        <v>7833</v>
      </c>
      <c r="AG1953" s="88">
        <v>18576</v>
      </c>
    </row>
    <row r="1954" spans="1:33">
      <c r="A1954" s="12" t="s">
        <v>167</v>
      </c>
      <c r="B1954" s="2" t="s">
        <v>75</v>
      </c>
      <c r="C1954" s="13" t="s">
        <v>186</v>
      </c>
      <c r="D1954" s="2">
        <v>2016</v>
      </c>
      <c r="E1954" s="13">
        <v>2016</v>
      </c>
      <c r="F1954" s="13" t="s">
        <v>102</v>
      </c>
      <c r="G1954" s="88"/>
      <c r="H1954" s="88"/>
      <c r="I1954" s="88"/>
      <c r="J1954" s="88"/>
      <c r="K1954" s="88"/>
      <c r="L1954" s="88"/>
      <c r="M1954" s="45">
        <v>3133</v>
      </c>
      <c r="N1954" s="45">
        <v>5417</v>
      </c>
      <c r="O1954" s="45"/>
      <c r="P1954" s="45"/>
      <c r="Q1954" s="45"/>
      <c r="R1954" s="45"/>
      <c r="S1954" s="45"/>
      <c r="T1954" s="45"/>
      <c r="U1954" s="45"/>
      <c r="V1954" s="45"/>
      <c r="W1954" s="138"/>
      <c r="X1954" s="138"/>
      <c r="Y1954" s="138"/>
      <c r="Z1954" s="25">
        <v>0.98729999999999996</v>
      </c>
      <c r="AA1954" s="25">
        <v>0.9355</v>
      </c>
      <c r="AB1954" s="25">
        <v>0.29399999999999998</v>
      </c>
      <c r="AC1954" s="25">
        <v>8.3500000000000005E-2</v>
      </c>
      <c r="AD1954" s="121">
        <v>232</v>
      </c>
      <c r="AE1954" s="121">
        <v>35</v>
      </c>
      <c r="AF1954" s="88">
        <v>101</v>
      </c>
      <c r="AG1954" s="88">
        <v>162</v>
      </c>
    </row>
    <row r="1955" spans="1:33">
      <c r="A1955" s="12" t="s">
        <v>168</v>
      </c>
      <c r="B1955" s="2" t="s">
        <v>74</v>
      </c>
      <c r="C1955" s="13" t="s">
        <v>186</v>
      </c>
      <c r="D1955" s="2">
        <v>2016</v>
      </c>
      <c r="E1955" s="13">
        <v>2016</v>
      </c>
      <c r="F1955" s="13" t="s">
        <v>102</v>
      </c>
      <c r="G1955" s="88"/>
      <c r="H1955" s="88"/>
      <c r="I1955" s="88"/>
      <c r="J1955" s="88"/>
      <c r="K1955" s="88"/>
      <c r="L1955" s="88"/>
      <c r="M1955" s="45">
        <v>37063</v>
      </c>
      <c r="N1955" s="45">
        <v>74322</v>
      </c>
      <c r="O1955" s="45"/>
      <c r="P1955" s="45"/>
      <c r="Q1955" s="45"/>
      <c r="R1955" s="45"/>
      <c r="S1955" s="45"/>
      <c r="T1955" s="45"/>
      <c r="U1955" s="45"/>
      <c r="V1955" s="45"/>
      <c r="W1955" s="138"/>
      <c r="X1955" s="138"/>
      <c r="Y1955" s="138"/>
      <c r="Z1955" s="25" t="s">
        <v>66</v>
      </c>
      <c r="AA1955" s="25" t="s">
        <v>66</v>
      </c>
      <c r="AB1955" s="25">
        <v>0.41199999999999998</v>
      </c>
      <c r="AC1955" s="25">
        <v>8.2199999999999995E-2</v>
      </c>
      <c r="AD1955" s="121">
        <v>3053</v>
      </c>
      <c r="AE1955" s="121">
        <v>572</v>
      </c>
      <c r="AF1955" s="88">
        <v>6800</v>
      </c>
      <c r="AG1955" s="88">
        <v>15550</v>
      </c>
    </row>
    <row r="1956" spans="1:33">
      <c r="A1956" s="12" t="s">
        <v>169</v>
      </c>
      <c r="B1956" s="2" t="s">
        <v>74</v>
      </c>
      <c r="C1956" s="13" t="s">
        <v>186</v>
      </c>
      <c r="D1956" s="2">
        <v>2016</v>
      </c>
      <c r="E1956" s="13">
        <v>2016</v>
      </c>
      <c r="F1956" s="13" t="s">
        <v>102</v>
      </c>
      <c r="G1956" s="88"/>
      <c r="H1956" s="88"/>
      <c r="I1956" s="88"/>
      <c r="J1956" s="88"/>
      <c r="K1956" s="88"/>
      <c r="L1956" s="88"/>
      <c r="M1956" s="45">
        <v>10499</v>
      </c>
      <c r="N1956" s="45">
        <v>20418</v>
      </c>
      <c r="O1956" s="45"/>
      <c r="P1956" s="45"/>
      <c r="Q1956" s="45"/>
      <c r="R1956" s="45"/>
      <c r="S1956" s="45"/>
      <c r="T1956" s="45"/>
      <c r="U1956" s="45"/>
      <c r="V1956" s="45"/>
      <c r="W1956" s="138"/>
      <c r="X1956" s="138"/>
      <c r="Y1956" s="138"/>
      <c r="Z1956" s="25">
        <v>0.93679999999999997</v>
      </c>
      <c r="AA1956" s="25">
        <v>0.90639999999999998</v>
      </c>
      <c r="AB1956" s="25">
        <v>0.29399999999999998</v>
      </c>
      <c r="AC1956" s="25">
        <v>8.3500000000000005E-2</v>
      </c>
      <c r="AD1956" s="121">
        <v>869</v>
      </c>
      <c r="AE1956" s="121">
        <v>59</v>
      </c>
      <c r="AF1956" s="88">
        <v>879</v>
      </c>
      <c r="AG1956" s="88">
        <v>1782</v>
      </c>
    </row>
    <row r="1957" spans="1:33">
      <c r="A1957" s="12" t="s">
        <v>170</v>
      </c>
      <c r="B1957" s="2" t="s">
        <v>75</v>
      </c>
      <c r="C1957" s="13" t="s">
        <v>186</v>
      </c>
      <c r="D1957" s="2">
        <v>2016</v>
      </c>
      <c r="E1957" s="13">
        <v>2016</v>
      </c>
      <c r="F1957" s="13" t="s">
        <v>102</v>
      </c>
      <c r="G1957" s="88"/>
      <c r="H1957" s="88"/>
      <c r="I1957" s="88"/>
      <c r="J1957" s="88"/>
      <c r="K1957" s="88"/>
      <c r="L1957" s="88"/>
      <c r="M1957" s="45">
        <v>6127</v>
      </c>
      <c r="N1957" s="45">
        <v>13275</v>
      </c>
      <c r="O1957" s="45"/>
      <c r="P1957" s="45"/>
      <c r="Q1957" s="45"/>
      <c r="R1957" s="45"/>
      <c r="S1957" s="45"/>
      <c r="T1957" s="45"/>
      <c r="U1957" s="45"/>
      <c r="V1957" s="45"/>
      <c r="W1957" s="138"/>
      <c r="X1957" s="138"/>
      <c r="Y1957" s="138"/>
      <c r="Z1957" s="25">
        <v>1</v>
      </c>
      <c r="AA1957" s="25">
        <v>0.96540000000000004</v>
      </c>
      <c r="AB1957" s="25">
        <v>0.29399999999999998</v>
      </c>
      <c r="AC1957" s="25">
        <v>8.3500000000000005E-2</v>
      </c>
      <c r="AD1957" s="121">
        <v>460</v>
      </c>
      <c r="AE1957" s="121">
        <v>118</v>
      </c>
      <c r="AF1957" s="88">
        <v>465</v>
      </c>
      <c r="AG1957" s="88">
        <v>948</v>
      </c>
    </row>
    <row r="1958" spans="1:33">
      <c r="A1958" s="48" t="s">
        <v>171</v>
      </c>
      <c r="B1958" s="13" t="s">
        <v>66</v>
      </c>
      <c r="C1958" s="13" t="s">
        <v>65</v>
      </c>
      <c r="D1958" s="13">
        <v>2016</v>
      </c>
      <c r="E1958" s="13">
        <v>2017</v>
      </c>
      <c r="F1958" s="13" t="s">
        <v>102</v>
      </c>
      <c r="G1958" s="88">
        <v>261360</v>
      </c>
      <c r="H1958" s="88">
        <v>1788009</v>
      </c>
      <c r="I1958" s="88">
        <v>2192</v>
      </c>
      <c r="J1958" s="88">
        <v>17722</v>
      </c>
      <c r="K1958" s="88">
        <v>263552</v>
      </c>
      <c r="L1958" s="88">
        <v>1805731</v>
      </c>
      <c r="M1958" s="88">
        <v>2069283</v>
      </c>
      <c r="N1958" s="88">
        <v>4293222</v>
      </c>
      <c r="O1958" s="88">
        <v>669316</v>
      </c>
      <c r="P1958" s="88">
        <v>3577849</v>
      </c>
      <c r="Q1958" s="88">
        <v>4247165</v>
      </c>
      <c r="R1958" s="88">
        <v>7039</v>
      </c>
      <c r="S1958" s="88">
        <v>39018</v>
      </c>
      <c r="T1958" s="88">
        <v>46057</v>
      </c>
      <c r="U1958" s="88">
        <v>676355</v>
      </c>
      <c r="V1958" s="88">
        <v>3616867</v>
      </c>
      <c r="W1958" s="140">
        <v>588460076</v>
      </c>
      <c r="X1958" s="140">
        <v>5509743</v>
      </c>
      <c r="Y1958" s="140">
        <v>593969819</v>
      </c>
      <c r="Z1958" s="25">
        <v>0.97720863120613888</v>
      </c>
      <c r="AA1958" s="25">
        <v>0.92514049619142724</v>
      </c>
      <c r="AB1958" s="25">
        <v>0.378</v>
      </c>
      <c r="AC1958" s="25">
        <v>5.6800000000000003E-2</v>
      </c>
      <c r="AD1958" s="121">
        <v>138020</v>
      </c>
      <c r="AE1958" s="121">
        <v>33375</v>
      </c>
      <c r="AF1958" s="88">
        <v>294799</v>
      </c>
      <c r="AG1958" s="88">
        <v>623987</v>
      </c>
    </row>
    <row r="1959" spans="1:33">
      <c r="A1959" s="48" t="s">
        <v>172</v>
      </c>
      <c r="B1959" s="13" t="s">
        <v>74</v>
      </c>
      <c r="C1959" s="13" t="s">
        <v>65</v>
      </c>
      <c r="D1959" s="13">
        <v>2016</v>
      </c>
      <c r="E1959" s="13">
        <v>2017</v>
      </c>
      <c r="F1959" s="13" t="s">
        <v>102</v>
      </c>
      <c r="G1959" s="88"/>
      <c r="H1959" s="88"/>
      <c r="I1959" s="88"/>
      <c r="J1959" s="88"/>
      <c r="K1959" s="88"/>
      <c r="L1959" s="88"/>
      <c r="M1959" s="88">
        <v>59986</v>
      </c>
      <c r="N1959" s="88">
        <v>114855</v>
      </c>
      <c r="O1959" s="88"/>
      <c r="P1959" s="88"/>
      <c r="Q1959" s="88"/>
      <c r="R1959" s="88"/>
      <c r="S1959" s="88"/>
      <c r="T1959" s="88"/>
      <c r="U1959" s="88"/>
      <c r="V1959" s="88"/>
      <c r="W1959" s="140"/>
      <c r="X1959" s="140"/>
      <c r="Y1959" s="140"/>
      <c r="Z1959" s="25">
        <v>0.99316239316239319</v>
      </c>
      <c r="AA1959" s="25">
        <v>0.98809523809523814</v>
      </c>
      <c r="AB1959" s="25">
        <v>0</v>
      </c>
      <c r="AC1959" s="25">
        <v>6.3799999999999996E-2</v>
      </c>
      <c r="AD1959" s="121">
        <v>4230</v>
      </c>
      <c r="AE1959" s="121">
        <v>1255</v>
      </c>
      <c r="AF1959" s="88">
        <v>7860</v>
      </c>
      <c r="AG1959" s="88">
        <v>15244</v>
      </c>
    </row>
    <row r="1960" spans="1:33">
      <c r="A1960" s="48" t="s">
        <v>173</v>
      </c>
      <c r="B1960" s="13" t="s">
        <v>75</v>
      </c>
      <c r="C1960" s="13" t="s">
        <v>65</v>
      </c>
      <c r="D1960" s="13">
        <v>2016</v>
      </c>
      <c r="E1960" s="13">
        <v>2017</v>
      </c>
      <c r="F1960" s="13" t="s">
        <v>102</v>
      </c>
      <c r="G1960" s="88"/>
      <c r="H1960" s="88"/>
      <c r="I1960" s="88"/>
      <c r="J1960" s="88"/>
      <c r="K1960" s="88"/>
      <c r="L1960" s="88"/>
      <c r="M1960" s="88">
        <v>88</v>
      </c>
      <c r="N1960" s="88">
        <v>143</v>
      </c>
      <c r="O1960" s="88"/>
      <c r="P1960" s="88"/>
      <c r="Q1960" s="88"/>
      <c r="R1960" s="88"/>
      <c r="S1960" s="88"/>
      <c r="T1960" s="88"/>
      <c r="U1960" s="88"/>
      <c r="V1960" s="88"/>
      <c r="W1960" s="140"/>
      <c r="X1960" s="140"/>
      <c r="Y1960" s="140"/>
      <c r="Z1960" s="25">
        <v>1</v>
      </c>
      <c r="AA1960" s="25" t="s">
        <v>66</v>
      </c>
      <c r="AB1960" s="25">
        <v>0.28599999999999998</v>
      </c>
      <c r="AC1960" s="25">
        <v>0.1439</v>
      </c>
      <c r="AD1960" s="121">
        <v>3</v>
      </c>
      <c r="AE1960" s="121">
        <v>0</v>
      </c>
      <c r="AF1960" s="88">
        <v>0</v>
      </c>
      <c r="AG1960" s="88">
        <v>0</v>
      </c>
    </row>
    <row r="1961" spans="1:33">
      <c r="A1961" s="48" t="s">
        <v>174</v>
      </c>
      <c r="B1961" s="13" t="s">
        <v>75</v>
      </c>
      <c r="C1961" s="13" t="s">
        <v>65</v>
      </c>
      <c r="D1961" s="13">
        <v>2016</v>
      </c>
      <c r="E1961" s="13">
        <v>2017</v>
      </c>
      <c r="F1961" s="13" t="s">
        <v>102</v>
      </c>
      <c r="G1961" s="88"/>
      <c r="H1961" s="88"/>
      <c r="I1961" s="88"/>
      <c r="J1961" s="88"/>
      <c r="K1961" s="88"/>
      <c r="L1961" s="88"/>
      <c r="M1961" s="88">
        <v>1730</v>
      </c>
      <c r="N1961" s="88">
        <v>3268</v>
      </c>
      <c r="O1961" s="88"/>
      <c r="P1961" s="88"/>
      <c r="Q1961" s="88"/>
      <c r="R1961" s="88"/>
      <c r="S1961" s="88"/>
      <c r="T1961" s="88"/>
      <c r="U1961" s="88"/>
      <c r="V1961" s="88"/>
      <c r="W1961" s="140"/>
      <c r="X1961" s="140"/>
      <c r="Y1961" s="140"/>
      <c r="Z1961" s="25">
        <v>0.98780487804878048</v>
      </c>
      <c r="AA1961" s="25">
        <v>1</v>
      </c>
      <c r="AB1961" s="25">
        <v>0.28599999999999998</v>
      </c>
      <c r="AC1961" s="25">
        <v>0.1439</v>
      </c>
      <c r="AD1961" s="121">
        <v>103</v>
      </c>
      <c r="AE1961" s="121">
        <v>21</v>
      </c>
      <c r="AF1961" s="88">
        <v>50</v>
      </c>
      <c r="AG1961" s="88">
        <v>87</v>
      </c>
    </row>
    <row r="1962" spans="1:33">
      <c r="A1962" s="48" t="s">
        <v>175</v>
      </c>
      <c r="B1962" s="13" t="s">
        <v>75</v>
      </c>
      <c r="C1962" s="13" t="s">
        <v>65</v>
      </c>
      <c r="D1962" s="13">
        <v>2016</v>
      </c>
      <c r="E1962" s="13">
        <v>2017</v>
      </c>
      <c r="F1962" s="13" t="s">
        <v>102</v>
      </c>
      <c r="G1962" s="88"/>
      <c r="H1962" s="88"/>
      <c r="I1962" s="88"/>
      <c r="J1962" s="88"/>
      <c r="K1962" s="88"/>
      <c r="L1962" s="88"/>
      <c r="M1962" s="88">
        <v>16869</v>
      </c>
      <c r="N1962" s="88">
        <v>31819</v>
      </c>
      <c r="O1962" s="88"/>
      <c r="P1962" s="88"/>
      <c r="Q1962" s="88"/>
      <c r="R1962" s="88"/>
      <c r="S1962" s="88"/>
      <c r="T1962" s="88"/>
      <c r="U1962" s="88"/>
      <c r="V1962" s="88"/>
      <c r="W1962" s="140"/>
      <c r="X1962" s="140"/>
      <c r="Y1962" s="140"/>
      <c r="Z1962" s="25">
        <v>0.83825265643447455</v>
      </c>
      <c r="AA1962" s="25">
        <v>0.94265232974910396</v>
      </c>
      <c r="AB1962" s="25">
        <v>0.28599999999999998</v>
      </c>
      <c r="AC1962" s="25">
        <v>0.1439</v>
      </c>
      <c r="AD1962" s="121">
        <v>1535</v>
      </c>
      <c r="AE1962" s="121">
        <v>563</v>
      </c>
      <c r="AF1962" s="88">
        <v>833</v>
      </c>
      <c r="AG1962" s="88">
        <v>1461</v>
      </c>
    </row>
    <row r="1963" spans="1:33">
      <c r="A1963" s="48" t="s">
        <v>176</v>
      </c>
      <c r="B1963" s="13" t="s">
        <v>75</v>
      </c>
      <c r="C1963" s="13" t="s">
        <v>65</v>
      </c>
      <c r="D1963" s="13">
        <v>2016</v>
      </c>
      <c r="E1963" s="13">
        <v>2017</v>
      </c>
      <c r="F1963" s="13" t="s">
        <v>102</v>
      </c>
      <c r="G1963" s="88"/>
      <c r="H1963" s="88"/>
      <c r="I1963" s="88"/>
      <c r="J1963" s="88"/>
      <c r="K1963" s="88"/>
      <c r="L1963" s="88"/>
      <c r="M1963" s="88">
        <v>2852</v>
      </c>
      <c r="N1963" s="88">
        <v>5216</v>
      </c>
      <c r="O1963" s="88"/>
      <c r="P1963" s="88"/>
      <c r="Q1963" s="88"/>
      <c r="R1963" s="88"/>
      <c r="S1963" s="88"/>
      <c r="T1963" s="88"/>
      <c r="U1963" s="88"/>
      <c r="V1963" s="88"/>
      <c r="W1963" s="140"/>
      <c r="X1963" s="140"/>
      <c r="Y1963" s="140"/>
      <c r="Z1963" s="25">
        <v>0.99236641221374045</v>
      </c>
      <c r="AA1963" s="25">
        <v>0.91666666666666663</v>
      </c>
      <c r="AB1963" s="25">
        <v>0.28599999999999998</v>
      </c>
      <c r="AC1963" s="25">
        <v>0.1439</v>
      </c>
      <c r="AD1963" s="121">
        <v>172</v>
      </c>
      <c r="AE1963" s="121">
        <v>30</v>
      </c>
      <c r="AF1963" s="88">
        <v>64</v>
      </c>
      <c r="AG1963" s="88">
        <v>118</v>
      </c>
    </row>
    <row r="1964" spans="1:33">
      <c r="A1964" s="48" t="s">
        <v>177</v>
      </c>
      <c r="B1964" s="13" t="s">
        <v>75</v>
      </c>
      <c r="C1964" s="13" t="s">
        <v>65</v>
      </c>
      <c r="D1964" s="13">
        <v>2016</v>
      </c>
      <c r="E1964" s="13">
        <v>2017</v>
      </c>
      <c r="F1964" s="13" t="s">
        <v>102</v>
      </c>
      <c r="G1964" s="88"/>
      <c r="H1964" s="88"/>
      <c r="I1964" s="88"/>
      <c r="J1964" s="88"/>
      <c r="K1964" s="88"/>
      <c r="L1964" s="88"/>
      <c r="M1964" s="88">
        <v>632</v>
      </c>
      <c r="N1964" s="88">
        <v>1438</v>
      </c>
      <c r="O1964" s="88"/>
      <c r="P1964" s="88"/>
      <c r="Q1964" s="88"/>
      <c r="R1964" s="88"/>
      <c r="S1964" s="88"/>
      <c r="T1964" s="88"/>
      <c r="U1964" s="88"/>
      <c r="V1964" s="88"/>
      <c r="W1964" s="140"/>
      <c r="X1964" s="140"/>
      <c r="Y1964" s="140"/>
      <c r="Z1964" s="25">
        <v>0.76190476190476186</v>
      </c>
      <c r="AA1964" s="25">
        <v>0.92307692307692313</v>
      </c>
      <c r="AB1964" s="25">
        <v>0.28599999999999998</v>
      </c>
      <c r="AC1964" s="25">
        <v>0.1439</v>
      </c>
      <c r="AD1964" s="121">
        <v>53</v>
      </c>
      <c r="AE1964" s="121">
        <v>9</v>
      </c>
      <c r="AF1964" s="88">
        <v>100</v>
      </c>
      <c r="AG1964" s="88">
        <v>222</v>
      </c>
    </row>
    <row r="1965" spans="1:33">
      <c r="A1965" s="48" t="s">
        <v>178</v>
      </c>
      <c r="B1965" s="13" t="s">
        <v>74</v>
      </c>
      <c r="C1965" s="13" t="s">
        <v>65</v>
      </c>
      <c r="D1965" s="13">
        <v>2016</v>
      </c>
      <c r="E1965" s="13">
        <v>2017</v>
      </c>
      <c r="F1965" s="13" t="s">
        <v>102</v>
      </c>
      <c r="G1965" s="88"/>
      <c r="H1965" s="88"/>
      <c r="I1965" s="88"/>
      <c r="J1965" s="88"/>
      <c r="K1965" s="88"/>
      <c r="L1965" s="88"/>
      <c r="M1965" s="88">
        <v>32926</v>
      </c>
      <c r="N1965" s="88">
        <v>65866</v>
      </c>
      <c r="O1965" s="88"/>
      <c r="P1965" s="88"/>
      <c r="Q1965" s="88"/>
      <c r="R1965" s="88"/>
      <c r="S1965" s="88"/>
      <c r="T1965" s="88"/>
      <c r="U1965" s="88"/>
      <c r="V1965" s="88"/>
      <c r="W1965" s="140"/>
      <c r="X1965" s="140"/>
      <c r="Y1965" s="140"/>
      <c r="Z1965" s="25">
        <v>0.96454326923076927</v>
      </c>
      <c r="AA1965" s="25">
        <v>0.91534391534391535</v>
      </c>
      <c r="AB1965" s="25">
        <v>1</v>
      </c>
      <c r="AC1965" s="25">
        <v>9.2399999999999996E-2</v>
      </c>
      <c r="AD1965" s="121">
        <v>2117</v>
      </c>
      <c r="AE1965" s="121">
        <v>584</v>
      </c>
      <c r="AF1965" s="88">
        <v>4879</v>
      </c>
      <c r="AG1965" s="88">
        <v>9890</v>
      </c>
    </row>
    <row r="1966" spans="1:33">
      <c r="A1966" s="48" t="s">
        <v>179</v>
      </c>
      <c r="B1966" s="13" t="s">
        <v>75</v>
      </c>
      <c r="C1966" s="13" t="s">
        <v>65</v>
      </c>
      <c r="D1966" s="13">
        <v>2016</v>
      </c>
      <c r="E1966" s="13">
        <v>2017</v>
      </c>
      <c r="F1966" s="13" t="s">
        <v>102</v>
      </c>
      <c r="G1966" s="88"/>
      <c r="H1966" s="88"/>
      <c r="I1966" s="88"/>
      <c r="J1966" s="88"/>
      <c r="K1966" s="88"/>
      <c r="L1966" s="88"/>
      <c r="M1966" s="88">
        <v>2558</v>
      </c>
      <c r="N1966" s="88">
        <v>5226</v>
      </c>
      <c r="O1966" s="88"/>
      <c r="P1966" s="88"/>
      <c r="Q1966" s="88"/>
      <c r="R1966" s="88"/>
      <c r="S1966" s="88"/>
      <c r="T1966" s="88"/>
      <c r="U1966" s="88"/>
      <c r="V1966" s="88"/>
      <c r="W1966" s="140"/>
      <c r="X1966" s="140"/>
      <c r="Y1966" s="140"/>
      <c r="Z1966" s="25">
        <v>1</v>
      </c>
      <c r="AA1966" s="25">
        <v>0.9242424242424242</v>
      </c>
      <c r="AB1966" s="25">
        <v>0.28599999999999998</v>
      </c>
      <c r="AC1966" s="25">
        <v>0.1439</v>
      </c>
      <c r="AD1966" s="121">
        <v>178</v>
      </c>
      <c r="AE1966" s="121">
        <v>11</v>
      </c>
      <c r="AF1966" s="88">
        <v>106</v>
      </c>
      <c r="AG1966" s="88">
        <v>202</v>
      </c>
    </row>
    <row r="1967" spans="1:33">
      <c r="A1967" s="48" t="s">
        <v>180</v>
      </c>
      <c r="B1967" s="13" t="s">
        <v>75</v>
      </c>
      <c r="C1967" s="13" t="s">
        <v>65</v>
      </c>
      <c r="D1967" s="13">
        <v>2016</v>
      </c>
      <c r="E1967" s="13">
        <v>2017</v>
      </c>
      <c r="F1967" s="13" t="s">
        <v>102</v>
      </c>
      <c r="G1967" s="88"/>
      <c r="H1967" s="88"/>
      <c r="I1967" s="88"/>
      <c r="J1967" s="88"/>
      <c r="K1967" s="88"/>
      <c r="L1967" s="88"/>
      <c r="M1967" s="88">
        <v>7026</v>
      </c>
      <c r="N1967" s="88">
        <v>12467</v>
      </c>
      <c r="O1967" s="88"/>
      <c r="P1967" s="88"/>
      <c r="Q1967" s="88"/>
      <c r="R1967" s="88"/>
      <c r="S1967" s="88"/>
      <c r="T1967" s="88"/>
      <c r="U1967" s="88"/>
      <c r="V1967" s="88"/>
      <c r="W1967" s="140"/>
      <c r="X1967" s="140"/>
      <c r="Y1967" s="140"/>
      <c r="Z1967" s="25">
        <v>0.98542274052478129</v>
      </c>
      <c r="AA1967" s="25">
        <v>0.98867924528301887</v>
      </c>
      <c r="AB1967" s="25">
        <v>0.28599999999999998</v>
      </c>
      <c r="AC1967" s="25">
        <v>0.1439</v>
      </c>
      <c r="AD1967" s="121">
        <v>592</v>
      </c>
      <c r="AE1967" s="121">
        <v>111</v>
      </c>
      <c r="AF1967" s="88">
        <v>358</v>
      </c>
      <c r="AG1967" s="88">
        <v>719</v>
      </c>
    </row>
    <row r="1968" spans="1:33">
      <c r="A1968" s="12" t="s">
        <v>122</v>
      </c>
      <c r="B1968" s="13" t="s">
        <v>74</v>
      </c>
      <c r="C1968" s="13" t="s">
        <v>65</v>
      </c>
      <c r="D1968" s="13">
        <v>2016</v>
      </c>
      <c r="E1968" s="13">
        <v>2017</v>
      </c>
      <c r="F1968" s="13" t="s">
        <v>102</v>
      </c>
      <c r="G1968" s="88"/>
      <c r="H1968" s="88"/>
      <c r="I1968" s="88"/>
      <c r="J1968" s="88"/>
      <c r="K1968" s="88"/>
      <c r="L1968" s="88"/>
      <c r="M1968" s="88">
        <v>100086</v>
      </c>
      <c r="N1968" s="88">
        <v>231861</v>
      </c>
      <c r="O1968" s="88"/>
      <c r="P1968" s="88"/>
      <c r="Q1968" s="88"/>
      <c r="R1968" s="88"/>
      <c r="S1968" s="88"/>
      <c r="T1968" s="88"/>
      <c r="U1968" s="88"/>
      <c r="V1968" s="88"/>
      <c r="W1968" s="140"/>
      <c r="X1968" s="140"/>
      <c r="Y1968" s="140"/>
      <c r="Z1968" s="25">
        <v>0.95946866485013627</v>
      </c>
      <c r="AA1968" s="25">
        <v>0.96523517382413093</v>
      </c>
      <c r="AB1968" s="25">
        <v>0.5</v>
      </c>
      <c r="AC1968" s="25">
        <v>1.0500000000000001E-2</v>
      </c>
      <c r="AD1968" s="121">
        <v>5110</v>
      </c>
      <c r="AE1968" s="121">
        <v>1685</v>
      </c>
      <c r="AF1968" s="88">
        <v>13135</v>
      </c>
      <c r="AG1968" s="88">
        <v>29663</v>
      </c>
    </row>
    <row r="1969" spans="1:33">
      <c r="A1969" s="12" t="s">
        <v>123</v>
      </c>
      <c r="B1969" s="13" t="s">
        <v>75</v>
      </c>
      <c r="C1969" s="13" t="s">
        <v>65</v>
      </c>
      <c r="D1969" s="13">
        <v>2016</v>
      </c>
      <c r="E1969" s="13">
        <v>2017</v>
      </c>
      <c r="F1969" s="13" t="s">
        <v>102</v>
      </c>
      <c r="G1969" s="88"/>
      <c r="H1969" s="88"/>
      <c r="I1969" s="88"/>
      <c r="J1969" s="88"/>
      <c r="K1969" s="88"/>
      <c r="L1969" s="88"/>
      <c r="M1969" s="88">
        <v>1529</v>
      </c>
      <c r="N1969" s="88">
        <v>3522</v>
      </c>
      <c r="O1969" s="88"/>
      <c r="P1969" s="88"/>
      <c r="Q1969" s="88"/>
      <c r="R1969" s="88"/>
      <c r="S1969" s="88"/>
      <c r="T1969" s="88"/>
      <c r="U1969" s="88"/>
      <c r="V1969" s="88"/>
      <c r="W1969" s="140"/>
      <c r="X1969" s="140"/>
      <c r="Y1969" s="140"/>
      <c r="Z1969" s="25">
        <v>0.98113207547169812</v>
      </c>
      <c r="AA1969" s="25">
        <v>0.92105263157894735</v>
      </c>
      <c r="AB1969" s="25">
        <v>0.28599999999999998</v>
      </c>
      <c r="AC1969" s="25">
        <v>0.1439</v>
      </c>
      <c r="AD1969" s="121">
        <v>94</v>
      </c>
      <c r="AE1969" s="121">
        <v>9</v>
      </c>
      <c r="AF1969" s="88">
        <v>193</v>
      </c>
      <c r="AG1969" s="88">
        <v>415</v>
      </c>
    </row>
    <row r="1970" spans="1:33">
      <c r="A1970" s="12" t="s">
        <v>124</v>
      </c>
      <c r="B1970" s="13" t="s">
        <v>75</v>
      </c>
      <c r="C1970" s="13" t="s">
        <v>65</v>
      </c>
      <c r="D1970" s="13">
        <v>2016</v>
      </c>
      <c r="E1970" s="13">
        <v>2017</v>
      </c>
      <c r="F1970" s="13" t="s">
        <v>102</v>
      </c>
      <c r="G1970" s="88"/>
      <c r="H1970" s="88"/>
      <c r="I1970" s="88"/>
      <c r="J1970" s="88"/>
      <c r="K1970" s="88"/>
      <c r="L1970" s="88"/>
      <c r="M1970" s="88">
        <v>12465</v>
      </c>
      <c r="N1970" s="88">
        <v>21049</v>
      </c>
      <c r="O1970" s="88"/>
      <c r="P1970" s="88"/>
      <c r="Q1970" s="88"/>
      <c r="R1970" s="88"/>
      <c r="S1970" s="88"/>
      <c r="T1970" s="88"/>
      <c r="U1970" s="88"/>
      <c r="V1970" s="88"/>
      <c r="W1970" s="140"/>
      <c r="X1970" s="140"/>
      <c r="Y1970" s="140"/>
      <c r="Z1970" s="25">
        <v>0.9614325068870524</v>
      </c>
      <c r="AA1970" s="25">
        <v>0.9635974304068522</v>
      </c>
      <c r="AB1970" s="25">
        <v>0.28599999999999998</v>
      </c>
      <c r="AC1970" s="25">
        <v>0.1439</v>
      </c>
      <c r="AD1970" s="121">
        <v>1222</v>
      </c>
      <c r="AE1970" s="121">
        <v>252</v>
      </c>
      <c r="AF1970" s="88">
        <v>581</v>
      </c>
      <c r="AG1970" s="88">
        <v>1112</v>
      </c>
    </row>
    <row r="1971" spans="1:33">
      <c r="A1971" s="12" t="s">
        <v>125</v>
      </c>
      <c r="B1971" s="13" t="s">
        <v>75</v>
      </c>
      <c r="C1971" s="13" t="s">
        <v>65</v>
      </c>
      <c r="D1971" s="13">
        <v>2016</v>
      </c>
      <c r="E1971" s="13">
        <v>2017</v>
      </c>
      <c r="F1971" s="13" t="s">
        <v>102</v>
      </c>
      <c r="G1971" s="88"/>
      <c r="H1971" s="88"/>
      <c r="I1971" s="88"/>
      <c r="J1971" s="88"/>
      <c r="K1971" s="88"/>
      <c r="L1971" s="88"/>
      <c r="M1971" s="88">
        <v>17694</v>
      </c>
      <c r="N1971" s="88">
        <v>43062</v>
      </c>
      <c r="O1971" s="88"/>
      <c r="P1971" s="88"/>
      <c r="Q1971" s="88"/>
      <c r="R1971" s="88"/>
      <c r="S1971" s="88"/>
      <c r="T1971" s="88"/>
      <c r="U1971" s="88"/>
      <c r="V1971" s="88"/>
      <c r="W1971" s="140"/>
      <c r="X1971" s="140"/>
      <c r="Y1971" s="140"/>
      <c r="Z1971" s="25">
        <v>0.98044692737430172</v>
      </c>
      <c r="AA1971" s="25">
        <v>0.92671394799054374</v>
      </c>
      <c r="AB1971" s="25">
        <v>0.28599999999999998</v>
      </c>
      <c r="AC1971" s="25">
        <v>0.1439</v>
      </c>
      <c r="AD1971" s="121">
        <v>1043</v>
      </c>
      <c r="AE1971" s="121">
        <v>130</v>
      </c>
      <c r="AF1971" s="88">
        <v>906</v>
      </c>
      <c r="AG1971" s="88">
        <v>1778</v>
      </c>
    </row>
    <row r="1972" spans="1:33">
      <c r="A1972" s="12" t="s">
        <v>126</v>
      </c>
      <c r="B1972" s="13" t="s">
        <v>75</v>
      </c>
      <c r="C1972" s="13" t="s">
        <v>65</v>
      </c>
      <c r="D1972" s="13">
        <v>2016</v>
      </c>
      <c r="E1972" s="13">
        <v>2017</v>
      </c>
      <c r="F1972" s="13" t="s">
        <v>102</v>
      </c>
      <c r="G1972" s="88"/>
      <c r="H1972" s="88"/>
      <c r="I1972" s="88"/>
      <c r="J1972" s="88"/>
      <c r="K1972" s="88"/>
      <c r="L1972" s="88"/>
      <c r="M1972" s="88">
        <v>1029</v>
      </c>
      <c r="N1972" s="88">
        <v>1956</v>
      </c>
      <c r="O1972" s="88"/>
      <c r="P1972" s="88"/>
      <c r="Q1972" s="88"/>
      <c r="R1972" s="88"/>
      <c r="S1972" s="88"/>
      <c r="T1972" s="88"/>
      <c r="U1972" s="88"/>
      <c r="V1972" s="88"/>
      <c r="W1972" s="140"/>
      <c r="X1972" s="140"/>
      <c r="Y1972" s="140"/>
      <c r="Z1972" s="25">
        <v>1</v>
      </c>
      <c r="AA1972" s="25">
        <v>0.8928571428571429</v>
      </c>
      <c r="AB1972" s="25">
        <v>0.28599999999999998</v>
      </c>
      <c r="AC1972" s="25">
        <v>0.1439</v>
      </c>
      <c r="AD1972" s="121">
        <v>78</v>
      </c>
      <c r="AE1972" s="121">
        <v>4</v>
      </c>
      <c r="AF1972" s="88">
        <v>61</v>
      </c>
      <c r="AG1972" s="88">
        <v>125</v>
      </c>
    </row>
    <row r="1973" spans="1:33">
      <c r="A1973" s="12" t="s">
        <v>127</v>
      </c>
      <c r="B1973" s="13" t="s">
        <v>75</v>
      </c>
      <c r="C1973" s="13" t="s">
        <v>65</v>
      </c>
      <c r="D1973" s="13">
        <v>2016</v>
      </c>
      <c r="E1973" s="13">
        <v>2017</v>
      </c>
      <c r="F1973" s="13" t="s">
        <v>102</v>
      </c>
      <c r="G1973" s="88"/>
      <c r="H1973" s="88"/>
      <c r="I1973" s="88"/>
      <c r="J1973" s="88"/>
      <c r="K1973" s="88"/>
      <c r="L1973" s="88"/>
      <c r="M1973" s="88">
        <v>70187</v>
      </c>
      <c r="N1973" s="88">
        <v>162909</v>
      </c>
      <c r="O1973" s="88"/>
      <c r="P1973" s="88"/>
      <c r="Q1973" s="88"/>
      <c r="R1973" s="88"/>
      <c r="S1973" s="88"/>
      <c r="T1973" s="88"/>
      <c r="U1973" s="88"/>
      <c r="V1973" s="88"/>
      <c r="W1973" s="140"/>
      <c r="X1973" s="140"/>
      <c r="Y1973" s="140"/>
      <c r="Z1973" s="25">
        <v>0.98746518105849579</v>
      </c>
      <c r="AA1973" s="25">
        <v>0.9218071242397915</v>
      </c>
      <c r="AB1973" s="25">
        <v>0.33300000000000002</v>
      </c>
      <c r="AC1973" s="25">
        <v>1.95E-2</v>
      </c>
      <c r="AD1973" s="121">
        <v>5832</v>
      </c>
      <c r="AE1973" s="121">
        <v>1487</v>
      </c>
      <c r="AF1973" s="88">
        <v>9708</v>
      </c>
      <c r="AG1973" s="88">
        <v>22393</v>
      </c>
    </row>
    <row r="1974" spans="1:33">
      <c r="A1974" s="12" t="s">
        <v>128</v>
      </c>
      <c r="B1974" s="13" t="s">
        <v>75</v>
      </c>
      <c r="C1974" s="13" t="s">
        <v>65</v>
      </c>
      <c r="D1974" s="13">
        <v>2016</v>
      </c>
      <c r="E1974" s="13">
        <v>2017</v>
      </c>
      <c r="F1974" s="13" t="s">
        <v>102</v>
      </c>
      <c r="G1974" s="88"/>
      <c r="H1974" s="88"/>
      <c r="I1974" s="88"/>
      <c r="J1974" s="88"/>
      <c r="K1974" s="88"/>
      <c r="L1974" s="88"/>
      <c r="M1974" s="88">
        <v>10696</v>
      </c>
      <c r="N1974" s="88">
        <v>24267</v>
      </c>
      <c r="O1974" s="88"/>
      <c r="P1974" s="88"/>
      <c r="Q1974" s="88"/>
      <c r="R1974" s="88"/>
      <c r="S1974" s="88"/>
      <c r="T1974" s="88"/>
      <c r="U1974" s="88"/>
      <c r="V1974" s="88"/>
      <c r="W1974" s="140"/>
      <c r="X1974" s="140"/>
      <c r="Y1974" s="140"/>
      <c r="Z1974" s="25">
        <v>0.99677419354838714</v>
      </c>
      <c r="AA1974" s="25">
        <v>0.97303921568627449</v>
      </c>
      <c r="AB1974" s="25">
        <v>0.28599999999999998</v>
      </c>
      <c r="AC1974" s="25">
        <v>0.1439</v>
      </c>
      <c r="AD1974" s="121">
        <v>854</v>
      </c>
      <c r="AE1974" s="121">
        <v>116</v>
      </c>
      <c r="AF1974" s="88">
        <v>1282</v>
      </c>
      <c r="AG1974" s="88">
        <v>2903</v>
      </c>
    </row>
    <row r="1975" spans="1:33">
      <c r="A1975" s="12" t="s">
        <v>129</v>
      </c>
      <c r="B1975" s="13" t="s">
        <v>75</v>
      </c>
      <c r="C1975" s="13" t="s">
        <v>65</v>
      </c>
      <c r="D1975" s="13">
        <v>2016</v>
      </c>
      <c r="E1975" s="13">
        <v>2017</v>
      </c>
      <c r="F1975" s="13" t="s">
        <v>102</v>
      </c>
      <c r="G1975" s="88"/>
      <c r="H1975" s="88"/>
      <c r="I1975" s="88"/>
      <c r="J1975" s="88"/>
      <c r="K1975" s="88"/>
      <c r="L1975" s="88"/>
      <c r="M1975" s="88">
        <v>6519</v>
      </c>
      <c r="N1975" s="88">
        <v>12267</v>
      </c>
      <c r="O1975" s="88"/>
      <c r="P1975" s="88"/>
      <c r="Q1975" s="88"/>
      <c r="R1975" s="88"/>
      <c r="S1975" s="88"/>
      <c r="T1975" s="88"/>
      <c r="U1975" s="88"/>
      <c r="V1975" s="88"/>
      <c r="W1975" s="140"/>
      <c r="X1975" s="140"/>
      <c r="Y1975" s="140"/>
      <c r="Z1975" s="25">
        <v>0.91575091575091572</v>
      </c>
      <c r="AA1975" s="25">
        <v>0.94610778443113774</v>
      </c>
      <c r="AB1975" s="25">
        <v>0.28599999999999998</v>
      </c>
      <c r="AC1975" s="25">
        <v>0.1439</v>
      </c>
      <c r="AD1975" s="121">
        <v>374</v>
      </c>
      <c r="AE1975" s="121">
        <v>57</v>
      </c>
      <c r="AF1975" s="88">
        <v>373</v>
      </c>
      <c r="AG1975" s="88">
        <v>758</v>
      </c>
    </row>
    <row r="1976" spans="1:33">
      <c r="A1976" s="12" t="s">
        <v>130</v>
      </c>
      <c r="B1976" s="13" t="s">
        <v>75</v>
      </c>
      <c r="C1976" s="13" t="s">
        <v>65</v>
      </c>
      <c r="D1976" s="13">
        <v>2016</v>
      </c>
      <c r="E1976" s="13">
        <v>2017</v>
      </c>
      <c r="F1976" s="13" t="s">
        <v>102</v>
      </c>
      <c r="G1976" s="88"/>
      <c r="H1976" s="88"/>
      <c r="I1976" s="88"/>
      <c r="J1976" s="88"/>
      <c r="K1976" s="88"/>
      <c r="L1976" s="88"/>
      <c r="M1976" s="88">
        <v>1578</v>
      </c>
      <c r="N1976" s="88">
        <v>3120</v>
      </c>
      <c r="O1976" s="88"/>
      <c r="P1976" s="88"/>
      <c r="Q1976" s="88"/>
      <c r="R1976" s="88"/>
      <c r="S1976" s="88"/>
      <c r="T1976" s="88"/>
      <c r="U1976" s="88"/>
      <c r="V1976" s="88"/>
      <c r="W1976" s="140"/>
      <c r="X1976" s="140"/>
      <c r="Y1976" s="140"/>
      <c r="Z1976" s="25">
        <v>0.87654320987654322</v>
      </c>
      <c r="AA1976" s="25">
        <v>0.8571428571428571</v>
      </c>
      <c r="AB1976" s="25">
        <v>0.28599999999999998</v>
      </c>
      <c r="AC1976" s="25">
        <v>0.1439</v>
      </c>
      <c r="AD1976" s="121">
        <v>112</v>
      </c>
      <c r="AE1976" s="121">
        <v>15</v>
      </c>
      <c r="AF1976" s="88">
        <v>86</v>
      </c>
      <c r="AG1976" s="88">
        <v>156</v>
      </c>
    </row>
    <row r="1977" spans="1:33">
      <c r="A1977" s="12" t="s">
        <v>131</v>
      </c>
      <c r="B1977" s="13" t="s">
        <v>76</v>
      </c>
      <c r="C1977" s="13" t="s">
        <v>65</v>
      </c>
      <c r="D1977" s="13">
        <v>2016</v>
      </c>
      <c r="E1977" s="13">
        <v>2017</v>
      </c>
      <c r="F1977" s="13" t="s">
        <v>102</v>
      </c>
      <c r="G1977" s="88"/>
      <c r="H1977" s="88"/>
      <c r="I1977" s="88"/>
      <c r="J1977" s="88"/>
      <c r="K1977" s="88"/>
      <c r="L1977" s="88"/>
      <c r="M1977" s="88">
        <v>550768</v>
      </c>
      <c r="N1977" s="88">
        <v>1108041</v>
      </c>
      <c r="O1977" s="88"/>
      <c r="P1977" s="88"/>
      <c r="Q1977" s="88"/>
      <c r="R1977" s="88"/>
      <c r="S1977" s="88"/>
      <c r="T1977" s="88"/>
      <c r="U1977" s="88"/>
      <c r="V1977" s="88"/>
      <c r="W1977" s="140"/>
      <c r="X1977" s="140"/>
      <c r="Y1977" s="140"/>
      <c r="Z1977" s="25">
        <v>0.97427785937558842</v>
      </c>
      <c r="AA1977" s="25">
        <v>0.86520889785115629</v>
      </c>
      <c r="AB1977" s="25">
        <v>0.45200000000000001</v>
      </c>
      <c r="AC1977" s="25">
        <v>5.4100000000000002E-2</v>
      </c>
      <c r="AD1977" s="121">
        <v>31440</v>
      </c>
      <c r="AE1977" s="121">
        <v>5176</v>
      </c>
      <c r="AF1977" s="88">
        <v>95804</v>
      </c>
      <c r="AG1977" s="88">
        <v>194254</v>
      </c>
    </row>
    <row r="1978" spans="1:33">
      <c r="A1978" s="12" t="s">
        <v>132</v>
      </c>
      <c r="B1978" s="13" t="s">
        <v>75</v>
      </c>
      <c r="C1978" s="13" t="s">
        <v>65</v>
      </c>
      <c r="D1978" s="13">
        <v>2016</v>
      </c>
      <c r="E1978" s="13">
        <v>2017</v>
      </c>
      <c r="F1978" s="13" t="s">
        <v>102</v>
      </c>
      <c r="G1978" s="88"/>
      <c r="H1978" s="88"/>
      <c r="I1978" s="88"/>
      <c r="J1978" s="88"/>
      <c r="K1978" s="88"/>
      <c r="L1978" s="88"/>
      <c r="M1978" s="88">
        <v>11771</v>
      </c>
      <c r="N1978" s="88">
        <v>28637</v>
      </c>
      <c r="O1978" s="88"/>
      <c r="P1978" s="88"/>
      <c r="Q1978" s="88"/>
      <c r="R1978" s="88"/>
      <c r="S1978" s="88"/>
      <c r="T1978" s="88"/>
      <c r="U1978" s="88"/>
      <c r="V1978" s="88"/>
      <c r="W1978" s="140"/>
      <c r="X1978" s="140"/>
      <c r="Y1978" s="140"/>
      <c r="Z1978" s="25">
        <v>0.98</v>
      </c>
      <c r="AA1978" s="25">
        <v>0.95583596214511046</v>
      </c>
      <c r="AB1978" s="25">
        <v>0.28599999999999998</v>
      </c>
      <c r="AC1978" s="25">
        <v>0.1439</v>
      </c>
      <c r="AD1978" s="121">
        <v>767</v>
      </c>
      <c r="AE1978" s="121">
        <v>94</v>
      </c>
      <c r="AF1978" s="88">
        <v>2680</v>
      </c>
      <c r="AG1978" s="88">
        <v>6489</v>
      </c>
    </row>
    <row r="1979" spans="1:33">
      <c r="A1979" s="12" t="s">
        <v>133</v>
      </c>
      <c r="B1979" s="13" t="s">
        <v>75</v>
      </c>
      <c r="C1979" s="13" t="s">
        <v>65</v>
      </c>
      <c r="D1979" s="13">
        <v>2016</v>
      </c>
      <c r="E1979" s="13">
        <v>2017</v>
      </c>
      <c r="F1979" s="13" t="s">
        <v>102</v>
      </c>
      <c r="G1979" s="88"/>
      <c r="H1979" s="88"/>
      <c r="I1979" s="88"/>
      <c r="J1979" s="88"/>
      <c r="K1979" s="88"/>
      <c r="L1979" s="88"/>
      <c r="M1979" s="88">
        <v>6169</v>
      </c>
      <c r="N1979" s="88">
        <v>10185</v>
      </c>
      <c r="O1979" s="88"/>
      <c r="P1979" s="88"/>
      <c r="Q1979" s="88"/>
      <c r="R1979" s="88"/>
      <c r="S1979" s="88"/>
      <c r="T1979" s="88"/>
      <c r="U1979" s="88"/>
      <c r="V1979" s="88"/>
      <c r="W1979" s="140"/>
      <c r="X1979" s="140"/>
      <c r="Y1979" s="140"/>
      <c r="Z1979" s="25">
        <v>0.98192771084337349</v>
      </c>
      <c r="AA1979" s="25">
        <v>0.9508928571428571</v>
      </c>
      <c r="AB1979" s="25">
        <v>0.28599999999999998</v>
      </c>
      <c r="AC1979" s="25">
        <v>0.1439</v>
      </c>
      <c r="AD1979" s="121">
        <v>511</v>
      </c>
      <c r="AE1979" s="121">
        <v>129</v>
      </c>
      <c r="AF1979" s="88">
        <v>1223</v>
      </c>
      <c r="AG1979" s="88">
        <v>2267</v>
      </c>
    </row>
    <row r="1980" spans="1:33">
      <c r="A1980" s="12" t="s">
        <v>134</v>
      </c>
      <c r="B1980" s="13" t="s">
        <v>75</v>
      </c>
      <c r="C1980" s="13" t="s">
        <v>65</v>
      </c>
      <c r="D1980" s="13">
        <v>2016</v>
      </c>
      <c r="E1980" s="13">
        <v>2017</v>
      </c>
      <c r="F1980" s="13" t="s">
        <v>102</v>
      </c>
      <c r="G1980" s="88"/>
      <c r="H1980" s="88"/>
      <c r="I1980" s="88"/>
      <c r="J1980" s="88"/>
      <c r="K1980" s="88"/>
      <c r="L1980" s="88"/>
      <c r="M1980" s="88">
        <v>1041</v>
      </c>
      <c r="N1980" s="88">
        <v>1935</v>
      </c>
      <c r="O1980" s="88"/>
      <c r="P1980" s="88"/>
      <c r="Q1980" s="88"/>
      <c r="R1980" s="88"/>
      <c r="S1980" s="88"/>
      <c r="T1980" s="88"/>
      <c r="U1980" s="88"/>
      <c r="V1980" s="88"/>
      <c r="W1980" s="140"/>
      <c r="X1980" s="140"/>
      <c r="Y1980" s="140"/>
      <c r="Z1980" s="25">
        <v>0.97142857142857142</v>
      </c>
      <c r="AA1980" s="25">
        <v>0.82608695652173914</v>
      </c>
      <c r="AB1980" s="25">
        <v>0.28599999999999998</v>
      </c>
      <c r="AC1980" s="25">
        <v>0.1439</v>
      </c>
      <c r="AD1980" s="121">
        <v>58</v>
      </c>
      <c r="AE1980" s="121">
        <v>9</v>
      </c>
      <c r="AF1980" s="88" t="s">
        <v>430</v>
      </c>
      <c r="AG1980" s="88">
        <v>47</v>
      </c>
    </row>
    <row r="1981" spans="1:33">
      <c r="A1981" s="12" t="s">
        <v>135</v>
      </c>
      <c r="B1981" s="13" t="s">
        <v>75</v>
      </c>
      <c r="C1981" s="13" t="s">
        <v>65</v>
      </c>
      <c r="D1981" s="13">
        <v>2016</v>
      </c>
      <c r="E1981" s="13">
        <v>2017</v>
      </c>
      <c r="F1981" s="13" t="s">
        <v>102</v>
      </c>
      <c r="G1981" s="88"/>
      <c r="H1981" s="88"/>
      <c r="I1981" s="88"/>
      <c r="J1981" s="88"/>
      <c r="K1981" s="88"/>
      <c r="L1981" s="88"/>
      <c r="M1981" s="88">
        <v>6559</v>
      </c>
      <c r="N1981" s="88">
        <v>13249</v>
      </c>
      <c r="O1981" s="88"/>
      <c r="P1981" s="88"/>
      <c r="Q1981" s="88"/>
      <c r="R1981" s="88"/>
      <c r="S1981" s="88"/>
      <c r="T1981" s="88"/>
      <c r="U1981" s="88"/>
      <c r="V1981" s="88"/>
      <c r="W1981" s="140"/>
      <c r="X1981" s="140"/>
      <c r="Y1981" s="140"/>
      <c r="Z1981" s="25">
        <v>0.92897727272727271</v>
      </c>
      <c r="AA1981" s="25">
        <v>0.95141700404858298</v>
      </c>
      <c r="AB1981" s="25">
        <v>0.28599999999999998</v>
      </c>
      <c r="AC1981" s="25">
        <v>0.1439</v>
      </c>
      <c r="AD1981" s="121">
        <v>447</v>
      </c>
      <c r="AE1981" s="121">
        <v>44</v>
      </c>
      <c r="AF1981" s="88">
        <v>531</v>
      </c>
      <c r="AG1981" s="88">
        <v>1181</v>
      </c>
    </row>
    <row r="1982" spans="1:33">
      <c r="A1982" s="12" t="s">
        <v>136</v>
      </c>
      <c r="B1982" s="13" t="s">
        <v>75</v>
      </c>
      <c r="C1982" s="13" t="s">
        <v>65</v>
      </c>
      <c r="D1982" s="13">
        <v>2016</v>
      </c>
      <c r="E1982" s="13">
        <v>2017</v>
      </c>
      <c r="F1982" s="13" t="s">
        <v>102</v>
      </c>
      <c r="G1982" s="88"/>
      <c r="H1982" s="88"/>
      <c r="I1982" s="88"/>
      <c r="J1982" s="88"/>
      <c r="K1982" s="88"/>
      <c r="L1982" s="88"/>
      <c r="M1982" s="88">
        <v>23866</v>
      </c>
      <c r="N1982" s="88">
        <v>55112</v>
      </c>
      <c r="O1982" s="88"/>
      <c r="P1982" s="88"/>
      <c r="Q1982" s="88"/>
      <c r="R1982" s="88"/>
      <c r="S1982" s="88"/>
      <c r="T1982" s="88"/>
      <c r="U1982" s="88"/>
      <c r="V1982" s="88"/>
      <c r="W1982" s="140"/>
      <c r="X1982" s="140"/>
      <c r="Y1982" s="140"/>
      <c r="Z1982" s="25">
        <v>0.95220125786163523</v>
      </c>
      <c r="AA1982" s="25">
        <v>0.95855855855855854</v>
      </c>
      <c r="AB1982" s="25">
        <v>0</v>
      </c>
      <c r="AC1982" s="25">
        <v>1.3899999999999999E-2</v>
      </c>
      <c r="AD1982" s="121">
        <v>1542</v>
      </c>
      <c r="AE1982" s="121">
        <v>275</v>
      </c>
      <c r="AF1982" s="88">
        <v>3653</v>
      </c>
      <c r="AG1982" s="88">
        <v>8433</v>
      </c>
    </row>
    <row r="1983" spans="1:33">
      <c r="A1983" s="12" t="s">
        <v>137</v>
      </c>
      <c r="B1983" s="13" t="s">
        <v>75</v>
      </c>
      <c r="C1983" s="13" t="s">
        <v>65</v>
      </c>
      <c r="D1983" s="13">
        <v>2016</v>
      </c>
      <c r="E1983" s="13">
        <v>2017</v>
      </c>
      <c r="F1983" s="13" t="s">
        <v>102</v>
      </c>
      <c r="G1983" s="88"/>
      <c r="H1983" s="88"/>
      <c r="I1983" s="88"/>
      <c r="J1983" s="88"/>
      <c r="K1983" s="88"/>
      <c r="L1983" s="88"/>
      <c r="M1983" s="88">
        <v>540</v>
      </c>
      <c r="N1983" s="88">
        <v>1109</v>
      </c>
      <c r="O1983" s="88"/>
      <c r="P1983" s="88"/>
      <c r="Q1983" s="88"/>
      <c r="R1983" s="88"/>
      <c r="S1983" s="88"/>
      <c r="T1983" s="88"/>
      <c r="U1983" s="88"/>
      <c r="V1983" s="88"/>
      <c r="W1983" s="140"/>
      <c r="X1983" s="140"/>
      <c r="Y1983" s="140"/>
      <c r="Z1983" s="25">
        <v>0.97058823529411764</v>
      </c>
      <c r="AA1983" s="25">
        <v>0.8928571428571429</v>
      </c>
      <c r="AB1983" s="25">
        <v>0.28599999999999998</v>
      </c>
      <c r="AC1983" s="25">
        <v>0.1439</v>
      </c>
      <c r="AD1983" s="121">
        <v>50</v>
      </c>
      <c r="AE1983" s="121">
        <v>7</v>
      </c>
      <c r="AF1983" s="88">
        <v>36</v>
      </c>
      <c r="AG1983" s="88">
        <v>68</v>
      </c>
    </row>
    <row r="1984" spans="1:33">
      <c r="A1984" s="12" t="s">
        <v>138</v>
      </c>
      <c r="B1984" s="13" t="s">
        <v>75</v>
      </c>
      <c r="C1984" s="13" t="s">
        <v>65</v>
      </c>
      <c r="D1984" s="13">
        <v>2016</v>
      </c>
      <c r="E1984" s="13">
        <v>2017</v>
      </c>
      <c r="F1984" s="13" t="s">
        <v>102</v>
      </c>
      <c r="G1984" s="88"/>
      <c r="H1984" s="88"/>
      <c r="I1984" s="88"/>
      <c r="J1984" s="88"/>
      <c r="K1984" s="88"/>
      <c r="L1984" s="88"/>
      <c r="M1984" s="88">
        <v>473</v>
      </c>
      <c r="N1984" s="88">
        <v>818</v>
      </c>
      <c r="O1984" s="88"/>
      <c r="P1984" s="88"/>
      <c r="Q1984" s="88"/>
      <c r="R1984" s="88"/>
      <c r="S1984" s="88"/>
      <c r="T1984" s="88"/>
      <c r="U1984" s="88"/>
      <c r="V1984" s="88"/>
      <c r="W1984" s="140"/>
      <c r="X1984" s="140"/>
      <c r="Y1984" s="140"/>
      <c r="Z1984" s="25">
        <v>0.98113207547169812</v>
      </c>
      <c r="AA1984" s="25">
        <v>1</v>
      </c>
      <c r="AB1984" s="25">
        <v>0.28599999999999998</v>
      </c>
      <c r="AC1984" s="25">
        <v>0.1439</v>
      </c>
      <c r="AD1984" s="121">
        <v>62</v>
      </c>
      <c r="AE1984" s="121">
        <v>19</v>
      </c>
      <c r="AF1984" s="88">
        <v>63</v>
      </c>
      <c r="AG1984" s="88">
        <v>135</v>
      </c>
    </row>
    <row r="1985" spans="1:33">
      <c r="A1985" s="12" t="s">
        <v>139</v>
      </c>
      <c r="B1985" s="13" t="s">
        <v>75</v>
      </c>
      <c r="C1985" s="13" t="s">
        <v>65</v>
      </c>
      <c r="D1985" s="13">
        <v>2016</v>
      </c>
      <c r="E1985" s="13">
        <v>2017</v>
      </c>
      <c r="F1985" s="13" t="s">
        <v>102</v>
      </c>
      <c r="G1985" s="88"/>
      <c r="H1985" s="88"/>
      <c r="I1985" s="88"/>
      <c r="J1985" s="88"/>
      <c r="K1985" s="88"/>
      <c r="L1985" s="88"/>
      <c r="M1985" s="88">
        <v>20476</v>
      </c>
      <c r="N1985" s="88">
        <v>44720</v>
      </c>
      <c r="O1985" s="88"/>
      <c r="P1985" s="88"/>
      <c r="Q1985" s="88"/>
      <c r="R1985" s="88"/>
      <c r="S1985" s="88"/>
      <c r="T1985" s="88"/>
      <c r="U1985" s="88"/>
      <c r="V1985" s="88"/>
      <c r="W1985" s="140"/>
      <c r="X1985" s="140"/>
      <c r="Y1985" s="140"/>
      <c r="Z1985" s="25">
        <v>0.96489859594383776</v>
      </c>
      <c r="AA1985" s="25">
        <v>0.96899224806201545</v>
      </c>
      <c r="AB1985" s="25">
        <v>0</v>
      </c>
      <c r="AC1985" s="25">
        <v>4.9599999999999998E-2</v>
      </c>
      <c r="AD1985" s="121">
        <v>2340</v>
      </c>
      <c r="AE1985" s="121">
        <v>409</v>
      </c>
      <c r="AF1985" s="88">
        <v>5862</v>
      </c>
      <c r="AG1985" s="88">
        <v>13246</v>
      </c>
    </row>
    <row r="1986" spans="1:33">
      <c r="A1986" s="12" t="s">
        <v>140</v>
      </c>
      <c r="B1986" s="13" t="s">
        <v>75</v>
      </c>
      <c r="C1986" s="13" t="s">
        <v>65</v>
      </c>
      <c r="D1986" s="13">
        <v>2016</v>
      </c>
      <c r="E1986" s="13">
        <v>2017</v>
      </c>
      <c r="F1986" s="13" t="s">
        <v>102</v>
      </c>
      <c r="G1986" s="88"/>
      <c r="H1986" s="88"/>
      <c r="I1986" s="88"/>
      <c r="J1986" s="88"/>
      <c r="K1986" s="88"/>
      <c r="L1986" s="88"/>
      <c r="M1986" s="88">
        <v>3429</v>
      </c>
      <c r="N1986" s="88">
        <v>7049</v>
      </c>
      <c r="O1986" s="88"/>
      <c r="P1986" s="88"/>
      <c r="Q1986" s="88"/>
      <c r="R1986" s="88"/>
      <c r="S1986" s="88"/>
      <c r="T1986" s="88"/>
      <c r="U1986" s="88"/>
      <c r="V1986" s="88"/>
      <c r="W1986" s="140"/>
      <c r="X1986" s="140"/>
      <c r="Y1986" s="140"/>
      <c r="Z1986" s="25">
        <v>0.965034965034965</v>
      </c>
      <c r="AA1986" s="25">
        <v>0.9263157894736842</v>
      </c>
      <c r="AB1986" s="25">
        <v>0.28599999999999998</v>
      </c>
      <c r="AC1986" s="25">
        <v>0.1439</v>
      </c>
      <c r="AD1986" s="121">
        <v>249</v>
      </c>
      <c r="AE1986" s="121">
        <v>54</v>
      </c>
      <c r="AF1986" s="88">
        <v>710</v>
      </c>
      <c r="AG1986" s="88">
        <v>1511</v>
      </c>
    </row>
    <row r="1987" spans="1:33">
      <c r="A1987" s="12" t="s">
        <v>141</v>
      </c>
      <c r="B1987" s="13" t="s">
        <v>75</v>
      </c>
      <c r="C1987" s="13" t="s">
        <v>65</v>
      </c>
      <c r="D1987" s="13">
        <v>2016</v>
      </c>
      <c r="E1987" s="13">
        <v>2017</v>
      </c>
      <c r="F1987" s="13" t="s">
        <v>102</v>
      </c>
      <c r="G1987" s="88"/>
      <c r="H1987" s="88"/>
      <c r="I1987" s="88"/>
      <c r="J1987" s="88"/>
      <c r="K1987" s="88"/>
      <c r="L1987" s="88"/>
      <c r="M1987" s="88">
        <v>4326</v>
      </c>
      <c r="N1987" s="88">
        <v>7543</v>
      </c>
      <c r="O1987" s="88"/>
      <c r="P1987" s="88"/>
      <c r="Q1987" s="88"/>
      <c r="R1987" s="88"/>
      <c r="S1987" s="88"/>
      <c r="T1987" s="88"/>
      <c r="U1987" s="88"/>
      <c r="V1987" s="88"/>
      <c r="W1987" s="140"/>
      <c r="X1987" s="140"/>
      <c r="Y1987" s="140"/>
      <c r="Z1987" s="25">
        <v>0.83185840707964598</v>
      </c>
      <c r="AA1987" s="25">
        <v>0.86</v>
      </c>
      <c r="AB1987" s="25">
        <v>0.28599999999999998</v>
      </c>
      <c r="AC1987" s="25">
        <v>0.1439</v>
      </c>
      <c r="AD1987" s="121">
        <v>333</v>
      </c>
      <c r="AE1987" s="121">
        <v>79</v>
      </c>
      <c r="AF1987" s="88">
        <v>126</v>
      </c>
      <c r="AG1987" s="88">
        <v>222</v>
      </c>
    </row>
    <row r="1988" spans="1:33">
      <c r="A1988" s="12" t="s">
        <v>142</v>
      </c>
      <c r="B1988" s="13" t="s">
        <v>74</v>
      </c>
      <c r="C1988" s="13" t="s">
        <v>65</v>
      </c>
      <c r="D1988" s="13">
        <v>2016</v>
      </c>
      <c r="E1988" s="13">
        <v>2017</v>
      </c>
      <c r="F1988" s="13" t="s">
        <v>102</v>
      </c>
      <c r="G1988" s="88"/>
      <c r="H1988" s="88"/>
      <c r="I1988" s="88"/>
      <c r="J1988" s="88"/>
      <c r="K1988" s="88"/>
      <c r="L1988" s="88"/>
      <c r="M1988" s="88">
        <v>122281</v>
      </c>
      <c r="N1988" s="88">
        <v>250730</v>
      </c>
      <c r="O1988" s="88"/>
      <c r="P1988" s="88"/>
      <c r="Q1988" s="88"/>
      <c r="R1988" s="88"/>
      <c r="S1988" s="88"/>
      <c r="T1988" s="88"/>
      <c r="U1988" s="88"/>
      <c r="V1988" s="88"/>
      <c r="W1988" s="140"/>
      <c r="X1988" s="140"/>
      <c r="Y1988" s="140"/>
      <c r="Z1988" s="25">
        <v>0.98992080633549318</v>
      </c>
      <c r="AA1988" s="25">
        <v>1</v>
      </c>
      <c r="AB1988" s="25">
        <v>0.5</v>
      </c>
      <c r="AC1988" s="25">
        <v>1.66E-2</v>
      </c>
      <c r="AD1988" s="121">
        <v>7792</v>
      </c>
      <c r="AE1988" s="121">
        <v>2024</v>
      </c>
      <c r="AF1988" s="88">
        <v>26692</v>
      </c>
      <c r="AG1988" s="88">
        <v>58640</v>
      </c>
    </row>
    <row r="1989" spans="1:33">
      <c r="A1989" s="12" t="s">
        <v>143</v>
      </c>
      <c r="B1989" s="13" t="s">
        <v>74</v>
      </c>
      <c r="C1989" s="13" t="s">
        <v>65</v>
      </c>
      <c r="D1989" s="13">
        <v>2016</v>
      </c>
      <c r="E1989" s="13">
        <v>2017</v>
      </c>
      <c r="F1989" s="13" t="s">
        <v>102</v>
      </c>
      <c r="G1989" s="88"/>
      <c r="H1989" s="88"/>
      <c r="I1989" s="88"/>
      <c r="J1989" s="88"/>
      <c r="K1989" s="88"/>
      <c r="L1989" s="88"/>
      <c r="M1989" s="88">
        <v>9213</v>
      </c>
      <c r="N1989" s="88">
        <v>17322</v>
      </c>
      <c r="O1989" s="88"/>
      <c r="P1989" s="88"/>
      <c r="Q1989" s="88"/>
      <c r="R1989" s="88"/>
      <c r="S1989" s="88"/>
      <c r="T1989" s="88"/>
      <c r="U1989" s="88"/>
      <c r="V1989" s="88"/>
      <c r="W1989" s="140"/>
      <c r="X1989" s="140"/>
      <c r="Y1989" s="140"/>
      <c r="Z1989" s="25">
        <v>1</v>
      </c>
      <c r="AA1989" s="25">
        <v>0.95833333333333337</v>
      </c>
      <c r="AB1989" s="25">
        <v>0.28599999999999998</v>
      </c>
      <c r="AC1989" s="25">
        <v>0.1439</v>
      </c>
      <c r="AD1989" s="121">
        <v>639</v>
      </c>
      <c r="AE1989" s="121">
        <v>274</v>
      </c>
      <c r="AF1989" s="88">
        <v>642</v>
      </c>
      <c r="AG1989" s="88">
        <v>1299</v>
      </c>
    </row>
    <row r="1990" spans="1:33">
      <c r="A1990" s="12" t="s">
        <v>144</v>
      </c>
      <c r="B1990" s="13" t="s">
        <v>75</v>
      </c>
      <c r="C1990" s="13" t="s">
        <v>65</v>
      </c>
      <c r="D1990" s="13">
        <v>2016</v>
      </c>
      <c r="E1990" s="13">
        <v>2017</v>
      </c>
      <c r="F1990" s="13" t="s">
        <v>102</v>
      </c>
      <c r="G1990" s="88"/>
      <c r="H1990" s="88"/>
      <c r="I1990" s="88"/>
      <c r="J1990" s="88"/>
      <c r="K1990" s="88"/>
      <c r="L1990" s="88"/>
      <c r="M1990" s="88">
        <v>1132</v>
      </c>
      <c r="N1990" s="88">
        <v>2030</v>
      </c>
      <c r="O1990" s="88"/>
      <c r="P1990" s="88"/>
      <c r="Q1990" s="88"/>
      <c r="R1990" s="88"/>
      <c r="S1990" s="88"/>
      <c r="T1990" s="88"/>
      <c r="U1990" s="88"/>
      <c r="V1990" s="88"/>
      <c r="W1990" s="140"/>
      <c r="X1990" s="140"/>
      <c r="Y1990" s="140"/>
      <c r="Z1990" s="25">
        <v>1</v>
      </c>
      <c r="AA1990" s="25">
        <v>0.77500000000000002</v>
      </c>
      <c r="AB1990" s="25">
        <v>0.28599999999999998</v>
      </c>
      <c r="AC1990" s="25">
        <v>0.1439</v>
      </c>
      <c r="AD1990" s="121">
        <v>89</v>
      </c>
      <c r="AE1990" s="121">
        <v>23</v>
      </c>
      <c r="AF1990" s="88">
        <v>55</v>
      </c>
      <c r="AG1990" s="88">
        <v>84</v>
      </c>
    </row>
    <row r="1991" spans="1:33">
      <c r="A1991" s="12" t="s">
        <v>145</v>
      </c>
      <c r="B1991" s="13" t="s">
        <v>75</v>
      </c>
      <c r="C1991" s="13" t="s">
        <v>65</v>
      </c>
      <c r="D1991" s="13">
        <v>2016</v>
      </c>
      <c r="E1991" s="13">
        <v>2017</v>
      </c>
      <c r="F1991" s="13" t="s">
        <v>102</v>
      </c>
      <c r="G1991" s="88"/>
      <c r="H1991" s="88"/>
      <c r="I1991" s="88"/>
      <c r="J1991" s="88"/>
      <c r="K1991" s="88"/>
      <c r="L1991" s="88"/>
      <c r="M1991" s="88">
        <v>128773</v>
      </c>
      <c r="N1991" s="88">
        <v>286308</v>
      </c>
      <c r="O1991" s="88"/>
      <c r="P1991" s="88"/>
      <c r="Q1991" s="88"/>
      <c r="R1991" s="88"/>
      <c r="S1991" s="88"/>
      <c r="T1991" s="88"/>
      <c r="U1991" s="88"/>
      <c r="V1991" s="88"/>
      <c r="W1991" s="140"/>
      <c r="X1991" s="140"/>
      <c r="Y1991" s="140"/>
      <c r="Z1991" s="25">
        <v>0.99387923904052933</v>
      </c>
      <c r="AA1991" s="25">
        <v>0.94361084220716362</v>
      </c>
      <c r="AB1991" s="25">
        <v>0.25</v>
      </c>
      <c r="AC1991" s="25">
        <v>4.3299999999999998E-2</v>
      </c>
      <c r="AD1991" s="121">
        <v>9876</v>
      </c>
      <c r="AE1991" s="121">
        <v>2637</v>
      </c>
      <c r="AF1991" s="88">
        <v>14794</v>
      </c>
      <c r="AG1991" s="88">
        <v>33422</v>
      </c>
    </row>
    <row r="1992" spans="1:33">
      <c r="A1992" s="12" t="s">
        <v>146</v>
      </c>
      <c r="B1992" s="13" t="s">
        <v>74</v>
      </c>
      <c r="C1992" s="13" t="s">
        <v>65</v>
      </c>
      <c r="D1992" s="13">
        <v>2016</v>
      </c>
      <c r="E1992" s="13">
        <v>2017</v>
      </c>
      <c r="F1992" s="13" t="s">
        <v>102</v>
      </c>
      <c r="G1992" s="88"/>
      <c r="H1992" s="88"/>
      <c r="I1992" s="88"/>
      <c r="J1992" s="88"/>
      <c r="K1992" s="88"/>
      <c r="L1992" s="88"/>
      <c r="M1992" s="88">
        <v>101002</v>
      </c>
      <c r="N1992" s="88">
        <v>211464</v>
      </c>
      <c r="O1992" s="88"/>
      <c r="P1992" s="88"/>
      <c r="Q1992" s="88"/>
      <c r="R1992" s="88"/>
      <c r="S1992" s="88"/>
      <c r="T1992" s="88"/>
      <c r="U1992" s="88"/>
      <c r="V1992" s="88"/>
      <c r="W1992" s="140"/>
      <c r="X1992" s="140"/>
      <c r="Y1992" s="140"/>
      <c r="Z1992" s="25">
        <v>0.99121639606068668</v>
      </c>
      <c r="AA1992" s="25">
        <v>0.98664343786295006</v>
      </c>
      <c r="AB1992" s="25">
        <v>0.25</v>
      </c>
      <c r="AC1992" s="25">
        <v>4.8300000000000003E-2</v>
      </c>
      <c r="AD1992" s="121">
        <v>7397</v>
      </c>
      <c r="AE1992" s="121">
        <v>2067</v>
      </c>
      <c r="AF1992" s="88">
        <v>8535</v>
      </c>
      <c r="AG1992" s="88">
        <v>17072</v>
      </c>
    </row>
    <row r="1993" spans="1:33">
      <c r="A1993" s="12" t="s">
        <v>147</v>
      </c>
      <c r="B1993" s="13" t="s">
        <v>75</v>
      </c>
      <c r="C1993" s="13" t="s">
        <v>65</v>
      </c>
      <c r="D1993" s="13">
        <v>2016</v>
      </c>
      <c r="E1993" s="13">
        <v>2017</v>
      </c>
      <c r="F1993" s="13" t="s">
        <v>102</v>
      </c>
      <c r="G1993" s="88"/>
      <c r="H1993" s="88"/>
      <c r="I1993" s="88"/>
      <c r="J1993" s="88"/>
      <c r="K1993" s="88"/>
      <c r="L1993" s="88"/>
      <c r="M1993" s="88">
        <v>2395</v>
      </c>
      <c r="N1993" s="88">
        <v>5281</v>
      </c>
      <c r="O1993" s="88"/>
      <c r="P1993" s="88"/>
      <c r="Q1993" s="88"/>
      <c r="R1993" s="88"/>
      <c r="S1993" s="88"/>
      <c r="T1993" s="88"/>
      <c r="U1993" s="88"/>
      <c r="V1993" s="88"/>
      <c r="W1993" s="140"/>
      <c r="X1993" s="140"/>
      <c r="Y1993" s="140"/>
      <c r="Z1993" s="25">
        <v>0.94845360824742264</v>
      </c>
      <c r="AA1993" s="25">
        <v>0.9464285714285714</v>
      </c>
      <c r="AB1993" s="25">
        <v>0.28599999999999998</v>
      </c>
      <c r="AC1993" s="25">
        <v>0.1439</v>
      </c>
      <c r="AD1993" s="121">
        <v>176</v>
      </c>
      <c r="AE1993" s="121">
        <v>30</v>
      </c>
      <c r="AF1993" s="88">
        <v>325</v>
      </c>
      <c r="AG1993" s="88">
        <v>760</v>
      </c>
    </row>
    <row r="1994" spans="1:33">
      <c r="A1994" s="12" t="s">
        <v>148</v>
      </c>
      <c r="B1994" s="13" t="s">
        <v>75</v>
      </c>
      <c r="C1994" s="13" t="s">
        <v>65</v>
      </c>
      <c r="D1994" s="13">
        <v>2016</v>
      </c>
      <c r="E1994" s="13">
        <v>2017</v>
      </c>
      <c r="F1994" s="13" t="s">
        <v>102</v>
      </c>
      <c r="G1994" s="88"/>
      <c r="H1994" s="88"/>
      <c r="I1994" s="88"/>
      <c r="J1994" s="88"/>
      <c r="K1994" s="88"/>
      <c r="L1994" s="88"/>
      <c r="M1994" s="88">
        <v>177172</v>
      </c>
      <c r="N1994" s="88">
        <v>387537</v>
      </c>
      <c r="O1994" s="88"/>
      <c r="P1994" s="88"/>
      <c r="Q1994" s="88"/>
      <c r="R1994" s="88"/>
      <c r="S1994" s="88"/>
      <c r="T1994" s="88"/>
      <c r="U1994" s="88"/>
      <c r="V1994" s="88"/>
      <c r="W1994" s="140"/>
      <c r="X1994" s="140"/>
      <c r="Y1994" s="140"/>
      <c r="Z1994" s="25">
        <v>0.99195777833626542</v>
      </c>
      <c r="AA1994" s="25">
        <v>0.95956160241874533</v>
      </c>
      <c r="AB1994" s="25">
        <v>0</v>
      </c>
      <c r="AC1994" s="25">
        <v>2.3300000000000001E-2</v>
      </c>
      <c r="AD1994" s="121">
        <v>11469</v>
      </c>
      <c r="AE1994" s="121">
        <v>3030</v>
      </c>
      <c r="AF1994" s="88">
        <v>19105</v>
      </c>
      <c r="AG1994" s="88">
        <v>41497</v>
      </c>
    </row>
    <row r="1995" spans="1:33">
      <c r="A1995" s="12" t="s">
        <v>149</v>
      </c>
      <c r="B1995" s="13" t="s">
        <v>74</v>
      </c>
      <c r="C1995" s="13" t="s">
        <v>65</v>
      </c>
      <c r="D1995" s="13">
        <v>2016</v>
      </c>
      <c r="E1995" s="13">
        <v>2017</v>
      </c>
      <c r="F1995" s="13" t="s">
        <v>102</v>
      </c>
      <c r="G1995" s="88"/>
      <c r="H1995" s="88"/>
      <c r="I1995" s="88"/>
      <c r="J1995" s="88"/>
      <c r="K1995" s="88"/>
      <c r="L1995" s="88"/>
      <c r="M1995" s="88">
        <v>141023</v>
      </c>
      <c r="N1995" s="88">
        <v>284723</v>
      </c>
      <c r="O1995" s="88"/>
      <c r="P1995" s="88"/>
      <c r="Q1995" s="88"/>
      <c r="R1995" s="88"/>
      <c r="S1995" s="88"/>
      <c r="T1995" s="88"/>
      <c r="U1995" s="88"/>
      <c r="V1995" s="88"/>
      <c r="W1995" s="140"/>
      <c r="X1995" s="140"/>
      <c r="Y1995" s="140"/>
      <c r="Z1995" s="25">
        <v>0.98499361430395915</v>
      </c>
      <c r="AA1995" s="25">
        <v>0.9826656394453005</v>
      </c>
      <c r="AB1995" s="25">
        <v>0.71399999999999997</v>
      </c>
      <c r="AC1995" s="25">
        <v>4.0399999999999998E-2</v>
      </c>
      <c r="AD1995" s="121">
        <v>11113</v>
      </c>
      <c r="AE1995" s="121">
        <v>3976</v>
      </c>
      <c r="AF1995" s="88">
        <v>14799</v>
      </c>
      <c r="AG1995" s="88">
        <v>30874</v>
      </c>
    </row>
    <row r="1996" spans="1:33">
      <c r="A1996" s="12" t="s">
        <v>150</v>
      </c>
      <c r="B1996" s="13" t="s">
        <v>74</v>
      </c>
      <c r="C1996" s="13" t="s">
        <v>65</v>
      </c>
      <c r="D1996" s="13">
        <v>2016</v>
      </c>
      <c r="E1996" s="13">
        <v>2017</v>
      </c>
      <c r="F1996" s="13" t="s">
        <v>102</v>
      </c>
      <c r="G1996" s="88"/>
      <c r="H1996" s="88"/>
      <c r="I1996" s="88"/>
      <c r="J1996" s="88"/>
      <c r="K1996" s="88"/>
      <c r="L1996" s="88"/>
      <c r="M1996" s="88">
        <v>34765</v>
      </c>
      <c r="N1996" s="88">
        <v>52717</v>
      </c>
      <c r="O1996" s="88"/>
      <c r="P1996" s="88"/>
      <c r="Q1996" s="88"/>
      <c r="R1996" s="88"/>
      <c r="S1996" s="88"/>
      <c r="T1996" s="88"/>
      <c r="U1996" s="88"/>
      <c r="V1996" s="88"/>
      <c r="W1996" s="140"/>
      <c r="X1996" s="140"/>
      <c r="Y1996" s="140"/>
      <c r="Z1996" s="25">
        <v>0.98204787234042556</v>
      </c>
      <c r="AA1996" s="25">
        <v>0.94476744186046513</v>
      </c>
      <c r="AB1996" s="25">
        <v>1</v>
      </c>
      <c r="AC1996" s="25">
        <v>3.0499999999999999E-2</v>
      </c>
      <c r="AD1996" s="121">
        <v>2753</v>
      </c>
      <c r="AE1996" s="121">
        <v>795</v>
      </c>
      <c r="AF1996" s="88">
        <v>3903</v>
      </c>
      <c r="AG1996" s="88">
        <v>6310</v>
      </c>
    </row>
    <row r="1997" spans="1:33">
      <c r="A1997" s="12" t="s">
        <v>151</v>
      </c>
      <c r="B1997" s="13" t="s">
        <v>75</v>
      </c>
      <c r="C1997" s="13" t="s">
        <v>65</v>
      </c>
      <c r="D1997" s="13">
        <v>2016</v>
      </c>
      <c r="E1997" s="13">
        <v>2017</v>
      </c>
      <c r="F1997" s="13" t="s">
        <v>102</v>
      </c>
      <c r="G1997" s="88"/>
      <c r="H1997" s="88"/>
      <c r="I1997" s="88"/>
      <c r="J1997" s="88"/>
      <c r="K1997" s="88"/>
      <c r="L1997" s="88"/>
      <c r="M1997" s="88">
        <v>50577</v>
      </c>
      <c r="N1997" s="88">
        <v>113445</v>
      </c>
      <c r="O1997" s="88"/>
      <c r="P1997" s="88"/>
      <c r="Q1997" s="88"/>
      <c r="R1997" s="88"/>
      <c r="S1997" s="88"/>
      <c r="T1997" s="88"/>
      <c r="U1997" s="88"/>
      <c r="V1997" s="88"/>
      <c r="W1997" s="140"/>
      <c r="X1997" s="140"/>
      <c r="Y1997" s="140"/>
      <c r="Z1997" s="25">
        <v>0.97521551724137934</v>
      </c>
      <c r="AA1997" s="25">
        <v>0.92040643522438614</v>
      </c>
      <c r="AB1997" s="25">
        <v>0</v>
      </c>
      <c r="AC1997" s="25">
        <v>2.5700000000000001E-2</v>
      </c>
      <c r="AD1997" s="121">
        <v>2936</v>
      </c>
      <c r="AE1997" s="121">
        <v>1000</v>
      </c>
      <c r="AF1997" s="88">
        <v>6574</v>
      </c>
      <c r="AG1997" s="88">
        <v>14452</v>
      </c>
    </row>
    <row r="1998" spans="1:33">
      <c r="A1998" s="12" t="s">
        <v>152</v>
      </c>
      <c r="B1998" s="13" t="s">
        <v>74</v>
      </c>
      <c r="C1998" s="13" t="s">
        <v>65</v>
      </c>
      <c r="D1998" s="13">
        <v>2016</v>
      </c>
      <c r="E1998" s="13">
        <v>2017</v>
      </c>
      <c r="F1998" s="13" t="s">
        <v>102</v>
      </c>
      <c r="G1998" s="88"/>
      <c r="H1998" s="88"/>
      <c r="I1998" s="88"/>
      <c r="J1998" s="88"/>
      <c r="K1998" s="88"/>
      <c r="L1998" s="88"/>
      <c r="M1998" s="88">
        <v>9741</v>
      </c>
      <c r="N1998" s="88">
        <v>17687</v>
      </c>
      <c r="O1998" s="88"/>
      <c r="P1998" s="88"/>
      <c r="Q1998" s="88"/>
      <c r="R1998" s="88"/>
      <c r="S1998" s="88"/>
      <c r="T1998" s="88"/>
      <c r="U1998" s="88"/>
      <c r="V1998" s="88"/>
      <c r="W1998" s="140"/>
      <c r="X1998" s="140"/>
      <c r="Y1998" s="140"/>
      <c r="Z1998" s="25">
        <v>0.95945945945945943</v>
      </c>
      <c r="AA1998" s="25">
        <v>0.96954314720812185</v>
      </c>
      <c r="AB1998" s="25">
        <v>0.28599999999999998</v>
      </c>
      <c r="AC1998" s="25">
        <v>0.1439</v>
      </c>
      <c r="AD1998" s="121">
        <v>659</v>
      </c>
      <c r="AE1998" s="121">
        <v>197</v>
      </c>
      <c r="AF1998" s="88">
        <v>1073</v>
      </c>
      <c r="AG1998" s="88">
        <v>2270</v>
      </c>
    </row>
    <row r="1999" spans="1:33">
      <c r="A1999" s="12" t="s">
        <v>153</v>
      </c>
      <c r="B1999" s="13" t="s">
        <v>74</v>
      </c>
      <c r="C1999" s="13" t="s">
        <v>65</v>
      </c>
      <c r="D1999" s="13">
        <v>2016</v>
      </c>
      <c r="E1999" s="13">
        <v>2017</v>
      </c>
      <c r="F1999" s="13" t="s">
        <v>102</v>
      </c>
      <c r="G1999" s="88"/>
      <c r="H1999" s="88"/>
      <c r="I1999" s="88"/>
      <c r="J1999" s="88"/>
      <c r="K1999" s="88"/>
      <c r="L1999" s="88"/>
      <c r="M1999" s="88">
        <v>14695</v>
      </c>
      <c r="N1999" s="88">
        <v>28610</v>
      </c>
      <c r="O1999" s="88"/>
      <c r="P1999" s="88"/>
      <c r="Q1999" s="88"/>
      <c r="R1999" s="88"/>
      <c r="S1999" s="88"/>
      <c r="T1999" s="88"/>
      <c r="U1999" s="88"/>
      <c r="V1999" s="88"/>
      <c r="W1999" s="140"/>
      <c r="X1999" s="140"/>
      <c r="Y1999" s="140"/>
      <c r="Z1999" s="25">
        <v>0.97047970479704793</v>
      </c>
      <c r="AA1999" s="25">
        <v>0.90273556231003038</v>
      </c>
      <c r="AB1999" s="25">
        <v>0.28599999999999998</v>
      </c>
      <c r="AC1999" s="25">
        <v>0.1439</v>
      </c>
      <c r="AD1999" s="121">
        <v>1133</v>
      </c>
      <c r="AE1999" s="121">
        <v>248</v>
      </c>
      <c r="AF1999" s="88">
        <v>3418</v>
      </c>
      <c r="AG1999" s="88">
        <v>6770</v>
      </c>
    </row>
    <row r="2000" spans="1:33">
      <c r="A2000" s="12" t="s">
        <v>154</v>
      </c>
      <c r="B2000" s="13" t="s">
        <v>74</v>
      </c>
      <c r="C2000" s="13" t="s">
        <v>65</v>
      </c>
      <c r="D2000" s="13">
        <v>2016</v>
      </c>
      <c r="E2000" s="13">
        <v>2017</v>
      </c>
      <c r="F2000" s="13" t="s">
        <v>102</v>
      </c>
      <c r="G2000" s="88"/>
      <c r="H2000" s="88"/>
      <c r="I2000" s="88"/>
      <c r="J2000" s="88"/>
      <c r="K2000" s="88"/>
      <c r="L2000" s="88"/>
      <c r="M2000" s="88">
        <v>17925</v>
      </c>
      <c r="N2000" s="88">
        <v>37019</v>
      </c>
      <c r="O2000" s="88"/>
      <c r="P2000" s="88"/>
      <c r="Q2000" s="88"/>
      <c r="R2000" s="88"/>
      <c r="S2000" s="88"/>
      <c r="T2000" s="88"/>
      <c r="U2000" s="88"/>
      <c r="V2000" s="88"/>
      <c r="W2000" s="140"/>
      <c r="X2000" s="140"/>
      <c r="Y2000" s="140"/>
      <c r="Z2000" s="25">
        <v>0.96511627906976749</v>
      </c>
      <c r="AA2000" s="25">
        <v>0.89308176100628933</v>
      </c>
      <c r="AB2000" s="25">
        <v>0.28599999999999998</v>
      </c>
      <c r="AC2000" s="25">
        <v>0.1439</v>
      </c>
      <c r="AD2000" s="121">
        <v>1777</v>
      </c>
      <c r="AE2000" s="121">
        <v>513</v>
      </c>
      <c r="AF2000" s="88">
        <v>4121</v>
      </c>
      <c r="AG2000" s="88">
        <v>9569</v>
      </c>
    </row>
    <row r="2001" spans="1:33">
      <c r="A2001" s="12" t="s">
        <v>155</v>
      </c>
      <c r="B2001" s="13" t="s">
        <v>74</v>
      </c>
      <c r="C2001" s="13" t="s">
        <v>65</v>
      </c>
      <c r="D2001" s="13">
        <v>2016</v>
      </c>
      <c r="E2001" s="13">
        <v>2017</v>
      </c>
      <c r="F2001" s="13" t="s">
        <v>102</v>
      </c>
      <c r="G2001" s="88"/>
      <c r="H2001" s="88"/>
      <c r="I2001" s="88"/>
      <c r="J2001" s="88"/>
      <c r="K2001" s="88"/>
      <c r="L2001" s="88"/>
      <c r="M2001" s="88">
        <v>51556</v>
      </c>
      <c r="N2001" s="88">
        <v>101253</v>
      </c>
      <c r="O2001" s="88"/>
      <c r="P2001" s="88"/>
      <c r="Q2001" s="88"/>
      <c r="R2001" s="88"/>
      <c r="S2001" s="88"/>
      <c r="T2001" s="88"/>
      <c r="U2001" s="88"/>
      <c r="V2001" s="88"/>
      <c r="W2001" s="140"/>
      <c r="X2001" s="140"/>
      <c r="Y2001" s="140"/>
      <c r="Z2001" s="25">
        <v>0.9887640449438202</v>
      </c>
      <c r="AA2001" s="25">
        <v>0.97033898305084743</v>
      </c>
      <c r="AB2001" s="25">
        <v>1</v>
      </c>
      <c r="AC2001" s="25">
        <v>4.9000000000000002E-2</v>
      </c>
      <c r="AD2001" s="121">
        <v>2775</v>
      </c>
      <c r="AE2001" s="121">
        <v>712</v>
      </c>
      <c r="AF2001" s="88">
        <v>9336</v>
      </c>
      <c r="AG2001" s="88">
        <v>19238</v>
      </c>
    </row>
    <row r="2002" spans="1:33">
      <c r="A2002" s="12" t="s">
        <v>156</v>
      </c>
      <c r="B2002" s="13" t="s">
        <v>74</v>
      </c>
      <c r="C2002" s="13" t="s">
        <v>65</v>
      </c>
      <c r="D2002" s="13">
        <v>2016</v>
      </c>
      <c r="E2002" s="13">
        <v>2017</v>
      </c>
      <c r="F2002" s="13" t="s">
        <v>102</v>
      </c>
      <c r="G2002" s="88"/>
      <c r="H2002" s="88"/>
      <c r="I2002" s="88"/>
      <c r="J2002" s="88"/>
      <c r="K2002" s="88"/>
      <c r="L2002" s="88"/>
      <c r="M2002" s="88">
        <v>14144</v>
      </c>
      <c r="N2002" s="88">
        <v>25530</v>
      </c>
      <c r="O2002" s="88"/>
      <c r="P2002" s="88"/>
      <c r="Q2002" s="88"/>
      <c r="R2002" s="88"/>
      <c r="S2002" s="88"/>
      <c r="T2002" s="88"/>
      <c r="U2002" s="88"/>
      <c r="V2002" s="88"/>
      <c r="W2002" s="140"/>
      <c r="X2002" s="140"/>
      <c r="Y2002" s="140"/>
      <c r="Z2002" s="25">
        <v>0.94746716697936206</v>
      </c>
      <c r="AA2002" s="25">
        <v>0.99047619047619051</v>
      </c>
      <c r="AB2002" s="25">
        <v>0.28599999999999998</v>
      </c>
      <c r="AC2002" s="25">
        <v>0.1439</v>
      </c>
      <c r="AD2002" s="121">
        <v>945</v>
      </c>
      <c r="AE2002" s="121">
        <v>310</v>
      </c>
      <c r="AF2002" s="88">
        <v>2302</v>
      </c>
      <c r="AG2002" s="88">
        <v>4898</v>
      </c>
    </row>
    <row r="2003" spans="1:33">
      <c r="A2003" s="12" t="s">
        <v>157</v>
      </c>
      <c r="B2003" s="13" t="s">
        <v>75</v>
      </c>
      <c r="C2003" s="13" t="s">
        <v>65</v>
      </c>
      <c r="D2003" s="13">
        <v>2016</v>
      </c>
      <c r="E2003" s="13">
        <v>2017</v>
      </c>
      <c r="F2003" s="13" t="s">
        <v>102</v>
      </c>
      <c r="G2003" s="88"/>
      <c r="H2003" s="88"/>
      <c r="I2003" s="88"/>
      <c r="J2003" s="88"/>
      <c r="K2003" s="88"/>
      <c r="L2003" s="88"/>
      <c r="M2003" s="88">
        <v>12908</v>
      </c>
      <c r="N2003" s="88">
        <v>24243</v>
      </c>
      <c r="O2003" s="88"/>
      <c r="P2003" s="88"/>
      <c r="Q2003" s="88"/>
      <c r="R2003" s="88"/>
      <c r="S2003" s="88"/>
      <c r="T2003" s="88"/>
      <c r="U2003" s="88"/>
      <c r="V2003" s="88"/>
      <c r="W2003" s="140"/>
      <c r="X2003" s="140"/>
      <c r="Y2003" s="140"/>
      <c r="Z2003" s="25">
        <v>0.94107452339688047</v>
      </c>
      <c r="AA2003" s="25">
        <v>0.97709923664122134</v>
      </c>
      <c r="AB2003" s="25">
        <v>0.28599999999999998</v>
      </c>
      <c r="AC2003" s="25">
        <v>0.1439</v>
      </c>
      <c r="AD2003" s="121">
        <v>1038</v>
      </c>
      <c r="AE2003" s="121">
        <v>259</v>
      </c>
      <c r="AF2003" s="88">
        <v>576</v>
      </c>
      <c r="AG2003" s="88">
        <v>919</v>
      </c>
    </row>
    <row r="2004" spans="1:33">
      <c r="A2004" s="12" t="s">
        <v>158</v>
      </c>
      <c r="B2004" s="13" t="s">
        <v>75</v>
      </c>
      <c r="C2004" s="13" t="s">
        <v>65</v>
      </c>
      <c r="D2004" s="13">
        <v>2016</v>
      </c>
      <c r="E2004" s="13">
        <v>2017</v>
      </c>
      <c r="F2004" s="13" t="s">
        <v>102</v>
      </c>
      <c r="G2004" s="88"/>
      <c r="H2004" s="88"/>
      <c r="I2004" s="88"/>
      <c r="J2004" s="88"/>
      <c r="K2004" s="88"/>
      <c r="L2004" s="88"/>
      <c r="M2004" s="88">
        <v>164</v>
      </c>
      <c r="N2004" s="88">
        <v>279</v>
      </c>
      <c r="O2004" s="88"/>
      <c r="P2004" s="88"/>
      <c r="Q2004" s="88"/>
      <c r="R2004" s="88"/>
      <c r="S2004" s="88"/>
      <c r="T2004" s="88"/>
      <c r="U2004" s="88"/>
      <c r="V2004" s="88"/>
      <c r="W2004" s="140"/>
      <c r="X2004" s="140"/>
      <c r="Y2004" s="140"/>
      <c r="Z2004" s="25">
        <v>1</v>
      </c>
      <c r="AA2004" s="25">
        <v>0.7142857142857143</v>
      </c>
      <c r="AB2004" s="25">
        <v>0.28599999999999998</v>
      </c>
      <c r="AC2004" s="25">
        <v>0.1439</v>
      </c>
      <c r="AD2004" s="121">
        <v>11</v>
      </c>
      <c r="AE2004" s="121">
        <v>1</v>
      </c>
      <c r="AF2004" s="88" t="s">
        <v>430</v>
      </c>
      <c r="AG2004" s="88" t="s">
        <v>430</v>
      </c>
    </row>
    <row r="2005" spans="1:33">
      <c r="A2005" s="12" t="s">
        <v>159</v>
      </c>
      <c r="B2005" s="13" t="s">
        <v>75</v>
      </c>
      <c r="C2005" s="13" t="s">
        <v>65</v>
      </c>
      <c r="D2005" s="13">
        <v>2016</v>
      </c>
      <c r="E2005" s="13">
        <v>2017</v>
      </c>
      <c r="F2005" s="13" t="s">
        <v>102</v>
      </c>
      <c r="G2005" s="88"/>
      <c r="H2005" s="88"/>
      <c r="I2005" s="88"/>
      <c r="J2005" s="88"/>
      <c r="K2005" s="88"/>
      <c r="L2005" s="88"/>
      <c r="M2005" s="88">
        <v>3131</v>
      </c>
      <c r="N2005" s="88">
        <v>6544</v>
      </c>
      <c r="O2005" s="88"/>
      <c r="P2005" s="88"/>
      <c r="Q2005" s="88"/>
      <c r="R2005" s="88"/>
      <c r="S2005" s="88"/>
      <c r="T2005" s="88"/>
      <c r="U2005" s="88"/>
      <c r="V2005" s="88"/>
      <c r="W2005" s="140"/>
      <c r="X2005" s="140"/>
      <c r="Y2005" s="140"/>
      <c r="Z2005" s="25">
        <v>0.92763157894736836</v>
      </c>
      <c r="AA2005" s="25">
        <v>0.83636363636363631</v>
      </c>
      <c r="AB2005" s="25">
        <v>0.28599999999999998</v>
      </c>
      <c r="AC2005" s="25">
        <v>0.1439</v>
      </c>
      <c r="AD2005" s="121">
        <v>262</v>
      </c>
      <c r="AE2005" s="121">
        <v>72</v>
      </c>
      <c r="AF2005" s="88">
        <v>142</v>
      </c>
      <c r="AG2005" s="88">
        <v>249</v>
      </c>
    </row>
    <row r="2006" spans="1:33">
      <c r="A2006" s="12" t="s">
        <v>160</v>
      </c>
      <c r="B2006" s="13" t="s">
        <v>74</v>
      </c>
      <c r="C2006" s="13" t="s">
        <v>65</v>
      </c>
      <c r="D2006" s="13">
        <v>2016</v>
      </c>
      <c r="E2006" s="13">
        <v>2017</v>
      </c>
      <c r="F2006" s="13" t="s">
        <v>102</v>
      </c>
      <c r="G2006" s="88"/>
      <c r="H2006" s="88"/>
      <c r="I2006" s="88"/>
      <c r="J2006" s="88"/>
      <c r="K2006" s="88"/>
      <c r="L2006" s="88"/>
      <c r="M2006" s="88">
        <v>21992</v>
      </c>
      <c r="N2006" s="88">
        <v>41617</v>
      </c>
      <c r="O2006" s="88"/>
      <c r="P2006" s="88"/>
      <c r="Q2006" s="88"/>
      <c r="R2006" s="88"/>
      <c r="S2006" s="88"/>
      <c r="T2006" s="88"/>
      <c r="U2006" s="88"/>
      <c r="V2006" s="88"/>
      <c r="W2006" s="140"/>
      <c r="X2006" s="140"/>
      <c r="Y2006" s="140"/>
      <c r="Z2006" s="25">
        <v>0.95448275862068965</v>
      </c>
      <c r="AA2006" s="25">
        <v>0.97826086956521741</v>
      </c>
      <c r="AB2006" s="25">
        <v>0</v>
      </c>
      <c r="AC2006" s="25">
        <v>0</v>
      </c>
      <c r="AD2006" s="121">
        <v>1450</v>
      </c>
      <c r="AE2006" s="121">
        <v>370</v>
      </c>
      <c r="AF2006" s="88">
        <v>2124</v>
      </c>
      <c r="AG2006" s="88">
        <v>4293</v>
      </c>
    </row>
    <row r="2007" spans="1:33">
      <c r="A2007" s="12" t="s">
        <v>161</v>
      </c>
      <c r="B2007" s="13" t="s">
        <v>74</v>
      </c>
      <c r="C2007" s="13" t="s">
        <v>65</v>
      </c>
      <c r="D2007" s="13">
        <v>2016</v>
      </c>
      <c r="E2007" s="13">
        <v>2017</v>
      </c>
      <c r="F2007" s="13" t="s">
        <v>102</v>
      </c>
      <c r="G2007" s="88"/>
      <c r="H2007" s="88"/>
      <c r="I2007" s="88"/>
      <c r="J2007" s="88"/>
      <c r="K2007" s="88"/>
      <c r="L2007" s="88"/>
      <c r="M2007" s="88">
        <v>18256</v>
      </c>
      <c r="N2007" s="88">
        <v>32490</v>
      </c>
      <c r="O2007" s="88"/>
      <c r="P2007" s="88"/>
      <c r="Q2007" s="88"/>
      <c r="R2007" s="88"/>
      <c r="S2007" s="88"/>
      <c r="T2007" s="88"/>
      <c r="U2007" s="88"/>
      <c r="V2007" s="88"/>
      <c r="W2007" s="140"/>
      <c r="X2007" s="140"/>
      <c r="Y2007" s="140"/>
      <c r="Z2007" s="25">
        <v>0.95629820051413883</v>
      </c>
      <c r="AA2007" s="25">
        <v>0.69496855345911945</v>
      </c>
      <c r="AB2007" s="25">
        <v>0.28599999999999998</v>
      </c>
      <c r="AC2007" s="25">
        <v>0.1439</v>
      </c>
      <c r="AD2007" s="121">
        <v>1385</v>
      </c>
      <c r="AE2007" s="121">
        <v>309</v>
      </c>
      <c r="AF2007" s="88">
        <v>3023</v>
      </c>
      <c r="AG2007" s="88">
        <v>6333</v>
      </c>
    </row>
    <row r="2008" spans="1:33">
      <c r="A2008" s="12" t="s">
        <v>162</v>
      </c>
      <c r="B2008" s="13" t="s">
        <v>75</v>
      </c>
      <c r="C2008" s="13" t="s">
        <v>65</v>
      </c>
      <c r="D2008" s="13">
        <v>2016</v>
      </c>
      <c r="E2008" s="13">
        <v>2017</v>
      </c>
      <c r="F2008" s="13" t="s">
        <v>102</v>
      </c>
      <c r="G2008" s="88"/>
      <c r="H2008" s="88"/>
      <c r="I2008" s="88"/>
      <c r="J2008" s="88"/>
      <c r="K2008" s="88"/>
      <c r="L2008" s="88"/>
      <c r="M2008" s="88">
        <v>41187</v>
      </c>
      <c r="N2008" s="88">
        <v>86397</v>
      </c>
      <c r="O2008" s="88"/>
      <c r="P2008" s="88"/>
      <c r="Q2008" s="88"/>
      <c r="R2008" s="88"/>
      <c r="S2008" s="88"/>
      <c r="T2008" s="88"/>
      <c r="U2008" s="88"/>
      <c r="V2008" s="88"/>
      <c r="W2008" s="140"/>
      <c r="X2008" s="140"/>
      <c r="Y2008" s="140"/>
      <c r="Z2008" s="25">
        <v>0.97634961439588686</v>
      </c>
      <c r="AA2008" s="25">
        <v>0.92063492063492058</v>
      </c>
      <c r="AB2008" s="25">
        <v>0</v>
      </c>
      <c r="AC2008" s="25">
        <v>4.1700000000000001E-2</v>
      </c>
      <c r="AD2008" s="121">
        <v>2924</v>
      </c>
      <c r="AE2008" s="121">
        <v>640</v>
      </c>
      <c r="AF2008" s="88">
        <v>4869</v>
      </c>
      <c r="AG2008" s="88">
        <v>10592</v>
      </c>
    </row>
    <row r="2009" spans="1:33">
      <c r="A2009" s="12" t="s">
        <v>163</v>
      </c>
      <c r="B2009" s="13" t="s">
        <v>75</v>
      </c>
      <c r="C2009" s="13" t="s">
        <v>65</v>
      </c>
      <c r="D2009" s="13">
        <v>2016</v>
      </c>
      <c r="E2009" s="13">
        <v>2017</v>
      </c>
      <c r="F2009" s="13" t="s">
        <v>102</v>
      </c>
      <c r="G2009" s="88"/>
      <c r="H2009" s="88"/>
      <c r="I2009" s="88"/>
      <c r="J2009" s="88"/>
      <c r="K2009" s="88"/>
      <c r="L2009" s="88"/>
      <c r="M2009" s="88">
        <v>5549</v>
      </c>
      <c r="N2009" s="88">
        <v>12653</v>
      </c>
      <c r="O2009" s="88"/>
      <c r="P2009" s="88"/>
      <c r="Q2009" s="88"/>
      <c r="R2009" s="88"/>
      <c r="S2009" s="88"/>
      <c r="T2009" s="88"/>
      <c r="U2009" s="88"/>
      <c r="V2009" s="88"/>
      <c r="W2009" s="140"/>
      <c r="X2009" s="140"/>
      <c r="Y2009" s="140"/>
      <c r="Z2009" s="25">
        <v>0.9726027397260274</v>
      </c>
      <c r="AA2009" s="25">
        <v>0.90540540540540537</v>
      </c>
      <c r="AB2009" s="25">
        <v>0.28599999999999998</v>
      </c>
      <c r="AC2009" s="25">
        <v>0.1439</v>
      </c>
      <c r="AD2009" s="121">
        <v>400</v>
      </c>
      <c r="AE2009" s="121">
        <v>105</v>
      </c>
      <c r="AF2009" s="88">
        <v>591</v>
      </c>
      <c r="AG2009" s="88">
        <v>1312</v>
      </c>
    </row>
    <row r="2010" spans="1:33">
      <c r="A2010" s="12" t="s">
        <v>164</v>
      </c>
      <c r="B2010" s="13" t="s">
        <v>75</v>
      </c>
      <c r="C2010" s="13" t="s">
        <v>65</v>
      </c>
      <c r="D2010" s="13">
        <v>2016</v>
      </c>
      <c r="E2010" s="13">
        <v>2017</v>
      </c>
      <c r="F2010" s="13" t="s">
        <v>102</v>
      </c>
      <c r="G2010" s="88"/>
      <c r="H2010" s="88"/>
      <c r="I2010" s="88"/>
      <c r="J2010" s="88"/>
      <c r="K2010" s="88"/>
      <c r="L2010" s="88"/>
      <c r="M2010" s="88">
        <v>4430</v>
      </c>
      <c r="N2010" s="88">
        <v>9600</v>
      </c>
      <c r="O2010" s="88"/>
      <c r="P2010" s="88"/>
      <c r="Q2010" s="88"/>
      <c r="R2010" s="88"/>
      <c r="S2010" s="88"/>
      <c r="T2010" s="88"/>
      <c r="U2010" s="88"/>
      <c r="V2010" s="88"/>
      <c r="W2010" s="140"/>
      <c r="X2010" s="140"/>
      <c r="Y2010" s="140"/>
      <c r="Z2010" s="25">
        <v>0.9</v>
      </c>
      <c r="AA2010" s="25">
        <v>0.97345132743362828</v>
      </c>
      <c r="AB2010" s="25">
        <v>0.28599999999999998</v>
      </c>
      <c r="AC2010" s="25">
        <v>0.1439</v>
      </c>
      <c r="AD2010" s="121">
        <v>344</v>
      </c>
      <c r="AE2010" s="121">
        <v>46</v>
      </c>
      <c r="AF2010" s="88">
        <v>407</v>
      </c>
      <c r="AG2010" s="88">
        <v>883</v>
      </c>
    </row>
    <row r="2011" spans="1:33">
      <c r="A2011" s="12" t="s">
        <v>165</v>
      </c>
      <c r="B2011" s="13" t="s">
        <v>75</v>
      </c>
      <c r="C2011" s="13" t="s">
        <v>65</v>
      </c>
      <c r="D2011" s="13">
        <v>2016</v>
      </c>
      <c r="E2011" s="13">
        <v>2017</v>
      </c>
      <c r="F2011" s="13" t="s">
        <v>102</v>
      </c>
      <c r="G2011" s="88"/>
      <c r="H2011" s="88"/>
      <c r="I2011" s="88"/>
      <c r="J2011" s="88"/>
      <c r="K2011" s="88"/>
      <c r="L2011" s="88"/>
      <c r="M2011" s="88">
        <v>999</v>
      </c>
      <c r="N2011" s="88">
        <v>1721</v>
      </c>
      <c r="O2011" s="88"/>
      <c r="P2011" s="88"/>
      <c r="Q2011" s="88"/>
      <c r="R2011" s="88"/>
      <c r="S2011" s="88"/>
      <c r="T2011" s="88"/>
      <c r="U2011" s="88"/>
      <c r="V2011" s="88"/>
      <c r="W2011" s="140"/>
      <c r="X2011" s="140"/>
      <c r="Y2011" s="140"/>
      <c r="Z2011" s="25">
        <v>0.95522388059701491</v>
      </c>
      <c r="AA2011" s="25">
        <v>0.43859649122807015</v>
      </c>
      <c r="AB2011" s="25">
        <v>0.28599999999999998</v>
      </c>
      <c r="AC2011" s="25">
        <v>0.1439</v>
      </c>
      <c r="AD2011" s="121">
        <v>104</v>
      </c>
      <c r="AE2011" s="121">
        <v>7</v>
      </c>
      <c r="AF2011" s="88">
        <v>28</v>
      </c>
      <c r="AG2011" s="88" t="s">
        <v>430</v>
      </c>
    </row>
    <row r="2012" spans="1:33">
      <c r="A2012" s="12" t="s">
        <v>166</v>
      </c>
      <c r="B2012" s="13" t="s">
        <v>74</v>
      </c>
      <c r="C2012" s="13" t="s">
        <v>65</v>
      </c>
      <c r="D2012" s="13">
        <v>2016</v>
      </c>
      <c r="E2012" s="13">
        <v>2017</v>
      </c>
      <c r="F2012" s="13" t="s">
        <v>102</v>
      </c>
      <c r="G2012" s="88"/>
      <c r="H2012" s="88"/>
      <c r="I2012" s="88"/>
      <c r="J2012" s="88"/>
      <c r="K2012" s="88"/>
      <c r="L2012" s="88"/>
      <c r="M2012" s="88">
        <v>51623</v>
      </c>
      <c r="N2012" s="88">
        <v>119982</v>
      </c>
      <c r="O2012" s="88"/>
      <c r="P2012" s="88"/>
      <c r="Q2012" s="88"/>
      <c r="R2012" s="88"/>
      <c r="S2012" s="88"/>
      <c r="T2012" s="88"/>
      <c r="U2012" s="88"/>
      <c r="V2012" s="88"/>
      <c r="W2012" s="140"/>
      <c r="X2012" s="140"/>
      <c r="Y2012" s="140"/>
      <c r="Z2012" s="25">
        <v>0.96122778675282716</v>
      </c>
      <c r="AA2012" s="25">
        <v>0.94670542635658916</v>
      </c>
      <c r="AB2012" s="25">
        <v>0</v>
      </c>
      <c r="AC2012" s="25">
        <v>2.4E-2</v>
      </c>
      <c r="AD2012" s="121">
        <v>2527</v>
      </c>
      <c r="AE2012" s="121">
        <v>351</v>
      </c>
      <c r="AF2012" s="88">
        <v>7811</v>
      </c>
      <c r="AG2012" s="88">
        <v>18552</v>
      </c>
    </row>
    <row r="2013" spans="1:33">
      <c r="A2013" s="12" t="s">
        <v>167</v>
      </c>
      <c r="B2013" s="13" t="s">
        <v>75</v>
      </c>
      <c r="C2013" s="13" t="s">
        <v>65</v>
      </c>
      <c r="D2013" s="13">
        <v>2016</v>
      </c>
      <c r="E2013" s="13">
        <v>2017</v>
      </c>
      <c r="F2013" s="13" t="s">
        <v>102</v>
      </c>
      <c r="G2013" s="88"/>
      <c r="H2013" s="88"/>
      <c r="I2013" s="88"/>
      <c r="J2013" s="88"/>
      <c r="K2013" s="88"/>
      <c r="L2013" s="88"/>
      <c r="M2013" s="88">
        <v>3093</v>
      </c>
      <c r="N2013" s="88">
        <v>5358</v>
      </c>
      <c r="O2013" s="88"/>
      <c r="P2013" s="88"/>
      <c r="Q2013" s="88"/>
      <c r="R2013" s="88"/>
      <c r="S2013" s="88"/>
      <c r="T2013" s="88"/>
      <c r="U2013" s="88"/>
      <c r="V2013" s="88"/>
      <c r="W2013" s="140"/>
      <c r="X2013" s="140"/>
      <c r="Y2013" s="140"/>
      <c r="Z2013" s="25">
        <v>0.97872340425531912</v>
      </c>
      <c r="AA2013" s="25">
        <v>0.98863636363636365</v>
      </c>
      <c r="AB2013" s="25">
        <v>0.28599999999999998</v>
      </c>
      <c r="AC2013" s="25">
        <v>0.1439</v>
      </c>
      <c r="AD2013" s="121">
        <v>215</v>
      </c>
      <c r="AE2013" s="121">
        <v>35</v>
      </c>
      <c r="AF2013" s="88">
        <v>93</v>
      </c>
      <c r="AG2013" s="88">
        <v>148</v>
      </c>
    </row>
    <row r="2014" spans="1:33">
      <c r="A2014" s="12" t="s">
        <v>168</v>
      </c>
      <c r="B2014" s="13" t="s">
        <v>74</v>
      </c>
      <c r="C2014" s="13" t="s">
        <v>65</v>
      </c>
      <c r="D2014" s="13">
        <v>2016</v>
      </c>
      <c r="E2014" s="13">
        <v>2017</v>
      </c>
      <c r="F2014" s="13" t="s">
        <v>102</v>
      </c>
      <c r="G2014" s="88"/>
      <c r="H2014" s="88"/>
      <c r="I2014" s="88"/>
      <c r="J2014" s="88"/>
      <c r="K2014" s="88"/>
      <c r="L2014" s="88"/>
      <c r="M2014" s="88">
        <v>37188</v>
      </c>
      <c r="N2014" s="88">
        <v>74515</v>
      </c>
      <c r="O2014" s="88"/>
      <c r="P2014" s="88"/>
      <c r="Q2014" s="88"/>
      <c r="R2014" s="88"/>
      <c r="S2014" s="88"/>
      <c r="T2014" s="88"/>
      <c r="U2014" s="88"/>
      <c r="V2014" s="88"/>
      <c r="W2014" s="140"/>
      <c r="X2014" s="140"/>
      <c r="Y2014" s="140"/>
      <c r="Z2014" s="25">
        <v>0.99383753501400562</v>
      </c>
      <c r="AA2014" s="25">
        <v>0.97660098522167482</v>
      </c>
      <c r="AB2014" s="25">
        <v>0</v>
      </c>
      <c r="AC2014" s="25">
        <v>0.15479999999999999</v>
      </c>
      <c r="AD2014" s="121">
        <v>3087</v>
      </c>
      <c r="AE2014" s="121">
        <v>552</v>
      </c>
      <c r="AF2014" s="88">
        <v>6813</v>
      </c>
      <c r="AG2014" s="88">
        <v>15640</v>
      </c>
    </row>
    <row r="2015" spans="1:33">
      <c r="A2015" s="12" t="s">
        <v>169</v>
      </c>
      <c r="B2015" s="13" t="s">
        <v>74</v>
      </c>
      <c r="C2015" s="13" t="s">
        <v>65</v>
      </c>
      <c r="D2015" s="13">
        <v>2016</v>
      </c>
      <c r="E2015" s="13">
        <v>2017</v>
      </c>
      <c r="F2015" s="13" t="s">
        <v>102</v>
      </c>
      <c r="G2015" s="88"/>
      <c r="H2015" s="88"/>
      <c r="I2015" s="88"/>
      <c r="J2015" s="88"/>
      <c r="K2015" s="88"/>
      <c r="L2015" s="88"/>
      <c r="M2015" s="88">
        <v>10440</v>
      </c>
      <c r="N2015" s="88">
        <v>20333</v>
      </c>
      <c r="O2015" s="88"/>
      <c r="P2015" s="88"/>
      <c r="Q2015" s="88"/>
      <c r="R2015" s="88"/>
      <c r="S2015" s="88"/>
      <c r="T2015" s="88"/>
      <c r="U2015" s="88"/>
      <c r="V2015" s="88"/>
      <c r="W2015" s="140"/>
      <c r="X2015" s="140"/>
      <c r="Y2015" s="140"/>
      <c r="Z2015" s="25">
        <v>0.95238095238095233</v>
      </c>
      <c r="AA2015" s="25">
        <v>0.96120689655172409</v>
      </c>
      <c r="AB2015" s="25">
        <v>0.28599999999999998</v>
      </c>
      <c r="AC2015" s="25">
        <v>0.1439</v>
      </c>
      <c r="AD2015" s="121">
        <v>820</v>
      </c>
      <c r="AE2015" s="121">
        <v>64</v>
      </c>
      <c r="AF2015" s="88">
        <v>891</v>
      </c>
      <c r="AG2015" s="88">
        <v>1809</v>
      </c>
    </row>
    <row r="2016" spans="1:33">
      <c r="A2016" s="12" t="s">
        <v>170</v>
      </c>
      <c r="B2016" s="13" t="s">
        <v>75</v>
      </c>
      <c r="C2016" s="13" t="s">
        <v>65</v>
      </c>
      <c r="D2016" s="13">
        <v>2016</v>
      </c>
      <c r="E2016" s="13">
        <v>2017</v>
      </c>
      <c r="F2016" s="13" t="s">
        <v>102</v>
      </c>
      <c r="G2016" s="88"/>
      <c r="H2016" s="88"/>
      <c r="I2016" s="88"/>
      <c r="J2016" s="88"/>
      <c r="K2016" s="88"/>
      <c r="L2016" s="88"/>
      <c r="M2016" s="88">
        <v>6061</v>
      </c>
      <c r="N2016" s="88">
        <v>13125</v>
      </c>
      <c r="O2016" s="88"/>
      <c r="P2016" s="88"/>
      <c r="Q2016" s="88"/>
      <c r="R2016" s="88"/>
      <c r="S2016" s="88"/>
      <c r="T2016" s="88"/>
      <c r="U2016" s="88"/>
      <c r="V2016" s="88"/>
      <c r="W2016" s="140"/>
      <c r="X2016" s="140"/>
      <c r="Y2016" s="140"/>
      <c r="Z2016" s="25">
        <v>0.99567099567099571</v>
      </c>
      <c r="AA2016" s="25">
        <v>0.96756756756756757</v>
      </c>
      <c r="AB2016" s="25">
        <v>0.28599999999999998</v>
      </c>
      <c r="AC2016" s="25">
        <v>0.1439</v>
      </c>
      <c r="AD2016" s="121">
        <v>423</v>
      </c>
      <c r="AE2016" s="121">
        <v>94</v>
      </c>
      <c r="AF2016" s="88">
        <v>466</v>
      </c>
      <c r="AG2016" s="88">
        <v>959</v>
      </c>
    </row>
    <row r="2017" spans="1:33">
      <c r="A2017" s="48" t="s">
        <v>171</v>
      </c>
      <c r="B2017" s="13" t="s">
        <v>66</v>
      </c>
      <c r="C2017" s="13" t="s">
        <v>187</v>
      </c>
      <c r="D2017" s="13">
        <v>2016</v>
      </c>
      <c r="E2017" s="13">
        <v>2017</v>
      </c>
      <c r="F2017" s="13" t="s">
        <v>102</v>
      </c>
      <c r="G2017" s="88">
        <v>258944</v>
      </c>
      <c r="H2017" s="88">
        <v>1779583</v>
      </c>
      <c r="I2017" s="88">
        <v>2225</v>
      </c>
      <c r="J2017" s="88">
        <v>17839</v>
      </c>
      <c r="K2017" s="88">
        <v>261169</v>
      </c>
      <c r="L2017" s="88">
        <v>1797422</v>
      </c>
      <c r="M2017" s="88">
        <v>2058591</v>
      </c>
      <c r="N2017" s="88">
        <v>4291829</v>
      </c>
      <c r="O2017" s="88">
        <v>680174</v>
      </c>
      <c r="P2017" s="88">
        <v>3565327</v>
      </c>
      <c r="Q2017" s="88">
        <v>4245501</v>
      </c>
      <c r="R2017" s="88">
        <v>7128</v>
      </c>
      <c r="S2017" s="88">
        <v>39200</v>
      </c>
      <c r="T2017" s="88">
        <v>46328</v>
      </c>
      <c r="U2017" s="88">
        <v>687302</v>
      </c>
      <c r="V2017" s="88">
        <v>3604527</v>
      </c>
      <c r="W2017" s="140">
        <v>584355895</v>
      </c>
      <c r="X2017" s="140">
        <v>5533296</v>
      </c>
      <c r="Y2017" s="140">
        <v>589889191</v>
      </c>
      <c r="Z2017" s="25">
        <v>0.97710337802677172</v>
      </c>
      <c r="AA2017" s="25">
        <v>0.92620202737348634</v>
      </c>
      <c r="AB2017" s="25">
        <v>0.41799999999999998</v>
      </c>
      <c r="AC2017" s="25">
        <v>8.4199999999999997E-2</v>
      </c>
      <c r="AD2017" s="121">
        <v>132858</v>
      </c>
      <c r="AE2017" s="121">
        <v>30525</v>
      </c>
      <c r="AF2017" s="88">
        <v>296961</v>
      </c>
      <c r="AG2017" s="88">
        <v>634285</v>
      </c>
    </row>
    <row r="2018" spans="1:33">
      <c r="A2018" s="48" t="s">
        <v>172</v>
      </c>
      <c r="B2018" s="13" t="s">
        <v>74</v>
      </c>
      <c r="C2018" s="13" t="s">
        <v>187</v>
      </c>
      <c r="D2018" s="13">
        <v>2016</v>
      </c>
      <c r="E2018" s="13">
        <v>2017</v>
      </c>
      <c r="F2018" s="13" t="s">
        <v>102</v>
      </c>
      <c r="G2018" s="88"/>
      <c r="H2018" s="88"/>
      <c r="I2018" s="88"/>
      <c r="J2018" s="88"/>
      <c r="K2018" s="88"/>
      <c r="L2018" s="88"/>
      <c r="M2018" s="88">
        <v>59482</v>
      </c>
      <c r="N2018" s="88">
        <v>114093</v>
      </c>
      <c r="O2018" s="88"/>
      <c r="P2018" s="88"/>
      <c r="Q2018" s="88"/>
      <c r="R2018" s="88"/>
      <c r="S2018" s="88"/>
      <c r="T2018" s="88"/>
      <c r="U2018" s="88"/>
      <c r="V2018" s="88"/>
      <c r="W2018" s="140"/>
      <c r="X2018" s="140"/>
      <c r="Y2018" s="140"/>
      <c r="Z2018" s="25">
        <v>0.99551166965888693</v>
      </c>
      <c r="AA2018" s="25">
        <v>0.97435897435897434</v>
      </c>
      <c r="AB2018" s="25">
        <v>0.5</v>
      </c>
      <c r="AC2018" s="25">
        <v>7.9799999999999996E-2</v>
      </c>
      <c r="AD2018" s="121">
        <v>3910</v>
      </c>
      <c r="AE2018" s="121">
        <v>1101</v>
      </c>
      <c r="AF2018" s="88">
        <v>7755</v>
      </c>
      <c r="AG2018" s="88">
        <v>15050</v>
      </c>
    </row>
    <row r="2019" spans="1:33">
      <c r="A2019" s="48" t="s">
        <v>173</v>
      </c>
      <c r="B2019" s="13" t="s">
        <v>75</v>
      </c>
      <c r="C2019" s="13" t="s">
        <v>187</v>
      </c>
      <c r="D2019" s="13">
        <v>2016</v>
      </c>
      <c r="E2019" s="13">
        <v>2017</v>
      </c>
      <c r="F2019" s="13" t="s">
        <v>102</v>
      </c>
      <c r="G2019" s="88"/>
      <c r="H2019" s="88"/>
      <c r="I2019" s="88"/>
      <c r="J2019" s="88"/>
      <c r="K2019" s="88"/>
      <c r="L2019" s="88"/>
      <c r="M2019" s="88">
        <v>90</v>
      </c>
      <c r="N2019" s="88">
        <v>146</v>
      </c>
      <c r="O2019" s="88"/>
      <c r="P2019" s="88"/>
      <c r="Q2019" s="88"/>
      <c r="R2019" s="88"/>
      <c r="S2019" s="88"/>
      <c r="T2019" s="88"/>
      <c r="U2019" s="88"/>
      <c r="V2019" s="88"/>
      <c r="W2019" s="140"/>
      <c r="X2019" s="140"/>
      <c r="Y2019" s="140"/>
      <c r="Z2019" s="25">
        <v>1</v>
      </c>
      <c r="AA2019" s="25">
        <v>0.33333333333333331</v>
      </c>
      <c r="AB2019" s="25">
        <v>0.308</v>
      </c>
      <c r="AC2019" s="25">
        <v>9.6699999999999994E-2</v>
      </c>
      <c r="AD2019" s="121">
        <v>6</v>
      </c>
      <c r="AE2019" s="121">
        <v>0</v>
      </c>
      <c r="AF2019" s="88" t="s">
        <v>430</v>
      </c>
      <c r="AG2019" s="88" t="s">
        <v>430</v>
      </c>
    </row>
    <row r="2020" spans="1:33">
      <c r="A2020" s="48" t="s">
        <v>174</v>
      </c>
      <c r="B2020" s="13" t="s">
        <v>75</v>
      </c>
      <c r="C2020" s="13" t="s">
        <v>187</v>
      </c>
      <c r="D2020" s="13">
        <v>2016</v>
      </c>
      <c r="E2020" s="13">
        <v>2017</v>
      </c>
      <c r="F2020" s="13" t="s">
        <v>102</v>
      </c>
      <c r="G2020" s="88"/>
      <c r="H2020" s="88"/>
      <c r="I2020" s="88"/>
      <c r="J2020" s="88"/>
      <c r="K2020" s="88"/>
      <c r="L2020" s="88"/>
      <c r="M2020" s="88">
        <v>1736</v>
      </c>
      <c r="N2020" s="88">
        <v>3239</v>
      </c>
      <c r="O2020" s="88"/>
      <c r="P2020" s="88"/>
      <c r="Q2020" s="88"/>
      <c r="R2020" s="88"/>
      <c r="S2020" s="88"/>
      <c r="T2020" s="88"/>
      <c r="U2020" s="88"/>
      <c r="V2020" s="88"/>
      <c r="W2020" s="140"/>
      <c r="X2020" s="140"/>
      <c r="Y2020" s="140"/>
      <c r="Z2020" s="25">
        <v>0.9550561797752809</v>
      </c>
      <c r="AA2020" s="25">
        <v>0.98333333333333328</v>
      </c>
      <c r="AB2020" s="25">
        <v>0.308</v>
      </c>
      <c r="AC2020" s="25">
        <v>9.6699999999999994E-2</v>
      </c>
      <c r="AD2020" s="121">
        <v>136</v>
      </c>
      <c r="AE2020" s="121">
        <v>22</v>
      </c>
      <c r="AF2020" s="88">
        <v>48</v>
      </c>
      <c r="AG2020" s="88">
        <v>84</v>
      </c>
    </row>
    <row r="2021" spans="1:33">
      <c r="A2021" s="48" t="s">
        <v>175</v>
      </c>
      <c r="B2021" s="13" t="s">
        <v>75</v>
      </c>
      <c r="C2021" s="13" t="s">
        <v>187</v>
      </c>
      <c r="D2021" s="13">
        <v>2016</v>
      </c>
      <c r="E2021" s="13">
        <v>2017</v>
      </c>
      <c r="F2021" s="13" t="s">
        <v>102</v>
      </c>
      <c r="G2021" s="88"/>
      <c r="H2021" s="88"/>
      <c r="I2021" s="88"/>
      <c r="J2021" s="88"/>
      <c r="K2021" s="88"/>
      <c r="L2021" s="88"/>
      <c r="M2021" s="88">
        <v>16854</v>
      </c>
      <c r="N2021" s="88">
        <v>31626</v>
      </c>
      <c r="O2021" s="88"/>
      <c r="P2021" s="88"/>
      <c r="Q2021" s="88"/>
      <c r="R2021" s="88"/>
      <c r="S2021" s="88"/>
      <c r="T2021" s="88"/>
      <c r="U2021" s="88"/>
      <c r="V2021" s="88"/>
      <c r="W2021" s="140"/>
      <c r="X2021" s="140"/>
      <c r="Y2021" s="140"/>
      <c r="Z2021" s="25">
        <v>0.86189889025893962</v>
      </c>
      <c r="AA2021" s="25">
        <v>0.95090909090909093</v>
      </c>
      <c r="AB2021" s="25">
        <v>0.308</v>
      </c>
      <c r="AC2021" s="25">
        <v>9.6699999999999994E-2</v>
      </c>
      <c r="AD2021" s="121">
        <v>1285</v>
      </c>
      <c r="AE2021" s="121">
        <v>446</v>
      </c>
      <c r="AF2021" s="88">
        <v>835</v>
      </c>
      <c r="AG2021" s="88">
        <v>1456</v>
      </c>
    </row>
    <row r="2022" spans="1:33">
      <c r="A2022" s="48" t="s">
        <v>176</v>
      </c>
      <c r="B2022" s="13" t="s">
        <v>75</v>
      </c>
      <c r="C2022" s="13" t="s">
        <v>187</v>
      </c>
      <c r="D2022" s="13">
        <v>2016</v>
      </c>
      <c r="E2022" s="13">
        <v>2017</v>
      </c>
      <c r="F2022" s="13" t="s">
        <v>102</v>
      </c>
      <c r="G2022" s="88"/>
      <c r="H2022" s="88"/>
      <c r="I2022" s="88"/>
      <c r="J2022" s="88"/>
      <c r="K2022" s="88"/>
      <c r="L2022" s="88"/>
      <c r="M2022" s="88">
        <v>2851</v>
      </c>
      <c r="N2022" s="88">
        <v>5182</v>
      </c>
      <c r="O2022" s="88"/>
      <c r="P2022" s="88"/>
      <c r="Q2022" s="88"/>
      <c r="R2022" s="88"/>
      <c r="S2022" s="88"/>
      <c r="T2022" s="88"/>
      <c r="U2022" s="88"/>
      <c r="V2022" s="88"/>
      <c r="W2022" s="140"/>
      <c r="X2022" s="140"/>
      <c r="Y2022" s="140"/>
      <c r="Z2022" s="25">
        <v>0.96551724137931039</v>
      </c>
      <c r="AA2022" s="25">
        <v>0.93939393939393945</v>
      </c>
      <c r="AB2022" s="25">
        <v>0.308</v>
      </c>
      <c r="AC2022" s="25">
        <v>9.6699999999999994E-2</v>
      </c>
      <c r="AD2022" s="121">
        <v>212</v>
      </c>
      <c r="AE2022" s="121">
        <v>30</v>
      </c>
      <c r="AF2022" s="88">
        <v>64</v>
      </c>
      <c r="AG2022" s="88">
        <v>118</v>
      </c>
    </row>
    <row r="2023" spans="1:33">
      <c r="A2023" s="48" t="s">
        <v>177</v>
      </c>
      <c r="B2023" s="13" t="s">
        <v>75</v>
      </c>
      <c r="C2023" s="13" t="s">
        <v>187</v>
      </c>
      <c r="D2023" s="13">
        <v>2016</v>
      </c>
      <c r="E2023" s="13">
        <v>2017</v>
      </c>
      <c r="F2023" s="13" t="s">
        <v>102</v>
      </c>
      <c r="G2023" s="88"/>
      <c r="H2023" s="88"/>
      <c r="I2023" s="88"/>
      <c r="J2023" s="88"/>
      <c r="K2023" s="88"/>
      <c r="L2023" s="88"/>
      <c r="M2023" s="88">
        <v>632</v>
      </c>
      <c r="N2023" s="88">
        <v>1458</v>
      </c>
      <c r="O2023" s="88"/>
      <c r="P2023" s="88"/>
      <c r="Q2023" s="88"/>
      <c r="R2023" s="88"/>
      <c r="S2023" s="88"/>
      <c r="T2023" s="88"/>
      <c r="U2023" s="88"/>
      <c r="V2023" s="88"/>
      <c r="W2023" s="140"/>
      <c r="X2023" s="140"/>
      <c r="Y2023" s="140"/>
      <c r="Z2023" s="25">
        <v>0.85714285714285721</v>
      </c>
      <c r="AA2023" s="25">
        <v>0.90476190476190477</v>
      </c>
      <c r="AB2023" s="25">
        <v>0.308</v>
      </c>
      <c r="AC2023" s="25">
        <v>9.6699999999999994E-2</v>
      </c>
      <c r="AD2023" s="121">
        <v>76</v>
      </c>
      <c r="AE2023" s="121">
        <v>9</v>
      </c>
      <c r="AF2023" s="88">
        <v>102</v>
      </c>
      <c r="AG2023" s="88">
        <v>222</v>
      </c>
    </row>
    <row r="2024" spans="1:33">
      <c r="A2024" s="48" t="s">
        <v>178</v>
      </c>
      <c r="B2024" s="13" t="s">
        <v>74</v>
      </c>
      <c r="C2024" s="13" t="s">
        <v>187</v>
      </c>
      <c r="D2024" s="13">
        <v>2016</v>
      </c>
      <c r="E2024" s="13">
        <v>2017</v>
      </c>
      <c r="F2024" s="13" t="s">
        <v>102</v>
      </c>
      <c r="G2024" s="88"/>
      <c r="H2024" s="88"/>
      <c r="I2024" s="88"/>
      <c r="J2024" s="88"/>
      <c r="K2024" s="88"/>
      <c r="L2024" s="88"/>
      <c r="M2024" s="88">
        <v>32647</v>
      </c>
      <c r="N2024" s="88">
        <v>65640</v>
      </c>
      <c r="O2024" s="88"/>
      <c r="P2024" s="88"/>
      <c r="Q2024" s="88"/>
      <c r="R2024" s="88"/>
      <c r="S2024" s="88"/>
      <c r="T2024" s="88"/>
      <c r="U2024" s="88"/>
      <c r="V2024" s="88"/>
      <c r="W2024" s="140"/>
      <c r="X2024" s="140"/>
      <c r="Y2024" s="140"/>
      <c r="Z2024" s="25">
        <v>0.96088435374149661</v>
      </c>
      <c r="AA2024" s="25">
        <v>0.96709323583180984</v>
      </c>
      <c r="AB2024" s="25">
        <v>0.5</v>
      </c>
      <c r="AC2024" s="25">
        <v>6.25E-2</v>
      </c>
      <c r="AD2024" s="121">
        <v>2028</v>
      </c>
      <c r="AE2024" s="121">
        <v>515</v>
      </c>
      <c r="AF2024" s="88">
        <v>4838</v>
      </c>
      <c r="AG2024" s="88">
        <v>9818</v>
      </c>
    </row>
    <row r="2025" spans="1:33">
      <c r="A2025" s="48" t="s">
        <v>179</v>
      </c>
      <c r="B2025" s="13" t="s">
        <v>75</v>
      </c>
      <c r="C2025" s="13" t="s">
        <v>187</v>
      </c>
      <c r="D2025" s="13">
        <v>2016</v>
      </c>
      <c r="E2025" s="13">
        <v>2017</v>
      </c>
      <c r="F2025" s="13" t="s">
        <v>102</v>
      </c>
      <c r="G2025" s="88"/>
      <c r="H2025" s="88"/>
      <c r="I2025" s="88"/>
      <c r="J2025" s="88"/>
      <c r="K2025" s="88"/>
      <c r="L2025" s="88"/>
      <c r="M2025" s="88">
        <v>2548</v>
      </c>
      <c r="N2025" s="88">
        <v>5228</v>
      </c>
      <c r="O2025" s="88"/>
      <c r="P2025" s="88"/>
      <c r="Q2025" s="88"/>
      <c r="R2025" s="88"/>
      <c r="S2025" s="88"/>
      <c r="T2025" s="88"/>
      <c r="U2025" s="88"/>
      <c r="V2025" s="88"/>
      <c r="W2025" s="140"/>
      <c r="X2025" s="140"/>
      <c r="Y2025" s="140"/>
      <c r="Z2025" s="25">
        <v>0.98958333333333337</v>
      </c>
      <c r="AA2025" s="25">
        <v>0.8970588235294118</v>
      </c>
      <c r="AB2025" s="25">
        <v>0.308</v>
      </c>
      <c r="AC2025" s="25">
        <v>9.6699999999999994E-2</v>
      </c>
      <c r="AD2025" s="121">
        <v>190</v>
      </c>
      <c r="AE2025" s="121">
        <v>10</v>
      </c>
      <c r="AF2025" s="88">
        <v>116</v>
      </c>
      <c r="AG2025" s="88">
        <v>214</v>
      </c>
    </row>
    <row r="2026" spans="1:33">
      <c r="A2026" s="48" t="s">
        <v>180</v>
      </c>
      <c r="B2026" s="13" t="s">
        <v>75</v>
      </c>
      <c r="C2026" s="13" t="s">
        <v>187</v>
      </c>
      <c r="D2026" s="13">
        <v>2016</v>
      </c>
      <c r="E2026" s="13">
        <v>2017</v>
      </c>
      <c r="F2026" s="13" t="s">
        <v>102</v>
      </c>
      <c r="G2026" s="88"/>
      <c r="H2026" s="88"/>
      <c r="I2026" s="88"/>
      <c r="J2026" s="88"/>
      <c r="K2026" s="88"/>
      <c r="L2026" s="88"/>
      <c r="M2026" s="88">
        <v>7016</v>
      </c>
      <c r="N2026" s="88">
        <v>12464</v>
      </c>
      <c r="O2026" s="88"/>
      <c r="P2026" s="88"/>
      <c r="Q2026" s="88"/>
      <c r="R2026" s="88"/>
      <c r="S2026" s="88"/>
      <c r="T2026" s="88"/>
      <c r="U2026" s="88"/>
      <c r="V2026" s="88"/>
      <c r="W2026" s="140"/>
      <c r="X2026" s="140"/>
      <c r="Y2026" s="140"/>
      <c r="Z2026" s="25">
        <v>0.94871794871794868</v>
      </c>
      <c r="AA2026" s="25">
        <v>0.96466431095406358</v>
      </c>
      <c r="AB2026" s="25">
        <v>0.308</v>
      </c>
      <c r="AC2026" s="25">
        <v>9.6699999999999994E-2</v>
      </c>
      <c r="AD2026" s="121">
        <v>604</v>
      </c>
      <c r="AE2026" s="121">
        <v>120</v>
      </c>
      <c r="AF2026" s="88">
        <v>362</v>
      </c>
      <c r="AG2026" s="88">
        <v>722</v>
      </c>
    </row>
    <row r="2027" spans="1:33">
      <c r="A2027" s="12" t="s">
        <v>122</v>
      </c>
      <c r="B2027" s="13" t="s">
        <v>74</v>
      </c>
      <c r="C2027" s="13" t="s">
        <v>187</v>
      </c>
      <c r="D2027" s="13">
        <v>2016</v>
      </c>
      <c r="E2027" s="13">
        <v>2017</v>
      </c>
      <c r="F2027" s="13" t="s">
        <v>102</v>
      </c>
      <c r="G2027" s="88"/>
      <c r="H2027" s="88"/>
      <c r="I2027" s="88"/>
      <c r="J2027" s="88"/>
      <c r="K2027" s="88"/>
      <c r="L2027" s="88"/>
      <c r="M2027" s="88">
        <v>99955</v>
      </c>
      <c r="N2027" s="88">
        <v>231514</v>
      </c>
      <c r="O2027" s="88"/>
      <c r="P2027" s="88"/>
      <c r="Q2027" s="88"/>
      <c r="R2027" s="88"/>
      <c r="S2027" s="88"/>
      <c r="T2027" s="88"/>
      <c r="U2027" s="88"/>
      <c r="V2027" s="88"/>
      <c r="W2027" s="140"/>
      <c r="X2027" s="140"/>
      <c r="Y2027" s="140"/>
      <c r="Z2027" s="25">
        <v>0.95270479134466768</v>
      </c>
      <c r="AA2027" s="25">
        <v>0.92620387742338961</v>
      </c>
      <c r="AB2027" s="25">
        <v>0.375</v>
      </c>
      <c r="AC2027" s="25">
        <v>5.7099999999999998E-2</v>
      </c>
      <c r="AD2027" s="121">
        <v>4958</v>
      </c>
      <c r="AE2027" s="121">
        <v>1654</v>
      </c>
      <c r="AF2027" s="88">
        <v>13202</v>
      </c>
      <c r="AG2027" s="88">
        <v>29850</v>
      </c>
    </row>
    <row r="2028" spans="1:33">
      <c r="A2028" s="12" t="s">
        <v>123</v>
      </c>
      <c r="B2028" s="13" t="s">
        <v>75</v>
      </c>
      <c r="C2028" s="13" t="s">
        <v>187</v>
      </c>
      <c r="D2028" s="13">
        <v>2016</v>
      </c>
      <c r="E2028" s="13">
        <v>2017</v>
      </c>
      <c r="F2028" s="13" t="s">
        <v>102</v>
      </c>
      <c r="G2028" s="88"/>
      <c r="H2028" s="88"/>
      <c r="I2028" s="88"/>
      <c r="J2028" s="88"/>
      <c r="K2028" s="88"/>
      <c r="L2028" s="88"/>
      <c r="M2028" s="88">
        <v>1528</v>
      </c>
      <c r="N2028" s="88">
        <v>3540</v>
      </c>
      <c r="O2028" s="88"/>
      <c r="P2028" s="88"/>
      <c r="Q2028" s="88"/>
      <c r="R2028" s="88"/>
      <c r="S2028" s="88"/>
      <c r="T2028" s="88"/>
      <c r="U2028" s="88"/>
      <c r="V2028" s="88"/>
      <c r="W2028" s="140"/>
      <c r="X2028" s="140"/>
      <c r="Y2028" s="140"/>
      <c r="Z2028" s="25">
        <v>1</v>
      </c>
      <c r="AA2028" s="25">
        <v>1</v>
      </c>
      <c r="AB2028" s="25">
        <v>0.308</v>
      </c>
      <c r="AC2028" s="25">
        <v>9.6699999999999994E-2</v>
      </c>
      <c r="AD2028" s="121">
        <v>115</v>
      </c>
      <c r="AE2028" s="121">
        <v>19</v>
      </c>
      <c r="AF2028" s="88">
        <v>191</v>
      </c>
      <c r="AG2028" s="88">
        <v>410</v>
      </c>
    </row>
    <row r="2029" spans="1:33">
      <c r="A2029" s="12" t="s">
        <v>124</v>
      </c>
      <c r="B2029" s="13" t="s">
        <v>75</v>
      </c>
      <c r="C2029" s="13" t="s">
        <v>187</v>
      </c>
      <c r="D2029" s="13">
        <v>2016</v>
      </c>
      <c r="E2029" s="13">
        <v>2017</v>
      </c>
      <c r="F2029" s="13" t="s">
        <v>102</v>
      </c>
      <c r="G2029" s="88"/>
      <c r="H2029" s="88"/>
      <c r="I2029" s="88"/>
      <c r="J2029" s="88"/>
      <c r="K2029" s="88"/>
      <c r="L2029" s="88"/>
      <c r="M2029" s="88">
        <v>12438</v>
      </c>
      <c r="N2029" s="88">
        <v>20906</v>
      </c>
      <c r="O2029" s="88"/>
      <c r="P2029" s="88"/>
      <c r="Q2029" s="88"/>
      <c r="R2029" s="88"/>
      <c r="S2029" s="88"/>
      <c r="T2029" s="88"/>
      <c r="U2029" s="88"/>
      <c r="V2029" s="88"/>
      <c r="W2029" s="140"/>
      <c r="X2029" s="140"/>
      <c r="Y2029" s="140"/>
      <c r="Z2029" s="25">
        <v>0.9850746268656716</v>
      </c>
      <c r="AA2029" s="25">
        <v>0.96713615023474175</v>
      </c>
      <c r="AB2029" s="25">
        <v>0.308</v>
      </c>
      <c r="AC2029" s="25">
        <v>9.6699999999999994E-2</v>
      </c>
      <c r="AD2029" s="121">
        <v>1108</v>
      </c>
      <c r="AE2029" s="121">
        <v>236</v>
      </c>
      <c r="AF2029" s="88">
        <v>574</v>
      </c>
      <c r="AG2029" s="88">
        <v>1090</v>
      </c>
    </row>
    <row r="2030" spans="1:33">
      <c r="A2030" s="12" t="s">
        <v>125</v>
      </c>
      <c r="B2030" s="13" t="s">
        <v>75</v>
      </c>
      <c r="C2030" s="13" t="s">
        <v>187</v>
      </c>
      <c r="D2030" s="13">
        <v>2016</v>
      </c>
      <c r="E2030" s="13">
        <v>2017</v>
      </c>
      <c r="F2030" s="13" t="s">
        <v>102</v>
      </c>
      <c r="G2030" s="88"/>
      <c r="H2030" s="88"/>
      <c r="I2030" s="88"/>
      <c r="J2030" s="88"/>
      <c r="K2030" s="88"/>
      <c r="L2030" s="88"/>
      <c r="M2030" s="88">
        <v>17710</v>
      </c>
      <c r="N2030" s="88">
        <v>43011</v>
      </c>
      <c r="O2030" s="88"/>
      <c r="P2030" s="88"/>
      <c r="Q2030" s="88"/>
      <c r="R2030" s="88"/>
      <c r="S2030" s="88"/>
      <c r="T2030" s="88"/>
      <c r="U2030" s="88"/>
      <c r="V2030" s="88"/>
      <c r="W2030" s="140"/>
      <c r="X2030" s="140"/>
      <c r="Y2030" s="140"/>
      <c r="Z2030" s="25">
        <v>0.97777777777777775</v>
      </c>
      <c r="AA2030" s="25">
        <v>0.92575406032482599</v>
      </c>
      <c r="AB2030" s="25">
        <v>0.308</v>
      </c>
      <c r="AC2030" s="25">
        <v>9.6699999999999994E-2</v>
      </c>
      <c r="AD2030" s="121">
        <v>953</v>
      </c>
      <c r="AE2030" s="121">
        <v>106</v>
      </c>
      <c r="AF2030" s="88">
        <v>897</v>
      </c>
      <c r="AG2030" s="88">
        <v>1739</v>
      </c>
    </row>
    <row r="2031" spans="1:33">
      <c r="A2031" s="12" t="s">
        <v>126</v>
      </c>
      <c r="B2031" s="13" t="s">
        <v>75</v>
      </c>
      <c r="C2031" s="13" t="s">
        <v>187</v>
      </c>
      <c r="D2031" s="13">
        <v>2016</v>
      </c>
      <c r="E2031" s="13">
        <v>2017</v>
      </c>
      <c r="F2031" s="13" t="s">
        <v>102</v>
      </c>
      <c r="G2031" s="88"/>
      <c r="H2031" s="88"/>
      <c r="I2031" s="88"/>
      <c r="J2031" s="88"/>
      <c r="K2031" s="88"/>
      <c r="L2031" s="88"/>
      <c r="M2031" s="88">
        <v>1015</v>
      </c>
      <c r="N2031" s="88">
        <v>1944</v>
      </c>
      <c r="O2031" s="88"/>
      <c r="P2031" s="88"/>
      <c r="Q2031" s="88"/>
      <c r="R2031" s="88"/>
      <c r="S2031" s="88"/>
      <c r="T2031" s="88"/>
      <c r="U2031" s="88"/>
      <c r="V2031" s="88"/>
      <c r="W2031" s="140"/>
      <c r="X2031" s="140"/>
      <c r="Y2031" s="140"/>
      <c r="Z2031" s="25">
        <v>1</v>
      </c>
      <c r="AA2031" s="25">
        <v>0.84615384615384615</v>
      </c>
      <c r="AB2031" s="25">
        <v>0.308</v>
      </c>
      <c r="AC2031" s="25">
        <v>9.6699999999999994E-2</v>
      </c>
      <c r="AD2031" s="121">
        <v>82</v>
      </c>
      <c r="AE2031" s="121">
        <v>4</v>
      </c>
      <c r="AF2031" s="88">
        <v>60</v>
      </c>
      <c r="AG2031" s="88">
        <v>124</v>
      </c>
    </row>
    <row r="2032" spans="1:33">
      <c r="A2032" s="12" t="s">
        <v>127</v>
      </c>
      <c r="B2032" s="13" t="s">
        <v>75</v>
      </c>
      <c r="C2032" s="13" t="s">
        <v>187</v>
      </c>
      <c r="D2032" s="13">
        <v>2016</v>
      </c>
      <c r="E2032" s="13">
        <v>2017</v>
      </c>
      <c r="F2032" s="13" t="s">
        <v>102</v>
      </c>
      <c r="G2032" s="88"/>
      <c r="H2032" s="88"/>
      <c r="I2032" s="88"/>
      <c r="J2032" s="88"/>
      <c r="K2032" s="88"/>
      <c r="L2032" s="88"/>
      <c r="M2032" s="88">
        <v>70164</v>
      </c>
      <c r="N2032" s="88">
        <v>162848</v>
      </c>
      <c r="O2032" s="88"/>
      <c r="P2032" s="88"/>
      <c r="Q2032" s="88"/>
      <c r="R2032" s="88"/>
      <c r="S2032" s="88"/>
      <c r="T2032" s="88"/>
      <c r="U2032" s="88"/>
      <c r="V2032" s="88"/>
      <c r="W2032" s="140"/>
      <c r="X2032" s="140"/>
      <c r="Y2032" s="140"/>
      <c r="Z2032" s="25">
        <v>0.98350515463917521</v>
      </c>
      <c r="AA2032" s="25">
        <v>0.92874396135265702</v>
      </c>
      <c r="AB2032" s="25">
        <v>0.33300000000000002</v>
      </c>
      <c r="AC2032" s="25">
        <v>3.1399999999999997E-2</v>
      </c>
      <c r="AD2032" s="121">
        <v>5863</v>
      </c>
      <c r="AE2032" s="121">
        <v>1379</v>
      </c>
      <c r="AF2032" s="88">
        <v>9848</v>
      </c>
      <c r="AG2032" s="88">
        <v>22724</v>
      </c>
    </row>
    <row r="2033" spans="1:33">
      <c r="A2033" s="12" t="s">
        <v>128</v>
      </c>
      <c r="B2033" s="13" t="s">
        <v>75</v>
      </c>
      <c r="C2033" s="13" t="s">
        <v>187</v>
      </c>
      <c r="D2033" s="13">
        <v>2016</v>
      </c>
      <c r="E2033" s="13">
        <v>2017</v>
      </c>
      <c r="F2033" s="13" t="s">
        <v>102</v>
      </c>
      <c r="G2033" s="88"/>
      <c r="H2033" s="88"/>
      <c r="I2033" s="88"/>
      <c r="J2033" s="88"/>
      <c r="K2033" s="88"/>
      <c r="L2033" s="88"/>
      <c r="M2033" s="88">
        <v>10669</v>
      </c>
      <c r="N2033" s="88">
        <v>24215</v>
      </c>
      <c r="O2033" s="88"/>
      <c r="P2033" s="88"/>
      <c r="Q2033" s="88"/>
      <c r="R2033" s="88"/>
      <c r="S2033" s="88"/>
      <c r="T2033" s="88"/>
      <c r="U2033" s="88"/>
      <c r="V2033" s="88"/>
      <c r="W2033" s="140"/>
      <c r="X2033" s="140"/>
      <c r="Y2033" s="140"/>
      <c r="Z2033" s="25">
        <v>0.99656946826758153</v>
      </c>
      <c r="AA2033" s="25">
        <v>0.97631578947368425</v>
      </c>
      <c r="AB2033" s="25">
        <v>0.308</v>
      </c>
      <c r="AC2033" s="25">
        <v>9.6699999999999994E-2</v>
      </c>
      <c r="AD2033" s="121">
        <v>858</v>
      </c>
      <c r="AE2033" s="121">
        <v>112</v>
      </c>
      <c r="AF2033" s="88">
        <v>1293</v>
      </c>
      <c r="AG2033" s="88">
        <v>2932</v>
      </c>
    </row>
    <row r="2034" spans="1:33">
      <c r="A2034" s="12" t="s">
        <v>129</v>
      </c>
      <c r="B2034" s="13" t="s">
        <v>75</v>
      </c>
      <c r="C2034" s="13" t="s">
        <v>187</v>
      </c>
      <c r="D2034" s="13">
        <v>2016</v>
      </c>
      <c r="E2034" s="13">
        <v>2017</v>
      </c>
      <c r="F2034" s="13" t="s">
        <v>102</v>
      </c>
      <c r="G2034" s="88"/>
      <c r="H2034" s="88"/>
      <c r="I2034" s="88"/>
      <c r="J2034" s="88"/>
      <c r="K2034" s="88"/>
      <c r="L2034" s="88"/>
      <c r="M2034" s="88">
        <v>6561</v>
      </c>
      <c r="N2034" s="88">
        <v>12433</v>
      </c>
      <c r="O2034" s="88"/>
      <c r="P2034" s="88"/>
      <c r="Q2034" s="88"/>
      <c r="R2034" s="88"/>
      <c r="S2034" s="88"/>
      <c r="T2034" s="88"/>
      <c r="U2034" s="88"/>
      <c r="V2034" s="88"/>
      <c r="W2034" s="140"/>
      <c r="X2034" s="140"/>
      <c r="Y2034" s="140"/>
      <c r="Z2034" s="25">
        <v>0.94212218649517687</v>
      </c>
      <c r="AA2034" s="25">
        <v>0.94711538461538458</v>
      </c>
      <c r="AB2034" s="25">
        <v>0.308</v>
      </c>
      <c r="AC2034" s="25">
        <v>9.6699999999999994E-2</v>
      </c>
      <c r="AD2034" s="121">
        <v>443</v>
      </c>
      <c r="AE2034" s="121">
        <v>58</v>
      </c>
      <c r="AF2034" s="88">
        <v>376</v>
      </c>
      <c r="AG2034" s="88">
        <v>768</v>
      </c>
    </row>
    <row r="2035" spans="1:33">
      <c r="A2035" s="12" t="s">
        <v>130</v>
      </c>
      <c r="B2035" s="13" t="s">
        <v>75</v>
      </c>
      <c r="C2035" s="13" t="s">
        <v>187</v>
      </c>
      <c r="D2035" s="13">
        <v>2016</v>
      </c>
      <c r="E2035" s="13">
        <v>2017</v>
      </c>
      <c r="F2035" s="13" t="s">
        <v>102</v>
      </c>
      <c r="G2035" s="88"/>
      <c r="H2035" s="88"/>
      <c r="I2035" s="88"/>
      <c r="J2035" s="88"/>
      <c r="K2035" s="88"/>
      <c r="L2035" s="88"/>
      <c r="M2035" s="88">
        <v>1594</v>
      </c>
      <c r="N2035" s="88">
        <v>3156</v>
      </c>
      <c r="O2035" s="88"/>
      <c r="P2035" s="88"/>
      <c r="Q2035" s="88"/>
      <c r="R2035" s="88"/>
      <c r="S2035" s="88"/>
      <c r="T2035" s="88"/>
      <c r="U2035" s="88"/>
      <c r="V2035" s="88"/>
      <c r="W2035" s="140"/>
      <c r="X2035" s="140"/>
      <c r="Y2035" s="140"/>
      <c r="Z2035" s="25">
        <v>0.82352941176470584</v>
      </c>
      <c r="AA2035" s="25">
        <v>0.8928571428571429</v>
      </c>
      <c r="AB2035" s="25">
        <v>0.308</v>
      </c>
      <c r="AC2035" s="25">
        <v>9.6699999999999994E-2</v>
      </c>
      <c r="AD2035" s="121">
        <v>115</v>
      </c>
      <c r="AE2035" s="121">
        <v>8</v>
      </c>
      <c r="AF2035" s="88">
        <v>88</v>
      </c>
      <c r="AG2035" s="88">
        <v>160</v>
      </c>
    </row>
    <row r="2036" spans="1:33">
      <c r="A2036" s="12" t="s">
        <v>131</v>
      </c>
      <c r="B2036" s="13" t="s">
        <v>76</v>
      </c>
      <c r="C2036" s="13" t="s">
        <v>187</v>
      </c>
      <c r="D2036" s="13">
        <v>2016</v>
      </c>
      <c r="E2036" s="13">
        <v>2017</v>
      </c>
      <c r="F2036" s="13" t="s">
        <v>102</v>
      </c>
      <c r="G2036" s="88"/>
      <c r="H2036" s="88"/>
      <c r="I2036" s="88"/>
      <c r="J2036" s="88"/>
      <c r="K2036" s="88"/>
      <c r="L2036" s="88"/>
      <c r="M2036" s="88">
        <v>549658</v>
      </c>
      <c r="N2036" s="88">
        <v>1124458</v>
      </c>
      <c r="O2036" s="88"/>
      <c r="P2036" s="88"/>
      <c r="Q2036" s="88"/>
      <c r="R2036" s="88"/>
      <c r="S2036" s="88"/>
      <c r="T2036" s="88"/>
      <c r="U2036" s="88"/>
      <c r="V2036" s="88"/>
      <c r="W2036" s="140"/>
      <c r="X2036" s="140"/>
      <c r="Y2036" s="140"/>
      <c r="Z2036" s="25">
        <v>0.978766118446452</v>
      </c>
      <c r="AA2036" s="25">
        <v>0.88238352069660142</v>
      </c>
      <c r="AB2036" s="25">
        <v>0.49199999999999999</v>
      </c>
      <c r="AC2036" s="25">
        <v>0.15490000000000001</v>
      </c>
      <c r="AD2036" s="121">
        <v>29301</v>
      </c>
      <c r="AE2036" s="121">
        <v>4924</v>
      </c>
      <c r="AF2036" s="88">
        <v>97562</v>
      </c>
      <c r="AG2036" s="88">
        <v>203194</v>
      </c>
    </row>
    <row r="2037" spans="1:33">
      <c r="A2037" s="12" t="s">
        <v>132</v>
      </c>
      <c r="B2037" s="13" t="s">
        <v>75</v>
      </c>
      <c r="C2037" s="13" t="s">
        <v>187</v>
      </c>
      <c r="D2037" s="13">
        <v>2016</v>
      </c>
      <c r="E2037" s="13">
        <v>2017</v>
      </c>
      <c r="F2037" s="13" t="s">
        <v>102</v>
      </c>
      <c r="G2037" s="88"/>
      <c r="H2037" s="88"/>
      <c r="I2037" s="88"/>
      <c r="J2037" s="88"/>
      <c r="K2037" s="88"/>
      <c r="L2037" s="88"/>
      <c r="M2037" s="88">
        <v>11713</v>
      </c>
      <c r="N2037" s="88">
        <v>28483</v>
      </c>
      <c r="O2037" s="88"/>
      <c r="P2037" s="88"/>
      <c r="Q2037" s="88"/>
      <c r="R2037" s="88"/>
      <c r="S2037" s="88"/>
      <c r="T2037" s="88"/>
      <c r="U2037" s="88"/>
      <c r="V2037" s="88"/>
      <c r="W2037" s="140"/>
      <c r="X2037" s="140"/>
      <c r="Y2037" s="140"/>
      <c r="Z2037" s="25">
        <v>0.97879858657243812</v>
      </c>
      <c r="AA2037" s="25">
        <v>0.95156695156695159</v>
      </c>
      <c r="AB2037" s="25">
        <v>0.308</v>
      </c>
      <c r="AC2037" s="25">
        <v>9.6699999999999994E-2</v>
      </c>
      <c r="AD2037" s="121">
        <v>855</v>
      </c>
      <c r="AE2037" s="121">
        <v>95</v>
      </c>
      <c r="AF2037" s="88">
        <v>2723</v>
      </c>
      <c r="AG2037" s="88">
        <v>6571</v>
      </c>
    </row>
    <row r="2038" spans="1:33">
      <c r="A2038" s="12" t="s">
        <v>133</v>
      </c>
      <c r="B2038" s="13" t="s">
        <v>75</v>
      </c>
      <c r="C2038" s="13" t="s">
        <v>187</v>
      </c>
      <c r="D2038" s="13">
        <v>2016</v>
      </c>
      <c r="E2038" s="13">
        <v>2017</v>
      </c>
      <c r="F2038" s="13" t="s">
        <v>102</v>
      </c>
      <c r="G2038" s="88"/>
      <c r="H2038" s="88"/>
      <c r="I2038" s="88"/>
      <c r="J2038" s="88"/>
      <c r="K2038" s="88"/>
      <c r="L2038" s="88"/>
      <c r="M2038" s="88">
        <v>6152</v>
      </c>
      <c r="N2038" s="88">
        <v>10167</v>
      </c>
      <c r="O2038" s="88"/>
      <c r="P2038" s="88"/>
      <c r="Q2038" s="88"/>
      <c r="R2038" s="88"/>
      <c r="S2038" s="88"/>
      <c r="T2038" s="88"/>
      <c r="U2038" s="88"/>
      <c r="V2038" s="88"/>
      <c r="W2038" s="140"/>
      <c r="X2038" s="140"/>
      <c r="Y2038" s="140"/>
      <c r="Z2038" s="25">
        <v>0.98257839721254359</v>
      </c>
      <c r="AA2038" s="25">
        <v>0.9027027027027027</v>
      </c>
      <c r="AB2038" s="25">
        <v>0.308</v>
      </c>
      <c r="AC2038" s="25">
        <v>9.6699999999999994E-2</v>
      </c>
      <c r="AD2038" s="121">
        <v>424</v>
      </c>
      <c r="AE2038" s="121">
        <v>115</v>
      </c>
      <c r="AF2038" s="88">
        <v>1217</v>
      </c>
      <c r="AG2038" s="88">
        <v>2232</v>
      </c>
    </row>
    <row r="2039" spans="1:33">
      <c r="A2039" s="12" t="s">
        <v>134</v>
      </c>
      <c r="B2039" s="13" t="s">
        <v>75</v>
      </c>
      <c r="C2039" s="13" t="s">
        <v>187</v>
      </c>
      <c r="D2039" s="13">
        <v>2016</v>
      </c>
      <c r="E2039" s="13">
        <v>2017</v>
      </c>
      <c r="F2039" s="13" t="s">
        <v>102</v>
      </c>
      <c r="G2039" s="88"/>
      <c r="H2039" s="88"/>
      <c r="I2039" s="88"/>
      <c r="J2039" s="88"/>
      <c r="K2039" s="88"/>
      <c r="L2039" s="88"/>
      <c r="M2039" s="88">
        <v>1027</v>
      </c>
      <c r="N2039" s="88">
        <v>1898</v>
      </c>
      <c r="O2039" s="88"/>
      <c r="P2039" s="88"/>
      <c r="Q2039" s="88"/>
      <c r="R2039" s="88"/>
      <c r="S2039" s="88"/>
      <c r="T2039" s="88"/>
      <c r="U2039" s="88"/>
      <c r="V2039" s="88"/>
      <c r="W2039" s="140"/>
      <c r="X2039" s="140"/>
      <c r="Y2039" s="140"/>
      <c r="Z2039" s="25">
        <v>0.97727272727272729</v>
      </c>
      <c r="AA2039" s="25">
        <v>0.57499999999999996</v>
      </c>
      <c r="AB2039" s="25">
        <v>0.308</v>
      </c>
      <c r="AC2039" s="25">
        <v>9.6699999999999994E-2</v>
      </c>
      <c r="AD2039" s="121">
        <v>86</v>
      </c>
      <c r="AE2039" s="121">
        <v>18</v>
      </c>
      <c r="AF2039" s="88">
        <v>26</v>
      </c>
      <c r="AG2039" s="88">
        <v>49</v>
      </c>
    </row>
    <row r="2040" spans="1:33">
      <c r="A2040" s="12" t="s">
        <v>135</v>
      </c>
      <c r="B2040" s="13" t="s">
        <v>75</v>
      </c>
      <c r="C2040" s="13" t="s">
        <v>187</v>
      </c>
      <c r="D2040" s="13">
        <v>2016</v>
      </c>
      <c r="E2040" s="13">
        <v>2017</v>
      </c>
      <c r="F2040" s="13" t="s">
        <v>102</v>
      </c>
      <c r="G2040" s="88"/>
      <c r="H2040" s="88"/>
      <c r="I2040" s="88"/>
      <c r="J2040" s="88"/>
      <c r="K2040" s="88"/>
      <c r="L2040" s="88"/>
      <c r="M2040" s="88">
        <v>6494</v>
      </c>
      <c r="N2040" s="88">
        <v>12124</v>
      </c>
      <c r="O2040" s="88"/>
      <c r="P2040" s="88"/>
      <c r="Q2040" s="88"/>
      <c r="R2040" s="88"/>
      <c r="S2040" s="88"/>
      <c r="T2040" s="88"/>
      <c r="U2040" s="88"/>
      <c r="V2040" s="88"/>
      <c r="W2040" s="140"/>
      <c r="X2040" s="140"/>
      <c r="Y2040" s="140"/>
      <c r="Z2040" s="25">
        <v>0.93123209169054444</v>
      </c>
      <c r="AA2040" s="25">
        <v>0.97489539748953979</v>
      </c>
      <c r="AB2040" s="25">
        <v>0.308</v>
      </c>
      <c r="AC2040" s="25">
        <v>9.6699999999999994E-2</v>
      </c>
      <c r="AD2040" s="121">
        <v>456</v>
      </c>
      <c r="AE2040" s="121">
        <v>55</v>
      </c>
      <c r="AF2040" s="88">
        <v>531</v>
      </c>
      <c r="AG2040" s="88">
        <v>1185</v>
      </c>
    </row>
    <row r="2041" spans="1:33">
      <c r="A2041" s="12" t="s">
        <v>136</v>
      </c>
      <c r="B2041" s="13" t="s">
        <v>75</v>
      </c>
      <c r="C2041" s="13" t="s">
        <v>187</v>
      </c>
      <c r="D2041" s="13">
        <v>2016</v>
      </c>
      <c r="E2041" s="13">
        <v>2017</v>
      </c>
      <c r="F2041" s="13" t="s">
        <v>102</v>
      </c>
      <c r="G2041" s="88"/>
      <c r="H2041" s="88"/>
      <c r="I2041" s="88"/>
      <c r="J2041" s="88"/>
      <c r="K2041" s="88"/>
      <c r="L2041" s="88"/>
      <c r="M2041" s="88">
        <v>23731</v>
      </c>
      <c r="N2041" s="88">
        <v>54914</v>
      </c>
      <c r="O2041" s="88"/>
      <c r="P2041" s="88"/>
      <c r="Q2041" s="88"/>
      <c r="R2041" s="88"/>
      <c r="S2041" s="88"/>
      <c r="T2041" s="88"/>
      <c r="U2041" s="88"/>
      <c r="V2041" s="88"/>
      <c r="W2041" s="140"/>
      <c r="X2041" s="140"/>
      <c r="Y2041" s="140"/>
      <c r="Z2041" s="25">
        <v>0.93320039880358929</v>
      </c>
      <c r="AA2041" s="25">
        <v>0.96226415094339623</v>
      </c>
      <c r="AB2041" s="25">
        <v>0</v>
      </c>
      <c r="AC2041" s="25">
        <v>2.8899999999999999E-2</v>
      </c>
      <c r="AD2041" s="121">
        <v>1714</v>
      </c>
      <c r="AE2041" s="121">
        <v>237</v>
      </c>
      <c r="AF2041" s="88">
        <v>3654</v>
      </c>
      <c r="AG2041" s="88">
        <v>8489</v>
      </c>
    </row>
    <row r="2042" spans="1:33">
      <c r="A2042" s="12" t="s">
        <v>137</v>
      </c>
      <c r="B2042" s="13" t="s">
        <v>75</v>
      </c>
      <c r="C2042" s="13" t="s">
        <v>187</v>
      </c>
      <c r="D2042" s="13">
        <v>2016</v>
      </c>
      <c r="E2042" s="13">
        <v>2017</v>
      </c>
      <c r="F2042" s="13" t="s">
        <v>102</v>
      </c>
      <c r="G2042" s="88"/>
      <c r="H2042" s="88"/>
      <c r="I2042" s="88"/>
      <c r="J2042" s="88"/>
      <c r="K2042" s="88"/>
      <c r="L2042" s="88"/>
      <c r="M2042" s="88">
        <v>533</v>
      </c>
      <c r="N2042" s="88">
        <v>1102</v>
      </c>
      <c r="O2042" s="88"/>
      <c r="P2042" s="88"/>
      <c r="Q2042" s="88"/>
      <c r="R2042" s="88"/>
      <c r="S2042" s="88"/>
      <c r="T2042" s="88"/>
      <c r="U2042" s="88"/>
      <c r="V2042" s="88"/>
      <c r="W2042" s="140"/>
      <c r="X2042" s="140"/>
      <c r="Y2042" s="140"/>
      <c r="Z2042" s="25">
        <v>0.96296296296296302</v>
      </c>
      <c r="AA2042" s="25">
        <v>1</v>
      </c>
      <c r="AB2042" s="25">
        <v>0.308</v>
      </c>
      <c r="AC2042" s="25">
        <v>9.6699999999999994E-2</v>
      </c>
      <c r="AD2042" s="121">
        <v>39</v>
      </c>
      <c r="AE2042" s="121">
        <v>4</v>
      </c>
      <c r="AF2042" s="88">
        <v>36</v>
      </c>
      <c r="AG2042" s="88">
        <v>69</v>
      </c>
    </row>
    <row r="2043" spans="1:33">
      <c r="A2043" s="12" t="s">
        <v>138</v>
      </c>
      <c r="B2043" s="13" t="s">
        <v>75</v>
      </c>
      <c r="C2043" s="13" t="s">
        <v>187</v>
      </c>
      <c r="D2043" s="13">
        <v>2016</v>
      </c>
      <c r="E2043" s="13">
        <v>2017</v>
      </c>
      <c r="F2043" s="13" t="s">
        <v>102</v>
      </c>
      <c r="G2043" s="88"/>
      <c r="H2043" s="88"/>
      <c r="I2043" s="88"/>
      <c r="J2043" s="88"/>
      <c r="K2043" s="88"/>
      <c r="L2043" s="88"/>
      <c r="M2043" s="88">
        <v>452</v>
      </c>
      <c r="N2043" s="88">
        <v>779</v>
      </c>
      <c r="O2043" s="88"/>
      <c r="P2043" s="88"/>
      <c r="Q2043" s="88"/>
      <c r="R2043" s="88"/>
      <c r="S2043" s="88"/>
      <c r="T2043" s="88"/>
      <c r="U2043" s="88"/>
      <c r="V2043" s="88"/>
      <c r="W2043" s="140"/>
      <c r="X2043" s="140"/>
      <c r="Y2043" s="140"/>
      <c r="Z2043" s="25">
        <v>1</v>
      </c>
      <c r="AA2043" s="25">
        <v>0.91304347826086951</v>
      </c>
      <c r="AB2043" s="25">
        <v>0.308</v>
      </c>
      <c r="AC2043" s="25">
        <v>9.6699999999999994E-2</v>
      </c>
      <c r="AD2043" s="121">
        <v>56</v>
      </c>
      <c r="AE2043" s="121">
        <v>15</v>
      </c>
      <c r="AF2043" s="88">
        <v>66</v>
      </c>
      <c r="AG2043" s="88">
        <v>147</v>
      </c>
    </row>
    <row r="2044" spans="1:33">
      <c r="A2044" s="12" t="s">
        <v>139</v>
      </c>
      <c r="B2044" s="13" t="s">
        <v>75</v>
      </c>
      <c r="C2044" s="13" t="s">
        <v>187</v>
      </c>
      <c r="D2044" s="13">
        <v>2016</v>
      </c>
      <c r="E2044" s="13">
        <v>2017</v>
      </c>
      <c r="F2044" s="13" t="s">
        <v>102</v>
      </c>
      <c r="G2044" s="88"/>
      <c r="H2044" s="88"/>
      <c r="I2044" s="88"/>
      <c r="J2044" s="88"/>
      <c r="K2044" s="88"/>
      <c r="L2044" s="88"/>
      <c r="M2044" s="88">
        <v>20485</v>
      </c>
      <c r="N2044" s="88">
        <v>44912</v>
      </c>
      <c r="O2044" s="88"/>
      <c r="P2044" s="88"/>
      <c r="Q2044" s="88"/>
      <c r="R2044" s="88"/>
      <c r="S2044" s="88"/>
      <c r="T2044" s="88"/>
      <c r="U2044" s="88"/>
      <c r="V2044" s="88"/>
      <c r="W2044" s="140"/>
      <c r="X2044" s="140"/>
      <c r="Y2044" s="140"/>
      <c r="Z2044" s="25">
        <v>0.99828962371721774</v>
      </c>
      <c r="AA2044" s="25">
        <v>0.93064312736443888</v>
      </c>
      <c r="AB2044" s="25">
        <v>0</v>
      </c>
      <c r="AC2044" s="25">
        <v>2.6800000000000001E-2</v>
      </c>
      <c r="AD2044" s="121">
        <v>3293</v>
      </c>
      <c r="AE2044" s="121">
        <v>407</v>
      </c>
      <c r="AF2044" s="88">
        <v>6376</v>
      </c>
      <c r="AG2044" s="88">
        <v>14488</v>
      </c>
    </row>
    <row r="2045" spans="1:33">
      <c r="A2045" s="12" t="s">
        <v>140</v>
      </c>
      <c r="B2045" s="13" t="s">
        <v>75</v>
      </c>
      <c r="C2045" s="13" t="s">
        <v>187</v>
      </c>
      <c r="D2045" s="13">
        <v>2016</v>
      </c>
      <c r="E2045" s="13">
        <v>2017</v>
      </c>
      <c r="F2045" s="13" t="s">
        <v>102</v>
      </c>
      <c r="G2045" s="88"/>
      <c r="H2045" s="88"/>
      <c r="I2045" s="88"/>
      <c r="J2045" s="88"/>
      <c r="K2045" s="88"/>
      <c r="L2045" s="88"/>
      <c r="M2045" s="88">
        <v>3409</v>
      </c>
      <c r="N2045" s="88">
        <v>6936</v>
      </c>
      <c r="O2045" s="88"/>
      <c r="P2045" s="88"/>
      <c r="Q2045" s="88"/>
      <c r="R2045" s="88"/>
      <c r="S2045" s="88"/>
      <c r="T2045" s="88"/>
      <c r="U2045" s="88"/>
      <c r="V2045" s="88"/>
      <c r="W2045" s="140"/>
      <c r="X2045" s="140"/>
      <c r="Y2045" s="140"/>
      <c r="Z2045" s="25">
        <v>0.97222222222222221</v>
      </c>
      <c r="AA2045" s="25">
        <v>0.94047619047619047</v>
      </c>
      <c r="AB2045" s="25">
        <v>0.308</v>
      </c>
      <c r="AC2045" s="25">
        <v>9.6699999999999994E-2</v>
      </c>
      <c r="AD2045" s="121">
        <v>265</v>
      </c>
      <c r="AE2045" s="121">
        <v>68</v>
      </c>
      <c r="AF2045" s="88">
        <v>710</v>
      </c>
      <c r="AG2045" s="88">
        <v>1503</v>
      </c>
    </row>
    <row r="2046" spans="1:33">
      <c r="A2046" s="12" t="s">
        <v>141</v>
      </c>
      <c r="B2046" s="13" t="s">
        <v>75</v>
      </c>
      <c r="C2046" s="13" t="s">
        <v>187</v>
      </c>
      <c r="D2046" s="13">
        <v>2016</v>
      </c>
      <c r="E2046" s="13">
        <v>2017</v>
      </c>
      <c r="F2046" s="13" t="s">
        <v>102</v>
      </c>
      <c r="G2046" s="88"/>
      <c r="H2046" s="88"/>
      <c r="I2046" s="88"/>
      <c r="J2046" s="88"/>
      <c r="K2046" s="88"/>
      <c r="L2046" s="88"/>
      <c r="M2046" s="88">
        <v>4338</v>
      </c>
      <c r="N2046" s="88">
        <v>7509</v>
      </c>
      <c r="O2046" s="88"/>
      <c r="P2046" s="88"/>
      <c r="Q2046" s="88"/>
      <c r="R2046" s="88"/>
      <c r="S2046" s="88"/>
      <c r="T2046" s="88"/>
      <c r="U2046" s="88"/>
      <c r="V2046" s="88"/>
      <c r="W2046" s="140"/>
      <c r="X2046" s="140"/>
      <c r="Y2046" s="140"/>
      <c r="Z2046" s="25">
        <v>0.89565217391304353</v>
      </c>
      <c r="AA2046" s="25">
        <v>0.81132075471698117</v>
      </c>
      <c r="AB2046" s="25">
        <v>0.308</v>
      </c>
      <c r="AC2046" s="25">
        <v>9.6699999999999994E-2</v>
      </c>
      <c r="AD2046" s="121">
        <v>363</v>
      </c>
      <c r="AE2046" s="121">
        <v>102</v>
      </c>
      <c r="AF2046" s="88">
        <v>134</v>
      </c>
      <c r="AG2046" s="88">
        <v>239</v>
      </c>
    </row>
    <row r="2047" spans="1:33">
      <c r="A2047" s="12" t="s">
        <v>142</v>
      </c>
      <c r="B2047" s="13" t="s">
        <v>74</v>
      </c>
      <c r="C2047" s="13" t="s">
        <v>187</v>
      </c>
      <c r="D2047" s="13">
        <v>2016</v>
      </c>
      <c r="E2047" s="13">
        <v>2017</v>
      </c>
      <c r="F2047" s="13" t="s">
        <v>102</v>
      </c>
      <c r="G2047" s="88"/>
      <c r="H2047" s="88"/>
      <c r="I2047" s="88"/>
      <c r="J2047" s="88"/>
      <c r="K2047" s="88"/>
      <c r="L2047" s="88"/>
      <c r="M2047" s="88">
        <v>121757</v>
      </c>
      <c r="N2047" s="88">
        <v>249747</v>
      </c>
      <c r="O2047" s="88"/>
      <c r="P2047" s="88"/>
      <c r="Q2047" s="88"/>
      <c r="R2047" s="88"/>
      <c r="S2047" s="88"/>
      <c r="T2047" s="88"/>
      <c r="U2047" s="88"/>
      <c r="V2047" s="88"/>
      <c r="W2047" s="140"/>
      <c r="X2047" s="140"/>
      <c r="Y2047" s="140"/>
      <c r="Z2047" s="25">
        <v>0.98923786514386114</v>
      </c>
      <c r="AA2047" s="25">
        <v>0.99356568364611264</v>
      </c>
      <c r="AB2047" s="25">
        <v>0.44400000000000001</v>
      </c>
      <c r="AC2047" s="25">
        <v>7.3099999999999998E-2</v>
      </c>
      <c r="AD2047" s="121">
        <v>6899</v>
      </c>
      <c r="AE2047" s="121">
        <v>1714</v>
      </c>
      <c r="AF2047" s="88">
        <v>26551</v>
      </c>
      <c r="AG2047" s="88">
        <v>58336</v>
      </c>
    </row>
    <row r="2048" spans="1:33">
      <c r="A2048" s="12" t="s">
        <v>143</v>
      </c>
      <c r="B2048" s="13" t="s">
        <v>74</v>
      </c>
      <c r="C2048" s="13" t="s">
        <v>187</v>
      </c>
      <c r="D2048" s="13">
        <v>2016</v>
      </c>
      <c r="E2048" s="13">
        <v>2017</v>
      </c>
      <c r="F2048" s="13" t="s">
        <v>102</v>
      </c>
      <c r="G2048" s="88"/>
      <c r="H2048" s="88"/>
      <c r="I2048" s="88"/>
      <c r="J2048" s="88"/>
      <c r="K2048" s="88"/>
      <c r="L2048" s="88"/>
      <c r="M2048" s="88">
        <v>9120</v>
      </c>
      <c r="N2048" s="88">
        <v>17269</v>
      </c>
      <c r="O2048" s="88"/>
      <c r="P2048" s="88"/>
      <c r="Q2048" s="88"/>
      <c r="R2048" s="88"/>
      <c r="S2048" s="88"/>
      <c r="T2048" s="88"/>
      <c r="U2048" s="88"/>
      <c r="V2048" s="88"/>
      <c r="W2048" s="140"/>
      <c r="X2048" s="140"/>
      <c r="Y2048" s="140"/>
      <c r="Z2048" s="25">
        <v>1</v>
      </c>
      <c r="AA2048" s="25">
        <v>0.91082802547770703</v>
      </c>
      <c r="AB2048" s="25">
        <v>0.308</v>
      </c>
      <c r="AC2048" s="25">
        <v>9.6699999999999994E-2</v>
      </c>
      <c r="AD2048" s="121">
        <v>560</v>
      </c>
      <c r="AE2048" s="121">
        <v>222</v>
      </c>
      <c r="AF2048" s="88">
        <v>648</v>
      </c>
      <c r="AG2048" s="88">
        <v>1324</v>
      </c>
    </row>
    <row r="2049" spans="1:33">
      <c r="A2049" s="12" t="s">
        <v>144</v>
      </c>
      <c r="B2049" s="13" t="s">
        <v>75</v>
      </c>
      <c r="C2049" s="13" t="s">
        <v>187</v>
      </c>
      <c r="D2049" s="13">
        <v>2016</v>
      </c>
      <c r="E2049" s="13">
        <v>2017</v>
      </c>
      <c r="F2049" s="13" t="s">
        <v>102</v>
      </c>
      <c r="G2049" s="88"/>
      <c r="H2049" s="88"/>
      <c r="I2049" s="88"/>
      <c r="J2049" s="88"/>
      <c r="K2049" s="88"/>
      <c r="L2049" s="88"/>
      <c r="M2049" s="88">
        <v>1137</v>
      </c>
      <c r="N2049" s="88">
        <v>2084</v>
      </c>
      <c r="O2049" s="88"/>
      <c r="P2049" s="88"/>
      <c r="Q2049" s="88"/>
      <c r="R2049" s="88"/>
      <c r="S2049" s="88"/>
      <c r="T2049" s="88"/>
      <c r="U2049" s="88"/>
      <c r="V2049" s="88"/>
      <c r="W2049" s="140"/>
      <c r="X2049" s="140"/>
      <c r="Y2049" s="140"/>
      <c r="Z2049" s="25">
        <v>0.98333333333333328</v>
      </c>
      <c r="AA2049" s="25">
        <v>0.85</v>
      </c>
      <c r="AB2049" s="25">
        <v>0.308</v>
      </c>
      <c r="AC2049" s="25">
        <v>9.6699999999999994E-2</v>
      </c>
      <c r="AD2049" s="121">
        <v>100</v>
      </c>
      <c r="AE2049" s="121">
        <v>15</v>
      </c>
      <c r="AF2049" s="88">
        <v>51</v>
      </c>
      <c r="AG2049" s="88">
        <v>79</v>
      </c>
    </row>
    <row r="2050" spans="1:33">
      <c r="A2050" s="12" t="s">
        <v>145</v>
      </c>
      <c r="B2050" s="13" t="s">
        <v>75</v>
      </c>
      <c r="C2050" s="13" t="s">
        <v>187</v>
      </c>
      <c r="D2050" s="13">
        <v>2016</v>
      </c>
      <c r="E2050" s="13">
        <v>2017</v>
      </c>
      <c r="F2050" s="13" t="s">
        <v>102</v>
      </c>
      <c r="G2050" s="88"/>
      <c r="H2050" s="88"/>
      <c r="I2050" s="88"/>
      <c r="J2050" s="88"/>
      <c r="K2050" s="88"/>
      <c r="L2050" s="88"/>
      <c r="M2050" s="88">
        <v>127953</v>
      </c>
      <c r="N2050" s="88">
        <v>284468</v>
      </c>
      <c r="O2050" s="88"/>
      <c r="P2050" s="88"/>
      <c r="Q2050" s="88"/>
      <c r="R2050" s="88"/>
      <c r="S2050" s="88"/>
      <c r="T2050" s="88"/>
      <c r="U2050" s="88"/>
      <c r="V2050" s="88"/>
      <c r="W2050" s="140"/>
      <c r="X2050" s="140"/>
      <c r="Y2050" s="140"/>
      <c r="Z2050" s="25">
        <v>0.99672300793377022</v>
      </c>
      <c r="AA2050" s="25">
        <v>0.95070070070070067</v>
      </c>
      <c r="AB2050" s="25">
        <v>0.375</v>
      </c>
      <c r="AC2050" s="25">
        <v>4.4200000000000003E-2</v>
      </c>
      <c r="AD2050" s="121">
        <v>9404</v>
      </c>
      <c r="AE2050" s="121">
        <v>2474</v>
      </c>
      <c r="AF2050" s="88">
        <v>14760</v>
      </c>
      <c r="AG2050" s="88">
        <v>33346</v>
      </c>
    </row>
    <row r="2051" spans="1:33">
      <c r="A2051" s="12" t="s">
        <v>146</v>
      </c>
      <c r="B2051" s="13" t="s">
        <v>74</v>
      </c>
      <c r="C2051" s="13" t="s">
        <v>187</v>
      </c>
      <c r="D2051" s="13">
        <v>2016</v>
      </c>
      <c r="E2051" s="13">
        <v>2017</v>
      </c>
      <c r="F2051" s="13" t="s">
        <v>102</v>
      </c>
      <c r="G2051" s="88"/>
      <c r="H2051" s="88"/>
      <c r="I2051" s="88"/>
      <c r="J2051" s="88"/>
      <c r="K2051" s="88"/>
      <c r="L2051" s="88"/>
      <c r="M2051" s="88">
        <v>100229</v>
      </c>
      <c r="N2051" s="88">
        <v>210740</v>
      </c>
      <c r="O2051" s="88"/>
      <c r="P2051" s="88"/>
      <c r="Q2051" s="88"/>
      <c r="R2051" s="88"/>
      <c r="S2051" s="88"/>
      <c r="T2051" s="88"/>
      <c r="U2051" s="88"/>
      <c r="V2051" s="88"/>
      <c r="W2051" s="140"/>
      <c r="X2051" s="140"/>
      <c r="Y2051" s="140"/>
      <c r="Z2051" s="25">
        <v>0.99071207430340558</v>
      </c>
      <c r="AA2051" s="25">
        <v>0.98664343786295006</v>
      </c>
      <c r="AB2051" s="25">
        <v>0.111</v>
      </c>
      <c r="AC2051" s="25">
        <v>4.0099999999999997E-2</v>
      </c>
      <c r="AD2051" s="121">
        <v>7347</v>
      </c>
      <c r="AE2051" s="121">
        <v>1973</v>
      </c>
      <c r="AF2051" s="88">
        <v>8453</v>
      </c>
      <c r="AG2051" s="88">
        <v>16973</v>
      </c>
    </row>
    <row r="2052" spans="1:33">
      <c r="A2052" s="12" t="s">
        <v>147</v>
      </c>
      <c r="B2052" s="13" t="s">
        <v>75</v>
      </c>
      <c r="C2052" s="13" t="s">
        <v>187</v>
      </c>
      <c r="D2052" s="13">
        <v>2016</v>
      </c>
      <c r="E2052" s="13">
        <v>2017</v>
      </c>
      <c r="F2052" s="13" t="s">
        <v>102</v>
      </c>
      <c r="G2052" s="88"/>
      <c r="H2052" s="88"/>
      <c r="I2052" s="88"/>
      <c r="J2052" s="88"/>
      <c r="K2052" s="88"/>
      <c r="L2052" s="88"/>
      <c r="M2052" s="88">
        <v>2363</v>
      </c>
      <c r="N2052" s="88">
        <v>5247</v>
      </c>
      <c r="O2052" s="88"/>
      <c r="P2052" s="88"/>
      <c r="Q2052" s="88"/>
      <c r="R2052" s="88"/>
      <c r="S2052" s="88"/>
      <c r="T2052" s="88"/>
      <c r="U2052" s="88"/>
      <c r="V2052" s="88"/>
      <c r="W2052" s="140"/>
      <c r="X2052" s="140"/>
      <c r="Y2052" s="140"/>
      <c r="Z2052" s="25">
        <v>0.92592592592592593</v>
      </c>
      <c r="AA2052" s="25">
        <v>0.92063492063492058</v>
      </c>
      <c r="AB2052" s="25">
        <v>0.308</v>
      </c>
      <c r="AC2052" s="25">
        <v>9.6699999999999994E-2</v>
      </c>
      <c r="AD2052" s="121">
        <v>184</v>
      </c>
      <c r="AE2052" s="121">
        <v>31</v>
      </c>
      <c r="AF2052" s="88">
        <v>336</v>
      </c>
      <c r="AG2052" s="88">
        <v>799</v>
      </c>
    </row>
    <row r="2053" spans="1:33">
      <c r="A2053" s="12" t="s">
        <v>148</v>
      </c>
      <c r="B2053" s="13" t="s">
        <v>75</v>
      </c>
      <c r="C2053" s="13" t="s">
        <v>187</v>
      </c>
      <c r="D2053" s="13">
        <v>2016</v>
      </c>
      <c r="E2053" s="13">
        <v>2017</v>
      </c>
      <c r="F2053" s="13" t="s">
        <v>102</v>
      </c>
      <c r="G2053" s="88"/>
      <c r="H2053" s="88"/>
      <c r="I2053" s="88"/>
      <c r="J2053" s="88"/>
      <c r="K2053" s="88"/>
      <c r="L2053" s="88"/>
      <c r="M2053" s="88">
        <v>174900</v>
      </c>
      <c r="N2053" s="88">
        <v>382666</v>
      </c>
      <c r="O2053" s="88"/>
      <c r="P2053" s="88"/>
      <c r="Q2053" s="88"/>
      <c r="R2053" s="88"/>
      <c r="S2053" s="88"/>
      <c r="T2053" s="88"/>
      <c r="U2053" s="88"/>
      <c r="V2053" s="88"/>
      <c r="W2053" s="140"/>
      <c r="X2053" s="140"/>
      <c r="Y2053" s="140"/>
      <c r="Z2053" s="25">
        <v>0.99445733436452699</v>
      </c>
      <c r="AA2053" s="25">
        <v>0.94752567693744161</v>
      </c>
      <c r="AB2053" s="25">
        <v>0.3</v>
      </c>
      <c r="AC2053" s="25">
        <v>1.23E-2</v>
      </c>
      <c r="AD2053" s="121">
        <v>11080</v>
      </c>
      <c r="AE2053" s="121">
        <v>2832</v>
      </c>
      <c r="AF2053" s="88">
        <v>19044</v>
      </c>
      <c r="AG2053" s="88">
        <v>41437</v>
      </c>
    </row>
    <row r="2054" spans="1:33">
      <c r="A2054" s="12" t="s">
        <v>149</v>
      </c>
      <c r="B2054" s="13" t="s">
        <v>74</v>
      </c>
      <c r="C2054" s="13" t="s">
        <v>187</v>
      </c>
      <c r="D2054" s="13">
        <v>2016</v>
      </c>
      <c r="E2054" s="13">
        <v>2017</v>
      </c>
      <c r="F2054" s="13" t="s">
        <v>102</v>
      </c>
      <c r="G2054" s="88"/>
      <c r="H2054" s="88"/>
      <c r="I2054" s="88"/>
      <c r="J2054" s="88"/>
      <c r="K2054" s="88"/>
      <c r="L2054" s="88"/>
      <c r="M2054" s="88">
        <v>139632</v>
      </c>
      <c r="N2054" s="88">
        <v>282845</v>
      </c>
      <c r="O2054" s="88"/>
      <c r="P2054" s="88"/>
      <c r="Q2054" s="88"/>
      <c r="R2054" s="88"/>
      <c r="S2054" s="88"/>
      <c r="T2054" s="88"/>
      <c r="U2054" s="88"/>
      <c r="V2054" s="88"/>
      <c r="W2054" s="140"/>
      <c r="X2054" s="140"/>
      <c r="Y2054" s="140"/>
      <c r="Z2054" s="25">
        <v>0.9782682512733446</v>
      </c>
      <c r="AA2054" s="25">
        <v>0.98278622898318657</v>
      </c>
      <c r="AB2054" s="25">
        <v>0.61499999999999999</v>
      </c>
      <c r="AC2054" s="25">
        <v>2.1899999999999999E-2</v>
      </c>
      <c r="AD2054" s="121">
        <v>10250</v>
      </c>
      <c r="AE2054" s="121">
        <v>3506</v>
      </c>
      <c r="AF2054" s="88">
        <v>14661</v>
      </c>
      <c r="AG2054" s="88">
        <v>30695</v>
      </c>
    </row>
    <row r="2055" spans="1:33">
      <c r="A2055" s="12" t="s">
        <v>150</v>
      </c>
      <c r="B2055" s="13" t="s">
        <v>74</v>
      </c>
      <c r="C2055" s="13" t="s">
        <v>187</v>
      </c>
      <c r="D2055" s="13">
        <v>2016</v>
      </c>
      <c r="E2055" s="13">
        <v>2017</v>
      </c>
      <c r="F2055" s="13" t="s">
        <v>102</v>
      </c>
      <c r="G2055" s="88"/>
      <c r="H2055" s="88"/>
      <c r="I2055" s="88"/>
      <c r="J2055" s="88"/>
      <c r="K2055" s="88"/>
      <c r="L2055" s="88"/>
      <c r="M2055" s="88">
        <v>34616</v>
      </c>
      <c r="N2055" s="88">
        <v>52708</v>
      </c>
      <c r="O2055" s="88"/>
      <c r="P2055" s="88"/>
      <c r="Q2055" s="88"/>
      <c r="R2055" s="88"/>
      <c r="S2055" s="88"/>
      <c r="T2055" s="88"/>
      <c r="U2055" s="88"/>
      <c r="V2055" s="88"/>
      <c r="W2055" s="140"/>
      <c r="X2055" s="140"/>
      <c r="Y2055" s="140"/>
      <c r="Z2055" s="25">
        <v>0.98486932599724897</v>
      </c>
      <c r="AA2055" s="25">
        <v>0.94893617021276599</v>
      </c>
      <c r="AB2055" s="25">
        <v>0.5</v>
      </c>
      <c r="AC2055" s="25">
        <v>7.9200000000000007E-2</v>
      </c>
      <c r="AD2055" s="121">
        <v>2532</v>
      </c>
      <c r="AE2055" s="121">
        <v>632</v>
      </c>
      <c r="AF2055" s="88">
        <v>3867</v>
      </c>
      <c r="AG2055" s="88">
        <v>6272</v>
      </c>
    </row>
    <row r="2056" spans="1:33">
      <c r="A2056" s="12" t="s">
        <v>151</v>
      </c>
      <c r="B2056" s="13" t="s">
        <v>75</v>
      </c>
      <c r="C2056" s="13" t="s">
        <v>187</v>
      </c>
      <c r="D2056" s="13">
        <v>2016</v>
      </c>
      <c r="E2056" s="13">
        <v>2017</v>
      </c>
      <c r="F2056" s="13" t="s">
        <v>102</v>
      </c>
      <c r="G2056" s="88"/>
      <c r="H2056" s="88"/>
      <c r="I2056" s="88"/>
      <c r="J2056" s="88"/>
      <c r="K2056" s="88"/>
      <c r="L2056" s="88"/>
      <c r="M2056" s="88">
        <v>50193</v>
      </c>
      <c r="N2056" s="88">
        <v>112537</v>
      </c>
      <c r="O2056" s="88"/>
      <c r="P2056" s="88"/>
      <c r="Q2056" s="88"/>
      <c r="R2056" s="88"/>
      <c r="S2056" s="88"/>
      <c r="T2056" s="88"/>
      <c r="U2056" s="88"/>
      <c r="V2056" s="88"/>
      <c r="W2056" s="140"/>
      <c r="X2056" s="140"/>
      <c r="Y2056" s="140"/>
      <c r="Z2056" s="25">
        <v>0.96568109820485748</v>
      </c>
      <c r="AA2056" s="25">
        <v>0.91428571428571426</v>
      </c>
      <c r="AB2056" s="25">
        <v>0</v>
      </c>
      <c r="AC2056" s="25">
        <v>2.87E-2</v>
      </c>
      <c r="AD2056" s="121">
        <v>2965</v>
      </c>
      <c r="AE2056" s="121">
        <v>946</v>
      </c>
      <c r="AF2056" s="88">
        <v>6598</v>
      </c>
      <c r="AG2056" s="88">
        <v>14437</v>
      </c>
    </row>
    <row r="2057" spans="1:33">
      <c r="A2057" s="12" t="s">
        <v>152</v>
      </c>
      <c r="B2057" s="13" t="s">
        <v>74</v>
      </c>
      <c r="C2057" s="13" t="s">
        <v>187</v>
      </c>
      <c r="D2057" s="13">
        <v>2016</v>
      </c>
      <c r="E2057" s="13">
        <v>2017</v>
      </c>
      <c r="F2057" s="13" t="s">
        <v>102</v>
      </c>
      <c r="G2057" s="88"/>
      <c r="H2057" s="88"/>
      <c r="I2057" s="88"/>
      <c r="J2057" s="88"/>
      <c r="K2057" s="88"/>
      <c r="L2057" s="88"/>
      <c r="M2057" s="88">
        <v>9681</v>
      </c>
      <c r="N2057" s="88">
        <v>17549</v>
      </c>
      <c r="O2057" s="88"/>
      <c r="P2057" s="88"/>
      <c r="Q2057" s="88"/>
      <c r="R2057" s="88"/>
      <c r="S2057" s="88"/>
      <c r="T2057" s="88"/>
      <c r="U2057" s="88"/>
      <c r="V2057" s="88"/>
      <c r="W2057" s="140"/>
      <c r="X2057" s="140"/>
      <c r="Y2057" s="140"/>
      <c r="Z2057" s="25">
        <v>0.98097826086956519</v>
      </c>
      <c r="AA2057" s="25">
        <v>0.98395721925133695</v>
      </c>
      <c r="AB2057" s="25">
        <v>0.308</v>
      </c>
      <c r="AC2057" s="25">
        <v>9.6699999999999994E-2</v>
      </c>
      <c r="AD2057" s="121">
        <v>678</v>
      </c>
      <c r="AE2057" s="121">
        <v>153</v>
      </c>
      <c r="AF2057" s="88">
        <v>1082</v>
      </c>
      <c r="AG2057" s="88">
        <v>2262</v>
      </c>
    </row>
    <row r="2058" spans="1:33">
      <c r="A2058" s="12" t="s">
        <v>153</v>
      </c>
      <c r="B2058" s="13" t="s">
        <v>74</v>
      </c>
      <c r="C2058" s="13" t="s">
        <v>187</v>
      </c>
      <c r="D2058" s="13">
        <v>2016</v>
      </c>
      <c r="E2058" s="13">
        <v>2017</v>
      </c>
      <c r="F2058" s="13" t="s">
        <v>102</v>
      </c>
      <c r="G2058" s="88"/>
      <c r="H2058" s="88"/>
      <c r="I2058" s="88"/>
      <c r="J2058" s="88"/>
      <c r="K2058" s="88"/>
      <c r="L2058" s="88"/>
      <c r="M2058" s="88">
        <v>14534</v>
      </c>
      <c r="N2058" s="88">
        <v>28260</v>
      </c>
      <c r="O2058" s="88"/>
      <c r="P2058" s="88"/>
      <c r="Q2058" s="88"/>
      <c r="R2058" s="88"/>
      <c r="S2058" s="88"/>
      <c r="T2058" s="88"/>
      <c r="U2058" s="88"/>
      <c r="V2058" s="88"/>
      <c r="W2058" s="140"/>
      <c r="X2058" s="140"/>
      <c r="Y2058" s="140"/>
      <c r="Z2058" s="25">
        <v>0.96816479400749067</v>
      </c>
      <c r="AA2058" s="25">
        <v>0.90273556231003038</v>
      </c>
      <c r="AB2058" s="25">
        <v>0.308</v>
      </c>
      <c r="AC2058" s="25">
        <v>9.6699999999999994E-2</v>
      </c>
      <c r="AD2058" s="121">
        <v>1001</v>
      </c>
      <c r="AE2058" s="121">
        <v>209</v>
      </c>
      <c r="AF2058" s="88">
        <v>3374</v>
      </c>
      <c r="AG2058" s="88">
        <v>6674</v>
      </c>
    </row>
    <row r="2059" spans="1:33">
      <c r="A2059" s="12" t="s">
        <v>154</v>
      </c>
      <c r="B2059" s="13" t="s">
        <v>74</v>
      </c>
      <c r="C2059" s="13" t="s">
        <v>187</v>
      </c>
      <c r="D2059" s="13">
        <v>2016</v>
      </c>
      <c r="E2059" s="13">
        <v>2017</v>
      </c>
      <c r="F2059" s="13" t="s">
        <v>102</v>
      </c>
      <c r="G2059" s="88"/>
      <c r="H2059" s="88"/>
      <c r="I2059" s="88"/>
      <c r="J2059" s="88"/>
      <c r="K2059" s="88"/>
      <c r="L2059" s="88"/>
      <c r="M2059" s="88">
        <v>18073</v>
      </c>
      <c r="N2059" s="88">
        <v>37268</v>
      </c>
      <c r="O2059" s="88"/>
      <c r="P2059" s="88"/>
      <c r="Q2059" s="88"/>
      <c r="R2059" s="88"/>
      <c r="S2059" s="88"/>
      <c r="T2059" s="88"/>
      <c r="U2059" s="88"/>
      <c r="V2059" s="88"/>
      <c r="W2059" s="140"/>
      <c r="X2059" s="140"/>
      <c r="Y2059" s="140"/>
      <c r="Z2059" s="25">
        <v>0.91360294117647056</v>
      </c>
      <c r="AA2059" s="25">
        <v>0.87272727272727268</v>
      </c>
      <c r="AB2059" s="25">
        <v>0.308</v>
      </c>
      <c r="AC2059" s="25">
        <v>9.6699999999999994E-2</v>
      </c>
      <c r="AD2059" s="121">
        <v>1949</v>
      </c>
      <c r="AE2059" s="121">
        <v>433</v>
      </c>
      <c r="AF2059" s="88">
        <v>4403</v>
      </c>
      <c r="AG2059" s="88">
        <v>10192</v>
      </c>
    </row>
    <row r="2060" spans="1:33">
      <c r="A2060" s="12" t="s">
        <v>155</v>
      </c>
      <c r="B2060" s="13" t="s">
        <v>74</v>
      </c>
      <c r="C2060" s="13" t="s">
        <v>187</v>
      </c>
      <c r="D2060" s="13">
        <v>2016</v>
      </c>
      <c r="E2060" s="13">
        <v>2017</v>
      </c>
      <c r="F2060" s="13" t="s">
        <v>102</v>
      </c>
      <c r="G2060" s="88"/>
      <c r="H2060" s="88"/>
      <c r="I2060" s="88"/>
      <c r="J2060" s="88"/>
      <c r="K2060" s="88"/>
      <c r="L2060" s="88"/>
      <c r="M2060" s="88">
        <v>50962</v>
      </c>
      <c r="N2060" s="88">
        <v>100149</v>
      </c>
      <c r="O2060" s="88"/>
      <c r="P2060" s="88"/>
      <c r="Q2060" s="88"/>
      <c r="R2060" s="88"/>
      <c r="S2060" s="88"/>
      <c r="T2060" s="88"/>
      <c r="U2060" s="88"/>
      <c r="V2060" s="88"/>
      <c r="W2060" s="140"/>
      <c r="X2060" s="140"/>
      <c r="Y2060" s="140"/>
      <c r="Z2060" s="25">
        <v>0.99191542288557211</v>
      </c>
      <c r="AA2060" s="25">
        <v>0.9386363636363636</v>
      </c>
      <c r="AB2060" s="25">
        <v>0.66700000000000004</v>
      </c>
      <c r="AC2060" s="25">
        <v>4.53E-2</v>
      </c>
      <c r="AD2060" s="121">
        <v>2693</v>
      </c>
      <c r="AE2060" s="121">
        <v>626</v>
      </c>
      <c r="AF2060" s="88">
        <v>9242</v>
      </c>
      <c r="AG2060" s="88">
        <v>19036</v>
      </c>
    </row>
    <row r="2061" spans="1:33">
      <c r="A2061" s="12" t="s">
        <v>156</v>
      </c>
      <c r="B2061" s="13" t="s">
        <v>74</v>
      </c>
      <c r="C2061" s="13" t="s">
        <v>187</v>
      </c>
      <c r="D2061" s="13">
        <v>2016</v>
      </c>
      <c r="E2061" s="13">
        <v>2017</v>
      </c>
      <c r="F2061" s="13" t="s">
        <v>102</v>
      </c>
      <c r="G2061" s="88"/>
      <c r="H2061" s="88"/>
      <c r="I2061" s="88"/>
      <c r="J2061" s="88"/>
      <c r="K2061" s="88"/>
      <c r="L2061" s="88"/>
      <c r="M2061" s="88">
        <v>14267</v>
      </c>
      <c r="N2061" s="88">
        <v>25866</v>
      </c>
      <c r="O2061" s="88"/>
      <c r="P2061" s="88"/>
      <c r="Q2061" s="88"/>
      <c r="R2061" s="88"/>
      <c r="S2061" s="88"/>
      <c r="T2061" s="88"/>
      <c r="U2061" s="88"/>
      <c r="V2061" s="88"/>
      <c r="W2061" s="140"/>
      <c r="X2061" s="140"/>
      <c r="Y2061" s="140"/>
      <c r="Z2061" s="25">
        <v>0.9668587896253602</v>
      </c>
      <c r="AA2061" s="25">
        <v>0.96875</v>
      </c>
      <c r="AB2061" s="25">
        <v>0.308</v>
      </c>
      <c r="AC2061" s="25">
        <v>9.6699999999999994E-2</v>
      </c>
      <c r="AD2061" s="121">
        <v>1091</v>
      </c>
      <c r="AE2061" s="121">
        <v>300</v>
      </c>
      <c r="AF2061" s="88">
        <v>2405</v>
      </c>
      <c r="AG2061" s="88">
        <v>5169</v>
      </c>
    </row>
    <row r="2062" spans="1:33">
      <c r="A2062" s="12" t="s">
        <v>157</v>
      </c>
      <c r="B2062" s="13" t="s">
        <v>75</v>
      </c>
      <c r="C2062" s="13" t="s">
        <v>187</v>
      </c>
      <c r="D2062" s="13">
        <v>2016</v>
      </c>
      <c r="E2062" s="13">
        <v>2017</v>
      </c>
      <c r="F2062" s="13" t="s">
        <v>102</v>
      </c>
      <c r="G2062" s="88"/>
      <c r="H2062" s="88"/>
      <c r="I2062" s="88"/>
      <c r="J2062" s="88"/>
      <c r="K2062" s="88"/>
      <c r="L2062" s="88"/>
      <c r="M2062" s="88">
        <v>12823</v>
      </c>
      <c r="N2062" s="88">
        <v>24143</v>
      </c>
      <c r="O2062" s="88"/>
      <c r="P2062" s="88"/>
      <c r="Q2062" s="88"/>
      <c r="R2062" s="88"/>
      <c r="S2062" s="88"/>
      <c r="T2062" s="88"/>
      <c r="U2062" s="88"/>
      <c r="V2062" s="88"/>
      <c r="W2062" s="140"/>
      <c r="X2062" s="140"/>
      <c r="Y2062" s="140"/>
      <c r="Z2062" s="25">
        <v>0.95673076923076927</v>
      </c>
      <c r="AA2062" s="25">
        <v>0.96897374701670647</v>
      </c>
      <c r="AB2062" s="25">
        <v>0.308</v>
      </c>
      <c r="AC2062" s="25">
        <v>9.6699999999999994E-2</v>
      </c>
      <c r="AD2062" s="121">
        <v>970</v>
      </c>
      <c r="AE2062" s="121">
        <v>209</v>
      </c>
      <c r="AF2062" s="88">
        <v>567</v>
      </c>
      <c r="AG2062" s="88">
        <v>895</v>
      </c>
    </row>
    <row r="2063" spans="1:33">
      <c r="A2063" s="12" t="s">
        <v>158</v>
      </c>
      <c r="B2063" s="13" t="s">
        <v>75</v>
      </c>
      <c r="C2063" s="13" t="s">
        <v>187</v>
      </c>
      <c r="D2063" s="13">
        <v>2016</v>
      </c>
      <c r="E2063" s="13">
        <v>2017</v>
      </c>
      <c r="F2063" s="13" t="s">
        <v>102</v>
      </c>
      <c r="G2063" s="88"/>
      <c r="H2063" s="88"/>
      <c r="I2063" s="88"/>
      <c r="J2063" s="88"/>
      <c r="K2063" s="88"/>
      <c r="L2063" s="88"/>
      <c r="M2063" s="88">
        <v>158</v>
      </c>
      <c r="N2063" s="88">
        <v>270</v>
      </c>
      <c r="O2063" s="88"/>
      <c r="P2063" s="88"/>
      <c r="Q2063" s="88"/>
      <c r="R2063" s="88"/>
      <c r="S2063" s="88"/>
      <c r="T2063" s="88"/>
      <c r="U2063" s="88"/>
      <c r="V2063" s="88"/>
      <c r="W2063" s="140"/>
      <c r="X2063" s="140"/>
      <c r="Y2063" s="140"/>
      <c r="Z2063" s="25">
        <v>1</v>
      </c>
      <c r="AA2063" s="25">
        <v>1</v>
      </c>
      <c r="AB2063" s="25">
        <v>0.308</v>
      </c>
      <c r="AC2063" s="25">
        <v>9.6699999999999994E-2</v>
      </c>
      <c r="AD2063" s="121">
        <v>11</v>
      </c>
      <c r="AE2063" s="121">
        <v>2</v>
      </c>
      <c r="AF2063" s="88" t="s">
        <v>430</v>
      </c>
      <c r="AG2063" s="88" t="s">
        <v>430</v>
      </c>
    </row>
    <row r="2064" spans="1:33">
      <c r="A2064" s="12" t="s">
        <v>159</v>
      </c>
      <c r="B2064" s="13" t="s">
        <v>75</v>
      </c>
      <c r="C2064" s="13" t="s">
        <v>187</v>
      </c>
      <c r="D2064" s="13">
        <v>2016</v>
      </c>
      <c r="E2064" s="13">
        <v>2017</v>
      </c>
      <c r="F2064" s="13" t="s">
        <v>102</v>
      </c>
      <c r="G2064" s="88"/>
      <c r="H2064" s="88"/>
      <c r="I2064" s="88"/>
      <c r="J2064" s="88"/>
      <c r="K2064" s="88"/>
      <c r="L2064" s="88"/>
      <c r="M2064" s="88">
        <v>3093</v>
      </c>
      <c r="N2064" s="88">
        <v>6465</v>
      </c>
      <c r="O2064" s="88"/>
      <c r="P2064" s="88"/>
      <c r="Q2064" s="88"/>
      <c r="R2064" s="88"/>
      <c r="S2064" s="88"/>
      <c r="T2064" s="88"/>
      <c r="U2064" s="88"/>
      <c r="V2064" s="88"/>
      <c r="W2064" s="140"/>
      <c r="X2064" s="140"/>
      <c r="Y2064" s="140"/>
      <c r="Z2064" s="25">
        <v>0.87407407407407411</v>
      </c>
      <c r="AA2064" s="25">
        <v>0.810126582278481</v>
      </c>
      <c r="AB2064" s="25">
        <v>0.308</v>
      </c>
      <c r="AC2064" s="25">
        <v>9.6699999999999994E-2</v>
      </c>
      <c r="AD2064" s="121">
        <v>251</v>
      </c>
      <c r="AE2064" s="121">
        <v>85</v>
      </c>
      <c r="AF2064" s="88">
        <v>145</v>
      </c>
      <c r="AG2064" s="88">
        <v>257</v>
      </c>
    </row>
    <row r="2065" spans="1:33">
      <c r="A2065" s="12" t="s">
        <v>160</v>
      </c>
      <c r="B2065" s="13" t="s">
        <v>74</v>
      </c>
      <c r="C2065" s="13" t="s">
        <v>187</v>
      </c>
      <c r="D2065" s="13">
        <v>2016</v>
      </c>
      <c r="E2065" s="13">
        <v>2017</v>
      </c>
      <c r="F2065" s="13" t="s">
        <v>102</v>
      </c>
      <c r="G2065" s="88"/>
      <c r="H2065" s="88"/>
      <c r="I2065" s="88"/>
      <c r="J2065" s="88"/>
      <c r="K2065" s="88"/>
      <c r="L2065" s="88"/>
      <c r="M2065" s="88">
        <v>21756</v>
      </c>
      <c r="N2065" s="88">
        <v>41179</v>
      </c>
      <c r="O2065" s="88"/>
      <c r="P2065" s="88"/>
      <c r="Q2065" s="88"/>
      <c r="R2065" s="88"/>
      <c r="S2065" s="88"/>
      <c r="T2065" s="88"/>
      <c r="U2065" s="88"/>
      <c r="V2065" s="88"/>
      <c r="W2065" s="140"/>
      <c r="X2065" s="140"/>
      <c r="Y2065" s="140"/>
      <c r="Z2065" s="25">
        <v>0.96383866481223923</v>
      </c>
      <c r="AA2065" s="25">
        <v>0.97790055248618779</v>
      </c>
      <c r="AB2065" s="25">
        <v>0.5</v>
      </c>
      <c r="AC2065" s="25">
        <v>5.3E-3</v>
      </c>
      <c r="AD2065" s="121">
        <v>1364</v>
      </c>
      <c r="AE2065" s="121">
        <v>367</v>
      </c>
      <c r="AF2065" s="88">
        <v>2126</v>
      </c>
      <c r="AG2065" s="88">
        <v>4283</v>
      </c>
    </row>
    <row r="2066" spans="1:33">
      <c r="A2066" s="12" t="s">
        <v>161</v>
      </c>
      <c r="B2066" s="13" t="s">
        <v>74</v>
      </c>
      <c r="C2066" s="13" t="s">
        <v>187</v>
      </c>
      <c r="D2066" s="13">
        <v>2016</v>
      </c>
      <c r="E2066" s="13">
        <v>2017</v>
      </c>
      <c r="F2066" s="13" t="s">
        <v>102</v>
      </c>
      <c r="G2066" s="88"/>
      <c r="H2066" s="88"/>
      <c r="I2066" s="88"/>
      <c r="J2066" s="88"/>
      <c r="K2066" s="88"/>
      <c r="L2066" s="88"/>
      <c r="M2066" s="88">
        <v>17998</v>
      </c>
      <c r="N2066" s="88">
        <v>31995</v>
      </c>
      <c r="O2066" s="88"/>
      <c r="P2066" s="88"/>
      <c r="Q2066" s="88"/>
      <c r="R2066" s="88"/>
      <c r="S2066" s="88"/>
      <c r="T2066" s="88"/>
      <c r="U2066" s="88"/>
      <c r="V2066" s="88"/>
      <c r="W2066" s="140"/>
      <c r="X2066" s="140"/>
      <c r="Y2066" s="140"/>
      <c r="Z2066" s="25">
        <v>0.95696202531645569</v>
      </c>
      <c r="AA2066" s="25">
        <v>0.56643356643356646</v>
      </c>
      <c r="AB2066" s="25">
        <v>0.308</v>
      </c>
      <c r="AC2066" s="25">
        <v>9.6699999999999994E-2</v>
      </c>
      <c r="AD2066" s="121">
        <v>1378</v>
      </c>
      <c r="AE2066" s="121">
        <v>270</v>
      </c>
      <c r="AF2066" s="88">
        <v>2990</v>
      </c>
      <c r="AG2066" s="88">
        <v>6265</v>
      </c>
    </row>
    <row r="2067" spans="1:33">
      <c r="A2067" s="12" t="s">
        <v>162</v>
      </c>
      <c r="B2067" s="13" t="s">
        <v>75</v>
      </c>
      <c r="C2067" s="13" t="s">
        <v>187</v>
      </c>
      <c r="D2067" s="13">
        <v>2016</v>
      </c>
      <c r="E2067" s="13">
        <v>2017</v>
      </c>
      <c r="F2067" s="13" t="s">
        <v>102</v>
      </c>
      <c r="G2067" s="88"/>
      <c r="H2067" s="88"/>
      <c r="I2067" s="88"/>
      <c r="J2067" s="88"/>
      <c r="K2067" s="88"/>
      <c r="L2067" s="88"/>
      <c r="M2067" s="88">
        <v>40920</v>
      </c>
      <c r="N2067" s="88">
        <v>85844</v>
      </c>
      <c r="O2067" s="88"/>
      <c r="P2067" s="88"/>
      <c r="Q2067" s="88"/>
      <c r="R2067" s="88"/>
      <c r="S2067" s="88"/>
      <c r="T2067" s="88"/>
      <c r="U2067" s="88"/>
      <c r="V2067" s="88"/>
      <c r="W2067" s="140"/>
      <c r="X2067" s="140"/>
      <c r="Y2067" s="140"/>
      <c r="Z2067" s="25">
        <v>0.97810218978102192</v>
      </c>
      <c r="AA2067" s="25">
        <v>0.92654028436018954</v>
      </c>
      <c r="AB2067" s="25">
        <v>0.66700000000000004</v>
      </c>
      <c r="AC2067" s="25">
        <v>3.39E-2</v>
      </c>
      <c r="AD2067" s="121">
        <v>2821</v>
      </c>
      <c r="AE2067" s="121">
        <v>625</v>
      </c>
      <c r="AF2067" s="88">
        <v>4851</v>
      </c>
      <c r="AG2067" s="88">
        <v>10552</v>
      </c>
    </row>
    <row r="2068" spans="1:33">
      <c r="A2068" s="12" t="s">
        <v>163</v>
      </c>
      <c r="B2068" s="13" t="s">
        <v>75</v>
      </c>
      <c r="C2068" s="13" t="s">
        <v>187</v>
      </c>
      <c r="D2068" s="13">
        <v>2016</v>
      </c>
      <c r="E2068" s="13">
        <v>2017</v>
      </c>
      <c r="F2068" s="13" t="s">
        <v>102</v>
      </c>
      <c r="G2068" s="88"/>
      <c r="H2068" s="88"/>
      <c r="I2068" s="88"/>
      <c r="J2068" s="88"/>
      <c r="K2068" s="88"/>
      <c r="L2068" s="88"/>
      <c r="M2068" s="88">
        <v>5570</v>
      </c>
      <c r="N2068" s="88">
        <v>12709</v>
      </c>
      <c r="O2068" s="88"/>
      <c r="P2068" s="88"/>
      <c r="Q2068" s="88"/>
      <c r="R2068" s="88"/>
      <c r="S2068" s="88"/>
      <c r="T2068" s="88"/>
      <c r="U2068" s="88"/>
      <c r="V2068" s="88"/>
      <c r="W2068" s="140"/>
      <c r="X2068" s="140"/>
      <c r="Y2068" s="140"/>
      <c r="Z2068" s="25">
        <v>0.98523985239852396</v>
      </c>
      <c r="AA2068" s="25">
        <v>0.94711538461538458</v>
      </c>
      <c r="AB2068" s="25">
        <v>0.308</v>
      </c>
      <c r="AC2068" s="25">
        <v>9.6699999999999994E-2</v>
      </c>
      <c r="AD2068" s="121">
        <v>454</v>
      </c>
      <c r="AE2068" s="121">
        <v>118</v>
      </c>
      <c r="AF2068" s="88">
        <v>603</v>
      </c>
      <c r="AG2068" s="88">
        <v>1357</v>
      </c>
    </row>
    <row r="2069" spans="1:33">
      <c r="A2069" s="12" t="s">
        <v>164</v>
      </c>
      <c r="B2069" s="13" t="s">
        <v>75</v>
      </c>
      <c r="C2069" s="13" t="s">
        <v>187</v>
      </c>
      <c r="D2069" s="13">
        <v>2016</v>
      </c>
      <c r="E2069" s="13">
        <v>2017</v>
      </c>
      <c r="F2069" s="13" t="s">
        <v>102</v>
      </c>
      <c r="G2069" s="88"/>
      <c r="H2069" s="88"/>
      <c r="I2069" s="88"/>
      <c r="J2069" s="88"/>
      <c r="K2069" s="88"/>
      <c r="L2069" s="88"/>
      <c r="M2069" s="88">
        <v>4399</v>
      </c>
      <c r="N2069" s="88">
        <v>9465</v>
      </c>
      <c r="O2069" s="88"/>
      <c r="P2069" s="88"/>
      <c r="Q2069" s="88"/>
      <c r="R2069" s="88"/>
      <c r="S2069" s="88"/>
      <c r="T2069" s="88"/>
      <c r="U2069" s="88"/>
      <c r="V2069" s="88"/>
      <c r="W2069" s="140"/>
      <c r="X2069" s="140"/>
      <c r="Y2069" s="140"/>
      <c r="Z2069" s="25">
        <v>0.96059113300492616</v>
      </c>
      <c r="AA2069" s="25">
        <v>0.94557823129251706</v>
      </c>
      <c r="AB2069" s="25">
        <v>0.308</v>
      </c>
      <c r="AC2069" s="25">
        <v>9.6699999999999994E-2</v>
      </c>
      <c r="AD2069" s="121">
        <v>363</v>
      </c>
      <c r="AE2069" s="121">
        <v>37</v>
      </c>
      <c r="AF2069" s="88">
        <v>399</v>
      </c>
      <c r="AG2069" s="88">
        <v>865</v>
      </c>
    </row>
    <row r="2070" spans="1:33">
      <c r="A2070" s="12" t="s">
        <v>165</v>
      </c>
      <c r="B2070" s="13" t="s">
        <v>75</v>
      </c>
      <c r="C2070" s="13" t="s">
        <v>187</v>
      </c>
      <c r="D2070" s="13">
        <v>2016</v>
      </c>
      <c r="E2070" s="13">
        <v>2017</v>
      </c>
      <c r="F2070" s="13" t="s">
        <v>102</v>
      </c>
      <c r="G2070" s="88"/>
      <c r="H2070" s="88"/>
      <c r="I2070" s="88"/>
      <c r="J2070" s="88"/>
      <c r="K2070" s="88"/>
      <c r="L2070" s="88"/>
      <c r="M2070" s="88">
        <v>1016</v>
      </c>
      <c r="N2070" s="88">
        <v>1753</v>
      </c>
      <c r="O2070" s="88"/>
      <c r="P2070" s="88"/>
      <c r="Q2070" s="88"/>
      <c r="R2070" s="88"/>
      <c r="S2070" s="88"/>
      <c r="T2070" s="88"/>
      <c r="U2070" s="88"/>
      <c r="V2070" s="88"/>
      <c r="W2070" s="140"/>
      <c r="X2070" s="140"/>
      <c r="Y2070" s="140"/>
      <c r="Z2070" s="25">
        <v>0.88157894736842102</v>
      </c>
      <c r="AA2070" s="25">
        <v>0.5535714285714286</v>
      </c>
      <c r="AB2070" s="25">
        <v>0.308</v>
      </c>
      <c r="AC2070" s="25">
        <v>9.6699999999999994E-2</v>
      </c>
      <c r="AD2070" s="121">
        <v>92</v>
      </c>
      <c r="AE2070" s="121">
        <v>5</v>
      </c>
      <c r="AF2070" s="88">
        <v>30</v>
      </c>
      <c r="AG2070" s="88">
        <v>47</v>
      </c>
    </row>
    <row r="2071" spans="1:33">
      <c r="A2071" s="12" t="s">
        <v>166</v>
      </c>
      <c r="B2071" s="13" t="s">
        <v>74</v>
      </c>
      <c r="C2071" s="13" t="s">
        <v>187</v>
      </c>
      <c r="D2071" s="13">
        <v>2016</v>
      </c>
      <c r="E2071" s="13">
        <v>2017</v>
      </c>
      <c r="F2071" s="13" t="s">
        <v>102</v>
      </c>
      <c r="G2071" s="88"/>
      <c r="H2071" s="88"/>
      <c r="I2071" s="88"/>
      <c r="J2071" s="88"/>
      <c r="K2071" s="88"/>
      <c r="L2071" s="88"/>
      <c r="M2071" s="88">
        <v>51619</v>
      </c>
      <c r="N2071" s="88">
        <v>119895</v>
      </c>
      <c r="O2071" s="88"/>
      <c r="P2071" s="88"/>
      <c r="Q2071" s="88"/>
      <c r="R2071" s="88"/>
      <c r="S2071" s="88"/>
      <c r="T2071" s="88"/>
      <c r="U2071" s="88"/>
      <c r="V2071" s="88"/>
      <c r="W2071" s="140"/>
      <c r="X2071" s="140"/>
      <c r="Y2071" s="140"/>
      <c r="Z2071" s="25">
        <v>0.93939393939393945</v>
      </c>
      <c r="AA2071" s="25">
        <v>0.88694758478931146</v>
      </c>
      <c r="AB2071" s="25">
        <v>0.25</v>
      </c>
      <c r="AC2071" s="25">
        <v>1.49E-2</v>
      </c>
      <c r="AD2071" s="121">
        <v>2498</v>
      </c>
      <c r="AE2071" s="121">
        <v>323</v>
      </c>
      <c r="AF2071" s="88">
        <v>7838</v>
      </c>
      <c r="AG2071" s="88">
        <v>18574</v>
      </c>
    </row>
    <row r="2072" spans="1:33">
      <c r="A2072" s="12" t="s">
        <v>167</v>
      </c>
      <c r="B2072" s="13" t="s">
        <v>75</v>
      </c>
      <c r="C2072" s="13" t="s">
        <v>187</v>
      </c>
      <c r="D2072" s="13">
        <v>2016</v>
      </c>
      <c r="E2072" s="13">
        <v>2017</v>
      </c>
      <c r="F2072" s="13" t="s">
        <v>102</v>
      </c>
      <c r="G2072" s="88"/>
      <c r="H2072" s="88"/>
      <c r="I2072" s="88"/>
      <c r="J2072" s="88"/>
      <c r="K2072" s="88"/>
      <c r="L2072" s="88"/>
      <c r="M2072" s="88">
        <v>3076</v>
      </c>
      <c r="N2072" s="88">
        <v>5382</v>
      </c>
      <c r="O2072" s="88"/>
      <c r="P2072" s="88"/>
      <c r="Q2072" s="88"/>
      <c r="R2072" s="88"/>
      <c r="S2072" s="88"/>
      <c r="T2072" s="88"/>
      <c r="U2072" s="88"/>
      <c r="V2072" s="88"/>
      <c r="W2072" s="140"/>
      <c r="X2072" s="140"/>
      <c r="Y2072" s="140"/>
      <c r="Z2072" s="25">
        <v>0.94488188976377951</v>
      </c>
      <c r="AA2072" s="25">
        <v>0.94047619047619047</v>
      </c>
      <c r="AB2072" s="25">
        <v>0.308</v>
      </c>
      <c r="AC2072" s="25">
        <v>9.6699999999999994E-2</v>
      </c>
      <c r="AD2072" s="121">
        <v>204</v>
      </c>
      <c r="AE2072" s="121">
        <v>28</v>
      </c>
      <c r="AF2072" s="88">
        <v>98</v>
      </c>
      <c r="AG2072" s="88">
        <v>156</v>
      </c>
    </row>
    <row r="2073" spans="1:33">
      <c r="A2073" s="12" t="s">
        <v>168</v>
      </c>
      <c r="B2073" s="13" t="s">
        <v>74</v>
      </c>
      <c r="C2073" s="13" t="s">
        <v>187</v>
      </c>
      <c r="D2073" s="13">
        <v>2016</v>
      </c>
      <c r="E2073" s="13">
        <v>2017</v>
      </c>
      <c r="F2073" s="13" t="s">
        <v>102</v>
      </c>
      <c r="G2073" s="88"/>
      <c r="H2073" s="88"/>
      <c r="I2073" s="88"/>
      <c r="J2073" s="88"/>
      <c r="K2073" s="88"/>
      <c r="L2073" s="88"/>
      <c r="M2073" s="88">
        <v>36926</v>
      </c>
      <c r="N2073" s="88">
        <v>74230</v>
      </c>
      <c r="O2073" s="88"/>
      <c r="P2073" s="88"/>
      <c r="Q2073" s="88"/>
      <c r="R2073" s="88"/>
      <c r="S2073" s="88"/>
      <c r="T2073" s="88"/>
      <c r="U2073" s="88"/>
      <c r="V2073" s="88"/>
      <c r="W2073" s="140"/>
      <c r="X2073" s="140"/>
      <c r="Y2073" s="140"/>
      <c r="Z2073" s="25">
        <v>0.98341074983410748</v>
      </c>
      <c r="AA2073" s="25">
        <v>0.97308781869688388</v>
      </c>
      <c r="AB2073" s="25">
        <v>0</v>
      </c>
      <c r="AC2073" s="25">
        <v>7.6899999999999996E-2</v>
      </c>
      <c r="AD2073" s="121">
        <v>2715</v>
      </c>
      <c r="AE2073" s="121">
        <v>388</v>
      </c>
      <c r="AF2073" s="88">
        <v>6785</v>
      </c>
      <c r="AG2073" s="88">
        <v>15562</v>
      </c>
    </row>
    <row r="2074" spans="1:33">
      <c r="A2074" s="12" t="s">
        <v>169</v>
      </c>
      <c r="B2074" s="13" t="s">
        <v>74</v>
      </c>
      <c r="C2074" s="13" t="s">
        <v>187</v>
      </c>
      <c r="D2074" s="13">
        <v>2016</v>
      </c>
      <c r="E2074" s="13">
        <v>2017</v>
      </c>
      <c r="F2074" s="13" t="s">
        <v>102</v>
      </c>
      <c r="G2074" s="88"/>
      <c r="H2074" s="88"/>
      <c r="I2074" s="88"/>
      <c r="J2074" s="88"/>
      <c r="K2074" s="88"/>
      <c r="L2074" s="88"/>
      <c r="M2074" s="88">
        <v>10312</v>
      </c>
      <c r="N2074" s="88">
        <v>20165</v>
      </c>
      <c r="O2074" s="88"/>
      <c r="P2074" s="88"/>
      <c r="Q2074" s="88"/>
      <c r="R2074" s="88"/>
      <c r="S2074" s="88"/>
      <c r="T2074" s="88"/>
      <c r="U2074" s="88"/>
      <c r="V2074" s="88"/>
      <c r="W2074" s="140"/>
      <c r="X2074" s="140"/>
      <c r="Y2074" s="140"/>
      <c r="Z2074" s="25">
        <v>0.92342342342342343</v>
      </c>
      <c r="AA2074" s="25">
        <v>0.95111111111111113</v>
      </c>
      <c r="AB2074" s="25">
        <v>0.308</v>
      </c>
      <c r="AC2074" s="25">
        <v>9.6699999999999994E-2</v>
      </c>
      <c r="AD2074" s="121">
        <v>777</v>
      </c>
      <c r="AE2074" s="121">
        <v>45</v>
      </c>
      <c r="AF2074" s="88">
        <v>897</v>
      </c>
      <c r="AG2074" s="88">
        <v>1826</v>
      </c>
    </row>
    <row r="2075" spans="1:33">
      <c r="A2075" s="12" t="s">
        <v>170</v>
      </c>
      <c r="B2075" s="13" t="s">
        <v>75</v>
      </c>
      <c r="C2075" s="13" t="s">
        <v>187</v>
      </c>
      <c r="D2075" s="13">
        <v>2016</v>
      </c>
      <c r="E2075" s="13">
        <v>2017</v>
      </c>
      <c r="F2075" s="13" t="s">
        <v>102</v>
      </c>
      <c r="G2075" s="88"/>
      <c r="H2075" s="88"/>
      <c r="I2075" s="88"/>
      <c r="J2075" s="88"/>
      <c r="K2075" s="88"/>
      <c r="L2075" s="88"/>
      <c r="M2075" s="88">
        <v>6026</v>
      </c>
      <c r="N2075" s="88">
        <v>13006</v>
      </c>
      <c r="O2075" s="88"/>
      <c r="P2075" s="88"/>
      <c r="Q2075" s="88"/>
      <c r="R2075" s="88"/>
      <c r="S2075" s="88"/>
      <c r="T2075" s="88"/>
      <c r="U2075" s="88"/>
      <c r="V2075" s="88"/>
      <c r="W2075" s="140"/>
      <c r="X2075" s="140"/>
      <c r="Y2075" s="140"/>
      <c r="Z2075" s="25">
        <v>0.99625468164794007</v>
      </c>
      <c r="AA2075" s="25">
        <v>0.9776785714285714</v>
      </c>
      <c r="AB2075" s="25">
        <v>0.308</v>
      </c>
      <c r="AC2075" s="25">
        <v>9.6699999999999994E-2</v>
      </c>
      <c r="AD2075" s="121">
        <v>433</v>
      </c>
      <c r="AE2075" s="121">
        <v>88</v>
      </c>
      <c r="AF2075" s="88">
        <v>466</v>
      </c>
      <c r="AG2075" s="88">
        <v>961</v>
      </c>
    </row>
    <row r="2076" spans="1:33">
      <c r="A2076" s="48" t="s">
        <v>171</v>
      </c>
      <c r="B2076" s="13" t="s">
        <v>66</v>
      </c>
      <c r="C2076" s="13" t="s">
        <v>188</v>
      </c>
      <c r="D2076" s="13">
        <v>2016</v>
      </c>
      <c r="E2076" s="13">
        <v>2017</v>
      </c>
      <c r="F2076" s="13" t="s">
        <v>102</v>
      </c>
      <c r="G2076" s="88">
        <v>258144</v>
      </c>
      <c r="H2076" s="88">
        <v>1769982</v>
      </c>
      <c r="I2076" s="88">
        <v>2236</v>
      </c>
      <c r="J2076" s="88">
        <v>18003</v>
      </c>
      <c r="K2076" s="88">
        <v>260380</v>
      </c>
      <c r="L2076" s="88">
        <v>1787985</v>
      </c>
      <c r="M2076" s="88">
        <v>2048365</v>
      </c>
      <c r="N2076" s="88">
        <v>4259499</v>
      </c>
      <c r="O2076" s="88">
        <v>660849</v>
      </c>
      <c r="P2076" s="88">
        <v>3551698</v>
      </c>
      <c r="Q2076" s="88">
        <v>4212547</v>
      </c>
      <c r="R2076" s="88">
        <v>7193</v>
      </c>
      <c r="S2076" s="88">
        <v>39759</v>
      </c>
      <c r="T2076" s="88">
        <v>46952</v>
      </c>
      <c r="U2076" s="88">
        <v>668042</v>
      </c>
      <c r="V2076" s="88">
        <v>3591457</v>
      </c>
      <c r="W2076" s="140">
        <v>582415435</v>
      </c>
      <c r="X2076" s="140">
        <v>5568023</v>
      </c>
      <c r="Y2076" s="140">
        <v>587983458</v>
      </c>
      <c r="Z2076" s="25">
        <v>0.97813755216666476</v>
      </c>
      <c r="AA2076" s="25">
        <v>0.93561119293078054</v>
      </c>
      <c r="AB2076" s="25">
        <v>0.42699999999999999</v>
      </c>
      <c r="AC2076" s="25">
        <v>7.0999999999999994E-2</v>
      </c>
      <c r="AD2076" s="121">
        <v>127767</v>
      </c>
      <c r="AE2076" s="121">
        <v>28538</v>
      </c>
      <c r="AF2076" s="88">
        <v>294604</v>
      </c>
      <c r="AG2076" s="88">
        <v>629574</v>
      </c>
    </row>
    <row r="2077" spans="1:33">
      <c r="A2077" s="48" t="s">
        <v>172</v>
      </c>
      <c r="B2077" s="13" t="s">
        <v>74</v>
      </c>
      <c r="C2077" s="13" t="s">
        <v>188</v>
      </c>
      <c r="D2077" s="13">
        <v>2016</v>
      </c>
      <c r="E2077" s="13">
        <v>2017</v>
      </c>
      <c r="F2077" s="13" t="s">
        <v>102</v>
      </c>
      <c r="G2077" s="88"/>
      <c r="H2077" s="88"/>
      <c r="I2077" s="88"/>
      <c r="J2077" s="88"/>
      <c r="K2077" s="88"/>
      <c r="L2077" s="88"/>
      <c r="M2077" s="88">
        <v>59072</v>
      </c>
      <c r="N2077" s="88">
        <v>113430</v>
      </c>
      <c r="O2077" s="88"/>
      <c r="P2077" s="88"/>
      <c r="Q2077" s="88"/>
      <c r="R2077" s="88"/>
      <c r="S2077" s="88"/>
      <c r="T2077" s="88"/>
      <c r="U2077" s="88"/>
      <c r="V2077" s="88"/>
      <c r="W2077" s="140"/>
      <c r="X2077" s="140"/>
      <c r="Y2077" s="140"/>
      <c r="Z2077" s="25">
        <v>0.99644760213143868</v>
      </c>
      <c r="AA2077" s="25">
        <v>0.99695121951219512</v>
      </c>
      <c r="AB2077" s="25">
        <v>0.66700000000000004</v>
      </c>
      <c r="AC2077" s="25">
        <v>8.0600000000000005E-2</v>
      </c>
      <c r="AD2077" s="121">
        <v>4102</v>
      </c>
      <c r="AE2077" s="121">
        <v>1154</v>
      </c>
      <c r="AF2077" s="88">
        <v>7609</v>
      </c>
      <c r="AG2077" s="88">
        <v>14785</v>
      </c>
    </row>
    <row r="2078" spans="1:33">
      <c r="A2078" s="48" t="s">
        <v>173</v>
      </c>
      <c r="B2078" s="13" t="s">
        <v>75</v>
      </c>
      <c r="C2078" s="13" t="s">
        <v>188</v>
      </c>
      <c r="D2078" s="13">
        <v>2016</v>
      </c>
      <c r="E2078" s="13">
        <v>2017</v>
      </c>
      <c r="F2078" s="13" t="s">
        <v>102</v>
      </c>
      <c r="G2078" s="88"/>
      <c r="H2078" s="88"/>
      <c r="I2078" s="88"/>
      <c r="J2078" s="88"/>
      <c r="K2078" s="88"/>
      <c r="L2078" s="88"/>
      <c r="M2078" s="88">
        <v>90</v>
      </c>
      <c r="N2078" s="88">
        <v>148</v>
      </c>
      <c r="O2078" s="88"/>
      <c r="P2078" s="88"/>
      <c r="Q2078" s="88"/>
      <c r="R2078" s="88"/>
      <c r="S2078" s="88"/>
      <c r="T2078" s="88"/>
      <c r="U2078" s="88"/>
      <c r="V2078" s="88"/>
      <c r="W2078" s="140"/>
      <c r="X2078" s="140"/>
      <c r="Y2078" s="140"/>
      <c r="Z2078" s="25">
        <v>1</v>
      </c>
      <c r="AA2078" s="25">
        <v>0.5</v>
      </c>
      <c r="AB2078" s="25">
        <v>0.35</v>
      </c>
      <c r="AC2078" s="25">
        <v>6.5000000000000002E-2</v>
      </c>
      <c r="AD2078" s="121">
        <v>6</v>
      </c>
      <c r="AE2078" s="121">
        <v>0</v>
      </c>
      <c r="AF2078" s="88" t="s">
        <v>430</v>
      </c>
      <c r="AG2078" s="88" t="s">
        <v>430</v>
      </c>
    </row>
    <row r="2079" spans="1:33">
      <c r="A2079" s="48" t="s">
        <v>174</v>
      </c>
      <c r="B2079" s="13" t="s">
        <v>75</v>
      </c>
      <c r="C2079" s="13" t="s">
        <v>188</v>
      </c>
      <c r="D2079" s="13">
        <v>2016</v>
      </c>
      <c r="E2079" s="13">
        <v>2017</v>
      </c>
      <c r="F2079" s="13" t="s">
        <v>102</v>
      </c>
      <c r="G2079" s="88"/>
      <c r="H2079" s="88"/>
      <c r="I2079" s="88"/>
      <c r="J2079" s="88"/>
      <c r="K2079" s="88"/>
      <c r="L2079" s="88"/>
      <c r="M2079" s="88">
        <v>1720</v>
      </c>
      <c r="N2079" s="88">
        <v>3212</v>
      </c>
      <c r="O2079" s="88"/>
      <c r="P2079" s="88"/>
      <c r="Q2079" s="88"/>
      <c r="R2079" s="88"/>
      <c r="S2079" s="88"/>
      <c r="T2079" s="88"/>
      <c r="U2079" s="88"/>
      <c r="V2079" s="88"/>
      <c r="W2079" s="140"/>
      <c r="X2079" s="140"/>
      <c r="Y2079" s="140"/>
      <c r="Z2079" s="25">
        <v>0.98750000000000004</v>
      </c>
      <c r="AA2079" s="25">
        <v>0.96491228070175439</v>
      </c>
      <c r="AB2079" s="25">
        <v>0.35</v>
      </c>
      <c r="AC2079" s="25">
        <v>6.5000000000000002E-2</v>
      </c>
      <c r="AD2079" s="121">
        <v>125</v>
      </c>
      <c r="AE2079" s="121">
        <v>30</v>
      </c>
      <c r="AF2079" s="88">
        <v>48</v>
      </c>
      <c r="AG2079" s="88">
        <v>87</v>
      </c>
    </row>
    <row r="2080" spans="1:33">
      <c r="A2080" s="48" t="s">
        <v>175</v>
      </c>
      <c r="B2080" s="13" t="s">
        <v>75</v>
      </c>
      <c r="C2080" s="13" t="s">
        <v>188</v>
      </c>
      <c r="D2080" s="13">
        <v>2016</v>
      </c>
      <c r="E2080" s="13">
        <v>2017</v>
      </c>
      <c r="F2080" s="13" t="s">
        <v>102</v>
      </c>
      <c r="G2080" s="88"/>
      <c r="H2080" s="88"/>
      <c r="I2080" s="88"/>
      <c r="J2080" s="88"/>
      <c r="K2080" s="88"/>
      <c r="L2080" s="88"/>
      <c r="M2080" s="88">
        <v>16810</v>
      </c>
      <c r="N2080" s="88">
        <v>31550</v>
      </c>
      <c r="O2080" s="88"/>
      <c r="P2080" s="88"/>
      <c r="Q2080" s="88"/>
      <c r="R2080" s="88"/>
      <c r="S2080" s="88"/>
      <c r="T2080" s="88"/>
      <c r="U2080" s="88"/>
      <c r="V2080" s="88"/>
      <c r="W2080" s="140"/>
      <c r="X2080" s="140"/>
      <c r="Y2080" s="140"/>
      <c r="Z2080" s="25">
        <v>0.88792029887920298</v>
      </c>
      <c r="AA2080" s="25">
        <v>0.97508896797153022</v>
      </c>
      <c r="AB2080" s="25">
        <v>0.35</v>
      </c>
      <c r="AC2080" s="25">
        <v>6.5000000000000002E-2</v>
      </c>
      <c r="AD2080" s="121">
        <v>1239</v>
      </c>
      <c r="AE2080" s="121">
        <v>381</v>
      </c>
      <c r="AF2080" s="88">
        <v>827</v>
      </c>
      <c r="AG2080" s="88">
        <v>1446</v>
      </c>
    </row>
    <row r="2081" spans="1:33">
      <c r="A2081" s="48" t="s">
        <v>176</v>
      </c>
      <c r="B2081" s="13" t="s">
        <v>75</v>
      </c>
      <c r="C2081" s="13" t="s">
        <v>188</v>
      </c>
      <c r="D2081" s="13">
        <v>2016</v>
      </c>
      <c r="E2081" s="13">
        <v>2017</v>
      </c>
      <c r="F2081" s="13" t="s">
        <v>102</v>
      </c>
      <c r="G2081" s="88"/>
      <c r="H2081" s="88"/>
      <c r="I2081" s="88"/>
      <c r="J2081" s="88"/>
      <c r="K2081" s="88"/>
      <c r="L2081" s="88"/>
      <c r="M2081" s="88">
        <v>2839</v>
      </c>
      <c r="N2081" s="88">
        <v>5175</v>
      </c>
      <c r="O2081" s="88"/>
      <c r="P2081" s="88"/>
      <c r="Q2081" s="88"/>
      <c r="R2081" s="88"/>
      <c r="S2081" s="88"/>
      <c r="T2081" s="88"/>
      <c r="U2081" s="88"/>
      <c r="V2081" s="88"/>
      <c r="W2081" s="140"/>
      <c r="X2081" s="140"/>
      <c r="Y2081" s="140"/>
      <c r="Z2081" s="25">
        <v>0.95918367346938771</v>
      </c>
      <c r="AA2081" s="25">
        <v>0.96296296296296291</v>
      </c>
      <c r="AB2081" s="25">
        <v>0.35</v>
      </c>
      <c r="AC2081" s="25">
        <v>6.5000000000000002E-2</v>
      </c>
      <c r="AD2081" s="121">
        <v>173</v>
      </c>
      <c r="AE2081" s="121">
        <v>26</v>
      </c>
      <c r="AF2081" s="88">
        <v>63</v>
      </c>
      <c r="AG2081" s="88">
        <v>116</v>
      </c>
    </row>
    <row r="2082" spans="1:33">
      <c r="A2082" s="48" t="s">
        <v>177</v>
      </c>
      <c r="B2082" s="13" t="s">
        <v>75</v>
      </c>
      <c r="C2082" s="13" t="s">
        <v>188</v>
      </c>
      <c r="D2082" s="13">
        <v>2016</v>
      </c>
      <c r="E2082" s="13">
        <v>2017</v>
      </c>
      <c r="F2082" s="13" t="s">
        <v>102</v>
      </c>
      <c r="G2082" s="88"/>
      <c r="H2082" s="88"/>
      <c r="I2082" s="88"/>
      <c r="J2082" s="88"/>
      <c r="K2082" s="88"/>
      <c r="L2082" s="88"/>
      <c r="M2082" s="88">
        <v>642</v>
      </c>
      <c r="N2082" s="88">
        <v>1499</v>
      </c>
      <c r="O2082" s="88"/>
      <c r="P2082" s="88"/>
      <c r="Q2082" s="88"/>
      <c r="R2082" s="88"/>
      <c r="S2082" s="88"/>
      <c r="T2082" s="88"/>
      <c r="U2082" s="88"/>
      <c r="V2082" s="88"/>
      <c r="W2082" s="140"/>
      <c r="X2082" s="140"/>
      <c r="Y2082" s="140"/>
      <c r="Z2082" s="25">
        <v>0.83673469387755106</v>
      </c>
      <c r="AA2082" s="25">
        <v>0.95652173913043481</v>
      </c>
      <c r="AB2082" s="25">
        <v>0.35</v>
      </c>
      <c r="AC2082" s="25">
        <v>6.5000000000000002E-2</v>
      </c>
      <c r="AD2082" s="121">
        <v>72</v>
      </c>
      <c r="AE2082" s="121">
        <v>13</v>
      </c>
      <c r="AF2082" s="88">
        <v>108</v>
      </c>
      <c r="AG2082" s="88">
        <v>237</v>
      </c>
    </row>
    <row r="2083" spans="1:33">
      <c r="A2083" s="48" t="s">
        <v>178</v>
      </c>
      <c r="B2083" s="13" t="s">
        <v>74</v>
      </c>
      <c r="C2083" s="13" t="s">
        <v>188</v>
      </c>
      <c r="D2083" s="13">
        <v>2016</v>
      </c>
      <c r="E2083" s="13">
        <v>2017</v>
      </c>
      <c r="F2083" s="13" t="s">
        <v>102</v>
      </c>
      <c r="G2083" s="88"/>
      <c r="H2083" s="88"/>
      <c r="I2083" s="88"/>
      <c r="J2083" s="88"/>
      <c r="K2083" s="88"/>
      <c r="L2083" s="88"/>
      <c r="M2083" s="88">
        <v>32307</v>
      </c>
      <c r="N2083" s="88">
        <v>65007</v>
      </c>
      <c r="O2083" s="88"/>
      <c r="P2083" s="88"/>
      <c r="Q2083" s="88"/>
      <c r="R2083" s="88"/>
      <c r="S2083" s="88"/>
      <c r="T2083" s="88"/>
      <c r="U2083" s="88"/>
      <c r="V2083" s="88"/>
      <c r="W2083" s="140"/>
      <c r="X2083" s="140"/>
      <c r="Y2083" s="140"/>
      <c r="Z2083" s="25">
        <v>0.95499999999999996</v>
      </c>
      <c r="AA2083" s="25">
        <v>0.97081712062256809</v>
      </c>
      <c r="AB2083" s="25">
        <v>0.5</v>
      </c>
      <c r="AC2083" s="25">
        <v>4.7699999999999999E-2</v>
      </c>
      <c r="AD2083" s="121">
        <v>1954</v>
      </c>
      <c r="AE2083" s="121">
        <v>514</v>
      </c>
      <c r="AF2083" s="88">
        <v>4797</v>
      </c>
      <c r="AG2083" s="88">
        <v>9738</v>
      </c>
    </row>
    <row r="2084" spans="1:33">
      <c r="A2084" s="48" t="s">
        <v>179</v>
      </c>
      <c r="B2084" s="13" t="s">
        <v>75</v>
      </c>
      <c r="C2084" s="13" t="s">
        <v>188</v>
      </c>
      <c r="D2084" s="13">
        <v>2016</v>
      </c>
      <c r="E2084" s="13">
        <v>2017</v>
      </c>
      <c r="F2084" s="13" t="s">
        <v>102</v>
      </c>
      <c r="G2084" s="88"/>
      <c r="H2084" s="88"/>
      <c r="I2084" s="88"/>
      <c r="J2084" s="88"/>
      <c r="K2084" s="88"/>
      <c r="L2084" s="88"/>
      <c r="M2084" s="88">
        <v>2553</v>
      </c>
      <c r="N2084" s="88">
        <v>5255</v>
      </c>
      <c r="O2084" s="88"/>
      <c r="P2084" s="88"/>
      <c r="Q2084" s="88"/>
      <c r="R2084" s="88"/>
      <c r="S2084" s="88"/>
      <c r="T2084" s="88"/>
      <c r="U2084" s="88"/>
      <c r="V2084" s="88"/>
      <c r="W2084" s="140"/>
      <c r="X2084" s="140"/>
      <c r="Y2084" s="140"/>
      <c r="Z2084" s="25">
        <v>1</v>
      </c>
      <c r="AA2084" s="25">
        <v>0.94594594594594594</v>
      </c>
      <c r="AB2084" s="25">
        <v>0.35</v>
      </c>
      <c r="AC2084" s="25">
        <v>6.5000000000000002E-2</v>
      </c>
      <c r="AD2084" s="121">
        <v>170</v>
      </c>
      <c r="AE2084" s="121">
        <v>17</v>
      </c>
      <c r="AF2084" s="88">
        <v>117</v>
      </c>
      <c r="AG2084" s="88">
        <v>216</v>
      </c>
    </row>
    <row r="2085" spans="1:33">
      <c r="A2085" s="48" t="s">
        <v>180</v>
      </c>
      <c r="B2085" s="13" t="s">
        <v>75</v>
      </c>
      <c r="C2085" s="13" t="s">
        <v>188</v>
      </c>
      <c r="D2085" s="13">
        <v>2016</v>
      </c>
      <c r="E2085" s="13">
        <v>2017</v>
      </c>
      <c r="F2085" s="13" t="s">
        <v>102</v>
      </c>
      <c r="G2085" s="88"/>
      <c r="H2085" s="88"/>
      <c r="I2085" s="88"/>
      <c r="J2085" s="88"/>
      <c r="K2085" s="88"/>
      <c r="L2085" s="88"/>
      <c r="M2085" s="88">
        <v>7015</v>
      </c>
      <c r="N2085" s="88">
        <v>12474</v>
      </c>
      <c r="O2085" s="88"/>
      <c r="P2085" s="88"/>
      <c r="Q2085" s="88"/>
      <c r="R2085" s="88"/>
      <c r="S2085" s="88"/>
      <c r="T2085" s="88"/>
      <c r="U2085" s="88"/>
      <c r="V2085" s="88"/>
      <c r="W2085" s="140"/>
      <c r="X2085" s="140"/>
      <c r="Y2085" s="140"/>
      <c r="Z2085" s="25">
        <v>0.96199524940617576</v>
      </c>
      <c r="AA2085" s="25">
        <v>0.97635135135135132</v>
      </c>
      <c r="AB2085" s="25">
        <v>0.35</v>
      </c>
      <c r="AC2085" s="25">
        <v>6.5000000000000002E-2</v>
      </c>
      <c r="AD2085" s="121">
        <v>550</v>
      </c>
      <c r="AE2085" s="121">
        <v>105</v>
      </c>
      <c r="AF2085" s="88">
        <v>362</v>
      </c>
      <c r="AG2085" s="88">
        <v>723</v>
      </c>
    </row>
    <row r="2086" spans="1:33">
      <c r="A2086" s="12" t="s">
        <v>122</v>
      </c>
      <c r="B2086" s="13" t="s">
        <v>74</v>
      </c>
      <c r="C2086" s="13" t="s">
        <v>188</v>
      </c>
      <c r="D2086" s="13">
        <v>2016</v>
      </c>
      <c r="E2086" s="13">
        <v>2017</v>
      </c>
      <c r="F2086" s="13" t="s">
        <v>102</v>
      </c>
      <c r="G2086" s="88"/>
      <c r="H2086" s="88"/>
      <c r="I2086" s="88"/>
      <c r="J2086" s="88"/>
      <c r="K2086" s="88"/>
      <c r="L2086" s="88"/>
      <c r="M2086" s="88">
        <v>99380</v>
      </c>
      <c r="N2086" s="88">
        <v>230548</v>
      </c>
      <c r="O2086" s="88"/>
      <c r="P2086" s="88"/>
      <c r="Q2086" s="88"/>
      <c r="R2086" s="88"/>
      <c r="S2086" s="88"/>
      <c r="T2086" s="88"/>
      <c r="U2086" s="88"/>
      <c r="V2086" s="88"/>
      <c r="W2086" s="140"/>
      <c r="X2086" s="140"/>
      <c r="Y2086" s="140"/>
      <c r="Z2086" s="25">
        <v>0.95098993833171053</v>
      </c>
      <c r="AA2086" s="25">
        <v>0.95508586525759576</v>
      </c>
      <c r="AB2086" s="25">
        <v>0.5</v>
      </c>
      <c r="AC2086" s="25">
        <v>4.82E-2</v>
      </c>
      <c r="AD2086" s="121">
        <v>4729</v>
      </c>
      <c r="AE2086" s="121">
        <v>1471</v>
      </c>
      <c r="AF2086" s="88">
        <v>13226</v>
      </c>
      <c r="AG2086" s="88">
        <v>29960</v>
      </c>
    </row>
    <row r="2087" spans="1:33">
      <c r="A2087" s="12" t="s">
        <v>123</v>
      </c>
      <c r="B2087" s="13" t="s">
        <v>75</v>
      </c>
      <c r="C2087" s="13" t="s">
        <v>188</v>
      </c>
      <c r="D2087" s="13">
        <v>2016</v>
      </c>
      <c r="E2087" s="13">
        <v>2017</v>
      </c>
      <c r="F2087" s="13" t="s">
        <v>102</v>
      </c>
      <c r="G2087" s="88"/>
      <c r="H2087" s="88"/>
      <c r="I2087" s="88"/>
      <c r="J2087" s="88"/>
      <c r="K2087" s="88"/>
      <c r="L2087" s="88"/>
      <c r="M2087" s="88">
        <v>1531</v>
      </c>
      <c r="N2087" s="88">
        <v>3527</v>
      </c>
      <c r="O2087" s="88"/>
      <c r="P2087" s="88"/>
      <c r="Q2087" s="88"/>
      <c r="R2087" s="88"/>
      <c r="S2087" s="88"/>
      <c r="T2087" s="88"/>
      <c r="U2087" s="88"/>
      <c r="V2087" s="88"/>
      <c r="W2087" s="140"/>
      <c r="X2087" s="140"/>
      <c r="Y2087" s="140"/>
      <c r="Z2087" s="25">
        <v>1</v>
      </c>
      <c r="AA2087" s="25">
        <v>0.9285714285714286</v>
      </c>
      <c r="AB2087" s="25">
        <v>0.35</v>
      </c>
      <c r="AC2087" s="25">
        <v>6.5000000000000002E-2</v>
      </c>
      <c r="AD2087" s="121">
        <v>123</v>
      </c>
      <c r="AE2087" s="121">
        <v>12</v>
      </c>
      <c r="AF2087" s="88">
        <v>193</v>
      </c>
      <c r="AG2087" s="88">
        <v>417</v>
      </c>
    </row>
    <row r="2088" spans="1:33">
      <c r="A2088" s="12" t="s">
        <v>124</v>
      </c>
      <c r="B2088" s="13" t="s">
        <v>75</v>
      </c>
      <c r="C2088" s="13" t="s">
        <v>188</v>
      </c>
      <c r="D2088" s="13">
        <v>2016</v>
      </c>
      <c r="E2088" s="13">
        <v>2017</v>
      </c>
      <c r="F2088" s="13" t="s">
        <v>102</v>
      </c>
      <c r="G2088" s="88"/>
      <c r="H2088" s="88"/>
      <c r="I2088" s="88"/>
      <c r="J2088" s="88"/>
      <c r="K2088" s="88"/>
      <c r="L2088" s="88"/>
      <c r="M2088" s="88">
        <v>12468</v>
      </c>
      <c r="N2088" s="88">
        <v>20911</v>
      </c>
      <c r="O2088" s="88"/>
      <c r="P2088" s="88"/>
      <c r="Q2088" s="88"/>
      <c r="R2088" s="88"/>
      <c r="S2088" s="88"/>
      <c r="T2088" s="88"/>
      <c r="U2088" s="88"/>
      <c r="V2088" s="88"/>
      <c r="W2088" s="140"/>
      <c r="X2088" s="140"/>
      <c r="Y2088" s="140"/>
      <c r="Z2088" s="25">
        <v>0.9856459330143541</v>
      </c>
      <c r="AA2088" s="25">
        <v>0.97123893805309736</v>
      </c>
      <c r="AB2088" s="25">
        <v>0.35</v>
      </c>
      <c r="AC2088" s="25">
        <v>6.5000000000000002E-2</v>
      </c>
      <c r="AD2088" s="121">
        <v>990</v>
      </c>
      <c r="AE2088" s="121">
        <v>209</v>
      </c>
      <c r="AF2088" s="88">
        <v>561</v>
      </c>
      <c r="AG2088" s="88">
        <v>1075</v>
      </c>
    </row>
    <row r="2089" spans="1:33">
      <c r="A2089" s="12" t="s">
        <v>125</v>
      </c>
      <c r="B2089" s="13" t="s">
        <v>75</v>
      </c>
      <c r="C2089" s="13" t="s">
        <v>188</v>
      </c>
      <c r="D2089" s="13">
        <v>2016</v>
      </c>
      <c r="E2089" s="13">
        <v>2017</v>
      </c>
      <c r="F2089" s="13" t="s">
        <v>102</v>
      </c>
      <c r="G2089" s="88"/>
      <c r="H2089" s="88"/>
      <c r="I2089" s="88"/>
      <c r="J2089" s="88"/>
      <c r="K2089" s="88"/>
      <c r="L2089" s="88"/>
      <c r="M2089" s="88">
        <v>17585</v>
      </c>
      <c r="N2089" s="88">
        <v>42705</v>
      </c>
      <c r="O2089" s="88"/>
      <c r="P2089" s="88"/>
      <c r="Q2089" s="88"/>
      <c r="R2089" s="88"/>
      <c r="S2089" s="88"/>
      <c r="T2089" s="88"/>
      <c r="U2089" s="88"/>
      <c r="V2089" s="88"/>
      <c r="W2089" s="140"/>
      <c r="X2089" s="140"/>
      <c r="Y2089" s="140"/>
      <c r="Z2089" s="25">
        <v>0.97472353870458139</v>
      </c>
      <c r="AA2089" s="25">
        <v>0.94694960212201595</v>
      </c>
      <c r="AB2089" s="25">
        <v>0.35</v>
      </c>
      <c r="AC2089" s="25">
        <v>6.5000000000000002E-2</v>
      </c>
      <c r="AD2089" s="121">
        <v>896</v>
      </c>
      <c r="AE2089" s="121">
        <v>86</v>
      </c>
      <c r="AF2089" s="88">
        <v>890</v>
      </c>
      <c r="AG2089" s="88">
        <v>1739</v>
      </c>
    </row>
    <row r="2090" spans="1:33">
      <c r="A2090" s="12" t="s">
        <v>126</v>
      </c>
      <c r="B2090" s="13" t="s">
        <v>75</v>
      </c>
      <c r="C2090" s="13" t="s">
        <v>188</v>
      </c>
      <c r="D2090" s="13">
        <v>2016</v>
      </c>
      <c r="E2090" s="13">
        <v>2017</v>
      </c>
      <c r="F2090" s="13" t="s">
        <v>102</v>
      </c>
      <c r="G2090" s="88"/>
      <c r="H2090" s="88"/>
      <c r="I2090" s="88"/>
      <c r="J2090" s="88"/>
      <c r="K2090" s="88"/>
      <c r="L2090" s="88"/>
      <c r="M2090" s="88">
        <v>1024</v>
      </c>
      <c r="N2090" s="88">
        <v>1952</v>
      </c>
      <c r="O2090" s="88"/>
      <c r="P2090" s="88"/>
      <c r="Q2090" s="88"/>
      <c r="R2090" s="88"/>
      <c r="S2090" s="88"/>
      <c r="T2090" s="88"/>
      <c r="U2090" s="88"/>
      <c r="V2090" s="88"/>
      <c r="W2090" s="140"/>
      <c r="X2090" s="140"/>
      <c r="Y2090" s="140"/>
      <c r="Z2090" s="25">
        <v>1</v>
      </c>
      <c r="AA2090" s="25">
        <v>0.73076923076923073</v>
      </c>
      <c r="AB2090" s="25">
        <v>0.35</v>
      </c>
      <c r="AC2090" s="25">
        <v>6.5000000000000002E-2</v>
      </c>
      <c r="AD2090" s="121">
        <v>95</v>
      </c>
      <c r="AE2090" s="121">
        <v>8</v>
      </c>
      <c r="AF2090" s="88">
        <v>61</v>
      </c>
      <c r="AG2090" s="88">
        <v>125</v>
      </c>
    </row>
    <row r="2091" spans="1:33">
      <c r="A2091" s="12" t="s">
        <v>127</v>
      </c>
      <c r="B2091" s="13" t="s">
        <v>75</v>
      </c>
      <c r="C2091" s="13" t="s">
        <v>188</v>
      </c>
      <c r="D2091" s="13">
        <v>2016</v>
      </c>
      <c r="E2091" s="13">
        <v>2017</v>
      </c>
      <c r="F2091" s="13" t="s">
        <v>102</v>
      </c>
      <c r="G2091" s="88"/>
      <c r="H2091" s="88"/>
      <c r="I2091" s="88"/>
      <c r="J2091" s="88"/>
      <c r="K2091" s="88"/>
      <c r="L2091" s="88"/>
      <c r="M2091" s="88">
        <v>69940</v>
      </c>
      <c r="N2091" s="88">
        <v>162833</v>
      </c>
      <c r="O2091" s="88"/>
      <c r="P2091" s="88"/>
      <c r="Q2091" s="88"/>
      <c r="R2091" s="88"/>
      <c r="S2091" s="88"/>
      <c r="T2091" s="88"/>
      <c r="U2091" s="88"/>
      <c r="V2091" s="88"/>
      <c r="W2091" s="140"/>
      <c r="X2091" s="140"/>
      <c r="Y2091" s="140"/>
      <c r="Z2091" s="25">
        <v>0.98696978098142496</v>
      </c>
      <c r="AA2091" s="25">
        <v>0.93277680140597541</v>
      </c>
      <c r="AB2091" s="25">
        <v>0.5</v>
      </c>
      <c r="AC2091" s="25">
        <v>3.04E-2</v>
      </c>
      <c r="AD2091" s="121">
        <v>5321</v>
      </c>
      <c r="AE2091" s="121">
        <v>1308</v>
      </c>
      <c r="AF2091" s="88">
        <v>9910</v>
      </c>
      <c r="AG2091" s="88">
        <v>22916</v>
      </c>
    </row>
    <row r="2092" spans="1:33">
      <c r="A2092" s="12" t="s">
        <v>128</v>
      </c>
      <c r="B2092" s="13" t="s">
        <v>75</v>
      </c>
      <c r="C2092" s="13" t="s">
        <v>188</v>
      </c>
      <c r="D2092" s="13">
        <v>2016</v>
      </c>
      <c r="E2092" s="13">
        <v>2017</v>
      </c>
      <c r="F2092" s="13" t="s">
        <v>102</v>
      </c>
      <c r="G2092" s="88"/>
      <c r="H2092" s="88"/>
      <c r="I2092" s="88"/>
      <c r="J2092" s="88"/>
      <c r="K2092" s="88"/>
      <c r="L2092" s="88"/>
      <c r="M2092" s="88">
        <v>10697</v>
      </c>
      <c r="N2092" s="88">
        <v>24327</v>
      </c>
      <c r="O2092" s="88"/>
      <c r="P2092" s="88"/>
      <c r="Q2092" s="88"/>
      <c r="R2092" s="88"/>
      <c r="S2092" s="88"/>
      <c r="T2092" s="88"/>
      <c r="U2092" s="88"/>
      <c r="V2092" s="88"/>
      <c r="W2092" s="140"/>
      <c r="X2092" s="140"/>
      <c r="Y2092" s="140"/>
      <c r="Z2092" s="25">
        <v>0.99476439790575921</v>
      </c>
      <c r="AA2092" s="25">
        <v>0.97150997150997154</v>
      </c>
      <c r="AB2092" s="25">
        <v>0.35</v>
      </c>
      <c r="AC2092" s="25">
        <v>6.5000000000000002E-2</v>
      </c>
      <c r="AD2092" s="121">
        <v>715</v>
      </c>
      <c r="AE2092" s="121">
        <v>105</v>
      </c>
      <c r="AF2092" s="88">
        <v>1303</v>
      </c>
      <c r="AG2092" s="88">
        <v>2952</v>
      </c>
    </row>
    <row r="2093" spans="1:33">
      <c r="A2093" s="12" t="s">
        <v>129</v>
      </c>
      <c r="B2093" s="13" t="s">
        <v>75</v>
      </c>
      <c r="C2093" s="13" t="s">
        <v>188</v>
      </c>
      <c r="D2093" s="13">
        <v>2016</v>
      </c>
      <c r="E2093" s="13">
        <v>2017</v>
      </c>
      <c r="F2093" s="13" t="s">
        <v>102</v>
      </c>
      <c r="G2093" s="88"/>
      <c r="H2093" s="88"/>
      <c r="I2093" s="88"/>
      <c r="J2093" s="88"/>
      <c r="K2093" s="88"/>
      <c r="L2093" s="88"/>
      <c r="M2093" s="88">
        <v>6505</v>
      </c>
      <c r="N2093" s="88">
        <v>12329</v>
      </c>
      <c r="O2093" s="88"/>
      <c r="P2093" s="88"/>
      <c r="Q2093" s="88"/>
      <c r="R2093" s="88"/>
      <c r="S2093" s="88"/>
      <c r="T2093" s="88"/>
      <c r="U2093" s="88"/>
      <c r="V2093" s="88"/>
      <c r="W2093" s="140"/>
      <c r="X2093" s="140"/>
      <c r="Y2093" s="140"/>
      <c r="Z2093" s="25">
        <v>0.93870967741935485</v>
      </c>
      <c r="AA2093" s="25">
        <v>0.92682926829268297</v>
      </c>
      <c r="AB2093" s="25">
        <v>0.35</v>
      </c>
      <c r="AC2093" s="25">
        <v>6.5000000000000002E-2</v>
      </c>
      <c r="AD2093" s="121">
        <v>420</v>
      </c>
      <c r="AE2093" s="121">
        <v>50</v>
      </c>
      <c r="AF2093" s="88">
        <v>393</v>
      </c>
      <c r="AG2093" s="88">
        <v>795</v>
      </c>
    </row>
    <row r="2094" spans="1:33">
      <c r="A2094" s="12" t="s">
        <v>130</v>
      </c>
      <c r="B2094" s="13" t="s">
        <v>75</v>
      </c>
      <c r="C2094" s="13" t="s">
        <v>188</v>
      </c>
      <c r="D2094" s="13">
        <v>2016</v>
      </c>
      <c r="E2094" s="13">
        <v>2017</v>
      </c>
      <c r="F2094" s="13" t="s">
        <v>102</v>
      </c>
      <c r="G2094" s="88"/>
      <c r="H2094" s="88"/>
      <c r="I2094" s="88"/>
      <c r="J2094" s="88"/>
      <c r="K2094" s="88"/>
      <c r="L2094" s="88"/>
      <c r="M2094" s="88">
        <v>1610</v>
      </c>
      <c r="N2094" s="88">
        <v>3158</v>
      </c>
      <c r="O2094" s="88"/>
      <c r="P2094" s="88"/>
      <c r="Q2094" s="88"/>
      <c r="R2094" s="88"/>
      <c r="S2094" s="88"/>
      <c r="T2094" s="88"/>
      <c r="U2094" s="88"/>
      <c r="V2094" s="88"/>
      <c r="W2094" s="140"/>
      <c r="X2094" s="140"/>
      <c r="Y2094" s="140"/>
      <c r="Z2094" s="25">
        <v>0.83720930232558133</v>
      </c>
      <c r="AA2094" s="25">
        <v>0.83606557377049184</v>
      </c>
      <c r="AB2094" s="25">
        <v>0.35</v>
      </c>
      <c r="AC2094" s="25">
        <v>6.5000000000000002E-2</v>
      </c>
      <c r="AD2094" s="121">
        <v>100</v>
      </c>
      <c r="AE2094" s="121">
        <v>13</v>
      </c>
      <c r="AF2094" s="88">
        <v>88</v>
      </c>
      <c r="AG2094" s="88">
        <v>160</v>
      </c>
    </row>
    <row r="2095" spans="1:33">
      <c r="A2095" s="12" t="s">
        <v>131</v>
      </c>
      <c r="B2095" s="13" t="s">
        <v>76</v>
      </c>
      <c r="C2095" s="13" t="s">
        <v>188</v>
      </c>
      <c r="D2095" s="13">
        <v>2016</v>
      </c>
      <c r="E2095" s="13">
        <v>2017</v>
      </c>
      <c r="F2095" s="13" t="s">
        <v>102</v>
      </c>
      <c r="G2095" s="88"/>
      <c r="H2095" s="88"/>
      <c r="I2095" s="88"/>
      <c r="J2095" s="88"/>
      <c r="K2095" s="88"/>
      <c r="L2095" s="88"/>
      <c r="M2095" s="88">
        <v>546067</v>
      </c>
      <c r="N2095" s="88">
        <v>1102398</v>
      </c>
      <c r="O2095" s="88"/>
      <c r="P2095" s="88"/>
      <c r="Q2095" s="88"/>
      <c r="R2095" s="88"/>
      <c r="S2095" s="88"/>
      <c r="T2095" s="88"/>
      <c r="U2095" s="88"/>
      <c r="V2095" s="88"/>
      <c r="W2095" s="140"/>
      <c r="X2095" s="140"/>
      <c r="Y2095" s="140"/>
      <c r="Z2095" s="25">
        <v>0.98028946105869186</v>
      </c>
      <c r="AA2095" s="25">
        <v>0.89862192165369403</v>
      </c>
      <c r="AB2095" s="25">
        <v>0.47799999999999998</v>
      </c>
      <c r="AC2095" s="25">
        <v>0.12959999999999999</v>
      </c>
      <c r="AD2095" s="121">
        <v>28437</v>
      </c>
      <c r="AE2095" s="121">
        <v>4571</v>
      </c>
      <c r="AF2095" s="88">
        <v>94573</v>
      </c>
      <c r="AG2095" s="88">
        <v>196535</v>
      </c>
    </row>
    <row r="2096" spans="1:33">
      <c r="A2096" s="12" t="s">
        <v>132</v>
      </c>
      <c r="B2096" s="13" t="s">
        <v>75</v>
      </c>
      <c r="C2096" s="13" t="s">
        <v>188</v>
      </c>
      <c r="D2096" s="13">
        <v>2016</v>
      </c>
      <c r="E2096" s="13">
        <v>2017</v>
      </c>
      <c r="F2096" s="13" t="s">
        <v>102</v>
      </c>
      <c r="G2096" s="88"/>
      <c r="H2096" s="88"/>
      <c r="I2096" s="88"/>
      <c r="J2096" s="88"/>
      <c r="K2096" s="88"/>
      <c r="L2096" s="88"/>
      <c r="M2096" s="88">
        <v>11810</v>
      </c>
      <c r="N2096" s="88">
        <v>28740</v>
      </c>
      <c r="O2096" s="88"/>
      <c r="P2096" s="88"/>
      <c r="Q2096" s="88"/>
      <c r="R2096" s="88"/>
      <c r="S2096" s="88"/>
      <c r="T2096" s="88"/>
      <c r="U2096" s="88"/>
      <c r="V2096" s="88"/>
      <c r="W2096" s="140"/>
      <c r="X2096" s="140"/>
      <c r="Y2096" s="140"/>
      <c r="Z2096" s="25">
        <v>0.97103918228279384</v>
      </c>
      <c r="AA2096" s="25">
        <v>0.9671232876712329</v>
      </c>
      <c r="AB2096" s="25">
        <v>0.35</v>
      </c>
      <c r="AC2096" s="25">
        <v>6.5000000000000002E-2</v>
      </c>
      <c r="AD2096" s="121">
        <v>761</v>
      </c>
      <c r="AE2096" s="121">
        <v>86</v>
      </c>
      <c r="AF2096" s="88">
        <v>2778</v>
      </c>
      <c r="AG2096" s="88">
        <v>6708</v>
      </c>
    </row>
    <row r="2097" spans="1:33">
      <c r="A2097" s="12" t="s">
        <v>133</v>
      </c>
      <c r="B2097" s="13" t="s">
        <v>75</v>
      </c>
      <c r="C2097" s="13" t="s">
        <v>188</v>
      </c>
      <c r="D2097" s="13">
        <v>2016</v>
      </c>
      <c r="E2097" s="13">
        <v>2017</v>
      </c>
      <c r="F2097" s="13" t="s">
        <v>102</v>
      </c>
      <c r="G2097" s="88"/>
      <c r="H2097" s="88"/>
      <c r="I2097" s="88"/>
      <c r="J2097" s="88"/>
      <c r="K2097" s="88"/>
      <c r="L2097" s="88"/>
      <c r="M2097" s="88">
        <v>6181</v>
      </c>
      <c r="N2097" s="88">
        <v>10219</v>
      </c>
      <c r="O2097" s="88"/>
      <c r="P2097" s="88"/>
      <c r="Q2097" s="88"/>
      <c r="R2097" s="88"/>
      <c r="S2097" s="88"/>
      <c r="T2097" s="88"/>
      <c r="U2097" s="88"/>
      <c r="V2097" s="88"/>
      <c r="W2097" s="140"/>
      <c r="X2097" s="140"/>
      <c r="Y2097" s="140"/>
      <c r="Z2097" s="25">
        <v>0.98076923076923073</v>
      </c>
      <c r="AA2097" s="25">
        <v>0.93203883495145634</v>
      </c>
      <c r="AB2097" s="25">
        <v>0.35</v>
      </c>
      <c r="AC2097" s="25">
        <v>6.5000000000000002E-2</v>
      </c>
      <c r="AD2097" s="121">
        <v>438</v>
      </c>
      <c r="AE2097" s="121">
        <v>103</v>
      </c>
      <c r="AF2097" s="88">
        <v>1206</v>
      </c>
      <c r="AG2097" s="88">
        <v>2219</v>
      </c>
    </row>
    <row r="2098" spans="1:33">
      <c r="A2098" s="12" t="s">
        <v>134</v>
      </c>
      <c r="B2098" s="13" t="s">
        <v>75</v>
      </c>
      <c r="C2098" s="13" t="s">
        <v>188</v>
      </c>
      <c r="D2098" s="13">
        <v>2016</v>
      </c>
      <c r="E2098" s="13">
        <v>2017</v>
      </c>
      <c r="F2098" s="13" t="s">
        <v>102</v>
      </c>
      <c r="G2098" s="88"/>
      <c r="H2098" s="88"/>
      <c r="I2098" s="88"/>
      <c r="J2098" s="88"/>
      <c r="K2098" s="88"/>
      <c r="L2098" s="88"/>
      <c r="M2098" s="88">
        <v>1008</v>
      </c>
      <c r="N2098" s="88">
        <v>1846</v>
      </c>
      <c r="O2098" s="88"/>
      <c r="P2098" s="88"/>
      <c r="Q2098" s="88"/>
      <c r="R2098" s="88"/>
      <c r="S2098" s="88"/>
      <c r="T2098" s="88"/>
      <c r="U2098" s="88"/>
      <c r="V2098" s="88"/>
      <c r="W2098" s="140"/>
      <c r="X2098" s="140"/>
      <c r="Y2098" s="140"/>
      <c r="Z2098" s="25">
        <v>0.90476190476190477</v>
      </c>
      <c r="AA2098" s="25">
        <v>0.65625</v>
      </c>
      <c r="AB2098" s="25">
        <v>0.35</v>
      </c>
      <c r="AC2098" s="25">
        <v>6.5000000000000002E-2</v>
      </c>
      <c r="AD2098" s="121">
        <v>84</v>
      </c>
      <c r="AE2098" s="121">
        <v>11</v>
      </c>
      <c r="AF2098" s="88">
        <v>24</v>
      </c>
      <c r="AG2098" s="88">
        <v>45</v>
      </c>
    </row>
    <row r="2099" spans="1:33">
      <c r="A2099" s="12" t="s">
        <v>135</v>
      </c>
      <c r="B2099" s="13" t="s">
        <v>75</v>
      </c>
      <c r="C2099" s="13" t="s">
        <v>188</v>
      </c>
      <c r="D2099" s="13">
        <v>2016</v>
      </c>
      <c r="E2099" s="13">
        <v>2017</v>
      </c>
      <c r="F2099" s="13" t="s">
        <v>102</v>
      </c>
      <c r="G2099" s="88"/>
      <c r="H2099" s="88"/>
      <c r="I2099" s="88"/>
      <c r="J2099" s="88"/>
      <c r="K2099" s="88"/>
      <c r="L2099" s="88"/>
      <c r="M2099" s="88">
        <v>6398</v>
      </c>
      <c r="N2099" s="88">
        <v>12051</v>
      </c>
      <c r="O2099" s="88"/>
      <c r="P2099" s="88"/>
      <c r="Q2099" s="88"/>
      <c r="R2099" s="88"/>
      <c r="S2099" s="88"/>
      <c r="T2099" s="88"/>
      <c r="U2099" s="88"/>
      <c r="V2099" s="88"/>
      <c r="W2099" s="140"/>
      <c r="X2099" s="140"/>
      <c r="Y2099" s="140"/>
      <c r="Z2099" s="25">
        <v>0.95176848874598075</v>
      </c>
      <c r="AA2099" s="25">
        <v>0.94786729857819907</v>
      </c>
      <c r="AB2099" s="25">
        <v>0.35</v>
      </c>
      <c r="AC2099" s="25">
        <v>6.5000000000000002E-2</v>
      </c>
      <c r="AD2099" s="121">
        <v>401</v>
      </c>
      <c r="AE2099" s="121">
        <v>55</v>
      </c>
      <c r="AF2099" s="88">
        <v>516</v>
      </c>
      <c r="AG2099" s="88">
        <v>1175</v>
      </c>
    </row>
    <row r="2100" spans="1:33">
      <c r="A2100" s="12" t="s">
        <v>136</v>
      </c>
      <c r="B2100" s="13" t="s">
        <v>75</v>
      </c>
      <c r="C2100" s="13" t="s">
        <v>188</v>
      </c>
      <c r="D2100" s="13">
        <v>2016</v>
      </c>
      <c r="E2100" s="13">
        <v>2017</v>
      </c>
      <c r="F2100" s="13" t="s">
        <v>102</v>
      </c>
      <c r="G2100" s="88"/>
      <c r="H2100" s="88"/>
      <c r="I2100" s="88"/>
      <c r="J2100" s="88"/>
      <c r="K2100" s="88"/>
      <c r="L2100" s="88"/>
      <c r="M2100" s="88">
        <v>23674</v>
      </c>
      <c r="N2100" s="88">
        <v>54932</v>
      </c>
      <c r="O2100" s="88"/>
      <c r="P2100" s="88"/>
      <c r="Q2100" s="88"/>
      <c r="R2100" s="88"/>
      <c r="S2100" s="88"/>
      <c r="T2100" s="88"/>
      <c r="U2100" s="88"/>
      <c r="V2100" s="88"/>
      <c r="W2100" s="140"/>
      <c r="X2100" s="140"/>
      <c r="Y2100" s="140"/>
      <c r="Z2100" s="25">
        <v>0.95087001023541451</v>
      </c>
      <c r="AA2100" s="25">
        <v>0.97222222222222221</v>
      </c>
      <c r="AB2100" s="25">
        <v>0</v>
      </c>
      <c r="AC2100" s="25">
        <v>2.24E-2</v>
      </c>
      <c r="AD2100" s="121">
        <v>1602</v>
      </c>
      <c r="AE2100" s="121">
        <v>192</v>
      </c>
      <c r="AF2100" s="88">
        <v>3674</v>
      </c>
      <c r="AG2100" s="88">
        <v>8502</v>
      </c>
    </row>
    <row r="2101" spans="1:33">
      <c r="A2101" s="12" t="s">
        <v>137</v>
      </c>
      <c r="B2101" s="13" t="s">
        <v>75</v>
      </c>
      <c r="C2101" s="13" t="s">
        <v>188</v>
      </c>
      <c r="D2101" s="13">
        <v>2016</v>
      </c>
      <c r="E2101" s="13">
        <v>2017</v>
      </c>
      <c r="F2101" s="13" t="s">
        <v>102</v>
      </c>
      <c r="G2101" s="88"/>
      <c r="H2101" s="88"/>
      <c r="I2101" s="88"/>
      <c r="J2101" s="88"/>
      <c r="K2101" s="88"/>
      <c r="L2101" s="88"/>
      <c r="M2101" s="88">
        <v>536</v>
      </c>
      <c r="N2101" s="88">
        <v>1132</v>
      </c>
      <c r="O2101" s="88"/>
      <c r="P2101" s="88"/>
      <c r="Q2101" s="88"/>
      <c r="R2101" s="88"/>
      <c r="S2101" s="88"/>
      <c r="T2101" s="88"/>
      <c r="U2101" s="88"/>
      <c r="V2101" s="88"/>
      <c r="W2101" s="140"/>
      <c r="X2101" s="140"/>
      <c r="Y2101" s="140"/>
      <c r="Z2101" s="25">
        <v>1</v>
      </c>
      <c r="AA2101" s="25">
        <v>1</v>
      </c>
      <c r="AB2101" s="25">
        <v>0.35</v>
      </c>
      <c r="AC2101" s="25">
        <v>6.5000000000000002E-2</v>
      </c>
      <c r="AD2101" s="121">
        <v>47</v>
      </c>
      <c r="AE2101" s="121">
        <v>4</v>
      </c>
      <c r="AF2101" s="88">
        <v>34</v>
      </c>
      <c r="AG2101" s="88">
        <v>66</v>
      </c>
    </row>
    <row r="2102" spans="1:33">
      <c r="A2102" s="12" t="s">
        <v>138</v>
      </c>
      <c r="B2102" s="13" t="s">
        <v>75</v>
      </c>
      <c r="C2102" s="13" t="s">
        <v>188</v>
      </c>
      <c r="D2102" s="13">
        <v>2016</v>
      </c>
      <c r="E2102" s="13">
        <v>2017</v>
      </c>
      <c r="F2102" s="13" t="s">
        <v>102</v>
      </c>
      <c r="G2102" s="88"/>
      <c r="H2102" s="88"/>
      <c r="I2102" s="88"/>
      <c r="J2102" s="88"/>
      <c r="K2102" s="88"/>
      <c r="L2102" s="88"/>
      <c r="M2102" s="88">
        <v>473</v>
      </c>
      <c r="N2102" s="88">
        <v>800</v>
      </c>
      <c r="O2102" s="88"/>
      <c r="P2102" s="88"/>
      <c r="Q2102" s="88"/>
      <c r="R2102" s="88"/>
      <c r="S2102" s="88"/>
      <c r="T2102" s="88"/>
      <c r="U2102" s="88"/>
      <c r="V2102" s="88"/>
      <c r="W2102" s="140"/>
      <c r="X2102" s="140"/>
      <c r="Y2102" s="140"/>
      <c r="Z2102" s="25">
        <v>0.97872340425531912</v>
      </c>
      <c r="AA2102" s="25">
        <v>0.87096774193548387</v>
      </c>
      <c r="AB2102" s="25">
        <v>0.35</v>
      </c>
      <c r="AC2102" s="25">
        <v>6.5000000000000002E-2</v>
      </c>
      <c r="AD2102" s="121">
        <v>51</v>
      </c>
      <c r="AE2102" s="121">
        <v>15</v>
      </c>
      <c r="AF2102" s="88">
        <v>67</v>
      </c>
      <c r="AG2102" s="88">
        <v>149</v>
      </c>
    </row>
    <row r="2103" spans="1:33">
      <c r="A2103" s="12" t="s">
        <v>139</v>
      </c>
      <c r="B2103" s="13" t="s">
        <v>75</v>
      </c>
      <c r="C2103" s="13" t="s">
        <v>188</v>
      </c>
      <c r="D2103" s="13">
        <v>2016</v>
      </c>
      <c r="E2103" s="13">
        <v>2017</v>
      </c>
      <c r="F2103" s="13" t="s">
        <v>102</v>
      </c>
      <c r="G2103" s="88"/>
      <c r="H2103" s="88"/>
      <c r="I2103" s="88"/>
      <c r="J2103" s="88"/>
      <c r="K2103" s="88"/>
      <c r="L2103" s="88"/>
      <c r="M2103" s="88">
        <v>21923</v>
      </c>
      <c r="N2103" s="88">
        <v>48778</v>
      </c>
      <c r="O2103" s="88"/>
      <c r="P2103" s="88"/>
      <c r="Q2103" s="88"/>
      <c r="R2103" s="88"/>
      <c r="S2103" s="88"/>
      <c r="T2103" s="88"/>
      <c r="U2103" s="88"/>
      <c r="V2103" s="88"/>
      <c r="W2103" s="140"/>
      <c r="X2103" s="140"/>
      <c r="Y2103" s="140"/>
      <c r="Z2103" s="25">
        <v>0.98011363636363635</v>
      </c>
      <c r="AA2103" s="25">
        <v>0.94232649071358754</v>
      </c>
      <c r="AB2103" s="25">
        <v>0</v>
      </c>
      <c r="AC2103" s="25">
        <v>2.3800000000000002E-2</v>
      </c>
      <c r="AD2103" s="121">
        <v>3066</v>
      </c>
      <c r="AE2103" s="121">
        <v>418</v>
      </c>
      <c r="AF2103" s="88">
        <v>7166</v>
      </c>
      <c r="AG2103" s="88">
        <v>16370</v>
      </c>
    </row>
    <row r="2104" spans="1:33">
      <c r="A2104" s="12" t="s">
        <v>140</v>
      </c>
      <c r="B2104" s="13" t="s">
        <v>75</v>
      </c>
      <c r="C2104" s="13" t="s">
        <v>188</v>
      </c>
      <c r="D2104" s="13">
        <v>2016</v>
      </c>
      <c r="E2104" s="13">
        <v>2017</v>
      </c>
      <c r="F2104" s="13" t="s">
        <v>102</v>
      </c>
      <c r="G2104" s="88"/>
      <c r="H2104" s="88"/>
      <c r="I2104" s="88"/>
      <c r="J2104" s="88"/>
      <c r="K2104" s="88"/>
      <c r="L2104" s="88"/>
      <c r="M2104" s="88">
        <v>3376</v>
      </c>
      <c r="N2104" s="88">
        <v>6904</v>
      </c>
      <c r="O2104" s="88"/>
      <c r="P2104" s="88"/>
      <c r="Q2104" s="88"/>
      <c r="R2104" s="88"/>
      <c r="S2104" s="88"/>
      <c r="T2104" s="88"/>
      <c r="U2104" s="88"/>
      <c r="V2104" s="88"/>
      <c r="W2104" s="140"/>
      <c r="X2104" s="140"/>
      <c r="Y2104" s="140"/>
      <c r="Z2104" s="25">
        <v>0.96969696969696972</v>
      </c>
      <c r="AA2104" s="25">
        <v>0.82524271844660191</v>
      </c>
      <c r="AB2104" s="25">
        <v>0.35</v>
      </c>
      <c r="AC2104" s="25">
        <v>6.5000000000000002E-2</v>
      </c>
      <c r="AD2104" s="121">
        <v>280</v>
      </c>
      <c r="AE2104" s="121">
        <v>57</v>
      </c>
      <c r="AF2104" s="88">
        <v>725</v>
      </c>
      <c r="AG2104" s="88">
        <v>1542</v>
      </c>
    </row>
    <row r="2105" spans="1:33">
      <c r="A2105" s="12" t="s">
        <v>141</v>
      </c>
      <c r="B2105" s="13" t="s">
        <v>75</v>
      </c>
      <c r="C2105" s="13" t="s">
        <v>188</v>
      </c>
      <c r="D2105" s="13">
        <v>2016</v>
      </c>
      <c r="E2105" s="13">
        <v>2017</v>
      </c>
      <c r="F2105" s="13" t="s">
        <v>102</v>
      </c>
      <c r="G2105" s="88"/>
      <c r="H2105" s="88"/>
      <c r="I2105" s="88"/>
      <c r="J2105" s="88"/>
      <c r="K2105" s="88"/>
      <c r="L2105" s="88"/>
      <c r="M2105" s="88">
        <v>4266</v>
      </c>
      <c r="N2105" s="88">
        <v>7392</v>
      </c>
      <c r="O2105" s="88"/>
      <c r="P2105" s="88"/>
      <c r="Q2105" s="88"/>
      <c r="R2105" s="88"/>
      <c r="S2105" s="88"/>
      <c r="T2105" s="88"/>
      <c r="U2105" s="88"/>
      <c r="V2105" s="88"/>
      <c r="W2105" s="140"/>
      <c r="X2105" s="140"/>
      <c r="Y2105" s="140"/>
      <c r="Z2105" s="25">
        <v>0.87894736842105259</v>
      </c>
      <c r="AA2105" s="25">
        <v>0.74264705882352944</v>
      </c>
      <c r="AB2105" s="25">
        <v>0.35</v>
      </c>
      <c r="AC2105" s="25">
        <v>6.5000000000000002E-2</v>
      </c>
      <c r="AD2105" s="121">
        <v>314</v>
      </c>
      <c r="AE2105" s="121">
        <v>85</v>
      </c>
      <c r="AF2105" s="88">
        <v>131</v>
      </c>
      <c r="AG2105" s="88">
        <v>237</v>
      </c>
    </row>
    <row r="2106" spans="1:33">
      <c r="A2106" s="12" t="s">
        <v>142</v>
      </c>
      <c r="B2106" s="13" t="s">
        <v>74</v>
      </c>
      <c r="C2106" s="13" t="s">
        <v>188</v>
      </c>
      <c r="D2106" s="13">
        <v>2016</v>
      </c>
      <c r="E2106" s="13">
        <v>2017</v>
      </c>
      <c r="F2106" s="13" t="s">
        <v>102</v>
      </c>
      <c r="G2106" s="88"/>
      <c r="H2106" s="88"/>
      <c r="I2106" s="88"/>
      <c r="J2106" s="88"/>
      <c r="K2106" s="88"/>
      <c r="L2106" s="88"/>
      <c r="M2106" s="88">
        <v>120825</v>
      </c>
      <c r="N2106" s="88">
        <v>248297</v>
      </c>
      <c r="O2106" s="88"/>
      <c r="P2106" s="88"/>
      <c r="Q2106" s="88"/>
      <c r="R2106" s="88"/>
      <c r="S2106" s="88"/>
      <c r="T2106" s="88"/>
      <c r="U2106" s="88"/>
      <c r="V2106" s="88"/>
      <c r="W2106" s="140"/>
      <c r="X2106" s="140"/>
      <c r="Y2106" s="140"/>
      <c r="Z2106" s="25">
        <v>0.98593097384040451</v>
      </c>
      <c r="AA2106" s="25">
        <v>0.99313621964097154</v>
      </c>
      <c r="AB2106" s="25">
        <v>0.42899999999999999</v>
      </c>
      <c r="AC2106" s="25">
        <v>6.4799999999999996E-2</v>
      </c>
      <c r="AD2106" s="121">
        <v>6609</v>
      </c>
      <c r="AE2106" s="121">
        <v>1468</v>
      </c>
      <c r="AF2106" s="88">
        <v>26368</v>
      </c>
      <c r="AG2106" s="88">
        <v>58002</v>
      </c>
    </row>
    <row r="2107" spans="1:33">
      <c r="A2107" s="12" t="s">
        <v>143</v>
      </c>
      <c r="B2107" s="13" t="s">
        <v>74</v>
      </c>
      <c r="C2107" s="13" t="s">
        <v>188</v>
      </c>
      <c r="D2107" s="13">
        <v>2016</v>
      </c>
      <c r="E2107" s="13">
        <v>2017</v>
      </c>
      <c r="F2107" s="13" t="s">
        <v>102</v>
      </c>
      <c r="G2107" s="88"/>
      <c r="H2107" s="88"/>
      <c r="I2107" s="88"/>
      <c r="J2107" s="88"/>
      <c r="K2107" s="88"/>
      <c r="L2107" s="88"/>
      <c r="M2107" s="88">
        <v>9017</v>
      </c>
      <c r="N2107" s="88">
        <v>17044</v>
      </c>
      <c r="O2107" s="88"/>
      <c r="P2107" s="88"/>
      <c r="Q2107" s="88"/>
      <c r="R2107" s="88"/>
      <c r="S2107" s="88"/>
      <c r="T2107" s="88"/>
      <c r="U2107" s="88"/>
      <c r="V2107" s="88"/>
      <c r="W2107" s="140"/>
      <c r="X2107" s="140"/>
      <c r="Y2107" s="140"/>
      <c r="Z2107" s="25">
        <v>1</v>
      </c>
      <c r="AA2107" s="25">
        <v>0.98089171974522293</v>
      </c>
      <c r="AB2107" s="25">
        <v>0.35</v>
      </c>
      <c r="AC2107" s="25">
        <v>6.5000000000000002E-2</v>
      </c>
      <c r="AD2107" s="121">
        <v>510</v>
      </c>
      <c r="AE2107" s="121">
        <v>214</v>
      </c>
      <c r="AF2107" s="88">
        <v>658</v>
      </c>
      <c r="AG2107" s="88">
        <v>1346</v>
      </c>
    </row>
    <row r="2108" spans="1:33">
      <c r="A2108" s="12" t="s">
        <v>144</v>
      </c>
      <c r="B2108" s="13" t="s">
        <v>75</v>
      </c>
      <c r="C2108" s="13" t="s">
        <v>188</v>
      </c>
      <c r="D2108" s="13">
        <v>2016</v>
      </c>
      <c r="E2108" s="13">
        <v>2017</v>
      </c>
      <c r="F2108" s="13" t="s">
        <v>102</v>
      </c>
      <c r="G2108" s="88"/>
      <c r="H2108" s="88"/>
      <c r="I2108" s="88"/>
      <c r="J2108" s="88"/>
      <c r="K2108" s="88"/>
      <c r="L2108" s="88"/>
      <c r="M2108" s="88">
        <v>1163</v>
      </c>
      <c r="N2108" s="88">
        <v>2100</v>
      </c>
      <c r="O2108" s="88"/>
      <c r="P2108" s="88"/>
      <c r="Q2108" s="88"/>
      <c r="R2108" s="88"/>
      <c r="S2108" s="88"/>
      <c r="T2108" s="88"/>
      <c r="U2108" s="88"/>
      <c r="V2108" s="88"/>
      <c r="W2108" s="140"/>
      <c r="X2108" s="140"/>
      <c r="Y2108" s="140"/>
      <c r="Z2108" s="25">
        <v>0.95945945945945943</v>
      </c>
      <c r="AA2108" s="25">
        <v>0.9375</v>
      </c>
      <c r="AB2108" s="25">
        <v>0.35</v>
      </c>
      <c r="AC2108" s="25">
        <v>6.5000000000000002E-2</v>
      </c>
      <c r="AD2108" s="121">
        <v>103</v>
      </c>
      <c r="AE2108" s="121">
        <v>19</v>
      </c>
      <c r="AF2108" s="88">
        <v>49</v>
      </c>
      <c r="AG2108" s="88">
        <v>83</v>
      </c>
    </row>
    <row r="2109" spans="1:33">
      <c r="A2109" s="12" t="s">
        <v>145</v>
      </c>
      <c r="B2109" s="13" t="s">
        <v>75</v>
      </c>
      <c r="C2109" s="13" t="s">
        <v>188</v>
      </c>
      <c r="D2109" s="13">
        <v>2016</v>
      </c>
      <c r="E2109" s="13">
        <v>2017</v>
      </c>
      <c r="F2109" s="13" t="s">
        <v>102</v>
      </c>
      <c r="G2109" s="88"/>
      <c r="H2109" s="88"/>
      <c r="I2109" s="88"/>
      <c r="J2109" s="88"/>
      <c r="K2109" s="88"/>
      <c r="L2109" s="88"/>
      <c r="M2109" s="88">
        <v>126507</v>
      </c>
      <c r="N2109" s="88">
        <v>281279</v>
      </c>
      <c r="O2109" s="88"/>
      <c r="P2109" s="88"/>
      <c r="Q2109" s="88"/>
      <c r="R2109" s="88"/>
      <c r="S2109" s="88"/>
      <c r="T2109" s="88"/>
      <c r="U2109" s="88"/>
      <c r="V2109" s="88"/>
      <c r="W2109" s="140"/>
      <c r="X2109" s="140"/>
      <c r="Y2109" s="140"/>
      <c r="Z2109" s="25">
        <v>0.99398688046647232</v>
      </c>
      <c r="AA2109" s="25">
        <v>0.93362490352456906</v>
      </c>
      <c r="AB2109" s="25">
        <v>0.41699999999999998</v>
      </c>
      <c r="AC2109" s="25">
        <v>5.21E-2</v>
      </c>
      <c r="AD2109" s="121">
        <v>8876</v>
      </c>
      <c r="AE2109" s="121">
        <v>2293</v>
      </c>
      <c r="AF2109" s="88">
        <v>14635</v>
      </c>
      <c r="AG2109" s="88">
        <v>33122</v>
      </c>
    </row>
    <row r="2110" spans="1:33">
      <c r="A2110" s="12" t="s">
        <v>146</v>
      </c>
      <c r="B2110" s="13" t="s">
        <v>74</v>
      </c>
      <c r="C2110" s="13" t="s">
        <v>188</v>
      </c>
      <c r="D2110" s="13">
        <v>2016</v>
      </c>
      <c r="E2110" s="13">
        <v>2017</v>
      </c>
      <c r="F2110" s="13" t="s">
        <v>102</v>
      </c>
      <c r="G2110" s="88"/>
      <c r="H2110" s="88"/>
      <c r="I2110" s="88"/>
      <c r="J2110" s="88"/>
      <c r="K2110" s="88"/>
      <c r="L2110" s="88"/>
      <c r="M2110" s="88">
        <v>99968</v>
      </c>
      <c r="N2110" s="88">
        <v>210293</v>
      </c>
      <c r="O2110" s="88"/>
      <c r="P2110" s="88"/>
      <c r="Q2110" s="88"/>
      <c r="R2110" s="88"/>
      <c r="S2110" s="88"/>
      <c r="T2110" s="88"/>
      <c r="U2110" s="88"/>
      <c r="V2110" s="88"/>
      <c r="W2110" s="140"/>
      <c r="X2110" s="140"/>
      <c r="Y2110" s="140"/>
      <c r="Z2110" s="25">
        <v>0.99366780321480763</v>
      </c>
      <c r="AA2110" s="25">
        <v>0.98664343786295006</v>
      </c>
      <c r="AB2110" s="25">
        <v>0.308</v>
      </c>
      <c r="AC2110" s="25">
        <v>5.6300000000000003E-2</v>
      </c>
      <c r="AD2110" s="121">
        <v>7297</v>
      </c>
      <c r="AE2110" s="121">
        <v>1882</v>
      </c>
      <c r="AF2110" s="88">
        <v>8403</v>
      </c>
      <c r="AG2110" s="88">
        <v>16858</v>
      </c>
    </row>
    <row r="2111" spans="1:33">
      <c r="A2111" s="12" t="s">
        <v>147</v>
      </c>
      <c r="B2111" s="13" t="s">
        <v>75</v>
      </c>
      <c r="C2111" s="13" t="s">
        <v>188</v>
      </c>
      <c r="D2111" s="13">
        <v>2016</v>
      </c>
      <c r="E2111" s="13">
        <v>2017</v>
      </c>
      <c r="F2111" s="13" t="s">
        <v>102</v>
      </c>
      <c r="G2111" s="88"/>
      <c r="H2111" s="88"/>
      <c r="I2111" s="88"/>
      <c r="J2111" s="88"/>
      <c r="K2111" s="88"/>
      <c r="L2111" s="88"/>
      <c r="M2111" s="88">
        <v>2381</v>
      </c>
      <c r="N2111" s="88">
        <v>5290</v>
      </c>
      <c r="O2111" s="88"/>
      <c r="P2111" s="88"/>
      <c r="Q2111" s="88"/>
      <c r="R2111" s="88"/>
      <c r="S2111" s="88"/>
      <c r="T2111" s="88"/>
      <c r="U2111" s="88"/>
      <c r="V2111" s="88"/>
      <c r="W2111" s="140"/>
      <c r="X2111" s="140"/>
      <c r="Y2111" s="140"/>
      <c r="Z2111" s="25">
        <v>0.98484848484848486</v>
      </c>
      <c r="AA2111" s="25">
        <v>1</v>
      </c>
      <c r="AB2111" s="25">
        <v>0.35</v>
      </c>
      <c r="AC2111" s="25">
        <v>6.5000000000000002E-2</v>
      </c>
      <c r="AD2111" s="121">
        <v>166</v>
      </c>
      <c r="AE2111" s="121">
        <v>18</v>
      </c>
      <c r="AF2111" s="88">
        <v>335</v>
      </c>
      <c r="AG2111" s="88">
        <v>794</v>
      </c>
    </row>
    <row r="2112" spans="1:33">
      <c r="A2112" s="12" t="s">
        <v>148</v>
      </c>
      <c r="B2112" s="13" t="s">
        <v>75</v>
      </c>
      <c r="C2112" s="13" t="s">
        <v>188</v>
      </c>
      <c r="D2112" s="13">
        <v>2016</v>
      </c>
      <c r="E2112" s="13">
        <v>2017</v>
      </c>
      <c r="F2112" s="13" t="s">
        <v>102</v>
      </c>
      <c r="G2112" s="88"/>
      <c r="H2112" s="88"/>
      <c r="I2112" s="88"/>
      <c r="J2112" s="88"/>
      <c r="K2112" s="88"/>
      <c r="L2112" s="88"/>
      <c r="M2112" s="88">
        <v>172876</v>
      </c>
      <c r="N2112" s="88">
        <v>378023</v>
      </c>
      <c r="O2112" s="88"/>
      <c r="P2112" s="88"/>
      <c r="Q2112" s="88"/>
      <c r="R2112" s="88"/>
      <c r="S2112" s="88"/>
      <c r="T2112" s="88"/>
      <c r="U2112" s="88"/>
      <c r="V2112" s="88"/>
      <c r="W2112" s="140"/>
      <c r="X2112" s="140"/>
      <c r="Y2112" s="140"/>
      <c r="Z2112" s="25">
        <v>0.99565389174239427</v>
      </c>
      <c r="AA2112" s="25">
        <v>0.96005351681957185</v>
      </c>
      <c r="AB2112" s="25">
        <v>0.33300000000000002</v>
      </c>
      <c r="AC2112" s="25">
        <v>2.8000000000000001E-2</v>
      </c>
      <c r="AD2112" s="121">
        <v>10219</v>
      </c>
      <c r="AE2112" s="121">
        <v>2588</v>
      </c>
      <c r="AF2112" s="88">
        <v>19169</v>
      </c>
      <c r="AG2112" s="88">
        <v>41685</v>
      </c>
    </row>
    <row r="2113" spans="1:33">
      <c r="A2113" s="12" t="s">
        <v>149</v>
      </c>
      <c r="B2113" s="13" t="s">
        <v>74</v>
      </c>
      <c r="C2113" s="13" t="s">
        <v>188</v>
      </c>
      <c r="D2113" s="13">
        <v>2016</v>
      </c>
      <c r="E2113" s="13">
        <v>2017</v>
      </c>
      <c r="F2113" s="13" t="s">
        <v>102</v>
      </c>
      <c r="G2113" s="88"/>
      <c r="H2113" s="88"/>
      <c r="I2113" s="88"/>
      <c r="J2113" s="88"/>
      <c r="K2113" s="88"/>
      <c r="L2113" s="88"/>
      <c r="M2113" s="88">
        <v>138842</v>
      </c>
      <c r="N2113" s="88">
        <v>281401</v>
      </c>
      <c r="O2113" s="88"/>
      <c r="P2113" s="88"/>
      <c r="Q2113" s="88"/>
      <c r="R2113" s="88"/>
      <c r="S2113" s="88"/>
      <c r="T2113" s="88"/>
      <c r="U2113" s="88"/>
      <c r="V2113" s="88"/>
      <c r="W2113" s="140"/>
      <c r="X2113" s="140"/>
      <c r="Y2113" s="140"/>
      <c r="Z2113" s="25">
        <v>0.9833963504849581</v>
      </c>
      <c r="AA2113" s="25">
        <v>0.98697711128650356</v>
      </c>
      <c r="AB2113" s="25">
        <v>0.52600000000000002</v>
      </c>
      <c r="AC2113" s="25">
        <v>2.93E-2</v>
      </c>
      <c r="AD2113" s="121">
        <v>10358</v>
      </c>
      <c r="AE2113" s="121">
        <v>3253</v>
      </c>
      <c r="AF2113" s="88">
        <v>14558</v>
      </c>
      <c r="AG2113" s="88">
        <v>30489</v>
      </c>
    </row>
    <row r="2114" spans="1:33">
      <c r="A2114" s="12" t="s">
        <v>150</v>
      </c>
      <c r="B2114" s="13" t="s">
        <v>74</v>
      </c>
      <c r="C2114" s="13" t="s">
        <v>188</v>
      </c>
      <c r="D2114" s="13">
        <v>2016</v>
      </c>
      <c r="E2114" s="13">
        <v>2017</v>
      </c>
      <c r="F2114" s="13" t="s">
        <v>102</v>
      </c>
      <c r="G2114" s="88"/>
      <c r="H2114" s="88"/>
      <c r="I2114" s="88"/>
      <c r="J2114" s="88"/>
      <c r="K2114" s="88"/>
      <c r="L2114" s="88"/>
      <c r="M2114" s="88">
        <v>34368</v>
      </c>
      <c r="N2114" s="88">
        <v>52485</v>
      </c>
      <c r="O2114" s="88"/>
      <c r="P2114" s="88"/>
      <c r="Q2114" s="88"/>
      <c r="R2114" s="88"/>
      <c r="S2114" s="88"/>
      <c r="T2114" s="88"/>
      <c r="U2114" s="88"/>
      <c r="V2114" s="88"/>
      <c r="W2114" s="140"/>
      <c r="X2114" s="140"/>
      <c r="Y2114" s="140"/>
      <c r="Z2114" s="25">
        <v>0.98202247191011238</v>
      </c>
      <c r="AA2114" s="25">
        <v>0.94293865905848784</v>
      </c>
      <c r="AB2114" s="25">
        <v>0.33300000000000002</v>
      </c>
      <c r="AC2114" s="25">
        <v>5.3699999999999998E-2</v>
      </c>
      <c r="AD2114" s="121">
        <v>2464</v>
      </c>
      <c r="AE2114" s="121">
        <v>700</v>
      </c>
      <c r="AF2114" s="88">
        <v>3798</v>
      </c>
      <c r="AG2114" s="88">
        <v>6172</v>
      </c>
    </row>
    <row r="2115" spans="1:33">
      <c r="A2115" s="12" t="s">
        <v>151</v>
      </c>
      <c r="B2115" s="13" t="s">
        <v>75</v>
      </c>
      <c r="C2115" s="13" t="s">
        <v>188</v>
      </c>
      <c r="D2115" s="13">
        <v>2016</v>
      </c>
      <c r="E2115" s="13">
        <v>2017</v>
      </c>
      <c r="F2115" s="13" t="s">
        <v>102</v>
      </c>
      <c r="G2115" s="88"/>
      <c r="H2115" s="88"/>
      <c r="I2115" s="88"/>
      <c r="J2115" s="88"/>
      <c r="K2115" s="88"/>
      <c r="L2115" s="88"/>
      <c r="M2115" s="88">
        <v>49970</v>
      </c>
      <c r="N2115" s="88">
        <v>112183</v>
      </c>
      <c r="O2115" s="88"/>
      <c r="P2115" s="88"/>
      <c r="Q2115" s="88"/>
      <c r="R2115" s="88"/>
      <c r="S2115" s="88"/>
      <c r="T2115" s="88"/>
      <c r="U2115" s="88"/>
      <c r="V2115" s="88"/>
      <c r="W2115" s="140"/>
      <c r="X2115" s="140"/>
      <c r="Y2115" s="140"/>
      <c r="Z2115" s="25">
        <v>0.97694524495677237</v>
      </c>
      <c r="AA2115" s="25">
        <v>0.91947852760736193</v>
      </c>
      <c r="AB2115" s="25">
        <v>0</v>
      </c>
      <c r="AC2115" s="25">
        <v>2.3E-2</v>
      </c>
      <c r="AD2115" s="121">
        <v>3036</v>
      </c>
      <c r="AE2115" s="121">
        <v>1056</v>
      </c>
      <c r="AF2115" s="88">
        <v>6554</v>
      </c>
      <c r="AG2115" s="88">
        <v>14337</v>
      </c>
    </row>
    <row r="2116" spans="1:33">
      <c r="A2116" s="12" t="s">
        <v>152</v>
      </c>
      <c r="B2116" s="13" t="s">
        <v>74</v>
      </c>
      <c r="C2116" s="13" t="s">
        <v>188</v>
      </c>
      <c r="D2116" s="13">
        <v>2016</v>
      </c>
      <c r="E2116" s="13">
        <v>2017</v>
      </c>
      <c r="F2116" s="13" t="s">
        <v>102</v>
      </c>
      <c r="G2116" s="88"/>
      <c r="H2116" s="88"/>
      <c r="I2116" s="88"/>
      <c r="J2116" s="88"/>
      <c r="K2116" s="88"/>
      <c r="L2116" s="88"/>
      <c r="M2116" s="88">
        <v>9697</v>
      </c>
      <c r="N2116" s="88">
        <v>17488</v>
      </c>
      <c r="O2116" s="88"/>
      <c r="P2116" s="88"/>
      <c r="Q2116" s="88"/>
      <c r="R2116" s="88"/>
      <c r="S2116" s="88"/>
      <c r="T2116" s="88"/>
      <c r="U2116" s="88"/>
      <c r="V2116" s="88"/>
      <c r="W2116" s="140"/>
      <c r="X2116" s="140"/>
      <c r="Y2116" s="140"/>
      <c r="Z2116" s="25">
        <v>0.98206278026905824</v>
      </c>
      <c r="AA2116" s="25">
        <v>0.97599999999999998</v>
      </c>
      <c r="AB2116" s="25">
        <v>0.35</v>
      </c>
      <c r="AC2116" s="25">
        <v>6.5000000000000002E-2</v>
      </c>
      <c r="AD2116" s="121">
        <v>712</v>
      </c>
      <c r="AE2116" s="121">
        <v>157</v>
      </c>
      <c r="AF2116" s="88">
        <v>1087</v>
      </c>
      <c r="AG2116" s="88">
        <v>2280</v>
      </c>
    </row>
    <row r="2117" spans="1:33">
      <c r="A2117" s="12" t="s">
        <v>153</v>
      </c>
      <c r="B2117" s="13" t="s">
        <v>74</v>
      </c>
      <c r="C2117" s="13" t="s">
        <v>188</v>
      </c>
      <c r="D2117" s="13">
        <v>2016</v>
      </c>
      <c r="E2117" s="13">
        <v>2017</v>
      </c>
      <c r="F2117" s="13" t="s">
        <v>102</v>
      </c>
      <c r="G2117" s="88"/>
      <c r="H2117" s="88"/>
      <c r="I2117" s="88"/>
      <c r="J2117" s="88"/>
      <c r="K2117" s="88"/>
      <c r="L2117" s="88"/>
      <c r="M2117" s="88">
        <v>14449</v>
      </c>
      <c r="N2117" s="88">
        <v>28057</v>
      </c>
      <c r="O2117" s="88"/>
      <c r="P2117" s="88"/>
      <c r="Q2117" s="88"/>
      <c r="R2117" s="88"/>
      <c r="S2117" s="88"/>
      <c r="T2117" s="88"/>
      <c r="U2117" s="88"/>
      <c r="V2117" s="88"/>
      <c r="W2117" s="140"/>
      <c r="X2117" s="140"/>
      <c r="Y2117" s="140"/>
      <c r="Z2117" s="25">
        <v>0.96590909090909094</v>
      </c>
      <c r="AA2117" s="25">
        <v>0.90273556231003038</v>
      </c>
      <c r="AB2117" s="25">
        <v>0.35</v>
      </c>
      <c r="AC2117" s="25">
        <v>6.5000000000000002E-2</v>
      </c>
      <c r="AD2117" s="121">
        <v>976</v>
      </c>
      <c r="AE2117" s="121">
        <v>188</v>
      </c>
      <c r="AF2117" s="88">
        <v>3339</v>
      </c>
      <c r="AG2117" s="88">
        <v>6620</v>
      </c>
    </row>
    <row r="2118" spans="1:33">
      <c r="A2118" s="12" t="s">
        <v>154</v>
      </c>
      <c r="B2118" s="13" t="s">
        <v>74</v>
      </c>
      <c r="C2118" s="13" t="s">
        <v>188</v>
      </c>
      <c r="D2118" s="13">
        <v>2016</v>
      </c>
      <c r="E2118" s="13">
        <v>2017</v>
      </c>
      <c r="F2118" s="13" t="s">
        <v>102</v>
      </c>
      <c r="G2118" s="88"/>
      <c r="H2118" s="88"/>
      <c r="I2118" s="88"/>
      <c r="J2118" s="88"/>
      <c r="K2118" s="88"/>
      <c r="L2118" s="88"/>
      <c r="M2118" s="88">
        <v>18591</v>
      </c>
      <c r="N2118" s="88">
        <v>38443</v>
      </c>
      <c r="O2118" s="88"/>
      <c r="P2118" s="88"/>
      <c r="Q2118" s="88"/>
      <c r="R2118" s="88"/>
      <c r="S2118" s="88"/>
      <c r="T2118" s="88"/>
      <c r="U2118" s="88"/>
      <c r="V2118" s="88"/>
      <c r="W2118" s="140"/>
      <c r="X2118" s="140"/>
      <c r="Y2118" s="140"/>
      <c r="Z2118" s="25">
        <v>0.87590711175616831</v>
      </c>
      <c r="AA2118" s="25">
        <v>0.88563049853372433</v>
      </c>
      <c r="AB2118" s="25">
        <v>0.35</v>
      </c>
      <c r="AC2118" s="25">
        <v>6.5000000000000002E-2</v>
      </c>
      <c r="AD2118" s="121">
        <v>1858</v>
      </c>
      <c r="AE2118" s="121">
        <v>325</v>
      </c>
      <c r="AF2118" s="88">
        <v>4758</v>
      </c>
      <c r="AG2118" s="88">
        <v>10984</v>
      </c>
    </row>
    <row r="2119" spans="1:33">
      <c r="A2119" s="12" t="s">
        <v>155</v>
      </c>
      <c r="B2119" s="13" t="s">
        <v>74</v>
      </c>
      <c r="C2119" s="13" t="s">
        <v>188</v>
      </c>
      <c r="D2119" s="13">
        <v>2016</v>
      </c>
      <c r="E2119" s="13">
        <v>2017</v>
      </c>
      <c r="F2119" s="13" t="s">
        <v>102</v>
      </c>
      <c r="G2119" s="88"/>
      <c r="H2119" s="88"/>
      <c r="I2119" s="88"/>
      <c r="J2119" s="88"/>
      <c r="K2119" s="88"/>
      <c r="L2119" s="88"/>
      <c r="M2119" s="88">
        <v>50599</v>
      </c>
      <c r="N2119" s="88">
        <v>99337</v>
      </c>
      <c r="O2119" s="88"/>
      <c r="P2119" s="88"/>
      <c r="Q2119" s="88"/>
      <c r="R2119" s="88"/>
      <c r="S2119" s="88"/>
      <c r="T2119" s="88"/>
      <c r="U2119" s="88"/>
      <c r="V2119" s="88"/>
      <c r="W2119" s="140"/>
      <c r="X2119" s="140"/>
      <c r="Y2119" s="140"/>
      <c r="Z2119" s="25">
        <v>0.99021526418786698</v>
      </c>
      <c r="AA2119" s="25">
        <v>0.98190045248868774</v>
      </c>
      <c r="AB2119" s="25">
        <v>0.4</v>
      </c>
      <c r="AC2119" s="25">
        <v>5.6099999999999997E-2</v>
      </c>
      <c r="AD2119" s="121">
        <v>2522</v>
      </c>
      <c r="AE2119" s="121">
        <v>561</v>
      </c>
      <c r="AF2119" s="88">
        <v>9152</v>
      </c>
      <c r="AG2119" s="88">
        <v>18788</v>
      </c>
    </row>
    <row r="2120" spans="1:33">
      <c r="A2120" s="12" t="s">
        <v>156</v>
      </c>
      <c r="B2120" s="13" t="s">
        <v>74</v>
      </c>
      <c r="C2120" s="13" t="s">
        <v>188</v>
      </c>
      <c r="D2120" s="13">
        <v>2016</v>
      </c>
      <c r="E2120" s="13">
        <v>2017</v>
      </c>
      <c r="F2120" s="13" t="s">
        <v>102</v>
      </c>
      <c r="G2120" s="88"/>
      <c r="H2120" s="88"/>
      <c r="I2120" s="88"/>
      <c r="J2120" s="88"/>
      <c r="K2120" s="88"/>
      <c r="L2120" s="88"/>
      <c r="M2120" s="88">
        <v>14564</v>
      </c>
      <c r="N2120" s="88">
        <v>26638</v>
      </c>
      <c r="O2120" s="88"/>
      <c r="P2120" s="88"/>
      <c r="Q2120" s="88"/>
      <c r="R2120" s="88"/>
      <c r="S2120" s="88"/>
      <c r="T2120" s="88"/>
      <c r="U2120" s="88"/>
      <c r="V2120" s="88"/>
      <c r="W2120" s="140"/>
      <c r="X2120" s="140"/>
      <c r="Y2120" s="140"/>
      <c r="Z2120" s="25">
        <v>0.96575342465753422</v>
      </c>
      <c r="AA2120" s="25">
        <v>0.99563318777292575</v>
      </c>
      <c r="AB2120" s="25">
        <v>0.35</v>
      </c>
      <c r="AC2120" s="25">
        <v>6.5000000000000002E-2</v>
      </c>
      <c r="AD2120" s="121">
        <v>1015</v>
      </c>
      <c r="AE2120" s="121">
        <v>247</v>
      </c>
      <c r="AF2120" s="88">
        <v>2501</v>
      </c>
      <c r="AG2120" s="88">
        <v>5387</v>
      </c>
    </row>
    <row r="2121" spans="1:33">
      <c r="A2121" s="12" t="s">
        <v>157</v>
      </c>
      <c r="B2121" s="13" t="s">
        <v>75</v>
      </c>
      <c r="C2121" s="13" t="s">
        <v>188</v>
      </c>
      <c r="D2121" s="13">
        <v>2016</v>
      </c>
      <c r="E2121" s="13">
        <v>2017</v>
      </c>
      <c r="F2121" s="13" t="s">
        <v>102</v>
      </c>
      <c r="G2121" s="88"/>
      <c r="H2121" s="88"/>
      <c r="I2121" s="88"/>
      <c r="J2121" s="88"/>
      <c r="K2121" s="88"/>
      <c r="L2121" s="88"/>
      <c r="M2121" s="88">
        <v>12730</v>
      </c>
      <c r="N2121" s="88">
        <v>24056</v>
      </c>
      <c r="O2121" s="88"/>
      <c r="P2121" s="88"/>
      <c r="Q2121" s="88"/>
      <c r="R2121" s="88"/>
      <c r="S2121" s="88"/>
      <c r="T2121" s="88"/>
      <c r="U2121" s="88"/>
      <c r="V2121" s="88"/>
      <c r="W2121" s="140"/>
      <c r="X2121" s="140"/>
      <c r="Y2121" s="140"/>
      <c r="Z2121" s="25">
        <v>0.93728813559322033</v>
      </c>
      <c r="AA2121" s="25">
        <v>0.94907407407407407</v>
      </c>
      <c r="AB2121" s="25">
        <v>0.35</v>
      </c>
      <c r="AC2121" s="25">
        <v>6.5000000000000002E-2</v>
      </c>
      <c r="AD2121" s="121">
        <v>935</v>
      </c>
      <c r="AE2121" s="121">
        <v>222</v>
      </c>
      <c r="AF2121" s="88">
        <v>554</v>
      </c>
      <c r="AG2121" s="88">
        <v>879</v>
      </c>
    </row>
    <row r="2122" spans="1:33">
      <c r="A2122" s="12" t="s">
        <v>158</v>
      </c>
      <c r="B2122" s="13" t="s">
        <v>75</v>
      </c>
      <c r="C2122" s="13" t="s">
        <v>188</v>
      </c>
      <c r="D2122" s="13">
        <v>2016</v>
      </c>
      <c r="E2122" s="13">
        <v>2017</v>
      </c>
      <c r="F2122" s="13" t="s">
        <v>102</v>
      </c>
      <c r="G2122" s="88"/>
      <c r="H2122" s="88"/>
      <c r="I2122" s="88"/>
      <c r="J2122" s="88"/>
      <c r="K2122" s="88"/>
      <c r="L2122" s="88"/>
      <c r="M2122" s="88">
        <v>164</v>
      </c>
      <c r="N2122" s="88">
        <v>286</v>
      </c>
      <c r="O2122" s="88"/>
      <c r="P2122" s="88"/>
      <c r="Q2122" s="88"/>
      <c r="R2122" s="88"/>
      <c r="S2122" s="88"/>
      <c r="T2122" s="88"/>
      <c r="U2122" s="88"/>
      <c r="V2122" s="88"/>
      <c r="W2122" s="140"/>
      <c r="X2122" s="140"/>
      <c r="Y2122" s="140"/>
      <c r="Z2122" s="25">
        <v>1</v>
      </c>
      <c r="AA2122" s="25">
        <v>1</v>
      </c>
      <c r="AB2122" s="25">
        <v>0.35</v>
      </c>
      <c r="AC2122" s="25">
        <v>6.5000000000000002E-2</v>
      </c>
      <c r="AD2122" s="121">
        <v>7</v>
      </c>
      <c r="AE2122" s="121">
        <v>0</v>
      </c>
      <c r="AF2122" s="88" t="s">
        <v>430</v>
      </c>
      <c r="AG2122" s="88" t="s">
        <v>430</v>
      </c>
    </row>
    <row r="2123" spans="1:33">
      <c r="A2123" s="12" t="s">
        <v>159</v>
      </c>
      <c r="B2123" s="13" t="s">
        <v>75</v>
      </c>
      <c r="C2123" s="13" t="s">
        <v>188</v>
      </c>
      <c r="D2123" s="13">
        <v>2016</v>
      </c>
      <c r="E2123" s="13">
        <v>2017</v>
      </c>
      <c r="F2123" s="13" t="s">
        <v>102</v>
      </c>
      <c r="G2123" s="88"/>
      <c r="H2123" s="88"/>
      <c r="I2123" s="88"/>
      <c r="J2123" s="88"/>
      <c r="K2123" s="88"/>
      <c r="L2123" s="88"/>
      <c r="M2123" s="88">
        <v>3130</v>
      </c>
      <c r="N2123" s="88">
        <v>6580</v>
      </c>
      <c r="O2123" s="88"/>
      <c r="P2123" s="88"/>
      <c r="Q2123" s="88"/>
      <c r="R2123" s="88"/>
      <c r="S2123" s="88"/>
      <c r="T2123" s="88"/>
      <c r="U2123" s="88"/>
      <c r="V2123" s="88"/>
      <c r="W2123" s="140"/>
      <c r="X2123" s="140"/>
      <c r="Y2123" s="140"/>
      <c r="Z2123" s="25">
        <v>0.93006993006993011</v>
      </c>
      <c r="AA2123" s="25">
        <v>0.85106382978723405</v>
      </c>
      <c r="AB2123" s="25">
        <v>0.35</v>
      </c>
      <c r="AC2123" s="25">
        <v>6.5000000000000002E-2</v>
      </c>
      <c r="AD2123" s="121">
        <v>238</v>
      </c>
      <c r="AE2123" s="121">
        <v>68</v>
      </c>
      <c r="AF2123" s="88">
        <v>150</v>
      </c>
      <c r="AG2123" s="88">
        <v>270</v>
      </c>
    </row>
    <row r="2124" spans="1:33">
      <c r="A2124" s="12" t="s">
        <v>160</v>
      </c>
      <c r="B2124" s="13" t="s">
        <v>74</v>
      </c>
      <c r="C2124" s="13" t="s">
        <v>188</v>
      </c>
      <c r="D2124" s="13">
        <v>2016</v>
      </c>
      <c r="E2124" s="13">
        <v>2017</v>
      </c>
      <c r="F2124" s="13" t="s">
        <v>102</v>
      </c>
      <c r="G2124" s="88"/>
      <c r="H2124" s="88"/>
      <c r="I2124" s="88"/>
      <c r="J2124" s="88"/>
      <c r="K2124" s="88"/>
      <c r="L2124" s="88"/>
      <c r="M2124" s="88">
        <v>21606</v>
      </c>
      <c r="N2124" s="88">
        <v>40825</v>
      </c>
      <c r="O2124" s="88"/>
      <c r="P2124" s="88"/>
      <c r="Q2124" s="88"/>
      <c r="R2124" s="88"/>
      <c r="S2124" s="88"/>
      <c r="T2124" s="88"/>
      <c r="U2124" s="88"/>
      <c r="V2124" s="88"/>
      <c r="W2124" s="140"/>
      <c r="X2124" s="140"/>
      <c r="Y2124" s="140"/>
      <c r="Z2124" s="25">
        <v>0.95609756097560972</v>
      </c>
      <c r="AA2124" s="25">
        <v>0.970873786407767</v>
      </c>
      <c r="AB2124" s="25">
        <v>0.33300000000000002</v>
      </c>
      <c r="AC2124" s="25">
        <v>3.5999999999999999E-3</v>
      </c>
      <c r="AD2124" s="121">
        <v>1323</v>
      </c>
      <c r="AE2124" s="121">
        <v>306</v>
      </c>
      <c r="AF2124" s="88">
        <v>2100</v>
      </c>
      <c r="AG2124" s="88">
        <v>4229</v>
      </c>
    </row>
    <row r="2125" spans="1:33">
      <c r="A2125" s="12" t="s">
        <v>161</v>
      </c>
      <c r="B2125" s="13" t="s">
        <v>74</v>
      </c>
      <c r="C2125" s="13" t="s">
        <v>188</v>
      </c>
      <c r="D2125" s="13">
        <v>2016</v>
      </c>
      <c r="E2125" s="13">
        <v>2017</v>
      </c>
      <c r="F2125" s="13" t="s">
        <v>102</v>
      </c>
      <c r="G2125" s="88"/>
      <c r="H2125" s="88"/>
      <c r="I2125" s="88"/>
      <c r="J2125" s="88"/>
      <c r="K2125" s="88"/>
      <c r="L2125" s="88"/>
      <c r="M2125" s="88">
        <v>17891</v>
      </c>
      <c r="N2125" s="88">
        <v>31889</v>
      </c>
      <c r="O2125" s="88"/>
      <c r="P2125" s="88"/>
      <c r="Q2125" s="88"/>
      <c r="R2125" s="88"/>
      <c r="S2125" s="88"/>
      <c r="T2125" s="88"/>
      <c r="U2125" s="88"/>
      <c r="V2125" s="88"/>
      <c r="W2125" s="140"/>
      <c r="X2125" s="140"/>
      <c r="Y2125" s="140"/>
      <c r="Z2125" s="25">
        <v>0.95957446808510638</v>
      </c>
      <c r="AA2125" s="25">
        <v>0.65306122448979587</v>
      </c>
      <c r="AB2125" s="25">
        <v>0.35</v>
      </c>
      <c r="AC2125" s="25">
        <v>6.5000000000000002E-2</v>
      </c>
      <c r="AD2125" s="121">
        <v>1468</v>
      </c>
      <c r="AE2125" s="121">
        <v>331</v>
      </c>
      <c r="AF2125" s="88">
        <v>2958</v>
      </c>
      <c r="AG2125" s="88">
        <v>6207</v>
      </c>
    </row>
    <row r="2126" spans="1:33">
      <c r="A2126" s="12" t="s">
        <v>162</v>
      </c>
      <c r="B2126" s="13" t="s">
        <v>75</v>
      </c>
      <c r="C2126" s="13" t="s">
        <v>188</v>
      </c>
      <c r="D2126" s="13">
        <v>2016</v>
      </c>
      <c r="E2126" s="13">
        <v>2017</v>
      </c>
      <c r="F2126" s="13" t="s">
        <v>102</v>
      </c>
      <c r="G2126" s="88"/>
      <c r="H2126" s="88"/>
      <c r="I2126" s="88"/>
      <c r="J2126" s="88"/>
      <c r="K2126" s="88"/>
      <c r="L2126" s="88"/>
      <c r="M2126" s="88">
        <v>40599</v>
      </c>
      <c r="N2126" s="88">
        <v>85272</v>
      </c>
      <c r="O2126" s="88"/>
      <c r="P2126" s="88"/>
      <c r="Q2126" s="88"/>
      <c r="R2126" s="88"/>
      <c r="S2126" s="88"/>
      <c r="T2126" s="88"/>
      <c r="U2126" s="88"/>
      <c r="V2126" s="88"/>
      <c r="W2126" s="140"/>
      <c r="X2126" s="140"/>
      <c r="Y2126" s="140"/>
      <c r="Z2126" s="25">
        <v>0.98522727272727273</v>
      </c>
      <c r="AA2126" s="25">
        <v>0.93540268456375841</v>
      </c>
      <c r="AB2126" s="25">
        <v>0.66700000000000004</v>
      </c>
      <c r="AC2126" s="25">
        <v>2.8400000000000002E-2</v>
      </c>
      <c r="AD2126" s="121">
        <v>2643</v>
      </c>
      <c r="AE2126" s="121">
        <v>597</v>
      </c>
      <c r="AF2126" s="88">
        <v>4845</v>
      </c>
      <c r="AG2126" s="88">
        <v>10522</v>
      </c>
    </row>
    <row r="2127" spans="1:33">
      <c r="A2127" s="12" t="s">
        <v>163</v>
      </c>
      <c r="B2127" s="13" t="s">
        <v>75</v>
      </c>
      <c r="C2127" s="13" t="s">
        <v>188</v>
      </c>
      <c r="D2127" s="13">
        <v>2016</v>
      </c>
      <c r="E2127" s="13">
        <v>2017</v>
      </c>
      <c r="F2127" s="13" t="s">
        <v>102</v>
      </c>
      <c r="G2127" s="88"/>
      <c r="H2127" s="88"/>
      <c r="I2127" s="88"/>
      <c r="J2127" s="88"/>
      <c r="K2127" s="88"/>
      <c r="L2127" s="88"/>
      <c r="M2127" s="88">
        <v>5591</v>
      </c>
      <c r="N2127" s="88">
        <v>12823</v>
      </c>
      <c r="O2127" s="88"/>
      <c r="P2127" s="88"/>
      <c r="Q2127" s="88"/>
      <c r="R2127" s="88"/>
      <c r="S2127" s="88"/>
      <c r="T2127" s="88"/>
      <c r="U2127" s="88"/>
      <c r="V2127" s="88"/>
      <c r="W2127" s="140"/>
      <c r="X2127" s="140"/>
      <c r="Y2127" s="140"/>
      <c r="Z2127" s="25">
        <v>0.99629629629629635</v>
      </c>
      <c r="AA2127" s="25">
        <v>0.97584541062801933</v>
      </c>
      <c r="AB2127" s="25">
        <v>0.35</v>
      </c>
      <c r="AC2127" s="25">
        <v>6.5000000000000002E-2</v>
      </c>
      <c r="AD2127" s="121">
        <v>418</v>
      </c>
      <c r="AE2127" s="121">
        <v>89</v>
      </c>
      <c r="AF2127" s="88">
        <v>609</v>
      </c>
      <c r="AG2127" s="88">
        <v>1376</v>
      </c>
    </row>
    <row r="2128" spans="1:33">
      <c r="A2128" s="12" t="s">
        <v>164</v>
      </c>
      <c r="B2128" s="13" t="s">
        <v>75</v>
      </c>
      <c r="C2128" s="13" t="s">
        <v>188</v>
      </c>
      <c r="D2128" s="13">
        <v>2016</v>
      </c>
      <c r="E2128" s="13">
        <v>2017</v>
      </c>
      <c r="F2128" s="13" t="s">
        <v>102</v>
      </c>
      <c r="G2128" s="88"/>
      <c r="H2128" s="88"/>
      <c r="I2128" s="88"/>
      <c r="J2128" s="88"/>
      <c r="K2128" s="88"/>
      <c r="L2128" s="88"/>
      <c r="M2128" s="88">
        <v>4359</v>
      </c>
      <c r="N2128" s="88">
        <v>9415</v>
      </c>
      <c r="O2128" s="88"/>
      <c r="P2128" s="88"/>
      <c r="Q2128" s="88"/>
      <c r="R2128" s="88"/>
      <c r="S2128" s="88"/>
      <c r="T2128" s="88"/>
      <c r="U2128" s="88"/>
      <c r="V2128" s="88"/>
      <c r="W2128" s="140"/>
      <c r="X2128" s="140"/>
      <c r="Y2128" s="140"/>
      <c r="Z2128" s="25">
        <v>0.96</v>
      </c>
      <c r="AA2128" s="25">
        <v>0.96273291925465843</v>
      </c>
      <c r="AB2128" s="25">
        <v>0.35</v>
      </c>
      <c r="AC2128" s="25">
        <v>6.5000000000000002E-2</v>
      </c>
      <c r="AD2128" s="121">
        <v>360</v>
      </c>
      <c r="AE2128" s="121">
        <v>38</v>
      </c>
      <c r="AF2128" s="88">
        <v>394</v>
      </c>
      <c r="AG2128" s="88">
        <v>878</v>
      </c>
    </row>
    <row r="2129" spans="1:33">
      <c r="A2129" s="12" t="s">
        <v>165</v>
      </c>
      <c r="B2129" s="13" t="s">
        <v>75</v>
      </c>
      <c r="C2129" s="13" t="s">
        <v>188</v>
      </c>
      <c r="D2129" s="13">
        <v>2016</v>
      </c>
      <c r="E2129" s="13">
        <v>2017</v>
      </c>
      <c r="F2129" s="13" t="s">
        <v>102</v>
      </c>
      <c r="G2129" s="88"/>
      <c r="H2129" s="88"/>
      <c r="I2129" s="88"/>
      <c r="J2129" s="88"/>
      <c r="K2129" s="88"/>
      <c r="L2129" s="88"/>
      <c r="M2129" s="88">
        <v>1014</v>
      </c>
      <c r="N2129" s="88">
        <v>1753</v>
      </c>
      <c r="O2129" s="88"/>
      <c r="P2129" s="88"/>
      <c r="Q2129" s="88"/>
      <c r="R2129" s="88"/>
      <c r="S2129" s="88"/>
      <c r="T2129" s="88"/>
      <c r="U2129" s="88"/>
      <c r="V2129" s="88"/>
      <c r="W2129" s="140"/>
      <c r="X2129" s="140"/>
      <c r="Y2129" s="140"/>
      <c r="Z2129" s="25">
        <v>0.96296296296296302</v>
      </c>
      <c r="AA2129" s="25">
        <v>0.83673469387755106</v>
      </c>
      <c r="AB2129" s="25">
        <v>0.35</v>
      </c>
      <c r="AC2129" s="25">
        <v>6.5000000000000002E-2</v>
      </c>
      <c r="AD2129" s="121">
        <v>77</v>
      </c>
      <c r="AE2129" s="121">
        <v>1</v>
      </c>
      <c r="AF2129" s="88">
        <v>28</v>
      </c>
      <c r="AG2129" s="88">
        <v>44</v>
      </c>
    </row>
    <row r="2130" spans="1:33">
      <c r="A2130" s="12" t="s">
        <v>166</v>
      </c>
      <c r="B2130" s="13" t="s">
        <v>74</v>
      </c>
      <c r="C2130" s="13" t="s">
        <v>188</v>
      </c>
      <c r="D2130" s="13">
        <v>2016</v>
      </c>
      <c r="E2130" s="13">
        <v>2017</v>
      </c>
      <c r="F2130" s="13" t="s">
        <v>102</v>
      </c>
      <c r="G2130" s="88"/>
      <c r="H2130" s="88"/>
      <c r="I2130" s="88"/>
      <c r="J2130" s="88"/>
      <c r="K2130" s="88"/>
      <c r="L2130" s="88"/>
      <c r="M2130" s="88">
        <v>51899</v>
      </c>
      <c r="N2130" s="88">
        <v>120694</v>
      </c>
      <c r="O2130" s="88"/>
      <c r="P2130" s="88"/>
      <c r="Q2130" s="88"/>
      <c r="R2130" s="88"/>
      <c r="S2130" s="88"/>
      <c r="T2130" s="88"/>
      <c r="U2130" s="88"/>
      <c r="V2130" s="88"/>
      <c r="W2130" s="140"/>
      <c r="X2130" s="140"/>
      <c r="Y2130" s="140"/>
      <c r="Z2130" s="25">
        <v>0.9523184601924759</v>
      </c>
      <c r="AA2130" s="25">
        <v>0.91789473684210521</v>
      </c>
      <c r="AB2130" s="25">
        <v>0.33300000000000002</v>
      </c>
      <c r="AC2130" s="25">
        <v>2.1299999999999999E-2</v>
      </c>
      <c r="AD2130" s="121">
        <v>2450</v>
      </c>
      <c r="AE2130" s="121">
        <v>326</v>
      </c>
      <c r="AF2130" s="88">
        <v>7881</v>
      </c>
      <c r="AG2130" s="88">
        <v>18650</v>
      </c>
    </row>
    <row r="2131" spans="1:33">
      <c r="A2131" s="12" t="s">
        <v>167</v>
      </c>
      <c r="B2131" s="13" t="s">
        <v>75</v>
      </c>
      <c r="C2131" s="13" t="s">
        <v>188</v>
      </c>
      <c r="D2131" s="13">
        <v>2016</v>
      </c>
      <c r="E2131" s="13">
        <v>2017</v>
      </c>
      <c r="F2131" s="13" t="s">
        <v>102</v>
      </c>
      <c r="G2131" s="88"/>
      <c r="H2131" s="88"/>
      <c r="I2131" s="88"/>
      <c r="J2131" s="88"/>
      <c r="K2131" s="88"/>
      <c r="L2131" s="88"/>
      <c r="M2131" s="88">
        <v>3054</v>
      </c>
      <c r="N2131" s="88">
        <v>5336</v>
      </c>
      <c r="O2131" s="88"/>
      <c r="P2131" s="88"/>
      <c r="Q2131" s="88"/>
      <c r="R2131" s="88"/>
      <c r="S2131" s="88"/>
      <c r="T2131" s="88"/>
      <c r="U2131" s="88"/>
      <c r="V2131" s="88"/>
      <c r="W2131" s="140"/>
      <c r="X2131" s="140"/>
      <c r="Y2131" s="140"/>
      <c r="Z2131" s="25">
        <v>0.95454545454545459</v>
      </c>
      <c r="AA2131" s="25">
        <v>0.93478260869565222</v>
      </c>
      <c r="AB2131" s="25">
        <v>0.35</v>
      </c>
      <c r="AC2131" s="25">
        <v>6.5000000000000002E-2</v>
      </c>
      <c r="AD2131" s="121">
        <v>197</v>
      </c>
      <c r="AE2131" s="121">
        <v>25</v>
      </c>
      <c r="AF2131" s="88">
        <v>98</v>
      </c>
      <c r="AG2131" s="88">
        <v>162</v>
      </c>
    </row>
    <row r="2132" spans="1:33">
      <c r="A2132" s="12" t="s">
        <v>168</v>
      </c>
      <c r="B2132" s="13" t="s">
        <v>74</v>
      </c>
      <c r="C2132" s="13" t="s">
        <v>188</v>
      </c>
      <c r="D2132" s="13">
        <v>2016</v>
      </c>
      <c r="E2132" s="13">
        <v>2017</v>
      </c>
      <c r="F2132" s="13" t="s">
        <v>102</v>
      </c>
      <c r="G2132" s="88"/>
      <c r="H2132" s="88"/>
      <c r="I2132" s="88"/>
      <c r="J2132" s="88"/>
      <c r="K2132" s="88"/>
      <c r="L2132" s="88"/>
      <c r="M2132" s="88">
        <v>36850</v>
      </c>
      <c r="N2132" s="88">
        <v>74251</v>
      </c>
      <c r="O2132" s="88"/>
      <c r="P2132" s="88"/>
      <c r="Q2132" s="88"/>
      <c r="R2132" s="88"/>
      <c r="S2132" s="88"/>
      <c r="T2132" s="88"/>
      <c r="U2132" s="88"/>
      <c r="V2132" s="88"/>
      <c r="W2132" s="140"/>
      <c r="X2132" s="140"/>
      <c r="Y2132" s="140"/>
      <c r="Z2132" s="25">
        <v>0.9909443725743855</v>
      </c>
      <c r="AA2132" s="25">
        <v>0.97857142857142854</v>
      </c>
      <c r="AB2132" s="25">
        <v>0</v>
      </c>
      <c r="AC2132" s="25">
        <v>5.1799999999999999E-2</v>
      </c>
      <c r="AD2132" s="121">
        <v>2544</v>
      </c>
      <c r="AE2132" s="121">
        <v>347</v>
      </c>
      <c r="AF2132" s="88">
        <v>6791</v>
      </c>
      <c r="AG2132" s="88">
        <v>15567</v>
      </c>
    </row>
    <row r="2133" spans="1:33">
      <c r="A2133" s="12" t="s">
        <v>169</v>
      </c>
      <c r="B2133" s="13" t="s">
        <v>74</v>
      </c>
      <c r="C2133" s="13" t="s">
        <v>188</v>
      </c>
      <c r="D2133" s="13">
        <v>2016</v>
      </c>
      <c r="E2133" s="13">
        <v>2017</v>
      </c>
      <c r="F2133" s="13" t="s">
        <v>102</v>
      </c>
      <c r="G2133" s="88"/>
      <c r="H2133" s="88"/>
      <c r="I2133" s="88"/>
      <c r="J2133" s="88"/>
      <c r="K2133" s="88"/>
      <c r="L2133" s="88"/>
      <c r="M2133" s="88">
        <v>10178</v>
      </c>
      <c r="N2133" s="88">
        <v>19872</v>
      </c>
      <c r="O2133" s="88"/>
      <c r="P2133" s="88"/>
      <c r="Q2133" s="88"/>
      <c r="R2133" s="88"/>
      <c r="S2133" s="88"/>
      <c r="T2133" s="88"/>
      <c r="U2133" s="88"/>
      <c r="V2133" s="88"/>
      <c r="W2133" s="140"/>
      <c r="X2133" s="140"/>
      <c r="Y2133" s="140"/>
      <c r="Z2133" s="25">
        <v>0.95354523227383858</v>
      </c>
      <c r="AA2133" s="25">
        <v>0.89903846153846156</v>
      </c>
      <c r="AB2133" s="25">
        <v>0.35</v>
      </c>
      <c r="AC2133" s="25">
        <v>6.5000000000000002E-2</v>
      </c>
      <c r="AD2133" s="121">
        <v>657</v>
      </c>
      <c r="AE2133" s="121">
        <v>38</v>
      </c>
      <c r="AF2133" s="88">
        <v>905</v>
      </c>
      <c r="AG2133" s="88">
        <v>1837</v>
      </c>
    </row>
    <row r="2134" spans="1:33">
      <c r="A2134" s="12" t="s">
        <v>170</v>
      </c>
      <c r="B2134" s="13" t="s">
        <v>75</v>
      </c>
      <c r="C2134" s="13" t="s">
        <v>188</v>
      </c>
      <c r="D2134" s="13">
        <v>2016</v>
      </c>
      <c r="E2134" s="13">
        <v>2017</v>
      </c>
      <c r="F2134" s="13" t="s">
        <v>102</v>
      </c>
      <c r="G2134" s="88"/>
      <c r="H2134" s="88"/>
      <c r="I2134" s="88"/>
      <c r="J2134" s="88"/>
      <c r="K2134" s="88"/>
      <c r="L2134" s="88"/>
      <c r="M2134" s="88">
        <v>5983</v>
      </c>
      <c r="N2134" s="88">
        <v>12857</v>
      </c>
      <c r="O2134" s="88"/>
      <c r="P2134" s="88"/>
      <c r="Q2134" s="88"/>
      <c r="R2134" s="88"/>
      <c r="S2134" s="88"/>
      <c r="T2134" s="88"/>
      <c r="U2134" s="88"/>
      <c r="V2134" s="88"/>
      <c r="W2134" s="140"/>
      <c r="X2134" s="140"/>
      <c r="Y2134" s="140"/>
      <c r="Z2134" s="25">
        <v>0.99657534246575341</v>
      </c>
      <c r="AA2134" s="25">
        <v>0.95815899581589958</v>
      </c>
      <c r="AB2134" s="25">
        <v>0.35</v>
      </c>
      <c r="AC2134" s="25">
        <v>6.5000000000000002E-2</v>
      </c>
      <c r="AD2134" s="121">
        <v>468</v>
      </c>
      <c r="AE2134" s="121">
        <v>82</v>
      </c>
      <c r="AF2134" s="88">
        <v>471</v>
      </c>
      <c r="AG2134" s="88">
        <v>965</v>
      </c>
    </row>
    <row r="2135" spans="1:33">
      <c r="A2135" s="48" t="s">
        <v>171</v>
      </c>
      <c r="B2135" s="13" t="s">
        <v>66</v>
      </c>
      <c r="C2135" s="13" t="s">
        <v>3</v>
      </c>
      <c r="D2135" s="13">
        <v>2017</v>
      </c>
      <c r="E2135" s="13">
        <v>2017</v>
      </c>
      <c r="F2135" s="13" t="s">
        <v>102</v>
      </c>
      <c r="G2135" s="88">
        <v>256891</v>
      </c>
      <c r="H2135" s="88">
        <v>1757720</v>
      </c>
      <c r="I2135" s="88">
        <v>2244</v>
      </c>
      <c r="J2135" s="88">
        <v>17822</v>
      </c>
      <c r="K2135" s="88">
        <v>259135</v>
      </c>
      <c r="L2135" s="88">
        <v>1775542</v>
      </c>
      <c r="M2135" s="88">
        <v>2034677</v>
      </c>
      <c r="N2135" s="88">
        <v>4230391</v>
      </c>
      <c r="O2135" s="88">
        <v>660573</v>
      </c>
      <c r="P2135" s="88">
        <v>3523191</v>
      </c>
      <c r="Q2135" s="88">
        <v>4183764</v>
      </c>
      <c r="R2135" s="88">
        <v>7280</v>
      </c>
      <c r="S2135" s="88">
        <v>39347</v>
      </c>
      <c r="T2135" s="88">
        <v>46627</v>
      </c>
      <c r="U2135" s="88">
        <v>667853</v>
      </c>
      <c r="V2135" s="88">
        <v>3562538</v>
      </c>
      <c r="W2135" s="140">
        <v>573423357</v>
      </c>
      <c r="X2135" s="140">
        <v>5431858</v>
      </c>
      <c r="Y2135" s="140">
        <v>578855215</v>
      </c>
      <c r="Z2135" s="25">
        <v>0.97978730219745014</v>
      </c>
      <c r="AA2135" s="25">
        <v>0.93212700815301519</v>
      </c>
      <c r="AB2135" s="25">
        <v>0.39800000000000002</v>
      </c>
      <c r="AC2135" s="25">
        <v>8.09E-2</v>
      </c>
      <c r="AD2135" s="121">
        <v>154420</v>
      </c>
      <c r="AE2135" s="121">
        <v>39398</v>
      </c>
      <c r="AF2135" s="88">
        <v>295230</v>
      </c>
      <c r="AG2135" s="88">
        <v>630815</v>
      </c>
    </row>
    <row r="2136" spans="1:33">
      <c r="A2136" s="48" t="s">
        <v>172</v>
      </c>
      <c r="B2136" s="13" t="s">
        <v>74</v>
      </c>
      <c r="C2136" s="13" t="s">
        <v>3</v>
      </c>
      <c r="D2136" s="13">
        <v>2017</v>
      </c>
      <c r="E2136" s="13">
        <v>2017</v>
      </c>
      <c r="F2136" s="13" t="s">
        <v>102</v>
      </c>
      <c r="G2136" s="88"/>
      <c r="H2136" s="88"/>
      <c r="I2136" s="88"/>
      <c r="J2136" s="88"/>
      <c r="K2136" s="88"/>
      <c r="L2136" s="88"/>
      <c r="M2136" s="88">
        <v>58727</v>
      </c>
      <c r="N2136" s="88">
        <v>111820</v>
      </c>
      <c r="O2136" s="88"/>
      <c r="P2136" s="88"/>
      <c r="Q2136" s="88"/>
      <c r="R2136" s="88"/>
      <c r="S2136" s="88"/>
      <c r="T2136" s="88"/>
      <c r="U2136" s="88"/>
      <c r="V2136" s="88"/>
      <c r="W2136" s="140"/>
      <c r="X2136" s="140"/>
      <c r="Y2136" s="140"/>
      <c r="Z2136" s="25">
        <v>0.99450549450549453</v>
      </c>
      <c r="AA2136" s="25">
        <v>0.98818407960199006</v>
      </c>
      <c r="AB2136" s="25">
        <v>0.5</v>
      </c>
      <c r="AC2136" s="25">
        <v>7.0800000000000002E-2</v>
      </c>
      <c r="AD2136" s="121">
        <v>5064</v>
      </c>
      <c r="AE2136" s="121">
        <v>1598</v>
      </c>
      <c r="AF2136" s="88">
        <v>7497</v>
      </c>
      <c r="AG2136" s="88">
        <v>14531</v>
      </c>
    </row>
    <row r="2137" spans="1:33">
      <c r="A2137" s="48" t="s">
        <v>173</v>
      </c>
      <c r="B2137" s="13" t="s">
        <v>75</v>
      </c>
      <c r="C2137" s="13" t="s">
        <v>3</v>
      </c>
      <c r="D2137" s="13">
        <v>2017</v>
      </c>
      <c r="E2137" s="13">
        <v>2017</v>
      </c>
      <c r="F2137" s="13" t="s">
        <v>102</v>
      </c>
      <c r="G2137" s="88"/>
      <c r="H2137" s="88"/>
      <c r="I2137" s="88"/>
      <c r="J2137" s="88"/>
      <c r="K2137" s="88"/>
      <c r="L2137" s="88"/>
      <c r="M2137" s="88">
        <v>86</v>
      </c>
      <c r="N2137" s="88">
        <v>141</v>
      </c>
      <c r="O2137" s="88"/>
      <c r="P2137" s="88"/>
      <c r="Q2137" s="88"/>
      <c r="R2137" s="88"/>
      <c r="S2137" s="88"/>
      <c r="T2137" s="88"/>
      <c r="U2137" s="88"/>
      <c r="V2137" s="88"/>
      <c r="W2137" s="140"/>
      <c r="X2137" s="140"/>
      <c r="Y2137" s="140"/>
      <c r="Z2137" s="25">
        <v>1</v>
      </c>
      <c r="AA2137" s="25">
        <v>1</v>
      </c>
      <c r="AB2137" s="25">
        <v>0.25900000000000001</v>
      </c>
      <c r="AC2137" s="25">
        <v>9.3799999999999994E-2</v>
      </c>
      <c r="AD2137" s="121">
        <v>4</v>
      </c>
      <c r="AE2137" s="121">
        <v>1</v>
      </c>
      <c r="AF2137" s="88" t="s">
        <v>430</v>
      </c>
      <c r="AG2137" s="88" t="s">
        <v>430</v>
      </c>
    </row>
    <row r="2138" spans="1:33">
      <c r="A2138" s="48" t="s">
        <v>174</v>
      </c>
      <c r="B2138" s="13" t="s">
        <v>75</v>
      </c>
      <c r="C2138" s="13" t="s">
        <v>3</v>
      </c>
      <c r="D2138" s="13">
        <v>2017</v>
      </c>
      <c r="E2138" s="13">
        <v>2017</v>
      </c>
      <c r="F2138" s="13" t="s">
        <v>102</v>
      </c>
      <c r="G2138" s="88"/>
      <c r="H2138" s="88"/>
      <c r="I2138" s="88"/>
      <c r="J2138" s="88"/>
      <c r="K2138" s="88"/>
      <c r="L2138" s="88"/>
      <c r="M2138" s="88">
        <v>1703</v>
      </c>
      <c r="N2138" s="88">
        <v>3162</v>
      </c>
      <c r="O2138" s="88"/>
      <c r="P2138" s="88"/>
      <c r="Q2138" s="88"/>
      <c r="R2138" s="88"/>
      <c r="S2138" s="88"/>
      <c r="T2138" s="88"/>
      <c r="U2138" s="88"/>
      <c r="V2138" s="88"/>
      <c r="W2138" s="140"/>
      <c r="X2138" s="140"/>
      <c r="Y2138" s="140"/>
      <c r="Z2138" s="25">
        <v>0.96202531645569622</v>
      </c>
      <c r="AA2138" s="25">
        <v>1</v>
      </c>
      <c r="AB2138" s="25">
        <v>0.25900000000000001</v>
      </c>
      <c r="AC2138" s="25">
        <v>9.3799999999999994E-2</v>
      </c>
      <c r="AD2138" s="121">
        <v>144</v>
      </c>
      <c r="AE2138" s="121">
        <v>33</v>
      </c>
      <c r="AF2138" s="88">
        <v>49</v>
      </c>
      <c r="AG2138" s="88">
        <v>89</v>
      </c>
    </row>
    <row r="2139" spans="1:33">
      <c r="A2139" s="48" t="s">
        <v>175</v>
      </c>
      <c r="B2139" s="13" t="s">
        <v>75</v>
      </c>
      <c r="C2139" s="13" t="s">
        <v>3</v>
      </c>
      <c r="D2139" s="13">
        <v>2017</v>
      </c>
      <c r="E2139" s="13">
        <v>2017</v>
      </c>
      <c r="F2139" s="13" t="s">
        <v>102</v>
      </c>
      <c r="G2139" s="88"/>
      <c r="H2139" s="88"/>
      <c r="I2139" s="88"/>
      <c r="J2139" s="88"/>
      <c r="K2139" s="88"/>
      <c r="L2139" s="88"/>
      <c r="M2139" s="88">
        <v>16579</v>
      </c>
      <c r="N2139" s="88">
        <v>31092</v>
      </c>
      <c r="O2139" s="88"/>
      <c r="P2139" s="88"/>
      <c r="Q2139" s="88"/>
      <c r="R2139" s="88"/>
      <c r="S2139" s="88"/>
      <c r="T2139" s="88"/>
      <c r="U2139" s="88"/>
      <c r="V2139" s="88"/>
      <c r="W2139" s="140"/>
      <c r="X2139" s="140"/>
      <c r="Y2139" s="140"/>
      <c r="Z2139" s="25">
        <v>0.90243902439024393</v>
      </c>
      <c r="AA2139" s="25">
        <v>0.9375</v>
      </c>
      <c r="AB2139" s="25">
        <v>0.25900000000000001</v>
      </c>
      <c r="AC2139" s="25">
        <v>9.3799999999999994E-2</v>
      </c>
      <c r="AD2139" s="121">
        <v>1681</v>
      </c>
      <c r="AE2139" s="121">
        <v>629</v>
      </c>
      <c r="AF2139" s="88">
        <v>810</v>
      </c>
      <c r="AG2139" s="88">
        <v>1417</v>
      </c>
    </row>
    <row r="2140" spans="1:33">
      <c r="A2140" s="48" t="s">
        <v>176</v>
      </c>
      <c r="B2140" s="13" t="s">
        <v>75</v>
      </c>
      <c r="C2140" s="13" t="s">
        <v>3</v>
      </c>
      <c r="D2140" s="13">
        <v>2017</v>
      </c>
      <c r="E2140" s="13">
        <v>2017</v>
      </c>
      <c r="F2140" s="13" t="s">
        <v>102</v>
      </c>
      <c r="G2140" s="88"/>
      <c r="H2140" s="88"/>
      <c r="I2140" s="88"/>
      <c r="J2140" s="88"/>
      <c r="K2140" s="88"/>
      <c r="L2140" s="88"/>
      <c r="M2140" s="88">
        <v>2830</v>
      </c>
      <c r="N2140" s="88">
        <v>5094</v>
      </c>
      <c r="O2140" s="88"/>
      <c r="P2140" s="88"/>
      <c r="Q2140" s="88"/>
      <c r="R2140" s="88"/>
      <c r="S2140" s="88"/>
      <c r="T2140" s="88"/>
      <c r="U2140" s="88"/>
      <c r="V2140" s="88"/>
      <c r="W2140" s="140"/>
      <c r="X2140" s="140"/>
      <c r="Y2140" s="140"/>
      <c r="Z2140" s="25">
        <v>0.96323529411764708</v>
      </c>
      <c r="AA2140" s="25">
        <v>0.93939393939393945</v>
      </c>
      <c r="AB2140" s="25">
        <v>0.25900000000000001</v>
      </c>
      <c r="AC2140" s="25">
        <v>9.3799999999999994E-2</v>
      </c>
      <c r="AD2140" s="121">
        <v>247</v>
      </c>
      <c r="AE2140" s="121">
        <v>58</v>
      </c>
      <c r="AF2140" s="88">
        <v>64</v>
      </c>
      <c r="AG2140" s="88">
        <v>120</v>
      </c>
    </row>
    <row r="2141" spans="1:33">
      <c r="A2141" s="48" t="s">
        <v>177</v>
      </c>
      <c r="B2141" s="13" t="s">
        <v>75</v>
      </c>
      <c r="C2141" s="13" t="s">
        <v>3</v>
      </c>
      <c r="D2141" s="13">
        <v>2017</v>
      </c>
      <c r="E2141" s="13">
        <v>2017</v>
      </c>
      <c r="F2141" s="13" t="s">
        <v>102</v>
      </c>
      <c r="G2141" s="88"/>
      <c r="H2141" s="88"/>
      <c r="I2141" s="88"/>
      <c r="J2141" s="88"/>
      <c r="K2141" s="88"/>
      <c r="L2141" s="88"/>
      <c r="M2141" s="88">
        <v>678</v>
      </c>
      <c r="N2141" s="88">
        <v>1588</v>
      </c>
      <c r="O2141" s="88"/>
      <c r="P2141" s="88"/>
      <c r="Q2141" s="88"/>
      <c r="R2141" s="88"/>
      <c r="S2141" s="88"/>
      <c r="T2141" s="88"/>
      <c r="U2141" s="88"/>
      <c r="V2141" s="88"/>
      <c r="W2141" s="140"/>
      <c r="X2141" s="140"/>
      <c r="Y2141" s="140"/>
      <c r="Z2141" s="25">
        <v>0.88709677419354838</v>
      </c>
      <c r="AA2141" s="25">
        <v>0.97222222222222221</v>
      </c>
      <c r="AB2141" s="25">
        <v>0.25900000000000001</v>
      </c>
      <c r="AC2141" s="25">
        <v>9.3799999999999994E-2</v>
      </c>
      <c r="AD2141" s="121">
        <v>96</v>
      </c>
      <c r="AE2141" s="121">
        <v>6</v>
      </c>
      <c r="AF2141" s="88">
        <v>113</v>
      </c>
      <c r="AG2141" s="88">
        <v>251</v>
      </c>
    </row>
    <row r="2142" spans="1:33">
      <c r="A2142" s="48" t="s">
        <v>178</v>
      </c>
      <c r="B2142" s="13" t="s">
        <v>74</v>
      </c>
      <c r="C2142" s="13" t="s">
        <v>3</v>
      </c>
      <c r="D2142" s="13">
        <v>2017</v>
      </c>
      <c r="E2142" s="13">
        <v>2017</v>
      </c>
      <c r="F2142" s="13" t="s">
        <v>102</v>
      </c>
      <c r="G2142" s="88"/>
      <c r="H2142" s="88"/>
      <c r="I2142" s="88"/>
      <c r="J2142" s="88"/>
      <c r="K2142" s="88"/>
      <c r="L2142" s="88"/>
      <c r="M2142" s="88">
        <v>31854</v>
      </c>
      <c r="N2142" s="88">
        <v>63918</v>
      </c>
      <c r="O2142" s="88"/>
      <c r="P2142" s="88"/>
      <c r="Q2142" s="88"/>
      <c r="R2142" s="88"/>
      <c r="S2142" s="88"/>
      <c r="T2142" s="88"/>
      <c r="U2142" s="88"/>
      <c r="V2142" s="88"/>
      <c r="W2142" s="140"/>
      <c r="X2142" s="140"/>
      <c r="Y2142" s="140"/>
      <c r="Z2142" s="25">
        <v>0.95804195804195802</v>
      </c>
      <c r="AA2142" s="25">
        <v>0.96573208722741433</v>
      </c>
      <c r="AB2142" s="25">
        <v>0.5</v>
      </c>
      <c r="AC2142" s="25">
        <v>6.7299999999999999E-2</v>
      </c>
      <c r="AD2142" s="121">
        <v>2520</v>
      </c>
      <c r="AE2142" s="121">
        <v>679</v>
      </c>
      <c r="AF2142" s="88">
        <v>4766</v>
      </c>
      <c r="AG2142" s="88">
        <v>9713</v>
      </c>
    </row>
    <row r="2143" spans="1:33">
      <c r="A2143" s="48" t="s">
        <v>179</v>
      </c>
      <c r="B2143" s="13" t="s">
        <v>75</v>
      </c>
      <c r="C2143" s="13" t="s">
        <v>3</v>
      </c>
      <c r="D2143" s="13">
        <v>2017</v>
      </c>
      <c r="E2143" s="13">
        <v>2017</v>
      </c>
      <c r="F2143" s="13" t="s">
        <v>102</v>
      </c>
      <c r="G2143" s="88"/>
      <c r="H2143" s="88"/>
      <c r="I2143" s="88"/>
      <c r="J2143" s="88"/>
      <c r="K2143" s="88"/>
      <c r="L2143" s="88"/>
      <c r="M2143" s="88">
        <v>2518</v>
      </c>
      <c r="N2143" s="88">
        <v>5198</v>
      </c>
      <c r="O2143" s="88"/>
      <c r="P2143" s="88"/>
      <c r="Q2143" s="88"/>
      <c r="R2143" s="88"/>
      <c r="S2143" s="88"/>
      <c r="T2143" s="88"/>
      <c r="U2143" s="88"/>
      <c r="V2143" s="88"/>
      <c r="W2143" s="140"/>
      <c r="X2143" s="140"/>
      <c r="Y2143" s="140"/>
      <c r="Z2143" s="25">
        <v>1</v>
      </c>
      <c r="AA2143" s="25">
        <v>0.86764705882352944</v>
      </c>
      <c r="AB2143" s="25">
        <v>0.25900000000000001</v>
      </c>
      <c r="AC2143" s="25">
        <v>9.3799999999999994E-2</v>
      </c>
      <c r="AD2143" s="121">
        <v>195</v>
      </c>
      <c r="AE2143" s="121">
        <v>21</v>
      </c>
      <c r="AF2143" s="88">
        <v>109</v>
      </c>
      <c r="AG2143" s="88">
        <v>207</v>
      </c>
    </row>
    <row r="2144" spans="1:33">
      <c r="A2144" s="48" t="s">
        <v>180</v>
      </c>
      <c r="B2144" s="13" t="s">
        <v>75</v>
      </c>
      <c r="C2144" s="13" t="s">
        <v>3</v>
      </c>
      <c r="D2144" s="13">
        <v>2017</v>
      </c>
      <c r="E2144" s="13">
        <v>2017</v>
      </c>
      <c r="F2144" s="13" t="s">
        <v>102</v>
      </c>
      <c r="G2144" s="88"/>
      <c r="H2144" s="88"/>
      <c r="I2144" s="88"/>
      <c r="J2144" s="88"/>
      <c r="K2144" s="88"/>
      <c r="L2144" s="88"/>
      <c r="M2144" s="88">
        <v>6983</v>
      </c>
      <c r="N2144" s="88">
        <v>12387</v>
      </c>
      <c r="O2144" s="88"/>
      <c r="P2144" s="88"/>
      <c r="Q2144" s="88"/>
      <c r="R2144" s="88"/>
      <c r="S2144" s="88"/>
      <c r="T2144" s="88"/>
      <c r="U2144" s="88"/>
      <c r="V2144" s="88"/>
      <c r="W2144" s="140"/>
      <c r="X2144" s="140"/>
      <c r="Y2144" s="140"/>
      <c r="Z2144" s="25">
        <v>0.97619047619047616</v>
      </c>
      <c r="AA2144" s="25">
        <v>0.98319327731092432</v>
      </c>
      <c r="AB2144" s="25">
        <v>0.25900000000000001</v>
      </c>
      <c r="AC2144" s="25">
        <v>9.3799999999999994E-2</v>
      </c>
      <c r="AD2144" s="121">
        <v>568</v>
      </c>
      <c r="AE2144" s="121">
        <v>124</v>
      </c>
      <c r="AF2144" s="88">
        <v>360</v>
      </c>
      <c r="AG2144" s="88">
        <v>728</v>
      </c>
    </row>
    <row r="2145" spans="1:33">
      <c r="A2145" s="12" t="s">
        <v>122</v>
      </c>
      <c r="B2145" s="13" t="s">
        <v>74</v>
      </c>
      <c r="C2145" s="13" t="s">
        <v>3</v>
      </c>
      <c r="D2145" s="13">
        <v>2017</v>
      </c>
      <c r="E2145" s="13">
        <v>2017</v>
      </c>
      <c r="F2145" s="13" t="s">
        <v>102</v>
      </c>
      <c r="G2145" s="88"/>
      <c r="H2145" s="88"/>
      <c r="I2145" s="88"/>
      <c r="J2145" s="88"/>
      <c r="K2145" s="88"/>
      <c r="L2145" s="88"/>
      <c r="M2145" s="88">
        <v>98879</v>
      </c>
      <c r="N2145" s="88">
        <v>229747</v>
      </c>
      <c r="O2145" s="88"/>
      <c r="P2145" s="88"/>
      <c r="Q2145" s="88"/>
      <c r="R2145" s="88"/>
      <c r="S2145" s="88"/>
      <c r="T2145" s="88"/>
      <c r="U2145" s="88"/>
      <c r="V2145" s="88"/>
      <c r="W2145" s="140"/>
      <c r="X2145" s="140"/>
      <c r="Y2145" s="140"/>
      <c r="Z2145" s="25">
        <v>0.96691871455576561</v>
      </c>
      <c r="AA2145" s="25">
        <v>0.95532266960838386</v>
      </c>
      <c r="AB2145" s="25">
        <v>0.56299999999999994</v>
      </c>
      <c r="AC2145" s="25">
        <v>3.3799999999999997E-2</v>
      </c>
      <c r="AD2145" s="121">
        <v>5818</v>
      </c>
      <c r="AE2145" s="121">
        <v>2017</v>
      </c>
      <c r="AF2145" s="88">
        <v>13349</v>
      </c>
      <c r="AG2145" s="88">
        <v>30194</v>
      </c>
    </row>
    <row r="2146" spans="1:33">
      <c r="A2146" s="12" t="s">
        <v>123</v>
      </c>
      <c r="B2146" s="13" t="s">
        <v>75</v>
      </c>
      <c r="C2146" s="13" t="s">
        <v>3</v>
      </c>
      <c r="D2146" s="13">
        <v>2017</v>
      </c>
      <c r="E2146" s="13">
        <v>2017</v>
      </c>
      <c r="F2146" s="13" t="s">
        <v>102</v>
      </c>
      <c r="G2146" s="88"/>
      <c r="H2146" s="88"/>
      <c r="I2146" s="88"/>
      <c r="J2146" s="88"/>
      <c r="K2146" s="88"/>
      <c r="L2146" s="88"/>
      <c r="M2146" s="88">
        <v>1532</v>
      </c>
      <c r="N2146" s="88">
        <v>3524</v>
      </c>
      <c r="O2146" s="88"/>
      <c r="P2146" s="88"/>
      <c r="Q2146" s="88"/>
      <c r="R2146" s="88"/>
      <c r="S2146" s="88"/>
      <c r="T2146" s="88"/>
      <c r="U2146" s="88"/>
      <c r="V2146" s="88"/>
      <c r="W2146" s="140"/>
      <c r="X2146" s="140"/>
      <c r="Y2146" s="140"/>
      <c r="Z2146" s="25">
        <v>0.96202531645569622</v>
      </c>
      <c r="AA2146" s="25">
        <v>0.87272727272727268</v>
      </c>
      <c r="AB2146" s="25">
        <v>0.25900000000000001</v>
      </c>
      <c r="AC2146" s="25">
        <v>9.3799999999999994E-2</v>
      </c>
      <c r="AD2146" s="121">
        <v>134</v>
      </c>
      <c r="AE2146" s="121">
        <v>17</v>
      </c>
      <c r="AF2146" s="88">
        <v>186</v>
      </c>
      <c r="AG2146" s="88">
        <v>403</v>
      </c>
    </row>
    <row r="2147" spans="1:33">
      <c r="A2147" s="12" t="s">
        <v>124</v>
      </c>
      <c r="B2147" s="13" t="s">
        <v>75</v>
      </c>
      <c r="C2147" s="13" t="s">
        <v>3</v>
      </c>
      <c r="D2147" s="13">
        <v>2017</v>
      </c>
      <c r="E2147" s="13">
        <v>2017</v>
      </c>
      <c r="F2147" s="13" t="s">
        <v>102</v>
      </c>
      <c r="G2147" s="88"/>
      <c r="H2147" s="88"/>
      <c r="I2147" s="88"/>
      <c r="J2147" s="88"/>
      <c r="K2147" s="88"/>
      <c r="L2147" s="88"/>
      <c r="M2147" s="88">
        <v>12436</v>
      </c>
      <c r="N2147" s="88">
        <v>20875</v>
      </c>
      <c r="O2147" s="88"/>
      <c r="P2147" s="88"/>
      <c r="Q2147" s="88"/>
      <c r="R2147" s="88"/>
      <c r="S2147" s="88"/>
      <c r="T2147" s="88"/>
      <c r="U2147" s="88"/>
      <c r="V2147" s="88"/>
      <c r="W2147" s="140"/>
      <c r="X2147" s="140"/>
      <c r="Y2147" s="140"/>
      <c r="Z2147" s="25">
        <v>0.99071207430340558</v>
      </c>
      <c r="AA2147" s="25">
        <v>0.96923076923076923</v>
      </c>
      <c r="AB2147" s="25">
        <v>0.25900000000000001</v>
      </c>
      <c r="AC2147" s="25">
        <v>9.3799999999999994E-2</v>
      </c>
      <c r="AD2147" s="121">
        <v>1317</v>
      </c>
      <c r="AE2147" s="121">
        <v>302</v>
      </c>
      <c r="AF2147" s="88">
        <v>545</v>
      </c>
      <c r="AG2147" s="88">
        <v>1062</v>
      </c>
    </row>
    <row r="2148" spans="1:33">
      <c r="A2148" s="12" t="s">
        <v>125</v>
      </c>
      <c r="B2148" s="13" t="s">
        <v>75</v>
      </c>
      <c r="C2148" s="13" t="s">
        <v>3</v>
      </c>
      <c r="D2148" s="13">
        <v>2017</v>
      </c>
      <c r="E2148" s="13">
        <v>2017</v>
      </c>
      <c r="F2148" s="13" t="s">
        <v>102</v>
      </c>
      <c r="G2148" s="88"/>
      <c r="H2148" s="88"/>
      <c r="I2148" s="88"/>
      <c r="J2148" s="88"/>
      <c r="K2148" s="88"/>
      <c r="L2148" s="88"/>
      <c r="M2148" s="88">
        <v>17486</v>
      </c>
      <c r="N2148" s="88">
        <v>42423</v>
      </c>
      <c r="O2148" s="88"/>
      <c r="P2148" s="88"/>
      <c r="Q2148" s="88"/>
      <c r="R2148" s="88"/>
      <c r="S2148" s="88"/>
      <c r="T2148" s="88"/>
      <c r="U2148" s="88"/>
      <c r="V2148" s="88"/>
      <c r="W2148" s="140"/>
      <c r="X2148" s="140"/>
      <c r="Y2148" s="140"/>
      <c r="Z2148" s="25">
        <v>0.97956403269754766</v>
      </c>
      <c r="AA2148" s="25">
        <v>0.92275574112734859</v>
      </c>
      <c r="AB2148" s="25">
        <v>0.25900000000000001</v>
      </c>
      <c r="AC2148" s="25">
        <v>9.3799999999999994E-2</v>
      </c>
      <c r="AD2148" s="121">
        <v>1167</v>
      </c>
      <c r="AE2148" s="121">
        <v>144</v>
      </c>
      <c r="AF2148" s="88">
        <v>892</v>
      </c>
      <c r="AG2148" s="88">
        <v>1744</v>
      </c>
    </row>
    <row r="2149" spans="1:33">
      <c r="A2149" s="12" t="s">
        <v>126</v>
      </c>
      <c r="B2149" s="13" t="s">
        <v>75</v>
      </c>
      <c r="C2149" s="13" t="s">
        <v>3</v>
      </c>
      <c r="D2149" s="13">
        <v>2017</v>
      </c>
      <c r="E2149" s="13">
        <v>2017</v>
      </c>
      <c r="F2149" s="13" t="s">
        <v>102</v>
      </c>
      <c r="G2149" s="88"/>
      <c r="H2149" s="88"/>
      <c r="I2149" s="88"/>
      <c r="J2149" s="88"/>
      <c r="K2149" s="88"/>
      <c r="L2149" s="88"/>
      <c r="M2149" s="88">
        <v>1011</v>
      </c>
      <c r="N2149" s="88">
        <v>1923</v>
      </c>
      <c r="O2149" s="88"/>
      <c r="P2149" s="88"/>
      <c r="Q2149" s="88"/>
      <c r="R2149" s="88"/>
      <c r="S2149" s="88"/>
      <c r="T2149" s="88"/>
      <c r="U2149" s="88"/>
      <c r="V2149" s="88"/>
      <c r="W2149" s="140"/>
      <c r="X2149" s="140"/>
      <c r="Y2149" s="140"/>
      <c r="Z2149" s="25">
        <v>0.92727272727272725</v>
      </c>
      <c r="AA2149" s="25">
        <v>0.88888888888888884</v>
      </c>
      <c r="AB2149" s="25">
        <v>0.25900000000000001</v>
      </c>
      <c r="AC2149" s="25">
        <v>9.3799999999999994E-2</v>
      </c>
      <c r="AD2149" s="121">
        <v>82</v>
      </c>
      <c r="AE2149" s="121">
        <v>8</v>
      </c>
      <c r="AF2149" s="88">
        <v>63</v>
      </c>
      <c r="AG2149" s="88">
        <v>129</v>
      </c>
    </row>
    <row r="2150" spans="1:33">
      <c r="A2150" s="12" t="s">
        <v>127</v>
      </c>
      <c r="B2150" s="13" t="s">
        <v>75</v>
      </c>
      <c r="C2150" s="13" t="s">
        <v>3</v>
      </c>
      <c r="D2150" s="13">
        <v>2017</v>
      </c>
      <c r="E2150" s="13">
        <v>2017</v>
      </c>
      <c r="F2150" s="13" t="s">
        <v>102</v>
      </c>
      <c r="G2150" s="88"/>
      <c r="H2150" s="88"/>
      <c r="I2150" s="88"/>
      <c r="J2150" s="88"/>
      <c r="K2150" s="88"/>
      <c r="L2150" s="88"/>
      <c r="M2150" s="88">
        <v>69890</v>
      </c>
      <c r="N2150" s="88">
        <v>162758</v>
      </c>
      <c r="O2150" s="88"/>
      <c r="P2150" s="88"/>
      <c r="Q2150" s="88"/>
      <c r="R2150" s="88"/>
      <c r="S2150" s="88"/>
      <c r="T2150" s="88"/>
      <c r="U2150" s="88"/>
      <c r="V2150" s="88"/>
      <c r="W2150" s="140"/>
      <c r="X2150" s="140"/>
      <c r="Y2150" s="140"/>
      <c r="Z2150" s="25">
        <v>0.97985207855139</v>
      </c>
      <c r="AA2150" s="25">
        <v>0.89550518632347287</v>
      </c>
      <c r="AB2150" s="25">
        <v>0.4</v>
      </c>
      <c r="AC2150" s="25">
        <v>3.8300000000000001E-2</v>
      </c>
      <c r="AD2150" s="121">
        <v>6887</v>
      </c>
      <c r="AE2150" s="121">
        <v>1966</v>
      </c>
      <c r="AF2150" s="88">
        <v>10111</v>
      </c>
      <c r="AG2150" s="88">
        <v>23309</v>
      </c>
    </row>
    <row r="2151" spans="1:33">
      <c r="A2151" s="12" t="s">
        <v>128</v>
      </c>
      <c r="B2151" s="13" t="s">
        <v>75</v>
      </c>
      <c r="C2151" s="13" t="s">
        <v>3</v>
      </c>
      <c r="D2151" s="13">
        <v>2017</v>
      </c>
      <c r="E2151" s="13">
        <v>2017</v>
      </c>
      <c r="F2151" s="13" t="s">
        <v>102</v>
      </c>
      <c r="G2151" s="88"/>
      <c r="H2151" s="88"/>
      <c r="I2151" s="88"/>
      <c r="J2151" s="88"/>
      <c r="K2151" s="88"/>
      <c r="L2151" s="88"/>
      <c r="M2151" s="88">
        <v>10813</v>
      </c>
      <c r="N2151" s="88">
        <v>24565</v>
      </c>
      <c r="O2151" s="88"/>
      <c r="P2151" s="88"/>
      <c r="Q2151" s="88"/>
      <c r="R2151" s="88"/>
      <c r="S2151" s="88"/>
      <c r="T2151" s="88"/>
      <c r="U2151" s="88"/>
      <c r="V2151" s="88"/>
      <c r="W2151" s="140"/>
      <c r="X2151" s="140"/>
      <c r="Y2151" s="140"/>
      <c r="Z2151" s="25">
        <v>0.990450204638472</v>
      </c>
      <c r="AA2151" s="25">
        <v>0.93581780538302273</v>
      </c>
      <c r="AB2151" s="25">
        <v>0.25900000000000001</v>
      </c>
      <c r="AC2151" s="25">
        <v>9.3799999999999994E-2</v>
      </c>
      <c r="AD2151" s="121">
        <v>1087</v>
      </c>
      <c r="AE2151" s="121">
        <v>151</v>
      </c>
      <c r="AF2151" s="88">
        <v>1322</v>
      </c>
      <c r="AG2151" s="88">
        <v>3027</v>
      </c>
    </row>
    <row r="2152" spans="1:33">
      <c r="A2152" s="12" t="s">
        <v>129</v>
      </c>
      <c r="B2152" s="13" t="s">
        <v>75</v>
      </c>
      <c r="C2152" s="13" t="s">
        <v>3</v>
      </c>
      <c r="D2152" s="13">
        <v>2017</v>
      </c>
      <c r="E2152" s="13">
        <v>2017</v>
      </c>
      <c r="F2152" s="13" t="s">
        <v>102</v>
      </c>
      <c r="G2152" s="88"/>
      <c r="H2152" s="88"/>
      <c r="I2152" s="88"/>
      <c r="J2152" s="88"/>
      <c r="K2152" s="88"/>
      <c r="L2152" s="88"/>
      <c r="M2152" s="88">
        <v>6481</v>
      </c>
      <c r="N2152" s="88">
        <v>12239</v>
      </c>
      <c r="O2152" s="88"/>
      <c r="P2152" s="88"/>
      <c r="Q2152" s="88"/>
      <c r="R2152" s="88"/>
      <c r="S2152" s="88"/>
      <c r="T2152" s="88"/>
      <c r="U2152" s="88"/>
      <c r="V2152" s="88"/>
      <c r="W2152" s="140"/>
      <c r="X2152" s="140"/>
      <c r="Y2152" s="140"/>
      <c r="Z2152" s="25">
        <v>0.93294460641399413</v>
      </c>
      <c r="AA2152" s="25">
        <v>0.92660550458715596</v>
      </c>
      <c r="AB2152" s="25">
        <v>0.25900000000000001</v>
      </c>
      <c r="AC2152" s="25">
        <v>9.3799999999999994E-2</v>
      </c>
      <c r="AD2152" s="121">
        <v>475</v>
      </c>
      <c r="AE2152" s="121">
        <v>80</v>
      </c>
      <c r="AF2152" s="88">
        <v>402</v>
      </c>
      <c r="AG2152" s="88">
        <v>816</v>
      </c>
    </row>
    <row r="2153" spans="1:33">
      <c r="A2153" s="12" t="s">
        <v>130</v>
      </c>
      <c r="B2153" s="13" t="s">
        <v>75</v>
      </c>
      <c r="C2153" s="13" t="s">
        <v>3</v>
      </c>
      <c r="D2153" s="13">
        <v>2017</v>
      </c>
      <c r="E2153" s="13">
        <v>2017</v>
      </c>
      <c r="F2153" s="13" t="s">
        <v>102</v>
      </c>
      <c r="G2153" s="88"/>
      <c r="H2153" s="88"/>
      <c r="I2153" s="88"/>
      <c r="J2153" s="88"/>
      <c r="K2153" s="88"/>
      <c r="L2153" s="88"/>
      <c r="M2153" s="88">
        <v>1606</v>
      </c>
      <c r="N2153" s="88">
        <v>3148</v>
      </c>
      <c r="O2153" s="88"/>
      <c r="P2153" s="88"/>
      <c r="Q2153" s="88"/>
      <c r="R2153" s="88"/>
      <c r="S2153" s="88"/>
      <c r="T2153" s="88"/>
      <c r="U2153" s="88"/>
      <c r="V2153" s="88"/>
      <c r="W2153" s="140"/>
      <c r="X2153" s="140"/>
      <c r="Y2153" s="140"/>
      <c r="Z2153" s="25">
        <v>0.95</v>
      </c>
      <c r="AA2153" s="25">
        <v>0.88461538461538458</v>
      </c>
      <c r="AB2153" s="25">
        <v>0.25900000000000001</v>
      </c>
      <c r="AC2153" s="25">
        <v>9.3799999999999994E-2</v>
      </c>
      <c r="AD2153" s="121">
        <v>126</v>
      </c>
      <c r="AE2153" s="121">
        <v>10</v>
      </c>
      <c r="AF2153" s="88">
        <v>85</v>
      </c>
      <c r="AG2153" s="88">
        <v>163</v>
      </c>
    </row>
    <row r="2154" spans="1:33">
      <c r="A2154" s="12" t="s">
        <v>131</v>
      </c>
      <c r="B2154" s="13" t="s">
        <v>76</v>
      </c>
      <c r="C2154" s="13" t="s">
        <v>3</v>
      </c>
      <c r="D2154" s="13">
        <v>2017</v>
      </c>
      <c r="E2154" s="13">
        <v>2017</v>
      </c>
      <c r="F2154" s="13" t="s">
        <v>102</v>
      </c>
      <c r="G2154" s="88"/>
      <c r="H2154" s="88"/>
      <c r="I2154" s="88"/>
      <c r="J2154" s="88"/>
      <c r="K2154" s="88"/>
      <c r="L2154" s="88"/>
      <c r="M2154" s="88">
        <v>540144</v>
      </c>
      <c r="N2154" s="88">
        <v>1091333</v>
      </c>
      <c r="O2154" s="88"/>
      <c r="P2154" s="88"/>
      <c r="Q2154" s="88"/>
      <c r="R2154" s="88"/>
      <c r="S2154" s="88"/>
      <c r="T2154" s="88"/>
      <c r="U2154" s="88"/>
      <c r="V2154" s="88"/>
      <c r="W2154" s="140"/>
      <c r="X2154" s="140"/>
      <c r="Y2154" s="140"/>
      <c r="Z2154" s="25">
        <v>0.98536731409752631</v>
      </c>
      <c r="AA2154" s="25">
        <v>0.9062871371173109</v>
      </c>
      <c r="AB2154" s="25">
        <v>0.46</v>
      </c>
      <c r="AC2154" s="25">
        <v>0.1351</v>
      </c>
      <c r="AD2154" s="121">
        <v>35088</v>
      </c>
      <c r="AE2154" s="121">
        <v>6452</v>
      </c>
      <c r="AF2154" s="88">
        <v>94904</v>
      </c>
      <c r="AG2154" s="88">
        <v>196779</v>
      </c>
    </row>
    <row r="2155" spans="1:33">
      <c r="A2155" s="12" t="s">
        <v>132</v>
      </c>
      <c r="B2155" s="13" t="s">
        <v>75</v>
      </c>
      <c r="C2155" s="13" t="s">
        <v>3</v>
      </c>
      <c r="D2155" s="13">
        <v>2017</v>
      </c>
      <c r="E2155" s="13">
        <v>2017</v>
      </c>
      <c r="F2155" s="13" t="s">
        <v>102</v>
      </c>
      <c r="G2155" s="88"/>
      <c r="H2155" s="88"/>
      <c r="I2155" s="88"/>
      <c r="J2155" s="88"/>
      <c r="K2155" s="88"/>
      <c r="L2155" s="88"/>
      <c r="M2155" s="88">
        <v>11830</v>
      </c>
      <c r="N2155" s="88">
        <v>31792</v>
      </c>
      <c r="O2155" s="88"/>
      <c r="P2155" s="88"/>
      <c r="Q2155" s="88"/>
      <c r="R2155" s="88"/>
      <c r="S2155" s="88"/>
      <c r="T2155" s="88"/>
      <c r="U2155" s="88"/>
      <c r="V2155" s="88"/>
      <c r="W2155" s="140"/>
      <c r="X2155" s="140"/>
      <c r="Y2155" s="140"/>
      <c r="Z2155" s="25">
        <v>0.98698884758364314</v>
      </c>
      <c r="AA2155" s="25">
        <v>0.9662921348314607</v>
      </c>
      <c r="AB2155" s="25">
        <v>0.25900000000000001</v>
      </c>
      <c r="AC2155" s="25">
        <v>9.3799999999999994E-2</v>
      </c>
      <c r="AD2155" s="121">
        <v>855</v>
      </c>
      <c r="AE2155" s="121">
        <v>116</v>
      </c>
      <c r="AF2155" s="88">
        <v>2815</v>
      </c>
      <c r="AG2155" s="88">
        <v>6812</v>
      </c>
    </row>
    <row r="2156" spans="1:33">
      <c r="A2156" s="12" t="s">
        <v>133</v>
      </c>
      <c r="B2156" s="13" t="s">
        <v>75</v>
      </c>
      <c r="C2156" s="13" t="s">
        <v>3</v>
      </c>
      <c r="D2156" s="13">
        <v>2017</v>
      </c>
      <c r="E2156" s="13">
        <v>2017</v>
      </c>
      <c r="F2156" s="13" t="s">
        <v>102</v>
      </c>
      <c r="G2156" s="88"/>
      <c r="H2156" s="88"/>
      <c r="I2156" s="88"/>
      <c r="J2156" s="88"/>
      <c r="K2156" s="88"/>
      <c r="L2156" s="88"/>
      <c r="M2156" s="88">
        <v>6130</v>
      </c>
      <c r="N2156" s="88">
        <v>10165</v>
      </c>
      <c r="O2156" s="88"/>
      <c r="P2156" s="88"/>
      <c r="Q2156" s="88"/>
      <c r="R2156" s="88"/>
      <c r="S2156" s="88"/>
      <c r="T2156" s="88"/>
      <c r="U2156" s="88"/>
      <c r="V2156" s="88"/>
      <c r="W2156" s="140"/>
      <c r="X2156" s="140"/>
      <c r="Y2156" s="140"/>
      <c r="Z2156" s="25">
        <v>1</v>
      </c>
      <c r="AA2156" s="25">
        <v>0.92822966507177029</v>
      </c>
      <c r="AB2156" s="25">
        <v>0.25900000000000001</v>
      </c>
      <c r="AC2156" s="25">
        <v>9.3799999999999994E-2</v>
      </c>
      <c r="AD2156" s="121">
        <v>466</v>
      </c>
      <c r="AE2156" s="121">
        <v>114</v>
      </c>
      <c r="AF2156" s="88">
        <v>1186</v>
      </c>
      <c r="AG2156" s="88">
        <v>2179</v>
      </c>
    </row>
    <row r="2157" spans="1:33">
      <c r="A2157" s="12" t="s">
        <v>134</v>
      </c>
      <c r="B2157" s="13" t="s">
        <v>75</v>
      </c>
      <c r="C2157" s="13" t="s">
        <v>3</v>
      </c>
      <c r="D2157" s="13">
        <v>2017</v>
      </c>
      <c r="E2157" s="13">
        <v>2017</v>
      </c>
      <c r="F2157" s="13" t="s">
        <v>102</v>
      </c>
      <c r="G2157" s="88"/>
      <c r="H2157" s="88"/>
      <c r="I2157" s="88"/>
      <c r="J2157" s="88"/>
      <c r="K2157" s="88"/>
      <c r="L2157" s="88"/>
      <c r="M2157" s="88">
        <v>1003</v>
      </c>
      <c r="N2157" s="88">
        <v>1859</v>
      </c>
      <c r="O2157" s="88"/>
      <c r="P2157" s="88"/>
      <c r="Q2157" s="88"/>
      <c r="R2157" s="88"/>
      <c r="S2157" s="88"/>
      <c r="T2157" s="88"/>
      <c r="U2157" s="88"/>
      <c r="V2157" s="88"/>
      <c r="W2157" s="140"/>
      <c r="X2157" s="140"/>
      <c r="Y2157" s="140"/>
      <c r="Z2157" s="25">
        <v>0.85106382978723405</v>
      </c>
      <c r="AA2157" s="25">
        <v>0.4</v>
      </c>
      <c r="AB2157" s="25">
        <v>0.25900000000000001</v>
      </c>
      <c r="AC2157" s="25">
        <v>9.3799999999999994E-2</v>
      </c>
      <c r="AD2157" s="121">
        <v>93</v>
      </c>
      <c r="AE2157" s="121">
        <v>23</v>
      </c>
      <c r="AF2157" s="88">
        <v>22</v>
      </c>
      <c r="AG2157" s="88">
        <v>43</v>
      </c>
    </row>
    <row r="2158" spans="1:33">
      <c r="A2158" s="12" t="s">
        <v>135</v>
      </c>
      <c r="B2158" s="13" t="s">
        <v>75</v>
      </c>
      <c r="C2158" s="13" t="s">
        <v>3</v>
      </c>
      <c r="D2158" s="13">
        <v>2017</v>
      </c>
      <c r="E2158" s="13">
        <v>2017</v>
      </c>
      <c r="F2158" s="13" t="s">
        <v>102</v>
      </c>
      <c r="G2158" s="88"/>
      <c r="H2158" s="88"/>
      <c r="I2158" s="88"/>
      <c r="J2158" s="88"/>
      <c r="K2158" s="88"/>
      <c r="L2158" s="88"/>
      <c r="M2158" s="88">
        <v>6341</v>
      </c>
      <c r="N2158" s="88">
        <v>11916</v>
      </c>
      <c r="O2158" s="88"/>
      <c r="P2158" s="88"/>
      <c r="Q2158" s="88"/>
      <c r="R2158" s="88"/>
      <c r="S2158" s="88"/>
      <c r="T2158" s="88"/>
      <c r="U2158" s="88"/>
      <c r="V2158" s="88"/>
      <c r="W2158" s="140"/>
      <c r="X2158" s="140"/>
      <c r="Y2158" s="140"/>
      <c r="Z2158" s="25">
        <v>0.97179487179487178</v>
      </c>
      <c r="AA2158" s="25">
        <v>0.94035087719298249</v>
      </c>
      <c r="AB2158" s="25">
        <v>0.25900000000000001</v>
      </c>
      <c r="AC2158" s="25">
        <v>9.3799999999999994E-2</v>
      </c>
      <c r="AD2158" s="121">
        <v>539</v>
      </c>
      <c r="AE2158" s="121">
        <v>77</v>
      </c>
      <c r="AF2158" s="88">
        <v>535</v>
      </c>
      <c r="AG2158" s="88">
        <v>1190</v>
      </c>
    </row>
    <row r="2159" spans="1:33">
      <c r="A2159" s="12" t="s">
        <v>136</v>
      </c>
      <c r="B2159" s="13" t="s">
        <v>75</v>
      </c>
      <c r="C2159" s="13" t="s">
        <v>3</v>
      </c>
      <c r="D2159" s="13">
        <v>2017</v>
      </c>
      <c r="E2159" s="13">
        <v>2017</v>
      </c>
      <c r="F2159" s="13" t="s">
        <v>102</v>
      </c>
      <c r="G2159" s="88"/>
      <c r="H2159" s="88"/>
      <c r="I2159" s="88"/>
      <c r="J2159" s="88"/>
      <c r="K2159" s="88"/>
      <c r="L2159" s="88"/>
      <c r="M2159" s="88">
        <v>23789</v>
      </c>
      <c r="N2159" s="88">
        <v>55292</v>
      </c>
      <c r="O2159" s="88"/>
      <c r="P2159" s="88"/>
      <c r="Q2159" s="88"/>
      <c r="R2159" s="88"/>
      <c r="S2159" s="88"/>
      <c r="T2159" s="88"/>
      <c r="U2159" s="88"/>
      <c r="V2159" s="88"/>
      <c r="W2159" s="140"/>
      <c r="X2159" s="140"/>
      <c r="Y2159" s="140"/>
      <c r="Z2159" s="25">
        <v>0.92204301075268813</v>
      </c>
      <c r="AA2159" s="25">
        <v>0.96408839779005528</v>
      </c>
      <c r="AB2159" s="25">
        <v>0</v>
      </c>
      <c r="AC2159" s="25">
        <v>2.1899999999999999E-2</v>
      </c>
      <c r="AD2159" s="121">
        <v>1787</v>
      </c>
      <c r="AE2159" s="121">
        <v>278</v>
      </c>
      <c r="AF2159" s="88">
        <v>3694</v>
      </c>
      <c r="AG2159" s="88">
        <v>8569</v>
      </c>
    </row>
    <row r="2160" spans="1:33">
      <c r="A2160" s="12" t="s">
        <v>137</v>
      </c>
      <c r="B2160" s="13" t="s">
        <v>75</v>
      </c>
      <c r="C2160" s="13" t="s">
        <v>3</v>
      </c>
      <c r="D2160" s="13">
        <v>2017</v>
      </c>
      <c r="E2160" s="13">
        <v>2017</v>
      </c>
      <c r="F2160" s="13" t="s">
        <v>102</v>
      </c>
      <c r="G2160" s="88"/>
      <c r="H2160" s="88"/>
      <c r="I2160" s="88"/>
      <c r="J2160" s="88"/>
      <c r="K2160" s="88"/>
      <c r="L2160" s="88"/>
      <c r="M2160" s="88">
        <v>552</v>
      </c>
      <c r="N2160" s="88">
        <v>1172</v>
      </c>
      <c r="O2160" s="88"/>
      <c r="P2160" s="88"/>
      <c r="Q2160" s="88"/>
      <c r="R2160" s="88"/>
      <c r="S2160" s="88"/>
      <c r="T2160" s="88"/>
      <c r="U2160" s="88"/>
      <c r="V2160" s="88"/>
      <c r="W2160" s="140"/>
      <c r="X2160" s="140"/>
      <c r="Y2160" s="140"/>
      <c r="Z2160" s="25">
        <v>0.97727272727272729</v>
      </c>
      <c r="AA2160" s="25">
        <v>0.91891891891891897</v>
      </c>
      <c r="AB2160" s="25">
        <v>0.25900000000000001</v>
      </c>
      <c r="AC2160" s="25">
        <v>9.3799999999999994E-2</v>
      </c>
      <c r="AD2160" s="121">
        <v>63</v>
      </c>
      <c r="AE2160" s="121">
        <v>7</v>
      </c>
      <c r="AF2160" s="88">
        <v>37</v>
      </c>
      <c r="AG2160" s="88">
        <v>69</v>
      </c>
    </row>
    <row r="2161" spans="1:33">
      <c r="A2161" s="12" t="s">
        <v>138</v>
      </c>
      <c r="B2161" s="13" t="s">
        <v>75</v>
      </c>
      <c r="C2161" s="13" t="s">
        <v>3</v>
      </c>
      <c r="D2161" s="13">
        <v>2017</v>
      </c>
      <c r="E2161" s="13">
        <v>2017</v>
      </c>
      <c r="F2161" s="13" t="s">
        <v>102</v>
      </c>
      <c r="G2161" s="88"/>
      <c r="H2161" s="88"/>
      <c r="I2161" s="88"/>
      <c r="J2161" s="88"/>
      <c r="K2161" s="88"/>
      <c r="L2161" s="88"/>
      <c r="M2161" s="88">
        <v>464</v>
      </c>
      <c r="N2161" s="88">
        <v>774</v>
      </c>
      <c r="O2161" s="88"/>
      <c r="P2161" s="88"/>
      <c r="Q2161" s="88"/>
      <c r="R2161" s="88"/>
      <c r="S2161" s="88"/>
      <c r="T2161" s="88"/>
      <c r="U2161" s="88"/>
      <c r="V2161" s="88"/>
      <c r="W2161" s="140"/>
      <c r="X2161" s="140"/>
      <c r="Y2161" s="140"/>
      <c r="Z2161" s="25">
        <v>1</v>
      </c>
      <c r="AA2161" s="25">
        <v>0.90909090909090906</v>
      </c>
      <c r="AB2161" s="25">
        <v>0.25900000000000001</v>
      </c>
      <c r="AC2161" s="25">
        <v>9.3799999999999994E-2</v>
      </c>
      <c r="AD2161" s="121">
        <v>37</v>
      </c>
      <c r="AE2161" s="121">
        <v>11</v>
      </c>
      <c r="AF2161" s="88">
        <v>63</v>
      </c>
      <c r="AG2161" s="88">
        <v>145</v>
      </c>
    </row>
    <row r="2162" spans="1:33">
      <c r="A2162" s="12" t="s">
        <v>139</v>
      </c>
      <c r="B2162" s="13" t="s">
        <v>75</v>
      </c>
      <c r="C2162" s="13" t="s">
        <v>3</v>
      </c>
      <c r="D2162" s="13">
        <v>2017</v>
      </c>
      <c r="E2162" s="13">
        <v>2017</v>
      </c>
      <c r="F2162" s="13" t="s">
        <v>102</v>
      </c>
      <c r="G2162" s="88"/>
      <c r="H2162" s="88"/>
      <c r="I2162" s="88"/>
      <c r="J2162" s="88"/>
      <c r="K2162" s="88"/>
      <c r="L2162" s="88"/>
      <c r="M2162" s="88">
        <v>22869</v>
      </c>
      <c r="N2162" s="88">
        <v>51274</v>
      </c>
      <c r="O2162" s="88"/>
      <c r="P2162" s="88"/>
      <c r="Q2162" s="88"/>
      <c r="R2162" s="88"/>
      <c r="S2162" s="88"/>
      <c r="T2162" s="88"/>
      <c r="U2162" s="88"/>
      <c r="V2162" s="88"/>
      <c r="W2162" s="140"/>
      <c r="X2162" s="140"/>
      <c r="Y2162" s="140"/>
      <c r="Z2162" s="25">
        <v>0.97734457323498414</v>
      </c>
      <c r="AA2162" s="25">
        <v>0.95810363836824697</v>
      </c>
      <c r="AB2162" s="25">
        <v>0.33300000000000002</v>
      </c>
      <c r="AC2162" s="25">
        <v>1.6E-2</v>
      </c>
      <c r="AD2162" s="121">
        <v>2449</v>
      </c>
      <c r="AE2162" s="121">
        <v>391</v>
      </c>
      <c r="AF2162" s="88">
        <v>7567</v>
      </c>
      <c r="AG2162" s="88">
        <v>17262</v>
      </c>
    </row>
    <row r="2163" spans="1:33">
      <c r="A2163" s="12" t="s">
        <v>140</v>
      </c>
      <c r="B2163" s="13" t="s">
        <v>75</v>
      </c>
      <c r="C2163" s="13" t="s">
        <v>3</v>
      </c>
      <c r="D2163" s="13">
        <v>2017</v>
      </c>
      <c r="E2163" s="13">
        <v>2017</v>
      </c>
      <c r="F2163" s="13" t="s">
        <v>102</v>
      </c>
      <c r="G2163" s="88"/>
      <c r="H2163" s="88"/>
      <c r="I2163" s="88"/>
      <c r="J2163" s="88"/>
      <c r="K2163" s="88"/>
      <c r="L2163" s="88"/>
      <c r="M2163" s="88">
        <v>3380</v>
      </c>
      <c r="N2163" s="88">
        <v>6879</v>
      </c>
      <c r="O2163" s="88"/>
      <c r="P2163" s="88"/>
      <c r="Q2163" s="88"/>
      <c r="R2163" s="88"/>
      <c r="S2163" s="88"/>
      <c r="T2163" s="88"/>
      <c r="U2163" s="88"/>
      <c r="V2163" s="88"/>
      <c r="W2163" s="140"/>
      <c r="X2163" s="140"/>
      <c r="Y2163" s="140"/>
      <c r="Z2163" s="25">
        <v>0.9760479041916168</v>
      </c>
      <c r="AA2163" s="25">
        <v>0.88461538461538458</v>
      </c>
      <c r="AB2163" s="25">
        <v>0.25900000000000001</v>
      </c>
      <c r="AC2163" s="25">
        <v>9.3799999999999994E-2</v>
      </c>
      <c r="AD2163" s="121">
        <v>318</v>
      </c>
      <c r="AE2163" s="121">
        <v>93</v>
      </c>
      <c r="AF2163" s="88">
        <v>713</v>
      </c>
      <c r="AG2163" s="88">
        <v>1521</v>
      </c>
    </row>
    <row r="2164" spans="1:33">
      <c r="A2164" s="12" t="s">
        <v>141</v>
      </c>
      <c r="B2164" s="13" t="s">
        <v>75</v>
      </c>
      <c r="C2164" s="13" t="s">
        <v>3</v>
      </c>
      <c r="D2164" s="13">
        <v>2017</v>
      </c>
      <c r="E2164" s="13">
        <v>2017</v>
      </c>
      <c r="F2164" s="13" t="s">
        <v>102</v>
      </c>
      <c r="G2164" s="88"/>
      <c r="H2164" s="88"/>
      <c r="I2164" s="88"/>
      <c r="J2164" s="88"/>
      <c r="K2164" s="88"/>
      <c r="L2164" s="88"/>
      <c r="M2164" s="88">
        <v>4215</v>
      </c>
      <c r="N2164" s="88">
        <v>7336</v>
      </c>
      <c r="O2164" s="88"/>
      <c r="P2164" s="88"/>
      <c r="Q2164" s="88"/>
      <c r="R2164" s="88"/>
      <c r="S2164" s="88"/>
      <c r="T2164" s="88"/>
      <c r="U2164" s="88"/>
      <c r="V2164" s="88"/>
      <c r="W2164" s="140"/>
      <c r="X2164" s="140"/>
      <c r="Y2164" s="140"/>
      <c r="Z2164" s="25">
        <v>0.8835978835978836</v>
      </c>
      <c r="AA2164" s="25">
        <v>0.70149253731343286</v>
      </c>
      <c r="AB2164" s="25">
        <v>0.25900000000000001</v>
      </c>
      <c r="AC2164" s="25">
        <v>9.3799999999999994E-2</v>
      </c>
      <c r="AD2164" s="121">
        <v>372</v>
      </c>
      <c r="AE2164" s="121">
        <v>94</v>
      </c>
      <c r="AF2164" s="88">
        <v>124</v>
      </c>
      <c r="AG2164" s="88">
        <v>229</v>
      </c>
    </row>
    <row r="2165" spans="1:33">
      <c r="A2165" s="12" t="s">
        <v>142</v>
      </c>
      <c r="B2165" s="13" t="s">
        <v>74</v>
      </c>
      <c r="C2165" s="13" t="s">
        <v>3</v>
      </c>
      <c r="D2165" s="13">
        <v>2017</v>
      </c>
      <c r="E2165" s="13">
        <v>2017</v>
      </c>
      <c r="F2165" s="13" t="s">
        <v>102</v>
      </c>
      <c r="G2165" s="88"/>
      <c r="H2165" s="88"/>
      <c r="I2165" s="88"/>
      <c r="J2165" s="88"/>
      <c r="K2165" s="88"/>
      <c r="L2165" s="88"/>
      <c r="M2165" s="88">
        <v>120368</v>
      </c>
      <c r="N2165" s="88">
        <v>245723</v>
      </c>
      <c r="O2165" s="88"/>
      <c r="P2165" s="88"/>
      <c r="Q2165" s="88"/>
      <c r="R2165" s="88"/>
      <c r="S2165" s="88"/>
      <c r="T2165" s="88"/>
      <c r="U2165" s="88"/>
      <c r="V2165" s="88"/>
      <c r="W2165" s="140"/>
      <c r="X2165" s="140"/>
      <c r="Y2165" s="140"/>
      <c r="Z2165" s="25">
        <v>0.98636271117443519</v>
      </c>
      <c r="AA2165" s="25">
        <v>0.98963963963963963</v>
      </c>
      <c r="AB2165" s="25">
        <v>0.42099999999999999</v>
      </c>
      <c r="AC2165" s="25">
        <v>6.7699999999999996E-2</v>
      </c>
      <c r="AD2165" s="121">
        <v>7723</v>
      </c>
      <c r="AE2165" s="121">
        <v>2036</v>
      </c>
      <c r="AF2165" s="88">
        <v>26244</v>
      </c>
      <c r="AG2165" s="88">
        <v>57691</v>
      </c>
    </row>
    <row r="2166" spans="1:33">
      <c r="A2166" s="12" t="s">
        <v>143</v>
      </c>
      <c r="B2166" s="13" t="s">
        <v>74</v>
      </c>
      <c r="C2166" s="13" t="s">
        <v>3</v>
      </c>
      <c r="D2166" s="13">
        <v>2017</v>
      </c>
      <c r="E2166" s="13">
        <v>2017</v>
      </c>
      <c r="F2166" s="13" t="s">
        <v>102</v>
      </c>
      <c r="G2166" s="88"/>
      <c r="H2166" s="88"/>
      <c r="I2166" s="88"/>
      <c r="J2166" s="88"/>
      <c r="K2166" s="88"/>
      <c r="L2166" s="88"/>
      <c r="M2166" s="88">
        <v>8877</v>
      </c>
      <c r="N2166" s="88">
        <v>16652</v>
      </c>
      <c r="O2166" s="88"/>
      <c r="P2166" s="88"/>
      <c r="Q2166" s="88"/>
      <c r="R2166" s="88"/>
      <c r="S2166" s="88"/>
      <c r="T2166" s="88"/>
      <c r="U2166" s="88"/>
      <c r="V2166" s="88"/>
      <c r="W2166" s="140"/>
      <c r="X2166" s="140"/>
      <c r="Y2166" s="140"/>
      <c r="Z2166" s="25">
        <v>1</v>
      </c>
      <c r="AA2166" s="25">
        <v>0.93953488372093019</v>
      </c>
      <c r="AB2166" s="25">
        <v>0.25900000000000001</v>
      </c>
      <c r="AC2166" s="25">
        <v>9.3799999999999994E-2</v>
      </c>
      <c r="AD2166" s="121">
        <v>710</v>
      </c>
      <c r="AE2166" s="121">
        <v>310</v>
      </c>
      <c r="AF2166" s="88">
        <v>647</v>
      </c>
      <c r="AG2166" s="88">
        <v>1327</v>
      </c>
    </row>
    <row r="2167" spans="1:33">
      <c r="A2167" s="12" t="s">
        <v>144</v>
      </c>
      <c r="B2167" s="13" t="s">
        <v>75</v>
      </c>
      <c r="C2167" s="13" t="s">
        <v>3</v>
      </c>
      <c r="D2167" s="13">
        <v>2017</v>
      </c>
      <c r="E2167" s="13">
        <v>2017</v>
      </c>
      <c r="F2167" s="13" t="s">
        <v>102</v>
      </c>
      <c r="G2167" s="88"/>
      <c r="H2167" s="88"/>
      <c r="I2167" s="88"/>
      <c r="J2167" s="88"/>
      <c r="K2167" s="88"/>
      <c r="L2167" s="88"/>
      <c r="M2167" s="88">
        <v>1170</v>
      </c>
      <c r="N2167" s="88">
        <v>2143</v>
      </c>
      <c r="O2167" s="88"/>
      <c r="P2167" s="88"/>
      <c r="Q2167" s="88"/>
      <c r="R2167" s="88"/>
      <c r="S2167" s="88"/>
      <c r="T2167" s="88"/>
      <c r="U2167" s="88"/>
      <c r="V2167" s="88"/>
      <c r="W2167" s="140"/>
      <c r="X2167" s="140"/>
      <c r="Y2167" s="140"/>
      <c r="Z2167" s="25">
        <v>1</v>
      </c>
      <c r="AA2167" s="25">
        <v>0.84444444444444444</v>
      </c>
      <c r="AB2167" s="25">
        <v>0.25900000000000001</v>
      </c>
      <c r="AC2167" s="25">
        <v>9.3799999999999994E-2</v>
      </c>
      <c r="AD2167" s="121">
        <v>101</v>
      </c>
      <c r="AE2167" s="121">
        <v>24</v>
      </c>
      <c r="AF2167" s="88">
        <v>45</v>
      </c>
      <c r="AG2167" s="88">
        <v>75</v>
      </c>
    </row>
    <row r="2168" spans="1:33">
      <c r="A2168" s="12" t="s">
        <v>145</v>
      </c>
      <c r="B2168" s="13" t="s">
        <v>75</v>
      </c>
      <c r="C2168" s="13" t="s">
        <v>3</v>
      </c>
      <c r="D2168" s="13">
        <v>2017</v>
      </c>
      <c r="E2168" s="13">
        <v>2017</v>
      </c>
      <c r="F2168" s="13" t="s">
        <v>102</v>
      </c>
      <c r="G2168" s="88"/>
      <c r="H2168" s="88"/>
      <c r="I2168" s="88"/>
      <c r="J2168" s="88"/>
      <c r="K2168" s="88"/>
      <c r="L2168" s="88"/>
      <c r="M2168" s="88">
        <v>125483</v>
      </c>
      <c r="N2168" s="88">
        <v>278710</v>
      </c>
      <c r="O2168" s="88"/>
      <c r="P2168" s="88"/>
      <c r="Q2168" s="88"/>
      <c r="R2168" s="88"/>
      <c r="S2168" s="88"/>
      <c r="T2168" s="88"/>
      <c r="U2168" s="88"/>
      <c r="V2168" s="88"/>
      <c r="W2168" s="140"/>
      <c r="X2168" s="140"/>
      <c r="Y2168" s="140"/>
      <c r="Z2168" s="25">
        <v>0.99350443599493032</v>
      </c>
      <c r="AA2168" s="25">
        <v>0.93915517618734956</v>
      </c>
      <c r="AB2168" s="25">
        <v>0.35299999999999998</v>
      </c>
      <c r="AC2168" s="25">
        <v>4.0500000000000001E-2</v>
      </c>
      <c r="AD2168" s="121">
        <v>11249</v>
      </c>
      <c r="AE2168" s="121">
        <v>3126</v>
      </c>
      <c r="AF2168" s="88">
        <v>14565</v>
      </c>
      <c r="AG2168" s="88">
        <v>32948</v>
      </c>
    </row>
    <row r="2169" spans="1:33">
      <c r="A2169" s="12" t="s">
        <v>146</v>
      </c>
      <c r="B2169" s="13" t="s">
        <v>74</v>
      </c>
      <c r="C2169" s="13" t="s">
        <v>3</v>
      </c>
      <c r="D2169" s="13">
        <v>2017</v>
      </c>
      <c r="E2169" s="13">
        <v>2017</v>
      </c>
      <c r="F2169" s="13" t="s">
        <v>102</v>
      </c>
      <c r="G2169" s="88"/>
      <c r="H2169" s="88"/>
      <c r="I2169" s="88"/>
      <c r="J2169" s="88"/>
      <c r="K2169" s="88"/>
      <c r="L2169" s="88"/>
      <c r="M2169" s="88">
        <v>99593</v>
      </c>
      <c r="N2169" s="88">
        <v>208408</v>
      </c>
      <c r="O2169" s="88"/>
      <c r="P2169" s="88"/>
      <c r="Q2169" s="88"/>
      <c r="R2169" s="88"/>
      <c r="S2169" s="88"/>
      <c r="T2169" s="88"/>
      <c r="U2169" s="88"/>
      <c r="V2169" s="88"/>
      <c r="W2169" s="140"/>
      <c r="X2169" s="140"/>
      <c r="Y2169" s="140"/>
      <c r="Z2169" s="25">
        <v>0.98606697628941575</v>
      </c>
      <c r="AA2169" s="25">
        <v>0.99333650642551163</v>
      </c>
      <c r="AB2169" s="25">
        <v>0.23499999999999999</v>
      </c>
      <c r="AC2169" s="25">
        <v>4.6300000000000001E-2</v>
      </c>
      <c r="AD2169" s="121">
        <v>7744</v>
      </c>
      <c r="AE2169" s="121">
        <v>2420</v>
      </c>
      <c r="AF2169" s="88">
        <v>8351</v>
      </c>
      <c r="AG2169" s="88">
        <v>16793</v>
      </c>
    </row>
    <row r="2170" spans="1:33">
      <c r="A2170" s="12" t="s">
        <v>147</v>
      </c>
      <c r="B2170" s="13" t="s">
        <v>75</v>
      </c>
      <c r="C2170" s="13" t="s">
        <v>3</v>
      </c>
      <c r="D2170" s="13">
        <v>2017</v>
      </c>
      <c r="E2170" s="13">
        <v>2017</v>
      </c>
      <c r="F2170" s="13" t="s">
        <v>102</v>
      </c>
      <c r="G2170" s="88"/>
      <c r="H2170" s="88"/>
      <c r="I2170" s="88"/>
      <c r="J2170" s="88"/>
      <c r="K2170" s="88"/>
      <c r="L2170" s="88"/>
      <c r="M2170" s="88">
        <v>2330</v>
      </c>
      <c r="N2170" s="88">
        <v>5225</v>
      </c>
      <c r="O2170" s="88"/>
      <c r="P2170" s="88"/>
      <c r="Q2170" s="88"/>
      <c r="R2170" s="88"/>
      <c r="S2170" s="88"/>
      <c r="T2170" s="88"/>
      <c r="U2170" s="88"/>
      <c r="V2170" s="88"/>
      <c r="W2170" s="140"/>
      <c r="X2170" s="140"/>
      <c r="Y2170" s="140"/>
      <c r="Z2170" s="25">
        <v>0.89247311827956988</v>
      </c>
      <c r="AA2170" s="25">
        <v>0.93548387096774188</v>
      </c>
      <c r="AB2170" s="25">
        <v>0.25900000000000001</v>
      </c>
      <c r="AC2170" s="25">
        <v>9.3799999999999994E-2</v>
      </c>
      <c r="AD2170" s="121">
        <v>192</v>
      </c>
      <c r="AE2170" s="121">
        <v>53</v>
      </c>
      <c r="AF2170" s="88">
        <v>343</v>
      </c>
      <c r="AG2170" s="88">
        <v>809</v>
      </c>
    </row>
    <row r="2171" spans="1:33">
      <c r="A2171" s="12" t="s">
        <v>148</v>
      </c>
      <c r="B2171" s="13" t="s">
        <v>75</v>
      </c>
      <c r="C2171" s="13" t="s">
        <v>3</v>
      </c>
      <c r="D2171" s="13">
        <v>2017</v>
      </c>
      <c r="E2171" s="13">
        <v>2017</v>
      </c>
      <c r="F2171" s="13" t="s">
        <v>102</v>
      </c>
      <c r="G2171" s="88"/>
      <c r="H2171" s="88"/>
      <c r="I2171" s="88"/>
      <c r="J2171" s="88"/>
      <c r="K2171" s="88"/>
      <c r="L2171" s="88"/>
      <c r="M2171" s="88">
        <v>171214</v>
      </c>
      <c r="N2171" s="88">
        <v>374387</v>
      </c>
      <c r="O2171" s="88"/>
      <c r="P2171" s="88"/>
      <c r="Q2171" s="88"/>
      <c r="R2171" s="88"/>
      <c r="S2171" s="88"/>
      <c r="T2171" s="88"/>
      <c r="U2171" s="88"/>
      <c r="V2171" s="88"/>
      <c r="W2171" s="140"/>
      <c r="X2171" s="140"/>
      <c r="Y2171" s="140"/>
      <c r="Z2171" s="25">
        <v>0.9934397550841898</v>
      </c>
      <c r="AA2171" s="25">
        <v>0.93876301285976727</v>
      </c>
      <c r="AB2171" s="25">
        <v>0.3</v>
      </c>
      <c r="AC2171" s="25">
        <v>2.0799999999999999E-2</v>
      </c>
      <c r="AD2171" s="121">
        <v>13957</v>
      </c>
      <c r="AE2171" s="121">
        <v>3779</v>
      </c>
      <c r="AF2171" s="88">
        <v>19068</v>
      </c>
      <c r="AG2171" s="88">
        <v>41493</v>
      </c>
    </row>
    <row r="2172" spans="1:33">
      <c r="A2172" s="12" t="s">
        <v>149</v>
      </c>
      <c r="B2172" s="13" t="s">
        <v>74</v>
      </c>
      <c r="C2172" s="13" t="s">
        <v>3</v>
      </c>
      <c r="D2172" s="13">
        <v>2017</v>
      </c>
      <c r="E2172" s="13">
        <v>2017</v>
      </c>
      <c r="F2172" s="13" t="s">
        <v>102</v>
      </c>
      <c r="G2172" s="88"/>
      <c r="H2172" s="88"/>
      <c r="I2172" s="88"/>
      <c r="J2172" s="88"/>
      <c r="K2172" s="88"/>
      <c r="L2172" s="88"/>
      <c r="M2172" s="88">
        <v>136947</v>
      </c>
      <c r="N2172" s="88">
        <v>277364</v>
      </c>
      <c r="O2172" s="88"/>
      <c r="P2172" s="88"/>
      <c r="Q2172" s="88"/>
      <c r="R2172" s="88"/>
      <c r="S2172" s="88"/>
      <c r="T2172" s="88"/>
      <c r="U2172" s="88"/>
      <c r="V2172" s="88"/>
      <c r="W2172" s="140"/>
      <c r="X2172" s="140"/>
      <c r="Y2172" s="140"/>
      <c r="Z2172" s="25">
        <v>0.97712599151448076</v>
      </c>
      <c r="AA2172" s="25">
        <v>0.97354497354497349</v>
      </c>
      <c r="AB2172" s="25">
        <v>0.5</v>
      </c>
      <c r="AC2172" s="25">
        <v>3.1800000000000002E-2</v>
      </c>
      <c r="AD2172" s="121">
        <v>12220</v>
      </c>
      <c r="AE2172" s="121">
        <v>4502</v>
      </c>
      <c r="AF2172" s="88">
        <v>14449</v>
      </c>
      <c r="AG2172" s="88">
        <v>30178</v>
      </c>
    </row>
    <row r="2173" spans="1:33">
      <c r="A2173" s="12" t="s">
        <v>150</v>
      </c>
      <c r="B2173" s="13" t="s">
        <v>74</v>
      </c>
      <c r="C2173" s="13" t="s">
        <v>3</v>
      </c>
      <c r="D2173" s="13">
        <v>2017</v>
      </c>
      <c r="E2173" s="13">
        <v>2017</v>
      </c>
      <c r="F2173" s="13" t="s">
        <v>102</v>
      </c>
      <c r="G2173" s="88"/>
      <c r="H2173" s="88"/>
      <c r="I2173" s="88"/>
      <c r="J2173" s="88"/>
      <c r="K2173" s="88"/>
      <c r="L2173" s="88"/>
      <c r="M2173" s="88">
        <v>34278</v>
      </c>
      <c r="N2173" s="88">
        <v>52106</v>
      </c>
      <c r="O2173" s="88"/>
      <c r="P2173" s="88"/>
      <c r="Q2173" s="88"/>
      <c r="R2173" s="88"/>
      <c r="S2173" s="88"/>
      <c r="T2173" s="88"/>
      <c r="U2173" s="88"/>
      <c r="V2173" s="88"/>
      <c r="W2173" s="140"/>
      <c r="X2173" s="140"/>
      <c r="Y2173" s="140"/>
      <c r="Z2173" s="25">
        <v>0.98155737704918034</v>
      </c>
      <c r="AA2173" s="25">
        <v>0.93266832917705733</v>
      </c>
      <c r="AB2173" s="25">
        <v>0.25</v>
      </c>
      <c r="AC2173" s="25">
        <v>5.4899999999999997E-2</v>
      </c>
      <c r="AD2173" s="121">
        <v>2935</v>
      </c>
      <c r="AE2173" s="121">
        <v>905</v>
      </c>
      <c r="AF2173" s="88">
        <v>3747</v>
      </c>
      <c r="AG2173" s="88">
        <v>6103</v>
      </c>
    </row>
    <row r="2174" spans="1:33">
      <c r="A2174" s="12" t="s">
        <v>151</v>
      </c>
      <c r="B2174" s="13" t="s">
        <v>75</v>
      </c>
      <c r="C2174" s="13" t="s">
        <v>3</v>
      </c>
      <c r="D2174" s="13">
        <v>2017</v>
      </c>
      <c r="E2174" s="13">
        <v>2017</v>
      </c>
      <c r="F2174" s="13" t="s">
        <v>102</v>
      </c>
      <c r="G2174" s="88"/>
      <c r="H2174" s="88"/>
      <c r="I2174" s="88"/>
      <c r="J2174" s="88"/>
      <c r="K2174" s="88"/>
      <c r="L2174" s="88"/>
      <c r="M2174" s="88">
        <v>49688</v>
      </c>
      <c r="N2174" s="88">
        <v>111431</v>
      </c>
      <c r="O2174" s="88"/>
      <c r="P2174" s="88"/>
      <c r="Q2174" s="88"/>
      <c r="R2174" s="88"/>
      <c r="S2174" s="88"/>
      <c r="T2174" s="88"/>
      <c r="U2174" s="88"/>
      <c r="V2174" s="88"/>
      <c r="W2174" s="140"/>
      <c r="X2174" s="140"/>
      <c r="Y2174" s="140"/>
      <c r="Z2174" s="25">
        <v>0.96913864578535236</v>
      </c>
      <c r="AA2174" s="25">
        <v>0.92175703500343176</v>
      </c>
      <c r="AB2174" s="25">
        <v>0.16700000000000001</v>
      </c>
      <c r="AC2174" s="25">
        <v>2.7E-2</v>
      </c>
      <c r="AD2174" s="121">
        <v>3633</v>
      </c>
      <c r="AE2174" s="121">
        <v>1292</v>
      </c>
      <c r="AF2174" s="88">
        <v>6540</v>
      </c>
      <c r="AG2174" s="88">
        <v>14315</v>
      </c>
    </row>
    <row r="2175" spans="1:33">
      <c r="A2175" s="12" t="s">
        <v>152</v>
      </c>
      <c r="B2175" s="13" t="s">
        <v>74</v>
      </c>
      <c r="C2175" s="13" t="s">
        <v>3</v>
      </c>
      <c r="D2175" s="13">
        <v>2017</v>
      </c>
      <c r="E2175" s="13">
        <v>2017</v>
      </c>
      <c r="F2175" s="13" t="s">
        <v>102</v>
      </c>
      <c r="G2175" s="88"/>
      <c r="H2175" s="88"/>
      <c r="I2175" s="88"/>
      <c r="J2175" s="88"/>
      <c r="K2175" s="88"/>
      <c r="L2175" s="88"/>
      <c r="M2175" s="88">
        <v>9697</v>
      </c>
      <c r="N2175" s="88">
        <v>17379</v>
      </c>
      <c r="O2175" s="88"/>
      <c r="P2175" s="88"/>
      <c r="Q2175" s="88"/>
      <c r="R2175" s="88"/>
      <c r="S2175" s="88"/>
      <c r="T2175" s="88"/>
      <c r="U2175" s="88"/>
      <c r="V2175" s="88"/>
      <c r="W2175" s="140"/>
      <c r="X2175" s="140"/>
      <c r="Y2175" s="140"/>
      <c r="Z2175" s="25">
        <v>0.96134020618556704</v>
      </c>
      <c r="AA2175" s="25">
        <v>0.98031496062992129</v>
      </c>
      <c r="AB2175" s="25">
        <v>0.25900000000000001</v>
      </c>
      <c r="AC2175" s="25">
        <v>9.3799999999999994E-2</v>
      </c>
      <c r="AD2175" s="121">
        <v>795</v>
      </c>
      <c r="AE2175" s="121">
        <v>161</v>
      </c>
      <c r="AF2175" s="88">
        <v>1109</v>
      </c>
      <c r="AG2175" s="88">
        <v>2328</v>
      </c>
    </row>
    <row r="2176" spans="1:33">
      <c r="A2176" s="12" t="s">
        <v>153</v>
      </c>
      <c r="B2176" s="13" t="s">
        <v>74</v>
      </c>
      <c r="C2176" s="13" t="s">
        <v>3</v>
      </c>
      <c r="D2176" s="13">
        <v>2017</v>
      </c>
      <c r="E2176" s="13">
        <v>2017</v>
      </c>
      <c r="F2176" s="13" t="s">
        <v>102</v>
      </c>
      <c r="G2176" s="88"/>
      <c r="H2176" s="88"/>
      <c r="I2176" s="88"/>
      <c r="J2176" s="88"/>
      <c r="K2176" s="88"/>
      <c r="L2176" s="88"/>
      <c r="M2176" s="88">
        <v>14262</v>
      </c>
      <c r="N2176" s="88">
        <v>27623</v>
      </c>
      <c r="O2176" s="88"/>
      <c r="P2176" s="88"/>
      <c r="Q2176" s="88"/>
      <c r="R2176" s="88"/>
      <c r="S2176" s="88"/>
      <c r="T2176" s="88"/>
      <c r="U2176" s="88"/>
      <c r="V2176" s="88"/>
      <c r="W2176" s="140"/>
      <c r="X2176" s="140"/>
      <c r="Y2176" s="140"/>
      <c r="Z2176" s="25">
        <v>0.98345588235294112</v>
      </c>
      <c r="AA2176" s="25">
        <v>0.90273556231003038</v>
      </c>
      <c r="AB2176" s="25">
        <v>0.25900000000000001</v>
      </c>
      <c r="AC2176" s="25">
        <v>9.3799999999999994E-2</v>
      </c>
      <c r="AD2176" s="121">
        <v>1178</v>
      </c>
      <c r="AE2176" s="121">
        <v>286</v>
      </c>
      <c r="AF2176" s="88">
        <v>3321</v>
      </c>
      <c r="AG2176" s="88">
        <v>6604</v>
      </c>
    </row>
    <row r="2177" spans="1:33">
      <c r="A2177" s="12" t="s">
        <v>154</v>
      </c>
      <c r="B2177" s="13" t="s">
        <v>74</v>
      </c>
      <c r="C2177" s="13" t="s">
        <v>3</v>
      </c>
      <c r="D2177" s="13">
        <v>2017</v>
      </c>
      <c r="E2177" s="13">
        <v>2017</v>
      </c>
      <c r="F2177" s="13" t="s">
        <v>102</v>
      </c>
      <c r="G2177" s="88"/>
      <c r="H2177" s="88"/>
      <c r="I2177" s="88"/>
      <c r="J2177" s="88"/>
      <c r="K2177" s="88"/>
      <c r="L2177" s="88"/>
      <c r="M2177" s="88">
        <v>19056</v>
      </c>
      <c r="N2177" s="88">
        <v>39357</v>
      </c>
      <c r="O2177" s="88"/>
      <c r="P2177" s="88"/>
      <c r="Q2177" s="88"/>
      <c r="R2177" s="88"/>
      <c r="S2177" s="88"/>
      <c r="T2177" s="88"/>
      <c r="U2177" s="88"/>
      <c r="V2177" s="88"/>
      <c r="W2177" s="140"/>
      <c r="X2177" s="140"/>
      <c r="Y2177" s="140"/>
      <c r="Z2177" s="25">
        <v>0.90697674418604657</v>
      </c>
      <c r="AA2177" s="25">
        <v>0.8960674157303371</v>
      </c>
      <c r="AB2177" s="25">
        <v>0.25900000000000001</v>
      </c>
      <c r="AC2177" s="25">
        <v>9.3799999999999994E-2</v>
      </c>
      <c r="AD2177" s="121">
        <v>1996</v>
      </c>
      <c r="AE2177" s="121">
        <v>475</v>
      </c>
      <c r="AF2177" s="88">
        <v>5027</v>
      </c>
      <c r="AG2177" s="88">
        <v>11572</v>
      </c>
    </row>
    <row r="2178" spans="1:33">
      <c r="A2178" s="12" t="s">
        <v>155</v>
      </c>
      <c r="B2178" s="13" t="s">
        <v>74</v>
      </c>
      <c r="C2178" s="13" t="s">
        <v>3</v>
      </c>
      <c r="D2178" s="13">
        <v>2017</v>
      </c>
      <c r="E2178" s="13">
        <v>2017</v>
      </c>
      <c r="F2178" s="13" t="s">
        <v>102</v>
      </c>
      <c r="G2178" s="88"/>
      <c r="H2178" s="88"/>
      <c r="I2178" s="88"/>
      <c r="J2178" s="88"/>
      <c r="K2178" s="88"/>
      <c r="L2178" s="88"/>
      <c r="M2178" s="88">
        <v>50071</v>
      </c>
      <c r="N2178" s="88">
        <v>98291</v>
      </c>
      <c r="O2178" s="88"/>
      <c r="P2178" s="88"/>
      <c r="Q2178" s="88"/>
      <c r="R2178" s="88"/>
      <c r="S2178" s="88"/>
      <c r="T2178" s="88"/>
      <c r="U2178" s="88"/>
      <c r="V2178" s="88"/>
      <c r="W2178" s="140"/>
      <c r="X2178" s="140"/>
      <c r="Y2178" s="140"/>
      <c r="Z2178" s="25">
        <v>0.99412532637075723</v>
      </c>
      <c r="AA2178" s="25">
        <v>0.97687861271676302</v>
      </c>
      <c r="AB2178" s="25">
        <v>0.28599999999999998</v>
      </c>
      <c r="AC2178" s="25">
        <v>5.6099999999999997E-2</v>
      </c>
      <c r="AD2178" s="121">
        <v>2966</v>
      </c>
      <c r="AE2178" s="121">
        <v>737</v>
      </c>
      <c r="AF2178" s="88">
        <v>9049</v>
      </c>
      <c r="AG2178" s="88">
        <v>18609</v>
      </c>
    </row>
    <row r="2179" spans="1:33">
      <c r="A2179" s="12" t="s">
        <v>156</v>
      </c>
      <c r="B2179" s="13" t="s">
        <v>74</v>
      </c>
      <c r="C2179" s="13" t="s">
        <v>3</v>
      </c>
      <c r="D2179" s="13">
        <v>2017</v>
      </c>
      <c r="E2179" s="13">
        <v>2017</v>
      </c>
      <c r="F2179" s="13" t="s">
        <v>102</v>
      </c>
      <c r="G2179" s="88"/>
      <c r="H2179" s="88"/>
      <c r="I2179" s="88"/>
      <c r="J2179" s="88"/>
      <c r="K2179" s="88"/>
      <c r="L2179" s="88"/>
      <c r="M2179" s="88">
        <v>14653</v>
      </c>
      <c r="N2179" s="88">
        <v>26869</v>
      </c>
      <c r="O2179" s="88"/>
      <c r="P2179" s="88"/>
      <c r="Q2179" s="88"/>
      <c r="R2179" s="88"/>
      <c r="S2179" s="88"/>
      <c r="T2179" s="88"/>
      <c r="U2179" s="88"/>
      <c r="V2179" s="88"/>
      <c r="W2179" s="140"/>
      <c r="X2179" s="140"/>
      <c r="Y2179" s="140"/>
      <c r="Z2179" s="25">
        <v>0.9745627980922098</v>
      </c>
      <c r="AA2179" s="25">
        <v>0.96739130434782605</v>
      </c>
      <c r="AB2179" s="25">
        <v>0.25900000000000001</v>
      </c>
      <c r="AC2179" s="25">
        <v>9.3799999999999994E-2</v>
      </c>
      <c r="AD2179" s="121">
        <v>1122</v>
      </c>
      <c r="AE2179" s="121">
        <v>346</v>
      </c>
      <c r="AF2179" s="88">
        <v>2574</v>
      </c>
      <c r="AG2179" s="88">
        <v>5535</v>
      </c>
    </row>
    <row r="2180" spans="1:33">
      <c r="A2180" s="12" t="s">
        <v>157</v>
      </c>
      <c r="B2180" s="13" t="s">
        <v>75</v>
      </c>
      <c r="C2180" s="13" t="s">
        <v>3</v>
      </c>
      <c r="D2180" s="13">
        <v>2017</v>
      </c>
      <c r="E2180" s="13">
        <v>2017</v>
      </c>
      <c r="F2180" s="13" t="s">
        <v>102</v>
      </c>
      <c r="G2180" s="88"/>
      <c r="H2180" s="88"/>
      <c r="I2180" s="88"/>
      <c r="J2180" s="88"/>
      <c r="K2180" s="88"/>
      <c r="L2180" s="88"/>
      <c r="M2180" s="88">
        <v>12555</v>
      </c>
      <c r="N2180" s="88">
        <v>23707</v>
      </c>
      <c r="O2180" s="88"/>
      <c r="P2180" s="88"/>
      <c r="Q2180" s="88"/>
      <c r="R2180" s="88"/>
      <c r="S2180" s="88"/>
      <c r="T2180" s="88"/>
      <c r="U2180" s="88"/>
      <c r="V2180" s="88"/>
      <c r="W2180" s="140"/>
      <c r="X2180" s="140"/>
      <c r="Y2180" s="140"/>
      <c r="Z2180" s="25">
        <v>0.95292207792207795</v>
      </c>
      <c r="AA2180" s="25">
        <v>0.95329087048832273</v>
      </c>
      <c r="AB2180" s="25">
        <v>0.25900000000000001</v>
      </c>
      <c r="AC2180" s="25">
        <v>9.3799999999999994E-2</v>
      </c>
      <c r="AD2180" s="121">
        <v>1289</v>
      </c>
      <c r="AE2180" s="121">
        <v>337</v>
      </c>
      <c r="AF2180" s="88">
        <v>546</v>
      </c>
      <c r="AG2180" s="88">
        <v>862</v>
      </c>
    </row>
    <row r="2181" spans="1:33">
      <c r="A2181" s="12" t="s">
        <v>158</v>
      </c>
      <c r="B2181" s="13" t="s">
        <v>75</v>
      </c>
      <c r="C2181" s="13" t="s">
        <v>3</v>
      </c>
      <c r="D2181" s="13">
        <v>2017</v>
      </c>
      <c r="E2181" s="13">
        <v>2017</v>
      </c>
      <c r="F2181" s="13" t="s">
        <v>102</v>
      </c>
      <c r="G2181" s="88"/>
      <c r="H2181" s="88"/>
      <c r="I2181" s="88"/>
      <c r="J2181" s="88"/>
      <c r="K2181" s="88"/>
      <c r="L2181" s="88"/>
      <c r="M2181" s="88">
        <v>167</v>
      </c>
      <c r="N2181" s="88">
        <v>295</v>
      </c>
      <c r="O2181" s="88"/>
      <c r="P2181" s="88"/>
      <c r="Q2181" s="88"/>
      <c r="R2181" s="88"/>
      <c r="S2181" s="88"/>
      <c r="T2181" s="88"/>
      <c r="U2181" s="88"/>
      <c r="V2181" s="88"/>
      <c r="W2181" s="140"/>
      <c r="X2181" s="140"/>
      <c r="Y2181" s="140"/>
      <c r="Z2181" s="25">
        <v>1</v>
      </c>
      <c r="AA2181" s="25">
        <v>0.8</v>
      </c>
      <c r="AB2181" s="25">
        <v>0.25900000000000001</v>
      </c>
      <c r="AC2181" s="25">
        <v>9.3799999999999994E-2</v>
      </c>
      <c r="AD2181" s="121">
        <v>7</v>
      </c>
      <c r="AE2181" s="121">
        <v>3</v>
      </c>
      <c r="AF2181" s="88" t="s">
        <v>430</v>
      </c>
      <c r="AG2181" s="88" t="s">
        <v>430</v>
      </c>
    </row>
    <row r="2182" spans="1:33">
      <c r="A2182" s="12" t="s">
        <v>159</v>
      </c>
      <c r="B2182" s="13" t="s">
        <v>75</v>
      </c>
      <c r="C2182" s="13" t="s">
        <v>3</v>
      </c>
      <c r="D2182" s="13">
        <v>2017</v>
      </c>
      <c r="E2182" s="13">
        <v>2017</v>
      </c>
      <c r="F2182" s="13" t="s">
        <v>102</v>
      </c>
      <c r="G2182" s="88"/>
      <c r="H2182" s="88"/>
      <c r="I2182" s="88"/>
      <c r="J2182" s="88"/>
      <c r="K2182" s="88"/>
      <c r="L2182" s="88"/>
      <c r="M2182" s="88">
        <v>3122</v>
      </c>
      <c r="N2182" s="88">
        <v>6605</v>
      </c>
      <c r="O2182" s="88"/>
      <c r="P2182" s="88"/>
      <c r="Q2182" s="88"/>
      <c r="R2182" s="88"/>
      <c r="S2182" s="88"/>
      <c r="T2182" s="88"/>
      <c r="U2182" s="88"/>
      <c r="V2182" s="88"/>
      <c r="W2182" s="140"/>
      <c r="X2182" s="140"/>
      <c r="Y2182" s="140"/>
      <c r="Z2182" s="25">
        <v>0.90625</v>
      </c>
      <c r="AA2182" s="25">
        <v>0.78749999999999998</v>
      </c>
      <c r="AB2182" s="25">
        <v>0.25900000000000001</v>
      </c>
      <c r="AC2182" s="25">
        <v>9.3799999999999994E-2</v>
      </c>
      <c r="AD2182" s="121">
        <v>254</v>
      </c>
      <c r="AE2182" s="121">
        <v>48</v>
      </c>
      <c r="AF2182" s="88">
        <v>152</v>
      </c>
      <c r="AG2182" s="88">
        <v>273</v>
      </c>
    </row>
    <row r="2183" spans="1:33">
      <c r="A2183" s="12" t="s">
        <v>160</v>
      </c>
      <c r="B2183" s="13" t="s">
        <v>74</v>
      </c>
      <c r="C2183" s="13" t="s">
        <v>3</v>
      </c>
      <c r="D2183" s="13">
        <v>2017</v>
      </c>
      <c r="E2183" s="13">
        <v>2017</v>
      </c>
      <c r="F2183" s="13" t="s">
        <v>102</v>
      </c>
      <c r="G2183" s="88"/>
      <c r="H2183" s="88"/>
      <c r="I2183" s="88"/>
      <c r="J2183" s="88"/>
      <c r="K2183" s="88"/>
      <c r="L2183" s="88"/>
      <c r="M2183" s="88">
        <v>21415</v>
      </c>
      <c r="N2183" s="88">
        <v>40381</v>
      </c>
      <c r="O2183" s="88"/>
      <c r="P2183" s="88"/>
      <c r="Q2183" s="88"/>
      <c r="R2183" s="88"/>
      <c r="S2183" s="88"/>
      <c r="T2183" s="88"/>
      <c r="U2183" s="88"/>
      <c r="V2183" s="88"/>
      <c r="W2183" s="140"/>
      <c r="X2183" s="140"/>
      <c r="Y2183" s="140"/>
      <c r="Z2183" s="25">
        <v>0.97721179624664878</v>
      </c>
      <c r="AA2183" s="25">
        <v>0.97520661157024791</v>
      </c>
      <c r="AB2183" s="25">
        <v>0.5</v>
      </c>
      <c r="AC2183" s="25">
        <v>6.4999999999999997E-3</v>
      </c>
      <c r="AD2183" s="121">
        <v>1643</v>
      </c>
      <c r="AE2183" s="121">
        <v>455</v>
      </c>
      <c r="AF2183" s="88">
        <v>2077</v>
      </c>
      <c r="AG2183" s="88">
        <v>4208</v>
      </c>
    </row>
    <row r="2184" spans="1:33">
      <c r="A2184" s="12" t="s">
        <v>161</v>
      </c>
      <c r="B2184" s="13" t="s">
        <v>74</v>
      </c>
      <c r="C2184" s="13" t="s">
        <v>3</v>
      </c>
      <c r="D2184" s="13">
        <v>2017</v>
      </c>
      <c r="E2184" s="13">
        <v>2017</v>
      </c>
      <c r="F2184" s="13" t="s">
        <v>102</v>
      </c>
      <c r="G2184" s="88"/>
      <c r="H2184" s="88"/>
      <c r="I2184" s="88"/>
      <c r="J2184" s="88"/>
      <c r="K2184" s="88"/>
      <c r="L2184" s="88"/>
      <c r="M2184" s="88">
        <v>17594</v>
      </c>
      <c r="N2184" s="88">
        <v>31271</v>
      </c>
      <c r="O2184" s="88"/>
      <c r="P2184" s="88"/>
      <c r="Q2184" s="88"/>
      <c r="R2184" s="88"/>
      <c r="S2184" s="88"/>
      <c r="T2184" s="88"/>
      <c r="U2184" s="88"/>
      <c r="V2184" s="88"/>
      <c r="W2184" s="140"/>
      <c r="X2184" s="140"/>
      <c r="Y2184" s="140"/>
      <c r="Z2184" s="25">
        <v>0.96805896805896807</v>
      </c>
      <c r="AA2184" s="25">
        <v>0.55873015873015874</v>
      </c>
      <c r="AB2184" s="25">
        <v>0.25900000000000001</v>
      </c>
      <c r="AC2184" s="25">
        <v>9.3799999999999994E-2</v>
      </c>
      <c r="AD2184" s="121">
        <v>992</v>
      </c>
      <c r="AE2184" s="121">
        <v>348</v>
      </c>
      <c r="AF2184" s="88">
        <v>2944</v>
      </c>
      <c r="AG2184" s="88">
        <v>6228</v>
      </c>
    </row>
    <row r="2185" spans="1:33">
      <c r="A2185" s="12" t="s">
        <v>162</v>
      </c>
      <c r="B2185" s="13" t="s">
        <v>75</v>
      </c>
      <c r="C2185" s="13" t="s">
        <v>3</v>
      </c>
      <c r="D2185" s="13">
        <v>2017</v>
      </c>
      <c r="E2185" s="13">
        <v>2017</v>
      </c>
      <c r="F2185" s="13" t="s">
        <v>102</v>
      </c>
      <c r="G2185" s="88"/>
      <c r="H2185" s="88"/>
      <c r="I2185" s="88"/>
      <c r="J2185" s="88"/>
      <c r="K2185" s="88"/>
      <c r="L2185" s="88"/>
      <c r="M2185" s="88">
        <v>40463</v>
      </c>
      <c r="N2185" s="88">
        <v>84966</v>
      </c>
      <c r="O2185" s="88"/>
      <c r="P2185" s="88"/>
      <c r="Q2185" s="88"/>
      <c r="R2185" s="88"/>
      <c r="S2185" s="88"/>
      <c r="T2185" s="88"/>
      <c r="U2185" s="88"/>
      <c r="V2185" s="88"/>
      <c r="W2185" s="140"/>
      <c r="X2185" s="140"/>
      <c r="Y2185" s="140"/>
      <c r="Z2185" s="25">
        <v>0.97493857493857494</v>
      </c>
      <c r="AA2185" s="25">
        <v>0.9355072463768116</v>
      </c>
      <c r="AB2185" s="25">
        <v>0.75</v>
      </c>
      <c r="AC2185" s="25">
        <v>2.5100000000000001E-2</v>
      </c>
      <c r="AD2185" s="121">
        <v>3247</v>
      </c>
      <c r="AE2185" s="121">
        <v>828</v>
      </c>
      <c r="AF2185" s="88">
        <v>4838</v>
      </c>
      <c r="AG2185" s="88">
        <v>10511</v>
      </c>
    </row>
    <row r="2186" spans="1:33">
      <c r="A2186" s="12" t="s">
        <v>163</v>
      </c>
      <c r="B2186" s="13" t="s">
        <v>75</v>
      </c>
      <c r="C2186" s="13" t="s">
        <v>3</v>
      </c>
      <c r="D2186" s="13">
        <v>2017</v>
      </c>
      <c r="E2186" s="13">
        <v>2017</v>
      </c>
      <c r="F2186" s="13" t="s">
        <v>102</v>
      </c>
      <c r="G2186" s="88"/>
      <c r="H2186" s="88"/>
      <c r="I2186" s="88"/>
      <c r="J2186" s="88"/>
      <c r="K2186" s="88"/>
      <c r="L2186" s="88"/>
      <c r="M2186" s="88">
        <v>5637</v>
      </c>
      <c r="N2186" s="88">
        <v>12912</v>
      </c>
      <c r="O2186" s="88"/>
      <c r="P2186" s="88"/>
      <c r="Q2186" s="88"/>
      <c r="R2186" s="88"/>
      <c r="S2186" s="88"/>
      <c r="T2186" s="88"/>
      <c r="U2186" s="88"/>
      <c r="V2186" s="88"/>
      <c r="W2186" s="140"/>
      <c r="X2186" s="140"/>
      <c r="Y2186" s="140"/>
      <c r="Z2186" s="25">
        <v>0.99315068493150682</v>
      </c>
      <c r="AA2186" s="25">
        <v>0.94805194805194803</v>
      </c>
      <c r="AB2186" s="25">
        <v>0.25900000000000001</v>
      </c>
      <c r="AC2186" s="25">
        <v>9.3799999999999994E-2</v>
      </c>
      <c r="AD2186" s="121">
        <v>505</v>
      </c>
      <c r="AE2186" s="121">
        <v>137</v>
      </c>
      <c r="AF2186" s="88">
        <v>614</v>
      </c>
      <c r="AG2186" s="88">
        <v>1376</v>
      </c>
    </row>
    <row r="2187" spans="1:33">
      <c r="A2187" s="12" t="s">
        <v>164</v>
      </c>
      <c r="B2187" s="13" t="s">
        <v>75</v>
      </c>
      <c r="C2187" s="13" t="s">
        <v>3</v>
      </c>
      <c r="D2187" s="13">
        <v>2017</v>
      </c>
      <c r="E2187" s="13">
        <v>2017</v>
      </c>
      <c r="F2187" s="13" t="s">
        <v>102</v>
      </c>
      <c r="G2187" s="88"/>
      <c r="H2187" s="88"/>
      <c r="I2187" s="88"/>
      <c r="J2187" s="88"/>
      <c r="K2187" s="88"/>
      <c r="L2187" s="88"/>
      <c r="M2187" s="88">
        <v>4333</v>
      </c>
      <c r="N2187" s="88">
        <v>9381</v>
      </c>
      <c r="O2187" s="88"/>
      <c r="P2187" s="88"/>
      <c r="Q2187" s="88"/>
      <c r="R2187" s="88"/>
      <c r="S2187" s="88"/>
      <c r="T2187" s="88"/>
      <c r="U2187" s="88"/>
      <c r="V2187" s="88"/>
      <c r="W2187" s="140"/>
      <c r="X2187" s="140"/>
      <c r="Y2187" s="140"/>
      <c r="Z2187" s="25">
        <v>0.94690265486725667</v>
      </c>
      <c r="AA2187" s="25">
        <v>0.91329479768786126</v>
      </c>
      <c r="AB2187" s="25">
        <v>0.25900000000000001</v>
      </c>
      <c r="AC2187" s="25">
        <v>9.3799999999999994E-2</v>
      </c>
      <c r="AD2187" s="121">
        <v>470</v>
      </c>
      <c r="AE2187" s="121">
        <v>64</v>
      </c>
      <c r="AF2187" s="88">
        <v>409</v>
      </c>
      <c r="AG2187" s="88">
        <v>920</v>
      </c>
    </row>
    <row r="2188" spans="1:33">
      <c r="A2188" s="12" t="s">
        <v>165</v>
      </c>
      <c r="B2188" s="13" t="s">
        <v>75</v>
      </c>
      <c r="C2188" s="13" t="s">
        <v>3</v>
      </c>
      <c r="D2188" s="13">
        <v>2017</v>
      </c>
      <c r="E2188" s="13">
        <v>2017</v>
      </c>
      <c r="F2188" s="13" t="s">
        <v>102</v>
      </c>
      <c r="G2188" s="88"/>
      <c r="H2188" s="88"/>
      <c r="I2188" s="88"/>
      <c r="J2188" s="88"/>
      <c r="K2188" s="88"/>
      <c r="L2188" s="88"/>
      <c r="M2188" s="88">
        <v>986</v>
      </c>
      <c r="N2188" s="88">
        <v>1711</v>
      </c>
      <c r="O2188" s="88"/>
      <c r="P2188" s="88"/>
      <c r="Q2188" s="88"/>
      <c r="R2188" s="88"/>
      <c r="S2188" s="88"/>
      <c r="T2188" s="88"/>
      <c r="U2188" s="88"/>
      <c r="V2188" s="88"/>
      <c r="W2188" s="140"/>
      <c r="X2188" s="140"/>
      <c r="Y2188" s="140"/>
      <c r="Z2188" s="25">
        <v>0.93181818181818188</v>
      </c>
      <c r="AA2188" s="25">
        <v>0.82352941176470584</v>
      </c>
      <c r="AB2188" s="25">
        <v>0.25900000000000001</v>
      </c>
      <c r="AC2188" s="25">
        <v>9.3799999999999994E-2</v>
      </c>
      <c r="AD2188" s="121">
        <v>73</v>
      </c>
      <c r="AE2188" s="121">
        <v>13</v>
      </c>
      <c r="AF2188" s="88">
        <v>26</v>
      </c>
      <c r="AG2188" s="88">
        <v>42</v>
      </c>
    </row>
    <row r="2189" spans="1:33">
      <c r="A2189" s="12" t="s">
        <v>166</v>
      </c>
      <c r="B2189" s="13" t="s">
        <v>74</v>
      </c>
      <c r="C2189" s="13" t="s">
        <v>3</v>
      </c>
      <c r="D2189" s="13">
        <v>2017</v>
      </c>
      <c r="E2189" s="13">
        <v>2017</v>
      </c>
      <c r="F2189" s="13" t="s">
        <v>102</v>
      </c>
      <c r="G2189" s="88"/>
      <c r="H2189" s="88"/>
      <c r="I2189" s="88"/>
      <c r="J2189" s="88"/>
      <c r="K2189" s="88"/>
      <c r="L2189" s="88"/>
      <c r="M2189" s="88">
        <v>52128</v>
      </c>
      <c r="N2189" s="88">
        <v>120968</v>
      </c>
      <c r="O2189" s="88"/>
      <c r="P2189" s="88"/>
      <c r="Q2189" s="88"/>
      <c r="R2189" s="88"/>
      <c r="S2189" s="88"/>
      <c r="T2189" s="88"/>
      <c r="U2189" s="88"/>
      <c r="V2189" s="88"/>
      <c r="W2189" s="140"/>
      <c r="X2189" s="140"/>
      <c r="Y2189" s="140"/>
      <c r="Z2189" s="25">
        <v>0.96411709159584513</v>
      </c>
      <c r="AA2189" s="25">
        <v>0.90969581749049433</v>
      </c>
      <c r="AB2189" s="25">
        <v>0.25</v>
      </c>
      <c r="AC2189" s="25">
        <v>2.93E-2</v>
      </c>
      <c r="AD2189" s="121">
        <v>2859</v>
      </c>
      <c r="AE2189" s="121">
        <v>420</v>
      </c>
      <c r="AF2189" s="88">
        <v>7900</v>
      </c>
      <c r="AG2189" s="88">
        <v>18756</v>
      </c>
    </row>
    <row r="2190" spans="1:33">
      <c r="A2190" s="12" t="s">
        <v>167</v>
      </c>
      <c r="B2190" s="13" t="s">
        <v>75</v>
      </c>
      <c r="C2190" s="13" t="s">
        <v>3</v>
      </c>
      <c r="D2190" s="13">
        <v>2017</v>
      </c>
      <c r="E2190" s="13">
        <v>2017</v>
      </c>
      <c r="F2190" s="13" t="s">
        <v>102</v>
      </c>
      <c r="G2190" s="88"/>
      <c r="H2190" s="88"/>
      <c r="I2190" s="88"/>
      <c r="J2190" s="88"/>
      <c r="K2190" s="88"/>
      <c r="L2190" s="88"/>
      <c r="M2190" s="88">
        <v>3021</v>
      </c>
      <c r="N2190" s="88">
        <v>5276</v>
      </c>
      <c r="O2190" s="88"/>
      <c r="P2190" s="88"/>
      <c r="Q2190" s="88"/>
      <c r="R2190" s="88"/>
      <c r="S2190" s="88"/>
      <c r="T2190" s="88"/>
      <c r="U2190" s="88"/>
      <c r="V2190" s="88"/>
      <c r="W2190" s="140"/>
      <c r="X2190" s="140"/>
      <c r="Y2190" s="140"/>
      <c r="Z2190" s="25">
        <v>0.93478260869565222</v>
      </c>
      <c r="AA2190" s="25">
        <v>0.95604395604395609</v>
      </c>
      <c r="AB2190" s="25">
        <v>0.25900000000000001</v>
      </c>
      <c r="AC2190" s="25">
        <v>9.3799999999999994E-2</v>
      </c>
      <c r="AD2190" s="121">
        <v>267</v>
      </c>
      <c r="AE2190" s="121">
        <v>48</v>
      </c>
      <c r="AF2190" s="88">
        <v>98</v>
      </c>
      <c r="AG2190" s="88">
        <v>163</v>
      </c>
    </row>
    <row r="2191" spans="1:33">
      <c r="A2191" s="12" t="s">
        <v>168</v>
      </c>
      <c r="B2191" s="13" t="s">
        <v>74</v>
      </c>
      <c r="C2191" s="13" t="s">
        <v>3</v>
      </c>
      <c r="D2191" s="13">
        <v>2017</v>
      </c>
      <c r="E2191" s="13">
        <v>2017</v>
      </c>
      <c r="F2191" s="13" t="s">
        <v>102</v>
      </c>
      <c r="G2191" s="88"/>
      <c r="H2191" s="88"/>
      <c r="I2191" s="88"/>
      <c r="J2191" s="88"/>
      <c r="K2191" s="88"/>
      <c r="L2191" s="88"/>
      <c r="M2191" s="88">
        <v>36668</v>
      </c>
      <c r="N2191" s="88">
        <v>73321</v>
      </c>
      <c r="O2191" s="88"/>
      <c r="P2191" s="88"/>
      <c r="Q2191" s="88"/>
      <c r="R2191" s="88"/>
      <c r="S2191" s="88"/>
      <c r="T2191" s="88"/>
      <c r="U2191" s="88"/>
      <c r="V2191" s="88"/>
      <c r="W2191" s="140"/>
      <c r="X2191" s="140"/>
      <c r="Y2191" s="140"/>
      <c r="Z2191" s="25">
        <v>0.99018232819074337</v>
      </c>
      <c r="AA2191" s="25">
        <v>0.96563573883161513</v>
      </c>
      <c r="AB2191" s="25">
        <v>0</v>
      </c>
      <c r="AC2191" s="25">
        <v>6.3399999999999998E-2</v>
      </c>
      <c r="AD2191" s="121">
        <v>3219</v>
      </c>
      <c r="AE2191" s="121">
        <v>535</v>
      </c>
      <c r="AF2191" s="88">
        <v>6764</v>
      </c>
      <c r="AG2191" s="88">
        <v>15542</v>
      </c>
    </row>
    <row r="2192" spans="1:33">
      <c r="A2192" s="12" t="s">
        <v>169</v>
      </c>
      <c r="B2192" s="13" t="s">
        <v>74</v>
      </c>
      <c r="C2192" s="13" t="s">
        <v>3</v>
      </c>
      <c r="D2192" s="13">
        <v>2017</v>
      </c>
      <c r="E2192" s="13">
        <v>2017</v>
      </c>
      <c r="F2192" s="13" t="s">
        <v>102</v>
      </c>
      <c r="G2192" s="88"/>
      <c r="H2192" s="88"/>
      <c r="I2192" s="88"/>
      <c r="J2192" s="88"/>
      <c r="K2192" s="88"/>
      <c r="L2192" s="88"/>
      <c r="M2192" s="88">
        <v>10083</v>
      </c>
      <c r="N2192" s="88">
        <v>19633</v>
      </c>
      <c r="O2192" s="88"/>
      <c r="P2192" s="88"/>
      <c r="Q2192" s="88"/>
      <c r="R2192" s="88"/>
      <c r="S2192" s="88"/>
      <c r="T2192" s="88"/>
      <c r="U2192" s="88"/>
      <c r="V2192" s="88"/>
      <c r="W2192" s="140"/>
      <c r="X2192" s="140"/>
      <c r="Y2192" s="140"/>
      <c r="Z2192" s="25">
        <v>0.88833746898263022</v>
      </c>
      <c r="AA2192" s="25">
        <v>0.95180722891566261</v>
      </c>
      <c r="AB2192" s="25">
        <v>0.25900000000000001</v>
      </c>
      <c r="AC2192" s="25">
        <v>9.3799999999999994E-2</v>
      </c>
      <c r="AD2192" s="121">
        <v>859</v>
      </c>
      <c r="AE2192" s="121">
        <v>70</v>
      </c>
      <c r="AF2192" s="88">
        <v>930</v>
      </c>
      <c r="AG2192" s="88">
        <v>1885</v>
      </c>
    </row>
    <row r="2193" spans="1:33">
      <c r="A2193" s="12" t="s">
        <v>170</v>
      </c>
      <c r="B2193" s="13" t="s">
        <v>75</v>
      </c>
      <c r="C2193" s="13" t="s">
        <v>3</v>
      </c>
      <c r="D2193" s="13">
        <v>2017</v>
      </c>
      <c r="E2193" s="13">
        <v>2017</v>
      </c>
      <c r="F2193" s="13" t="s">
        <v>102</v>
      </c>
      <c r="G2193" s="88"/>
      <c r="H2193" s="88"/>
      <c r="I2193" s="88"/>
      <c r="J2193" s="88"/>
      <c r="K2193" s="88"/>
      <c r="L2193" s="88"/>
      <c r="M2193" s="88">
        <v>6009</v>
      </c>
      <c r="N2193" s="88">
        <v>12902</v>
      </c>
      <c r="O2193" s="88"/>
      <c r="P2193" s="88"/>
      <c r="Q2193" s="88"/>
      <c r="R2193" s="88"/>
      <c r="S2193" s="88"/>
      <c r="T2193" s="88"/>
      <c r="U2193" s="88"/>
      <c r="V2193" s="88"/>
      <c r="W2193" s="140"/>
      <c r="X2193" s="140"/>
      <c r="Y2193" s="140"/>
      <c r="Z2193" s="25">
        <v>0.9966216216216216</v>
      </c>
      <c r="AA2193" s="25">
        <v>0.95473251028806583</v>
      </c>
      <c r="AB2193" s="25">
        <v>0.25900000000000001</v>
      </c>
      <c r="AC2193" s="25">
        <v>9.3799999999999994E-2</v>
      </c>
      <c r="AD2193" s="121">
        <v>536</v>
      </c>
      <c r="AE2193" s="121">
        <v>140</v>
      </c>
      <c r="AF2193" s="88">
        <v>464</v>
      </c>
      <c r="AG2193" s="88">
        <v>962</v>
      </c>
    </row>
    <row r="2194" spans="1:33">
      <c r="A2194" s="48" t="s">
        <v>171</v>
      </c>
      <c r="B2194" s="13" t="s">
        <v>66</v>
      </c>
      <c r="C2194" s="13" t="s">
        <v>182</v>
      </c>
      <c r="D2194" s="13">
        <v>2017</v>
      </c>
      <c r="E2194" s="13">
        <v>2017</v>
      </c>
      <c r="F2194" s="13" t="s">
        <v>102</v>
      </c>
      <c r="G2194" s="88">
        <v>255351</v>
      </c>
      <c r="H2194" s="88">
        <v>1735463</v>
      </c>
      <c r="I2194" s="88">
        <v>2222</v>
      </c>
      <c r="J2194" s="88">
        <v>17650</v>
      </c>
      <c r="K2194" s="88">
        <v>257573</v>
      </c>
      <c r="L2194" s="88">
        <v>1753113</v>
      </c>
      <c r="M2194" s="88">
        <v>2010686</v>
      </c>
      <c r="N2194" s="88">
        <v>4191103</v>
      </c>
      <c r="O2194" s="88">
        <v>655072</v>
      </c>
      <c r="P2194" s="88">
        <v>3489572</v>
      </c>
      <c r="Q2194" s="88">
        <v>4144644</v>
      </c>
      <c r="R2194" s="88">
        <v>7216</v>
      </c>
      <c r="S2194" s="88">
        <v>39243</v>
      </c>
      <c r="T2194" s="88">
        <v>46459</v>
      </c>
      <c r="U2194" s="88">
        <v>662288</v>
      </c>
      <c r="V2194" s="88">
        <v>3528815</v>
      </c>
      <c r="W2194" s="140">
        <v>567620029</v>
      </c>
      <c r="X2194" s="140">
        <v>5381873</v>
      </c>
      <c r="Y2194" s="140">
        <v>573001902</v>
      </c>
      <c r="Z2194" s="25">
        <v>0.97940873827939834</v>
      </c>
      <c r="AA2194" s="25">
        <v>0.9301784173239408</v>
      </c>
      <c r="AB2194" s="25">
        <v>0.40600000000000003</v>
      </c>
      <c r="AC2194" s="25">
        <v>8.0299999999999996E-2</v>
      </c>
      <c r="AD2194" s="121">
        <v>123241</v>
      </c>
      <c r="AE2194" s="121">
        <v>30920</v>
      </c>
      <c r="AF2194" s="88">
        <v>291718</v>
      </c>
      <c r="AG2194" s="88">
        <v>623988</v>
      </c>
    </row>
    <row r="2195" spans="1:33">
      <c r="A2195" s="48" t="s">
        <v>172</v>
      </c>
      <c r="B2195" s="13" t="s">
        <v>74</v>
      </c>
      <c r="C2195" s="13" t="s">
        <v>182</v>
      </c>
      <c r="D2195" s="13">
        <v>2017</v>
      </c>
      <c r="E2195" s="13">
        <v>2017</v>
      </c>
      <c r="F2195" s="13" t="s">
        <v>102</v>
      </c>
      <c r="G2195" s="88"/>
      <c r="H2195" s="88"/>
      <c r="I2195" s="88"/>
      <c r="J2195" s="88"/>
      <c r="K2195" s="88"/>
      <c r="L2195" s="88"/>
      <c r="M2195" s="88">
        <v>57353</v>
      </c>
      <c r="N2195" s="88">
        <v>110176</v>
      </c>
      <c r="O2195" s="88"/>
      <c r="P2195" s="88"/>
      <c r="Q2195" s="88"/>
      <c r="R2195" s="88"/>
      <c r="S2195" s="88"/>
      <c r="T2195" s="88"/>
      <c r="U2195" s="88"/>
      <c r="V2195" s="88"/>
      <c r="W2195" s="140"/>
      <c r="X2195" s="140"/>
      <c r="Y2195" s="140"/>
      <c r="Z2195" s="25">
        <v>0.99511762094984468</v>
      </c>
      <c r="AA2195" s="25">
        <v>0.99120703437250202</v>
      </c>
      <c r="AB2195" s="25">
        <v>0.54500000000000004</v>
      </c>
      <c r="AC2195" s="25">
        <v>5.6899999999999999E-2</v>
      </c>
      <c r="AD2195" s="121">
        <v>4092</v>
      </c>
      <c r="AE2195" s="121">
        <v>1326</v>
      </c>
      <c r="AF2195" s="88">
        <v>7298</v>
      </c>
      <c r="AG2195" s="88">
        <v>14183</v>
      </c>
    </row>
    <row r="2196" spans="1:33">
      <c r="A2196" s="48" t="s">
        <v>173</v>
      </c>
      <c r="B2196" s="13" t="s">
        <v>75</v>
      </c>
      <c r="C2196" s="13" t="s">
        <v>182</v>
      </c>
      <c r="D2196" s="13">
        <v>2017</v>
      </c>
      <c r="E2196" s="13">
        <v>2017</v>
      </c>
      <c r="F2196" s="13" t="s">
        <v>102</v>
      </c>
      <c r="G2196" s="88"/>
      <c r="H2196" s="88"/>
      <c r="I2196" s="88"/>
      <c r="J2196" s="88"/>
      <c r="K2196" s="88"/>
      <c r="L2196" s="88"/>
      <c r="M2196" s="88">
        <v>85</v>
      </c>
      <c r="N2196" s="88">
        <v>143</v>
      </c>
      <c r="O2196" s="88"/>
      <c r="P2196" s="88"/>
      <c r="Q2196" s="88"/>
      <c r="R2196" s="88"/>
      <c r="S2196" s="88"/>
      <c r="T2196" s="88"/>
      <c r="U2196" s="88"/>
      <c r="V2196" s="88"/>
      <c r="W2196" s="140"/>
      <c r="X2196" s="140"/>
      <c r="Y2196" s="140"/>
      <c r="Z2196" s="25">
        <v>1</v>
      </c>
      <c r="AA2196" s="25">
        <v>0.5</v>
      </c>
      <c r="AB2196" s="25">
        <v>0.26300000000000001</v>
      </c>
      <c r="AC2196" s="25">
        <v>0.10780000000000001</v>
      </c>
      <c r="AD2196" s="121">
        <v>3</v>
      </c>
      <c r="AE2196" s="121">
        <v>0</v>
      </c>
      <c r="AF2196" s="88" t="s">
        <v>430</v>
      </c>
      <c r="AG2196" s="88" t="s">
        <v>430</v>
      </c>
    </row>
    <row r="2197" spans="1:33">
      <c r="A2197" s="48" t="s">
        <v>174</v>
      </c>
      <c r="B2197" s="13" t="s">
        <v>75</v>
      </c>
      <c r="C2197" s="13" t="s">
        <v>182</v>
      </c>
      <c r="D2197" s="13">
        <v>2017</v>
      </c>
      <c r="E2197" s="13">
        <v>2017</v>
      </c>
      <c r="F2197" s="13" t="s">
        <v>102</v>
      </c>
      <c r="G2197" s="88"/>
      <c r="H2197" s="88"/>
      <c r="I2197" s="88"/>
      <c r="J2197" s="88"/>
      <c r="K2197" s="88"/>
      <c r="L2197" s="88"/>
      <c r="M2197" s="88">
        <v>1698</v>
      </c>
      <c r="N2197" s="88">
        <v>3153</v>
      </c>
      <c r="O2197" s="88"/>
      <c r="P2197" s="88"/>
      <c r="Q2197" s="88"/>
      <c r="R2197" s="88"/>
      <c r="S2197" s="88"/>
      <c r="T2197" s="88"/>
      <c r="U2197" s="88"/>
      <c r="V2197" s="88"/>
      <c r="W2197" s="140"/>
      <c r="X2197" s="140"/>
      <c r="Y2197" s="140"/>
      <c r="Z2197" s="25">
        <v>1</v>
      </c>
      <c r="AA2197" s="25">
        <v>0.98461538461538467</v>
      </c>
      <c r="AB2197" s="25">
        <v>0.26300000000000001</v>
      </c>
      <c r="AC2197" s="25">
        <v>0.10780000000000001</v>
      </c>
      <c r="AD2197" s="121">
        <v>113</v>
      </c>
      <c r="AE2197" s="121">
        <v>15</v>
      </c>
      <c r="AF2197" s="88">
        <v>46</v>
      </c>
      <c r="AG2197" s="88">
        <v>85</v>
      </c>
    </row>
    <row r="2198" spans="1:33">
      <c r="A2198" s="48" t="s">
        <v>175</v>
      </c>
      <c r="B2198" s="13" t="s">
        <v>75</v>
      </c>
      <c r="C2198" s="13" t="s">
        <v>182</v>
      </c>
      <c r="D2198" s="13">
        <v>2017</v>
      </c>
      <c r="E2198" s="13">
        <v>2017</v>
      </c>
      <c r="F2198" s="13" t="s">
        <v>102</v>
      </c>
      <c r="G2198" s="88"/>
      <c r="H2198" s="88"/>
      <c r="I2198" s="88"/>
      <c r="J2198" s="88"/>
      <c r="K2198" s="88"/>
      <c r="L2198" s="88"/>
      <c r="M2198" s="88">
        <v>16426</v>
      </c>
      <c r="N2198" s="88">
        <v>30825</v>
      </c>
      <c r="O2198" s="88"/>
      <c r="P2198" s="88"/>
      <c r="Q2198" s="88"/>
      <c r="R2198" s="88"/>
      <c r="S2198" s="88"/>
      <c r="T2198" s="88"/>
      <c r="U2198" s="88"/>
      <c r="V2198" s="88"/>
      <c r="W2198" s="140"/>
      <c r="X2198" s="140"/>
      <c r="Y2198" s="140"/>
      <c r="Z2198" s="25">
        <v>0.84808454425363278</v>
      </c>
      <c r="AA2198" s="25">
        <v>0.91803278688524592</v>
      </c>
      <c r="AB2198" s="25">
        <v>0.26300000000000001</v>
      </c>
      <c r="AC2198" s="25">
        <v>0.10780000000000001</v>
      </c>
      <c r="AD2198" s="121">
        <v>1236</v>
      </c>
      <c r="AE2198" s="121">
        <v>472</v>
      </c>
      <c r="AF2198" s="88">
        <v>798</v>
      </c>
      <c r="AG2198" s="88">
        <v>1384</v>
      </c>
    </row>
    <row r="2199" spans="1:33">
      <c r="A2199" s="48" t="s">
        <v>176</v>
      </c>
      <c r="B2199" s="13" t="s">
        <v>75</v>
      </c>
      <c r="C2199" s="13" t="s">
        <v>182</v>
      </c>
      <c r="D2199" s="13">
        <v>2017</v>
      </c>
      <c r="E2199" s="13">
        <v>2017</v>
      </c>
      <c r="F2199" s="13" t="s">
        <v>102</v>
      </c>
      <c r="G2199" s="88"/>
      <c r="H2199" s="88"/>
      <c r="I2199" s="88"/>
      <c r="J2199" s="88"/>
      <c r="K2199" s="88"/>
      <c r="L2199" s="88"/>
      <c r="M2199" s="88">
        <v>2828</v>
      </c>
      <c r="N2199" s="88">
        <v>5103</v>
      </c>
      <c r="O2199" s="88"/>
      <c r="P2199" s="88"/>
      <c r="Q2199" s="88"/>
      <c r="R2199" s="88"/>
      <c r="S2199" s="88"/>
      <c r="T2199" s="88"/>
      <c r="U2199" s="88"/>
      <c r="V2199" s="88"/>
      <c r="W2199" s="140"/>
      <c r="X2199" s="140"/>
      <c r="Y2199" s="140"/>
      <c r="Z2199" s="25">
        <v>0.94545454545454544</v>
      </c>
      <c r="AA2199" s="25">
        <v>0.84761904761904761</v>
      </c>
      <c r="AB2199" s="25">
        <v>0.26300000000000001</v>
      </c>
      <c r="AC2199" s="25">
        <v>0.10780000000000001</v>
      </c>
      <c r="AD2199" s="121">
        <v>186</v>
      </c>
      <c r="AE2199" s="121">
        <v>29</v>
      </c>
      <c r="AF2199" s="88">
        <v>66</v>
      </c>
      <c r="AG2199" s="88">
        <v>124</v>
      </c>
    </row>
    <row r="2200" spans="1:33">
      <c r="A2200" s="48" t="s">
        <v>177</v>
      </c>
      <c r="B2200" s="13" t="s">
        <v>75</v>
      </c>
      <c r="C2200" s="13" t="s">
        <v>182</v>
      </c>
      <c r="D2200" s="13">
        <v>2017</v>
      </c>
      <c r="E2200" s="13">
        <v>2017</v>
      </c>
      <c r="F2200" s="13" t="s">
        <v>102</v>
      </c>
      <c r="G2200" s="88"/>
      <c r="H2200" s="88"/>
      <c r="I2200" s="88"/>
      <c r="J2200" s="88"/>
      <c r="K2200" s="88"/>
      <c r="L2200" s="88"/>
      <c r="M2200" s="88">
        <v>680</v>
      </c>
      <c r="N2200" s="88">
        <v>1609</v>
      </c>
      <c r="O2200" s="88"/>
      <c r="P2200" s="88"/>
      <c r="Q2200" s="88"/>
      <c r="R2200" s="88"/>
      <c r="S2200" s="88"/>
      <c r="T2200" s="88"/>
      <c r="U2200" s="88"/>
      <c r="V2200" s="88"/>
      <c r="W2200" s="140"/>
      <c r="X2200" s="140"/>
      <c r="Y2200" s="140"/>
      <c r="Z2200" s="25">
        <v>0.9555555555555556</v>
      </c>
      <c r="AA2200" s="25">
        <v>0.92592592592592593</v>
      </c>
      <c r="AB2200" s="25">
        <v>0.26300000000000001</v>
      </c>
      <c r="AC2200" s="25">
        <v>0.10780000000000001</v>
      </c>
      <c r="AD2200" s="121">
        <v>54</v>
      </c>
      <c r="AE2200" s="121">
        <v>5</v>
      </c>
      <c r="AF2200" s="88">
        <v>114</v>
      </c>
      <c r="AG2200" s="88">
        <v>259</v>
      </c>
    </row>
    <row r="2201" spans="1:33">
      <c r="A2201" s="48" t="s">
        <v>178</v>
      </c>
      <c r="B2201" s="13" t="s">
        <v>74</v>
      </c>
      <c r="C2201" s="13" t="s">
        <v>182</v>
      </c>
      <c r="D2201" s="13">
        <v>2017</v>
      </c>
      <c r="E2201" s="13">
        <v>2017</v>
      </c>
      <c r="F2201" s="13" t="s">
        <v>102</v>
      </c>
      <c r="G2201" s="88"/>
      <c r="H2201" s="88"/>
      <c r="I2201" s="88"/>
      <c r="J2201" s="88"/>
      <c r="K2201" s="88"/>
      <c r="L2201" s="88"/>
      <c r="M2201" s="88">
        <v>31455</v>
      </c>
      <c r="N2201" s="88">
        <v>63385</v>
      </c>
      <c r="O2201" s="88"/>
      <c r="P2201" s="88"/>
      <c r="Q2201" s="88"/>
      <c r="R2201" s="88"/>
      <c r="S2201" s="88"/>
      <c r="T2201" s="88"/>
      <c r="U2201" s="88"/>
      <c r="V2201" s="88"/>
      <c r="W2201" s="140"/>
      <c r="X2201" s="140"/>
      <c r="Y2201" s="140"/>
      <c r="Z2201" s="25">
        <v>0.97105508870214752</v>
      </c>
      <c r="AA2201" s="25">
        <v>0.875</v>
      </c>
      <c r="AB2201" s="25">
        <v>0.375</v>
      </c>
      <c r="AC2201" s="25">
        <v>6.3600000000000004E-2</v>
      </c>
      <c r="AD2201" s="121">
        <v>2053</v>
      </c>
      <c r="AE2201" s="121">
        <v>492</v>
      </c>
      <c r="AF2201" s="88">
        <v>4642</v>
      </c>
      <c r="AG2201" s="88">
        <v>9462</v>
      </c>
    </row>
    <row r="2202" spans="1:33">
      <c r="A2202" s="48" t="s">
        <v>179</v>
      </c>
      <c r="B2202" s="13" t="s">
        <v>75</v>
      </c>
      <c r="C2202" s="13" t="s">
        <v>182</v>
      </c>
      <c r="D2202" s="13">
        <v>2017</v>
      </c>
      <c r="E2202" s="13">
        <v>2017</v>
      </c>
      <c r="F2202" s="13" t="s">
        <v>102</v>
      </c>
      <c r="G2202" s="88"/>
      <c r="H2202" s="88"/>
      <c r="I2202" s="88"/>
      <c r="J2202" s="88"/>
      <c r="K2202" s="88"/>
      <c r="L2202" s="88"/>
      <c r="M2202" s="88">
        <v>2549</v>
      </c>
      <c r="N2202" s="88">
        <v>5231</v>
      </c>
      <c r="O2202" s="88"/>
      <c r="P2202" s="88"/>
      <c r="Q2202" s="88"/>
      <c r="R2202" s="88"/>
      <c r="S2202" s="88"/>
      <c r="T2202" s="88"/>
      <c r="U2202" s="88"/>
      <c r="V2202" s="88"/>
      <c r="W2202" s="140"/>
      <c r="X2202" s="140"/>
      <c r="Y2202" s="140"/>
      <c r="Z2202" s="25">
        <v>0.99056603773584906</v>
      </c>
      <c r="AA2202" s="25">
        <v>0.90123456790123457</v>
      </c>
      <c r="AB2202" s="25">
        <v>0.26300000000000001</v>
      </c>
      <c r="AC2202" s="25">
        <v>0.10780000000000001</v>
      </c>
      <c r="AD2202" s="121">
        <v>173</v>
      </c>
      <c r="AE2202" s="121">
        <v>7</v>
      </c>
      <c r="AF2202" s="88">
        <v>104</v>
      </c>
      <c r="AG2202" s="88">
        <v>195</v>
      </c>
    </row>
    <row r="2203" spans="1:33">
      <c r="A2203" s="48" t="s">
        <v>180</v>
      </c>
      <c r="B2203" s="13" t="s">
        <v>75</v>
      </c>
      <c r="C2203" s="13" t="s">
        <v>182</v>
      </c>
      <c r="D2203" s="13">
        <v>2017</v>
      </c>
      <c r="E2203" s="13">
        <v>2017</v>
      </c>
      <c r="F2203" s="13" t="s">
        <v>102</v>
      </c>
      <c r="G2203" s="88"/>
      <c r="H2203" s="88"/>
      <c r="I2203" s="88"/>
      <c r="J2203" s="88"/>
      <c r="K2203" s="88"/>
      <c r="L2203" s="88"/>
      <c r="M2203" s="88">
        <v>6899</v>
      </c>
      <c r="N2203" s="88">
        <v>12324</v>
      </c>
      <c r="O2203" s="88"/>
      <c r="P2203" s="88"/>
      <c r="Q2203" s="88"/>
      <c r="R2203" s="88"/>
      <c r="S2203" s="88"/>
      <c r="T2203" s="88"/>
      <c r="U2203" s="88"/>
      <c r="V2203" s="88"/>
      <c r="W2203" s="140"/>
      <c r="X2203" s="140"/>
      <c r="Y2203" s="140"/>
      <c r="Z2203" s="25">
        <v>0.99088145896656532</v>
      </c>
      <c r="AA2203" s="25">
        <v>0.9874476987447699</v>
      </c>
      <c r="AB2203" s="25">
        <v>0.26300000000000001</v>
      </c>
      <c r="AC2203" s="25">
        <v>0.10780000000000001</v>
      </c>
      <c r="AD2203" s="121">
        <v>511</v>
      </c>
      <c r="AE2203" s="121">
        <v>103</v>
      </c>
      <c r="AF2203" s="88">
        <v>358</v>
      </c>
      <c r="AG2203" s="88">
        <v>726</v>
      </c>
    </row>
    <row r="2204" spans="1:33">
      <c r="A2204" s="12" t="s">
        <v>122</v>
      </c>
      <c r="B2204" s="13" t="s">
        <v>74</v>
      </c>
      <c r="C2204" s="13" t="s">
        <v>182</v>
      </c>
      <c r="D2204" s="13">
        <v>2017</v>
      </c>
      <c r="E2204" s="13">
        <v>2017</v>
      </c>
      <c r="F2204" s="13" t="s">
        <v>102</v>
      </c>
      <c r="G2204" s="88"/>
      <c r="H2204" s="88"/>
      <c r="I2204" s="88"/>
      <c r="J2204" s="88"/>
      <c r="K2204" s="88"/>
      <c r="L2204" s="88"/>
      <c r="M2204" s="88">
        <v>99090</v>
      </c>
      <c r="N2204" s="88">
        <v>229528</v>
      </c>
      <c r="O2204" s="88"/>
      <c r="P2204" s="88"/>
      <c r="Q2204" s="88"/>
      <c r="R2204" s="88"/>
      <c r="S2204" s="88"/>
      <c r="T2204" s="88"/>
      <c r="U2204" s="88"/>
      <c r="V2204" s="88"/>
      <c r="W2204" s="140"/>
      <c r="X2204" s="140"/>
      <c r="Y2204" s="140"/>
      <c r="Z2204" s="25">
        <v>0.95607763023493364</v>
      </c>
      <c r="AA2204" s="25">
        <v>0.96197991391678628</v>
      </c>
      <c r="AB2204" s="25">
        <v>0.55000000000000004</v>
      </c>
      <c r="AC2204" s="25">
        <v>4.36E-2</v>
      </c>
      <c r="AD2204" s="121">
        <v>4371</v>
      </c>
      <c r="AE2204" s="121">
        <v>1531</v>
      </c>
      <c r="AF2204" s="88">
        <v>13281</v>
      </c>
      <c r="AG2204" s="88">
        <v>29993</v>
      </c>
    </row>
    <row r="2205" spans="1:33">
      <c r="A2205" s="12" t="s">
        <v>123</v>
      </c>
      <c r="B2205" s="13" t="s">
        <v>75</v>
      </c>
      <c r="C2205" s="13" t="s">
        <v>182</v>
      </c>
      <c r="D2205" s="13">
        <v>2017</v>
      </c>
      <c r="E2205" s="13">
        <v>2017</v>
      </c>
      <c r="F2205" s="13" t="s">
        <v>102</v>
      </c>
      <c r="G2205" s="88"/>
      <c r="H2205" s="88"/>
      <c r="I2205" s="88"/>
      <c r="J2205" s="88"/>
      <c r="K2205" s="88"/>
      <c r="L2205" s="88"/>
      <c r="M2205" s="88">
        <v>1533</v>
      </c>
      <c r="N2205" s="88">
        <v>3559</v>
      </c>
      <c r="O2205" s="88"/>
      <c r="P2205" s="88"/>
      <c r="Q2205" s="88"/>
      <c r="R2205" s="88"/>
      <c r="S2205" s="88"/>
      <c r="T2205" s="88"/>
      <c r="U2205" s="88"/>
      <c r="V2205" s="88"/>
      <c r="W2205" s="140"/>
      <c r="X2205" s="140"/>
      <c r="Y2205" s="140"/>
      <c r="Z2205" s="25">
        <v>0.97101449275362317</v>
      </c>
      <c r="AA2205" s="25">
        <v>0.98148148148148151</v>
      </c>
      <c r="AB2205" s="25">
        <v>0.26300000000000001</v>
      </c>
      <c r="AC2205" s="25">
        <v>0.10780000000000001</v>
      </c>
      <c r="AD2205" s="121">
        <v>115</v>
      </c>
      <c r="AE2205" s="121">
        <v>15</v>
      </c>
      <c r="AF2205" s="88">
        <v>191</v>
      </c>
      <c r="AG2205" s="88">
        <v>414</v>
      </c>
    </row>
    <row r="2206" spans="1:33">
      <c r="A2206" s="12" t="s">
        <v>124</v>
      </c>
      <c r="B2206" s="13" t="s">
        <v>75</v>
      </c>
      <c r="C2206" s="13" t="s">
        <v>182</v>
      </c>
      <c r="D2206" s="13">
        <v>2017</v>
      </c>
      <c r="E2206" s="13">
        <v>2017</v>
      </c>
      <c r="F2206" s="13" t="s">
        <v>102</v>
      </c>
      <c r="G2206" s="88"/>
      <c r="H2206" s="88"/>
      <c r="I2206" s="88"/>
      <c r="J2206" s="88"/>
      <c r="K2206" s="88"/>
      <c r="L2206" s="88"/>
      <c r="M2206" s="88">
        <v>12251</v>
      </c>
      <c r="N2206" s="88">
        <v>20676</v>
      </c>
      <c r="O2206" s="88"/>
      <c r="P2206" s="88"/>
      <c r="Q2206" s="88"/>
      <c r="R2206" s="88"/>
      <c r="S2206" s="88"/>
      <c r="T2206" s="88"/>
      <c r="U2206" s="88"/>
      <c r="V2206" s="88"/>
      <c r="W2206" s="140"/>
      <c r="X2206" s="140"/>
      <c r="Y2206" s="140"/>
      <c r="Z2206" s="25">
        <v>0.98492462311557794</v>
      </c>
      <c r="AA2206" s="25">
        <v>0.98048780487804876</v>
      </c>
      <c r="AB2206" s="25">
        <v>0.26300000000000001</v>
      </c>
      <c r="AC2206" s="25">
        <v>0.10780000000000001</v>
      </c>
      <c r="AD2206" s="121">
        <v>949</v>
      </c>
      <c r="AE2206" s="121">
        <v>194</v>
      </c>
      <c r="AF2206" s="88">
        <v>540</v>
      </c>
      <c r="AG2206" s="88">
        <v>1049</v>
      </c>
    </row>
    <row r="2207" spans="1:33">
      <c r="A2207" s="12" t="s">
        <v>125</v>
      </c>
      <c r="B2207" s="13" t="s">
        <v>75</v>
      </c>
      <c r="C2207" s="13" t="s">
        <v>182</v>
      </c>
      <c r="D2207" s="13">
        <v>2017</v>
      </c>
      <c r="E2207" s="13">
        <v>2017</v>
      </c>
      <c r="F2207" s="13" t="s">
        <v>102</v>
      </c>
      <c r="G2207" s="88"/>
      <c r="H2207" s="88"/>
      <c r="I2207" s="88"/>
      <c r="J2207" s="88"/>
      <c r="K2207" s="88"/>
      <c r="L2207" s="88"/>
      <c r="M2207" s="88">
        <v>17256</v>
      </c>
      <c r="N2207" s="88">
        <v>41932</v>
      </c>
      <c r="O2207" s="88"/>
      <c r="P2207" s="88"/>
      <c r="Q2207" s="88"/>
      <c r="R2207" s="88"/>
      <c r="S2207" s="88"/>
      <c r="T2207" s="88"/>
      <c r="U2207" s="88"/>
      <c r="V2207" s="88"/>
      <c r="W2207" s="140"/>
      <c r="X2207" s="140"/>
      <c r="Y2207" s="140"/>
      <c r="Z2207" s="25">
        <v>0.98070739549839225</v>
      </c>
      <c r="AA2207" s="25">
        <v>0.93150684931506844</v>
      </c>
      <c r="AB2207" s="25">
        <v>0.26300000000000001</v>
      </c>
      <c r="AC2207" s="25">
        <v>0.10780000000000001</v>
      </c>
      <c r="AD2207" s="121">
        <v>905</v>
      </c>
      <c r="AE2207" s="121">
        <v>106</v>
      </c>
      <c r="AF2207" s="88">
        <v>878</v>
      </c>
      <c r="AG2207" s="88">
        <v>1733</v>
      </c>
    </row>
    <row r="2208" spans="1:33">
      <c r="A2208" s="12" t="s">
        <v>126</v>
      </c>
      <c r="B2208" s="13" t="s">
        <v>75</v>
      </c>
      <c r="C2208" s="13" t="s">
        <v>182</v>
      </c>
      <c r="D2208" s="13">
        <v>2017</v>
      </c>
      <c r="E2208" s="13">
        <v>2017</v>
      </c>
      <c r="F2208" s="13" t="s">
        <v>102</v>
      </c>
      <c r="G2208" s="88"/>
      <c r="H2208" s="88"/>
      <c r="I2208" s="88"/>
      <c r="J2208" s="88"/>
      <c r="K2208" s="88"/>
      <c r="L2208" s="88"/>
      <c r="M2208" s="88">
        <v>1015</v>
      </c>
      <c r="N2208" s="88">
        <v>1911</v>
      </c>
      <c r="O2208" s="88"/>
      <c r="P2208" s="88"/>
      <c r="Q2208" s="88"/>
      <c r="R2208" s="88"/>
      <c r="S2208" s="88"/>
      <c r="T2208" s="88"/>
      <c r="U2208" s="88"/>
      <c r="V2208" s="88"/>
      <c r="W2208" s="140"/>
      <c r="X2208" s="140"/>
      <c r="Y2208" s="140"/>
      <c r="Z2208" s="25">
        <v>1</v>
      </c>
      <c r="AA2208" s="25">
        <v>0.9285714285714286</v>
      </c>
      <c r="AB2208" s="25">
        <v>0.26300000000000001</v>
      </c>
      <c r="AC2208" s="25">
        <v>0.10780000000000001</v>
      </c>
      <c r="AD2208" s="121">
        <v>65</v>
      </c>
      <c r="AE2208" s="121">
        <v>6</v>
      </c>
      <c r="AF2208" s="88">
        <v>62</v>
      </c>
      <c r="AG2208" s="88">
        <v>131</v>
      </c>
    </row>
    <row r="2209" spans="1:33">
      <c r="A2209" s="12" t="s">
        <v>127</v>
      </c>
      <c r="B2209" s="13" t="s">
        <v>75</v>
      </c>
      <c r="C2209" s="13" t="s">
        <v>182</v>
      </c>
      <c r="D2209" s="13">
        <v>2017</v>
      </c>
      <c r="E2209" s="13">
        <v>2017</v>
      </c>
      <c r="F2209" s="13" t="s">
        <v>102</v>
      </c>
      <c r="G2209" s="88"/>
      <c r="H2209" s="88"/>
      <c r="I2209" s="88"/>
      <c r="J2209" s="88"/>
      <c r="K2209" s="88"/>
      <c r="L2209" s="88"/>
      <c r="M2209" s="88">
        <v>69499</v>
      </c>
      <c r="N2209" s="88">
        <v>162214</v>
      </c>
      <c r="O2209" s="88"/>
      <c r="P2209" s="88"/>
      <c r="Q2209" s="88"/>
      <c r="R2209" s="88"/>
      <c r="S2209" s="88"/>
      <c r="T2209" s="88"/>
      <c r="U2209" s="88"/>
      <c r="V2209" s="88"/>
      <c r="W2209" s="140"/>
      <c r="X2209" s="140"/>
      <c r="Y2209" s="140"/>
      <c r="Z2209" s="25">
        <v>0.97956959956415146</v>
      </c>
      <c r="AA2209" s="25">
        <v>0.91021530004580853</v>
      </c>
      <c r="AB2209" s="25">
        <v>0.33300000000000002</v>
      </c>
      <c r="AC2209" s="25">
        <v>3.09E-2</v>
      </c>
      <c r="AD2209" s="121">
        <v>4852</v>
      </c>
      <c r="AE2209" s="121">
        <v>1282</v>
      </c>
      <c r="AF2209" s="88">
        <v>10047</v>
      </c>
      <c r="AG2209" s="88">
        <v>23268</v>
      </c>
    </row>
    <row r="2210" spans="1:33">
      <c r="A2210" s="12" t="s">
        <v>128</v>
      </c>
      <c r="B2210" s="13" t="s">
        <v>75</v>
      </c>
      <c r="C2210" s="13" t="s">
        <v>182</v>
      </c>
      <c r="D2210" s="13">
        <v>2017</v>
      </c>
      <c r="E2210" s="13">
        <v>2017</v>
      </c>
      <c r="F2210" s="13" t="s">
        <v>102</v>
      </c>
      <c r="G2210" s="88"/>
      <c r="H2210" s="88"/>
      <c r="I2210" s="88"/>
      <c r="J2210" s="88"/>
      <c r="K2210" s="88"/>
      <c r="L2210" s="88"/>
      <c r="M2210" s="88">
        <v>10755</v>
      </c>
      <c r="N2210" s="88">
        <v>24610</v>
      </c>
      <c r="O2210" s="88"/>
      <c r="P2210" s="88"/>
      <c r="Q2210" s="88"/>
      <c r="R2210" s="88"/>
      <c r="S2210" s="88"/>
      <c r="T2210" s="88"/>
      <c r="U2210" s="88"/>
      <c r="V2210" s="88"/>
      <c r="W2210" s="140"/>
      <c r="X2210" s="140"/>
      <c r="Y2210" s="140"/>
      <c r="Z2210" s="25">
        <v>0.99240986717267554</v>
      </c>
      <c r="AA2210" s="25">
        <v>0.93290734824281152</v>
      </c>
      <c r="AB2210" s="25">
        <v>0.26300000000000001</v>
      </c>
      <c r="AC2210" s="25">
        <v>0.10780000000000001</v>
      </c>
      <c r="AD2210" s="121">
        <v>726</v>
      </c>
      <c r="AE2210" s="121">
        <v>122</v>
      </c>
      <c r="AF2210" s="88">
        <v>1308</v>
      </c>
      <c r="AG2210" s="88">
        <v>2993</v>
      </c>
    </row>
    <row r="2211" spans="1:33">
      <c r="A2211" s="12" t="s">
        <v>129</v>
      </c>
      <c r="B2211" s="13" t="s">
        <v>75</v>
      </c>
      <c r="C2211" s="13" t="s">
        <v>182</v>
      </c>
      <c r="D2211" s="13">
        <v>2017</v>
      </c>
      <c r="E2211" s="13">
        <v>2017</v>
      </c>
      <c r="F2211" s="13" t="s">
        <v>102</v>
      </c>
      <c r="G2211" s="88"/>
      <c r="H2211" s="88"/>
      <c r="I2211" s="88"/>
      <c r="J2211" s="88"/>
      <c r="K2211" s="88"/>
      <c r="L2211" s="88"/>
      <c r="M2211" s="88">
        <v>6450</v>
      </c>
      <c r="N2211" s="88">
        <v>12153</v>
      </c>
      <c r="O2211" s="88"/>
      <c r="P2211" s="88"/>
      <c r="Q2211" s="88"/>
      <c r="R2211" s="88"/>
      <c r="S2211" s="88"/>
      <c r="T2211" s="88"/>
      <c r="U2211" s="88"/>
      <c r="V2211" s="88"/>
      <c r="W2211" s="140"/>
      <c r="X2211" s="140"/>
      <c r="Y2211" s="140"/>
      <c r="Z2211" s="25">
        <v>0.96842105263157896</v>
      </c>
      <c r="AA2211" s="25">
        <v>0.92893401015228427</v>
      </c>
      <c r="AB2211" s="25">
        <v>0.26300000000000001</v>
      </c>
      <c r="AC2211" s="25">
        <v>0.10780000000000001</v>
      </c>
      <c r="AD2211" s="121">
        <v>395</v>
      </c>
      <c r="AE2211" s="121">
        <v>59</v>
      </c>
      <c r="AF2211" s="88">
        <v>394</v>
      </c>
      <c r="AG2211" s="88">
        <v>806</v>
      </c>
    </row>
    <row r="2212" spans="1:33">
      <c r="A2212" s="12" t="s">
        <v>130</v>
      </c>
      <c r="B2212" s="13" t="s">
        <v>75</v>
      </c>
      <c r="C2212" s="13" t="s">
        <v>182</v>
      </c>
      <c r="D2212" s="13">
        <v>2017</v>
      </c>
      <c r="E2212" s="13">
        <v>2017</v>
      </c>
      <c r="F2212" s="13" t="s">
        <v>102</v>
      </c>
      <c r="G2212" s="88"/>
      <c r="H2212" s="88"/>
      <c r="I2212" s="88"/>
      <c r="J2212" s="88"/>
      <c r="K2212" s="88"/>
      <c r="L2212" s="88"/>
      <c r="M2212" s="88">
        <v>1578</v>
      </c>
      <c r="N2212" s="88">
        <v>3100</v>
      </c>
      <c r="O2212" s="88"/>
      <c r="P2212" s="88"/>
      <c r="Q2212" s="88"/>
      <c r="R2212" s="88"/>
      <c r="S2212" s="88"/>
      <c r="T2212" s="88"/>
      <c r="U2212" s="88"/>
      <c r="V2212" s="88"/>
      <c r="W2212" s="140"/>
      <c r="X2212" s="140"/>
      <c r="Y2212" s="140"/>
      <c r="Z2212" s="25">
        <v>0.93548387096774199</v>
      </c>
      <c r="AA2212" s="25">
        <v>0.84090909090909094</v>
      </c>
      <c r="AB2212" s="25">
        <v>0.26300000000000001</v>
      </c>
      <c r="AC2212" s="25">
        <v>0.10780000000000001</v>
      </c>
      <c r="AD2212" s="121">
        <v>79</v>
      </c>
      <c r="AE2212" s="121">
        <v>4</v>
      </c>
      <c r="AF2212" s="88">
        <v>82</v>
      </c>
      <c r="AG2212" s="88">
        <v>153</v>
      </c>
    </row>
    <row r="2213" spans="1:33">
      <c r="A2213" s="12" t="s">
        <v>131</v>
      </c>
      <c r="B2213" s="13" t="s">
        <v>76</v>
      </c>
      <c r="C2213" s="13" t="s">
        <v>182</v>
      </c>
      <c r="D2213" s="13">
        <v>2017</v>
      </c>
      <c r="E2213" s="13">
        <v>2017</v>
      </c>
      <c r="F2213" s="13" t="s">
        <v>102</v>
      </c>
      <c r="G2213" s="88"/>
      <c r="H2213" s="88"/>
      <c r="I2213" s="88"/>
      <c r="J2213" s="88"/>
      <c r="K2213" s="88"/>
      <c r="L2213" s="88"/>
      <c r="M2213" s="88">
        <v>533693</v>
      </c>
      <c r="N2213" s="88">
        <v>1080363</v>
      </c>
      <c r="O2213" s="88"/>
      <c r="P2213" s="88"/>
      <c r="Q2213" s="88"/>
      <c r="R2213" s="88"/>
      <c r="S2213" s="88"/>
      <c r="T2213" s="88"/>
      <c r="U2213" s="88"/>
      <c r="V2213" s="88"/>
      <c r="W2213" s="140"/>
      <c r="X2213" s="140"/>
      <c r="Y2213" s="140"/>
      <c r="Z2213" s="25">
        <v>0.98329935706445037</v>
      </c>
      <c r="AA2213" s="25">
        <v>0.89260246791095676</v>
      </c>
      <c r="AB2213" s="25">
        <v>0.47399999999999998</v>
      </c>
      <c r="AC2213" s="25">
        <v>0.1222</v>
      </c>
      <c r="AD2213" s="121">
        <v>29023</v>
      </c>
      <c r="AE2213" s="121">
        <v>5497</v>
      </c>
      <c r="AF2213" s="88">
        <v>94342</v>
      </c>
      <c r="AG2213" s="88">
        <v>195408</v>
      </c>
    </row>
    <row r="2214" spans="1:33">
      <c r="A2214" s="12" t="s">
        <v>132</v>
      </c>
      <c r="B2214" s="13" t="s">
        <v>75</v>
      </c>
      <c r="C2214" s="13" t="s">
        <v>182</v>
      </c>
      <c r="D2214" s="13">
        <v>2017</v>
      </c>
      <c r="E2214" s="13">
        <v>2017</v>
      </c>
      <c r="F2214" s="13" t="s">
        <v>102</v>
      </c>
      <c r="G2214" s="88"/>
      <c r="H2214" s="88"/>
      <c r="I2214" s="88"/>
      <c r="J2214" s="88"/>
      <c r="K2214" s="88"/>
      <c r="L2214" s="88"/>
      <c r="M2214" s="88">
        <v>11756</v>
      </c>
      <c r="N2214" s="88">
        <v>28700</v>
      </c>
      <c r="O2214" s="88"/>
      <c r="P2214" s="88"/>
      <c r="Q2214" s="88"/>
      <c r="R2214" s="88"/>
      <c r="S2214" s="88"/>
      <c r="T2214" s="88"/>
      <c r="U2214" s="88"/>
      <c r="V2214" s="88"/>
      <c r="W2214" s="140"/>
      <c r="X2214" s="140"/>
      <c r="Y2214" s="140"/>
      <c r="Z2214" s="25">
        <v>0.97663551401869164</v>
      </c>
      <c r="AA2214" s="25">
        <v>0.94716981132075473</v>
      </c>
      <c r="AB2214" s="25">
        <v>0.26300000000000001</v>
      </c>
      <c r="AC2214" s="25">
        <v>0.10780000000000001</v>
      </c>
      <c r="AD2214" s="121">
        <v>586</v>
      </c>
      <c r="AE2214" s="121">
        <v>84</v>
      </c>
      <c r="AF2214" s="88">
        <v>2812</v>
      </c>
      <c r="AG2214" s="88">
        <v>6809</v>
      </c>
    </row>
    <row r="2215" spans="1:33">
      <c r="A2215" s="12" t="s">
        <v>133</v>
      </c>
      <c r="B2215" s="13" t="s">
        <v>75</v>
      </c>
      <c r="C2215" s="13" t="s">
        <v>182</v>
      </c>
      <c r="D2215" s="13">
        <v>2017</v>
      </c>
      <c r="E2215" s="13">
        <v>2017</v>
      </c>
      <c r="F2215" s="13" t="s">
        <v>102</v>
      </c>
      <c r="G2215" s="88"/>
      <c r="H2215" s="88"/>
      <c r="I2215" s="88"/>
      <c r="J2215" s="88"/>
      <c r="K2215" s="88"/>
      <c r="L2215" s="88"/>
      <c r="M2215" s="88">
        <v>6014</v>
      </c>
      <c r="N2215" s="88">
        <v>10003</v>
      </c>
      <c r="O2215" s="88"/>
      <c r="P2215" s="88"/>
      <c r="Q2215" s="88"/>
      <c r="R2215" s="88"/>
      <c r="S2215" s="88"/>
      <c r="T2215" s="88"/>
      <c r="U2215" s="88"/>
      <c r="V2215" s="88"/>
      <c r="W2215" s="140"/>
      <c r="X2215" s="140"/>
      <c r="Y2215" s="140"/>
      <c r="Z2215" s="25">
        <v>0.97785977859778594</v>
      </c>
      <c r="AA2215" s="25">
        <v>0.946524064171123</v>
      </c>
      <c r="AB2215" s="25">
        <v>0.26300000000000001</v>
      </c>
      <c r="AC2215" s="25">
        <v>0.10780000000000001</v>
      </c>
      <c r="AD2215" s="121">
        <v>402</v>
      </c>
      <c r="AE2215" s="121">
        <v>98</v>
      </c>
      <c r="AF2215" s="88">
        <v>1170</v>
      </c>
      <c r="AG2215" s="88">
        <v>2162</v>
      </c>
    </row>
    <row r="2216" spans="1:33">
      <c r="A2216" s="12" t="s">
        <v>134</v>
      </c>
      <c r="B2216" s="13" t="s">
        <v>75</v>
      </c>
      <c r="C2216" s="13" t="s">
        <v>182</v>
      </c>
      <c r="D2216" s="13">
        <v>2017</v>
      </c>
      <c r="E2216" s="13">
        <v>2017</v>
      </c>
      <c r="F2216" s="13" t="s">
        <v>102</v>
      </c>
      <c r="G2216" s="88"/>
      <c r="H2216" s="88"/>
      <c r="I2216" s="88"/>
      <c r="J2216" s="88"/>
      <c r="K2216" s="88"/>
      <c r="L2216" s="88"/>
      <c r="M2216" s="88">
        <v>1002</v>
      </c>
      <c r="N2216" s="88">
        <v>1817</v>
      </c>
      <c r="O2216" s="88"/>
      <c r="P2216" s="88"/>
      <c r="Q2216" s="88"/>
      <c r="R2216" s="88"/>
      <c r="S2216" s="88"/>
      <c r="T2216" s="88"/>
      <c r="U2216" s="88"/>
      <c r="V2216" s="88"/>
      <c r="W2216" s="140"/>
      <c r="X2216" s="140"/>
      <c r="Y2216" s="140"/>
      <c r="Z2216" s="25">
        <v>0.93877551020408168</v>
      </c>
      <c r="AA2216" s="25">
        <v>0.33333333333333331</v>
      </c>
      <c r="AB2216" s="25">
        <v>0.26300000000000001</v>
      </c>
      <c r="AC2216" s="25">
        <v>0.10780000000000001</v>
      </c>
      <c r="AD2216" s="121">
        <v>79</v>
      </c>
      <c r="AE2216" s="121">
        <v>15</v>
      </c>
      <c r="AF2216" s="88">
        <v>23</v>
      </c>
      <c r="AG2216" s="88">
        <v>46</v>
      </c>
    </row>
    <row r="2217" spans="1:33">
      <c r="A2217" s="12" t="s">
        <v>135</v>
      </c>
      <c r="B2217" s="13" t="s">
        <v>75</v>
      </c>
      <c r="C2217" s="13" t="s">
        <v>182</v>
      </c>
      <c r="D2217" s="13">
        <v>2017</v>
      </c>
      <c r="E2217" s="13">
        <v>2017</v>
      </c>
      <c r="F2217" s="13" t="s">
        <v>102</v>
      </c>
      <c r="G2217" s="88"/>
      <c r="H2217" s="88"/>
      <c r="I2217" s="88"/>
      <c r="J2217" s="88"/>
      <c r="K2217" s="88"/>
      <c r="L2217" s="88"/>
      <c r="M2217" s="88">
        <v>6203</v>
      </c>
      <c r="N2217" s="88">
        <v>11721</v>
      </c>
      <c r="O2217" s="88"/>
      <c r="P2217" s="88"/>
      <c r="Q2217" s="88"/>
      <c r="R2217" s="88"/>
      <c r="S2217" s="88"/>
      <c r="T2217" s="88"/>
      <c r="U2217" s="88"/>
      <c r="V2217" s="88"/>
      <c r="W2217" s="140"/>
      <c r="X2217" s="140"/>
      <c r="Y2217" s="140"/>
      <c r="Z2217" s="25">
        <v>0.91017964071856283</v>
      </c>
      <c r="AA2217" s="25">
        <v>0.95102040816326527</v>
      </c>
      <c r="AB2217" s="25">
        <v>0.26300000000000001</v>
      </c>
      <c r="AC2217" s="25">
        <v>0.10780000000000001</v>
      </c>
      <c r="AD2217" s="121">
        <v>403</v>
      </c>
      <c r="AE2217" s="121">
        <v>42</v>
      </c>
      <c r="AF2217" s="88">
        <v>529</v>
      </c>
      <c r="AG2217" s="88">
        <v>1175</v>
      </c>
    </row>
    <row r="2218" spans="1:33">
      <c r="A2218" s="12" t="s">
        <v>136</v>
      </c>
      <c r="B2218" s="13" t="s">
        <v>75</v>
      </c>
      <c r="C2218" s="13" t="s">
        <v>182</v>
      </c>
      <c r="D2218" s="13">
        <v>2017</v>
      </c>
      <c r="E2218" s="13">
        <v>2017</v>
      </c>
      <c r="F2218" s="13" t="s">
        <v>102</v>
      </c>
      <c r="G2218" s="88"/>
      <c r="H2218" s="88"/>
      <c r="I2218" s="88"/>
      <c r="J2218" s="88"/>
      <c r="K2218" s="88"/>
      <c r="L2218" s="88"/>
      <c r="M2218" s="88">
        <v>23691</v>
      </c>
      <c r="N2218" s="88">
        <v>55195</v>
      </c>
      <c r="O2218" s="88"/>
      <c r="P2218" s="88"/>
      <c r="Q2218" s="88"/>
      <c r="R2218" s="88"/>
      <c r="S2218" s="88"/>
      <c r="T2218" s="88"/>
      <c r="U2218" s="88"/>
      <c r="V2218" s="88"/>
      <c r="W2218" s="140"/>
      <c r="X2218" s="140"/>
      <c r="Y2218" s="140"/>
      <c r="Z2218" s="25">
        <v>0.93369565217391304</v>
      </c>
      <c r="AA2218" s="25">
        <v>0.96101694915254232</v>
      </c>
      <c r="AB2218" s="25">
        <v>0</v>
      </c>
      <c r="AC2218" s="25">
        <v>2.35E-2</v>
      </c>
      <c r="AD2218" s="121">
        <v>1340</v>
      </c>
      <c r="AE2218" s="121">
        <v>210</v>
      </c>
      <c r="AF2218" s="88">
        <v>3634</v>
      </c>
      <c r="AG2218" s="88">
        <v>8467</v>
      </c>
    </row>
    <row r="2219" spans="1:33">
      <c r="A2219" s="12" t="s">
        <v>137</v>
      </c>
      <c r="B2219" s="13" t="s">
        <v>75</v>
      </c>
      <c r="C2219" s="13" t="s">
        <v>182</v>
      </c>
      <c r="D2219" s="13">
        <v>2017</v>
      </c>
      <c r="E2219" s="13">
        <v>2017</v>
      </c>
      <c r="F2219" s="13" t="s">
        <v>102</v>
      </c>
      <c r="G2219" s="88"/>
      <c r="H2219" s="88"/>
      <c r="I2219" s="88"/>
      <c r="J2219" s="88"/>
      <c r="K2219" s="88"/>
      <c r="L2219" s="88"/>
      <c r="M2219" s="88">
        <v>539</v>
      </c>
      <c r="N2219" s="88">
        <v>1162</v>
      </c>
      <c r="O2219" s="88"/>
      <c r="P2219" s="88"/>
      <c r="Q2219" s="88"/>
      <c r="R2219" s="88"/>
      <c r="S2219" s="88"/>
      <c r="T2219" s="88"/>
      <c r="U2219" s="88"/>
      <c r="V2219" s="88"/>
      <c r="W2219" s="140"/>
      <c r="X2219" s="140"/>
      <c r="Y2219" s="140"/>
      <c r="Z2219" s="25">
        <v>0.96</v>
      </c>
      <c r="AA2219" s="25">
        <v>1</v>
      </c>
      <c r="AB2219" s="25">
        <v>0.26300000000000001</v>
      </c>
      <c r="AC2219" s="25">
        <v>0.10780000000000001</v>
      </c>
      <c r="AD2219" s="121">
        <v>31</v>
      </c>
      <c r="AE2219" s="121">
        <v>4</v>
      </c>
      <c r="AF2219" s="88">
        <v>38</v>
      </c>
      <c r="AG2219" s="88">
        <v>73</v>
      </c>
    </row>
    <row r="2220" spans="1:33">
      <c r="A2220" s="12" t="s">
        <v>138</v>
      </c>
      <c r="B2220" s="13" t="s">
        <v>75</v>
      </c>
      <c r="C2220" s="13" t="s">
        <v>182</v>
      </c>
      <c r="D2220" s="13">
        <v>2017</v>
      </c>
      <c r="E2220" s="13">
        <v>2017</v>
      </c>
      <c r="F2220" s="13" t="s">
        <v>102</v>
      </c>
      <c r="G2220" s="88"/>
      <c r="H2220" s="88"/>
      <c r="I2220" s="88"/>
      <c r="J2220" s="88"/>
      <c r="K2220" s="88"/>
      <c r="L2220" s="88"/>
      <c r="M2220" s="88">
        <v>451</v>
      </c>
      <c r="N2220" s="88">
        <v>744</v>
      </c>
      <c r="O2220" s="88"/>
      <c r="P2220" s="88"/>
      <c r="Q2220" s="88"/>
      <c r="R2220" s="88"/>
      <c r="S2220" s="88"/>
      <c r="T2220" s="88"/>
      <c r="U2220" s="88"/>
      <c r="V2220" s="88"/>
      <c r="W2220" s="140"/>
      <c r="X2220" s="140"/>
      <c r="Y2220" s="140"/>
      <c r="Z2220" s="25">
        <v>0.93333333333333335</v>
      </c>
      <c r="AA2220" s="25">
        <v>0.90909090909090906</v>
      </c>
      <c r="AB2220" s="25">
        <v>0.26300000000000001</v>
      </c>
      <c r="AC2220" s="25">
        <v>0.10780000000000001</v>
      </c>
      <c r="AD2220" s="121">
        <v>22</v>
      </c>
      <c r="AE2220" s="121">
        <v>5</v>
      </c>
      <c r="AF2220" s="88">
        <v>59</v>
      </c>
      <c r="AG2220" s="88">
        <v>133</v>
      </c>
    </row>
    <row r="2221" spans="1:33">
      <c r="A2221" s="12" t="s">
        <v>139</v>
      </c>
      <c r="B2221" s="13" t="s">
        <v>75</v>
      </c>
      <c r="C2221" s="13" t="s">
        <v>182</v>
      </c>
      <c r="D2221" s="13">
        <v>2017</v>
      </c>
      <c r="E2221" s="13">
        <v>2017</v>
      </c>
      <c r="F2221" s="13" t="s">
        <v>102</v>
      </c>
      <c r="G2221" s="88"/>
      <c r="H2221" s="88"/>
      <c r="I2221" s="88"/>
      <c r="J2221" s="88"/>
      <c r="K2221" s="88"/>
      <c r="L2221" s="88"/>
      <c r="M2221" s="88">
        <v>23195</v>
      </c>
      <c r="N2221" s="88">
        <v>52008</v>
      </c>
      <c r="O2221" s="88"/>
      <c r="P2221" s="88"/>
      <c r="Q2221" s="88"/>
      <c r="R2221" s="88"/>
      <c r="S2221" s="88"/>
      <c r="T2221" s="88"/>
      <c r="U2221" s="88"/>
      <c r="V2221" s="88"/>
      <c r="W2221" s="140"/>
      <c r="X2221" s="140"/>
      <c r="Y2221" s="140"/>
      <c r="Z2221" s="25">
        <v>0.98743126472898668</v>
      </c>
      <c r="AA2221" s="25">
        <v>0.96202531645569622</v>
      </c>
      <c r="AB2221" s="25">
        <v>0.33300000000000002</v>
      </c>
      <c r="AC2221" s="25">
        <v>1.6299999999999999E-2</v>
      </c>
      <c r="AD2221" s="121">
        <v>1585</v>
      </c>
      <c r="AE2221" s="121">
        <v>348</v>
      </c>
      <c r="AF2221" s="88">
        <v>7653</v>
      </c>
      <c r="AG2221" s="88">
        <v>17475</v>
      </c>
    </row>
    <row r="2222" spans="1:33">
      <c r="A2222" s="12" t="s">
        <v>140</v>
      </c>
      <c r="B2222" s="13" t="s">
        <v>75</v>
      </c>
      <c r="C2222" s="13" t="s">
        <v>182</v>
      </c>
      <c r="D2222" s="13">
        <v>2017</v>
      </c>
      <c r="E2222" s="13">
        <v>2017</v>
      </c>
      <c r="F2222" s="13" t="s">
        <v>102</v>
      </c>
      <c r="G2222" s="88"/>
      <c r="H2222" s="88"/>
      <c r="I2222" s="88"/>
      <c r="J2222" s="88"/>
      <c r="K2222" s="88"/>
      <c r="L2222" s="88"/>
      <c r="M2222" s="88">
        <v>3315</v>
      </c>
      <c r="N2222" s="88">
        <v>6735</v>
      </c>
      <c r="O2222" s="88"/>
      <c r="P2222" s="88"/>
      <c r="Q2222" s="88"/>
      <c r="R2222" s="88"/>
      <c r="S2222" s="88"/>
      <c r="T2222" s="88"/>
      <c r="U2222" s="88"/>
      <c r="V2222" s="88"/>
      <c r="W2222" s="140"/>
      <c r="X2222" s="140"/>
      <c r="Y2222" s="140"/>
      <c r="Z2222" s="25">
        <v>0.93984962406015038</v>
      </c>
      <c r="AA2222" s="25">
        <v>0.94318181818181823</v>
      </c>
      <c r="AB2222" s="25">
        <v>0.26300000000000001</v>
      </c>
      <c r="AC2222" s="25">
        <v>0.10780000000000001</v>
      </c>
      <c r="AD2222" s="121">
        <v>279</v>
      </c>
      <c r="AE2222" s="121">
        <v>76</v>
      </c>
      <c r="AF2222" s="88">
        <v>696</v>
      </c>
      <c r="AG2222" s="88">
        <v>1480</v>
      </c>
    </row>
    <row r="2223" spans="1:33">
      <c r="A2223" s="12" t="s">
        <v>141</v>
      </c>
      <c r="B2223" s="13" t="s">
        <v>75</v>
      </c>
      <c r="C2223" s="13" t="s">
        <v>182</v>
      </c>
      <c r="D2223" s="13">
        <v>2017</v>
      </c>
      <c r="E2223" s="13">
        <v>2017</v>
      </c>
      <c r="F2223" s="13" t="s">
        <v>102</v>
      </c>
      <c r="G2223" s="88"/>
      <c r="H2223" s="88"/>
      <c r="I2223" s="88"/>
      <c r="J2223" s="88"/>
      <c r="K2223" s="88"/>
      <c r="L2223" s="88"/>
      <c r="M2223" s="88">
        <v>4130</v>
      </c>
      <c r="N2223" s="88">
        <v>7227</v>
      </c>
      <c r="O2223" s="88"/>
      <c r="P2223" s="88"/>
      <c r="Q2223" s="88"/>
      <c r="R2223" s="88"/>
      <c r="S2223" s="88"/>
      <c r="T2223" s="88"/>
      <c r="U2223" s="88"/>
      <c r="V2223" s="88"/>
      <c r="W2223" s="140"/>
      <c r="X2223" s="140"/>
      <c r="Y2223" s="140"/>
      <c r="Z2223" s="25">
        <v>0.84651162790697676</v>
      </c>
      <c r="AA2223" s="25">
        <v>0.8176100628930818</v>
      </c>
      <c r="AB2223" s="25">
        <v>0.26300000000000001</v>
      </c>
      <c r="AC2223" s="25">
        <v>0.10780000000000001</v>
      </c>
      <c r="AD2223" s="121">
        <v>375</v>
      </c>
      <c r="AE2223" s="121">
        <v>125</v>
      </c>
      <c r="AF2223" s="88">
        <v>125</v>
      </c>
      <c r="AG2223" s="88">
        <v>227</v>
      </c>
    </row>
    <row r="2224" spans="1:33">
      <c r="A2224" s="12" t="s">
        <v>142</v>
      </c>
      <c r="B2224" s="13" t="s">
        <v>74</v>
      </c>
      <c r="C2224" s="13" t="s">
        <v>182</v>
      </c>
      <c r="D2224" s="13">
        <v>2017</v>
      </c>
      <c r="E2224" s="13">
        <v>2017</v>
      </c>
      <c r="F2224" s="13" t="s">
        <v>102</v>
      </c>
      <c r="G2224" s="88"/>
      <c r="H2224" s="88"/>
      <c r="I2224" s="88"/>
      <c r="J2224" s="88"/>
      <c r="K2224" s="88"/>
      <c r="L2224" s="88"/>
      <c r="M2224" s="88">
        <v>118186</v>
      </c>
      <c r="N2224" s="88">
        <v>242852</v>
      </c>
      <c r="O2224" s="88"/>
      <c r="P2224" s="88"/>
      <c r="Q2224" s="88"/>
      <c r="R2224" s="88"/>
      <c r="S2224" s="88"/>
      <c r="T2224" s="88"/>
      <c r="U2224" s="88"/>
      <c r="V2224" s="88"/>
      <c r="W2224" s="140"/>
      <c r="X2224" s="140"/>
      <c r="Y2224" s="140"/>
      <c r="Z2224" s="25">
        <v>0.99011532125205926</v>
      </c>
      <c r="AA2224" s="25">
        <v>0.99542857142857144</v>
      </c>
      <c r="AB2224" s="25">
        <v>0.435</v>
      </c>
      <c r="AC2224" s="25">
        <v>7.0300000000000001E-2</v>
      </c>
      <c r="AD2224" s="121">
        <v>6186</v>
      </c>
      <c r="AE2224" s="121">
        <v>1550</v>
      </c>
      <c r="AF2224" s="88">
        <v>25778</v>
      </c>
      <c r="AG2224" s="88">
        <v>56748</v>
      </c>
    </row>
    <row r="2225" spans="1:33">
      <c r="A2225" s="12" t="s">
        <v>143</v>
      </c>
      <c r="B2225" s="13" t="s">
        <v>74</v>
      </c>
      <c r="C2225" s="13" t="s">
        <v>182</v>
      </c>
      <c r="D2225" s="13">
        <v>2017</v>
      </c>
      <c r="E2225" s="13">
        <v>2017</v>
      </c>
      <c r="F2225" s="13" t="s">
        <v>102</v>
      </c>
      <c r="G2225" s="88"/>
      <c r="H2225" s="88"/>
      <c r="I2225" s="88"/>
      <c r="J2225" s="88"/>
      <c r="K2225" s="88"/>
      <c r="L2225" s="88"/>
      <c r="M2225" s="88">
        <v>8696</v>
      </c>
      <c r="N2225" s="88">
        <v>16480</v>
      </c>
      <c r="O2225" s="88"/>
      <c r="P2225" s="88"/>
      <c r="Q2225" s="88"/>
      <c r="R2225" s="88"/>
      <c r="S2225" s="88"/>
      <c r="T2225" s="88"/>
      <c r="U2225" s="88"/>
      <c r="V2225" s="88"/>
      <c r="W2225" s="140"/>
      <c r="X2225" s="140"/>
      <c r="Y2225" s="140"/>
      <c r="Z2225" s="25">
        <v>1</v>
      </c>
      <c r="AA2225" s="25">
        <v>0.96551724137931039</v>
      </c>
      <c r="AB2225" s="25">
        <v>0.26300000000000001</v>
      </c>
      <c r="AC2225" s="25">
        <v>0.10780000000000001</v>
      </c>
      <c r="AD2225" s="121">
        <v>594</v>
      </c>
      <c r="AE2225" s="121">
        <v>244</v>
      </c>
      <c r="AF2225" s="88">
        <v>630</v>
      </c>
      <c r="AG2225" s="88">
        <v>1302</v>
      </c>
    </row>
    <row r="2226" spans="1:33">
      <c r="A2226" s="12" t="s">
        <v>144</v>
      </c>
      <c r="B2226" s="13" t="s">
        <v>75</v>
      </c>
      <c r="C2226" s="13" t="s">
        <v>182</v>
      </c>
      <c r="D2226" s="13">
        <v>2017</v>
      </c>
      <c r="E2226" s="13">
        <v>2017</v>
      </c>
      <c r="F2226" s="13" t="s">
        <v>102</v>
      </c>
      <c r="G2226" s="88"/>
      <c r="H2226" s="88"/>
      <c r="I2226" s="88"/>
      <c r="J2226" s="88"/>
      <c r="K2226" s="88"/>
      <c r="L2226" s="88"/>
      <c r="M2226" s="88">
        <v>1142</v>
      </c>
      <c r="N2226" s="88">
        <v>2113</v>
      </c>
      <c r="O2226" s="88"/>
      <c r="P2226" s="88"/>
      <c r="Q2226" s="88"/>
      <c r="R2226" s="88"/>
      <c r="S2226" s="88"/>
      <c r="T2226" s="88"/>
      <c r="U2226" s="88"/>
      <c r="V2226" s="88"/>
      <c r="W2226" s="140"/>
      <c r="X2226" s="140"/>
      <c r="Y2226" s="140"/>
      <c r="Z2226" s="25">
        <v>0.9285714285714286</v>
      </c>
      <c r="AA2226" s="25">
        <v>0.90322580645161288</v>
      </c>
      <c r="AB2226" s="25">
        <v>0.26300000000000001</v>
      </c>
      <c r="AC2226" s="25">
        <v>0.10780000000000001</v>
      </c>
      <c r="AD2226" s="121">
        <v>103</v>
      </c>
      <c r="AE2226" s="121">
        <v>18</v>
      </c>
      <c r="AF2226" s="88">
        <v>48</v>
      </c>
      <c r="AG2226" s="88">
        <v>76</v>
      </c>
    </row>
    <row r="2227" spans="1:33">
      <c r="A2227" s="12" t="s">
        <v>145</v>
      </c>
      <c r="B2227" s="13" t="s">
        <v>75</v>
      </c>
      <c r="C2227" s="13" t="s">
        <v>182</v>
      </c>
      <c r="D2227" s="13">
        <v>2017</v>
      </c>
      <c r="E2227" s="13">
        <v>2017</v>
      </c>
      <c r="F2227" s="13" t="s">
        <v>102</v>
      </c>
      <c r="G2227" s="88"/>
      <c r="H2227" s="88"/>
      <c r="I2227" s="88"/>
      <c r="J2227" s="88"/>
      <c r="K2227" s="88"/>
      <c r="L2227" s="88"/>
      <c r="M2227" s="88">
        <v>123373</v>
      </c>
      <c r="N2227" s="88">
        <v>274276</v>
      </c>
      <c r="O2227" s="88"/>
      <c r="P2227" s="88"/>
      <c r="Q2227" s="88"/>
      <c r="R2227" s="88"/>
      <c r="S2227" s="88"/>
      <c r="T2227" s="88"/>
      <c r="U2227" s="88"/>
      <c r="V2227" s="88"/>
      <c r="W2227" s="140"/>
      <c r="X2227" s="140"/>
      <c r="Y2227" s="140"/>
      <c r="Z2227" s="25">
        <v>0.99448398576512453</v>
      </c>
      <c r="AA2227" s="25">
        <v>0.94634506522274187</v>
      </c>
      <c r="AB2227" s="25">
        <v>0.3</v>
      </c>
      <c r="AC2227" s="25">
        <v>3.5499999999999997E-2</v>
      </c>
      <c r="AD2227" s="121">
        <v>8800</v>
      </c>
      <c r="AE2227" s="121">
        <v>2396</v>
      </c>
      <c r="AF2227" s="88">
        <v>14221</v>
      </c>
      <c r="AG2227" s="88">
        <v>32323</v>
      </c>
    </row>
    <row r="2228" spans="1:33">
      <c r="A2228" s="12" t="s">
        <v>146</v>
      </c>
      <c r="B2228" s="13" t="s">
        <v>74</v>
      </c>
      <c r="C2228" s="13" t="s">
        <v>182</v>
      </c>
      <c r="D2228" s="13">
        <v>2017</v>
      </c>
      <c r="E2228" s="13">
        <v>2017</v>
      </c>
      <c r="F2228" s="13" t="s">
        <v>102</v>
      </c>
      <c r="G2228" s="88"/>
      <c r="H2228" s="88"/>
      <c r="I2228" s="88"/>
      <c r="J2228" s="88"/>
      <c r="K2228" s="88"/>
      <c r="L2228" s="88"/>
      <c r="M2228" s="88">
        <v>98368</v>
      </c>
      <c r="N2228" s="88">
        <v>207853</v>
      </c>
      <c r="O2228" s="88"/>
      <c r="P2228" s="88"/>
      <c r="Q2228" s="88"/>
      <c r="R2228" s="88"/>
      <c r="S2228" s="88"/>
      <c r="T2228" s="88"/>
      <c r="U2228" s="88"/>
      <c r="V2228" s="88"/>
      <c r="W2228" s="140"/>
      <c r="X2228" s="140"/>
      <c r="Y2228" s="140"/>
      <c r="Z2228" s="25">
        <v>0.99062918340026773</v>
      </c>
      <c r="AA2228" s="25">
        <v>0.99338942307692313</v>
      </c>
      <c r="AB2228" s="25">
        <v>0.28599999999999998</v>
      </c>
      <c r="AC2228" s="25">
        <v>6.1499999999999999E-2</v>
      </c>
      <c r="AD2228" s="121">
        <v>6831</v>
      </c>
      <c r="AE2228" s="121">
        <v>1943</v>
      </c>
      <c r="AF2228" s="88">
        <v>8294</v>
      </c>
      <c r="AG2228" s="88">
        <v>16715</v>
      </c>
    </row>
    <row r="2229" spans="1:33">
      <c r="A2229" s="12" t="s">
        <v>147</v>
      </c>
      <c r="B2229" s="13" t="s">
        <v>75</v>
      </c>
      <c r="C2229" s="13" t="s">
        <v>182</v>
      </c>
      <c r="D2229" s="13">
        <v>2017</v>
      </c>
      <c r="E2229" s="13">
        <v>2017</v>
      </c>
      <c r="F2229" s="13" t="s">
        <v>102</v>
      </c>
      <c r="G2229" s="88"/>
      <c r="H2229" s="88"/>
      <c r="I2229" s="88"/>
      <c r="J2229" s="88"/>
      <c r="K2229" s="88"/>
      <c r="L2229" s="88"/>
      <c r="M2229" s="88">
        <v>2347</v>
      </c>
      <c r="N2229" s="88">
        <v>5300</v>
      </c>
      <c r="O2229" s="88"/>
      <c r="P2229" s="88"/>
      <c r="Q2229" s="88"/>
      <c r="R2229" s="88"/>
      <c r="S2229" s="88"/>
      <c r="T2229" s="88"/>
      <c r="U2229" s="88"/>
      <c r="V2229" s="88"/>
      <c r="W2229" s="140"/>
      <c r="X2229" s="140"/>
      <c r="Y2229" s="140"/>
      <c r="Z2229" s="25">
        <v>0.92561983471074383</v>
      </c>
      <c r="AA2229" s="25">
        <v>0.91803278688524592</v>
      </c>
      <c r="AB2229" s="25">
        <v>0.26300000000000001</v>
      </c>
      <c r="AC2229" s="25">
        <v>0.10780000000000001</v>
      </c>
      <c r="AD2229" s="121">
        <v>137</v>
      </c>
      <c r="AE2229" s="121">
        <v>29</v>
      </c>
      <c r="AF2229" s="88">
        <v>340</v>
      </c>
      <c r="AG2229" s="88">
        <v>799</v>
      </c>
    </row>
    <row r="2230" spans="1:33">
      <c r="A2230" s="12" t="s">
        <v>148</v>
      </c>
      <c r="B2230" s="13" t="s">
        <v>75</v>
      </c>
      <c r="C2230" s="13" t="s">
        <v>182</v>
      </c>
      <c r="D2230" s="13">
        <v>2017</v>
      </c>
      <c r="E2230" s="13">
        <v>2017</v>
      </c>
      <c r="F2230" s="13" t="s">
        <v>102</v>
      </c>
      <c r="G2230" s="88"/>
      <c r="H2230" s="88"/>
      <c r="I2230" s="88"/>
      <c r="J2230" s="88"/>
      <c r="K2230" s="88"/>
      <c r="L2230" s="88"/>
      <c r="M2230" s="88">
        <v>168344</v>
      </c>
      <c r="N2230" s="88">
        <v>369588</v>
      </c>
      <c r="O2230" s="88"/>
      <c r="P2230" s="88"/>
      <c r="Q2230" s="88"/>
      <c r="R2230" s="88"/>
      <c r="S2230" s="88"/>
      <c r="T2230" s="88"/>
      <c r="U2230" s="88"/>
      <c r="V2230" s="88"/>
      <c r="W2230" s="140"/>
      <c r="X2230" s="140"/>
      <c r="Y2230" s="140"/>
      <c r="Z2230" s="25">
        <v>0.99307653575025179</v>
      </c>
      <c r="AA2230" s="25">
        <v>0.94840386043058644</v>
      </c>
      <c r="AB2230" s="25">
        <v>0.26900000000000002</v>
      </c>
      <c r="AC2230" s="25">
        <v>3.8199999999999998E-2</v>
      </c>
      <c r="AD2230" s="121">
        <v>10864</v>
      </c>
      <c r="AE2230" s="121">
        <v>2961</v>
      </c>
      <c r="AF2230" s="88">
        <v>18736</v>
      </c>
      <c r="AG2230" s="88">
        <v>40945</v>
      </c>
    </row>
    <row r="2231" spans="1:33">
      <c r="A2231" s="12" t="s">
        <v>149</v>
      </c>
      <c r="B2231" s="13" t="s">
        <v>74</v>
      </c>
      <c r="C2231" s="13" t="s">
        <v>182</v>
      </c>
      <c r="D2231" s="13">
        <v>2017</v>
      </c>
      <c r="E2231" s="13">
        <v>2017</v>
      </c>
      <c r="F2231" s="13" t="s">
        <v>102</v>
      </c>
      <c r="G2231" s="88"/>
      <c r="H2231" s="88"/>
      <c r="I2231" s="88"/>
      <c r="J2231" s="88"/>
      <c r="K2231" s="88"/>
      <c r="L2231" s="88"/>
      <c r="M2231" s="88">
        <v>135077</v>
      </c>
      <c r="N2231" s="88">
        <v>274517</v>
      </c>
      <c r="O2231" s="88"/>
      <c r="P2231" s="88"/>
      <c r="Q2231" s="88"/>
      <c r="R2231" s="88"/>
      <c r="S2231" s="88"/>
      <c r="T2231" s="88"/>
      <c r="U2231" s="88"/>
      <c r="V2231" s="88"/>
      <c r="W2231" s="140"/>
      <c r="X2231" s="140"/>
      <c r="Y2231" s="140"/>
      <c r="Z2231" s="25">
        <v>0.97606244579358192</v>
      </c>
      <c r="AA2231" s="25">
        <v>0.97107800175284842</v>
      </c>
      <c r="AB2231" s="25">
        <v>0.46899999999999997</v>
      </c>
      <c r="AC2231" s="25">
        <v>2.9899999999999999E-2</v>
      </c>
      <c r="AD2231" s="121">
        <v>10114</v>
      </c>
      <c r="AE2231" s="121">
        <v>3534</v>
      </c>
      <c r="AF2231" s="88">
        <v>14045</v>
      </c>
      <c r="AG2231" s="88">
        <v>29342</v>
      </c>
    </row>
    <row r="2232" spans="1:33">
      <c r="A2232" s="12" t="s">
        <v>150</v>
      </c>
      <c r="B2232" s="13" t="s">
        <v>74</v>
      </c>
      <c r="C2232" s="13" t="s">
        <v>182</v>
      </c>
      <c r="D2232" s="13">
        <v>2017</v>
      </c>
      <c r="E2232" s="13">
        <v>2017</v>
      </c>
      <c r="F2232" s="13" t="s">
        <v>102</v>
      </c>
      <c r="G2232" s="88"/>
      <c r="H2232" s="88"/>
      <c r="I2232" s="88"/>
      <c r="J2232" s="88"/>
      <c r="K2232" s="88"/>
      <c r="L2232" s="88"/>
      <c r="M2232" s="88">
        <v>33824</v>
      </c>
      <c r="N2232" s="88">
        <v>51451</v>
      </c>
      <c r="O2232" s="88"/>
      <c r="P2232" s="88"/>
      <c r="Q2232" s="88"/>
      <c r="R2232" s="88"/>
      <c r="S2232" s="88"/>
      <c r="T2232" s="88"/>
      <c r="U2232" s="88"/>
      <c r="V2232" s="88"/>
      <c r="W2232" s="140"/>
      <c r="X2232" s="140"/>
      <c r="Y2232" s="140"/>
      <c r="Z2232" s="25">
        <v>0.97591973244147157</v>
      </c>
      <c r="AA2232" s="25">
        <v>0.94468704512372637</v>
      </c>
      <c r="AB2232" s="25">
        <v>0.33300000000000002</v>
      </c>
      <c r="AC2232" s="25">
        <v>7.4499999999999997E-2</v>
      </c>
      <c r="AD2232" s="121">
        <v>2595</v>
      </c>
      <c r="AE2232" s="121">
        <v>843</v>
      </c>
      <c r="AF2232" s="88">
        <v>3664</v>
      </c>
      <c r="AG2232" s="88">
        <v>5975</v>
      </c>
    </row>
    <row r="2233" spans="1:33">
      <c r="A2233" s="12" t="s">
        <v>151</v>
      </c>
      <c r="B2233" s="13" t="s">
        <v>75</v>
      </c>
      <c r="C2233" s="13" t="s">
        <v>182</v>
      </c>
      <c r="D2233" s="13">
        <v>2017</v>
      </c>
      <c r="E2233" s="13">
        <v>2017</v>
      </c>
      <c r="F2233" s="13" t="s">
        <v>102</v>
      </c>
      <c r="G2233" s="88"/>
      <c r="H2233" s="88"/>
      <c r="I2233" s="88"/>
      <c r="J2233" s="88"/>
      <c r="K2233" s="88"/>
      <c r="L2233" s="88"/>
      <c r="M2233" s="88">
        <v>49341</v>
      </c>
      <c r="N2233" s="88">
        <v>110677</v>
      </c>
      <c r="O2233" s="88"/>
      <c r="P2233" s="88"/>
      <c r="Q2233" s="88"/>
      <c r="R2233" s="88"/>
      <c r="S2233" s="88"/>
      <c r="T2233" s="88"/>
      <c r="U2233" s="88"/>
      <c r="V2233" s="88"/>
      <c r="W2233" s="140"/>
      <c r="X2233" s="140"/>
      <c r="Y2233" s="140"/>
      <c r="Z2233" s="25">
        <v>0.98061076102762967</v>
      </c>
      <c r="AA2233" s="25">
        <v>0.92245199409158052</v>
      </c>
      <c r="AB2233" s="25">
        <v>0.14299999999999999</v>
      </c>
      <c r="AC2233" s="25">
        <v>2.2599999999999999E-2</v>
      </c>
      <c r="AD2233" s="121">
        <v>2952</v>
      </c>
      <c r="AE2233" s="121">
        <v>992</v>
      </c>
      <c r="AF2233" s="88">
        <v>6525</v>
      </c>
      <c r="AG2233" s="88">
        <v>14232</v>
      </c>
    </row>
    <row r="2234" spans="1:33">
      <c r="A2234" s="12" t="s">
        <v>152</v>
      </c>
      <c r="B2234" s="13" t="s">
        <v>74</v>
      </c>
      <c r="C2234" s="13" t="s">
        <v>182</v>
      </c>
      <c r="D2234" s="13">
        <v>2017</v>
      </c>
      <c r="E2234" s="13">
        <v>2017</v>
      </c>
      <c r="F2234" s="13" t="s">
        <v>102</v>
      </c>
      <c r="G2234" s="88"/>
      <c r="H2234" s="88"/>
      <c r="I2234" s="88"/>
      <c r="J2234" s="88"/>
      <c r="K2234" s="88"/>
      <c r="L2234" s="88"/>
      <c r="M2234" s="88">
        <v>9617</v>
      </c>
      <c r="N2234" s="88">
        <v>17303</v>
      </c>
      <c r="O2234" s="88"/>
      <c r="P2234" s="88"/>
      <c r="Q2234" s="88"/>
      <c r="R2234" s="88"/>
      <c r="S2234" s="88"/>
      <c r="T2234" s="88"/>
      <c r="U2234" s="88"/>
      <c r="V2234" s="88"/>
      <c r="W2234" s="140"/>
      <c r="X2234" s="140"/>
      <c r="Y2234" s="140"/>
      <c r="Z2234" s="25">
        <v>0.98694516971279378</v>
      </c>
      <c r="AA2234" s="25">
        <v>0.98723404255319147</v>
      </c>
      <c r="AB2234" s="25">
        <v>0.26300000000000001</v>
      </c>
      <c r="AC2234" s="25">
        <v>0.10780000000000001</v>
      </c>
      <c r="AD2234" s="121">
        <v>635</v>
      </c>
      <c r="AE2234" s="121">
        <v>138</v>
      </c>
      <c r="AF2234" s="88">
        <v>1088</v>
      </c>
      <c r="AG2234" s="88">
        <v>2277</v>
      </c>
    </row>
    <row r="2235" spans="1:33">
      <c r="A2235" s="12" t="s">
        <v>153</v>
      </c>
      <c r="B2235" s="13" t="s">
        <v>74</v>
      </c>
      <c r="C2235" s="13" t="s">
        <v>182</v>
      </c>
      <c r="D2235" s="13">
        <v>2017</v>
      </c>
      <c r="E2235" s="13">
        <v>2017</v>
      </c>
      <c r="F2235" s="13" t="s">
        <v>102</v>
      </c>
      <c r="G2235" s="88"/>
      <c r="H2235" s="88"/>
      <c r="I2235" s="88"/>
      <c r="J2235" s="88"/>
      <c r="K2235" s="88"/>
      <c r="L2235" s="88"/>
      <c r="M2235" s="88">
        <v>14079</v>
      </c>
      <c r="N2235" s="88">
        <v>27211</v>
      </c>
      <c r="O2235" s="88"/>
      <c r="P2235" s="88"/>
      <c r="Q2235" s="88"/>
      <c r="R2235" s="88"/>
      <c r="S2235" s="88"/>
      <c r="T2235" s="88"/>
      <c r="U2235" s="88"/>
      <c r="V2235" s="88"/>
      <c r="W2235" s="140"/>
      <c r="X2235" s="140"/>
      <c r="Y2235" s="140"/>
      <c r="Z2235" s="25">
        <v>0.98357664233576647</v>
      </c>
      <c r="AA2235" s="25">
        <v>0.90273556231003038</v>
      </c>
      <c r="AB2235" s="25">
        <v>0.26300000000000001</v>
      </c>
      <c r="AC2235" s="25">
        <v>0.10780000000000001</v>
      </c>
      <c r="AD2235" s="121">
        <v>1194</v>
      </c>
      <c r="AE2235" s="121">
        <v>225</v>
      </c>
      <c r="AF2235" s="88">
        <v>3229</v>
      </c>
      <c r="AG2235" s="88">
        <v>6439</v>
      </c>
    </row>
    <row r="2236" spans="1:33">
      <c r="A2236" s="12" t="s">
        <v>154</v>
      </c>
      <c r="B2236" s="13" t="s">
        <v>74</v>
      </c>
      <c r="C2236" s="13" t="s">
        <v>182</v>
      </c>
      <c r="D2236" s="13">
        <v>2017</v>
      </c>
      <c r="E2236" s="13">
        <v>2017</v>
      </c>
      <c r="F2236" s="13" t="s">
        <v>102</v>
      </c>
      <c r="G2236" s="88"/>
      <c r="H2236" s="88"/>
      <c r="I2236" s="88"/>
      <c r="J2236" s="88"/>
      <c r="K2236" s="88"/>
      <c r="L2236" s="88"/>
      <c r="M2236" s="88">
        <v>19181</v>
      </c>
      <c r="N2236" s="88">
        <v>39916</v>
      </c>
      <c r="O2236" s="88"/>
      <c r="P2236" s="88"/>
      <c r="Q2236" s="88"/>
      <c r="R2236" s="88"/>
      <c r="S2236" s="88"/>
      <c r="T2236" s="88"/>
      <c r="U2236" s="88"/>
      <c r="V2236" s="88"/>
      <c r="W2236" s="140"/>
      <c r="X2236" s="140"/>
      <c r="Y2236" s="140"/>
      <c r="Z2236" s="25">
        <v>0.94910179640718562</v>
      </c>
      <c r="AA2236" s="25">
        <v>0.91258741258741261</v>
      </c>
      <c r="AB2236" s="25">
        <v>0.26300000000000001</v>
      </c>
      <c r="AC2236" s="25">
        <v>0.10780000000000001</v>
      </c>
      <c r="AD2236" s="121">
        <v>1223</v>
      </c>
      <c r="AE2236" s="121">
        <v>432</v>
      </c>
      <c r="AF2236" s="88">
        <v>5003</v>
      </c>
      <c r="AG2236" s="88">
        <v>11536</v>
      </c>
    </row>
    <row r="2237" spans="1:33">
      <c r="A2237" s="12" t="s">
        <v>155</v>
      </c>
      <c r="B2237" s="13" t="s">
        <v>74</v>
      </c>
      <c r="C2237" s="13" t="s">
        <v>182</v>
      </c>
      <c r="D2237" s="13">
        <v>2017</v>
      </c>
      <c r="E2237" s="13">
        <v>2017</v>
      </c>
      <c r="F2237" s="13" t="s">
        <v>102</v>
      </c>
      <c r="G2237" s="88"/>
      <c r="H2237" s="88"/>
      <c r="I2237" s="88"/>
      <c r="J2237" s="88"/>
      <c r="K2237" s="88"/>
      <c r="L2237" s="88"/>
      <c r="M2237" s="88">
        <v>48890</v>
      </c>
      <c r="N2237" s="88">
        <v>95926</v>
      </c>
      <c r="O2237" s="88"/>
      <c r="P2237" s="88"/>
      <c r="Q2237" s="88"/>
      <c r="R2237" s="88"/>
      <c r="S2237" s="88"/>
      <c r="T2237" s="88"/>
      <c r="U2237" s="88"/>
      <c r="V2237" s="88"/>
      <c r="W2237" s="140"/>
      <c r="X2237" s="140"/>
      <c r="Y2237" s="140"/>
      <c r="Z2237" s="25">
        <v>0.98662913441238564</v>
      </c>
      <c r="AA2237" s="25">
        <v>0.98222222222222222</v>
      </c>
      <c r="AB2237" s="25">
        <v>0.33300000000000002</v>
      </c>
      <c r="AC2237" s="25">
        <v>4.8099999999999997E-2</v>
      </c>
      <c r="AD2237" s="121">
        <v>2286</v>
      </c>
      <c r="AE2237" s="121">
        <v>549</v>
      </c>
      <c r="AF2237" s="88">
        <v>8827</v>
      </c>
      <c r="AG2237" s="88">
        <v>18202</v>
      </c>
    </row>
    <row r="2238" spans="1:33">
      <c r="A2238" s="12" t="s">
        <v>156</v>
      </c>
      <c r="B2238" s="13" t="s">
        <v>74</v>
      </c>
      <c r="C2238" s="13" t="s">
        <v>182</v>
      </c>
      <c r="D2238" s="13">
        <v>2017</v>
      </c>
      <c r="E2238" s="13">
        <v>2017</v>
      </c>
      <c r="F2238" s="13" t="s">
        <v>102</v>
      </c>
      <c r="G2238" s="88"/>
      <c r="H2238" s="88"/>
      <c r="I2238" s="88"/>
      <c r="J2238" s="88"/>
      <c r="K2238" s="88"/>
      <c r="L2238" s="88"/>
      <c r="M2238" s="88">
        <v>14830</v>
      </c>
      <c r="N2238" s="88">
        <v>27079</v>
      </c>
      <c r="O2238" s="88"/>
      <c r="P2238" s="88"/>
      <c r="Q2238" s="88"/>
      <c r="R2238" s="88"/>
      <c r="S2238" s="88"/>
      <c r="T2238" s="88"/>
      <c r="U2238" s="88"/>
      <c r="V2238" s="88"/>
      <c r="W2238" s="140"/>
      <c r="X2238" s="140"/>
      <c r="Y2238" s="140"/>
      <c r="Z2238" s="25">
        <v>0.96901893287435459</v>
      </c>
      <c r="AA2238" s="25">
        <v>0.96916299559471364</v>
      </c>
      <c r="AB2238" s="25">
        <v>0.26300000000000001</v>
      </c>
      <c r="AC2238" s="25">
        <v>0.10780000000000001</v>
      </c>
      <c r="AD2238" s="121">
        <v>880</v>
      </c>
      <c r="AE2238" s="121">
        <v>228</v>
      </c>
      <c r="AF2238" s="88">
        <v>2571</v>
      </c>
      <c r="AG2238" s="88">
        <v>5528</v>
      </c>
    </row>
    <row r="2239" spans="1:33">
      <c r="A2239" s="12" t="s">
        <v>157</v>
      </c>
      <c r="B2239" s="13" t="s">
        <v>75</v>
      </c>
      <c r="C2239" s="13" t="s">
        <v>182</v>
      </c>
      <c r="D2239" s="13">
        <v>2017</v>
      </c>
      <c r="E2239" s="13">
        <v>2017</v>
      </c>
      <c r="F2239" s="13" t="s">
        <v>102</v>
      </c>
      <c r="G2239" s="88"/>
      <c r="H2239" s="88"/>
      <c r="I2239" s="88"/>
      <c r="J2239" s="88"/>
      <c r="K2239" s="88"/>
      <c r="L2239" s="88"/>
      <c r="M2239" s="88">
        <v>12450</v>
      </c>
      <c r="N2239" s="88">
        <v>23480</v>
      </c>
      <c r="O2239" s="88"/>
      <c r="P2239" s="88"/>
      <c r="Q2239" s="88"/>
      <c r="R2239" s="88"/>
      <c r="S2239" s="88"/>
      <c r="T2239" s="88"/>
      <c r="U2239" s="88"/>
      <c r="V2239" s="88"/>
      <c r="W2239" s="140"/>
      <c r="X2239" s="140"/>
      <c r="Y2239" s="140"/>
      <c r="Z2239" s="25">
        <v>0.94285714285714284</v>
      </c>
      <c r="AA2239" s="25">
        <v>0.97902097902097907</v>
      </c>
      <c r="AB2239" s="25">
        <v>0.26300000000000001</v>
      </c>
      <c r="AC2239" s="25">
        <v>0.10780000000000001</v>
      </c>
      <c r="AD2239" s="121">
        <v>998</v>
      </c>
      <c r="AE2239" s="121">
        <v>217</v>
      </c>
      <c r="AF2239" s="88">
        <v>536</v>
      </c>
      <c r="AG2239" s="88">
        <v>841</v>
      </c>
    </row>
    <row r="2240" spans="1:33">
      <c r="A2240" s="12" t="s">
        <v>158</v>
      </c>
      <c r="B2240" s="13" t="s">
        <v>75</v>
      </c>
      <c r="C2240" s="13" t="s">
        <v>182</v>
      </c>
      <c r="D2240" s="13">
        <v>2017</v>
      </c>
      <c r="E2240" s="13">
        <v>2017</v>
      </c>
      <c r="F2240" s="13" t="s">
        <v>102</v>
      </c>
      <c r="G2240" s="88"/>
      <c r="H2240" s="88"/>
      <c r="I2240" s="88"/>
      <c r="J2240" s="88"/>
      <c r="K2240" s="88"/>
      <c r="L2240" s="88"/>
      <c r="M2240" s="88">
        <v>165</v>
      </c>
      <c r="N2240" s="88">
        <v>282</v>
      </c>
      <c r="O2240" s="88"/>
      <c r="P2240" s="88"/>
      <c r="Q2240" s="88"/>
      <c r="R2240" s="88"/>
      <c r="S2240" s="88"/>
      <c r="T2240" s="88"/>
      <c r="U2240" s="88"/>
      <c r="V2240" s="88"/>
      <c r="W2240" s="140"/>
      <c r="X2240" s="140"/>
      <c r="Y2240" s="140"/>
      <c r="Z2240" s="25">
        <v>1</v>
      </c>
      <c r="AA2240" s="25">
        <v>1</v>
      </c>
      <c r="AB2240" s="25">
        <v>0.26300000000000001</v>
      </c>
      <c r="AC2240" s="25">
        <v>0.10780000000000001</v>
      </c>
      <c r="AD2240" s="121">
        <v>11</v>
      </c>
      <c r="AE2240" s="121">
        <v>0</v>
      </c>
      <c r="AF2240" s="88" t="s">
        <v>430</v>
      </c>
      <c r="AG2240" s="88" t="s">
        <v>430</v>
      </c>
    </row>
    <row r="2241" spans="1:33">
      <c r="A2241" s="12" t="s">
        <v>159</v>
      </c>
      <c r="B2241" s="13" t="s">
        <v>75</v>
      </c>
      <c r="C2241" s="13" t="s">
        <v>182</v>
      </c>
      <c r="D2241" s="13">
        <v>2017</v>
      </c>
      <c r="E2241" s="13">
        <v>2017</v>
      </c>
      <c r="F2241" s="13" t="s">
        <v>102</v>
      </c>
      <c r="G2241" s="88"/>
      <c r="H2241" s="88"/>
      <c r="I2241" s="88"/>
      <c r="J2241" s="88"/>
      <c r="K2241" s="88"/>
      <c r="L2241" s="88"/>
      <c r="M2241" s="88">
        <v>3148</v>
      </c>
      <c r="N2241" s="88">
        <v>6664</v>
      </c>
      <c r="O2241" s="88"/>
      <c r="P2241" s="88"/>
      <c r="Q2241" s="88"/>
      <c r="R2241" s="88"/>
      <c r="S2241" s="88"/>
      <c r="T2241" s="88"/>
      <c r="U2241" s="88"/>
      <c r="V2241" s="88"/>
      <c r="W2241" s="140"/>
      <c r="X2241" s="140"/>
      <c r="Y2241" s="140"/>
      <c r="Z2241" s="25">
        <v>0.95</v>
      </c>
      <c r="AA2241" s="25">
        <v>0.82178217821782173</v>
      </c>
      <c r="AB2241" s="25">
        <v>0.26300000000000001</v>
      </c>
      <c r="AC2241" s="25">
        <v>0.10780000000000001</v>
      </c>
      <c r="AD2241" s="121">
        <v>235</v>
      </c>
      <c r="AE2241" s="121">
        <v>46</v>
      </c>
      <c r="AF2241" s="88">
        <v>151</v>
      </c>
      <c r="AG2241" s="88">
        <v>271</v>
      </c>
    </row>
    <row r="2242" spans="1:33">
      <c r="A2242" s="12" t="s">
        <v>160</v>
      </c>
      <c r="B2242" s="13" t="s">
        <v>74</v>
      </c>
      <c r="C2242" s="13" t="s">
        <v>182</v>
      </c>
      <c r="D2242" s="13">
        <v>2017</v>
      </c>
      <c r="E2242" s="13">
        <v>2017</v>
      </c>
      <c r="F2242" s="13" t="s">
        <v>102</v>
      </c>
      <c r="G2242" s="88"/>
      <c r="H2242" s="88"/>
      <c r="I2242" s="88"/>
      <c r="J2242" s="88"/>
      <c r="K2242" s="88"/>
      <c r="L2242" s="88"/>
      <c r="M2242" s="88">
        <v>21149</v>
      </c>
      <c r="N2242" s="88">
        <v>40026</v>
      </c>
      <c r="O2242" s="88"/>
      <c r="P2242" s="88"/>
      <c r="Q2242" s="88"/>
      <c r="R2242" s="88"/>
      <c r="S2242" s="88"/>
      <c r="T2242" s="88"/>
      <c r="U2242" s="88"/>
      <c r="V2242" s="88"/>
      <c r="W2242" s="140"/>
      <c r="X2242" s="140"/>
      <c r="Y2242" s="140"/>
      <c r="Z2242" s="25">
        <v>0.97276264591439687</v>
      </c>
      <c r="AA2242" s="25">
        <v>0.97597597597597596</v>
      </c>
      <c r="AB2242" s="25">
        <v>0.6</v>
      </c>
      <c r="AC2242" s="25">
        <v>7.4000000000000003E-3</v>
      </c>
      <c r="AD2242" s="121">
        <v>1312</v>
      </c>
      <c r="AE2242" s="121">
        <v>325</v>
      </c>
      <c r="AF2242" s="88">
        <v>2049</v>
      </c>
      <c r="AG2242" s="88">
        <v>4157</v>
      </c>
    </row>
    <row r="2243" spans="1:33">
      <c r="A2243" s="12" t="s">
        <v>161</v>
      </c>
      <c r="B2243" s="13" t="s">
        <v>74</v>
      </c>
      <c r="C2243" s="13" t="s">
        <v>182</v>
      </c>
      <c r="D2243" s="13">
        <v>2017</v>
      </c>
      <c r="E2243" s="13">
        <v>2017</v>
      </c>
      <c r="F2243" s="13" t="s">
        <v>102</v>
      </c>
      <c r="G2243" s="88"/>
      <c r="H2243" s="88"/>
      <c r="I2243" s="88"/>
      <c r="J2243" s="88"/>
      <c r="K2243" s="88"/>
      <c r="L2243" s="88"/>
      <c r="M2243" s="88">
        <v>17390</v>
      </c>
      <c r="N2243" s="88">
        <v>31056</v>
      </c>
      <c r="O2243" s="88"/>
      <c r="P2243" s="88"/>
      <c r="Q2243" s="88"/>
      <c r="R2243" s="88"/>
      <c r="S2243" s="88"/>
      <c r="T2243" s="88"/>
      <c r="U2243" s="88"/>
      <c r="V2243" s="88"/>
      <c r="W2243" s="140"/>
      <c r="X2243" s="140"/>
      <c r="Y2243" s="140"/>
      <c r="Z2243" s="25">
        <v>0.94843049327354256</v>
      </c>
      <c r="AA2243" s="25">
        <v>0.71604938271604934</v>
      </c>
      <c r="AB2243" s="25">
        <v>0.26300000000000001</v>
      </c>
      <c r="AC2243" s="25">
        <v>0.10780000000000001</v>
      </c>
      <c r="AD2243" s="121">
        <v>825</v>
      </c>
      <c r="AE2243" s="121">
        <v>335</v>
      </c>
      <c r="AF2243" s="88">
        <v>2895</v>
      </c>
      <c r="AG2243" s="88">
        <v>6125</v>
      </c>
    </row>
    <row r="2244" spans="1:33">
      <c r="A2244" s="12" t="s">
        <v>162</v>
      </c>
      <c r="B2244" s="13" t="s">
        <v>75</v>
      </c>
      <c r="C2244" s="13" t="s">
        <v>182</v>
      </c>
      <c r="D2244" s="13">
        <v>2017</v>
      </c>
      <c r="E2244" s="13">
        <v>2017</v>
      </c>
      <c r="F2244" s="13" t="s">
        <v>102</v>
      </c>
      <c r="G2244" s="88"/>
      <c r="H2244" s="88"/>
      <c r="I2244" s="88"/>
      <c r="J2244" s="88"/>
      <c r="K2244" s="88"/>
      <c r="L2244" s="88"/>
      <c r="M2244" s="88">
        <v>40049</v>
      </c>
      <c r="N2244" s="88">
        <v>84462</v>
      </c>
      <c r="O2244" s="88"/>
      <c r="P2244" s="88"/>
      <c r="Q2244" s="88"/>
      <c r="R2244" s="88"/>
      <c r="S2244" s="88"/>
      <c r="T2244" s="88"/>
      <c r="U2244" s="88"/>
      <c r="V2244" s="88"/>
      <c r="W2244" s="140"/>
      <c r="X2244" s="140"/>
      <c r="Y2244" s="140"/>
      <c r="Z2244" s="25">
        <v>0.96534921494315107</v>
      </c>
      <c r="AA2244" s="25">
        <v>0.93035993740219092</v>
      </c>
      <c r="AB2244" s="25">
        <v>0.8</v>
      </c>
      <c r="AC2244" s="25">
        <v>3.2099999999999997E-2</v>
      </c>
      <c r="AD2244" s="121">
        <v>2774</v>
      </c>
      <c r="AE2244" s="121">
        <v>645</v>
      </c>
      <c r="AF2244" s="88">
        <v>4784</v>
      </c>
      <c r="AG2244" s="88">
        <v>10476</v>
      </c>
    </row>
    <row r="2245" spans="1:33">
      <c r="A2245" s="12" t="s">
        <v>163</v>
      </c>
      <c r="B2245" s="13" t="s">
        <v>75</v>
      </c>
      <c r="C2245" s="13" t="s">
        <v>182</v>
      </c>
      <c r="D2245" s="13">
        <v>2017</v>
      </c>
      <c r="E2245" s="13">
        <v>2017</v>
      </c>
      <c r="F2245" s="13" t="s">
        <v>102</v>
      </c>
      <c r="G2245" s="88"/>
      <c r="H2245" s="88"/>
      <c r="I2245" s="88"/>
      <c r="J2245" s="88"/>
      <c r="K2245" s="88"/>
      <c r="L2245" s="88"/>
      <c r="M2245" s="88">
        <v>5599</v>
      </c>
      <c r="N2245" s="88">
        <v>12877</v>
      </c>
      <c r="O2245" s="88"/>
      <c r="P2245" s="88"/>
      <c r="Q2245" s="88"/>
      <c r="R2245" s="88"/>
      <c r="S2245" s="88"/>
      <c r="T2245" s="88"/>
      <c r="U2245" s="88"/>
      <c r="V2245" s="88"/>
      <c r="W2245" s="140"/>
      <c r="X2245" s="140"/>
      <c r="Y2245" s="140"/>
      <c r="Z2245" s="25">
        <v>0.99514563106796117</v>
      </c>
      <c r="AA2245" s="25">
        <v>0.91139240506329111</v>
      </c>
      <c r="AB2245" s="25">
        <v>0.26300000000000001</v>
      </c>
      <c r="AC2245" s="25">
        <v>0.10780000000000001</v>
      </c>
      <c r="AD2245" s="121">
        <v>353</v>
      </c>
      <c r="AE2245" s="121">
        <v>102</v>
      </c>
      <c r="AF2245" s="88">
        <v>610</v>
      </c>
      <c r="AG2245" s="88">
        <v>1381</v>
      </c>
    </row>
    <row r="2246" spans="1:33">
      <c r="A2246" s="12" t="s">
        <v>164</v>
      </c>
      <c r="B2246" s="13" t="s">
        <v>75</v>
      </c>
      <c r="C2246" s="13" t="s">
        <v>182</v>
      </c>
      <c r="D2246" s="13">
        <v>2017</v>
      </c>
      <c r="E2246" s="13">
        <v>2017</v>
      </c>
      <c r="F2246" s="13" t="s">
        <v>102</v>
      </c>
      <c r="G2246" s="88"/>
      <c r="H2246" s="88"/>
      <c r="I2246" s="88"/>
      <c r="J2246" s="88"/>
      <c r="K2246" s="88"/>
      <c r="L2246" s="88"/>
      <c r="M2246" s="88">
        <v>4300</v>
      </c>
      <c r="N2246" s="88">
        <v>9316</v>
      </c>
      <c r="O2246" s="88"/>
      <c r="P2246" s="88"/>
      <c r="Q2246" s="88"/>
      <c r="R2246" s="88"/>
      <c r="S2246" s="88"/>
      <c r="T2246" s="88"/>
      <c r="U2246" s="88"/>
      <c r="V2246" s="88"/>
      <c r="W2246" s="140"/>
      <c r="X2246" s="140"/>
      <c r="Y2246" s="140"/>
      <c r="Z2246" s="25">
        <v>0.88262910798122063</v>
      </c>
      <c r="AA2246" s="25">
        <v>0.9452054794520548</v>
      </c>
      <c r="AB2246" s="25">
        <v>0.26300000000000001</v>
      </c>
      <c r="AC2246" s="25">
        <v>0.10780000000000001</v>
      </c>
      <c r="AD2246" s="121">
        <v>342</v>
      </c>
      <c r="AE2246" s="121">
        <v>43</v>
      </c>
      <c r="AF2246" s="88">
        <v>411</v>
      </c>
      <c r="AG2246" s="88">
        <v>932</v>
      </c>
    </row>
    <row r="2247" spans="1:33">
      <c r="A2247" s="12" t="s">
        <v>165</v>
      </c>
      <c r="B2247" s="13" t="s">
        <v>75</v>
      </c>
      <c r="C2247" s="13" t="s">
        <v>182</v>
      </c>
      <c r="D2247" s="13">
        <v>2017</v>
      </c>
      <c r="E2247" s="13">
        <v>2017</v>
      </c>
      <c r="F2247" s="13" t="s">
        <v>102</v>
      </c>
      <c r="G2247" s="88"/>
      <c r="H2247" s="88"/>
      <c r="I2247" s="88"/>
      <c r="J2247" s="88"/>
      <c r="K2247" s="88"/>
      <c r="L2247" s="88"/>
      <c r="M2247" s="88">
        <v>971</v>
      </c>
      <c r="N2247" s="88">
        <v>1701</v>
      </c>
      <c r="O2247" s="88"/>
      <c r="P2247" s="88"/>
      <c r="Q2247" s="88"/>
      <c r="R2247" s="88"/>
      <c r="S2247" s="88"/>
      <c r="T2247" s="88"/>
      <c r="U2247" s="88"/>
      <c r="V2247" s="88"/>
      <c r="W2247" s="140"/>
      <c r="X2247" s="140"/>
      <c r="Y2247" s="140"/>
      <c r="Z2247" s="25">
        <v>0.98076923076923073</v>
      </c>
      <c r="AA2247" s="25">
        <v>0.66666666666666663</v>
      </c>
      <c r="AB2247" s="25">
        <v>0.26300000000000001</v>
      </c>
      <c r="AC2247" s="25">
        <v>0.10780000000000001</v>
      </c>
      <c r="AD2247" s="121">
        <v>95</v>
      </c>
      <c r="AE2247" s="121">
        <v>9</v>
      </c>
      <c r="AF2247" s="88">
        <v>27</v>
      </c>
      <c r="AG2247" s="88">
        <v>42</v>
      </c>
    </row>
    <row r="2248" spans="1:33">
      <c r="A2248" s="12" t="s">
        <v>166</v>
      </c>
      <c r="B2248" s="13" t="s">
        <v>74</v>
      </c>
      <c r="C2248" s="13" t="s">
        <v>182</v>
      </c>
      <c r="D2248" s="13">
        <v>2017</v>
      </c>
      <c r="E2248" s="13">
        <v>2017</v>
      </c>
      <c r="F2248" s="13" t="s">
        <v>102</v>
      </c>
      <c r="G2248" s="88"/>
      <c r="H2248" s="88"/>
      <c r="I2248" s="88"/>
      <c r="J2248" s="88"/>
      <c r="K2248" s="88"/>
      <c r="L2248" s="88"/>
      <c r="M2248" s="88">
        <v>51786</v>
      </c>
      <c r="N2248" s="88">
        <v>121167</v>
      </c>
      <c r="O2248" s="88"/>
      <c r="P2248" s="88"/>
      <c r="Q2248" s="88"/>
      <c r="R2248" s="88"/>
      <c r="S2248" s="88"/>
      <c r="T2248" s="88"/>
      <c r="U2248" s="88"/>
      <c r="V2248" s="88"/>
      <c r="W2248" s="140"/>
      <c r="X2248" s="140"/>
      <c r="Y2248" s="140"/>
      <c r="Z2248" s="25">
        <v>0.97801608579088473</v>
      </c>
      <c r="AA2248" s="25">
        <v>0.93841642228739008</v>
      </c>
      <c r="AB2248" s="25">
        <v>0.33300000000000002</v>
      </c>
      <c r="AC2248" s="25">
        <v>3.7600000000000001E-2</v>
      </c>
      <c r="AD2248" s="121">
        <v>2128</v>
      </c>
      <c r="AE2248" s="121">
        <v>288</v>
      </c>
      <c r="AF2248" s="88">
        <v>7825</v>
      </c>
      <c r="AG2248" s="88">
        <v>18602</v>
      </c>
    </row>
    <row r="2249" spans="1:33">
      <c r="A2249" s="12" t="s">
        <v>167</v>
      </c>
      <c r="B2249" s="13" t="s">
        <v>75</v>
      </c>
      <c r="C2249" s="13" t="s">
        <v>182</v>
      </c>
      <c r="D2249" s="13">
        <v>2017</v>
      </c>
      <c r="E2249" s="13">
        <v>2017</v>
      </c>
      <c r="F2249" s="13" t="s">
        <v>102</v>
      </c>
      <c r="G2249" s="88"/>
      <c r="H2249" s="88"/>
      <c r="I2249" s="88"/>
      <c r="J2249" s="88"/>
      <c r="K2249" s="88"/>
      <c r="L2249" s="88"/>
      <c r="M2249" s="88">
        <v>2969</v>
      </c>
      <c r="N2249" s="88">
        <v>5218</v>
      </c>
      <c r="O2249" s="88"/>
      <c r="P2249" s="88"/>
      <c r="Q2249" s="88"/>
      <c r="R2249" s="88"/>
      <c r="S2249" s="88"/>
      <c r="T2249" s="88"/>
      <c r="U2249" s="88"/>
      <c r="V2249" s="88"/>
      <c r="W2249" s="140"/>
      <c r="X2249" s="140"/>
      <c r="Y2249" s="140"/>
      <c r="Z2249" s="25">
        <v>0.97727272727272729</v>
      </c>
      <c r="AA2249" s="25">
        <v>0.98888888888888893</v>
      </c>
      <c r="AB2249" s="25">
        <v>0.26300000000000001</v>
      </c>
      <c r="AC2249" s="25">
        <v>0.10780000000000001</v>
      </c>
      <c r="AD2249" s="121">
        <v>197</v>
      </c>
      <c r="AE2249" s="121">
        <v>30</v>
      </c>
      <c r="AF2249" s="88">
        <v>100</v>
      </c>
      <c r="AG2249" s="88">
        <v>164</v>
      </c>
    </row>
    <row r="2250" spans="1:33">
      <c r="A2250" s="12" t="s">
        <v>168</v>
      </c>
      <c r="B2250" s="13" t="s">
        <v>74</v>
      </c>
      <c r="C2250" s="13" t="s">
        <v>182</v>
      </c>
      <c r="D2250" s="13">
        <v>2017</v>
      </c>
      <c r="E2250" s="13">
        <v>2017</v>
      </c>
      <c r="F2250" s="13" t="s">
        <v>102</v>
      </c>
      <c r="G2250" s="88"/>
      <c r="H2250" s="88"/>
      <c r="I2250" s="88"/>
      <c r="J2250" s="88"/>
      <c r="K2250" s="88"/>
      <c r="L2250" s="88"/>
      <c r="M2250" s="88">
        <v>36121</v>
      </c>
      <c r="N2250" s="88">
        <v>72777</v>
      </c>
      <c r="O2250" s="88"/>
      <c r="P2250" s="88"/>
      <c r="Q2250" s="88"/>
      <c r="R2250" s="88"/>
      <c r="S2250" s="88"/>
      <c r="T2250" s="88"/>
      <c r="U2250" s="88"/>
      <c r="V2250" s="88"/>
      <c r="W2250" s="140"/>
      <c r="X2250" s="140"/>
      <c r="Y2250" s="140"/>
      <c r="Z2250" s="25">
        <v>0.98994252873563215</v>
      </c>
      <c r="AA2250" s="25">
        <v>0.97167138810198306</v>
      </c>
      <c r="AB2250" s="25">
        <v>0.25</v>
      </c>
      <c r="AC2250" s="25">
        <v>6.08E-2</v>
      </c>
      <c r="AD2250" s="121">
        <v>2475</v>
      </c>
      <c r="AE2250" s="121">
        <v>405</v>
      </c>
      <c r="AF2250" s="88">
        <v>6659</v>
      </c>
      <c r="AG2250" s="88">
        <v>15325</v>
      </c>
    </row>
    <row r="2251" spans="1:33">
      <c r="A2251" s="12" t="s">
        <v>169</v>
      </c>
      <c r="B2251" s="13" t="s">
        <v>74</v>
      </c>
      <c r="C2251" s="13" t="s">
        <v>182</v>
      </c>
      <c r="D2251" s="13">
        <v>2017</v>
      </c>
      <c r="E2251" s="13">
        <v>2017</v>
      </c>
      <c r="F2251" s="13" t="s">
        <v>102</v>
      </c>
      <c r="G2251" s="88"/>
      <c r="H2251" s="88"/>
      <c r="I2251" s="88"/>
      <c r="J2251" s="88"/>
      <c r="K2251" s="88"/>
      <c r="L2251" s="88"/>
      <c r="M2251" s="88">
        <v>10008</v>
      </c>
      <c r="N2251" s="88">
        <v>19496</v>
      </c>
      <c r="O2251" s="88"/>
      <c r="P2251" s="88"/>
      <c r="Q2251" s="88"/>
      <c r="R2251" s="88"/>
      <c r="S2251" s="88"/>
      <c r="T2251" s="88"/>
      <c r="U2251" s="88"/>
      <c r="V2251" s="88"/>
      <c r="W2251" s="140"/>
      <c r="X2251" s="140"/>
      <c r="Y2251" s="140"/>
      <c r="Z2251" s="25">
        <v>0.905829596412556</v>
      </c>
      <c r="AA2251" s="25">
        <v>0.96244131455399062</v>
      </c>
      <c r="AB2251" s="25">
        <v>0.26300000000000001</v>
      </c>
      <c r="AC2251" s="25">
        <v>0.10780000000000001</v>
      </c>
      <c r="AD2251" s="121">
        <v>723</v>
      </c>
      <c r="AE2251" s="121">
        <v>59</v>
      </c>
      <c r="AF2251" s="88">
        <v>916</v>
      </c>
      <c r="AG2251" s="88">
        <v>1863</v>
      </c>
    </row>
    <row r="2252" spans="1:33">
      <c r="A2252" s="12" t="s">
        <v>170</v>
      </c>
      <c r="B2252" s="13" t="s">
        <v>75</v>
      </c>
      <c r="C2252" s="13" t="s">
        <v>182</v>
      </c>
      <c r="D2252" s="13">
        <v>2017</v>
      </c>
      <c r="E2252" s="13">
        <v>2017</v>
      </c>
      <c r="F2252" s="13" t="s">
        <v>102</v>
      </c>
      <c r="G2252" s="88"/>
      <c r="H2252" s="88"/>
      <c r="I2252" s="88"/>
      <c r="J2252" s="88"/>
      <c r="K2252" s="88"/>
      <c r="L2252" s="88"/>
      <c r="M2252" s="88">
        <v>5897</v>
      </c>
      <c r="N2252" s="88">
        <v>12732</v>
      </c>
      <c r="O2252" s="88"/>
      <c r="P2252" s="88"/>
      <c r="Q2252" s="88"/>
      <c r="R2252" s="88"/>
      <c r="S2252" s="88"/>
      <c r="T2252" s="88"/>
      <c r="U2252" s="88"/>
      <c r="V2252" s="88"/>
      <c r="W2252" s="140"/>
      <c r="X2252" s="140"/>
      <c r="Y2252" s="140"/>
      <c r="Z2252" s="25">
        <v>0.99649122807017543</v>
      </c>
      <c r="AA2252" s="25">
        <v>0.89451476793248941</v>
      </c>
      <c r="AB2252" s="25">
        <v>0.26300000000000001</v>
      </c>
      <c r="AC2252" s="25">
        <v>0.10780000000000001</v>
      </c>
      <c r="AD2252" s="121">
        <v>376</v>
      </c>
      <c r="AE2252" s="121">
        <v>62</v>
      </c>
      <c r="AF2252" s="88">
        <v>460</v>
      </c>
      <c r="AG2252" s="88">
        <v>951</v>
      </c>
    </row>
    <row r="2253" spans="1:33">
      <c r="A2253" s="48" t="s">
        <v>171</v>
      </c>
      <c r="B2253" s="13" t="s">
        <v>66</v>
      </c>
      <c r="C2253" s="13" t="s">
        <v>183</v>
      </c>
      <c r="D2253" s="13">
        <v>2017</v>
      </c>
      <c r="E2253" s="13">
        <v>2017</v>
      </c>
      <c r="F2253" s="13" t="s">
        <v>102</v>
      </c>
      <c r="G2253" s="88">
        <v>254658</v>
      </c>
      <c r="H2253" s="88">
        <v>1743284</v>
      </c>
      <c r="I2253" s="88">
        <v>2216</v>
      </c>
      <c r="J2253" s="88">
        <v>17676</v>
      </c>
      <c r="K2253" s="88">
        <v>256874</v>
      </c>
      <c r="L2253" s="88">
        <v>1760960</v>
      </c>
      <c r="M2253" s="88">
        <v>2017834</v>
      </c>
      <c r="N2253" s="88">
        <v>4182666</v>
      </c>
      <c r="O2253" s="88">
        <v>653345</v>
      </c>
      <c r="P2253" s="88">
        <v>3482894</v>
      </c>
      <c r="Q2253" s="88">
        <v>4136239</v>
      </c>
      <c r="R2253" s="88">
        <v>7225</v>
      </c>
      <c r="S2253" s="88">
        <v>39202</v>
      </c>
      <c r="T2253" s="88">
        <v>46427</v>
      </c>
      <c r="U2253" s="88">
        <v>660570</v>
      </c>
      <c r="V2253" s="88">
        <v>3522096</v>
      </c>
      <c r="W2253" s="140">
        <v>569107007</v>
      </c>
      <c r="X2253" s="140">
        <v>5426882</v>
      </c>
      <c r="Y2253" s="140">
        <v>574533889</v>
      </c>
      <c r="Z2253" s="25">
        <v>0.98048198680221155</v>
      </c>
      <c r="AA2253" s="25">
        <v>0.94238892660481255</v>
      </c>
      <c r="AB2253" s="25">
        <v>0.39500000000000002</v>
      </c>
      <c r="AC2253" s="25">
        <v>7.2999999999999995E-2</v>
      </c>
      <c r="AD2253" s="121">
        <v>131605</v>
      </c>
      <c r="AE2253" s="121">
        <v>31798</v>
      </c>
      <c r="AF2253" s="88">
        <v>287063</v>
      </c>
      <c r="AG2253" s="88">
        <v>614278</v>
      </c>
    </row>
    <row r="2254" spans="1:33">
      <c r="A2254" s="48" t="s">
        <v>172</v>
      </c>
      <c r="B2254" s="13" t="s">
        <v>74</v>
      </c>
      <c r="C2254" s="13" t="s">
        <v>183</v>
      </c>
      <c r="D2254" s="13">
        <v>2017</v>
      </c>
      <c r="E2254" s="13">
        <v>2017</v>
      </c>
      <c r="F2254" s="13" t="s">
        <v>102</v>
      </c>
      <c r="G2254" s="88"/>
      <c r="H2254" s="88"/>
      <c r="I2254" s="88"/>
      <c r="J2254" s="88"/>
      <c r="K2254" s="88"/>
      <c r="L2254" s="88"/>
      <c r="M2254" s="88">
        <v>57764</v>
      </c>
      <c r="N2254" s="88">
        <v>109769</v>
      </c>
      <c r="O2254" s="88"/>
      <c r="P2254" s="88"/>
      <c r="Q2254" s="88"/>
      <c r="R2254" s="88"/>
      <c r="S2254" s="88"/>
      <c r="T2254" s="88"/>
      <c r="U2254" s="88"/>
      <c r="V2254" s="88"/>
      <c r="W2254" s="140"/>
      <c r="X2254" s="140"/>
      <c r="Y2254" s="140"/>
      <c r="Z2254" s="25">
        <v>0.9945440374123149</v>
      </c>
      <c r="AA2254" s="25">
        <v>0.9889033942558747</v>
      </c>
      <c r="AB2254" s="25">
        <v>0.53800000000000003</v>
      </c>
      <c r="AC2254" s="25">
        <v>4.7300000000000002E-2</v>
      </c>
      <c r="AD2254" s="121">
        <v>4893</v>
      </c>
      <c r="AE2254" s="121">
        <v>1407</v>
      </c>
      <c r="AF2254" s="88">
        <v>7063</v>
      </c>
      <c r="AG2254" s="88">
        <v>13792</v>
      </c>
    </row>
    <row r="2255" spans="1:33">
      <c r="A2255" s="48" t="s">
        <v>173</v>
      </c>
      <c r="B2255" s="13" t="s">
        <v>75</v>
      </c>
      <c r="C2255" s="13" t="s">
        <v>183</v>
      </c>
      <c r="D2255" s="13">
        <v>2017</v>
      </c>
      <c r="E2255" s="13">
        <v>2017</v>
      </c>
      <c r="F2255" s="13" t="s">
        <v>102</v>
      </c>
      <c r="G2255" s="88"/>
      <c r="H2255" s="88"/>
      <c r="I2255" s="88"/>
      <c r="J2255" s="88"/>
      <c r="K2255" s="88"/>
      <c r="L2255" s="88"/>
      <c r="M2255" s="88">
        <v>87</v>
      </c>
      <c r="N2255" s="88">
        <v>146</v>
      </c>
      <c r="O2255" s="88"/>
      <c r="P2255" s="88"/>
      <c r="Q2255" s="88"/>
      <c r="R2255" s="88"/>
      <c r="S2255" s="88"/>
      <c r="T2255" s="88"/>
      <c r="U2255" s="88"/>
      <c r="V2255" s="88"/>
      <c r="W2255" s="140"/>
      <c r="X2255" s="140"/>
      <c r="Y2255" s="140"/>
      <c r="Z2255" s="25">
        <v>1</v>
      </c>
      <c r="AA2255" s="25">
        <v>0.66666666666666663</v>
      </c>
      <c r="AB2255" s="25">
        <v>0.27300000000000002</v>
      </c>
      <c r="AC2255" s="25">
        <v>0.1</v>
      </c>
      <c r="AD2255" s="121">
        <v>5</v>
      </c>
      <c r="AE2255" s="121">
        <v>0</v>
      </c>
      <c r="AF2255" s="88" t="s">
        <v>430</v>
      </c>
      <c r="AG2255" s="88" t="s">
        <v>430</v>
      </c>
    </row>
    <row r="2256" spans="1:33">
      <c r="A2256" s="48" t="s">
        <v>174</v>
      </c>
      <c r="B2256" s="13" t="s">
        <v>75</v>
      </c>
      <c r="C2256" s="13" t="s">
        <v>183</v>
      </c>
      <c r="D2256" s="13">
        <v>2017</v>
      </c>
      <c r="E2256" s="13">
        <v>2017</v>
      </c>
      <c r="F2256" s="13" t="s">
        <v>102</v>
      </c>
      <c r="G2256" s="88"/>
      <c r="H2256" s="88"/>
      <c r="I2256" s="88"/>
      <c r="J2256" s="88"/>
      <c r="K2256" s="88"/>
      <c r="L2256" s="88"/>
      <c r="M2256" s="88">
        <v>1705</v>
      </c>
      <c r="N2256" s="88">
        <v>3129</v>
      </c>
      <c r="O2256" s="88"/>
      <c r="P2256" s="88"/>
      <c r="Q2256" s="88"/>
      <c r="R2256" s="88"/>
      <c r="S2256" s="88"/>
      <c r="T2256" s="88"/>
      <c r="U2256" s="88"/>
      <c r="V2256" s="88"/>
      <c r="W2256" s="140"/>
      <c r="X2256" s="140"/>
      <c r="Y2256" s="140"/>
      <c r="Z2256" s="25">
        <v>0.96250000000000002</v>
      </c>
      <c r="AA2256" s="25">
        <v>0.9642857142857143</v>
      </c>
      <c r="AB2256" s="25">
        <v>0.27300000000000002</v>
      </c>
      <c r="AC2256" s="25">
        <v>0.1</v>
      </c>
      <c r="AD2256" s="121">
        <v>106</v>
      </c>
      <c r="AE2256" s="121">
        <v>23</v>
      </c>
      <c r="AF2256" s="88">
        <v>43</v>
      </c>
      <c r="AG2256" s="88">
        <v>76</v>
      </c>
    </row>
    <row r="2257" spans="1:33">
      <c r="A2257" s="48" t="s">
        <v>175</v>
      </c>
      <c r="B2257" s="13" t="s">
        <v>75</v>
      </c>
      <c r="C2257" s="13" t="s">
        <v>183</v>
      </c>
      <c r="D2257" s="13">
        <v>2017</v>
      </c>
      <c r="E2257" s="13">
        <v>2017</v>
      </c>
      <c r="F2257" s="13" t="s">
        <v>102</v>
      </c>
      <c r="G2257" s="88"/>
      <c r="H2257" s="88"/>
      <c r="I2257" s="88"/>
      <c r="J2257" s="88"/>
      <c r="K2257" s="88"/>
      <c r="L2257" s="88"/>
      <c r="M2257" s="88">
        <v>16664</v>
      </c>
      <c r="N2257" s="88">
        <v>31098</v>
      </c>
      <c r="O2257" s="88"/>
      <c r="P2257" s="88"/>
      <c r="Q2257" s="88"/>
      <c r="R2257" s="88"/>
      <c r="S2257" s="88"/>
      <c r="T2257" s="88"/>
      <c r="U2257" s="88"/>
      <c r="V2257" s="88"/>
      <c r="W2257" s="140"/>
      <c r="X2257" s="140"/>
      <c r="Y2257" s="140"/>
      <c r="Z2257" s="25">
        <v>0.83844339622641506</v>
      </c>
      <c r="AA2257" s="25">
        <v>0.94304857621440541</v>
      </c>
      <c r="AB2257" s="25">
        <v>0.27300000000000002</v>
      </c>
      <c r="AC2257" s="25">
        <v>0.1</v>
      </c>
      <c r="AD2257" s="121">
        <v>1360</v>
      </c>
      <c r="AE2257" s="121">
        <v>441</v>
      </c>
      <c r="AF2257" s="88">
        <v>784</v>
      </c>
      <c r="AG2257" s="88">
        <v>1350</v>
      </c>
    </row>
    <row r="2258" spans="1:33">
      <c r="A2258" s="48" t="s">
        <v>176</v>
      </c>
      <c r="B2258" s="13" t="s">
        <v>75</v>
      </c>
      <c r="C2258" s="13" t="s">
        <v>183</v>
      </c>
      <c r="D2258" s="13">
        <v>2017</v>
      </c>
      <c r="E2258" s="13">
        <v>2017</v>
      </c>
      <c r="F2258" s="13" t="s">
        <v>102</v>
      </c>
      <c r="G2258" s="88"/>
      <c r="H2258" s="88"/>
      <c r="I2258" s="88"/>
      <c r="J2258" s="88"/>
      <c r="K2258" s="88"/>
      <c r="L2258" s="88"/>
      <c r="M2258" s="88">
        <v>2825</v>
      </c>
      <c r="N2258" s="88">
        <v>5097</v>
      </c>
      <c r="O2258" s="88"/>
      <c r="P2258" s="88"/>
      <c r="Q2258" s="88"/>
      <c r="R2258" s="88"/>
      <c r="S2258" s="88"/>
      <c r="T2258" s="88"/>
      <c r="U2258" s="88"/>
      <c r="V2258" s="88"/>
      <c r="W2258" s="140"/>
      <c r="X2258" s="140"/>
      <c r="Y2258" s="140"/>
      <c r="Z2258" s="25">
        <v>0.97777777777777775</v>
      </c>
      <c r="AA2258" s="25">
        <v>0.93333333333333335</v>
      </c>
      <c r="AB2258" s="25">
        <v>0.27300000000000002</v>
      </c>
      <c r="AC2258" s="25">
        <v>0.1</v>
      </c>
      <c r="AD2258" s="121">
        <v>171</v>
      </c>
      <c r="AE2258" s="121">
        <v>37</v>
      </c>
      <c r="AF2258" s="88">
        <v>64</v>
      </c>
      <c r="AG2258" s="88">
        <v>122</v>
      </c>
    </row>
    <row r="2259" spans="1:33">
      <c r="A2259" s="48" t="s">
        <v>177</v>
      </c>
      <c r="B2259" s="13" t="s">
        <v>75</v>
      </c>
      <c r="C2259" s="13" t="s">
        <v>183</v>
      </c>
      <c r="D2259" s="13">
        <v>2017</v>
      </c>
      <c r="E2259" s="13">
        <v>2017</v>
      </c>
      <c r="F2259" s="13" t="s">
        <v>102</v>
      </c>
      <c r="G2259" s="88"/>
      <c r="H2259" s="88"/>
      <c r="I2259" s="88"/>
      <c r="J2259" s="88"/>
      <c r="K2259" s="88"/>
      <c r="L2259" s="88"/>
      <c r="M2259" s="88">
        <v>693</v>
      </c>
      <c r="N2259" s="88">
        <v>1638</v>
      </c>
      <c r="O2259" s="88"/>
      <c r="P2259" s="88"/>
      <c r="Q2259" s="88"/>
      <c r="R2259" s="88"/>
      <c r="S2259" s="88"/>
      <c r="T2259" s="88"/>
      <c r="U2259" s="88"/>
      <c r="V2259" s="88"/>
      <c r="W2259" s="140"/>
      <c r="X2259" s="140"/>
      <c r="Y2259" s="140"/>
      <c r="Z2259" s="25">
        <v>1</v>
      </c>
      <c r="AA2259" s="25">
        <v>1</v>
      </c>
      <c r="AB2259" s="25">
        <v>0.27300000000000002</v>
      </c>
      <c r="AC2259" s="25">
        <v>0.1</v>
      </c>
      <c r="AD2259" s="121">
        <v>50</v>
      </c>
      <c r="AE2259" s="121">
        <v>3</v>
      </c>
      <c r="AF2259" s="88">
        <v>110</v>
      </c>
      <c r="AG2259" s="88">
        <v>253</v>
      </c>
    </row>
    <row r="2260" spans="1:33">
      <c r="A2260" s="48" t="s">
        <v>178</v>
      </c>
      <c r="B2260" s="13" t="s">
        <v>74</v>
      </c>
      <c r="C2260" s="13" t="s">
        <v>183</v>
      </c>
      <c r="D2260" s="13">
        <v>2017</v>
      </c>
      <c r="E2260" s="13">
        <v>2017</v>
      </c>
      <c r="F2260" s="13" t="s">
        <v>102</v>
      </c>
      <c r="G2260" s="88"/>
      <c r="H2260" s="88"/>
      <c r="I2260" s="88"/>
      <c r="J2260" s="88"/>
      <c r="K2260" s="88"/>
      <c r="L2260" s="88"/>
      <c r="M2260" s="88">
        <v>31637</v>
      </c>
      <c r="N2260" s="88">
        <v>63174</v>
      </c>
      <c r="O2260" s="88"/>
      <c r="P2260" s="88"/>
      <c r="Q2260" s="88"/>
      <c r="R2260" s="88"/>
      <c r="S2260" s="88"/>
      <c r="T2260" s="88"/>
      <c r="U2260" s="88"/>
      <c r="V2260" s="88"/>
      <c r="W2260" s="140"/>
      <c r="X2260" s="140"/>
      <c r="Y2260" s="140"/>
      <c r="Z2260" s="25">
        <v>0.97217235188509876</v>
      </c>
      <c r="AA2260" s="25">
        <v>0.97880539499036612</v>
      </c>
      <c r="AB2260" s="25">
        <v>0.3</v>
      </c>
      <c r="AC2260" s="25">
        <v>6.9000000000000006E-2</v>
      </c>
      <c r="AD2260" s="121">
        <v>2215</v>
      </c>
      <c r="AE2260" s="121">
        <v>618</v>
      </c>
      <c r="AF2260" s="88">
        <v>4517</v>
      </c>
      <c r="AG2260" s="88">
        <v>9234</v>
      </c>
    </row>
    <row r="2261" spans="1:33">
      <c r="A2261" s="48" t="s">
        <v>179</v>
      </c>
      <c r="B2261" s="13" t="s">
        <v>75</v>
      </c>
      <c r="C2261" s="13" t="s">
        <v>183</v>
      </c>
      <c r="D2261" s="13">
        <v>2017</v>
      </c>
      <c r="E2261" s="13">
        <v>2017</v>
      </c>
      <c r="F2261" s="13" t="s">
        <v>102</v>
      </c>
      <c r="G2261" s="88"/>
      <c r="H2261" s="88"/>
      <c r="I2261" s="88"/>
      <c r="J2261" s="88"/>
      <c r="K2261" s="88"/>
      <c r="L2261" s="88"/>
      <c r="M2261" s="88">
        <v>2544</v>
      </c>
      <c r="N2261" s="88">
        <v>5224</v>
      </c>
      <c r="O2261" s="88"/>
      <c r="P2261" s="88"/>
      <c r="Q2261" s="88"/>
      <c r="R2261" s="88"/>
      <c r="S2261" s="88"/>
      <c r="T2261" s="88"/>
      <c r="U2261" s="88"/>
      <c r="V2261" s="88"/>
      <c r="W2261" s="140"/>
      <c r="X2261" s="140"/>
      <c r="Y2261" s="140"/>
      <c r="Z2261" s="25">
        <v>0.98837209302325579</v>
      </c>
      <c r="AA2261" s="25">
        <v>0.93442622950819676</v>
      </c>
      <c r="AB2261" s="25">
        <v>0.27300000000000002</v>
      </c>
      <c r="AC2261" s="25">
        <v>0.1</v>
      </c>
      <c r="AD2261" s="121">
        <v>189</v>
      </c>
      <c r="AE2261" s="121">
        <v>20</v>
      </c>
      <c r="AF2261" s="88">
        <v>110</v>
      </c>
      <c r="AG2261" s="88">
        <v>204</v>
      </c>
    </row>
    <row r="2262" spans="1:33">
      <c r="A2262" s="48" t="s">
        <v>180</v>
      </c>
      <c r="B2262" s="13" t="s">
        <v>75</v>
      </c>
      <c r="C2262" s="13" t="s">
        <v>183</v>
      </c>
      <c r="D2262" s="13">
        <v>2017</v>
      </c>
      <c r="E2262" s="13">
        <v>2017</v>
      </c>
      <c r="F2262" s="13" t="s">
        <v>102</v>
      </c>
      <c r="G2262" s="88"/>
      <c r="H2262" s="88"/>
      <c r="I2262" s="88"/>
      <c r="J2262" s="88"/>
      <c r="K2262" s="88"/>
      <c r="L2262" s="88"/>
      <c r="M2262" s="88">
        <v>6937</v>
      </c>
      <c r="N2262" s="88">
        <v>12339</v>
      </c>
      <c r="O2262" s="88"/>
      <c r="P2262" s="88"/>
      <c r="Q2262" s="88"/>
      <c r="R2262" s="88"/>
      <c r="S2262" s="88"/>
      <c r="T2262" s="88"/>
      <c r="U2262" s="88"/>
      <c r="V2262" s="88"/>
      <c r="W2262" s="140"/>
      <c r="X2262" s="140"/>
      <c r="Y2262" s="140"/>
      <c r="Z2262" s="25">
        <v>0.99150141643059486</v>
      </c>
      <c r="AA2262" s="25">
        <v>0.9923371647509579</v>
      </c>
      <c r="AB2262" s="25">
        <v>0.27300000000000002</v>
      </c>
      <c r="AC2262" s="25">
        <v>0.1</v>
      </c>
      <c r="AD2262" s="121">
        <v>582</v>
      </c>
      <c r="AE2262" s="121">
        <v>124</v>
      </c>
      <c r="AF2262" s="88">
        <v>354</v>
      </c>
      <c r="AG2262" s="88">
        <v>721</v>
      </c>
    </row>
    <row r="2263" spans="1:33">
      <c r="A2263" s="12" t="s">
        <v>122</v>
      </c>
      <c r="B2263" s="13" t="s">
        <v>74</v>
      </c>
      <c r="C2263" s="13" t="s">
        <v>183</v>
      </c>
      <c r="D2263" s="13">
        <v>2017</v>
      </c>
      <c r="E2263" s="13">
        <v>2017</v>
      </c>
      <c r="F2263" s="13" t="s">
        <v>102</v>
      </c>
      <c r="G2263" s="88"/>
      <c r="H2263" s="88"/>
      <c r="I2263" s="88"/>
      <c r="J2263" s="88"/>
      <c r="K2263" s="88"/>
      <c r="L2263" s="88"/>
      <c r="M2263" s="88">
        <v>98739</v>
      </c>
      <c r="N2263" s="88">
        <v>228457</v>
      </c>
      <c r="O2263" s="88"/>
      <c r="P2263" s="88"/>
      <c r="Q2263" s="88"/>
      <c r="R2263" s="88"/>
      <c r="S2263" s="88"/>
      <c r="T2263" s="88"/>
      <c r="U2263" s="88"/>
      <c r="V2263" s="88"/>
      <c r="W2263" s="140"/>
      <c r="X2263" s="140"/>
      <c r="Y2263" s="140"/>
      <c r="Z2263" s="25">
        <v>0.95021037868162694</v>
      </c>
      <c r="AA2263" s="25">
        <v>0.9712918660287081</v>
      </c>
      <c r="AB2263" s="25">
        <v>0.5</v>
      </c>
      <c r="AC2263" s="25">
        <v>4.0800000000000003E-2</v>
      </c>
      <c r="AD2263" s="121">
        <v>4373</v>
      </c>
      <c r="AE2263" s="121">
        <v>1472</v>
      </c>
      <c r="AF2263" s="88">
        <v>13184</v>
      </c>
      <c r="AG2263" s="88">
        <v>29855</v>
      </c>
    </row>
    <row r="2264" spans="1:33">
      <c r="A2264" s="12" t="s">
        <v>123</v>
      </c>
      <c r="B2264" s="13" t="s">
        <v>75</v>
      </c>
      <c r="C2264" s="13" t="s">
        <v>183</v>
      </c>
      <c r="D2264" s="13">
        <v>2017</v>
      </c>
      <c r="E2264" s="13">
        <v>2017</v>
      </c>
      <c r="F2264" s="13" t="s">
        <v>102</v>
      </c>
      <c r="G2264" s="88"/>
      <c r="H2264" s="88"/>
      <c r="I2264" s="88"/>
      <c r="J2264" s="88"/>
      <c r="K2264" s="88"/>
      <c r="L2264" s="88"/>
      <c r="M2264" s="88">
        <v>1541</v>
      </c>
      <c r="N2264" s="88">
        <v>3549</v>
      </c>
      <c r="O2264" s="88"/>
      <c r="P2264" s="88"/>
      <c r="Q2264" s="88"/>
      <c r="R2264" s="88"/>
      <c r="S2264" s="88"/>
      <c r="T2264" s="88"/>
      <c r="U2264" s="88"/>
      <c r="V2264" s="88"/>
      <c r="W2264" s="140"/>
      <c r="X2264" s="140"/>
      <c r="Y2264" s="140"/>
      <c r="Z2264" s="25">
        <v>0.97222222222222221</v>
      </c>
      <c r="AA2264" s="25">
        <v>0.96153846153846156</v>
      </c>
      <c r="AB2264" s="25">
        <v>0.27300000000000002</v>
      </c>
      <c r="AC2264" s="25">
        <v>0.1</v>
      </c>
      <c r="AD2264" s="121">
        <v>101</v>
      </c>
      <c r="AE2264" s="121">
        <v>11</v>
      </c>
      <c r="AF2264" s="88">
        <v>181</v>
      </c>
      <c r="AG2264" s="88">
        <v>393</v>
      </c>
    </row>
    <row r="2265" spans="1:33">
      <c r="A2265" s="12" t="s">
        <v>124</v>
      </c>
      <c r="B2265" s="13" t="s">
        <v>75</v>
      </c>
      <c r="C2265" s="13" t="s">
        <v>183</v>
      </c>
      <c r="D2265" s="13">
        <v>2017</v>
      </c>
      <c r="E2265" s="13">
        <v>2017</v>
      </c>
      <c r="F2265" s="13" t="s">
        <v>102</v>
      </c>
      <c r="G2265" s="88"/>
      <c r="H2265" s="88"/>
      <c r="I2265" s="88"/>
      <c r="J2265" s="88"/>
      <c r="K2265" s="88"/>
      <c r="L2265" s="88"/>
      <c r="M2265" s="88">
        <v>12286</v>
      </c>
      <c r="N2265" s="88">
        <v>20701</v>
      </c>
      <c r="O2265" s="88"/>
      <c r="P2265" s="88"/>
      <c r="Q2265" s="88"/>
      <c r="R2265" s="88"/>
      <c r="S2265" s="88"/>
      <c r="T2265" s="88"/>
      <c r="U2265" s="88"/>
      <c r="V2265" s="88"/>
      <c r="W2265" s="140"/>
      <c r="X2265" s="140"/>
      <c r="Y2265" s="140"/>
      <c r="Z2265" s="25">
        <v>0.99335548172757471</v>
      </c>
      <c r="AA2265" s="25">
        <v>0.98839907192575405</v>
      </c>
      <c r="AB2265" s="25">
        <v>0.27300000000000002</v>
      </c>
      <c r="AC2265" s="25">
        <v>0.1</v>
      </c>
      <c r="AD2265" s="121">
        <v>1062</v>
      </c>
      <c r="AE2265" s="121">
        <v>200</v>
      </c>
      <c r="AF2265" s="88">
        <v>527</v>
      </c>
      <c r="AG2265" s="88">
        <v>1023</v>
      </c>
    </row>
    <row r="2266" spans="1:33">
      <c r="A2266" s="12" t="s">
        <v>125</v>
      </c>
      <c r="B2266" s="13" t="s">
        <v>75</v>
      </c>
      <c r="C2266" s="13" t="s">
        <v>183</v>
      </c>
      <c r="D2266" s="13">
        <v>2017</v>
      </c>
      <c r="E2266" s="13">
        <v>2017</v>
      </c>
      <c r="F2266" s="13" t="s">
        <v>102</v>
      </c>
      <c r="G2266" s="88"/>
      <c r="H2266" s="88"/>
      <c r="I2266" s="88"/>
      <c r="J2266" s="88"/>
      <c r="K2266" s="88"/>
      <c r="L2266" s="88"/>
      <c r="M2266" s="88">
        <v>17252</v>
      </c>
      <c r="N2266" s="88">
        <v>41719</v>
      </c>
      <c r="O2266" s="88"/>
      <c r="P2266" s="88"/>
      <c r="Q2266" s="88"/>
      <c r="R2266" s="88"/>
      <c r="S2266" s="88"/>
      <c r="T2266" s="88"/>
      <c r="U2266" s="88"/>
      <c r="V2266" s="88"/>
      <c r="W2266" s="140"/>
      <c r="X2266" s="140"/>
      <c r="Y2266" s="140"/>
      <c r="Z2266" s="25">
        <v>0.98099415204678364</v>
      </c>
      <c r="AA2266" s="25">
        <v>0.93779904306220097</v>
      </c>
      <c r="AB2266" s="25">
        <v>0.27300000000000002</v>
      </c>
      <c r="AC2266" s="25">
        <v>0.1</v>
      </c>
      <c r="AD2266" s="121">
        <v>1058</v>
      </c>
      <c r="AE2266" s="121">
        <v>138</v>
      </c>
      <c r="AF2266" s="88">
        <v>873</v>
      </c>
      <c r="AG2266" s="88">
        <v>1739</v>
      </c>
    </row>
    <row r="2267" spans="1:33">
      <c r="A2267" s="12" t="s">
        <v>126</v>
      </c>
      <c r="B2267" s="13" t="s">
        <v>75</v>
      </c>
      <c r="C2267" s="13" t="s">
        <v>183</v>
      </c>
      <c r="D2267" s="13">
        <v>2017</v>
      </c>
      <c r="E2267" s="13">
        <v>2017</v>
      </c>
      <c r="F2267" s="13" t="s">
        <v>102</v>
      </c>
      <c r="G2267" s="88"/>
      <c r="H2267" s="88"/>
      <c r="I2267" s="88"/>
      <c r="J2267" s="88"/>
      <c r="K2267" s="88"/>
      <c r="L2267" s="88"/>
      <c r="M2267" s="88">
        <v>1020</v>
      </c>
      <c r="N2267" s="88">
        <v>1922</v>
      </c>
      <c r="O2267" s="88"/>
      <c r="P2267" s="88"/>
      <c r="Q2267" s="88"/>
      <c r="R2267" s="88"/>
      <c r="S2267" s="88"/>
      <c r="T2267" s="88"/>
      <c r="U2267" s="88"/>
      <c r="V2267" s="88"/>
      <c r="W2267" s="140"/>
      <c r="X2267" s="140"/>
      <c r="Y2267" s="140"/>
      <c r="Z2267" s="25">
        <v>1</v>
      </c>
      <c r="AA2267" s="25">
        <v>0.88235294117647056</v>
      </c>
      <c r="AB2267" s="25">
        <v>0.27300000000000002</v>
      </c>
      <c r="AC2267" s="25">
        <v>0.1</v>
      </c>
      <c r="AD2267" s="121">
        <v>83</v>
      </c>
      <c r="AE2267" s="121">
        <v>8</v>
      </c>
      <c r="AF2267" s="88">
        <v>59</v>
      </c>
      <c r="AG2267" s="88">
        <v>124</v>
      </c>
    </row>
    <row r="2268" spans="1:33">
      <c r="A2268" s="12" t="s">
        <v>127</v>
      </c>
      <c r="B2268" s="13" t="s">
        <v>75</v>
      </c>
      <c r="C2268" s="13" t="s">
        <v>183</v>
      </c>
      <c r="D2268" s="13">
        <v>2017</v>
      </c>
      <c r="E2268" s="13">
        <v>2017</v>
      </c>
      <c r="F2268" s="13" t="s">
        <v>102</v>
      </c>
      <c r="G2268" s="88"/>
      <c r="H2268" s="88"/>
      <c r="I2268" s="88"/>
      <c r="J2268" s="88"/>
      <c r="K2268" s="88"/>
      <c r="L2268" s="88"/>
      <c r="M2268" s="88">
        <v>69686</v>
      </c>
      <c r="N2268" s="88">
        <v>162134</v>
      </c>
      <c r="O2268" s="88"/>
      <c r="P2268" s="88"/>
      <c r="Q2268" s="88"/>
      <c r="R2268" s="88"/>
      <c r="S2268" s="88"/>
      <c r="T2268" s="88"/>
      <c r="U2268" s="88"/>
      <c r="V2268" s="88"/>
      <c r="W2268" s="140"/>
      <c r="X2268" s="140"/>
      <c r="Y2268" s="140"/>
      <c r="Z2268" s="25">
        <v>0.98822209758833424</v>
      </c>
      <c r="AA2268" s="25">
        <v>0.94363716424482602</v>
      </c>
      <c r="AB2268" s="25">
        <v>0.308</v>
      </c>
      <c r="AC2268" s="25">
        <v>2.4500000000000001E-2</v>
      </c>
      <c r="AD2268" s="121">
        <v>5216</v>
      </c>
      <c r="AE2268" s="121">
        <v>1384</v>
      </c>
      <c r="AF2268" s="88">
        <v>9908</v>
      </c>
      <c r="AG2268" s="88">
        <v>22922</v>
      </c>
    </row>
    <row r="2269" spans="1:33">
      <c r="A2269" s="12" t="s">
        <v>128</v>
      </c>
      <c r="B2269" s="13" t="s">
        <v>75</v>
      </c>
      <c r="C2269" s="13" t="s">
        <v>183</v>
      </c>
      <c r="D2269" s="13">
        <v>2017</v>
      </c>
      <c r="E2269" s="13">
        <v>2017</v>
      </c>
      <c r="F2269" s="13" t="s">
        <v>102</v>
      </c>
      <c r="G2269" s="88"/>
      <c r="H2269" s="88"/>
      <c r="I2269" s="88"/>
      <c r="J2269" s="88"/>
      <c r="K2269" s="88"/>
      <c r="L2269" s="88"/>
      <c r="M2269" s="88">
        <v>10818</v>
      </c>
      <c r="N2269" s="88">
        <v>24644</v>
      </c>
      <c r="O2269" s="88"/>
      <c r="P2269" s="88"/>
      <c r="Q2269" s="88"/>
      <c r="R2269" s="88"/>
      <c r="S2269" s="88"/>
      <c r="T2269" s="88"/>
      <c r="U2269" s="88"/>
      <c r="V2269" s="88"/>
      <c r="W2269" s="140"/>
      <c r="X2269" s="140"/>
      <c r="Y2269" s="140"/>
      <c r="Z2269" s="25">
        <v>1</v>
      </c>
      <c r="AA2269" s="25">
        <v>0.96368715083798884</v>
      </c>
      <c r="AB2269" s="25">
        <v>0.27300000000000002</v>
      </c>
      <c r="AC2269" s="25">
        <v>0.1</v>
      </c>
      <c r="AD2269" s="121">
        <v>747</v>
      </c>
      <c r="AE2269" s="121">
        <v>116</v>
      </c>
      <c r="AF2269" s="88">
        <v>1288</v>
      </c>
      <c r="AG2269" s="88">
        <v>2961</v>
      </c>
    </row>
    <row r="2270" spans="1:33">
      <c r="A2270" s="12" t="s">
        <v>129</v>
      </c>
      <c r="B2270" s="13" t="s">
        <v>75</v>
      </c>
      <c r="C2270" s="13" t="s">
        <v>183</v>
      </c>
      <c r="D2270" s="13">
        <v>2017</v>
      </c>
      <c r="E2270" s="13">
        <v>2017</v>
      </c>
      <c r="F2270" s="13" t="s">
        <v>102</v>
      </c>
      <c r="G2270" s="88"/>
      <c r="H2270" s="88"/>
      <c r="I2270" s="88"/>
      <c r="J2270" s="88"/>
      <c r="K2270" s="88"/>
      <c r="L2270" s="88"/>
      <c r="M2270" s="88">
        <v>6452</v>
      </c>
      <c r="N2270" s="88">
        <v>12118</v>
      </c>
      <c r="O2270" s="88"/>
      <c r="P2270" s="88"/>
      <c r="Q2270" s="88"/>
      <c r="R2270" s="88"/>
      <c r="S2270" s="88"/>
      <c r="T2270" s="88"/>
      <c r="U2270" s="88"/>
      <c r="V2270" s="88"/>
      <c r="W2270" s="140"/>
      <c r="X2270" s="140"/>
      <c r="Y2270" s="140"/>
      <c r="Z2270" s="25">
        <v>0.94357366771159878</v>
      </c>
      <c r="AA2270" s="25">
        <v>0.91928251121076232</v>
      </c>
      <c r="AB2270" s="25">
        <v>0.27300000000000002</v>
      </c>
      <c r="AC2270" s="25">
        <v>0.1</v>
      </c>
      <c r="AD2270" s="121">
        <v>441</v>
      </c>
      <c r="AE2270" s="121">
        <v>50</v>
      </c>
      <c r="AF2270" s="88">
        <v>384</v>
      </c>
      <c r="AG2270" s="88">
        <v>781</v>
      </c>
    </row>
    <row r="2271" spans="1:33">
      <c r="A2271" s="12" t="s">
        <v>130</v>
      </c>
      <c r="B2271" s="13" t="s">
        <v>75</v>
      </c>
      <c r="C2271" s="13" t="s">
        <v>183</v>
      </c>
      <c r="D2271" s="13">
        <v>2017</v>
      </c>
      <c r="E2271" s="13">
        <v>2017</v>
      </c>
      <c r="F2271" s="13" t="s">
        <v>102</v>
      </c>
      <c r="G2271" s="88"/>
      <c r="H2271" s="88"/>
      <c r="I2271" s="88"/>
      <c r="J2271" s="88"/>
      <c r="K2271" s="88"/>
      <c r="L2271" s="88"/>
      <c r="M2271" s="88">
        <v>1573</v>
      </c>
      <c r="N2271" s="88">
        <v>3083</v>
      </c>
      <c r="O2271" s="88"/>
      <c r="P2271" s="88"/>
      <c r="Q2271" s="88"/>
      <c r="R2271" s="88"/>
      <c r="S2271" s="88"/>
      <c r="T2271" s="88"/>
      <c r="U2271" s="88"/>
      <c r="V2271" s="88"/>
      <c r="W2271" s="140"/>
      <c r="X2271" s="140"/>
      <c r="Y2271" s="140"/>
      <c r="Z2271" s="25">
        <v>0.91549295774647887</v>
      </c>
      <c r="AA2271" s="25">
        <v>0.89130434782608692</v>
      </c>
      <c r="AB2271" s="25">
        <v>0.27300000000000002</v>
      </c>
      <c r="AC2271" s="25">
        <v>0.1</v>
      </c>
      <c r="AD2271" s="121">
        <v>109</v>
      </c>
      <c r="AE2271" s="121">
        <v>6</v>
      </c>
      <c r="AF2271" s="88">
        <v>84</v>
      </c>
      <c r="AG2271" s="88">
        <v>154</v>
      </c>
    </row>
    <row r="2272" spans="1:33">
      <c r="A2272" s="12" t="s">
        <v>131</v>
      </c>
      <c r="B2272" s="13" t="s">
        <v>76</v>
      </c>
      <c r="C2272" s="13" t="s">
        <v>183</v>
      </c>
      <c r="D2272" s="13">
        <v>2017</v>
      </c>
      <c r="E2272" s="13">
        <v>2017</v>
      </c>
      <c r="F2272" s="13" t="s">
        <v>102</v>
      </c>
      <c r="G2272" s="88"/>
      <c r="H2272" s="88"/>
      <c r="I2272" s="88"/>
      <c r="J2272" s="88"/>
      <c r="K2272" s="88"/>
      <c r="L2272" s="88"/>
      <c r="M2272" s="88">
        <v>535925</v>
      </c>
      <c r="N2272" s="88">
        <v>1079610</v>
      </c>
      <c r="O2272" s="88"/>
      <c r="P2272" s="88"/>
      <c r="Q2272" s="88"/>
      <c r="R2272" s="88"/>
      <c r="S2272" s="88"/>
      <c r="T2272" s="88"/>
      <c r="U2272" s="88"/>
      <c r="V2272" s="88"/>
      <c r="W2272" s="140"/>
      <c r="X2272" s="140"/>
      <c r="Y2272" s="140"/>
      <c r="Z2272" s="25">
        <v>0.98555195439103438</v>
      </c>
      <c r="AA2272" s="25">
        <v>0.90651959576041408</v>
      </c>
      <c r="AB2272" s="25">
        <v>0.44400000000000001</v>
      </c>
      <c r="AC2272" s="25">
        <v>0.11550000000000001</v>
      </c>
      <c r="AD2272" s="121">
        <v>29766</v>
      </c>
      <c r="AE2272" s="121">
        <v>5526</v>
      </c>
      <c r="AF2272" s="88">
        <v>93622</v>
      </c>
      <c r="AG2272" s="88">
        <v>193727</v>
      </c>
    </row>
    <row r="2273" spans="1:33">
      <c r="A2273" s="12" t="s">
        <v>132</v>
      </c>
      <c r="B2273" s="13" t="s">
        <v>75</v>
      </c>
      <c r="C2273" s="13" t="s">
        <v>183</v>
      </c>
      <c r="D2273" s="13">
        <v>2017</v>
      </c>
      <c r="E2273" s="13">
        <v>2017</v>
      </c>
      <c r="F2273" s="13" t="s">
        <v>102</v>
      </c>
      <c r="G2273" s="88"/>
      <c r="H2273" s="88"/>
      <c r="I2273" s="88"/>
      <c r="J2273" s="88"/>
      <c r="K2273" s="88"/>
      <c r="L2273" s="88"/>
      <c r="M2273" s="88">
        <v>11796</v>
      </c>
      <c r="N2273" s="88">
        <v>28673</v>
      </c>
      <c r="O2273" s="88"/>
      <c r="P2273" s="88"/>
      <c r="Q2273" s="88"/>
      <c r="R2273" s="88"/>
      <c r="S2273" s="88"/>
      <c r="T2273" s="88"/>
      <c r="U2273" s="88"/>
      <c r="V2273" s="88"/>
      <c r="W2273" s="140"/>
      <c r="X2273" s="140"/>
      <c r="Y2273" s="140"/>
      <c r="Z2273" s="25">
        <v>0.99750623441396513</v>
      </c>
      <c r="AA2273" s="25">
        <v>0.95488721804511278</v>
      </c>
      <c r="AB2273" s="25">
        <v>0.27300000000000002</v>
      </c>
      <c r="AC2273" s="25">
        <v>0.1</v>
      </c>
      <c r="AD2273" s="121">
        <v>643</v>
      </c>
      <c r="AE2273" s="121">
        <v>70</v>
      </c>
      <c r="AF2273" s="88">
        <v>2775</v>
      </c>
      <c r="AG2273" s="88">
        <v>6726</v>
      </c>
    </row>
    <row r="2274" spans="1:33">
      <c r="A2274" s="12" t="s">
        <v>133</v>
      </c>
      <c r="B2274" s="13" t="s">
        <v>75</v>
      </c>
      <c r="C2274" s="13" t="s">
        <v>183</v>
      </c>
      <c r="D2274" s="13">
        <v>2017</v>
      </c>
      <c r="E2274" s="13">
        <v>2017</v>
      </c>
      <c r="F2274" s="13" t="s">
        <v>102</v>
      </c>
      <c r="G2274" s="88"/>
      <c r="H2274" s="88"/>
      <c r="I2274" s="88"/>
      <c r="J2274" s="88"/>
      <c r="K2274" s="88"/>
      <c r="L2274" s="88"/>
      <c r="M2274" s="88">
        <v>5991</v>
      </c>
      <c r="N2274" s="88">
        <v>9913</v>
      </c>
      <c r="O2274" s="88"/>
      <c r="P2274" s="88"/>
      <c r="Q2274" s="88"/>
      <c r="R2274" s="88"/>
      <c r="S2274" s="88"/>
      <c r="T2274" s="88"/>
      <c r="U2274" s="88"/>
      <c r="V2274" s="88"/>
      <c r="W2274" s="140"/>
      <c r="X2274" s="140"/>
      <c r="Y2274" s="140"/>
      <c r="Z2274" s="25">
        <v>0.98083067092651754</v>
      </c>
      <c r="AA2274" s="25">
        <v>0.93867924528301883</v>
      </c>
      <c r="AB2274" s="25">
        <v>0.27300000000000002</v>
      </c>
      <c r="AC2274" s="25">
        <v>0.1</v>
      </c>
      <c r="AD2274" s="121">
        <v>483</v>
      </c>
      <c r="AE2274" s="121">
        <v>120</v>
      </c>
      <c r="AF2274" s="88">
        <v>1134</v>
      </c>
      <c r="AG2274" s="88">
        <v>2089</v>
      </c>
    </row>
    <row r="2275" spans="1:33">
      <c r="A2275" s="12" t="s">
        <v>134</v>
      </c>
      <c r="B2275" s="13" t="s">
        <v>75</v>
      </c>
      <c r="C2275" s="13" t="s">
        <v>183</v>
      </c>
      <c r="D2275" s="13">
        <v>2017</v>
      </c>
      <c r="E2275" s="13">
        <v>2017</v>
      </c>
      <c r="F2275" s="13" t="s">
        <v>102</v>
      </c>
      <c r="G2275" s="88"/>
      <c r="H2275" s="88"/>
      <c r="I2275" s="88"/>
      <c r="J2275" s="88"/>
      <c r="K2275" s="88"/>
      <c r="L2275" s="88"/>
      <c r="M2275" s="88">
        <v>1008</v>
      </c>
      <c r="N2275" s="88">
        <v>1833</v>
      </c>
      <c r="O2275" s="88"/>
      <c r="P2275" s="88"/>
      <c r="Q2275" s="88"/>
      <c r="R2275" s="88"/>
      <c r="S2275" s="88"/>
      <c r="T2275" s="88"/>
      <c r="U2275" s="88"/>
      <c r="V2275" s="88"/>
      <c r="W2275" s="140"/>
      <c r="X2275" s="140"/>
      <c r="Y2275" s="140"/>
      <c r="Z2275" s="25">
        <v>0.86046511627906974</v>
      </c>
      <c r="AA2275" s="25">
        <v>0.6</v>
      </c>
      <c r="AB2275" s="25">
        <v>0.27300000000000002</v>
      </c>
      <c r="AC2275" s="25">
        <v>0.1</v>
      </c>
      <c r="AD2275" s="121">
        <v>73</v>
      </c>
      <c r="AE2275" s="121">
        <v>18</v>
      </c>
      <c r="AF2275" s="88">
        <v>19</v>
      </c>
      <c r="AG2275" s="88">
        <v>37</v>
      </c>
    </row>
    <row r="2276" spans="1:33">
      <c r="A2276" s="12" t="s">
        <v>135</v>
      </c>
      <c r="B2276" s="13" t="s">
        <v>75</v>
      </c>
      <c r="C2276" s="13" t="s">
        <v>183</v>
      </c>
      <c r="D2276" s="13">
        <v>2017</v>
      </c>
      <c r="E2276" s="13">
        <v>2017</v>
      </c>
      <c r="F2276" s="13" t="s">
        <v>102</v>
      </c>
      <c r="G2276" s="88"/>
      <c r="H2276" s="88"/>
      <c r="I2276" s="88"/>
      <c r="J2276" s="88"/>
      <c r="K2276" s="88"/>
      <c r="L2276" s="88"/>
      <c r="M2276" s="88">
        <v>6272</v>
      </c>
      <c r="N2276" s="88">
        <v>11853</v>
      </c>
      <c r="O2276" s="88"/>
      <c r="P2276" s="88"/>
      <c r="Q2276" s="88"/>
      <c r="R2276" s="88"/>
      <c r="S2276" s="88"/>
      <c r="T2276" s="88"/>
      <c r="U2276" s="88"/>
      <c r="V2276" s="88"/>
      <c r="W2276" s="140"/>
      <c r="X2276" s="140"/>
      <c r="Y2276" s="140"/>
      <c r="Z2276" s="25">
        <v>0.9240837696335078</v>
      </c>
      <c r="AA2276" s="25">
        <v>0.93927125506072873</v>
      </c>
      <c r="AB2276" s="25">
        <v>0.27300000000000002</v>
      </c>
      <c r="AC2276" s="25">
        <v>0.1</v>
      </c>
      <c r="AD2276" s="121">
        <v>511</v>
      </c>
      <c r="AE2276" s="121">
        <v>57</v>
      </c>
      <c r="AF2276" s="88">
        <v>514</v>
      </c>
      <c r="AG2276" s="88">
        <v>1148</v>
      </c>
    </row>
    <row r="2277" spans="1:33">
      <c r="A2277" s="12" t="s">
        <v>136</v>
      </c>
      <c r="B2277" s="13" t="s">
        <v>75</v>
      </c>
      <c r="C2277" s="13" t="s">
        <v>183</v>
      </c>
      <c r="D2277" s="13">
        <v>2017</v>
      </c>
      <c r="E2277" s="13">
        <v>2017</v>
      </c>
      <c r="F2277" s="13" t="s">
        <v>102</v>
      </c>
      <c r="G2277" s="88"/>
      <c r="H2277" s="88"/>
      <c r="I2277" s="88"/>
      <c r="J2277" s="88"/>
      <c r="K2277" s="88"/>
      <c r="L2277" s="88"/>
      <c r="M2277" s="88">
        <v>23896</v>
      </c>
      <c r="N2277" s="88">
        <v>55480</v>
      </c>
      <c r="O2277" s="88"/>
      <c r="P2277" s="88"/>
      <c r="Q2277" s="88"/>
      <c r="R2277" s="88"/>
      <c r="S2277" s="88"/>
      <c r="T2277" s="88"/>
      <c r="U2277" s="88"/>
      <c r="V2277" s="88"/>
      <c r="W2277" s="140"/>
      <c r="X2277" s="140"/>
      <c r="Y2277" s="140"/>
      <c r="Z2277" s="25">
        <v>0.96699029126213587</v>
      </c>
      <c r="AA2277" s="25">
        <v>0.97667638483965014</v>
      </c>
      <c r="AB2277" s="25">
        <v>0</v>
      </c>
      <c r="AC2277" s="25">
        <v>2.07E-2</v>
      </c>
      <c r="AD2277" s="121">
        <v>1444</v>
      </c>
      <c r="AE2277" s="121">
        <v>254</v>
      </c>
      <c r="AF2277" s="88">
        <v>3564</v>
      </c>
      <c r="AG2277" s="88">
        <v>8301</v>
      </c>
    </row>
    <row r="2278" spans="1:33">
      <c r="A2278" s="12" t="s">
        <v>137</v>
      </c>
      <c r="B2278" s="13" t="s">
        <v>75</v>
      </c>
      <c r="C2278" s="13" t="s">
        <v>183</v>
      </c>
      <c r="D2278" s="13">
        <v>2017</v>
      </c>
      <c r="E2278" s="13">
        <v>2017</v>
      </c>
      <c r="F2278" s="13" t="s">
        <v>102</v>
      </c>
      <c r="G2278" s="88"/>
      <c r="H2278" s="88"/>
      <c r="I2278" s="88"/>
      <c r="J2278" s="88"/>
      <c r="K2278" s="88"/>
      <c r="L2278" s="88"/>
      <c r="M2278" s="88">
        <v>555</v>
      </c>
      <c r="N2278" s="88">
        <v>1186</v>
      </c>
      <c r="O2278" s="88"/>
      <c r="P2278" s="88"/>
      <c r="Q2278" s="88"/>
      <c r="R2278" s="88"/>
      <c r="S2278" s="88"/>
      <c r="T2278" s="88"/>
      <c r="U2278" s="88"/>
      <c r="V2278" s="88"/>
      <c r="W2278" s="140"/>
      <c r="X2278" s="140"/>
      <c r="Y2278" s="140"/>
      <c r="Z2278" s="25">
        <v>0.93333333333333335</v>
      </c>
      <c r="AA2278" s="25">
        <v>1</v>
      </c>
      <c r="AB2278" s="25">
        <v>0.27300000000000002</v>
      </c>
      <c r="AC2278" s="25">
        <v>0.1</v>
      </c>
      <c r="AD2278" s="121">
        <v>46</v>
      </c>
      <c r="AE2278" s="121">
        <v>5</v>
      </c>
      <c r="AF2278" s="88">
        <v>39</v>
      </c>
      <c r="AG2278" s="88">
        <v>73</v>
      </c>
    </row>
    <row r="2279" spans="1:33">
      <c r="A2279" s="12" t="s">
        <v>138</v>
      </c>
      <c r="B2279" s="13" t="s">
        <v>75</v>
      </c>
      <c r="C2279" s="13" t="s">
        <v>183</v>
      </c>
      <c r="D2279" s="13">
        <v>2017</v>
      </c>
      <c r="E2279" s="13">
        <v>2017</v>
      </c>
      <c r="F2279" s="13" t="s">
        <v>102</v>
      </c>
      <c r="G2279" s="88"/>
      <c r="H2279" s="88"/>
      <c r="I2279" s="88"/>
      <c r="J2279" s="88"/>
      <c r="K2279" s="88"/>
      <c r="L2279" s="88"/>
      <c r="M2279" s="88">
        <v>440</v>
      </c>
      <c r="N2279" s="88">
        <v>714</v>
      </c>
      <c r="O2279" s="88"/>
      <c r="P2279" s="88"/>
      <c r="Q2279" s="88"/>
      <c r="R2279" s="88"/>
      <c r="S2279" s="88"/>
      <c r="T2279" s="88"/>
      <c r="U2279" s="88"/>
      <c r="V2279" s="88"/>
      <c r="W2279" s="140"/>
      <c r="X2279" s="140"/>
      <c r="Y2279" s="140"/>
      <c r="Z2279" s="25">
        <v>1</v>
      </c>
      <c r="AA2279" s="25">
        <v>0.9375</v>
      </c>
      <c r="AB2279" s="25">
        <v>0.27300000000000002</v>
      </c>
      <c r="AC2279" s="25">
        <v>0.1</v>
      </c>
      <c r="AD2279" s="121">
        <v>44</v>
      </c>
      <c r="AE2279" s="121">
        <v>8</v>
      </c>
      <c r="AF2279" s="88">
        <v>55</v>
      </c>
      <c r="AG2279" s="88">
        <v>126</v>
      </c>
    </row>
    <row r="2280" spans="1:33">
      <c r="A2280" s="12" t="s">
        <v>139</v>
      </c>
      <c r="B2280" s="13" t="s">
        <v>75</v>
      </c>
      <c r="C2280" s="13" t="s">
        <v>183</v>
      </c>
      <c r="D2280" s="13">
        <v>2017</v>
      </c>
      <c r="E2280" s="13">
        <v>2017</v>
      </c>
      <c r="F2280" s="13" t="s">
        <v>102</v>
      </c>
      <c r="G2280" s="88"/>
      <c r="H2280" s="88"/>
      <c r="I2280" s="88"/>
      <c r="J2280" s="88"/>
      <c r="K2280" s="88"/>
      <c r="L2280" s="88"/>
      <c r="M2280" s="88">
        <v>23451</v>
      </c>
      <c r="N2280" s="88">
        <v>52475</v>
      </c>
      <c r="O2280" s="88"/>
      <c r="P2280" s="88"/>
      <c r="Q2280" s="88"/>
      <c r="R2280" s="88"/>
      <c r="S2280" s="88"/>
      <c r="T2280" s="88"/>
      <c r="U2280" s="88"/>
      <c r="V2280" s="88"/>
      <c r="W2280" s="140"/>
      <c r="X2280" s="140"/>
      <c r="Y2280" s="140"/>
      <c r="Z2280" s="25">
        <v>0.99794026776519051</v>
      </c>
      <c r="AA2280" s="25">
        <v>0.97845601436265706</v>
      </c>
      <c r="AB2280" s="25">
        <v>0.33300000000000002</v>
      </c>
      <c r="AC2280" s="25">
        <v>1.7100000000000001E-2</v>
      </c>
      <c r="AD2280" s="121">
        <v>1427</v>
      </c>
      <c r="AE2280" s="121">
        <v>306</v>
      </c>
      <c r="AF2280" s="88">
        <v>7597</v>
      </c>
      <c r="AG2280" s="88">
        <v>17399</v>
      </c>
    </row>
    <row r="2281" spans="1:33">
      <c r="A2281" s="12" t="s">
        <v>140</v>
      </c>
      <c r="B2281" s="13" t="s">
        <v>75</v>
      </c>
      <c r="C2281" s="13" t="s">
        <v>183</v>
      </c>
      <c r="D2281" s="13">
        <v>2017</v>
      </c>
      <c r="E2281" s="13">
        <v>2017</v>
      </c>
      <c r="F2281" s="13" t="s">
        <v>102</v>
      </c>
      <c r="G2281" s="88"/>
      <c r="H2281" s="88"/>
      <c r="I2281" s="88"/>
      <c r="J2281" s="88"/>
      <c r="K2281" s="88"/>
      <c r="L2281" s="88"/>
      <c r="M2281" s="88">
        <v>3337</v>
      </c>
      <c r="N2281" s="88">
        <v>6744</v>
      </c>
      <c r="O2281" s="88"/>
      <c r="P2281" s="88"/>
      <c r="Q2281" s="88"/>
      <c r="R2281" s="88"/>
      <c r="S2281" s="88"/>
      <c r="T2281" s="88"/>
      <c r="U2281" s="88"/>
      <c r="V2281" s="88"/>
      <c r="W2281" s="140"/>
      <c r="X2281" s="140"/>
      <c r="Y2281" s="140"/>
      <c r="Z2281" s="25">
        <v>0.98051948051948057</v>
      </c>
      <c r="AA2281" s="25">
        <v>0.93069306930693074</v>
      </c>
      <c r="AB2281" s="25">
        <v>0.27300000000000002</v>
      </c>
      <c r="AC2281" s="25">
        <v>0.1</v>
      </c>
      <c r="AD2281" s="121">
        <v>273</v>
      </c>
      <c r="AE2281" s="121">
        <v>65</v>
      </c>
      <c r="AF2281" s="88">
        <v>693</v>
      </c>
      <c r="AG2281" s="88">
        <v>1477</v>
      </c>
    </row>
    <row r="2282" spans="1:33">
      <c r="A2282" s="12" t="s">
        <v>141</v>
      </c>
      <c r="B2282" s="13" t="s">
        <v>75</v>
      </c>
      <c r="C2282" s="13" t="s">
        <v>183</v>
      </c>
      <c r="D2282" s="13">
        <v>2017</v>
      </c>
      <c r="E2282" s="13">
        <v>2017</v>
      </c>
      <c r="F2282" s="13" t="s">
        <v>102</v>
      </c>
      <c r="G2282" s="88"/>
      <c r="H2282" s="88"/>
      <c r="I2282" s="88"/>
      <c r="J2282" s="88"/>
      <c r="K2282" s="88"/>
      <c r="L2282" s="88"/>
      <c r="M2282" s="88">
        <v>4169</v>
      </c>
      <c r="N2282" s="88">
        <v>7247</v>
      </c>
      <c r="O2282" s="88"/>
      <c r="P2282" s="88"/>
      <c r="Q2282" s="88"/>
      <c r="R2282" s="88"/>
      <c r="S2282" s="88"/>
      <c r="T2282" s="88"/>
      <c r="U2282" s="88"/>
      <c r="V2282" s="88"/>
      <c r="W2282" s="140"/>
      <c r="X2282" s="140"/>
      <c r="Y2282" s="140"/>
      <c r="Z2282" s="25">
        <v>0.80408163265306121</v>
      </c>
      <c r="AA2282" s="25">
        <v>0.82417582417582413</v>
      </c>
      <c r="AB2282" s="25">
        <v>0.27300000000000002</v>
      </c>
      <c r="AC2282" s="25">
        <v>0.1</v>
      </c>
      <c r="AD2282" s="121">
        <v>382</v>
      </c>
      <c r="AE2282" s="121">
        <v>128</v>
      </c>
      <c r="AF2282" s="88">
        <v>123</v>
      </c>
      <c r="AG2282" s="88">
        <v>230</v>
      </c>
    </row>
    <row r="2283" spans="1:33">
      <c r="A2283" s="12" t="s">
        <v>142</v>
      </c>
      <c r="B2283" s="13" t="s">
        <v>74</v>
      </c>
      <c r="C2283" s="13" t="s">
        <v>183</v>
      </c>
      <c r="D2283" s="13">
        <v>2017</v>
      </c>
      <c r="E2283" s="13">
        <v>2017</v>
      </c>
      <c r="F2283" s="13" t="s">
        <v>102</v>
      </c>
      <c r="G2283" s="88"/>
      <c r="H2283" s="88"/>
      <c r="I2283" s="88"/>
      <c r="J2283" s="88"/>
      <c r="K2283" s="88"/>
      <c r="L2283" s="88"/>
      <c r="M2283" s="88">
        <v>118158</v>
      </c>
      <c r="N2283" s="88">
        <v>240771</v>
      </c>
      <c r="O2283" s="88"/>
      <c r="P2283" s="88"/>
      <c r="Q2283" s="88"/>
      <c r="R2283" s="88"/>
      <c r="S2283" s="88"/>
      <c r="T2283" s="88"/>
      <c r="U2283" s="88"/>
      <c r="V2283" s="88"/>
      <c r="W2283" s="140"/>
      <c r="X2283" s="140"/>
      <c r="Y2283" s="140"/>
      <c r="Z2283" s="25">
        <v>0.98998475941650332</v>
      </c>
      <c r="AA2283" s="25">
        <v>0.99579439252336444</v>
      </c>
      <c r="AB2283" s="25">
        <v>0.42899999999999999</v>
      </c>
      <c r="AC2283" s="25">
        <v>6.4899999999999999E-2</v>
      </c>
      <c r="AD2283" s="121">
        <v>6790</v>
      </c>
      <c r="AE2283" s="121">
        <v>1623</v>
      </c>
      <c r="AF2283" s="88">
        <v>25072</v>
      </c>
      <c r="AG2283" s="88">
        <v>55294</v>
      </c>
    </row>
    <row r="2284" spans="1:33">
      <c r="A2284" s="12" t="s">
        <v>143</v>
      </c>
      <c r="B2284" s="13" t="s">
        <v>74</v>
      </c>
      <c r="C2284" s="13" t="s">
        <v>183</v>
      </c>
      <c r="D2284" s="13">
        <v>2017</v>
      </c>
      <c r="E2284" s="13">
        <v>2017</v>
      </c>
      <c r="F2284" s="13" t="s">
        <v>102</v>
      </c>
      <c r="G2284" s="88"/>
      <c r="H2284" s="88"/>
      <c r="I2284" s="88"/>
      <c r="J2284" s="88"/>
      <c r="K2284" s="88"/>
      <c r="L2284" s="88"/>
      <c r="M2284" s="88">
        <v>8850</v>
      </c>
      <c r="N2284" s="88">
        <v>16472</v>
      </c>
      <c r="O2284" s="88"/>
      <c r="P2284" s="88"/>
      <c r="Q2284" s="88"/>
      <c r="R2284" s="88"/>
      <c r="S2284" s="88"/>
      <c r="T2284" s="88"/>
      <c r="U2284" s="88"/>
      <c r="V2284" s="88"/>
      <c r="W2284" s="140"/>
      <c r="X2284" s="140"/>
      <c r="Y2284" s="140"/>
      <c r="Z2284" s="25">
        <v>1</v>
      </c>
      <c r="AA2284" s="25">
        <v>0.92820512820512824</v>
      </c>
      <c r="AB2284" s="25">
        <v>0.27300000000000002</v>
      </c>
      <c r="AC2284" s="25">
        <v>0.1</v>
      </c>
      <c r="AD2284" s="121">
        <v>622</v>
      </c>
      <c r="AE2284" s="121">
        <v>218</v>
      </c>
      <c r="AF2284" s="88">
        <v>630</v>
      </c>
      <c r="AG2284" s="88">
        <v>1289</v>
      </c>
    </row>
    <row r="2285" spans="1:33">
      <c r="A2285" s="12" t="s">
        <v>144</v>
      </c>
      <c r="B2285" s="13" t="s">
        <v>75</v>
      </c>
      <c r="C2285" s="13" t="s">
        <v>183</v>
      </c>
      <c r="D2285" s="13">
        <v>2017</v>
      </c>
      <c r="E2285" s="13">
        <v>2017</v>
      </c>
      <c r="F2285" s="13" t="s">
        <v>102</v>
      </c>
      <c r="G2285" s="88"/>
      <c r="H2285" s="88"/>
      <c r="I2285" s="88"/>
      <c r="J2285" s="88"/>
      <c r="K2285" s="88"/>
      <c r="L2285" s="88"/>
      <c r="M2285" s="88">
        <v>1170</v>
      </c>
      <c r="N2285" s="88">
        <v>2050</v>
      </c>
      <c r="O2285" s="88"/>
      <c r="P2285" s="88"/>
      <c r="Q2285" s="88"/>
      <c r="R2285" s="88"/>
      <c r="S2285" s="88"/>
      <c r="T2285" s="88"/>
      <c r="U2285" s="88"/>
      <c r="V2285" s="88"/>
      <c r="W2285" s="140"/>
      <c r="X2285" s="140"/>
      <c r="Y2285" s="140"/>
      <c r="Z2285" s="25">
        <v>0.9838709677419355</v>
      </c>
      <c r="AA2285" s="25">
        <v>0.92307692307692313</v>
      </c>
      <c r="AB2285" s="25">
        <v>0.27300000000000002</v>
      </c>
      <c r="AC2285" s="25">
        <v>0.1</v>
      </c>
      <c r="AD2285" s="121">
        <v>93</v>
      </c>
      <c r="AE2285" s="121">
        <v>15</v>
      </c>
      <c r="AF2285" s="88">
        <v>50</v>
      </c>
      <c r="AG2285" s="88">
        <v>87</v>
      </c>
    </row>
    <row r="2286" spans="1:33">
      <c r="A2286" s="12" t="s">
        <v>145</v>
      </c>
      <c r="B2286" s="13" t="s">
        <v>75</v>
      </c>
      <c r="C2286" s="13" t="s">
        <v>183</v>
      </c>
      <c r="D2286" s="13">
        <v>2017</v>
      </c>
      <c r="E2286" s="13">
        <v>2017</v>
      </c>
      <c r="F2286" s="13" t="s">
        <v>102</v>
      </c>
      <c r="G2286" s="88"/>
      <c r="H2286" s="88"/>
      <c r="I2286" s="88"/>
      <c r="J2286" s="88"/>
      <c r="K2286" s="88"/>
      <c r="L2286" s="88"/>
      <c r="M2286" s="88">
        <v>123262</v>
      </c>
      <c r="N2286" s="88">
        <v>273018</v>
      </c>
      <c r="O2286" s="88"/>
      <c r="P2286" s="88"/>
      <c r="Q2286" s="88"/>
      <c r="R2286" s="88"/>
      <c r="S2286" s="88"/>
      <c r="T2286" s="88"/>
      <c r="U2286" s="88"/>
      <c r="V2286" s="88"/>
      <c r="W2286" s="140"/>
      <c r="X2286" s="140"/>
      <c r="Y2286" s="140"/>
      <c r="Z2286" s="25">
        <v>0.99262055946456151</v>
      </c>
      <c r="AA2286" s="25">
        <v>0.95206325673338277</v>
      </c>
      <c r="AB2286" s="25">
        <v>0.29199999999999998</v>
      </c>
      <c r="AC2286" s="25">
        <v>4.6399999999999997E-2</v>
      </c>
      <c r="AD2286" s="121">
        <v>9341</v>
      </c>
      <c r="AE2286" s="121">
        <v>2391</v>
      </c>
      <c r="AF2286" s="88">
        <v>13951</v>
      </c>
      <c r="AG2286" s="88">
        <v>31733</v>
      </c>
    </row>
    <row r="2287" spans="1:33">
      <c r="A2287" s="12" t="s">
        <v>146</v>
      </c>
      <c r="B2287" s="13" t="s">
        <v>74</v>
      </c>
      <c r="C2287" s="13" t="s">
        <v>183</v>
      </c>
      <c r="D2287" s="13">
        <v>2017</v>
      </c>
      <c r="E2287" s="13">
        <v>2017</v>
      </c>
      <c r="F2287" s="13" t="s">
        <v>102</v>
      </c>
      <c r="G2287" s="88"/>
      <c r="H2287" s="88"/>
      <c r="I2287" s="88"/>
      <c r="J2287" s="88"/>
      <c r="K2287" s="88"/>
      <c r="L2287" s="88"/>
      <c r="M2287" s="88">
        <v>99506</v>
      </c>
      <c r="N2287" s="88">
        <v>208592</v>
      </c>
      <c r="O2287" s="88"/>
      <c r="P2287" s="88"/>
      <c r="Q2287" s="88"/>
      <c r="R2287" s="88"/>
      <c r="S2287" s="88"/>
      <c r="T2287" s="88"/>
      <c r="U2287" s="88"/>
      <c r="V2287" s="88"/>
      <c r="W2287" s="140"/>
      <c r="X2287" s="140"/>
      <c r="Y2287" s="140"/>
      <c r="Z2287" s="25">
        <v>0.98772064466615506</v>
      </c>
      <c r="AA2287" s="25">
        <v>0.99445284921835597</v>
      </c>
      <c r="AB2287" s="25">
        <v>0.4</v>
      </c>
      <c r="AC2287" s="25">
        <v>5.0599999999999999E-2</v>
      </c>
      <c r="AD2287" s="121">
        <v>7541</v>
      </c>
      <c r="AE2287" s="121">
        <v>2108</v>
      </c>
      <c r="AF2287" s="88">
        <v>8152</v>
      </c>
      <c r="AG2287" s="88">
        <v>16485</v>
      </c>
    </row>
    <row r="2288" spans="1:33">
      <c r="A2288" s="12" t="s">
        <v>147</v>
      </c>
      <c r="B2288" s="13" t="s">
        <v>75</v>
      </c>
      <c r="C2288" s="13" t="s">
        <v>183</v>
      </c>
      <c r="D2288" s="13">
        <v>2017</v>
      </c>
      <c r="E2288" s="13">
        <v>2017</v>
      </c>
      <c r="F2288" s="13" t="s">
        <v>102</v>
      </c>
      <c r="G2288" s="88"/>
      <c r="H2288" s="88"/>
      <c r="I2288" s="88"/>
      <c r="J2288" s="88"/>
      <c r="K2288" s="88"/>
      <c r="L2288" s="88"/>
      <c r="M2288" s="88">
        <v>2356</v>
      </c>
      <c r="N2288" s="88">
        <v>5280</v>
      </c>
      <c r="O2288" s="88"/>
      <c r="P2288" s="88"/>
      <c r="Q2288" s="88"/>
      <c r="R2288" s="88"/>
      <c r="S2288" s="88"/>
      <c r="T2288" s="88"/>
      <c r="U2288" s="88"/>
      <c r="V2288" s="88"/>
      <c r="W2288" s="140"/>
      <c r="X2288" s="140"/>
      <c r="Y2288" s="140"/>
      <c r="Z2288" s="25">
        <v>1</v>
      </c>
      <c r="AA2288" s="25">
        <v>0.93939393939393945</v>
      </c>
      <c r="AB2288" s="25">
        <v>0.27300000000000002</v>
      </c>
      <c r="AC2288" s="25">
        <v>0.1</v>
      </c>
      <c r="AD2288" s="121">
        <v>162</v>
      </c>
      <c r="AE2288" s="121">
        <v>37</v>
      </c>
      <c r="AF2288" s="88">
        <v>337</v>
      </c>
      <c r="AG2288" s="88">
        <v>791</v>
      </c>
    </row>
    <row r="2289" spans="1:33">
      <c r="A2289" s="12" t="s">
        <v>148</v>
      </c>
      <c r="B2289" s="13" t="s">
        <v>75</v>
      </c>
      <c r="C2289" s="13" t="s">
        <v>183</v>
      </c>
      <c r="D2289" s="13">
        <v>2017</v>
      </c>
      <c r="E2289" s="13">
        <v>2017</v>
      </c>
      <c r="F2289" s="13" t="s">
        <v>102</v>
      </c>
      <c r="G2289" s="88"/>
      <c r="H2289" s="88"/>
      <c r="I2289" s="88"/>
      <c r="J2289" s="88"/>
      <c r="K2289" s="88"/>
      <c r="L2289" s="88"/>
      <c r="M2289" s="88">
        <v>168437</v>
      </c>
      <c r="N2289" s="88">
        <v>367853</v>
      </c>
      <c r="O2289" s="88"/>
      <c r="P2289" s="88"/>
      <c r="Q2289" s="88"/>
      <c r="R2289" s="88"/>
      <c r="S2289" s="88"/>
      <c r="T2289" s="88"/>
      <c r="U2289" s="88"/>
      <c r="V2289" s="88"/>
      <c r="W2289" s="140"/>
      <c r="X2289" s="140"/>
      <c r="Y2289" s="140"/>
      <c r="Z2289" s="25">
        <v>0.99263045287055751</v>
      </c>
      <c r="AA2289" s="25">
        <v>0.95864920744314264</v>
      </c>
      <c r="AB2289" s="25">
        <v>0.28999999999999998</v>
      </c>
      <c r="AC2289" s="25">
        <v>3.2199999999999999E-2</v>
      </c>
      <c r="AD2289" s="121">
        <v>11665</v>
      </c>
      <c r="AE2289" s="121">
        <v>3025</v>
      </c>
      <c r="AF2289" s="88">
        <v>18383</v>
      </c>
      <c r="AG2289" s="88">
        <v>40049</v>
      </c>
    </row>
    <row r="2290" spans="1:33">
      <c r="A2290" s="12" t="s">
        <v>149</v>
      </c>
      <c r="B2290" s="13" t="s">
        <v>74</v>
      </c>
      <c r="C2290" s="13" t="s">
        <v>183</v>
      </c>
      <c r="D2290" s="13">
        <v>2017</v>
      </c>
      <c r="E2290" s="13">
        <v>2017</v>
      </c>
      <c r="F2290" s="13" t="s">
        <v>102</v>
      </c>
      <c r="G2290" s="88"/>
      <c r="H2290" s="88"/>
      <c r="I2290" s="88"/>
      <c r="J2290" s="88"/>
      <c r="K2290" s="88"/>
      <c r="L2290" s="88"/>
      <c r="M2290" s="88">
        <v>135446</v>
      </c>
      <c r="N2290" s="88">
        <v>273084</v>
      </c>
      <c r="O2290" s="88"/>
      <c r="P2290" s="88"/>
      <c r="Q2290" s="88"/>
      <c r="R2290" s="88"/>
      <c r="S2290" s="88"/>
      <c r="T2290" s="88"/>
      <c r="U2290" s="88"/>
      <c r="V2290" s="88"/>
      <c r="W2290" s="140"/>
      <c r="X2290" s="140"/>
      <c r="Y2290" s="140"/>
      <c r="Z2290" s="25">
        <v>0.97988020273383503</v>
      </c>
      <c r="AA2290" s="25">
        <v>0.96928460342146194</v>
      </c>
      <c r="AB2290" s="25">
        <v>0.436</v>
      </c>
      <c r="AC2290" s="25">
        <v>2.4799999999999999E-2</v>
      </c>
      <c r="AD2290" s="121">
        <v>10802</v>
      </c>
      <c r="AE2290" s="121">
        <v>3665</v>
      </c>
      <c r="AF2290" s="88">
        <v>13637</v>
      </c>
      <c r="AG2290" s="88">
        <v>28527</v>
      </c>
    </row>
    <row r="2291" spans="1:33">
      <c r="A2291" s="12" t="s">
        <v>150</v>
      </c>
      <c r="B2291" s="13" t="s">
        <v>74</v>
      </c>
      <c r="C2291" s="13" t="s">
        <v>183</v>
      </c>
      <c r="D2291" s="13">
        <v>2017</v>
      </c>
      <c r="E2291" s="13">
        <v>2017</v>
      </c>
      <c r="F2291" s="13" t="s">
        <v>102</v>
      </c>
      <c r="G2291" s="88"/>
      <c r="H2291" s="88"/>
      <c r="I2291" s="88"/>
      <c r="J2291" s="88"/>
      <c r="K2291" s="88"/>
      <c r="L2291" s="88"/>
      <c r="M2291" s="88">
        <v>34044</v>
      </c>
      <c r="N2291" s="88">
        <v>51149</v>
      </c>
      <c r="O2291" s="88"/>
      <c r="P2291" s="88"/>
      <c r="Q2291" s="88"/>
      <c r="R2291" s="88"/>
      <c r="S2291" s="88"/>
      <c r="T2291" s="88"/>
      <c r="U2291" s="88"/>
      <c r="V2291" s="88"/>
      <c r="W2291" s="140"/>
      <c r="X2291" s="140"/>
      <c r="Y2291" s="140"/>
      <c r="Z2291" s="25">
        <v>0.98076923076923073</v>
      </c>
      <c r="AA2291" s="25">
        <v>0.93266832917705733</v>
      </c>
      <c r="AB2291" s="25">
        <v>0.28599999999999998</v>
      </c>
      <c r="AC2291" s="25">
        <v>8.5099999999999995E-2</v>
      </c>
      <c r="AD2291" s="121">
        <v>2848</v>
      </c>
      <c r="AE2291" s="121">
        <v>872</v>
      </c>
      <c r="AF2291" s="88">
        <v>3587</v>
      </c>
      <c r="AG2291" s="88">
        <v>5870</v>
      </c>
    </row>
    <row r="2292" spans="1:33">
      <c r="A2292" s="12" t="s">
        <v>151</v>
      </c>
      <c r="B2292" s="13" t="s">
        <v>75</v>
      </c>
      <c r="C2292" s="13" t="s">
        <v>183</v>
      </c>
      <c r="D2292" s="13">
        <v>2017</v>
      </c>
      <c r="E2292" s="13">
        <v>2017</v>
      </c>
      <c r="F2292" s="13" t="s">
        <v>102</v>
      </c>
      <c r="G2292" s="88"/>
      <c r="H2292" s="88"/>
      <c r="I2292" s="88"/>
      <c r="J2292" s="88"/>
      <c r="K2292" s="88"/>
      <c r="L2292" s="88"/>
      <c r="M2292" s="88">
        <v>49259</v>
      </c>
      <c r="N2292" s="88">
        <v>109785</v>
      </c>
      <c r="O2292" s="88"/>
      <c r="P2292" s="88"/>
      <c r="Q2292" s="88"/>
      <c r="R2292" s="88"/>
      <c r="S2292" s="88"/>
      <c r="T2292" s="88"/>
      <c r="U2292" s="88"/>
      <c r="V2292" s="88"/>
      <c r="W2292" s="140"/>
      <c r="X2292" s="140"/>
      <c r="Y2292" s="140"/>
      <c r="Z2292" s="25">
        <v>0.97897310513447433</v>
      </c>
      <c r="AA2292" s="25">
        <v>0.93288084464555054</v>
      </c>
      <c r="AB2292" s="25">
        <v>0.111</v>
      </c>
      <c r="AC2292" s="25">
        <v>2.0299999999999999E-2</v>
      </c>
      <c r="AD2292" s="121">
        <v>3125</v>
      </c>
      <c r="AE2292" s="121">
        <v>1036</v>
      </c>
      <c r="AF2292" s="88">
        <v>6468</v>
      </c>
      <c r="AG2292" s="88">
        <v>14089</v>
      </c>
    </row>
    <row r="2293" spans="1:33">
      <c r="A2293" s="12" t="s">
        <v>152</v>
      </c>
      <c r="B2293" s="13" t="s">
        <v>74</v>
      </c>
      <c r="C2293" s="13" t="s">
        <v>183</v>
      </c>
      <c r="D2293" s="13">
        <v>2017</v>
      </c>
      <c r="E2293" s="13">
        <v>2017</v>
      </c>
      <c r="F2293" s="13" t="s">
        <v>102</v>
      </c>
      <c r="G2293" s="88"/>
      <c r="H2293" s="88"/>
      <c r="I2293" s="88"/>
      <c r="J2293" s="88"/>
      <c r="K2293" s="88"/>
      <c r="L2293" s="88"/>
      <c r="M2293" s="88">
        <v>9694</v>
      </c>
      <c r="N2293" s="88">
        <v>17352</v>
      </c>
      <c r="O2293" s="88"/>
      <c r="P2293" s="88"/>
      <c r="Q2293" s="88"/>
      <c r="R2293" s="88"/>
      <c r="S2293" s="88"/>
      <c r="T2293" s="88"/>
      <c r="U2293" s="88"/>
      <c r="V2293" s="88"/>
      <c r="W2293" s="140"/>
      <c r="X2293" s="140"/>
      <c r="Y2293" s="140"/>
      <c r="Z2293" s="25">
        <v>0.98081534772182255</v>
      </c>
      <c r="AA2293" s="25">
        <v>0.98347107438016534</v>
      </c>
      <c r="AB2293" s="25">
        <v>0.27300000000000002</v>
      </c>
      <c r="AC2293" s="25">
        <v>0.1</v>
      </c>
      <c r="AD2293" s="121">
        <v>690</v>
      </c>
      <c r="AE2293" s="121">
        <v>140</v>
      </c>
      <c r="AF2293" s="88">
        <v>1053</v>
      </c>
      <c r="AG2293" s="88">
        <v>2206</v>
      </c>
    </row>
    <row r="2294" spans="1:33">
      <c r="A2294" s="12" t="s">
        <v>153</v>
      </c>
      <c r="B2294" s="13" t="s">
        <v>74</v>
      </c>
      <c r="C2294" s="13" t="s">
        <v>183</v>
      </c>
      <c r="D2294" s="13">
        <v>2017</v>
      </c>
      <c r="E2294" s="13">
        <v>2017</v>
      </c>
      <c r="F2294" s="13" t="s">
        <v>102</v>
      </c>
      <c r="G2294" s="88"/>
      <c r="H2294" s="88"/>
      <c r="I2294" s="88"/>
      <c r="J2294" s="88"/>
      <c r="K2294" s="88"/>
      <c r="L2294" s="88"/>
      <c r="M2294" s="88">
        <v>14027</v>
      </c>
      <c r="N2294" s="88">
        <v>27063</v>
      </c>
      <c r="O2294" s="88"/>
      <c r="P2294" s="88"/>
      <c r="Q2294" s="88"/>
      <c r="R2294" s="88"/>
      <c r="S2294" s="88"/>
      <c r="T2294" s="88"/>
      <c r="U2294" s="88"/>
      <c r="V2294" s="88"/>
      <c r="W2294" s="140"/>
      <c r="X2294" s="140"/>
      <c r="Y2294" s="140"/>
      <c r="Z2294" s="25">
        <v>0.97927461139896377</v>
      </c>
      <c r="AA2294" s="25">
        <v>0.90273556231003038</v>
      </c>
      <c r="AB2294" s="25">
        <v>0.27300000000000002</v>
      </c>
      <c r="AC2294" s="25">
        <v>0.1</v>
      </c>
      <c r="AD2294" s="121">
        <v>1160</v>
      </c>
      <c r="AE2294" s="121">
        <v>274</v>
      </c>
      <c r="AF2294" s="88">
        <v>3127</v>
      </c>
      <c r="AG2294" s="88">
        <v>6261</v>
      </c>
    </row>
    <row r="2295" spans="1:33">
      <c r="A2295" s="12" t="s">
        <v>154</v>
      </c>
      <c r="B2295" s="13" t="s">
        <v>74</v>
      </c>
      <c r="C2295" s="13" t="s">
        <v>183</v>
      </c>
      <c r="D2295" s="13">
        <v>2017</v>
      </c>
      <c r="E2295" s="13">
        <v>2017</v>
      </c>
      <c r="F2295" s="13" t="s">
        <v>102</v>
      </c>
      <c r="G2295" s="88"/>
      <c r="H2295" s="88"/>
      <c r="I2295" s="88"/>
      <c r="J2295" s="88"/>
      <c r="K2295" s="88"/>
      <c r="L2295" s="88"/>
      <c r="M2295" s="88">
        <v>19502</v>
      </c>
      <c r="N2295" s="88">
        <v>40275</v>
      </c>
      <c r="O2295" s="88"/>
      <c r="P2295" s="88"/>
      <c r="Q2295" s="88"/>
      <c r="R2295" s="88"/>
      <c r="S2295" s="88"/>
      <c r="T2295" s="88"/>
      <c r="U2295" s="88"/>
      <c r="V2295" s="88"/>
      <c r="W2295" s="140"/>
      <c r="X2295" s="140"/>
      <c r="Y2295" s="140"/>
      <c r="Z2295" s="25">
        <v>0.96236012207527977</v>
      </c>
      <c r="AA2295" s="25">
        <v>0.93413173652694614</v>
      </c>
      <c r="AB2295" s="25">
        <v>0.27300000000000002</v>
      </c>
      <c r="AC2295" s="25">
        <v>0.1</v>
      </c>
      <c r="AD2295" s="121">
        <v>1387</v>
      </c>
      <c r="AE2295" s="121">
        <v>393</v>
      </c>
      <c r="AF2295" s="88">
        <v>4937</v>
      </c>
      <c r="AG2295" s="88">
        <v>11399</v>
      </c>
    </row>
    <row r="2296" spans="1:33">
      <c r="A2296" s="12" t="s">
        <v>155</v>
      </c>
      <c r="B2296" s="13" t="s">
        <v>74</v>
      </c>
      <c r="C2296" s="13" t="s">
        <v>183</v>
      </c>
      <c r="D2296" s="13">
        <v>2017</v>
      </c>
      <c r="E2296" s="13">
        <v>2017</v>
      </c>
      <c r="F2296" s="13" t="s">
        <v>102</v>
      </c>
      <c r="G2296" s="88"/>
      <c r="H2296" s="88"/>
      <c r="I2296" s="88"/>
      <c r="J2296" s="88"/>
      <c r="K2296" s="88"/>
      <c r="L2296" s="88"/>
      <c r="M2296" s="88">
        <v>48704</v>
      </c>
      <c r="N2296" s="88">
        <v>95162</v>
      </c>
      <c r="O2296" s="88"/>
      <c r="P2296" s="88"/>
      <c r="Q2296" s="88"/>
      <c r="R2296" s="88"/>
      <c r="S2296" s="88"/>
      <c r="T2296" s="88"/>
      <c r="U2296" s="88"/>
      <c r="V2296" s="88"/>
      <c r="W2296" s="140"/>
      <c r="X2296" s="140"/>
      <c r="Y2296" s="140"/>
      <c r="Z2296" s="25">
        <v>0.97985781990521326</v>
      </c>
      <c r="AA2296" s="25">
        <v>0.99463327370304111</v>
      </c>
      <c r="AB2296" s="25">
        <v>0.45500000000000002</v>
      </c>
      <c r="AC2296" s="25">
        <v>4.2700000000000002E-2</v>
      </c>
      <c r="AD2296" s="121">
        <v>2858</v>
      </c>
      <c r="AE2296" s="121">
        <v>623</v>
      </c>
      <c r="AF2296" s="88">
        <v>8548</v>
      </c>
      <c r="AG2296" s="88">
        <v>17674</v>
      </c>
    </row>
    <row r="2297" spans="1:33">
      <c r="A2297" s="12" t="s">
        <v>156</v>
      </c>
      <c r="B2297" s="13" t="s">
        <v>74</v>
      </c>
      <c r="C2297" s="13" t="s">
        <v>183</v>
      </c>
      <c r="D2297" s="13">
        <v>2017</v>
      </c>
      <c r="E2297" s="13">
        <v>2017</v>
      </c>
      <c r="F2297" s="13" t="s">
        <v>102</v>
      </c>
      <c r="G2297" s="88"/>
      <c r="H2297" s="88"/>
      <c r="I2297" s="88"/>
      <c r="J2297" s="88"/>
      <c r="K2297" s="88"/>
      <c r="L2297" s="88"/>
      <c r="M2297" s="88">
        <v>14939</v>
      </c>
      <c r="N2297" s="88">
        <v>27177</v>
      </c>
      <c r="O2297" s="88"/>
      <c r="P2297" s="88"/>
      <c r="Q2297" s="88"/>
      <c r="R2297" s="88"/>
      <c r="S2297" s="88"/>
      <c r="T2297" s="88"/>
      <c r="U2297" s="88"/>
      <c r="V2297" s="88"/>
      <c r="W2297" s="140"/>
      <c r="X2297" s="140"/>
      <c r="Y2297" s="140"/>
      <c r="Z2297" s="25">
        <v>0.97283531409168078</v>
      </c>
      <c r="AA2297" s="25">
        <v>0.99541284403669728</v>
      </c>
      <c r="AB2297" s="25">
        <v>0.27300000000000002</v>
      </c>
      <c r="AC2297" s="25">
        <v>0.1</v>
      </c>
      <c r="AD2297" s="121">
        <v>852</v>
      </c>
      <c r="AE2297" s="121">
        <v>247</v>
      </c>
      <c r="AF2297" s="88">
        <v>2555</v>
      </c>
      <c r="AG2297" s="88">
        <v>5503</v>
      </c>
    </row>
    <row r="2298" spans="1:33">
      <c r="A2298" s="12" t="s">
        <v>157</v>
      </c>
      <c r="B2298" s="13" t="s">
        <v>75</v>
      </c>
      <c r="C2298" s="13" t="s">
        <v>183</v>
      </c>
      <c r="D2298" s="13">
        <v>2017</v>
      </c>
      <c r="E2298" s="13">
        <v>2017</v>
      </c>
      <c r="F2298" s="13" t="s">
        <v>102</v>
      </c>
      <c r="G2298" s="88"/>
      <c r="H2298" s="88"/>
      <c r="I2298" s="88"/>
      <c r="J2298" s="88"/>
      <c r="K2298" s="88"/>
      <c r="L2298" s="88"/>
      <c r="M2298" s="88">
        <v>12573</v>
      </c>
      <c r="N2298" s="88">
        <v>23564</v>
      </c>
      <c r="O2298" s="88"/>
      <c r="P2298" s="88"/>
      <c r="Q2298" s="88"/>
      <c r="R2298" s="88"/>
      <c r="S2298" s="88"/>
      <c r="T2298" s="88"/>
      <c r="U2298" s="88"/>
      <c r="V2298" s="88"/>
      <c r="W2298" s="140"/>
      <c r="X2298" s="140"/>
      <c r="Y2298" s="140"/>
      <c r="Z2298" s="25">
        <v>0.94222222222222218</v>
      </c>
      <c r="AA2298" s="25">
        <v>0.96900826446280997</v>
      </c>
      <c r="AB2298" s="25">
        <v>0.27300000000000002</v>
      </c>
      <c r="AC2298" s="25">
        <v>0.1</v>
      </c>
      <c r="AD2298" s="121">
        <v>1072</v>
      </c>
      <c r="AE2298" s="121">
        <v>227</v>
      </c>
      <c r="AF2298" s="88">
        <v>544</v>
      </c>
      <c r="AG2298" s="88">
        <v>853</v>
      </c>
    </row>
    <row r="2299" spans="1:33">
      <c r="A2299" s="12" t="s">
        <v>158</v>
      </c>
      <c r="B2299" s="13" t="s">
        <v>75</v>
      </c>
      <c r="C2299" s="13" t="s">
        <v>183</v>
      </c>
      <c r="D2299" s="13">
        <v>2017</v>
      </c>
      <c r="E2299" s="13">
        <v>2017</v>
      </c>
      <c r="F2299" s="13" t="s">
        <v>102</v>
      </c>
      <c r="G2299" s="88"/>
      <c r="H2299" s="88"/>
      <c r="I2299" s="88"/>
      <c r="J2299" s="88"/>
      <c r="K2299" s="88"/>
      <c r="L2299" s="88"/>
      <c r="M2299" s="88">
        <v>165</v>
      </c>
      <c r="N2299" s="88">
        <v>284</v>
      </c>
      <c r="O2299" s="88"/>
      <c r="P2299" s="88"/>
      <c r="Q2299" s="88"/>
      <c r="R2299" s="88"/>
      <c r="S2299" s="88"/>
      <c r="T2299" s="88"/>
      <c r="U2299" s="88"/>
      <c r="V2299" s="88"/>
      <c r="W2299" s="140"/>
      <c r="X2299" s="140"/>
      <c r="Y2299" s="140"/>
      <c r="Z2299" s="25">
        <v>1</v>
      </c>
      <c r="AA2299" s="25">
        <v>1</v>
      </c>
      <c r="AB2299" s="25">
        <v>0.27300000000000002</v>
      </c>
      <c r="AC2299" s="25">
        <v>0.1</v>
      </c>
      <c r="AD2299" s="121">
        <v>7</v>
      </c>
      <c r="AE2299" s="121">
        <v>0</v>
      </c>
      <c r="AF2299" s="88" t="s">
        <v>430</v>
      </c>
      <c r="AG2299" s="88" t="s">
        <v>430</v>
      </c>
    </row>
    <row r="2300" spans="1:33">
      <c r="A2300" s="12" t="s">
        <v>159</v>
      </c>
      <c r="B2300" s="13" t="s">
        <v>75</v>
      </c>
      <c r="C2300" s="13" t="s">
        <v>183</v>
      </c>
      <c r="D2300" s="13">
        <v>2017</v>
      </c>
      <c r="E2300" s="13">
        <v>2017</v>
      </c>
      <c r="F2300" s="13" t="s">
        <v>102</v>
      </c>
      <c r="G2300" s="88"/>
      <c r="H2300" s="88"/>
      <c r="I2300" s="88"/>
      <c r="J2300" s="88"/>
      <c r="K2300" s="88"/>
      <c r="L2300" s="88"/>
      <c r="M2300" s="88">
        <v>3166</v>
      </c>
      <c r="N2300" s="88">
        <v>6659</v>
      </c>
      <c r="O2300" s="88"/>
      <c r="P2300" s="88"/>
      <c r="Q2300" s="88"/>
      <c r="R2300" s="88"/>
      <c r="S2300" s="88"/>
      <c r="T2300" s="88"/>
      <c r="U2300" s="88"/>
      <c r="V2300" s="88"/>
      <c r="W2300" s="140"/>
      <c r="X2300" s="140"/>
      <c r="Y2300" s="140"/>
      <c r="Z2300" s="25">
        <v>0.95199999999999996</v>
      </c>
      <c r="AA2300" s="25">
        <v>0.87368421052631584</v>
      </c>
      <c r="AB2300" s="25">
        <v>0.27300000000000002</v>
      </c>
      <c r="AC2300" s="25">
        <v>0.1</v>
      </c>
      <c r="AD2300" s="121">
        <v>232</v>
      </c>
      <c r="AE2300" s="121">
        <v>74</v>
      </c>
      <c r="AF2300" s="88">
        <v>146</v>
      </c>
      <c r="AG2300" s="88">
        <v>263</v>
      </c>
    </row>
    <row r="2301" spans="1:33">
      <c r="A2301" s="12" t="s">
        <v>160</v>
      </c>
      <c r="B2301" s="13" t="s">
        <v>74</v>
      </c>
      <c r="C2301" s="13" t="s">
        <v>183</v>
      </c>
      <c r="D2301" s="13">
        <v>2017</v>
      </c>
      <c r="E2301" s="13">
        <v>2017</v>
      </c>
      <c r="F2301" s="13" t="s">
        <v>102</v>
      </c>
      <c r="G2301" s="88"/>
      <c r="H2301" s="88"/>
      <c r="I2301" s="88"/>
      <c r="J2301" s="88"/>
      <c r="K2301" s="88"/>
      <c r="L2301" s="88"/>
      <c r="M2301" s="88">
        <v>21384</v>
      </c>
      <c r="N2301" s="88">
        <v>40235</v>
      </c>
      <c r="O2301" s="88"/>
      <c r="P2301" s="88"/>
      <c r="Q2301" s="88"/>
      <c r="R2301" s="88"/>
      <c r="S2301" s="88"/>
      <c r="T2301" s="88"/>
      <c r="U2301" s="88"/>
      <c r="V2301" s="88"/>
      <c r="W2301" s="140"/>
      <c r="X2301" s="140"/>
      <c r="Y2301" s="140"/>
      <c r="Z2301" s="25">
        <v>0.96940024479804165</v>
      </c>
      <c r="AA2301" s="25">
        <v>0.97014925373134331</v>
      </c>
      <c r="AB2301" s="25">
        <v>0.5</v>
      </c>
      <c r="AC2301" s="25">
        <v>6.1000000000000004E-3</v>
      </c>
      <c r="AD2301" s="121">
        <v>1499</v>
      </c>
      <c r="AE2301" s="121">
        <v>359</v>
      </c>
      <c r="AF2301" s="88">
        <v>2007</v>
      </c>
      <c r="AG2301" s="88">
        <v>4054</v>
      </c>
    </row>
    <row r="2302" spans="1:33">
      <c r="A2302" s="12" t="s">
        <v>161</v>
      </c>
      <c r="B2302" s="13" t="s">
        <v>74</v>
      </c>
      <c r="C2302" s="13" t="s">
        <v>183</v>
      </c>
      <c r="D2302" s="13">
        <v>2017</v>
      </c>
      <c r="E2302" s="13">
        <v>2017</v>
      </c>
      <c r="F2302" s="13" t="s">
        <v>102</v>
      </c>
      <c r="G2302" s="88"/>
      <c r="H2302" s="88"/>
      <c r="I2302" s="88"/>
      <c r="J2302" s="88"/>
      <c r="K2302" s="88"/>
      <c r="L2302" s="88"/>
      <c r="M2302" s="88">
        <v>17574</v>
      </c>
      <c r="N2302" s="88">
        <v>31052</v>
      </c>
      <c r="O2302" s="88"/>
      <c r="P2302" s="88"/>
      <c r="Q2302" s="88"/>
      <c r="R2302" s="88"/>
      <c r="S2302" s="88"/>
      <c r="T2302" s="88"/>
      <c r="U2302" s="88"/>
      <c r="V2302" s="88"/>
      <c r="W2302" s="140"/>
      <c r="X2302" s="140"/>
      <c r="Y2302" s="140"/>
      <c r="Z2302" s="25">
        <v>0.95069033530571989</v>
      </c>
      <c r="AA2302" s="25">
        <v>0.84596577017114916</v>
      </c>
      <c r="AB2302" s="25">
        <v>0.27300000000000002</v>
      </c>
      <c r="AC2302" s="25">
        <v>0.1</v>
      </c>
      <c r="AD2302" s="121">
        <v>944</v>
      </c>
      <c r="AE2302" s="121">
        <v>315</v>
      </c>
      <c r="AF2302" s="88">
        <v>2816</v>
      </c>
      <c r="AG2302" s="88">
        <v>5960</v>
      </c>
    </row>
    <row r="2303" spans="1:33">
      <c r="A2303" s="12" t="s">
        <v>162</v>
      </c>
      <c r="B2303" s="13" t="s">
        <v>75</v>
      </c>
      <c r="C2303" s="13" t="s">
        <v>183</v>
      </c>
      <c r="D2303" s="13">
        <v>2017</v>
      </c>
      <c r="E2303" s="13">
        <v>2017</v>
      </c>
      <c r="F2303" s="13" t="s">
        <v>102</v>
      </c>
      <c r="G2303" s="88"/>
      <c r="H2303" s="88"/>
      <c r="I2303" s="88"/>
      <c r="J2303" s="88"/>
      <c r="K2303" s="88"/>
      <c r="L2303" s="88"/>
      <c r="M2303" s="88">
        <v>40126</v>
      </c>
      <c r="N2303" s="88">
        <v>84285</v>
      </c>
      <c r="O2303" s="88"/>
      <c r="P2303" s="88"/>
      <c r="Q2303" s="88"/>
      <c r="R2303" s="88"/>
      <c r="S2303" s="88"/>
      <c r="T2303" s="88"/>
      <c r="U2303" s="88"/>
      <c r="V2303" s="88"/>
      <c r="W2303" s="140"/>
      <c r="X2303" s="140"/>
      <c r="Y2303" s="140"/>
      <c r="Z2303" s="25">
        <v>0.95390070921985815</v>
      </c>
      <c r="AA2303" s="25">
        <v>0.93278566094100079</v>
      </c>
      <c r="AB2303" s="25">
        <v>0.66700000000000004</v>
      </c>
      <c r="AC2303" s="25">
        <v>6.0699999999999997E-2</v>
      </c>
      <c r="AD2303" s="121">
        <v>2871</v>
      </c>
      <c r="AE2303" s="121">
        <v>597</v>
      </c>
      <c r="AF2303" s="88">
        <v>4676</v>
      </c>
      <c r="AG2303" s="88">
        <v>10224</v>
      </c>
    </row>
    <row r="2304" spans="1:33">
      <c r="A2304" s="12" t="s">
        <v>163</v>
      </c>
      <c r="B2304" s="13" t="s">
        <v>75</v>
      </c>
      <c r="C2304" s="13" t="s">
        <v>183</v>
      </c>
      <c r="D2304" s="13">
        <v>2017</v>
      </c>
      <c r="E2304" s="13">
        <v>2017</v>
      </c>
      <c r="F2304" s="13" t="s">
        <v>102</v>
      </c>
      <c r="G2304" s="88"/>
      <c r="H2304" s="88"/>
      <c r="I2304" s="88"/>
      <c r="J2304" s="88"/>
      <c r="K2304" s="88"/>
      <c r="L2304" s="88"/>
      <c r="M2304" s="88">
        <v>5693</v>
      </c>
      <c r="N2304" s="88">
        <v>13063</v>
      </c>
      <c r="O2304" s="88"/>
      <c r="P2304" s="88"/>
      <c r="Q2304" s="88"/>
      <c r="R2304" s="88"/>
      <c r="S2304" s="88"/>
      <c r="T2304" s="88"/>
      <c r="U2304" s="88"/>
      <c r="V2304" s="88"/>
      <c r="W2304" s="140"/>
      <c r="X2304" s="140"/>
      <c r="Y2304" s="140"/>
      <c r="Z2304" s="25">
        <v>0.9543568464730291</v>
      </c>
      <c r="AA2304" s="25">
        <v>0.89130434782608692</v>
      </c>
      <c r="AB2304" s="25">
        <v>0.27300000000000002</v>
      </c>
      <c r="AC2304" s="25">
        <v>0.1</v>
      </c>
      <c r="AD2304" s="121">
        <v>412</v>
      </c>
      <c r="AE2304" s="121">
        <v>88</v>
      </c>
      <c r="AF2304" s="88">
        <v>602</v>
      </c>
      <c r="AG2304" s="88">
        <v>1367</v>
      </c>
    </row>
    <row r="2305" spans="1:33">
      <c r="A2305" s="12" t="s">
        <v>164</v>
      </c>
      <c r="B2305" s="13" t="s">
        <v>75</v>
      </c>
      <c r="C2305" s="13" t="s">
        <v>183</v>
      </c>
      <c r="D2305" s="13">
        <v>2017</v>
      </c>
      <c r="E2305" s="13">
        <v>2017</v>
      </c>
      <c r="F2305" s="13" t="s">
        <v>102</v>
      </c>
      <c r="G2305" s="88"/>
      <c r="H2305" s="88"/>
      <c r="I2305" s="88"/>
      <c r="J2305" s="88"/>
      <c r="K2305" s="88"/>
      <c r="L2305" s="88"/>
      <c r="M2305" s="88">
        <v>4344</v>
      </c>
      <c r="N2305" s="88">
        <v>9368</v>
      </c>
      <c r="O2305" s="88"/>
      <c r="P2305" s="88"/>
      <c r="Q2305" s="88"/>
      <c r="R2305" s="88"/>
      <c r="S2305" s="88"/>
      <c r="T2305" s="88"/>
      <c r="U2305" s="88"/>
      <c r="V2305" s="88"/>
      <c r="W2305" s="140"/>
      <c r="X2305" s="140"/>
      <c r="Y2305" s="140"/>
      <c r="Z2305" s="25">
        <v>0.94117647058823528</v>
      </c>
      <c r="AA2305" s="25">
        <v>0.92771084337349397</v>
      </c>
      <c r="AB2305" s="25">
        <v>0.27300000000000002</v>
      </c>
      <c r="AC2305" s="25">
        <v>0.1</v>
      </c>
      <c r="AD2305" s="121">
        <v>397</v>
      </c>
      <c r="AE2305" s="121">
        <v>46</v>
      </c>
      <c r="AF2305" s="88">
        <v>401</v>
      </c>
      <c r="AG2305" s="88">
        <v>908</v>
      </c>
    </row>
    <row r="2306" spans="1:33">
      <c r="A2306" s="12" t="s">
        <v>165</v>
      </c>
      <c r="B2306" s="13" t="s">
        <v>75</v>
      </c>
      <c r="C2306" s="13" t="s">
        <v>183</v>
      </c>
      <c r="D2306" s="13">
        <v>2017</v>
      </c>
      <c r="E2306" s="13">
        <v>2017</v>
      </c>
      <c r="F2306" s="13" t="s">
        <v>102</v>
      </c>
      <c r="G2306" s="88"/>
      <c r="H2306" s="88"/>
      <c r="I2306" s="88"/>
      <c r="J2306" s="88"/>
      <c r="K2306" s="88"/>
      <c r="L2306" s="88"/>
      <c r="M2306" s="88">
        <v>964</v>
      </c>
      <c r="N2306" s="88">
        <v>1703</v>
      </c>
      <c r="O2306" s="88"/>
      <c r="P2306" s="88"/>
      <c r="Q2306" s="88"/>
      <c r="R2306" s="88"/>
      <c r="S2306" s="88"/>
      <c r="T2306" s="88"/>
      <c r="U2306" s="88"/>
      <c r="V2306" s="88"/>
      <c r="W2306" s="140"/>
      <c r="X2306" s="140"/>
      <c r="Y2306" s="140"/>
      <c r="Z2306" s="25">
        <v>0.92063492063492069</v>
      </c>
      <c r="AA2306" s="25">
        <v>0.52083333333333337</v>
      </c>
      <c r="AB2306" s="25">
        <v>0.27300000000000002</v>
      </c>
      <c r="AC2306" s="25">
        <v>0.1</v>
      </c>
      <c r="AD2306" s="121">
        <v>80</v>
      </c>
      <c r="AE2306" s="121">
        <v>8</v>
      </c>
      <c r="AF2306" s="88">
        <v>28</v>
      </c>
      <c r="AG2306" s="88">
        <v>43</v>
      </c>
    </row>
    <row r="2307" spans="1:33">
      <c r="A2307" s="12" t="s">
        <v>166</v>
      </c>
      <c r="B2307" s="13" t="s">
        <v>74</v>
      </c>
      <c r="C2307" s="13" t="s">
        <v>183</v>
      </c>
      <c r="D2307" s="13">
        <v>2017</v>
      </c>
      <c r="E2307" s="13">
        <v>2017</v>
      </c>
      <c r="F2307" s="13" t="s">
        <v>102</v>
      </c>
      <c r="G2307" s="88"/>
      <c r="H2307" s="88"/>
      <c r="I2307" s="88"/>
      <c r="J2307" s="88"/>
      <c r="K2307" s="88"/>
      <c r="L2307" s="88"/>
      <c r="M2307" s="88">
        <v>52114</v>
      </c>
      <c r="N2307" s="88">
        <v>121374</v>
      </c>
      <c r="O2307" s="88"/>
      <c r="P2307" s="88"/>
      <c r="Q2307" s="88"/>
      <c r="R2307" s="88"/>
      <c r="S2307" s="88"/>
      <c r="T2307" s="88"/>
      <c r="U2307" s="88"/>
      <c r="V2307" s="88"/>
      <c r="W2307" s="140"/>
      <c r="X2307" s="140"/>
      <c r="Y2307" s="140"/>
      <c r="Z2307" s="25">
        <v>0.9839424141749723</v>
      </c>
      <c r="AA2307" s="25">
        <v>0.95020188425302832</v>
      </c>
      <c r="AB2307" s="25">
        <v>0.4</v>
      </c>
      <c r="AC2307" s="25">
        <v>3.6799999999999999E-2</v>
      </c>
      <c r="AD2307" s="121">
        <v>2209</v>
      </c>
      <c r="AE2307" s="121">
        <v>298</v>
      </c>
      <c r="AF2307" s="88">
        <v>7742</v>
      </c>
      <c r="AG2307" s="88">
        <v>18437</v>
      </c>
    </row>
    <row r="2308" spans="1:33">
      <c r="A2308" s="12" t="s">
        <v>167</v>
      </c>
      <c r="B2308" s="13" t="s">
        <v>75</v>
      </c>
      <c r="C2308" s="13" t="s">
        <v>183</v>
      </c>
      <c r="D2308" s="13">
        <v>2017</v>
      </c>
      <c r="E2308" s="13">
        <v>2017</v>
      </c>
      <c r="F2308" s="13" t="s">
        <v>102</v>
      </c>
      <c r="G2308" s="88"/>
      <c r="H2308" s="88"/>
      <c r="I2308" s="88"/>
      <c r="J2308" s="88"/>
      <c r="K2308" s="88"/>
      <c r="L2308" s="88"/>
      <c r="M2308" s="88">
        <v>2959</v>
      </c>
      <c r="N2308" s="88">
        <v>5187</v>
      </c>
      <c r="O2308" s="88"/>
      <c r="P2308" s="88"/>
      <c r="Q2308" s="88"/>
      <c r="R2308" s="88"/>
      <c r="S2308" s="88"/>
      <c r="T2308" s="88"/>
      <c r="U2308" s="88"/>
      <c r="V2308" s="88"/>
      <c r="W2308" s="140"/>
      <c r="X2308" s="140"/>
      <c r="Y2308" s="140"/>
      <c r="Z2308" s="25">
        <v>0.96026490066225167</v>
      </c>
      <c r="AA2308" s="25">
        <v>0.99019607843137258</v>
      </c>
      <c r="AB2308" s="25">
        <v>0.27300000000000002</v>
      </c>
      <c r="AC2308" s="81">
        <v>0.1</v>
      </c>
      <c r="AD2308" s="121">
        <v>231</v>
      </c>
      <c r="AE2308" s="121">
        <v>36</v>
      </c>
      <c r="AF2308" s="88">
        <v>90</v>
      </c>
      <c r="AG2308" s="88">
        <v>152</v>
      </c>
    </row>
    <row r="2309" spans="1:33">
      <c r="A2309" s="12" t="s">
        <v>168</v>
      </c>
      <c r="B2309" s="13" t="s">
        <v>74</v>
      </c>
      <c r="C2309" s="13" t="s">
        <v>183</v>
      </c>
      <c r="D2309" s="13">
        <v>2017</v>
      </c>
      <c r="E2309" s="13">
        <v>2017</v>
      </c>
      <c r="F2309" s="13" t="s">
        <v>102</v>
      </c>
      <c r="G2309" s="88"/>
      <c r="H2309" s="88"/>
      <c r="I2309" s="88"/>
      <c r="J2309" s="88"/>
      <c r="K2309" s="88"/>
      <c r="L2309" s="88"/>
      <c r="M2309" s="88">
        <v>36304</v>
      </c>
      <c r="N2309" s="88">
        <v>72699</v>
      </c>
      <c r="O2309" s="88"/>
      <c r="P2309" s="88"/>
      <c r="Q2309" s="88"/>
      <c r="R2309" s="88"/>
      <c r="S2309" s="88"/>
      <c r="T2309" s="88"/>
      <c r="U2309" s="88"/>
      <c r="V2309" s="88"/>
      <c r="W2309" s="140"/>
      <c r="X2309" s="140"/>
      <c r="Y2309" s="140"/>
      <c r="Z2309" s="25">
        <v>0.98737727910238426</v>
      </c>
      <c r="AA2309" s="25">
        <v>0.95953757225433522</v>
      </c>
      <c r="AB2309" s="25">
        <v>0.222</v>
      </c>
      <c r="AC2309" s="25">
        <v>6.2700000000000006E-2</v>
      </c>
      <c r="AD2309" s="121">
        <v>2684</v>
      </c>
      <c r="AE2309" s="121">
        <v>378</v>
      </c>
      <c r="AF2309" s="88">
        <v>6491</v>
      </c>
      <c r="AG2309" s="88">
        <v>14953</v>
      </c>
    </row>
    <row r="2310" spans="1:33">
      <c r="A2310" s="12" t="s">
        <v>169</v>
      </c>
      <c r="B2310" s="13" t="s">
        <v>74</v>
      </c>
      <c r="C2310" s="13" t="s">
        <v>183</v>
      </c>
      <c r="D2310" s="13">
        <v>2017</v>
      </c>
      <c r="E2310" s="13">
        <v>2017</v>
      </c>
      <c r="F2310" s="13" t="s">
        <v>102</v>
      </c>
      <c r="G2310" s="88"/>
      <c r="H2310" s="88"/>
      <c r="I2310" s="88"/>
      <c r="J2310" s="88"/>
      <c r="K2310" s="88"/>
      <c r="L2310" s="88"/>
      <c r="M2310" s="88">
        <v>10119</v>
      </c>
      <c r="N2310" s="88">
        <v>19606</v>
      </c>
      <c r="O2310" s="88"/>
      <c r="P2310" s="88"/>
      <c r="Q2310" s="88"/>
      <c r="R2310" s="88"/>
      <c r="S2310" s="88"/>
      <c r="T2310" s="88"/>
      <c r="U2310" s="88"/>
      <c r="V2310" s="88"/>
      <c r="W2310" s="140"/>
      <c r="X2310" s="140"/>
      <c r="Y2310" s="140"/>
      <c r="Z2310" s="25">
        <v>0.90606653620352251</v>
      </c>
      <c r="AA2310" s="25">
        <v>0.94468085106382982</v>
      </c>
      <c r="AB2310" s="25">
        <v>0.27300000000000002</v>
      </c>
      <c r="AC2310" s="25">
        <v>0.1</v>
      </c>
      <c r="AD2310" s="121">
        <v>723</v>
      </c>
      <c r="AE2310" s="121">
        <v>21</v>
      </c>
      <c r="AF2310" s="88">
        <v>905</v>
      </c>
      <c r="AG2310" s="88">
        <v>1822</v>
      </c>
    </row>
    <row r="2311" spans="1:33">
      <c r="A2311" s="12" t="s">
        <v>170</v>
      </c>
      <c r="B2311" s="13" t="s">
        <v>75</v>
      </c>
      <c r="C2311" s="13" t="s">
        <v>183</v>
      </c>
      <c r="D2311" s="13">
        <v>2017</v>
      </c>
      <c r="E2311" s="13">
        <v>2017</v>
      </c>
      <c r="F2311" s="13" t="s">
        <v>102</v>
      </c>
      <c r="G2311" s="88"/>
      <c r="H2311" s="88"/>
      <c r="I2311" s="88"/>
      <c r="J2311" s="88"/>
      <c r="K2311" s="88"/>
      <c r="L2311" s="88"/>
      <c r="M2311" s="88">
        <v>5932</v>
      </c>
      <c r="N2311" s="88">
        <v>12835</v>
      </c>
      <c r="O2311" s="88"/>
      <c r="P2311" s="88"/>
      <c r="Q2311" s="88"/>
      <c r="R2311" s="88"/>
      <c r="S2311" s="88"/>
      <c r="T2311" s="88"/>
      <c r="U2311" s="88"/>
      <c r="V2311" s="88"/>
      <c r="W2311" s="140"/>
      <c r="X2311" s="140"/>
      <c r="Y2311" s="140"/>
      <c r="Z2311" s="25">
        <v>0.99344262295081964</v>
      </c>
      <c r="AA2311" s="25">
        <v>0.98393574297188757</v>
      </c>
      <c r="AB2311" s="25">
        <v>0.27300000000000002</v>
      </c>
      <c r="AC2311" s="25">
        <v>0.1</v>
      </c>
      <c r="AD2311" s="121">
        <v>455</v>
      </c>
      <c r="AE2311" s="121">
        <v>69</v>
      </c>
      <c r="AF2311" s="88">
        <v>454</v>
      </c>
      <c r="AG2311" s="88">
        <v>942</v>
      </c>
    </row>
    <row r="2312" spans="1:33">
      <c r="A2312" s="48" t="s">
        <v>171</v>
      </c>
      <c r="B2312" s="13" t="s">
        <v>66</v>
      </c>
      <c r="C2312" s="13" t="s">
        <v>62</v>
      </c>
      <c r="D2312" s="13">
        <v>2017</v>
      </c>
      <c r="E2312" s="13">
        <v>2017</v>
      </c>
      <c r="F2312" s="13" t="s">
        <v>102</v>
      </c>
      <c r="G2312" s="88">
        <v>251341</v>
      </c>
      <c r="H2312" s="88">
        <v>1724846</v>
      </c>
      <c r="I2312" s="88">
        <v>2171</v>
      </c>
      <c r="J2312" s="88">
        <v>17480</v>
      </c>
      <c r="K2312" s="88">
        <v>253512</v>
      </c>
      <c r="L2312" s="88">
        <v>1742326</v>
      </c>
      <c r="M2312" s="45">
        <v>1995838</v>
      </c>
      <c r="N2312" s="45">
        <v>4136072</v>
      </c>
      <c r="O2312" s="45">
        <v>645135</v>
      </c>
      <c r="P2312" s="45">
        <v>3445031</v>
      </c>
      <c r="Q2312" s="45">
        <v>4090166</v>
      </c>
      <c r="R2312" s="45">
        <v>7124</v>
      </c>
      <c r="S2312" s="45">
        <v>38782</v>
      </c>
      <c r="T2312" s="45">
        <v>45906</v>
      </c>
      <c r="U2312" s="45">
        <v>652259</v>
      </c>
      <c r="V2312" s="45">
        <v>3483813</v>
      </c>
      <c r="W2312" s="138">
        <v>559715080</v>
      </c>
      <c r="X2312" s="138">
        <v>5287255</v>
      </c>
      <c r="Y2312" s="138">
        <v>565002335</v>
      </c>
      <c r="Z2312" s="25">
        <v>0.98531592043007976</v>
      </c>
      <c r="AA2312" s="25">
        <v>0.94036340720512546</v>
      </c>
      <c r="AB2312" s="25">
        <v>0.39200000000000002</v>
      </c>
      <c r="AC2312" s="25">
        <v>6.93E-2</v>
      </c>
      <c r="AD2312" s="121">
        <v>121684</v>
      </c>
      <c r="AE2312" s="121">
        <v>29270</v>
      </c>
      <c r="AF2312" s="88">
        <v>279159</v>
      </c>
      <c r="AG2312" s="88">
        <v>600740</v>
      </c>
    </row>
    <row r="2313" spans="1:33">
      <c r="A2313" s="48" t="s">
        <v>172</v>
      </c>
      <c r="B2313" s="13" t="s">
        <v>74</v>
      </c>
      <c r="C2313" s="13" t="s">
        <v>62</v>
      </c>
      <c r="D2313" s="13">
        <v>2017</v>
      </c>
      <c r="E2313" s="13">
        <v>2017</v>
      </c>
      <c r="F2313" s="13" t="s">
        <v>102</v>
      </c>
      <c r="G2313" s="88"/>
      <c r="H2313" s="88"/>
      <c r="I2313" s="88"/>
      <c r="J2313" s="88"/>
      <c r="K2313" s="88"/>
      <c r="L2313" s="88"/>
      <c r="M2313" s="45">
        <v>56804</v>
      </c>
      <c r="N2313" s="45">
        <v>108049</v>
      </c>
      <c r="O2313" s="45"/>
      <c r="P2313" s="45"/>
      <c r="Q2313" s="45"/>
      <c r="R2313" s="45"/>
      <c r="S2313" s="45"/>
      <c r="T2313" s="45"/>
      <c r="U2313" s="45"/>
      <c r="V2313" s="45"/>
      <c r="W2313" s="138"/>
      <c r="X2313" s="138"/>
      <c r="Y2313" s="138"/>
      <c r="Z2313" s="25" t="s">
        <v>66</v>
      </c>
      <c r="AA2313" s="25" t="s">
        <v>66</v>
      </c>
      <c r="AB2313" s="25">
        <v>0.53300000000000003</v>
      </c>
      <c r="AC2313" s="25">
        <v>4.3200000000000002E-2</v>
      </c>
      <c r="AD2313" s="121">
        <v>4304</v>
      </c>
      <c r="AE2313" s="121">
        <v>1232</v>
      </c>
      <c r="AF2313" s="88">
        <v>6914</v>
      </c>
      <c r="AG2313" s="88">
        <v>13514</v>
      </c>
    </row>
    <row r="2314" spans="1:33">
      <c r="A2314" s="48" t="s">
        <v>173</v>
      </c>
      <c r="B2314" s="13" t="s">
        <v>75</v>
      </c>
      <c r="C2314" s="13" t="s">
        <v>62</v>
      </c>
      <c r="D2314" s="13">
        <v>2017</v>
      </c>
      <c r="E2314" s="13">
        <v>2017</v>
      </c>
      <c r="F2314" s="13" t="s">
        <v>102</v>
      </c>
      <c r="G2314" s="88"/>
      <c r="H2314" s="88"/>
      <c r="I2314" s="88"/>
      <c r="J2314" s="88"/>
      <c r="K2314" s="88"/>
      <c r="L2314" s="88"/>
      <c r="M2314" s="45">
        <v>84</v>
      </c>
      <c r="N2314" s="45">
        <v>143</v>
      </c>
      <c r="O2314" s="45"/>
      <c r="P2314" s="45"/>
      <c r="Q2314" s="45"/>
      <c r="R2314" s="45"/>
      <c r="S2314" s="45"/>
      <c r="T2314" s="45"/>
      <c r="U2314" s="45"/>
      <c r="V2314" s="45"/>
      <c r="W2314" s="138"/>
      <c r="X2314" s="138"/>
      <c r="Y2314" s="138"/>
      <c r="Z2314" s="25">
        <v>1</v>
      </c>
      <c r="AA2314" s="25">
        <v>1</v>
      </c>
      <c r="AB2314" s="25">
        <v>0.3</v>
      </c>
      <c r="AC2314" s="25">
        <v>9.3899999999999997E-2</v>
      </c>
      <c r="AD2314" s="121">
        <v>2</v>
      </c>
      <c r="AE2314" s="121">
        <v>1</v>
      </c>
      <c r="AF2314" s="88" t="s">
        <v>430</v>
      </c>
      <c r="AG2314" s="88" t="s">
        <v>430</v>
      </c>
    </row>
    <row r="2315" spans="1:33">
      <c r="A2315" s="48" t="s">
        <v>174</v>
      </c>
      <c r="B2315" s="13" t="s">
        <v>75</v>
      </c>
      <c r="C2315" s="13" t="s">
        <v>62</v>
      </c>
      <c r="D2315" s="13">
        <v>2017</v>
      </c>
      <c r="E2315" s="13">
        <v>2017</v>
      </c>
      <c r="F2315" s="13" t="s">
        <v>102</v>
      </c>
      <c r="G2315" s="88"/>
      <c r="H2315" s="88"/>
      <c r="I2315" s="88"/>
      <c r="J2315" s="88"/>
      <c r="K2315" s="88"/>
      <c r="L2315" s="88"/>
      <c r="M2315" s="45">
        <v>1673</v>
      </c>
      <c r="N2315" s="45">
        <v>3078</v>
      </c>
      <c r="O2315" s="45"/>
      <c r="P2315" s="45"/>
      <c r="Q2315" s="45"/>
      <c r="R2315" s="45"/>
      <c r="S2315" s="45"/>
      <c r="T2315" s="45"/>
      <c r="U2315" s="45"/>
      <c r="V2315" s="45"/>
      <c r="W2315" s="138"/>
      <c r="X2315" s="138"/>
      <c r="Y2315" s="138"/>
      <c r="Z2315" s="25">
        <v>1</v>
      </c>
      <c r="AA2315" s="25">
        <v>0.97222222222222221</v>
      </c>
      <c r="AB2315" s="25">
        <v>0.3</v>
      </c>
      <c r="AC2315" s="25">
        <v>9.3899999999999997E-2</v>
      </c>
      <c r="AD2315" s="121">
        <v>112</v>
      </c>
      <c r="AE2315" s="121">
        <v>20</v>
      </c>
      <c r="AF2315" s="88">
        <v>41</v>
      </c>
      <c r="AG2315" s="88">
        <v>75</v>
      </c>
    </row>
    <row r="2316" spans="1:33">
      <c r="A2316" s="48" t="s">
        <v>175</v>
      </c>
      <c r="B2316" s="13" t="s">
        <v>75</v>
      </c>
      <c r="C2316" s="13" t="s">
        <v>62</v>
      </c>
      <c r="D2316" s="13">
        <v>2017</v>
      </c>
      <c r="E2316" s="13">
        <v>2017</v>
      </c>
      <c r="F2316" s="13" t="s">
        <v>102</v>
      </c>
      <c r="G2316" s="88"/>
      <c r="H2316" s="88"/>
      <c r="I2316" s="88"/>
      <c r="J2316" s="88"/>
      <c r="K2316" s="88"/>
      <c r="L2316" s="88"/>
      <c r="M2316" s="45">
        <v>16636</v>
      </c>
      <c r="N2316" s="45">
        <v>30944</v>
      </c>
      <c r="O2316" s="45"/>
      <c r="P2316" s="45"/>
      <c r="Q2316" s="45"/>
      <c r="R2316" s="45"/>
      <c r="S2316" s="45"/>
      <c r="T2316" s="45"/>
      <c r="U2316" s="45"/>
      <c r="V2316" s="45"/>
      <c r="W2316" s="138"/>
      <c r="X2316" s="138"/>
      <c r="Y2316" s="138"/>
      <c r="Z2316" s="25">
        <v>0.8743386243386243</v>
      </c>
      <c r="AA2316" s="25">
        <v>0.95194085027726427</v>
      </c>
      <c r="AB2316" s="25">
        <v>0.3</v>
      </c>
      <c r="AC2316" s="25">
        <v>9.3899999999999997E-2</v>
      </c>
      <c r="AD2316" s="121">
        <v>1339</v>
      </c>
      <c r="AE2316" s="121">
        <v>449</v>
      </c>
      <c r="AF2316" s="88">
        <v>765</v>
      </c>
      <c r="AG2316" s="88">
        <v>1325</v>
      </c>
    </row>
    <row r="2317" spans="1:33">
      <c r="A2317" s="48" t="s">
        <v>176</v>
      </c>
      <c r="B2317" s="13" t="s">
        <v>75</v>
      </c>
      <c r="C2317" s="13" t="s">
        <v>62</v>
      </c>
      <c r="D2317" s="13">
        <v>2017</v>
      </c>
      <c r="E2317" s="13">
        <v>2017</v>
      </c>
      <c r="F2317" s="13" t="s">
        <v>102</v>
      </c>
      <c r="G2317" s="88"/>
      <c r="H2317" s="88"/>
      <c r="I2317" s="88"/>
      <c r="J2317" s="88"/>
      <c r="K2317" s="88"/>
      <c r="L2317" s="88"/>
      <c r="M2317" s="45">
        <v>2808</v>
      </c>
      <c r="N2317" s="45">
        <v>5089</v>
      </c>
      <c r="O2317" s="45"/>
      <c r="P2317" s="45"/>
      <c r="Q2317" s="45"/>
      <c r="R2317" s="45"/>
      <c r="S2317" s="45"/>
      <c r="T2317" s="45"/>
      <c r="U2317" s="45"/>
      <c r="V2317" s="45"/>
      <c r="W2317" s="138"/>
      <c r="X2317" s="138"/>
      <c r="Y2317" s="138"/>
      <c r="Z2317" s="25">
        <v>1</v>
      </c>
      <c r="AA2317" s="25">
        <v>0.94047619047619047</v>
      </c>
      <c r="AB2317" s="25">
        <v>0.3</v>
      </c>
      <c r="AC2317" s="25">
        <v>9.3899999999999997E-2</v>
      </c>
      <c r="AD2317" s="121">
        <v>174</v>
      </c>
      <c r="AE2317" s="121">
        <v>27</v>
      </c>
      <c r="AF2317" s="88">
        <v>62</v>
      </c>
      <c r="AG2317" s="88">
        <v>118</v>
      </c>
    </row>
    <row r="2318" spans="1:33">
      <c r="A2318" s="48" t="s">
        <v>177</v>
      </c>
      <c r="B2318" s="13" t="s">
        <v>75</v>
      </c>
      <c r="C2318" s="13" t="s">
        <v>62</v>
      </c>
      <c r="D2318" s="13">
        <v>2017</v>
      </c>
      <c r="E2318" s="13">
        <v>2017</v>
      </c>
      <c r="F2318" s="13" t="s">
        <v>102</v>
      </c>
      <c r="G2318" s="88"/>
      <c r="H2318" s="88"/>
      <c r="I2318" s="88"/>
      <c r="J2318" s="88"/>
      <c r="K2318" s="88"/>
      <c r="L2318" s="88"/>
      <c r="M2318" s="45">
        <v>703</v>
      </c>
      <c r="N2318" s="45">
        <v>1649</v>
      </c>
      <c r="O2318" s="45"/>
      <c r="P2318" s="45"/>
      <c r="Q2318" s="45"/>
      <c r="R2318" s="45"/>
      <c r="S2318" s="45"/>
      <c r="T2318" s="45"/>
      <c r="U2318" s="45"/>
      <c r="V2318" s="45"/>
      <c r="W2318" s="138"/>
      <c r="X2318" s="138"/>
      <c r="Y2318" s="138"/>
      <c r="Z2318" s="25">
        <v>1</v>
      </c>
      <c r="AA2318" s="25">
        <v>0.94444444444444442</v>
      </c>
      <c r="AB2318" s="25">
        <v>0.3</v>
      </c>
      <c r="AC2318" s="25">
        <v>9.3899999999999997E-2</v>
      </c>
      <c r="AD2318" s="121">
        <v>53</v>
      </c>
      <c r="AE2318" s="121">
        <v>8</v>
      </c>
      <c r="AF2318" s="88">
        <v>115</v>
      </c>
      <c r="AG2318" s="88">
        <v>265</v>
      </c>
    </row>
    <row r="2319" spans="1:33">
      <c r="A2319" s="48" t="s">
        <v>178</v>
      </c>
      <c r="B2319" s="13" t="s">
        <v>74</v>
      </c>
      <c r="C2319" s="13" t="s">
        <v>62</v>
      </c>
      <c r="D2319" s="13">
        <v>2017</v>
      </c>
      <c r="E2319" s="13">
        <v>2017</v>
      </c>
      <c r="F2319" s="13" t="s">
        <v>102</v>
      </c>
      <c r="G2319" s="88"/>
      <c r="H2319" s="88"/>
      <c r="I2319" s="88"/>
      <c r="J2319" s="88"/>
      <c r="K2319" s="88"/>
      <c r="L2319" s="88"/>
      <c r="M2319" s="45">
        <v>31281</v>
      </c>
      <c r="N2319" s="45">
        <v>62475</v>
      </c>
      <c r="O2319" s="45"/>
      <c r="P2319" s="45"/>
      <c r="Q2319" s="45"/>
      <c r="R2319" s="45"/>
      <c r="S2319" s="45"/>
      <c r="T2319" s="45"/>
      <c r="U2319" s="45"/>
      <c r="V2319" s="45"/>
      <c r="W2319" s="138"/>
      <c r="X2319" s="138"/>
      <c r="Y2319" s="138"/>
      <c r="Z2319" s="25">
        <v>0.96963123644251625</v>
      </c>
      <c r="AA2319" s="25">
        <v>0.99128540305010893</v>
      </c>
      <c r="AB2319" s="25">
        <v>0.27300000000000002</v>
      </c>
      <c r="AC2319" s="25">
        <v>6.1800000000000001E-2</v>
      </c>
      <c r="AD2319" s="121">
        <v>1915</v>
      </c>
      <c r="AE2319" s="121">
        <v>508</v>
      </c>
      <c r="AF2319" s="88">
        <v>4444</v>
      </c>
      <c r="AG2319" s="88">
        <v>9069</v>
      </c>
    </row>
    <row r="2320" spans="1:33">
      <c r="A2320" s="48" t="s">
        <v>179</v>
      </c>
      <c r="B2320" s="13" t="s">
        <v>75</v>
      </c>
      <c r="C2320" s="13" t="s">
        <v>62</v>
      </c>
      <c r="D2320" s="13">
        <v>2017</v>
      </c>
      <c r="E2320" s="13">
        <v>2017</v>
      </c>
      <c r="F2320" s="13" t="s">
        <v>102</v>
      </c>
      <c r="G2320" s="88"/>
      <c r="H2320" s="88"/>
      <c r="I2320" s="88"/>
      <c r="J2320" s="88"/>
      <c r="K2320" s="88"/>
      <c r="L2320" s="88"/>
      <c r="M2320" s="45">
        <v>2563</v>
      </c>
      <c r="N2320" s="45">
        <v>5269</v>
      </c>
      <c r="O2320" s="45"/>
      <c r="P2320" s="45"/>
      <c r="Q2320" s="45"/>
      <c r="R2320" s="45"/>
      <c r="S2320" s="45"/>
      <c r="T2320" s="45"/>
      <c r="U2320" s="45"/>
      <c r="V2320" s="45"/>
      <c r="W2320" s="138"/>
      <c r="X2320" s="138"/>
      <c r="Y2320" s="138"/>
      <c r="Z2320" s="25">
        <v>0.97979797979797978</v>
      </c>
      <c r="AA2320" s="25">
        <v>0.88235294117647056</v>
      </c>
      <c r="AB2320" s="25">
        <v>0.3</v>
      </c>
      <c r="AC2320" s="25">
        <v>9.3899999999999997E-2</v>
      </c>
      <c r="AD2320" s="121">
        <v>170</v>
      </c>
      <c r="AE2320" s="121">
        <v>5</v>
      </c>
      <c r="AF2320" s="88">
        <v>109</v>
      </c>
      <c r="AG2320" s="88">
        <v>202</v>
      </c>
    </row>
    <row r="2321" spans="1:33">
      <c r="A2321" s="48" t="s">
        <v>180</v>
      </c>
      <c r="B2321" s="13" t="s">
        <v>75</v>
      </c>
      <c r="C2321" s="13" t="s">
        <v>62</v>
      </c>
      <c r="D2321" s="13">
        <v>2017</v>
      </c>
      <c r="E2321" s="13">
        <v>2017</v>
      </c>
      <c r="F2321" s="13" t="s">
        <v>102</v>
      </c>
      <c r="G2321" s="88"/>
      <c r="H2321" s="88"/>
      <c r="I2321" s="88"/>
      <c r="J2321" s="88"/>
      <c r="K2321" s="88"/>
      <c r="L2321" s="88"/>
      <c r="M2321" s="45">
        <v>6841</v>
      </c>
      <c r="N2321" s="45">
        <v>12170</v>
      </c>
      <c r="O2321" s="45"/>
      <c r="P2321" s="45"/>
      <c r="Q2321" s="45"/>
      <c r="R2321" s="45"/>
      <c r="S2321" s="45"/>
      <c r="T2321" s="45"/>
      <c r="U2321" s="45"/>
      <c r="V2321" s="45"/>
      <c r="W2321" s="138"/>
      <c r="X2321" s="138"/>
      <c r="Y2321" s="138"/>
      <c r="Z2321" s="25">
        <v>1</v>
      </c>
      <c r="AA2321" s="25">
        <v>0.98734177215189878</v>
      </c>
      <c r="AB2321" s="25">
        <v>0.3</v>
      </c>
      <c r="AC2321" s="25">
        <v>9.3899999999999997E-2</v>
      </c>
      <c r="AD2321" s="121">
        <v>526</v>
      </c>
      <c r="AE2321" s="121">
        <v>92</v>
      </c>
      <c r="AF2321" s="88">
        <v>354</v>
      </c>
      <c r="AG2321" s="88">
        <v>723</v>
      </c>
    </row>
    <row r="2322" spans="1:33">
      <c r="A2322" s="76" t="s">
        <v>122</v>
      </c>
      <c r="B2322" s="13" t="s">
        <v>74</v>
      </c>
      <c r="C2322" s="13" t="s">
        <v>62</v>
      </c>
      <c r="D2322" s="13">
        <v>2017</v>
      </c>
      <c r="E2322" s="13">
        <v>2017</v>
      </c>
      <c r="F2322" s="13" t="s">
        <v>102</v>
      </c>
      <c r="G2322" s="88"/>
      <c r="H2322" s="88"/>
      <c r="I2322" s="88"/>
      <c r="J2322" s="88"/>
      <c r="K2322" s="88"/>
      <c r="L2322" s="88"/>
      <c r="M2322" s="45">
        <v>97927</v>
      </c>
      <c r="N2322" s="45">
        <v>226442</v>
      </c>
      <c r="O2322" s="45"/>
      <c r="P2322" s="45"/>
      <c r="Q2322" s="45"/>
      <c r="R2322" s="45"/>
      <c r="S2322" s="45"/>
      <c r="T2322" s="45"/>
      <c r="U2322" s="45"/>
      <c r="V2322" s="45"/>
      <c r="W2322" s="138"/>
      <c r="X2322" s="138"/>
      <c r="Y2322" s="138"/>
      <c r="Z2322" s="25">
        <v>0.97843665768194066</v>
      </c>
      <c r="AA2322" s="25">
        <v>0.96780965710286915</v>
      </c>
      <c r="AB2322" s="25">
        <v>0.46400000000000002</v>
      </c>
      <c r="AC2322" s="25">
        <v>3.8699999999999998E-2</v>
      </c>
      <c r="AD2322" s="121">
        <v>4183</v>
      </c>
      <c r="AE2322" s="121">
        <v>1436</v>
      </c>
      <c r="AF2322" s="88">
        <v>13026</v>
      </c>
      <c r="AG2322" s="88">
        <v>29451</v>
      </c>
    </row>
    <row r="2323" spans="1:33">
      <c r="A2323" s="76" t="s">
        <v>123</v>
      </c>
      <c r="B2323" s="13" t="s">
        <v>75</v>
      </c>
      <c r="C2323" s="13" t="s">
        <v>62</v>
      </c>
      <c r="D2323" s="13">
        <v>2017</v>
      </c>
      <c r="E2323" s="13">
        <v>2017</v>
      </c>
      <c r="F2323" s="13" t="s">
        <v>102</v>
      </c>
      <c r="G2323" s="88"/>
      <c r="H2323" s="88"/>
      <c r="I2323" s="88"/>
      <c r="J2323" s="88"/>
      <c r="K2323" s="88"/>
      <c r="L2323" s="88"/>
      <c r="M2323" s="45">
        <v>1507</v>
      </c>
      <c r="N2323" s="45">
        <v>3459</v>
      </c>
      <c r="O2323" s="45"/>
      <c r="P2323" s="45"/>
      <c r="Q2323" s="45"/>
      <c r="R2323" s="45"/>
      <c r="S2323" s="45"/>
      <c r="T2323" s="45"/>
      <c r="U2323" s="45"/>
      <c r="V2323" s="45"/>
      <c r="W2323" s="138"/>
      <c r="X2323" s="138"/>
      <c r="Y2323" s="138"/>
      <c r="Z2323" s="25">
        <v>0.94736842105263164</v>
      </c>
      <c r="AA2323" s="25">
        <v>0.93333333333333335</v>
      </c>
      <c r="AB2323" s="25">
        <v>0.3</v>
      </c>
      <c r="AC2323" s="25">
        <v>9.3899999999999997E-2</v>
      </c>
      <c r="AD2323" s="121">
        <v>106</v>
      </c>
      <c r="AE2323" s="121">
        <v>14</v>
      </c>
      <c r="AF2323" s="88">
        <v>178</v>
      </c>
      <c r="AG2323" s="88">
        <v>391</v>
      </c>
    </row>
    <row r="2324" spans="1:33">
      <c r="A2324" s="76" t="s">
        <v>124</v>
      </c>
      <c r="B2324" s="13" t="s">
        <v>75</v>
      </c>
      <c r="C2324" s="13" t="s">
        <v>62</v>
      </c>
      <c r="D2324" s="13">
        <v>2017</v>
      </c>
      <c r="E2324" s="13">
        <v>2017</v>
      </c>
      <c r="F2324" s="13" t="s">
        <v>102</v>
      </c>
      <c r="G2324" s="88"/>
      <c r="H2324" s="88"/>
      <c r="I2324" s="88"/>
      <c r="J2324" s="88"/>
      <c r="K2324" s="88"/>
      <c r="L2324" s="88"/>
      <c r="M2324" s="45">
        <v>12167</v>
      </c>
      <c r="N2324" s="45">
        <v>20525</v>
      </c>
      <c r="O2324" s="45"/>
      <c r="P2324" s="45"/>
      <c r="Q2324" s="45"/>
      <c r="R2324" s="45"/>
      <c r="S2324" s="45"/>
      <c r="T2324" s="45"/>
      <c r="U2324" s="45"/>
      <c r="V2324" s="45"/>
      <c r="W2324" s="138"/>
      <c r="X2324" s="138"/>
      <c r="Y2324" s="138"/>
      <c r="Z2324" s="25">
        <v>0.99821109123434704</v>
      </c>
      <c r="AA2324" s="25">
        <v>0.97080291970802923</v>
      </c>
      <c r="AB2324" s="25">
        <v>0.3</v>
      </c>
      <c r="AC2324" s="25">
        <v>9.3899999999999997E-2</v>
      </c>
      <c r="AD2324" s="121">
        <v>1016</v>
      </c>
      <c r="AE2324" s="121">
        <v>183</v>
      </c>
      <c r="AF2324" s="88">
        <v>521</v>
      </c>
      <c r="AG2324" s="88">
        <v>1009</v>
      </c>
    </row>
    <row r="2325" spans="1:33">
      <c r="A2325" s="76" t="s">
        <v>125</v>
      </c>
      <c r="B2325" s="13" t="s">
        <v>75</v>
      </c>
      <c r="C2325" s="13" t="s">
        <v>62</v>
      </c>
      <c r="D2325" s="13">
        <v>2017</v>
      </c>
      <c r="E2325" s="13">
        <v>2017</v>
      </c>
      <c r="F2325" s="13" t="s">
        <v>102</v>
      </c>
      <c r="G2325" s="88"/>
      <c r="H2325" s="88"/>
      <c r="I2325" s="88"/>
      <c r="J2325" s="88"/>
      <c r="K2325" s="88"/>
      <c r="L2325" s="88"/>
      <c r="M2325" s="45">
        <v>17081</v>
      </c>
      <c r="N2325" s="45">
        <v>41323</v>
      </c>
      <c r="O2325" s="45"/>
      <c r="P2325" s="45"/>
      <c r="Q2325" s="45"/>
      <c r="R2325" s="45"/>
      <c r="S2325" s="45"/>
      <c r="T2325" s="45"/>
      <c r="U2325" s="45"/>
      <c r="V2325" s="45"/>
      <c r="W2325" s="138"/>
      <c r="X2325" s="138"/>
      <c r="Y2325" s="138"/>
      <c r="Z2325" s="25">
        <v>0.98561151079136688</v>
      </c>
      <c r="AA2325" s="25">
        <v>0.94209354120267264</v>
      </c>
      <c r="AB2325" s="25">
        <v>0.3</v>
      </c>
      <c r="AC2325" s="25">
        <v>9.3899999999999997E-2</v>
      </c>
      <c r="AD2325" s="121">
        <v>1005</v>
      </c>
      <c r="AE2325" s="121">
        <v>127</v>
      </c>
      <c r="AF2325" s="88">
        <v>854</v>
      </c>
      <c r="AG2325" s="88">
        <v>1694</v>
      </c>
    </row>
    <row r="2326" spans="1:33">
      <c r="A2326" s="76" t="s">
        <v>126</v>
      </c>
      <c r="B2326" s="13" t="s">
        <v>75</v>
      </c>
      <c r="C2326" s="13" t="s">
        <v>62</v>
      </c>
      <c r="D2326" s="13">
        <v>2017</v>
      </c>
      <c r="E2326" s="13">
        <v>2017</v>
      </c>
      <c r="F2326" s="13" t="s">
        <v>102</v>
      </c>
      <c r="G2326" s="88"/>
      <c r="H2326" s="88"/>
      <c r="I2326" s="88"/>
      <c r="J2326" s="88"/>
      <c r="K2326" s="88"/>
      <c r="L2326" s="88"/>
      <c r="M2326" s="45">
        <v>1040</v>
      </c>
      <c r="N2326" s="45">
        <v>1988</v>
      </c>
      <c r="O2326" s="45"/>
      <c r="P2326" s="45"/>
      <c r="Q2326" s="45"/>
      <c r="R2326" s="45"/>
      <c r="S2326" s="45"/>
      <c r="T2326" s="45"/>
      <c r="U2326" s="45"/>
      <c r="V2326" s="45"/>
      <c r="W2326" s="138"/>
      <c r="X2326" s="138"/>
      <c r="Y2326" s="138"/>
      <c r="Z2326" s="25">
        <v>0.98360655737704916</v>
      </c>
      <c r="AA2326" s="25">
        <v>0.92682926829268297</v>
      </c>
      <c r="AB2326" s="25">
        <v>0.3</v>
      </c>
      <c r="AC2326" s="25">
        <v>9.3899999999999997E-2</v>
      </c>
      <c r="AD2326" s="121">
        <v>68</v>
      </c>
      <c r="AE2326" s="121">
        <v>5</v>
      </c>
      <c r="AF2326" s="88">
        <v>59</v>
      </c>
      <c r="AG2326" s="88">
        <v>126</v>
      </c>
    </row>
    <row r="2327" spans="1:33">
      <c r="A2327" s="76" t="s">
        <v>127</v>
      </c>
      <c r="B2327" s="13" t="s">
        <v>75</v>
      </c>
      <c r="C2327" s="13" t="s">
        <v>62</v>
      </c>
      <c r="D2327" s="13">
        <v>2017</v>
      </c>
      <c r="E2327" s="13">
        <v>2017</v>
      </c>
      <c r="F2327" s="13" t="s">
        <v>102</v>
      </c>
      <c r="G2327" s="88"/>
      <c r="H2327" s="88"/>
      <c r="I2327" s="88"/>
      <c r="J2327" s="88"/>
      <c r="K2327" s="88"/>
      <c r="L2327" s="88"/>
      <c r="M2327" s="45">
        <v>69111</v>
      </c>
      <c r="N2327" s="45">
        <v>160813</v>
      </c>
      <c r="O2327" s="45"/>
      <c r="P2327" s="45"/>
      <c r="Q2327" s="45"/>
      <c r="R2327" s="45"/>
      <c r="S2327" s="45"/>
      <c r="T2327" s="45"/>
      <c r="U2327" s="45"/>
      <c r="V2327" s="45"/>
      <c r="W2327" s="138"/>
      <c r="X2327" s="138"/>
      <c r="Y2327" s="138"/>
      <c r="Z2327" s="25">
        <v>0.98847167325428198</v>
      </c>
      <c r="AA2327" s="25">
        <v>0.93027791321306674</v>
      </c>
      <c r="AB2327" s="25">
        <v>0.26700000000000002</v>
      </c>
      <c r="AC2327" s="25">
        <v>2.1899999999999999E-2</v>
      </c>
      <c r="AD2327" s="121">
        <v>4730</v>
      </c>
      <c r="AE2327" s="121">
        <v>1295</v>
      </c>
      <c r="AF2327" s="88">
        <v>9727</v>
      </c>
      <c r="AG2327" s="88">
        <v>22456</v>
      </c>
    </row>
    <row r="2328" spans="1:33">
      <c r="A2328" s="76" t="s">
        <v>128</v>
      </c>
      <c r="B2328" s="13" t="s">
        <v>75</v>
      </c>
      <c r="C2328" s="13" t="s">
        <v>62</v>
      </c>
      <c r="D2328" s="13">
        <v>2017</v>
      </c>
      <c r="E2328" s="13">
        <v>2017</v>
      </c>
      <c r="F2328" s="13" t="s">
        <v>102</v>
      </c>
      <c r="G2328" s="88"/>
      <c r="H2328" s="88"/>
      <c r="I2328" s="88"/>
      <c r="J2328" s="88"/>
      <c r="K2328" s="88"/>
      <c r="L2328" s="88"/>
      <c r="M2328" s="45">
        <v>10690</v>
      </c>
      <c r="N2328" s="45">
        <v>24293</v>
      </c>
      <c r="O2328" s="45"/>
      <c r="P2328" s="45"/>
      <c r="Q2328" s="45"/>
      <c r="R2328" s="45"/>
      <c r="S2328" s="45"/>
      <c r="T2328" s="45"/>
      <c r="U2328" s="45"/>
      <c r="V2328" s="45"/>
      <c r="W2328" s="138"/>
      <c r="X2328" s="138"/>
      <c r="Y2328" s="138"/>
      <c r="Z2328" s="25">
        <v>0.99389002036659879</v>
      </c>
      <c r="AA2328" s="25">
        <v>0.95870206489675514</v>
      </c>
      <c r="AB2328" s="25">
        <v>0.3</v>
      </c>
      <c r="AC2328" s="25">
        <v>9.3899999999999997E-2</v>
      </c>
      <c r="AD2328" s="121">
        <v>731</v>
      </c>
      <c r="AE2328" s="121">
        <v>108</v>
      </c>
      <c r="AF2328" s="88">
        <v>1258</v>
      </c>
      <c r="AG2328" s="88">
        <v>2899</v>
      </c>
    </row>
    <row r="2329" spans="1:33">
      <c r="A2329" s="76" t="s">
        <v>129</v>
      </c>
      <c r="B2329" s="13" t="s">
        <v>75</v>
      </c>
      <c r="C2329" s="13" t="s">
        <v>62</v>
      </c>
      <c r="D2329" s="13">
        <v>2017</v>
      </c>
      <c r="E2329" s="13">
        <v>2017</v>
      </c>
      <c r="F2329" s="13" t="s">
        <v>102</v>
      </c>
      <c r="G2329" s="88"/>
      <c r="H2329" s="88"/>
      <c r="I2329" s="88"/>
      <c r="J2329" s="88"/>
      <c r="K2329" s="88"/>
      <c r="L2329" s="88"/>
      <c r="M2329" s="45">
        <v>6428</v>
      </c>
      <c r="N2329" s="45">
        <v>12001</v>
      </c>
      <c r="O2329" s="45"/>
      <c r="P2329" s="45"/>
      <c r="Q2329" s="45"/>
      <c r="R2329" s="45"/>
      <c r="S2329" s="45"/>
      <c r="T2329" s="45"/>
      <c r="U2329" s="45"/>
      <c r="V2329" s="45"/>
      <c r="W2329" s="138"/>
      <c r="X2329" s="138"/>
      <c r="Y2329" s="138"/>
      <c r="Z2329" s="25">
        <v>0.95364238410596025</v>
      </c>
      <c r="AA2329" s="25">
        <v>0.93367346938775508</v>
      </c>
      <c r="AB2329" s="25">
        <v>0.3</v>
      </c>
      <c r="AC2329" s="25">
        <v>9.3899999999999997E-2</v>
      </c>
      <c r="AD2329" s="121">
        <v>382</v>
      </c>
      <c r="AE2329" s="121">
        <v>45</v>
      </c>
      <c r="AF2329" s="88">
        <v>374</v>
      </c>
      <c r="AG2329" s="88">
        <v>761</v>
      </c>
    </row>
    <row r="2330" spans="1:33">
      <c r="A2330" s="76" t="s">
        <v>130</v>
      </c>
      <c r="B2330" s="13" t="s">
        <v>75</v>
      </c>
      <c r="C2330" s="13" t="s">
        <v>62</v>
      </c>
      <c r="D2330" s="13">
        <v>2017</v>
      </c>
      <c r="E2330" s="13">
        <v>2017</v>
      </c>
      <c r="F2330" s="13" t="s">
        <v>102</v>
      </c>
      <c r="G2330" s="88"/>
      <c r="H2330" s="88"/>
      <c r="I2330" s="88"/>
      <c r="J2330" s="88"/>
      <c r="K2330" s="88"/>
      <c r="L2330" s="88"/>
      <c r="M2330" s="45">
        <v>1576</v>
      </c>
      <c r="N2330" s="45">
        <v>3123</v>
      </c>
      <c r="O2330" s="45"/>
      <c r="P2330" s="45"/>
      <c r="Q2330" s="45"/>
      <c r="R2330" s="45"/>
      <c r="S2330" s="45"/>
      <c r="T2330" s="45"/>
      <c r="U2330" s="45"/>
      <c r="V2330" s="45"/>
      <c r="W2330" s="138"/>
      <c r="X2330" s="138"/>
      <c r="Y2330" s="138"/>
      <c r="Z2330" s="25">
        <v>0.91139240506329111</v>
      </c>
      <c r="AA2330" s="25">
        <v>0.89473684210526316</v>
      </c>
      <c r="AB2330" s="25">
        <v>0.3</v>
      </c>
      <c r="AC2330" s="25">
        <v>9.3899999999999997E-2</v>
      </c>
      <c r="AD2330" s="121">
        <v>109</v>
      </c>
      <c r="AE2330" s="121">
        <v>13</v>
      </c>
      <c r="AF2330" s="88">
        <v>84</v>
      </c>
      <c r="AG2330" s="88">
        <v>161</v>
      </c>
    </row>
    <row r="2331" spans="1:33">
      <c r="A2331" s="76" t="s">
        <v>131</v>
      </c>
      <c r="B2331" s="13" t="s">
        <v>76</v>
      </c>
      <c r="C2331" s="13" t="s">
        <v>62</v>
      </c>
      <c r="D2331" s="13">
        <v>2017</v>
      </c>
      <c r="E2331" s="13">
        <v>2017</v>
      </c>
      <c r="F2331" s="13" t="s">
        <v>102</v>
      </c>
      <c r="G2331" s="88"/>
      <c r="H2331" s="88"/>
      <c r="I2331" s="88"/>
      <c r="J2331" s="88"/>
      <c r="K2331" s="88"/>
      <c r="L2331" s="88"/>
      <c r="M2331" s="45">
        <v>530579</v>
      </c>
      <c r="N2331" s="45">
        <v>1067896</v>
      </c>
      <c r="O2331" s="45"/>
      <c r="P2331" s="45"/>
      <c r="Q2331" s="45"/>
      <c r="R2331" s="45"/>
      <c r="S2331" s="45"/>
      <c r="T2331" s="45"/>
      <c r="U2331" s="45"/>
      <c r="V2331" s="45"/>
      <c r="W2331" s="138"/>
      <c r="X2331" s="138"/>
      <c r="Y2331" s="138"/>
      <c r="Z2331" s="25">
        <v>0.98908360868292278</v>
      </c>
      <c r="AA2331" s="25">
        <v>0.906644454411482</v>
      </c>
      <c r="AB2331" s="25">
        <v>0.44500000000000001</v>
      </c>
      <c r="AC2331" s="25">
        <v>0.1192</v>
      </c>
      <c r="AD2331" s="121">
        <v>28631</v>
      </c>
      <c r="AE2331" s="121">
        <v>5164</v>
      </c>
      <c r="AF2331" s="88">
        <v>89579</v>
      </c>
      <c r="AG2331" s="88">
        <v>188088</v>
      </c>
    </row>
    <row r="2332" spans="1:33">
      <c r="A2332" s="76" t="s">
        <v>132</v>
      </c>
      <c r="B2332" s="13" t="s">
        <v>75</v>
      </c>
      <c r="C2332" s="13" t="s">
        <v>62</v>
      </c>
      <c r="D2332" s="13">
        <v>2017</v>
      </c>
      <c r="E2332" s="13">
        <v>2017</v>
      </c>
      <c r="F2332" s="13" t="s">
        <v>102</v>
      </c>
      <c r="G2332" s="88"/>
      <c r="H2332" s="88"/>
      <c r="I2332" s="88"/>
      <c r="J2332" s="88"/>
      <c r="K2332" s="88"/>
      <c r="L2332" s="88"/>
      <c r="M2332" s="45">
        <v>11665</v>
      </c>
      <c r="N2332" s="45">
        <v>28309</v>
      </c>
      <c r="O2332" s="45"/>
      <c r="P2332" s="45"/>
      <c r="Q2332" s="45"/>
      <c r="R2332" s="45"/>
      <c r="S2332" s="45"/>
      <c r="T2332" s="45"/>
      <c r="U2332" s="45"/>
      <c r="V2332" s="45"/>
      <c r="W2332" s="138"/>
      <c r="X2332" s="138"/>
      <c r="Y2332" s="138"/>
      <c r="Z2332" s="25">
        <v>0.99679487179487181</v>
      </c>
      <c r="AA2332" s="25">
        <v>0.99534883720930234</v>
      </c>
      <c r="AB2332" s="25">
        <v>0.3</v>
      </c>
      <c r="AC2332" s="25">
        <v>9.3899999999999997E-2</v>
      </c>
      <c r="AD2332" s="121">
        <v>552</v>
      </c>
      <c r="AE2332" s="121">
        <v>61</v>
      </c>
      <c r="AF2332" s="88">
        <v>2740</v>
      </c>
      <c r="AG2332" s="88">
        <v>6653</v>
      </c>
    </row>
    <row r="2333" spans="1:33">
      <c r="A2333" s="76" t="s">
        <v>133</v>
      </c>
      <c r="B2333" s="13" t="s">
        <v>75</v>
      </c>
      <c r="C2333" s="13" t="s">
        <v>62</v>
      </c>
      <c r="D2333" s="13">
        <v>2017</v>
      </c>
      <c r="E2333" s="13">
        <v>2017</v>
      </c>
      <c r="F2333" s="13" t="s">
        <v>102</v>
      </c>
      <c r="G2333" s="88"/>
      <c r="H2333" s="88"/>
      <c r="I2333" s="88"/>
      <c r="J2333" s="88"/>
      <c r="K2333" s="88"/>
      <c r="L2333" s="88"/>
      <c r="M2333" s="45">
        <v>5945</v>
      </c>
      <c r="N2333" s="45">
        <v>9827</v>
      </c>
      <c r="O2333" s="45"/>
      <c r="P2333" s="45"/>
      <c r="Q2333" s="45"/>
      <c r="R2333" s="45"/>
      <c r="S2333" s="45"/>
      <c r="T2333" s="45"/>
      <c r="U2333" s="45"/>
      <c r="V2333" s="45"/>
      <c r="W2333" s="138"/>
      <c r="X2333" s="138"/>
      <c r="Y2333" s="138"/>
      <c r="Z2333" s="25">
        <v>0.98920863309352514</v>
      </c>
      <c r="AA2333" s="25">
        <v>0.95428571428571429</v>
      </c>
      <c r="AB2333" s="25">
        <v>0.3</v>
      </c>
      <c r="AC2333" s="25">
        <v>9.3899999999999997E-2</v>
      </c>
      <c r="AD2333" s="121">
        <v>432</v>
      </c>
      <c r="AE2333" s="121">
        <v>118</v>
      </c>
      <c r="AF2333" s="88">
        <v>1134</v>
      </c>
      <c r="AG2333" s="88">
        <v>2077</v>
      </c>
    </row>
    <row r="2334" spans="1:33">
      <c r="A2334" s="76" t="s">
        <v>134</v>
      </c>
      <c r="B2334" s="13" t="s">
        <v>75</v>
      </c>
      <c r="C2334" s="13" t="s">
        <v>62</v>
      </c>
      <c r="D2334" s="13">
        <v>2017</v>
      </c>
      <c r="E2334" s="13">
        <v>2017</v>
      </c>
      <c r="F2334" s="13" t="s">
        <v>102</v>
      </c>
      <c r="G2334" s="88"/>
      <c r="H2334" s="88"/>
      <c r="I2334" s="88"/>
      <c r="J2334" s="88"/>
      <c r="K2334" s="88"/>
      <c r="L2334" s="88"/>
      <c r="M2334" s="45">
        <v>1014</v>
      </c>
      <c r="N2334" s="45">
        <v>1834</v>
      </c>
      <c r="O2334" s="45"/>
      <c r="P2334" s="45"/>
      <c r="Q2334" s="45"/>
      <c r="R2334" s="45"/>
      <c r="S2334" s="45"/>
      <c r="T2334" s="45"/>
      <c r="U2334" s="45"/>
      <c r="V2334" s="45"/>
      <c r="W2334" s="138"/>
      <c r="X2334" s="138"/>
      <c r="Y2334" s="138"/>
      <c r="Z2334" s="25">
        <v>0.79545454545454541</v>
      </c>
      <c r="AA2334" s="25">
        <v>0.6071428571428571</v>
      </c>
      <c r="AB2334" s="25">
        <v>0.3</v>
      </c>
      <c r="AC2334" s="25">
        <v>9.3899999999999997E-2</v>
      </c>
      <c r="AD2334" s="121">
        <v>63</v>
      </c>
      <c r="AE2334" s="121">
        <v>10</v>
      </c>
      <c r="AF2334" s="88">
        <v>17</v>
      </c>
      <c r="AG2334" s="88">
        <v>34</v>
      </c>
    </row>
    <row r="2335" spans="1:33">
      <c r="A2335" s="76" t="s">
        <v>135</v>
      </c>
      <c r="B2335" s="13" t="s">
        <v>75</v>
      </c>
      <c r="C2335" s="13" t="s">
        <v>62</v>
      </c>
      <c r="D2335" s="13">
        <v>2017</v>
      </c>
      <c r="E2335" s="13">
        <v>2017</v>
      </c>
      <c r="F2335" s="13" t="s">
        <v>102</v>
      </c>
      <c r="G2335" s="88"/>
      <c r="H2335" s="88"/>
      <c r="I2335" s="88"/>
      <c r="J2335" s="88"/>
      <c r="K2335" s="88"/>
      <c r="L2335" s="88"/>
      <c r="M2335" s="45">
        <v>6184</v>
      </c>
      <c r="N2335" s="45">
        <v>11667</v>
      </c>
      <c r="O2335" s="45"/>
      <c r="P2335" s="45"/>
      <c r="Q2335" s="45"/>
      <c r="R2335" s="45"/>
      <c r="S2335" s="45"/>
      <c r="T2335" s="45"/>
      <c r="U2335" s="45"/>
      <c r="V2335" s="45"/>
      <c r="W2335" s="138"/>
      <c r="X2335" s="138"/>
      <c r="Y2335" s="138"/>
      <c r="Z2335" s="25">
        <v>0.92307692307692313</v>
      </c>
      <c r="AA2335" s="25">
        <v>0.93913043478260871</v>
      </c>
      <c r="AB2335" s="25">
        <v>0.3</v>
      </c>
      <c r="AC2335" s="25">
        <v>9.3899999999999997E-2</v>
      </c>
      <c r="AD2335" s="121">
        <v>441</v>
      </c>
      <c r="AE2335" s="121">
        <v>68</v>
      </c>
      <c r="AF2335" s="88">
        <v>488</v>
      </c>
      <c r="AG2335" s="88">
        <v>1091</v>
      </c>
    </row>
    <row r="2336" spans="1:33">
      <c r="A2336" s="76" t="s">
        <v>136</v>
      </c>
      <c r="B2336" s="13" t="s">
        <v>75</v>
      </c>
      <c r="C2336" s="13" t="s">
        <v>62</v>
      </c>
      <c r="D2336" s="13">
        <v>2017</v>
      </c>
      <c r="E2336" s="13">
        <v>2017</v>
      </c>
      <c r="F2336" s="13" t="s">
        <v>102</v>
      </c>
      <c r="G2336" s="88"/>
      <c r="H2336" s="88"/>
      <c r="I2336" s="88"/>
      <c r="J2336" s="88"/>
      <c r="K2336" s="88"/>
      <c r="L2336" s="88"/>
      <c r="M2336" s="45">
        <v>23754</v>
      </c>
      <c r="N2336" s="45">
        <v>54979</v>
      </c>
      <c r="O2336" s="45"/>
      <c r="P2336" s="45"/>
      <c r="Q2336" s="45"/>
      <c r="R2336" s="45"/>
      <c r="S2336" s="45"/>
      <c r="T2336" s="45"/>
      <c r="U2336" s="45"/>
      <c r="V2336" s="45"/>
      <c r="W2336" s="138"/>
      <c r="X2336" s="138"/>
      <c r="Y2336" s="138"/>
      <c r="Z2336" s="25">
        <v>0.98429319371727753</v>
      </c>
      <c r="AA2336" s="25">
        <v>0.95880149812734083</v>
      </c>
      <c r="AB2336" s="25">
        <v>0</v>
      </c>
      <c r="AC2336" s="25">
        <v>1.7999999999999999E-2</v>
      </c>
      <c r="AD2336" s="121">
        <v>1267</v>
      </c>
      <c r="AE2336" s="121">
        <v>184</v>
      </c>
      <c r="AF2336" s="88">
        <v>3530</v>
      </c>
      <c r="AG2336" s="88">
        <v>8220</v>
      </c>
    </row>
    <row r="2337" spans="1:33">
      <c r="A2337" s="76" t="s">
        <v>137</v>
      </c>
      <c r="B2337" s="13" t="s">
        <v>75</v>
      </c>
      <c r="C2337" s="13" t="s">
        <v>62</v>
      </c>
      <c r="D2337" s="13">
        <v>2017</v>
      </c>
      <c r="E2337" s="13">
        <v>2017</v>
      </c>
      <c r="F2337" s="13" t="s">
        <v>102</v>
      </c>
      <c r="G2337" s="88"/>
      <c r="H2337" s="88"/>
      <c r="I2337" s="88"/>
      <c r="J2337" s="88"/>
      <c r="K2337" s="88"/>
      <c r="L2337" s="88"/>
      <c r="M2337" s="45">
        <v>551</v>
      </c>
      <c r="N2337" s="45">
        <v>1180</v>
      </c>
      <c r="O2337" s="45"/>
      <c r="P2337" s="45"/>
      <c r="Q2337" s="45"/>
      <c r="R2337" s="45"/>
      <c r="S2337" s="45"/>
      <c r="T2337" s="45"/>
      <c r="U2337" s="45"/>
      <c r="V2337" s="45"/>
      <c r="W2337" s="138"/>
      <c r="X2337" s="138"/>
      <c r="Y2337" s="138"/>
      <c r="Z2337" s="25">
        <v>0.96</v>
      </c>
      <c r="AA2337" s="25">
        <v>1</v>
      </c>
      <c r="AB2337" s="25">
        <v>0.3</v>
      </c>
      <c r="AC2337" s="25">
        <v>9.3899999999999997E-2</v>
      </c>
      <c r="AD2337" s="121">
        <v>29</v>
      </c>
      <c r="AE2337" s="121">
        <v>3</v>
      </c>
      <c r="AF2337" s="88">
        <v>38</v>
      </c>
      <c r="AG2337" s="88">
        <v>71</v>
      </c>
    </row>
    <row r="2338" spans="1:33">
      <c r="A2338" s="76" t="s">
        <v>138</v>
      </c>
      <c r="B2338" s="13" t="s">
        <v>75</v>
      </c>
      <c r="C2338" s="13" t="s">
        <v>62</v>
      </c>
      <c r="D2338" s="13">
        <v>2017</v>
      </c>
      <c r="E2338" s="13">
        <v>2017</v>
      </c>
      <c r="F2338" s="13" t="s">
        <v>102</v>
      </c>
      <c r="G2338" s="88"/>
      <c r="H2338" s="88"/>
      <c r="I2338" s="88"/>
      <c r="J2338" s="88"/>
      <c r="K2338" s="88"/>
      <c r="L2338" s="88"/>
      <c r="M2338" s="45">
        <v>406</v>
      </c>
      <c r="N2338" s="45">
        <v>668</v>
      </c>
      <c r="O2338" s="45"/>
      <c r="P2338" s="45"/>
      <c r="Q2338" s="45"/>
      <c r="R2338" s="45"/>
      <c r="S2338" s="45"/>
      <c r="T2338" s="45"/>
      <c r="U2338" s="45"/>
      <c r="V2338" s="45"/>
      <c r="W2338" s="138"/>
      <c r="X2338" s="138"/>
      <c r="Y2338" s="138"/>
      <c r="Z2338" s="25">
        <v>1</v>
      </c>
      <c r="AA2338" s="25">
        <v>1</v>
      </c>
      <c r="AB2338" s="25">
        <v>0.3</v>
      </c>
      <c r="AC2338" s="25">
        <v>9.3899999999999997E-2</v>
      </c>
      <c r="AD2338" s="121">
        <v>35</v>
      </c>
      <c r="AE2338" s="121">
        <v>8</v>
      </c>
      <c r="AF2338" s="88">
        <v>54</v>
      </c>
      <c r="AG2338" s="88">
        <v>125</v>
      </c>
    </row>
    <row r="2339" spans="1:33">
      <c r="A2339" s="76" t="s">
        <v>139</v>
      </c>
      <c r="B2339" s="13" t="s">
        <v>75</v>
      </c>
      <c r="C2339" s="13" t="s">
        <v>62</v>
      </c>
      <c r="D2339" s="13">
        <v>2017</v>
      </c>
      <c r="E2339" s="13">
        <v>2017</v>
      </c>
      <c r="F2339" s="13" t="s">
        <v>102</v>
      </c>
      <c r="G2339" s="88"/>
      <c r="H2339" s="88"/>
      <c r="I2339" s="88"/>
      <c r="J2339" s="88"/>
      <c r="K2339" s="88"/>
      <c r="L2339" s="88"/>
      <c r="M2339" s="45">
        <v>22959</v>
      </c>
      <c r="N2339" s="45">
        <v>51364</v>
      </c>
      <c r="O2339" s="45"/>
      <c r="P2339" s="45"/>
      <c r="Q2339" s="45"/>
      <c r="R2339" s="45"/>
      <c r="S2339" s="45"/>
      <c r="T2339" s="45"/>
      <c r="U2339" s="45"/>
      <c r="V2339" s="45"/>
      <c r="W2339" s="138"/>
      <c r="X2339" s="138"/>
      <c r="Y2339" s="138"/>
      <c r="Z2339" s="25">
        <v>0.99861495844875348</v>
      </c>
      <c r="AA2339" s="25">
        <v>0.96853932584269664</v>
      </c>
      <c r="AB2339" s="25">
        <v>0.25</v>
      </c>
      <c r="AC2339" s="25">
        <v>1.3899999999999999E-2</v>
      </c>
      <c r="AD2339" s="121">
        <v>1208</v>
      </c>
      <c r="AE2339" s="121">
        <v>285</v>
      </c>
      <c r="AF2339" s="88">
        <v>7421</v>
      </c>
      <c r="AG2339" s="88">
        <v>17052</v>
      </c>
    </row>
    <row r="2340" spans="1:33">
      <c r="A2340" s="76" t="s">
        <v>140</v>
      </c>
      <c r="B2340" s="13" t="s">
        <v>75</v>
      </c>
      <c r="C2340" s="13" t="s">
        <v>62</v>
      </c>
      <c r="D2340" s="13">
        <v>2017</v>
      </c>
      <c r="E2340" s="13">
        <v>2017</v>
      </c>
      <c r="F2340" s="13" t="s">
        <v>102</v>
      </c>
      <c r="G2340" s="88"/>
      <c r="H2340" s="88"/>
      <c r="I2340" s="88"/>
      <c r="J2340" s="88"/>
      <c r="K2340" s="88"/>
      <c r="L2340" s="88"/>
      <c r="M2340" s="45">
        <v>3303</v>
      </c>
      <c r="N2340" s="45">
        <v>6648</v>
      </c>
      <c r="O2340" s="45"/>
      <c r="P2340" s="45"/>
      <c r="Q2340" s="45"/>
      <c r="R2340" s="45"/>
      <c r="S2340" s="45"/>
      <c r="T2340" s="45"/>
      <c r="U2340" s="45"/>
      <c r="V2340" s="45"/>
      <c r="W2340" s="138"/>
      <c r="X2340" s="138"/>
      <c r="Y2340" s="138"/>
      <c r="Z2340" s="25">
        <v>0.94776119402985071</v>
      </c>
      <c r="AA2340" s="25">
        <v>0.98765432098765427</v>
      </c>
      <c r="AB2340" s="25">
        <v>0.3</v>
      </c>
      <c r="AC2340" s="25">
        <v>9.3899999999999997E-2</v>
      </c>
      <c r="AD2340" s="121">
        <v>234</v>
      </c>
      <c r="AE2340" s="121">
        <v>66</v>
      </c>
      <c r="AF2340" s="88">
        <v>677</v>
      </c>
      <c r="AG2340" s="88">
        <v>1455</v>
      </c>
    </row>
    <row r="2341" spans="1:33">
      <c r="A2341" s="76" t="s">
        <v>141</v>
      </c>
      <c r="B2341" s="13" t="s">
        <v>75</v>
      </c>
      <c r="C2341" s="13" t="s">
        <v>62</v>
      </c>
      <c r="D2341" s="13">
        <v>2017</v>
      </c>
      <c r="E2341" s="13">
        <v>2017</v>
      </c>
      <c r="F2341" s="13" t="s">
        <v>102</v>
      </c>
      <c r="G2341" s="88"/>
      <c r="H2341" s="88"/>
      <c r="I2341" s="88"/>
      <c r="J2341" s="88"/>
      <c r="K2341" s="88"/>
      <c r="L2341" s="88"/>
      <c r="M2341" s="45">
        <v>4129</v>
      </c>
      <c r="N2341" s="45">
        <v>7204</v>
      </c>
      <c r="O2341" s="45"/>
      <c r="P2341" s="45"/>
      <c r="Q2341" s="45"/>
      <c r="R2341" s="45"/>
      <c r="S2341" s="45"/>
      <c r="T2341" s="45"/>
      <c r="U2341" s="45"/>
      <c r="V2341" s="45"/>
      <c r="W2341" s="138"/>
      <c r="X2341" s="138"/>
      <c r="Y2341" s="138"/>
      <c r="Z2341" s="25">
        <v>0.75609756097560976</v>
      </c>
      <c r="AA2341" s="25">
        <v>0.83823529411764708</v>
      </c>
      <c r="AB2341" s="25">
        <v>0.3</v>
      </c>
      <c r="AC2341" s="25">
        <v>9.3899999999999997E-2</v>
      </c>
      <c r="AD2341" s="121">
        <v>318</v>
      </c>
      <c r="AE2341" s="121">
        <v>92</v>
      </c>
      <c r="AF2341" s="88">
        <v>121</v>
      </c>
      <c r="AG2341" s="88">
        <v>231</v>
      </c>
    </row>
    <row r="2342" spans="1:33">
      <c r="A2342" s="76" t="s">
        <v>142</v>
      </c>
      <c r="B2342" s="13" t="s">
        <v>74</v>
      </c>
      <c r="C2342" s="13" t="s">
        <v>62</v>
      </c>
      <c r="D2342" s="13">
        <v>2017</v>
      </c>
      <c r="E2342" s="13">
        <v>2017</v>
      </c>
      <c r="F2342" s="13" t="s">
        <v>102</v>
      </c>
      <c r="G2342" s="88"/>
      <c r="H2342" s="88"/>
      <c r="I2342" s="88"/>
      <c r="J2342" s="88"/>
      <c r="K2342" s="88"/>
      <c r="L2342" s="88"/>
      <c r="M2342" s="45">
        <v>116202</v>
      </c>
      <c r="N2342" s="45">
        <v>237017</v>
      </c>
      <c r="O2342" s="45"/>
      <c r="P2342" s="45"/>
      <c r="Q2342" s="45"/>
      <c r="R2342" s="45"/>
      <c r="S2342" s="45"/>
      <c r="T2342" s="45"/>
      <c r="U2342" s="45"/>
      <c r="V2342" s="45"/>
      <c r="W2342" s="138"/>
      <c r="X2342" s="138"/>
      <c r="Y2342" s="138"/>
      <c r="Z2342" s="25">
        <v>0.99169921875</v>
      </c>
      <c r="AA2342" s="25">
        <v>0.9925571504518873</v>
      </c>
      <c r="AB2342" s="25">
        <v>0.375</v>
      </c>
      <c r="AC2342" s="25">
        <v>7.4499999999999997E-2</v>
      </c>
      <c r="AD2342" s="121">
        <v>6153</v>
      </c>
      <c r="AE2342" s="121">
        <v>1447</v>
      </c>
      <c r="AF2342" s="88">
        <v>24463</v>
      </c>
      <c r="AG2342" s="88">
        <v>54017</v>
      </c>
    </row>
    <row r="2343" spans="1:33">
      <c r="A2343" s="76" t="s">
        <v>143</v>
      </c>
      <c r="B2343" s="13" t="s">
        <v>74</v>
      </c>
      <c r="C2343" s="13" t="s">
        <v>62</v>
      </c>
      <c r="D2343" s="13">
        <v>2017</v>
      </c>
      <c r="E2343" s="13">
        <v>2017</v>
      </c>
      <c r="F2343" s="13" t="s">
        <v>102</v>
      </c>
      <c r="G2343" s="88"/>
      <c r="H2343" s="88"/>
      <c r="I2343" s="88"/>
      <c r="J2343" s="88"/>
      <c r="K2343" s="88"/>
      <c r="L2343" s="88"/>
      <c r="M2343" s="45">
        <v>9127</v>
      </c>
      <c r="N2343" s="45">
        <v>16262</v>
      </c>
      <c r="O2343" s="45"/>
      <c r="P2343" s="45"/>
      <c r="Q2343" s="45"/>
      <c r="R2343" s="45"/>
      <c r="S2343" s="45"/>
      <c r="T2343" s="45"/>
      <c r="U2343" s="45"/>
      <c r="V2343" s="45"/>
      <c r="W2343" s="138"/>
      <c r="X2343" s="138"/>
      <c r="Y2343" s="138"/>
      <c r="Z2343" s="25">
        <v>1</v>
      </c>
      <c r="AA2343" s="25">
        <v>0.91256830601092898</v>
      </c>
      <c r="AB2343" s="25">
        <v>0.3</v>
      </c>
      <c r="AC2343" s="25">
        <v>9.3899999999999997E-2</v>
      </c>
      <c r="AD2343" s="121">
        <v>586</v>
      </c>
      <c r="AE2343" s="121">
        <v>229</v>
      </c>
      <c r="AF2343" s="88">
        <v>607</v>
      </c>
      <c r="AG2343" s="88">
        <v>1254</v>
      </c>
    </row>
    <row r="2344" spans="1:33">
      <c r="A2344" s="76" t="s">
        <v>144</v>
      </c>
      <c r="B2344" s="13" t="s">
        <v>75</v>
      </c>
      <c r="C2344" s="13" t="s">
        <v>62</v>
      </c>
      <c r="D2344" s="13">
        <v>2017</v>
      </c>
      <c r="E2344" s="13">
        <v>2017</v>
      </c>
      <c r="F2344" s="13" t="s">
        <v>102</v>
      </c>
      <c r="G2344" s="88"/>
      <c r="H2344" s="88"/>
      <c r="I2344" s="88"/>
      <c r="J2344" s="88"/>
      <c r="K2344" s="88"/>
      <c r="L2344" s="88"/>
      <c r="M2344" s="45">
        <v>1161</v>
      </c>
      <c r="N2344" s="45">
        <v>2111</v>
      </c>
      <c r="O2344" s="45"/>
      <c r="P2344" s="45"/>
      <c r="Q2344" s="45"/>
      <c r="R2344" s="45"/>
      <c r="S2344" s="45"/>
      <c r="T2344" s="45"/>
      <c r="U2344" s="45"/>
      <c r="V2344" s="45"/>
      <c r="W2344" s="138"/>
      <c r="X2344" s="138"/>
      <c r="Y2344" s="138"/>
      <c r="Z2344" s="25">
        <v>0.95918367346938771</v>
      </c>
      <c r="AA2344" s="25">
        <v>0.7857142857142857</v>
      </c>
      <c r="AB2344" s="25">
        <v>0.3</v>
      </c>
      <c r="AC2344" s="25">
        <v>9.3899999999999997E-2</v>
      </c>
      <c r="AD2344" s="121">
        <v>83</v>
      </c>
      <c r="AE2344" s="121">
        <v>14</v>
      </c>
      <c r="AF2344" s="88">
        <v>49</v>
      </c>
      <c r="AG2344" s="88">
        <v>85</v>
      </c>
    </row>
    <row r="2345" spans="1:33">
      <c r="A2345" s="76" t="s">
        <v>145</v>
      </c>
      <c r="B2345" s="13" t="s">
        <v>75</v>
      </c>
      <c r="C2345" s="13" t="s">
        <v>62</v>
      </c>
      <c r="D2345" s="13">
        <v>2017</v>
      </c>
      <c r="E2345" s="13">
        <v>2017</v>
      </c>
      <c r="F2345" s="13" t="s">
        <v>102</v>
      </c>
      <c r="G2345" s="88"/>
      <c r="H2345" s="88"/>
      <c r="I2345" s="88"/>
      <c r="J2345" s="88"/>
      <c r="K2345" s="88"/>
      <c r="L2345" s="88"/>
      <c r="M2345" s="45">
        <v>121906</v>
      </c>
      <c r="N2345" s="45">
        <v>269828</v>
      </c>
      <c r="O2345" s="45"/>
      <c r="P2345" s="45"/>
      <c r="Q2345" s="45"/>
      <c r="R2345" s="45"/>
      <c r="S2345" s="45"/>
      <c r="T2345" s="45"/>
      <c r="U2345" s="45"/>
      <c r="V2345" s="45"/>
      <c r="W2345" s="138"/>
      <c r="X2345" s="138"/>
      <c r="Y2345" s="138"/>
      <c r="Z2345" s="25">
        <v>0.99618029029793731</v>
      </c>
      <c r="AA2345" s="25">
        <v>0.95569116476518967</v>
      </c>
      <c r="AB2345" s="25">
        <v>0.28599999999999998</v>
      </c>
      <c r="AC2345" s="25">
        <v>4.6600000000000003E-2</v>
      </c>
      <c r="AD2345" s="121">
        <v>8762</v>
      </c>
      <c r="AE2345" s="121">
        <v>2232</v>
      </c>
      <c r="AF2345" s="88">
        <v>13621</v>
      </c>
      <c r="AG2345" s="88">
        <v>31067</v>
      </c>
    </row>
    <row r="2346" spans="1:33">
      <c r="A2346" s="76" t="s">
        <v>146</v>
      </c>
      <c r="B2346" s="13" t="s">
        <v>74</v>
      </c>
      <c r="C2346" s="13" t="s">
        <v>62</v>
      </c>
      <c r="D2346" s="13">
        <v>2017</v>
      </c>
      <c r="E2346" s="13">
        <v>2017</v>
      </c>
      <c r="F2346" s="13" t="s">
        <v>102</v>
      </c>
      <c r="G2346" s="88"/>
      <c r="H2346" s="88"/>
      <c r="I2346" s="88"/>
      <c r="J2346" s="88"/>
      <c r="K2346" s="88"/>
      <c r="L2346" s="88"/>
      <c r="M2346" s="45">
        <v>98716</v>
      </c>
      <c r="N2346" s="45">
        <v>207187</v>
      </c>
      <c r="O2346" s="45"/>
      <c r="P2346" s="45"/>
      <c r="Q2346" s="45"/>
      <c r="R2346" s="45"/>
      <c r="S2346" s="45"/>
      <c r="T2346" s="45"/>
      <c r="U2346" s="45"/>
      <c r="V2346" s="45"/>
      <c r="W2346" s="138"/>
      <c r="X2346" s="138"/>
      <c r="Y2346" s="138"/>
      <c r="Z2346" s="25">
        <v>0.99289811526905214</v>
      </c>
      <c r="AA2346" s="25">
        <v>0.99617695248498084</v>
      </c>
      <c r="AB2346" s="25">
        <v>0.44800000000000001</v>
      </c>
      <c r="AC2346" s="25">
        <v>5.8200000000000002E-2</v>
      </c>
      <c r="AD2346" s="121">
        <v>7298</v>
      </c>
      <c r="AE2346" s="121">
        <v>2010</v>
      </c>
      <c r="AF2346" s="88">
        <v>8006</v>
      </c>
      <c r="AG2346" s="88">
        <v>16141</v>
      </c>
    </row>
    <row r="2347" spans="1:33">
      <c r="A2347" s="76" t="s">
        <v>147</v>
      </c>
      <c r="B2347" s="13" t="s">
        <v>75</v>
      </c>
      <c r="C2347" s="13" t="s">
        <v>62</v>
      </c>
      <c r="D2347" s="13">
        <v>2017</v>
      </c>
      <c r="E2347" s="13">
        <v>2017</v>
      </c>
      <c r="F2347" s="13" t="s">
        <v>102</v>
      </c>
      <c r="G2347" s="88"/>
      <c r="H2347" s="88"/>
      <c r="I2347" s="88"/>
      <c r="J2347" s="88"/>
      <c r="K2347" s="88"/>
      <c r="L2347" s="88"/>
      <c r="M2347" s="45">
        <v>2328</v>
      </c>
      <c r="N2347" s="45">
        <v>5186</v>
      </c>
      <c r="O2347" s="45"/>
      <c r="P2347" s="45"/>
      <c r="Q2347" s="45"/>
      <c r="R2347" s="45"/>
      <c r="S2347" s="45"/>
      <c r="T2347" s="45"/>
      <c r="U2347" s="45"/>
      <c r="V2347" s="45"/>
      <c r="W2347" s="138"/>
      <c r="X2347" s="138"/>
      <c r="Y2347" s="138"/>
      <c r="Z2347" s="25">
        <v>0.98958333333333337</v>
      </c>
      <c r="AA2347" s="25">
        <v>0.94444444444444442</v>
      </c>
      <c r="AB2347" s="25">
        <v>0.3</v>
      </c>
      <c r="AC2347" s="25">
        <v>9.3899999999999997E-2</v>
      </c>
      <c r="AD2347" s="121">
        <v>157</v>
      </c>
      <c r="AE2347" s="121">
        <v>31</v>
      </c>
      <c r="AF2347" s="88">
        <v>331</v>
      </c>
      <c r="AG2347" s="88">
        <v>783</v>
      </c>
    </row>
    <row r="2348" spans="1:33">
      <c r="A2348" s="76" t="s">
        <v>148</v>
      </c>
      <c r="B2348" s="13" t="s">
        <v>75</v>
      </c>
      <c r="C2348" s="13" t="s">
        <v>62</v>
      </c>
      <c r="D2348" s="13">
        <v>2017</v>
      </c>
      <c r="E2348" s="13">
        <v>2017</v>
      </c>
      <c r="F2348" s="13" t="s">
        <v>102</v>
      </c>
      <c r="G2348" s="88"/>
      <c r="H2348" s="88"/>
      <c r="I2348" s="88"/>
      <c r="J2348" s="88"/>
      <c r="K2348" s="88"/>
      <c r="L2348" s="88"/>
      <c r="M2348" s="45">
        <v>166689</v>
      </c>
      <c r="N2348" s="45">
        <v>363995</v>
      </c>
      <c r="O2348" s="45"/>
      <c r="P2348" s="45"/>
      <c r="Q2348" s="45"/>
      <c r="R2348" s="45"/>
      <c r="S2348" s="45"/>
      <c r="T2348" s="45"/>
      <c r="U2348" s="45"/>
      <c r="V2348" s="45"/>
      <c r="W2348" s="138"/>
      <c r="X2348" s="138"/>
      <c r="Y2348" s="138"/>
      <c r="Z2348" s="25">
        <v>0.99461538461538457</v>
      </c>
      <c r="AA2348" s="25">
        <v>0.95651372765800624</v>
      </c>
      <c r="AB2348" s="25">
        <v>0.30599999999999999</v>
      </c>
      <c r="AC2348" s="25">
        <v>3.2899999999999999E-2</v>
      </c>
      <c r="AD2348" s="121">
        <v>11014</v>
      </c>
      <c r="AE2348" s="121">
        <v>2928</v>
      </c>
      <c r="AF2348" s="88">
        <v>17989</v>
      </c>
      <c r="AG2348" s="88">
        <v>39131</v>
      </c>
    </row>
    <row r="2349" spans="1:33">
      <c r="A2349" s="76" t="s">
        <v>149</v>
      </c>
      <c r="B2349" s="13" t="s">
        <v>74</v>
      </c>
      <c r="C2349" s="13" t="s">
        <v>62</v>
      </c>
      <c r="D2349" s="13">
        <v>2017</v>
      </c>
      <c r="E2349" s="13">
        <v>2017</v>
      </c>
      <c r="F2349" s="13" t="s">
        <v>102</v>
      </c>
      <c r="G2349" s="88"/>
      <c r="H2349" s="88"/>
      <c r="I2349" s="88"/>
      <c r="J2349" s="88"/>
      <c r="K2349" s="88"/>
      <c r="L2349" s="88"/>
      <c r="M2349" s="45">
        <v>133422</v>
      </c>
      <c r="N2349" s="45">
        <v>269370</v>
      </c>
      <c r="O2349" s="45"/>
      <c r="P2349" s="45"/>
      <c r="Q2349" s="45"/>
      <c r="R2349" s="45"/>
      <c r="S2349" s="45"/>
      <c r="T2349" s="45"/>
      <c r="U2349" s="45"/>
      <c r="V2349" s="45"/>
      <c r="W2349" s="138"/>
      <c r="X2349" s="138"/>
      <c r="Y2349" s="138"/>
      <c r="Z2349" s="25">
        <v>0.98116374487131663</v>
      </c>
      <c r="AA2349" s="25">
        <v>0.96994773519163768</v>
      </c>
      <c r="AB2349" s="25">
        <v>0.44400000000000001</v>
      </c>
      <c r="AC2349" s="25">
        <v>2.1100000000000001E-2</v>
      </c>
      <c r="AD2349" s="121">
        <v>9753</v>
      </c>
      <c r="AE2349" s="121">
        <v>3281</v>
      </c>
      <c r="AF2349" s="88">
        <v>13396</v>
      </c>
      <c r="AG2349" s="88">
        <v>28020</v>
      </c>
    </row>
    <row r="2350" spans="1:33">
      <c r="A2350" s="76" t="s">
        <v>150</v>
      </c>
      <c r="B2350" s="13" t="s">
        <v>74</v>
      </c>
      <c r="C2350" s="13" t="s">
        <v>62</v>
      </c>
      <c r="D2350" s="13">
        <v>2017</v>
      </c>
      <c r="E2350" s="13">
        <v>2017</v>
      </c>
      <c r="F2350" s="13" t="s">
        <v>102</v>
      </c>
      <c r="G2350" s="88"/>
      <c r="H2350" s="88"/>
      <c r="I2350" s="88"/>
      <c r="J2350" s="88"/>
      <c r="K2350" s="88"/>
      <c r="L2350" s="88"/>
      <c r="M2350" s="45">
        <v>33742</v>
      </c>
      <c r="N2350" s="45">
        <v>50721</v>
      </c>
      <c r="O2350" s="45"/>
      <c r="P2350" s="45"/>
      <c r="Q2350" s="45"/>
      <c r="R2350" s="45"/>
      <c r="S2350" s="45"/>
      <c r="T2350" s="45"/>
      <c r="U2350" s="45"/>
      <c r="V2350" s="45"/>
      <c r="W2350" s="138"/>
      <c r="X2350" s="138"/>
      <c r="Y2350" s="138"/>
      <c r="Z2350" s="25">
        <v>0.98404993065187241</v>
      </c>
      <c r="AA2350" s="25">
        <v>0.95197740112994356</v>
      </c>
      <c r="AB2350" s="25">
        <v>0.25</v>
      </c>
      <c r="AC2350" s="25">
        <v>7.6799999999999993E-2</v>
      </c>
      <c r="AD2350" s="121">
        <v>2498</v>
      </c>
      <c r="AE2350" s="121">
        <v>721</v>
      </c>
      <c r="AF2350" s="88">
        <v>3532</v>
      </c>
      <c r="AG2350" s="88">
        <v>5812</v>
      </c>
    </row>
    <row r="2351" spans="1:33">
      <c r="A2351" s="76" t="s">
        <v>151</v>
      </c>
      <c r="B2351" s="13" t="s">
        <v>75</v>
      </c>
      <c r="C2351" s="13" t="s">
        <v>62</v>
      </c>
      <c r="D2351" s="13">
        <v>2017</v>
      </c>
      <c r="E2351" s="13">
        <v>2017</v>
      </c>
      <c r="F2351" s="13" t="s">
        <v>102</v>
      </c>
      <c r="G2351" s="88"/>
      <c r="H2351" s="88"/>
      <c r="I2351" s="88"/>
      <c r="J2351" s="88"/>
      <c r="K2351" s="88"/>
      <c r="L2351" s="88"/>
      <c r="M2351" s="45">
        <v>48854</v>
      </c>
      <c r="N2351" s="45">
        <v>108793</v>
      </c>
      <c r="O2351" s="45"/>
      <c r="P2351" s="45"/>
      <c r="Q2351" s="45"/>
      <c r="R2351" s="45"/>
      <c r="S2351" s="45"/>
      <c r="T2351" s="45"/>
      <c r="U2351" s="45"/>
      <c r="V2351" s="45"/>
      <c r="W2351" s="138"/>
      <c r="X2351" s="138"/>
      <c r="Y2351" s="138"/>
      <c r="Z2351" s="25">
        <v>0.97859154929577463</v>
      </c>
      <c r="AA2351" s="25">
        <v>0.92980935875216641</v>
      </c>
      <c r="AB2351" s="25">
        <v>0.111</v>
      </c>
      <c r="AC2351" s="25">
        <v>4.6399999999999997E-2</v>
      </c>
      <c r="AD2351" s="121">
        <v>2736</v>
      </c>
      <c r="AE2351" s="121">
        <v>914</v>
      </c>
      <c r="AF2351" s="88">
        <v>6325</v>
      </c>
      <c r="AG2351" s="88">
        <v>13796</v>
      </c>
    </row>
    <row r="2352" spans="1:33">
      <c r="A2352" s="76" t="s">
        <v>152</v>
      </c>
      <c r="B2352" s="13" t="s">
        <v>74</v>
      </c>
      <c r="C2352" s="13" t="s">
        <v>62</v>
      </c>
      <c r="D2352" s="13">
        <v>2017</v>
      </c>
      <c r="E2352" s="13">
        <v>2017</v>
      </c>
      <c r="F2352" s="13" t="s">
        <v>102</v>
      </c>
      <c r="G2352" s="88"/>
      <c r="H2352" s="88"/>
      <c r="I2352" s="88"/>
      <c r="J2352" s="88"/>
      <c r="K2352" s="88"/>
      <c r="L2352" s="88"/>
      <c r="M2352" s="45">
        <v>9640</v>
      </c>
      <c r="N2352" s="45">
        <v>17301</v>
      </c>
      <c r="O2352" s="45"/>
      <c r="P2352" s="45"/>
      <c r="Q2352" s="45"/>
      <c r="R2352" s="45"/>
      <c r="S2352" s="45"/>
      <c r="T2352" s="45"/>
      <c r="U2352" s="45"/>
      <c r="V2352" s="45"/>
      <c r="W2352" s="138"/>
      <c r="X2352" s="138"/>
      <c r="Y2352" s="138"/>
      <c r="Z2352" s="25">
        <v>0.97513812154696133</v>
      </c>
      <c r="AA2352" s="25">
        <v>0.98636363636363633</v>
      </c>
      <c r="AB2352" s="25">
        <v>0.3</v>
      </c>
      <c r="AC2352" s="25">
        <v>9.3899999999999997E-2</v>
      </c>
      <c r="AD2352" s="121">
        <v>615</v>
      </c>
      <c r="AE2352" s="121">
        <v>131</v>
      </c>
      <c r="AF2352" s="88">
        <v>1037</v>
      </c>
      <c r="AG2352" s="88">
        <v>2186</v>
      </c>
    </row>
    <row r="2353" spans="1:33">
      <c r="A2353" s="76" t="s">
        <v>153</v>
      </c>
      <c r="B2353" s="13" t="s">
        <v>74</v>
      </c>
      <c r="C2353" s="13" t="s">
        <v>62</v>
      </c>
      <c r="D2353" s="13">
        <v>2017</v>
      </c>
      <c r="E2353" s="13">
        <v>2017</v>
      </c>
      <c r="F2353" s="13" t="s">
        <v>102</v>
      </c>
      <c r="G2353" s="88"/>
      <c r="H2353" s="88"/>
      <c r="I2353" s="88"/>
      <c r="J2353" s="88"/>
      <c r="K2353" s="88"/>
      <c r="L2353" s="88"/>
      <c r="M2353" s="45">
        <v>13730</v>
      </c>
      <c r="N2353" s="45">
        <v>26516</v>
      </c>
      <c r="O2353" s="45"/>
      <c r="P2353" s="45"/>
      <c r="Q2353" s="45"/>
      <c r="R2353" s="45"/>
      <c r="S2353" s="45"/>
      <c r="T2353" s="45"/>
      <c r="U2353" s="45"/>
      <c r="V2353" s="45"/>
      <c r="W2353" s="138"/>
      <c r="X2353" s="138"/>
      <c r="Y2353" s="138"/>
      <c r="Z2353" s="25">
        <v>0.98562628336755642</v>
      </c>
      <c r="AA2353" s="25">
        <v>0.87687687687687688</v>
      </c>
      <c r="AB2353" s="25">
        <v>0.3</v>
      </c>
      <c r="AC2353" s="25">
        <v>9.3899999999999997E-2</v>
      </c>
      <c r="AD2353" s="121">
        <v>923</v>
      </c>
      <c r="AE2353" s="121">
        <v>184</v>
      </c>
      <c r="AF2353" s="88">
        <v>3066</v>
      </c>
      <c r="AG2353" s="88">
        <v>6183</v>
      </c>
    </row>
    <row r="2354" spans="1:33">
      <c r="A2354" s="76" t="s">
        <v>154</v>
      </c>
      <c r="B2354" s="13" t="s">
        <v>74</v>
      </c>
      <c r="C2354" s="13" t="s">
        <v>62</v>
      </c>
      <c r="D2354" s="13">
        <v>2017</v>
      </c>
      <c r="E2354" s="13">
        <v>2017</v>
      </c>
      <c r="F2354" s="13" t="s">
        <v>102</v>
      </c>
      <c r="G2354" s="88"/>
      <c r="H2354" s="88"/>
      <c r="I2354" s="88"/>
      <c r="J2354" s="88"/>
      <c r="K2354" s="88"/>
      <c r="L2354" s="88"/>
      <c r="M2354" s="45">
        <v>19162</v>
      </c>
      <c r="N2354" s="45">
        <v>39691</v>
      </c>
      <c r="O2354" s="45"/>
      <c r="P2354" s="45"/>
      <c r="Q2354" s="45"/>
      <c r="R2354" s="45"/>
      <c r="S2354" s="45"/>
      <c r="T2354" s="45"/>
      <c r="U2354" s="45"/>
      <c r="V2354" s="45"/>
      <c r="W2354" s="138"/>
      <c r="X2354" s="138"/>
      <c r="Y2354" s="138"/>
      <c r="Z2354" s="25">
        <v>0.98901098901098905</v>
      </c>
      <c r="AA2354" s="25">
        <v>0.93559322033898307</v>
      </c>
      <c r="AB2354" s="25">
        <v>0.3</v>
      </c>
      <c r="AC2354" s="25">
        <v>9.3899999999999997E-2</v>
      </c>
      <c r="AD2354" s="121">
        <v>1248</v>
      </c>
      <c r="AE2354" s="121">
        <v>368</v>
      </c>
      <c r="AF2354" s="88">
        <v>4770</v>
      </c>
      <c r="AG2354" s="88">
        <v>11036</v>
      </c>
    </row>
    <row r="2355" spans="1:33">
      <c r="A2355" s="76" t="s">
        <v>155</v>
      </c>
      <c r="B2355" s="13" t="s">
        <v>74</v>
      </c>
      <c r="C2355" s="13" t="s">
        <v>62</v>
      </c>
      <c r="D2355" s="13">
        <v>2017</v>
      </c>
      <c r="E2355" s="13">
        <v>2017</v>
      </c>
      <c r="F2355" s="13" t="s">
        <v>102</v>
      </c>
      <c r="G2355" s="88"/>
      <c r="H2355" s="88"/>
      <c r="I2355" s="88"/>
      <c r="J2355" s="88"/>
      <c r="K2355" s="88"/>
      <c r="L2355" s="88"/>
      <c r="M2355" s="45">
        <v>47911</v>
      </c>
      <c r="N2355" s="45">
        <v>93540</v>
      </c>
      <c r="O2355" s="45"/>
      <c r="P2355" s="45"/>
      <c r="Q2355" s="45"/>
      <c r="R2355" s="45"/>
      <c r="S2355" s="45"/>
      <c r="T2355" s="45"/>
      <c r="U2355" s="45"/>
      <c r="V2355" s="45"/>
      <c r="W2355" s="138"/>
      <c r="X2355" s="138"/>
      <c r="Y2355" s="138"/>
      <c r="Z2355" s="25">
        <v>0.98987854251012142</v>
      </c>
      <c r="AA2355" s="25">
        <v>0.963963963963964</v>
      </c>
      <c r="AB2355" s="25">
        <v>0.38500000000000001</v>
      </c>
      <c r="AC2355" s="25">
        <v>4.19E-2</v>
      </c>
      <c r="AD2355" s="121">
        <v>2650</v>
      </c>
      <c r="AE2355" s="121">
        <v>539</v>
      </c>
      <c r="AF2355" s="88">
        <v>8341</v>
      </c>
      <c r="AG2355" s="88">
        <v>17316</v>
      </c>
    </row>
    <row r="2356" spans="1:33">
      <c r="A2356" s="76" t="s">
        <v>156</v>
      </c>
      <c r="B2356" s="13" t="s">
        <v>74</v>
      </c>
      <c r="C2356" s="13" t="s">
        <v>62</v>
      </c>
      <c r="D2356" s="13">
        <v>2017</v>
      </c>
      <c r="E2356" s="13">
        <v>2017</v>
      </c>
      <c r="F2356" s="13" t="s">
        <v>102</v>
      </c>
      <c r="G2356" s="88"/>
      <c r="H2356" s="88"/>
      <c r="I2356" s="88"/>
      <c r="J2356" s="88"/>
      <c r="K2356" s="88"/>
      <c r="L2356" s="88"/>
      <c r="M2356" s="45">
        <v>14861</v>
      </c>
      <c r="N2356" s="45">
        <v>26905</v>
      </c>
      <c r="O2356" s="45"/>
      <c r="P2356" s="45"/>
      <c r="Q2356" s="45"/>
      <c r="R2356" s="45"/>
      <c r="S2356" s="45"/>
      <c r="T2356" s="45"/>
      <c r="U2356" s="45"/>
      <c r="V2356" s="45"/>
      <c r="W2356" s="138"/>
      <c r="X2356" s="138"/>
      <c r="Y2356" s="138"/>
      <c r="Z2356" s="25">
        <v>0.96981891348088534</v>
      </c>
      <c r="AA2356" s="25">
        <v>0.99078341013824889</v>
      </c>
      <c r="AB2356" s="25">
        <v>0.3</v>
      </c>
      <c r="AC2356" s="25">
        <v>9.3899999999999997E-2</v>
      </c>
      <c r="AD2356" s="121">
        <v>776</v>
      </c>
      <c r="AE2356" s="121">
        <v>238</v>
      </c>
      <c r="AF2356" s="88">
        <v>2505</v>
      </c>
      <c r="AG2356" s="88">
        <v>5390</v>
      </c>
    </row>
    <row r="2357" spans="1:33">
      <c r="A2357" s="76" t="s">
        <v>157</v>
      </c>
      <c r="B2357" s="13" t="s">
        <v>75</v>
      </c>
      <c r="C2357" s="13" t="s">
        <v>62</v>
      </c>
      <c r="D2357" s="13">
        <v>2017</v>
      </c>
      <c r="E2357" s="13">
        <v>2017</v>
      </c>
      <c r="F2357" s="13" t="s">
        <v>102</v>
      </c>
      <c r="G2357" s="88"/>
      <c r="H2357" s="88"/>
      <c r="I2357" s="88"/>
      <c r="J2357" s="88"/>
      <c r="K2357" s="88"/>
      <c r="L2357" s="88"/>
      <c r="M2357" s="45">
        <v>12427</v>
      </c>
      <c r="N2357" s="45">
        <v>23176</v>
      </c>
      <c r="O2357" s="45"/>
      <c r="P2357" s="45"/>
      <c r="Q2357" s="45"/>
      <c r="R2357" s="45"/>
      <c r="S2357" s="45"/>
      <c r="T2357" s="45"/>
      <c r="U2357" s="45"/>
      <c r="V2357" s="45"/>
      <c r="W2357" s="138"/>
      <c r="X2357" s="138"/>
      <c r="Y2357" s="138"/>
      <c r="Z2357" s="25">
        <v>0.95652173913043481</v>
      </c>
      <c r="AA2357" s="25">
        <v>0.97709923664122134</v>
      </c>
      <c r="AB2357" s="25">
        <v>0.3</v>
      </c>
      <c r="AC2357" s="25">
        <v>9.3899999999999997E-2</v>
      </c>
      <c r="AD2357" s="121">
        <v>929</v>
      </c>
      <c r="AE2357" s="121">
        <v>184</v>
      </c>
      <c r="AF2357" s="88">
        <v>523</v>
      </c>
      <c r="AG2357" s="88">
        <v>835</v>
      </c>
    </row>
    <row r="2358" spans="1:33">
      <c r="A2358" s="76" t="s">
        <v>158</v>
      </c>
      <c r="B2358" s="13" t="s">
        <v>75</v>
      </c>
      <c r="C2358" s="13" t="s">
        <v>62</v>
      </c>
      <c r="D2358" s="13">
        <v>2017</v>
      </c>
      <c r="E2358" s="13">
        <v>2017</v>
      </c>
      <c r="F2358" s="13" t="s">
        <v>102</v>
      </c>
      <c r="G2358" s="88"/>
      <c r="H2358" s="88"/>
      <c r="I2358" s="88"/>
      <c r="J2358" s="88"/>
      <c r="K2358" s="88"/>
      <c r="L2358" s="88"/>
      <c r="M2358" s="45">
        <v>164</v>
      </c>
      <c r="N2358" s="45">
        <v>275</v>
      </c>
      <c r="O2358" s="45"/>
      <c r="P2358" s="45"/>
      <c r="Q2358" s="45"/>
      <c r="R2358" s="45"/>
      <c r="S2358" s="45"/>
      <c r="T2358" s="45"/>
      <c r="U2358" s="45"/>
      <c r="V2358" s="45"/>
      <c r="W2358" s="138"/>
      <c r="X2358" s="138"/>
      <c r="Y2358" s="138"/>
      <c r="Z2358" s="25">
        <v>1</v>
      </c>
      <c r="AA2358" s="25">
        <v>1</v>
      </c>
      <c r="AB2358" s="25">
        <v>0.3</v>
      </c>
      <c r="AC2358" s="25">
        <v>9.3899999999999997E-2</v>
      </c>
      <c r="AD2358" s="121">
        <v>5</v>
      </c>
      <c r="AE2358" s="121">
        <v>1</v>
      </c>
      <c r="AF2358" s="88" t="s">
        <v>430</v>
      </c>
      <c r="AG2358" s="88" t="s">
        <v>430</v>
      </c>
    </row>
    <row r="2359" spans="1:33">
      <c r="A2359" s="76" t="s">
        <v>159</v>
      </c>
      <c r="B2359" s="13" t="s">
        <v>75</v>
      </c>
      <c r="C2359" s="13" t="s">
        <v>62</v>
      </c>
      <c r="D2359" s="13">
        <v>2017</v>
      </c>
      <c r="E2359" s="13">
        <v>2017</v>
      </c>
      <c r="F2359" s="13" t="s">
        <v>102</v>
      </c>
      <c r="G2359" s="88"/>
      <c r="H2359" s="88"/>
      <c r="I2359" s="88"/>
      <c r="J2359" s="88"/>
      <c r="K2359" s="88"/>
      <c r="L2359" s="88"/>
      <c r="M2359" s="45">
        <v>3138</v>
      </c>
      <c r="N2359" s="45">
        <v>6553</v>
      </c>
      <c r="O2359" s="45"/>
      <c r="P2359" s="45"/>
      <c r="Q2359" s="45"/>
      <c r="R2359" s="45"/>
      <c r="S2359" s="45"/>
      <c r="T2359" s="45"/>
      <c r="U2359" s="45"/>
      <c r="V2359" s="45"/>
      <c r="W2359" s="138"/>
      <c r="X2359" s="138"/>
      <c r="Y2359" s="138"/>
      <c r="Z2359" s="25">
        <v>0.99038461538461542</v>
      </c>
      <c r="AA2359" s="25">
        <v>0.8214285714285714</v>
      </c>
      <c r="AB2359" s="25">
        <v>0.3</v>
      </c>
      <c r="AC2359" s="25">
        <v>9.3899999999999997E-2</v>
      </c>
      <c r="AD2359" s="121">
        <v>218</v>
      </c>
      <c r="AE2359" s="121">
        <v>75</v>
      </c>
      <c r="AF2359" s="88">
        <v>158</v>
      </c>
      <c r="AG2359" s="88">
        <v>287</v>
      </c>
    </row>
    <row r="2360" spans="1:33">
      <c r="A2360" s="76" t="s">
        <v>160</v>
      </c>
      <c r="B2360" s="13" t="s">
        <v>74</v>
      </c>
      <c r="C2360" s="13" t="s">
        <v>62</v>
      </c>
      <c r="D2360" s="13">
        <v>2017</v>
      </c>
      <c r="E2360" s="13">
        <v>2017</v>
      </c>
      <c r="F2360" s="13" t="s">
        <v>102</v>
      </c>
      <c r="G2360" s="88"/>
      <c r="H2360" s="88"/>
      <c r="I2360" s="88"/>
      <c r="J2360" s="88"/>
      <c r="K2360" s="88"/>
      <c r="L2360" s="88"/>
      <c r="M2360" s="45">
        <v>21060</v>
      </c>
      <c r="N2360" s="45">
        <v>39724</v>
      </c>
      <c r="O2360" s="45"/>
      <c r="P2360" s="45"/>
      <c r="Q2360" s="45"/>
      <c r="R2360" s="45"/>
      <c r="S2360" s="45"/>
      <c r="T2360" s="45"/>
      <c r="U2360" s="45"/>
      <c r="V2360" s="45"/>
      <c r="W2360" s="138"/>
      <c r="X2360" s="138"/>
      <c r="Y2360" s="138"/>
      <c r="Z2360" s="25">
        <v>0.97901049475262369</v>
      </c>
      <c r="AA2360" s="25">
        <v>0.98351648351648346</v>
      </c>
      <c r="AB2360" s="25">
        <v>0.57099999999999995</v>
      </c>
      <c r="AC2360" s="25">
        <v>6.4999999999999997E-3</v>
      </c>
      <c r="AD2360" s="121">
        <v>1310</v>
      </c>
      <c r="AE2360" s="121">
        <v>342</v>
      </c>
      <c r="AF2360" s="88">
        <v>1981</v>
      </c>
      <c r="AG2360" s="88">
        <v>3999</v>
      </c>
    </row>
    <row r="2361" spans="1:33">
      <c r="A2361" s="76" t="s">
        <v>161</v>
      </c>
      <c r="B2361" s="13" t="s">
        <v>74</v>
      </c>
      <c r="C2361" s="13" t="s">
        <v>62</v>
      </c>
      <c r="D2361" s="13">
        <v>2017</v>
      </c>
      <c r="E2361" s="13">
        <v>2017</v>
      </c>
      <c r="F2361" s="13" t="s">
        <v>102</v>
      </c>
      <c r="G2361" s="88"/>
      <c r="H2361" s="88"/>
      <c r="I2361" s="88"/>
      <c r="J2361" s="88"/>
      <c r="K2361" s="88"/>
      <c r="L2361" s="88"/>
      <c r="M2361" s="45">
        <v>17375</v>
      </c>
      <c r="N2361" s="45">
        <v>30719</v>
      </c>
      <c r="O2361" s="45"/>
      <c r="P2361" s="45"/>
      <c r="Q2361" s="45"/>
      <c r="R2361" s="45"/>
      <c r="S2361" s="45"/>
      <c r="T2361" s="45"/>
      <c r="U2361" s="45"/>
      <c r="V2361" s="45"/>
      <c r="W2361" s="138"/>
      <c r="X2361" s="138"/>
      <c r="Y2361" s="138"/>
      <c r="Z2361" s="25">
        <v>0.98473282442748089</v>
      </c>
      <c r="AA2361" s="25">
        <v>0.89444444444444449</v>
      </c>
      <c r="AB2361" s="25">
        <v>0.3</v>
      </c>
      <c r="AC2361" s="25">
        <v>9.3899999999999997E-2</v>
      </c>
      <c r="AD2361" s="121">
        <v>876</v>
      </c>
      <c r="AE2361" s="121">
        <v>316</v>
      </c>
      <c r="AF2361" s="88">
        <v>2761</v>
      </c>
      <c r="AG2361" s="88">
        <v>5862</v>
      </c>
    </row>
    <row r="2362" spans="1:33">
      <c r="A2362" s="76" t="s">
        <v>162</v>
      </c>
      <c r="B2362" s="13" t="s">
        <v>75</v>
      </c>
      <c r="C2362" s="13" t="s">
        <v>62</v>
      </c>
      <c r="D2362" s="13">
        <v>2017</v>
      </c>
      <c r="E2362" s="13">
        <v>2017</v>
      </c>
      <c r="F2362" s="13" t="s">
        <v>102</v>
      </c>
      <c r="G2362" s="88"/>
      <c r="H2362" s="88"/>
      <c r="I2362" s="88"/>
      <c r="J2362" s="88"/>
      <c r="K2362" s="88"/>
      <c r="L2362" s="88"/>
      <c r="M2362" s="45">
        <v>39798</v>
      </c>
      <c r="N2362" s="45">
        <v>83375</v>
      </c>
      <c r="O2362" s="45"/>
      <c r="P2362" s="45"/>
      <c r="Q2362" s="45"/>
      <c r="R2362" s="45"/>
      <c r="S2362" s="45"/>
      <c r="T2362" s="45"/>
      <c r="U2362" s="45"/>
      <c r="V2362" s="45"/>
      <c r="W2362" s="138"/>
      <c r="X2362" s="138"/>
      <c r="Y2362" s="138"/>
      <c r="Z2362" s="25">
        <v>0.96557759626604434</v>
      </c>
      <c r="AA2362" s="25">
        <v>0.94781144781144777</v>
      </c>
      <c r="AB2362" s="25">
        <v>0.71399999999999997</v>
      </c>
      <c r="AC2362" s="25">
        <v>5.0500000000000003E-2</v>
      </c>
      <c r="AD2362" s="121">
        <v>2586</v>
      </c>
      <c r="AE2362" s="121">
        <v>528</v>
      </c>
      <c r="AF2362" s="88">
        <v>4593</v>
      </c>
      <c r="AG2362" s="88">
        <v>10079</v>
      </c>
    </row>
    <row r="2363" spans="1:33">
      <c r="A2363" s="76" t="s">
        <v>163</v>
      </c>
      <c r="B2363" s="13" t="s">
        <v>75</v>
      </c>
      <c r="C2363" s="13" t="s">
        <v>62</v>
      </c>
      <c r="D2363" s="13">
        <v>2017</v>
      </c>
      <c r="E2363" s="13">
        <v>2017</v>
      </c>
      <c r="F2363" s="13" t="s">
        <v>102</v>
      </c>
      <c r="G2363" s="88"/>
      <c r="H2363" s="88"/>
      <c r="I2363" s="88"/>
      <c r="J2363" s="88"/>
      <c r="K2363" s="88"/>
      <c r="L2363" s="88"/>
      <c r="M2363" s="45">
        <v>5660</v>
      </c>
      <c r="N2363" s="45">
        <v>12998</v>
      </c>
      <c r="O2363" s="45"/>
      <c r="P2363" s="45"/>
      <c r="Q2363" s="45"/>
      <c r="R2363" s="45"/>
      <c r="S2363" s="45"/>
      <c r="T2363" s="45"/>
      <c r="U2363" s="45"/>
      <c r="V2363" s="45"/>
      <c r="W2363" s="138"/>
      <c r="X2363" s="138"/>
      <c r="Y2363" s="138"/>
      <c r="Z2363" s="25">
        <v>0.99555555555555553</v>
      </c>
      <c r="AA2363" s="25">
        <v>0.95652173913043481</v>
      </c>
      <c r="AB2363" s="25">
        <v>0.3</v>
      </c>
      <c r="AC2363" s="25">
        <v>9.3899999999999997E-2</v>
      </c>
      <c r="AD2363" s="121">
        <v>423</v>
      </c>
      <c r="AE2363" s="121">
        <v>100</v>
      </c>
      <c r="AF2363" s="88">
        <v>598</v>
      </c>
      <c r="AG2363" s="88">
        <v>1372</v>
      </c>
    </row>
    <row r="2364" spans="1:33">
      <c r="A2364" s="76" t="s">
        <v>164</v>
      </c>
      <c r="B2364" s="13" t="s">
        <v>75</v>
      </c>
      <c r="C2364" s="13" t="s">
        <v>62</v>
      </c>
      <c r="D2364" s="13">
        <v>2017</v>
      </c>
      <c r="E2364" s="13">
        <v>2017</v>
      </c>
      <c r="F2364" s="13" t="s">
        <v>102</v>
      </c>
      <c r="G2364" s="88"/>
      <c r="H2364" s="88"/>
      <c r="I2364" s="88"/>
      <c r="J2364" s="88"/>
      <c r="K2364" s="88"/>
      <c r="L2364" s="88"/>
      <c r="M2364" s="45">
        <v>4308</v>
      </c>
      <c r="N2364" s="45">
        <v>9341</v>
      </c>
      <c r="O2364" s="45"/>
      <c r="P2364" s="45"/>
      <c r="Q2364" s="45"/>
      <c r="R2364" s="45"/>
      <c r="S2364" s="45"/>
      <c r="T2364" s="45"/>
      <c r="U2364" s="45"/>
      <c r="V2364" s="45"/>
      <c r="W2364" s="138"/>
      <c r="X2364" s="138"/>
      <c r="Y2364" s="138"/>
      <c r="Z2364" s="25">
        <v>0.96</v>
      </c>
      <c r="AA2364" s="25">
        <v>0.96153846153846156</v>
      </c>
      <c r="AB2364" s="25">
        <v>0.3</v>
      </c>
      <c r="AC2364" s="25">
        <v>9.3899999999999997E-2</v>
      </c>
      <c r="AD2364" s="121">
        <v>340</v>
      </c>
      <c r="AE2364" s="121">
        <v>45</v>
      </c>
      <c r="AF2364" s="88">
        <v>395</v>
      </c>
      <c r="AG2364" s="88">
        <v>897</v>
      </c>
    </row>
    <row r="2365" spans="1:33">
      <c r="A2365" s="76" t="s">
        <v>165</v>
      </c>
      <c r="B2365" s="13" t="s">
        <v>75</v>
      </c>
      <c r="C2365" s="13" t="s">
        <v>62</v>
      </c>
      <c r="D2365" s="13">
        <v>2017</v>
      </c>
      <c r="E2365" s="13">
        <v>2017</v>
      </c>
      <c r="F2365" s="13" t="s">
        <v>102</v>
      </c>
      <c r="G2365" s="88"/>
      <c r="H2365" s="88"/>
      <c r="I2365" s="88"/>
      <c r="J2365" s="88"/>
      <c r="K2365" s="88"/>
      <c r="L2365" s="88"/>
      <c r="M2365" s="45">
        <v>979</v>
      </c>
      <c r="N2365" s="45">
        <v>1742</v>
      </c>
      <c r="O2365" s="45"/>
      <c r="P2365" s="45"/>
      <c r="Q2365" s="45"/>
      <c r="R2365" s="45"/>
      <c r="S2365" s="45"/>
      <c r="T2365" s="45"/>
      <c r="U2365" s="45"/>
      <c r="V2365" s="45"/>
      <c r="W2365" s="138"/>
      <c r="X2365" s="138"/>
      <c r="Y2365" s="138"/>
      <c r="Z2365" s="25">
        <v>0.92727272727272725</v>
      </c>
      <c r="AA2365" s="25">
        <v>0.65116279069767447</v>
      </c>
      <c r="AB2365" s="25">
        <v>0.3</v>
      </c>
      <c r="AC2365" s="25">
        <v>9.3899999999999997E-2</v>
      </c>
      <c r="AD2365" s="121">
        <v>65</v>
      </c>
      <c r="AE2365" s="121">
        <v>3</v>
      </c>
      <c r="AF2365" s="88">
        <v>26</v>
      </c>
      <c r="AG2365" s="88">
        <v>41</v>
      </c>
    </row>
    <row r="2366" spans="1:33">
      <c r="A2366" s="76" t="s">
        <v>166</v>
      </c>
      <c r="B2366" s="13" t="s">
        <v>74</v>
      </c>
      <c r="C2366" s="13" t="s">
        <v>62</v>
      </c>
      <c r="D2366" s="13">
        <v>2017</v>
      </c>
      <c r="E2366" s="13">
        <v>2017</v>
      </c>
      <c r="F2366" s="13" t="s">
        <v>102</v>
      </c>
      <c r="G2366" s="88"/>
      <c r="H2366" s="88"/>
      <c r="I2366" s="88"/>
      <c r="J2366" s="88"/>
      <c r="K2366" s="88"/>
      <c r="L2366" s="88"/>
      <c r="M2366" s="45">
        <v>51520</v>
      </c>
      <c r="N2366" s="45">
        <v>120321</v>
      </c>
      <c r="O2366" s="45"/>
      <c r="P2366" s="45"/>
      <c r="Q2366" s="45"/>
      <c r="R2366" s="45"/>
      <c r="S2366" s="45"/>
      <c r="T2366" s="45"/>
      <c r="U2366" s="45"/>
      <c r="V2366" s="45"/>
      <c r="W2366" s="138"/>
      <c r="X2366" s="138"/>
      <c r="Y2366" s="138"/>
      <c r="Z2366" s="25">
        <v>0.98872445384073293</v>
      </c>
      <c r="AA2366" s="25">
        <v>0.92735703245749612</v>
      </c>
      <c r="AB2366" s="25">
        <v>0.36399999999999999</v>
      </c>
      <c r="AC2366" s="25">
        <v>4.2900000000000001E-2</v>
      </c>
      <c r="AD2366" s="121">
        <v>1965</v>
      </c>
      <c r="AE2366" s="121">
        <v>267</v>
      </c>
      <c r="AF2366" s="88">
        <v>7700</v>
      </c>
      <c r="AG2366" s="88">
        <v>18382</v>
      </c>
    </row>
    <row r="2367" spans="1:33">
      <c r="A2367" s="76" t="s">
        <v>167</v>
      </c>
      <c r="B2367" s="13" t="s">
        <v>75</v>
      </c>
      <c r="C2367" s="13" t="s">
        <v>62</v>
      </c>
      <c r="D2367" s="13">
        <v>2017</v>
      </c>
      <c r="E2367" s="13">
        <v>2017</v>
      </c>
      <c r="F2367" s="13" t="s">
        <v>102</v>
      </c>
      <c r="G2367" s="88"/>
      <c r="H2367" s="88"/>
      <c r="I2367" s="88"/>
      <c r="J2367" s="88"/>
      <c r="K2367" s="88"/>
      <c r="L2367" s="88"/>
      <c r="M2367" s="45">
        <v>2909</v>
      </c>
      <c r="N2367" s="45">
        <v>5112</v>
      </c>
      <c r="O2367" s="45"/>
      <c r="P2367" s="45"/>
      <c r="Q2367" s="45"/>
      <c r="R2367" s="45"/>
      <c r="S2367" s="45"/>
      <c r="T2367" s="45"/>
      <c r="U2367" s="45"/>
      <c r="V2367" s="45"/>
      <c r="W2367" s="138"/>
      <c r="X2367" s="138"/>
      <c r="Y2367" s="138"/>
      <c r="Z2367" s="25">
        <v>0.96875</v>
      </c>
      <c r="AA2367" s="25">
        <v>0.94505494505494503</v>
      </c>
      <c r="AB2367" s="25">
        <v>0.3</v>
      </c>
      <c r="AC2367" s="25">
        <v>9.3899999999999997E-2</v>
      </c>
      <c r="AD2367" s="121">
        <v>197</v>
      </c>
      <c r="AE2367" s="121">
        <v>26</v>
      </c>
      <c r="AF2367" s="88">
        <v>86</v>
      </c>
      <c r="AG2367" s="88">
        <v>144</v>
      </c>
    </row>
    <row r="2368" spans="1:33">
      <c r="A2368" s="76" t="s">
        <v>168</v>
      </c>
      <c r="B2368" s="13" t="s">
        <v>74</v>
      </c>
      <c r="C2368" s="13" t="s">
        <v>62</v>
      </c>
      <c r="D2368" s="13">
        <v>2017</v>
      </c>
      <c r="E2368" s="13">
        <v>2017</v>
      </c>
      <c r="F2368" s="13" t="s">
        <v>102</v>
      </c>
      <c r="G2368" s="88"/>
      <c r="H2368" s="88"/>
      <c r="I2368" s="88"/>
      <c r="J2368" s="88"/>
      <c r="K2368" s="88"/>
      <c r="L2368" s="88"/>
      <c r="M2368" s="45">
        <v>35650</v>
      </c>
      <c r="N2368" s="45">
        <v>71562</v>
      </c>
      <c r="O2368" s="45"/>
      <c r="P2368" s="45"/>
      <c r="Q2368" s="45"/>
      <c r="R2368" s="45"/>
      <c r="S2368" s="45"/>
      <c r="T2368" s="45"/>
      <c r="U2368" s="45"/>
      <c r="V2368" s="45"/>
      <c r="W2368" s="138"/>
      <c r="X2368" s="138"/>
      <c r="Y2368" s="138"/>
      <c r="Z2368" s="25">
        <v>0.98910310142497904</v>
      </c>
      <c r="AA2368" s="25">
        <v>0.96825396825396826</v>
      </c>
      <c r="AB2368" s="25">
        <v>0.182</v>
      </c>
      <c r="AC2368" s="25">
        <v>6.0499999999999998E-2</v>
      </c>
      <c r="AD2368" s="121">
        <v>2342</v>
      </c>
      <c r="AE2368" s="121">
        <v>404</v>
      </c>
      <c r="AF2368" s="88">
        <v>6269</v>
      </c>
      <c r="AG2368" s="88">
        <v>14542</v>
      </c>
    </row>
    <row r="2369" spans="1:33">
      <c r="A2369" s="76" t="s">
        <v>169</v>
      </c>
      <c r="B2369" s="13" t="s">
        <v>74</v>
      </c>
      <c r="C2369" s="13" t="s">
        <v>62</v>
      </c>
      <c r="D2369" s="13">
        <v>2017</v>
      </c>
      <c r="E2369" s="13">
        <v>2017</v>
      </c>
      <c r="F2369" s="13" t="s">
        <v>102</v>
      </c>
      <c r="G2369" s="88"/>
      <c r="H2369" s="88"/>
      <c r="I2369" s="88"/>
      <c r="J2369" s="88"/>
      <c r="K2369" s="88"/>
      <c r="L2369" s="88"/>
      <c r="M2369" s="45">
        <v>10043</v>
      </c>
      <c r="N2369" s="45">
        <v>19513</v>
      </c>
      <c r="O2369" s="45"/>
      <c r="P2369" s="45"/>
      <c r="Q2369" s="45"/>
      <c r="R2369" s="45"/>
      <c r="S2369" s="45"/>
      <c r="T2369" s="45"/>
      <c r="U2369" s="45"/>
      <c r="V2369" s="45"/>
      <c r="W2369" s="138"/>
      <c r="X2369" s="138"/>
      <c r="Y2369" s="138"/>
      <c r="Z2369" s="25">
        <v>0.94324324324324327</v>
      </c>
      <c r="AA2369" s="25">
        <v>0.9285714285714286</v>
      </c>
      <c r="AB2369" s="25">
        <v>0.3</v>
      </c>
      <c r="AC2369" s="25">
        <v>9.3899999999999997E-2</v>
      </c>
      <c r="AD2369" s="121">
        <v>633</v>
      </c>
      <c r="AE2369" s="121">
        <v>37</v>
      </c>
      <c r="AF2369" s="88">
        <v>892</v>
      </c>
      <c r="AG2369" s="88">
        <v>1808</v>
      </c>
    </row>
    <row r="2370" spans="1:33">
      <c r="A2370" s="76" t="s">
        <v>170</v>
      </c>
      <c r="B2370" s="13" t="s">
        <v>75</v>
      </c>
      <c r="C2370" s="13" t="s">
        <v>62</v>
      </c>
      <c r="D2370" s="13">
        <v>2017</v>
      </c>
      <c r="E2370" s="13">
        <v>2017</v>
      </c>
      <c r="F2370" s="13" t="s">
        <v>102</v>
      </c>
      <c r="G2370" s="88"/>
      <c r="H2370" s="88"/>
      <c r="I2370" s="88"/>
      <c r="J2370" s="88"/>
      <c r="K2370" s="88"/>
      <c r="L2370" s="88"/>
      <c r="M2370" s="45">
        <v>5947</v>
      </c>
      <c r="N2370" s="45">
        <v>12829</v>
      </c>
      <c r="O2370" s="45"/>
      <c r="P2370" s="45"/>
      <c r="Q2370" s="45"/>
      <c r="R2370" s="45"/>
      <c r="S2370" s="45"/>
      <c r="T2370" s="45"/>
      <c r="U2370" s="45"/>
      <c r="V2370" s="45"/>
      <c r="W2370" s="138"/>
      <c r="X2370" s="138"/>
      <c r="Y2370" s="138"/>
      <c r="Z2370" s="25">
        <v>0.98913043478260865</v>
      </c>
      <c r="AA2370" s="25">
        <v>0.97297297297297303</v>
      </c>
      <c r="AB2370" s="25">
        <v>0.3</v>
      </c>
      <c r="AC2370" s="25">
        <v>9.3899999999999997E-2</v>
      </c>
      <c r="AD2370" s="121">
        <v>408</v>
      </c>
      <c r="AE2370" s="121">
        <v>48</v>
      </c>
      <c r="AF2370" s="88">
        <v>450</v>
      </c>
      <c r="AG2370" s="88">
        <v>934</v>
      </c>
    </row>
    <row r="2371" spans="1:33">
      <c r="A2371" s="48" t="s">
        <v>171</v>
      </c>
      <c r="B2371" s="13" t="s">
        <v>66</v>
      </c>
      <c r="C2371" s="13" t="s">
        <v>63</v>
      </c>
      <c r="D2371" s="13">
        <v>2017</v>
      </c>
      <c r="E2371" s="13">
        <v>2017</v>
      </c>
      <c r="F2371" s="13" t="s">
        <v>102</v>
      </c>
      <c r="G2371" s="88">
        <v>247856</v>
      </c>
      <c r="H2371" s="88">
        <v>1728181</v>
      </c>
      <c r="I2371" s="88">
        <v>2142</v>
      </c>
      <c r="J2371" s="88">
        <v>17391</v>
      </c>
      <c r="K2371" s="88">
        <v>249998</v>
      </c>
      <c r="L2371" s="88">
        <v>1745572</v>
      </c>
      <c r="M2371" s="45">
        <v>1995570</v>
      </c>
      <c r="N2371" s="45">
        <v>4122598</v>
      </c>
      <c r="O2371" s="45">
        <v>635997</v>
      </c>
      <c r="P2371" s="45">
        <v>3441027</v>
      </c>
      <c r="Q2371" s="45">
        <v>4077024</v>
      </c>
      <c r="R2371" s="45">
        <v>7058</v>
      </c>
      <c r="S2371" s="45">
        <v>38516</v>
      </c>
      <c r="T2371" s="45">
        <v>45574</v>
      </c>
      <c r="U2371" s="45">
        <v>643055</v>
      </c>
      <c r="V2371" s="45">
        <v>3479543</v>
      </c>
      <c r="W2371" s="138">
        <v>558534987</v>
      </c>
      <c r="X2371" s="138">
        <v>5283329</v>
      </c>
      <c r="Y2371" s="138">
        <v>563818316</v>
      </c>
      <c r="Z2371" s="25">
        <v>0.98703568328231372</v>
      </c>
      <c r="AA2371" s="25">
        <v>0.94105784743028342</v>
      </c>
      <c r="AB2371" s="25">
        <v>0.39</v>
      </c>
      <c r="AC2371" s="25">
        <v>6.8599999999999994E-2</v>
      </c>
      <c r="AD2371" s="121">
        <v>138201</v>
      </c>
      <c r="AE2371" s="121">
        <v>34454</v>
      </c>
      <c r="AF2371" s="88">
        <v>274208</v>
      </c>
      <c r="AG2371" s="88">
        <v>590144</v>
      </c>
    </row>
    <row r="2372" spans="1:33">
      <c r="A2372" s="48" t="s">
        <v>172</v>
      </c>
      <c r="B2372" s="13" t="s">
        <v>74</v>
      </c>
      <c r="C2372" s="13" t="s">
        <v>63</v>
      </c>
      <c r="D2372" s="13">
        <v>2017</v>
      </c>
      <c r="E2372" s="13">
        <v>2017</v>
      </c>
      <c r="F2372" s="13" t="s">
        <v>102</v>
      </c>
      <c r="G2372" s="88"/>
      <c r="H2372" s="88"/>
      <c r="I2372" s="88"/>
      <c r="J2372" s="88"/>
      <c r="K2372" s="88"/>
      <c r="L2372" s="88"/>
      <c r="M2372" s="45">
        <v>57144</v>
      </c>
      <c r="N2372" s="45">
        <v>107958</v>
      </c>
      <c r="O2372" s="45"/>
      <c r="P2372" s="45"/>
      <c r="Q2372" s="45"/>
      <c r="R2372" s="45"/>
      <c r="S2372" s="45"/>
      <c r="T2372" s="45"/>
      <c r="U2372" s="45"/>
      <c r="V2372" s="45"/>
      <c r="W2372" s="138"/>
      <c r="X2372" s="138"/>
      <c r="Y2372" s="138"/>
      <c r="Z2372" s="25" t="s">
        <v>66</v>
      </c>
      <c r="AA2372" s="25" t="s">
        <v>66</v>
      </c>
      <c r="AB2372" s="25">
        <v>0.47099999999999997</v>
      </c>
      <c r="AC2372" s="25">
        <v>3.8199999999999998E-2</v>
      </c>
      <c r="AD2372" s="121">
        <v>4820</v>
      </c>
      <c r="AE2372" s="121">
        <v>1381</v>
      </c>
      <c r="AF2372" s="88">
        <v>6816</v>
      </c>
      <c r="AG2372" s="88">
        <v>13293</v>
      </c>
    </row>
    <row r="2373" spans="1:33">
      <c r="A2373" s="48" t="s">
        <v>173</v>
      </c>
      <c r="B2373" s="13" t="s">
        <v>75</v>
      </c>
      <c r="C2373" s="13" t="s">
        <v>63</v>
      </c>
      <c r="D2373" s="13">
        <v>2017</v>
      </c>
      <c r="E2373" s="13">
        <v>2017</v>
      </c>
      <c r="F2373" s="13" t="s">
        <v>102</v>
      </c>
      <c r="G2373" s="88"/>
      <c r="H2373" s="88"/>
      <c r="I2373" s="88"/>
      <c r="J2373" s="88"/>
      <c r="K2373" s="88"/>
      <c r="L2373" s="88"/>
      <c r="M2373" s="45">
        <v>79</v>
      </c>
      <c r="N2373" s="45">
        <v>143</v>
      </c>
      <c r="O2373" s="45"/>
      <c r="P2373" s="45"/>
      <c r="Q2373" s="45"/>
      <c r="R2373" s="45"/>
      <c r="S2373" s="45"/>
      <c r="T2373" s="45"/>
      <c r="U2373" s="45"/>
      <c r="V2373" s="45"/>
      <c r="W2373" s="138"/>
      <c r="X2373" s="138"/>
      <c r="Y2373" s="138"/>
      <c r="Z2373" s="25">
        <v>1</v>
      </c>
      <c r="AA2373" s="25">
        <v>1</v>
      </c>
      <c r="AB2373" s="25">
        <v>0.32300000000000001</v>
      </c>
      <c r="AC2373" s="25">
        <v>8.0199999999999994E-2</v>
      </c>
      <c r="AD2373" s="121">
        <v>2</v>
      </c>
      <c r="AE2373" s="121">
        <v>1</v>
      </c>
      <c r="AF2373" s="88" t="s">
        <v>430</v>
      </c>
      <c r="AG2373" s="88" t="s">
        <v>430</v>
      </c>
    </row>
    <row r="2374" spans="1:33">
      <c r="A2374" s="48" t="s">
        <v>174</v>
      </c>
      <c r="B2374" s="13" t="s">
        <v>75</v>
      </c>
      <c r="C2374" s="13" t="s">
        <v>63</v>
      </c>
      <c r="D2374" s="13">
        <v>2017</v>
      </c>
      <c r="E2374" s="13">
        <v>2017</v>
      </c>
      <c r="F2374" s="13" t="s">
        <v>102</v>
      </c>
      <c r="G2374" s="88"/>
      <c r="H2374" s="88"/>
      <c r="I2374" s="88"/>
      <c r="J2374" s="88"/>
      <c r="K2374" s="88"/>
      <c r="L2374" s="88"/>
      <c r="M2374" s="45">
        <v>1667</v>
      </c>
      <c r="N2374" s="45">
        <v>3047</v>
      </c>
      <c r="O2374" s="45"/>
      <c r="P2374" s="45"/>
      <c r="Q2374" s="45"/>
      <c r="R2374" s="45"/>
      <c r="S2374" s="45"/>
      <c r="T2374" s="45"/>
      <c r="U2374" s="45"/>
      <c r="V2374" s="45"/>
      <c r="W2374" s="138"/>
      <c r="X2374" s="138"/>
      <c r="Y2374" s="138"/>
      <c r="Z2374" s="25">
        <v>0.97530864197530864</v>
      </c>
      <c r="AA2374" s="25">
        <v>0.96226415094339623</v>
      </c>
      <c r="AB2374" s="25">
        <v>0.32300000000000001</v>
      </c>
      <c r="AC2374" s="25">
        <v>8.0199999999999994E-2</v>
      </c>
      <c r="AD2374" s="121">
        <v>109</v>
      </c>
      <c r="AE2374" s="121">
        <v>14</v>
      </c>
      <c r="AF2374" s="88">
        <v>40</v>
      </c>
      <c r="AG2374" s="88">
        <v>72</v>
      </c>
    </row>
    <row r="2375" spans="1:33">
      <c r="A2375" s="48" t="s">
        <v>175</v>
      </c>
      <c r="B2375" s="13" t="s">
        <v>75</v>
      </c>
      <c r="C2375" s="13" t="s">
        <v>63</v>
      </c>
      <c r="D2375" s="13">
        <v>2017</v>
      </c>
      <c r="E2375" s="13">
        <v>2017</v>
      </c>
      <c r="F2375" s="13" t="s">
        <v>102</v>
      </c>
      <c r="G2375" s="88"/>
      <c r="H2375" s="88"/>
      <c r="I2375" s="88"/>
      <c r="J2375" s="88"/>
      <c r="K2375" s="88"/>
      <c r="L2375" s="88"/>
      <c r="M2375" s="45">
        <v>16759</v>
      </c>
      <c r="N2375" s="45">
        <v>31054</v>
      </c>
      <c r="O2375" s="45"/>
      <c r="P2375" s="45"/>
      <c r="Q2375" s="45"/>
      <c r="R2375" s="45"/>
      <c r="S2375" s="45"/>
      <c r="T2375" s="45"/>
      <c r="U2375" s="45"/>
      <c r="V2375" s="45"/>
      <c r="W2375" s="138"/>
      <c r="X2375" s="138"/>
      <c r="Y2375" s="138"/>
      <c r="Z2375" s="25">
        <v>0.92258883248730961</v>
      </c>
      <c r="AA2375" s="25">
        <v>0.95429616087751368</v>
      </c>
      <c r="AB2375" s="25">
        <v>0.32300000000000001</v>
      </c>
      <c r="AC2375" s="25">
        <v>8.0199999999999994E-2</v>
      </c>
      <c r="AD2375" s="121">
        <v>1304</v>
      </c>
      <c r="AE2375" s="121">
        <v>439</v>
      </c>
      <c r="AF2375" s="88">
        <v>760</v>
      </c>
      <c r="AG2375" s="88">
        <v>1307</v>
      </c>
    </row>
    <row r="2376" spans="1:33">
      <c r="A2376" s="48" t="s">
        <v>176</v>
      </c>
      <c r="B2376" s="13" t="s">
        <v>75</v>
      </c>
      <c r="C2376" s="13" t="s">
        <v>63</v>
      </c>
      <c r="D2376" s="13">
        <v>2017</v>
      </c>
      <c r="E2376" s="13">
        <v>2017</v>
      </c>
      <c r="F2376" s="13" t="s">
        <v>102</v>
      </c>
      <c r="G2376" s="88"/>
      <c r="H2376" s="88"/>
      <c r="I2376" s="88"/>
      <c r="J2376" s="88"/>
      <c r="K2376" s="88"/>
      <c r="L2376" s="88"/>
      <c r="M2376" s="45">
        <v>2791</v>
      </c>
      <c r="N2376" s="45">
        <v>5034</v>
      </c>
      <c r="O2376" s="45"/>
      <c r="P2376" s="45"/>
      <c r="Q2376" s="45"/>
      <c r="R2376" s="45"/>
      <c r="S2376" s="45"/>
      <c r="T2376" s="45"/>
      <c r="U2376" s="45"/>
      <c r="V2376" s="45"/>
      <c r="W2376" s="138"/>
      <c r="X2376" s="138"/>
      <c r="Y2376" s="138"/>
      <c r="Z2376" s="25">
        <v>0.99248120300751874</v>
      </c>
      <c r="AA2376" s="25">
        <v>0.93103448275862066</v>
      </c>
      <c r="AB2376" s="25">
        <v>0.32300000000000001</v>
      </c>
      <c r="AC2376" s="25">
        <v>8.0199999999999994E-2</v>
      </c>
      <c r="AD2376" s="121">
        <v>175</v>
      </c>
      <c r="AE2376" s="121">
        <v>31</v>
      </c>
      <c r="AF2376" s="88">
        <v>65</v>
      </c>
      <c r="AG2376" s="88">
        <v>121</v>
      </c>
    </row>
    <row r="2377" spans="1:33">
      <c r="A2377" s="48" t="s">
        <v>177</v>
      </c>
      <c r="B2377" s="13" t="s">
        <v>75</v>
      </c>
      <c r="C2377" s="13" t="s">
        <v>63</v>
      </c>
      <c r="D2377" s="13">
        <v>2017</v>
      </c>
      <c r="E2377" s="13">
        <v>2017</v>
      </c>
      <c r="F2377" s="13" t="s">
        <v>102</v>
      </c>
      <c r="G2377" s="88"/>
      <c r="H2377" s="88"/>
      <c r="I2377" s="88"/>
      <c r="J2377" s="88"/>
      <c r="K2377" s="88"/>
      <c r="L2377" s="88"/>
      <c r="M2377" s="45">
        <v>707</v>
      </c>
      <c r="N2377" s="45">
        <v>1627</v>
      </c>
      <c r="O2377" s="45"/>
      <c r="P2377" s="45"/>
      <c r="Q2377" s="45"/>
      <c r="R2377" s="45"/>
      <c r="S2377" s="45"/>
      <c r="T2377" s="45"/>
      <c r="U2377" s="45"/>
      <c r="V2377" s="45"/>
      <c r="W2377" s="138"/>
      <c r="X2377" s="138"/>
      <c r="Y2377" s="138"/>
      <c r="Z2377" s="25">
        <v>0.93939393939393945</v>
      </c>
      <c r="AA2377" s="25">
        <v>0.96</v>
      </c>
      <c r="AB2377" s="25">
        <v>0.32300000000000001</v>
      </c>
      <c r="AC2377" s="25">
        <v>8.0199999999999994E-2</v>
      </c>
      <c r="AD2377" s="121">
        <v>67</v>
      </c>
      <c r="AE2377" s="121">
        <v>5</v>
      </c>
      <c r="AF2377" s="88">
        <v>119</v>
      </c>
      <c r="AG2377" s="88">
        <v>273</v>
      </c>
    </row>
    <row r="2378" spans="1:33">
      <c r="A2378" s="48" t="s">
        <v>178</v>
      </c>
      <c r="B2378" s="13" t="s">
        <v>74</v>
      </c>
      <c r="C2378" s="13" t="s">
        <v>63</v>
      </c>
      <c r="D2378" s="13">
        <v>2017</v>
      </c>
      <c r="E2378" s="13">
        <v>2017</v>
      </c>
      <c r="F2378" s="13" t="s">
        <v>102</v>
      </c>
      <c r="G2378" s="88"/>
      <c r="H2378" s="88"/>
      <c r="I2378" s="88"/>
      <c r="J2378" s="88"/>
      <c r="K2378" s="88"/>
      <c r="L2378" s="88"/>
      <c r="M2378" s="45">
        <v>31358</v>
      </c>
      <c r="N2378" s="45">
        <v>62579</v>
      </c>
      <c r="O2378" s="45"/>
      <c r="P2378" s="45"/>
      <c r="Q2378" s="45"/>
      <c r="R2378" s="45"/>
      <c r="S2378" s="45"/>
      <c r="T2378" s="45"/>
      <c r="U2378" s="45"/>
      <c r="V2378" s="45"/>
      <c r="W2378" s="138"/>
      <c r="X2378" s="138"/>
      <c r="Y2378" s="138"/>
      <c r="Z2378" s="25">
        <v>0.96484736355226641</v>
      </c>
      <c r="AA2378" s="25">
        <v>0.99005964214711728</v>
      </c>
      <c r="AB2378" s="25">
        <v>0.33300000000000002</v>
      </c>
      <c r="AC2378" s="25">
        <v>5.2699999999999997E-2</v>
      </c>
      <c r="AD2378" s="121">
        <v>2222</v>
      </c>
      <c r="AE2378" s="121">
        <v>592</v>
      </c>
      <c r="AF2378" s="88">
        <v>4414</v>
      </c>
      <c r="AG2378" s="88">
        <v>9027</v>
      </c>
    </row>
    <row r="2379" spans="1:33">
      <c r="A2379" s="48" t="s">
        <v>179</v>
      </c>
      <c r="B2379" s="13" t="s">
        <v>75</v>
      </c>
      <c r="C2379" s="13" t="s">
        <v>63</v>
      </c>
      <c r="D2379" s="13">
        <v>2017</v>
      </c>
      <c r="E2379" s="13">
        <v>2017</v>
      </c>
      <c r="F2379" s="13" t="s">
        <v>102</v>
      </c>
      <c r="G2379" s="88"/>
      <c r="H2379" s="88"/>
      <c r="I2379" s="88"/>
      <c r="J2379" s="88"/>
      <c r="K2379" s="88"/>
      <c r="L2379" s="88"/>
      <c r="M2379" s="45">
        <v>2566</v>
      </c>
      <c r="N2379" s="45">
        <v>5291</v>
      </c>
      <c r="O2379" s="45"/>
      <c r="P2379" s="45"/>
      <c r="Q2379" s="45"/>
      <c r="R2379" s="45"/>
      <c r="S2379" s="45"/>
      <c r="T2379" s="45"/>
      <c r="U2379" s="45"/>
      <c r="V2379" s="45"/>
      <c r="W2379" s="138"/>
      <c r="X2379" s="138"/>
      <c r="Y2379" s="138"/>
      <c r="Z2379" s="25">
        <v>0.9887640449438202</v>
      </c>
      <c r="AA2379" s="25">
        <v>0.94915254237288138</v>
      </c>
      <c r="AB2379" s="25">
        <v>0.32300000000000001</v>
      </c>
      <c r="AC2379" s="25">
        <v>8.0199999999999994E-2</v>
      </c>
      <c r="AD2379" s="121">
        <v>161</v>
      </c>
      <c r="AE2379" s="121">
        <v>6</v>
      </c>
      <c r="AF2379" s="88">
        <v>103</v>
      </c>
      <c r="AG2379" s="88">
        <v>191</v>
      </c>
    </row>
    <row r="2380" spans="1:33">
      <c r="A2380" s="48" t="s">
        <v>180</v>
      </c>
      <c r="B2380" s="13" t="s">
        <v>75</v>
      </c>
      <c r="C2380" s="13" t="s">
        <v>63</v>
      </c>
      <c r="D2380" s="13">
        <v>2017</v>
      </c>
      <c r="E2380" s="13">
        <v>2017</v>
      </c>
      <c r="F2380" s="13" t="s">
        <v>102</v>
      </c>
      <c r="G2380" s="88"/>
      <c r="H2380" s="88"/>
      <c r="I2380" s="88"/>
      <c r="J2380" s="88"/>
      <c r="K2380" s="88"/>
      <c r="L2380" s="88"/>
      <c r="M2380" s="45">
        <v>6874</v>
      </c>
      <c r="N2380" s="45">
        <v>12212</v>
      </c>
      <c r="O2380" s="45"/>
      <c r="P2380" s="45"/>
      <c r="Q2380" s="45"/>
      <c r="R2380" s="45"/>
      <c r="S2380" s="45"/>
      <c r="T2380" s="45"/>
      <c r="U2380" s="45"/>
      <c r="V2380" s="45"/>
      <c r="W2380" s="138"/>
      <c r="X2380" s="138"/>
      <c r="Y2380" s="138"/>
      <c r="Z2380" s="25">
        <v>1</v>
      </c>
      <c r="AA2380" s="25">
        <v>0.99307958477508651</v>
      </c>
      <c r="AB2380" s="25">
        <v>0.32300000000000001</v>
      </c>
      <c r="AC2380" s="25">
        <v>8.0199999999999994E-2</v>
      </c>
      <c r="AD2380" s="121">
        <v>600</v>
      </c>
      <c r="AE2380" s="121">
        <v>122</v>
      </c>
      <c r="AF2380" s="88">
        <v>352</v>
      </c>
      <c r="AG2380" s="88">
        <v>706</v>
      </c>
    </row>
    <row r="2381" spans="1:33">
      <c r="A2381" s="76" t="s">
        <v>122</v>
      </c>
      <c r="B2381" s="13" t="s">
        <v>74</v>
      </c>
      <c r="C2381" s="13" t="s">
        <v>63</v>
      </c>
      <c r="D2381" s="13">
        <v>2017</v>
      </c>
      <c r="E2381" s="13">
        <v>2017</v>
      </c>
      <c r="F2381" s="13" t="s">
        <v>102</v>
      </c>
      <c r="G2381" s="88"/>
      <c r="H2381" s="88"/>
      <c r="I2381" s="88"/>
      <c r="J2381" s="88"/>
      <c r="K2381" s="88"/>
      <c r="L2381" s="88"/>
      <c r="M2381" s="45">
        <v>97286</v>
      </c>
      <c r="N2381" s="45">
        <v>224858</v>
      </c>
      <c r="O2381" s="45"/>
      <c r="P2381" s="45"/>
      <c r="Q2381" s="45"/>
      <c r="R2381" s="45"/>
      <c r="S2381" s="45"/>
      <c r="T2381" s="45"/>
      <c r="U2381" s="45"/>
      <c r="V2381" s="45"/>
      <c r="W2381" s="138"/>
      <c r="X2381" s="138"/>
      <c r="Y2381" s="138"/>
      <c r="Z2381" s="25">
        <v>0.96432356057930058</v>
      </c>
      <c r="AA2381" s="25">
        <v>0.96967654986522911</v>
      </c>
      <c r="AB2381" s="25">
        <v>0.41899999999999998</v>
      </c>
      <c r="AC2381" s="25">
        <v>3.61E-2</v>
      </c>
      <c r="AD2381" s="121">
        <v>4689</v>
      </c>
      <c r="AE2381" s="121">
        <v>1590</v>
      </c>
      <c r="AF2381" s="88">
        <v>12888</v>
      </c>
      <c r="AG2381" s="88">
        <v>29129</v>
      </c>
    </row>
    <row r="2382" spans="1:33">
      <c r="A2382" s="76" t="s">
        <v>123</v>
      </c>
      <c r="B2382" s="13" t="s">
        <v>75</v>
      </c>
      <c r="C2382" s="13" t="s">
        <v>63</v>
      </c>
      <c r="D2382" s="13">
        <v>2017</v>
      </c>
      <c r="E2382" s="13">
        <v>2017</v>
      </c>
      <c r="F2382" s="13" t="s">
        <v>102</v>
      </c>
      <c r="G2382" s="88"/>
      <c r="H2382" s="88"/>
      <c r="I2382" s="88"/>
      <c r="J2382" s="88"/>
      <c r="K2382" s="88"/>
      <c r="L2382" s="88"/>
      <c r="M2382" s="45">
        <v>1494</v>
      </c>
      <c r="N2382" s="45">
        <v>3421</v>
      </c>
      <c r="O2382" s="45"/>
      <c r="P2382" s="45"/>
      <c r="Q2382" s="45"/>
      <c r="R2382" s="45"/>
      <c r="S2382" s="45"/>
      <c r="T2382" s="45"/>
      <c r="U2382" s="45"/>
      <c r="V2382" s="45"/>
      <c r="W2382" s="138"/>
      <c r="X2382" s="138"/>
      <c r="Y2382" s="138"/>
      <c r="Z2382" s="25">
        <v>0.9821428571428571</v>
      </c>
      <c r="AA2382" s="25">
        <v>1</v>
      </c>
      <c r="AB2382" s="25">
        <v>0.32300000000000001</v>
      </c>
      <c r="AC2382" s="25">
        <v>8.0199999999999994E-2</v>
      </c>
      <c r="AD2382" s="121">
        <v>111</v>
      </c>
      <c r="AE2382" s="121">
        <v>14</v>
      </c>
      <c r="AF2382" s="88">
        <v>174</v>
      </c>
      <c r="AG2382" s="88">
        <v>373</v>
      </c>
    </row>
    <row r="2383" spans="1:33">
      <c r="A2383" s="76" t="s">
        <v>124</v>
      </c>
      <c r="B2383" s="13" t="s">
        <v>75</v>
      </c>
      <c r="C2383" s="13" t="s">
        <v>63</v>
      </c>
      <c r="D2383" s="13">
        <v>2017</v>
      </c>
      <c r="E2383" s="13">
        <v>2017</v>
      </c>
      <c r="F2383" s="13" t="s">
        <v>102</v>
      </c>
      <c r="G2383" s="88"/>
      <c r="H2383" s="88"/>
      <c r="I2383" s="88"/>
      <c r="J2383" s="88"/>
      <c r="K2383" s="88"/>
      <c r="L2383" s="88"/>
      <c r="M2383" s="45">
        <v>12181</v>
      </c>
      <c r="N2383" s="45">
        <v>20534</v>
      </c>
      <c r="O2383" s="45"/>
      <c r="P2383" s="45"/>
      <c r="Q2383" s="45"/>
      <c r="R2383" s="45"/>
      <c r="S2383" s="45"/>
      <c r="T2383" s="45"/>
      <c r="U2383" s="45"/>
      <c r="V2383" s="45"/>
      <c r="W2383" s="138"/>
      <c r="X2383" s="138"/>
      <c r="Y2383" s="138"/>
      <c r="Z2383" s="25">
        <v>0.99313893653516294</v>
      </c>
      <c r="AA2383" s="25">
        <v>0.96976744186046515</v>
      </c>
      <c r="AB2383" s="25">
        <v>0.32300000000000001</v>
      </c>
      <c r="AC2383" s="25">
        <v>8.0199999999999994E-2</v>
      </c>
      <c r="AD2383" s="121">
        <v>1004</v>
      </c>
      <c r="AE2383" s="121">
        <v>192</v>
      </c>
      <c r="AF2383" s="88">
        <v>524</v>
      </c>
      <c r="AG2383" s="88">
        <v>1016</v>
      </c>
    </row>
    <row r="2384" spans="1:33">
      <c r="A2384" s="76" t="s">
        <v>125</v>
      </c>
      <c r="B2384" s="13" t="s">
        <v>75</v>
      </c>
      <c r="C2384" s="13" t="s">
        <v>63</v>
      </c>
      <c r="D2384" s="13">
        <v>2017</v>
      </c>
      <c r="E2384" s="13">
        <v>2017</v>
      </c>
      <c r="F2384" s="13" t="s">
        <v>102</v>
      </c>
      <c r="G2384" s="88"/>
      <c r="H2384" s="88"/>
      <c r="I2384" s="88"/>
      <c r="J2384" s="88"/>
      <c r="K2384" s="88"/>
      <c r="L2384" s="88"/>
      <c r="M2384" s="45">
        <v>17079</v>
      </c>
      <c r="N2384" s="45">
        <v>41403</v>
      </c>
      <c r="O2384" s="45"/>
      <c r="P2384" s="45"/>
      <c r="Q2384" s="45"/>
      <c r="R2384" s="45"/>
      <c r="S2384" s="45"/>
      <c r="T2384" s="45"/>
      <c r="U2384" s="45"/>
      <c r="V2384" s="45"/>
      <c r="W2384" s="138"/>
      <c r="X2384" s="138"/>
      <c r="Y2384" s="138"/>
      <c r="Z2384" s="25">
        <v>0.97071129707112969</v>
      </c>
      <c r="AA2384" s="25">
        <v>0.94750000000000001</v>
      </c>
      <c r="AB2384" s="25">
        <v>0.32300000000000001</v>
      </c>
      <c r="AC2384" s="25">
        <v>8.0199999999999994E-2</v>
      </c>
      <c r="AD2384" s="121">
        <v>1085</v>
      </c>
      <c r="AE2384" s="121">
        <v>139</v>
      </c>
      <c r="AF2384" s="88">
        <v>849</v>
      </c>
      <c r="AG2384" s="88">
        <v>1692</v>
      </c>
    </row>
    <row r="2385" spans="1:33">
      <c r="A2385" s="76" t="s">
        <v>126</v>
      </c>
      <c r="B2385" s="13" t="s">
        <v>75</v>
      </c>
      <c r="C2385" s="13" t="s">
        <v>63</v>
      </c>
      <c r="D2385" s="13">
        <v>2017</v>
      </c>
      <c r="E2385" s="13">
        <v>2017</v>
      </c>
      <c r="F2385" s="13" t="s">
        <v>102</v>
      </c>
      <c r="G2385" s="88"/>
      <c r="H2385" s="88"/>
      <c r="I2385" s="88"/>
      <c r="J2385" s="88"/>
      <c r="K2385" s="88"/>
      <c r="L2385" s="88"/>
      <c r="M2385" s="45">
        <v>1042</v>
      </c>
      <c r="N2385" s="45">
        <v>1984</v>
      </c>
      <c r="O2385" s="45"/>
      <c r="P2385" s="45"/>
      <c r="Q2385" s="45"/>
      <c r="R2385" s="45"/>
      <c r="S2385" s="45"/>
      <c r="T2385" s="45"/>
      <c r="U2385" s="45"/>
      <c r="V2385" s="45"/>
      <c r="W2385" s="138"/>
      <c r="X2385" s="138"/>
      <c r="Y2385" s="138"/>
      <c r="Z2385" s="25">
        <v>1</v>
      </c>
      <c r="AA2385" s="25">
        <v>0.87804878048780488</v>
      </c>
      <c r="AB2385" s="25">
        <v>0.32300000000000001</v>
      </c>
      <c r="AC2385" s="25">
        <v>8.0199999999999994E-2</v>
      </c>
      <c r="AD2385" s="121">
        <v>84</v>
      </c>
      <c r="AE2385" s="121">
        <v>5</v>
      </c>
      <c r="AF2385" s="88">
        <v>60</v>
      </c>
      <c r="AG2385" s="88">
        <v>123</v>
      </c>
    </row>
    <row r="2386" spans="1:33">
      <c r="A2386" s="76" t="s">
        <v>127</v>
      </c>
      <c r="B2386" s="13" t="s">
        <v>75</v>
      </c>
      <c r="C2386" s="13" t="s">
        <v>63</v>
      </c>
      <c r="D2386" s="13">
        <v>2017</v>
      </c>
      <c r="E2386" s="13">
        <v>2017</v>
      </c>
      <c r="F2386" s="13" t="s">
        <v>102</v>
      </c>
      <c r="G2386" s="88"/>
      <c r="H2386" s="88"/>
      <c r="I2386" s="88"/>
      <c r="J2386" s="88"/>
      <c r="K2386" s="88"/>
      <c r="L2386" s="88"/>
      <c r="M2386" s="45">
        <v>68976</v>
      </c>
      <c r="N2386" s="45">
        <v>160000</v>
      </c>
      <c r="O2386" s="45"/>
      <c r="P2386" s="45"/>
      <c r="Q2386" s="45"/>
      <c r="R2386" s="45"/>
      <c r="S2386" s="45"/>
      <c r="T2386" s="45"/>
      <c r="U2386" s="45"/>
      <c r="V2386" s="45"/>
      <c r="W2386" s="138"/>
      <c r="X2386" s="138"/>
      <c r="Y2386" s="138"/>
      <c r="Z2386" s="25">
        <v>0.99230769230769234</v>
      </c>
      <c r="AA2386" s="25">
        <v>0.92515230635335077</v>
      </c>
      <c r="AB2386" s="25">
        <v>0.23499999999999999</v>
      </c>
      <c r="AC2386" s="25">
        <v>1.9599999999999999E-2</v>
      </c>
      <c r="AD2386" s="121">
        <v>5402</v>
      </c>
      <c r="AE2386" s="121">
        <v>1535</v>
      </c>
      <c r="AF2386" s="88">
        <v>9644</v>
      </c>
      <c r="AG2386" s="88">
        <v>22345</v>
      </c>
    </row>
    <row r="2387" spans="1:33">
      <c r="A2387" s="76" t="s">
        <v>128</v>
      </c>
      <c r="B2387" s="13" t="s">
        <v>75</v>
      </c>
      <c r="C2387" s="13" t="s">
        <v>63</v>
      </c>
      <c r="D2387" s="13">
        <v>2017</v>
      </c>
      <c r="E2387" s="13">
        <v>2017</v>
      </c>
      <c r="F2387" s="13" t="s">
        <v>102</v>
      </c>
      <c r="G2387" s="88"/>
      <c r="H2387" s="88"/>
      <c r="I2387" s="88"/>
      <c r="J2387" s="88"/>
      <c r="K2387" s="88"/>
      <c r="L2387" s="88"/>
      <c r="M2387" s="45">
        <v>10578</v>
      </c>
      <c r="N2387" s="45">
        <v>24005</v>
      </c>
      <c r="O2387" s="45"/>
      <c r="P2387" s="45"/>
      <c r="Q2387" s="45"/>
      <c r="R2387" s="45"/>
      <c r="S2387" s="45"/>
      <c r="T2387" s="45"/>
      <c r="U2387" s="45"/>
      <c r="V2387" s="45"/>
      <c r="W2387" s="138"/>
      <c r="X2387" s="138"/>
      <c r="Y2387" s="138"/>
      <c r="Z2387" s="25">
        <v>0.99609375</v>
      </c>
      <c r="AA2387" s="25">
        <v>0.9576271186440678</v>
      </c>
      <c r="AB2387" s="25">
        <v>0.32300000000000001</v>
      </c>
      <c r="AC2387" s="25">
        <v>8.0199999999999994E-2</v>
      </c>
      <c r="AD2387" s="121">
        <v>779</v>
      </c>
      <c r="AE2387" s="121">
        <v>145</v>
      </c>
      <c r="AF2387" s="88">
        <v>1241</v>
      </c>
      <c r="AG2387" s="88">
        <v>2874</v>
      </c>
    </row>
    <row r="2388" spans="1:33">
      <c r="A2388" s="76" t="s">
        <v>129</v>
      </c>
      <c r="B2388" s="13" t="s">
        <v>75</v>
      </c>
      <c r="C2388" s="13" t="s">
        <v>63</v>
      </c>
      <c r="D2388" s="13">
        <v>2017</v>
      </c>
      <c r="E2388" s="13">
        <v>2017</v>
      </c>
      <c r="F2388" s="13" t="s">
        <v>102</v>
      </c>
      <c r="G2388" s="88"/>
      <c r="H2388" s="88"/>
      <c r="I2388" s="88"/>
      <c r="J2388" s="88"/>
      <c r="K2388" s="88"/>
      <c r="L2388" s="88"/>
      <c r="M2388" s="45">
        <v>6430</v>
      </c>
      <c r="N2388" s="45">
        <v>11944</v>
      </c>
      <c r="O2388" s="45"/>
      <c r="P2388" s="45"/>
      <c r="Q2388" s="45"/>
      <c r="R2388" s="45"/>
      <c r="S2388" s="45"/>
      <c r="T2388" s="45"/>
      <c r="U2388" s="45"/>
      <c r="V2388" s="45"/>
      <c r="W2388" s="138"/>
      <c r="X2388" s="138"/>
      <c r="Y2388" s="138"/>
      <c r="Z2388" s="25">
        <v>0.94612794612794615</v>
      </c>
      <c r="AA2388" s="25">
        <v>0.96875</v>
      </c>
      <c r="AB2388" s="25">
        <v>0.32300000000000001</v>
      </c>
      <c r="AC2388" s="25">
        <v>8.0199999999999994E-2</v>
      </c>
      <c r="AD2388" s="121">
        <v>415</v>
      </c>
      <c r="AE2388" s="121">
        <v>65</v>
      </c>
      <c r="AF2388" s="88">
        <v>366</v>
      </c>
      <c r="AG2388" s="88">
        <v>735</v>
      </c>
    </row>
    <row r="2389" spans="1:33">
      <c r="A2389" s="76" t="s">
        <v>130</v>
      </c>
      <c r="B2389" s="13" t="s">
        <v>75</v>
      </c>
      <c r="C2389" s="13" t="s">
        <v>63</v>
      </c>
      <c r="D2389" s="13">
        <v>2017</v>
      </c>
      <c r="E2389" s="13">
        <v>2017</v>
      </c>
      <c r="F2389" s="13" t="s">
        <v>102</v>
      </c>
      <c r="G2389" s="88"/>
      <c r="H2389" s="88"/>
      <c r="I2389" s="88"/>
      <c r="J2389" s="88"/>
      <c r="K2389" s="88"/>
      <c r="L2389" s="88"/>
      <c r="M2389" s="45">
        <v>1580</v>
      </c>
      <c r="N2389" s="45">
        <v>3127</v>
      </c>
      <c r="O2389" s="45"/>
      <c r="P2389" s="45"/>
      <c r="Q2389" s="45"/>
      <c r="R2389" s="45"/>
      <c r="S2389" s="45"/>
      <c r="T2389" s="45"/>
      <c r="U2389" s="45"/>
      <c r="V2389" s="45"/>
      <c r="W2389" s="138"/>
      <c r="X2389" s="138"/>
      <c r="Y2389" s="138"/>
      <c r="Z2389" s="25">
        <v>0.93506493506493504</v>
      </c>
      <c r="AA2389" s="25">
        <v>0.80434782608695654</v>
      </c>
      <c r="AB2389" s="25">
        <v>0.32300000000000001</v>
      </c>
      <c r="AC2389" s="25">
        <v>8.0199999999999994E-2</v>
      </c>
      <c r="AD2389" s="121">
        <v>112</v>
      </c>
      <c r="AE2389" s="121">
        <v>10</v>
      </c>
      <c r="AF2389" s="88">
        <v>81</v>
      </c>
      <c r="AG2389" s="88">
        <v>158</v>
      </c>
    </row>
    <row r="2390" spans="1:33">
      <c r="A2390" s="76" t="s">
        <v>131</v>
      </c>
      <c r="B2390" s="13" t="s">
        <v>76</v>
      </c>
      <c r="C2390" s="13" t="s">
        <v>63</v>
      </c>
      <c r="D2390" s="13">
        <v>2017</v>
      </c>
      <c r="E2390" s="13">
        <v>2017</v>
      </c>
      <c r="F2390" s="13" t="s">
        <v>102</v>
      </c>
      <c r="G2390" s="88"/>
      <c r="H2390" s="88"/>
      <c r="I2390" s="88"/>
      <c r="J2390" s="88"/>
      <c r="K2390" s="88"/>
      <c r="L2390" s="88"/>
      <c r="M2390" s="45">
        <v>531634</v>
      </c>
      <c r="N2390" s="45">
        <v>1067719</v>
      </c>
      <c r="O2390" s="45"/>
      <c r="P2390" s="45"/>
      <c r="Q2390" s="45"/>
      <c r="R2390" s="45"/>
      <c r="S2390" s="45"/>
      <c r="T2390" s="45"/>
      <c r="U2390" s="45"/>
      <c r="V2390" s="45"/>
      <c r="W2390" s="138"/>
      <c r="X2390" s="138"/>
      <c r="Y2390" s="138"/>
      <c r="Z2390" s="25">
        <v>0.99041297935103245</v>
      </c>
      <c r="AA2390" s="25">
        <v>0.91714614499424629</v>
      </c>
      <c r="AB2390" s="25">
        <v>0.45500000000000002</v>
      </c>
      <c r="AC2390" s="25">
        <v>0.1206</v>
      </c>
      <c r="AD2390" s="121">
        <v>33455</v>
      </c>
      <c r="AE2390" s="121">
        <v>6584</v>
      </c>
      <c r="AF2390" s="88">
        <v>87690</v>
      </c>
      <c r="AG2390" s="88">
        <v>183795</v>
      </c>
    </row>
    <row r="2391" spans="1:33">
      <c r="A2391" s="76" t="s">
        <v>132</v>
      </c>
      <c r="B2391" s="13" t="s">
        <v>75</v>
      </c>
      <c r="C2391" s="13" t="s">
        <v>63</v>
      </c>
      <c r="D2391" s="13">
        <v>2017</v>
      </c>
      <c r="E2391" s="13">
        <v>2017</v>
      </c>
      <c r="F2391" s="13" t="s">
        <v>102</v>
      </c>
      <c r="G2391" s="88"/>
      <c r="H2391" s="88"/>
      <c r="I2391" s="88"/>
      <c r="J2391" s="88"/>
      <c r="K2391" s="88"/>
      <c r="L2391" s="88"/>
      <c r="M2391" s="45">
        <v>11645</v>
      </c>
      <c r="N2391" s="45">
        <v>28249</v>
      </c>
      <c r="O2391" s="45"/>
      <c r="P2391" s="45"/>
      <c r="Q2391" s="45"/>
      <c r="R2391" s="45"/>
      <c r="S2391" s="45"/>
      <c r="T2391" s="45"/>
      <c r="U2391" s="45"/>
      <c r="V2391" s="45"/>
      <c r="W2391" s="138"/>
      <c r="X2391" s="138"/>
      <c r="Y2391" s="138"/>
      <c r="Z2391" s="25">
        <v>0.9926108374384236</v>
      </c>
      <c r="AA2391" s="25">
        <v>0.94841269841269837</v>
      </c>
      <c r="AB2391" s="25">
        <v>0.32300000000000001</v>
      </c>
      <c r="AC2391" s="25">
        <v>8.0199999999999994E-2</v>
      </c>
      <c r="AD2391" s="121">
        <v>592</v>
      </c>
      <c r="AE2391" s="121">
        <v>81</v>
      </c>
      <c r="AF2391" s="88">
        <v>2680</v>
      </c>
      <c r="AG2391" s="88">
        <v>6519</v>
      </c>
    </row>
    <row r="2392" spans="1:33">
      <c r="A2392" s="76" t="s">
        <v>133</v>
      </c>
      <c r="B2392" s="13" t="s">
        <v>75</v>
      </c>
      <c r="C2392" s="13" t="s">
        <v>63</v>
      </c>
      <c r="D2392" s="13">
        <v>2017</v>
      </c>
      <c r="E2392" s="13">
        <v>2017</v>
      </c>
      <c r="F2392" s="13" t="s">
        <v>102</v>
      </c>
      <c r="G2392" s="88"/>
      <c r="H2392" s="88"/>
      <c r="I2392" s="88"/>
      <c r="J2392" s="88"/>
      <c r="K2392" s="88"/>
      <c r="L2392" s="88"/>
      <c r="M2392" s="45">
        <v>5980</v>
      </c>
      <c r="N2392" s="45">
        <v>9845</v>
      </c>
      <c r="O2392" s="45"/>
      <c r="P2392" s="45"/>
      <c r="Q2392" s="45"/>
      <c r="R2392" s="45"/>
      <c r="S2392" s="45"/>
      <c r="T2392" s="45"/>
      <c r="U2392" s="45"/>
      <c r="V2392" s="45"/>
      <c r="W2392" s="138"/>
      <c r="X2392" s="138"/>
      <c r="Y2392" s="138"/>
      <c r="Z2392" s="25">
        <v>0.98153846153846158</v>
      </c>
      <c r="AA2392" s="25">
        <v>0.91928251121076232</v>
      </c>
      <c r="AB2392" s="25">
        <v>0.32300000000000001</v>
      </c>
      <c r="AC2392" s="25">
        <v>8.0199999999999994E-2</v>
      </c>
      <c r="AD2392" s="121">
        <v>481</v>
      </c>
      <c r="AE2392" s="121">
        <v>123</v>
      </c>
      <c r="AF2392" s="88">
        <v>1124</v>
      </c>
      <c r="AG2392" s="88">
        <v>2052</v>
      </c>
    </row>
    <row r="2393" spans="1:33">
      <c r="A2393" s="76" t="s">
        <v>134</v>
      </c>
      <c r="B2393" s="13" t="s">
        <v>75</v>
      </c>
      <c r="C2393" s="13" t="s">
        <v>63</v>
      </c>
      <c r="D2393" s="13">
        <v>2017</v>
      </c>
      <c r="E2393" s="13">
        <v>2017</v>
      </c>
      <c r="F2393" s="13" t="s">
        <v>102</v>
      </c>
      <c r="G2393" s="88"/>
      <c r="H2393" s="88"/>
      <c r="I2393" s="88"/>
      <c r="J2393" s="88"/>
      <c r="K2393" s="88"/>
      <c r="L2393" s="88"/>
      <c r="M2393" s="45">
        <v>1006</v>
      </c>
      <c r="N2393" s="45">
        <v>1795</v>
      </c>
      <c r="O2393" s="45"/>
      <c r="P2393" s="45"/>
      <c r="Q2393" s="45"/>
      <c r="R2393" s="45"/>
      <c r="S2393" s="45"/>
      <c r="T2393" s="45"/>
      <c r="U2393" s="45"/>
      <c r="V2393" s="45"/>
      <c r="W2393" s="138"/>
      <c r="X2393" s="138"/>
      <c r="Y2393" s="138"/>
      <c r="Z2393" s="25">
        <v>0.87804878048780488</v>
      </c>
      <c r="AA2393" s="25">
        <v>0.53846153846153844</v>
      </c>
      <c r="AB2393" s="25">
        <v>0.32300000000000001</v>
      </c>
      <c r="AC2393" s="25">
        <v>8.0199999999999994E-2</v>
      </c>
      <c r="AD2393" s="121">
        <v>86</v>
      </c>
      <c r="AE2393" s="121">
        <v>19</v>
      </c>
      <c r="AF2393" s="88">
        <v>19</v>
      </c>
      <c r="AG2393" s="88">
        <v>38</v>
      </c>
    </row>
    <row r="2394" spans="1:33">
      <c r="A2394" s="76" t="s">
        <v>135</v>
      </c>
      <c r="B2394" s="13" t="s">
        <v>75</v>
      </c>
      <c r="C2394" s="13" t="s">
        <v>63</v>
      </c>
      <c r="D2394" s="13">
        <v>2017</v>
      </c>
      <c r="E2394" s="13">
        <v>2017</v>
      </c>
      <c r="F2394" s="13" t="s">
        <v>102</v>
      </c>
      <c r="G2394" s="88"/>
      <c r="H2394" s="88"/>
      <c r="I2394" s="88"/>
      <c r="J2394" s="88"/>
      <c r="K2394" s="88"/>
      <c r="L2394" s="88"/>
      <c r="M2394" s="45">
        <v>6264</v>
      </c>
      <c r="N2394" s="45">
        <v>11807</v>
      </c>
      <c r="O2394" s="45"/>
      <c r="P2394" s="45"/>
      <c r="Q2394" s="45"/>
      <c r="R2394" s="45"/>
      <c r="S2394" s="45"/>
      <c r="T2394" s="45"/>
      <c r="U2394" s="45"/>
      <c r="V2394" s="45"/>
      <c r="W2394" s="138"/>
      <c r="X2394" s="138"/>
      <c r="Y2394" s="138"/>
      <c r="Z2394" s="25">
        <v>0.93872549019607843</v>
      </c>
      <c r="AA2394" s="25">
        <v>0.93014705882352944</v>
      </c>
      <c r="AB2394" s="25">
        <v>0.32300000000000001</v>
      </c>
      <c r="AC2394" s="25">
        <v>8.0199999999999994E-2</v>
      </c>
      <c r="AD2394" s="121">
        <v>526</v>
      </c>
      <c r="AE2394" s="121">
        <v>68</v>
      </c>
      <c r="AF2394" s="88">
        <v>490</v>
      </c>
      <c r="AG2394" s="88">
        <v>1091</v>
      </c>
    </row>
    <row r="2395" spans="1:33">
      <c r="A2395" s="76" t="s">
        <v>136</v>
      </c>
      <c r="B2395" s="13" t="s">
        <v>75</v>
      </c>
      <c r="C2395" s="13" t="s">
        <v>63</v>
      </c>
      <c r="D2395" s="13">
        <v>2017</v>
      </c>
      <c r="E2395" s="13">
        <v>2017</v>
      </c>
      <c r="F2395" s="13" t="s">
        <v>102</v>
      </c>
      <c r="G2395" s="88"/>
      <c r="H2395" s="88"/>
      <c r="I2395" s="88"/>
      <c r="J2395" s="88"/>
      <c r="K2395" s="88"/>
      <c r="L2395" s="88"/>
      <c r="M2395" s="45">
        <v>23752</v>
      </c>
      <c r="N2395" s="45">
        <v>55013</v>
      </c>
      <c r="O2395" s="45"/>
      <c r="P2395" s="45"/>
      <c r="Q2395" s="45"/>
      <c r="R2395" s="45"/>
      <c r="S2395" s="45"/>
      <c r="T2395" s="45"/>
      <c r="U2395" s="45"/>
      <c r="V2395" s="45"/>
      <c r="W2395" s="138"/>
      <c r="X2395" s="138"/>
      <c r="Y2395" s="138"/>
      <c r="Z2395" s="25">
        <v>0.99322033898305084</v>
      </c>
      <c r="AA2395" s="25">
        <v>0.96528925619834716</v>
      </c>
      <c r="AB2395" s="25">
        <v>0</v>
      </c>
      <c r="AC2395" s="25">
        <v>1.9400000000000001E-2</v>
      </c>
      <c r="AD2395" s="121">
        <v>1491</v>
      </c>
      <c r="AE2395" s="121">
        <v>250</v>
      </c>
      <c r="AF2395" s="88">
        <v>3445</v>
      </c>
      <c r="AG2395" s="88">
        <v>8072</v>
      </c>
    </row>
    <row r="2396" spans="1:33">
      <c r="A2396" s="76" t="s">
        <v>137</v>
      </c>
      <c r="B2396" s="13" t="s">
        <v>75</v>
      </c>
      <c r="C2396" s="13" t="s">
        <v>63</v>
      </c>
      <c r="D2396" s="13">
        <v>2017</v>
      </c>
      <c r="E2396" s="13">
        <v>2017</v>
      </c>
      <c r="F2396" s="13" t="s">
        <v>102</v>
      </c>
      <c r="G2396" s="88"/>
      <c r="H2396" s="88"/>
      <c r="I2396" s="88"/>
      <c r="J2396" s="88"/>
      <c r="K2396" s="88"/>
      <c r="L2396" s="88"/>
      <c r="M2396" s="45">
        <v>548</v>
      </c>
      <c r="N2396" s="45">
        <v>1156</v>
      </c>
      <c r="O2396" s="45"/>
      <c r="P2396" s="45"/>
      <c r="Q2396" s="45"/>
      <c r="R2396" s="45"/>
      <c r="S2396" s="45"/>
      <c r="T2396" s="45"/>
      <c r="U2396" s="45"/>
      <c r="V2396" s="45"/>
      <c r="W2396" s="138"/>
      <c r="X2396" s="138"/>
      <c r="Y2396" s="138"/>
      <c r="Z2396" s="25">
        <v>0.96153846153846156</v>
      </c>
      <c r="AA2396" s="25">
        <v>0.89473684210526316</v>
      </c>
      <c r="AB2396" s="25">
        <v>0.32300000000000001</v>
      </c>
      <c r="AC2396" s="25">
        <v>8.0199999999999994E-2</v>
      </c>
      <c r="AD2396" s="121">
        <v>35</v>
      </c>
      <c r="AE2396" s="121">
        <v>2</v>
      </c>
      <c r="AF2396" s="88">
        <v>36</v>
      </c>
      <c r="AG2396" s="88">
        <v>68</v>
      </c>
    </row>
    <row r="2397" spans="1:33">
      <c r="A2397" s="76" t="s">
        <v>138</v>
      </c>
      <c r="B2397" s="13" t="s">
        <v>75</v>
      </c>
      <c r="C2397" s="13" t="s">
        <v>63</v>
      </c>
      <c r="D2397" s="13">
        <v>2017</v>
      </c>
      <c r="E2397" s="13">
        <v>2017</v>
      </c>
      <c r="F2397" s="13" t="s">
        <v>102</v>
      </c>
      <c r="G2397" s="88"/>
      <c r="H2397" s="88"/>
      <c r="I2397" s="88"/>
      <c r="J2397" s="88"/>
      <c r="K2397" s="88"/>
      <c r="L2397" s="88"/>
      <c r="M2397" s="45">
        <v>400</v>
      </c>
      <c r="N2397" s="45">
        <v>676</v>
      </c>
      <c r="O2397" s="45"/>
      <c r="P2397" s="45"/>
      <c r="Q2397" s="45"/>
      <c r="R2397" s="45"/>
      <c r="S2397" s="45"/>
      <c r="T2397" s="45"/>
      <c r="U2397" s="45"/>
      <c r="V2397" s="45"/>
      <c r="W2397" s="138"/>
      <c r="X2397" s="138"/>
      <c r="Y2397" s="138"/>
      <c r="Z2397" s="25">
        <v>1</v>
      </c>
      <c r="AA2397" s="25">
        <v>0.92592592592592593</v>
      </c>
      <c r="AB2397" s="25">
        <v>0.32300000000000001</v>
      </c>
      <c r="AC2397" s="25">
        <v>8.0199999999999994E-2</v>
      </c>
      <c r="AD2397" s="121">
        <v>54</v>
      </c>
      <c r="AE2397" s="121">
        <v>9</v>
      </c>
      <c r="AF2397" s="88">
        <v>54</v>
      </c>
      <c r="AG2397" s="88">
        <v>121</v>
      </c>
    </row>
    <row r="2398" spans="1:33">
      <c r="A2398" s="76" t="s">
        <v>139</v>
      </c>
      <c r="B2398" s="13" t="s">
        <v>75</v>
      </c>
      <c r="C2398" s="13" t="s">
        <v>63</v>
      </c>
      <c r="D2398" s="13">
        <v>2017</v>
      </c>
      <c r="E2398" s="13">
        <v>2017</v>
      </c>
      <c r="F2398" s="13" t="s">
        <v>102</v>
      </c>
      <c r="G2398" s="88"/>
      <c r="H2398" s="88"/>
      <c r="I2398" s="88"/>
      <c r="J2398" s="88"/>
      <c r="K2398" s="88"/>
      <c r="L2398" s="88"/>
      <c r="M2398" s="45">
        <v>22224</v>
      </c>
      <c r="N2398" s="45">
        <v>49320</v>
      </c>
      <c r="O2398" s="45"/>
      <c r="P2398" s="45"/>
      <c r="Q2398" s="45"/>
      <c r="R2398" s="45"/>
      <c r="S2398" s="45"/>
      <c r="T2398" s="45"/>
      <c r="U2398" s="45"/>
      <c r="V2398" s="45"/>
      <c r="W2398" s="138"/>
      <c r="X2398" s="138"/>
      <c r="Y2398" s="138"/>
      <c r="Z2398" s="25">
        <v>0.9965397923875432</v>
      </c>
      <c r="AA2398" s="25">
        <v>0.97222222222222221</v>
      </c>
      <c r="AB2398" s="25">
        <v>0.2</v>
      </c>
      <c r="AC2398" s="25">
        <v>2.3699999999999999E-2</v>
      </c>
      <c r="AD2398" s="121">
        <v>1381</v>
      </c>
      <c r="AE2398" s="121">
        <v>300</v>
      </c>
      <c r="AF2398" s="88">
        <v>6954</v>
      </c>
      <c r="AG2398" s="88">
        <v>16042</v>
      </c>
    </row>
    <row r="2399" spans="1:33">
      <c r="A2399" s="76" t="s">
        <v>140</v>
      </c>
      <c r="B2399" s="13" t="s">
        <v>75</v>
      </c>
      <c r="C2399" s="13" t="s">
        <v>63</v>
      </c>
      <c r="D2399" s="13">
        <v>2017</v>
      </c>
      <c r="E2399" s="13">
        <v>2017</v>
      </c>
      <c r="F2399" s="13" t="s">
        <v>102</v>
      </c>
      <c r="G2399" s="88"/>
      <c r="H2399" s="88"/>
      <c r="I2399" s="88"/>
      <c r="J2399" s="88"/>
      <c r="K2399" s="88"/>
      <c r="L2399" s="88"/>
      <c r="M2399" s="45">
        <v>3274</v>
      </c>
      <c r="N2399" s="45">
        <v>6535</v>
      </c>
      <c r="O2399" s="45"/>
      <c r="P2399" s="45"/>
      <c r="Q2399" s="45"/>
      <c r="R2399" s="45"/>
      <c r="S2399" s="45"/>
      <c r="T2399" s="45"/>
      <c r="U2399" s="45"/>
      <c r="V2399" s="45"/>
      <c r="W2399" s="138"/>
      <c r="X2399" s="138"/>
      <c r="Y2399" s="138"/>
      <c r="Z2399" s="25">
        <v>0.94174757281553401</v>
      </c>
      <c r="AA2399" s="25">
        <v>0.93939393939393945</v>
      </c>
      <c r="AB2399" s="25">
        <v>0.32300000000000001</v>
      </c>
      <c r="AC2399" s="25">
        <v>8.0199999999999994E-2</v>
      </c>
      <c r="AD2399" s="121">
        <v>227</v>
      </c>
      <c r="AE2399" s="121">
        <v>71</v>
      </c>
      <c r="AF2399" s="88">
        <v>649</v>
      </c>
      <c r="AG2399" s="88">
        <v>1397</v>
      </c>
    </row>
    <row r="2400" spans="1:33">
      <c r="A2400" s="76" t="s">
        <v>141</v>
      </c>
      <c r="B2400" s="13" t="s">
        <v>75</v>
      </c>
      <c r="C2400" s="13" t="s">
        <v>63</v>
      </c>
      <c r="D2400" s="13">
        <v>2017</v>
      </c>
      <c r="E2400" s="13">
        <v>2017</v>
      </c>
      <c r="F2400" s="13" t="s">
        <v>102</v>
      </c>
      <c r="G2400" s="88"/>
      <c r="H2400" s="88"/>
      <c r="I2400" s="88"/>
      <c r="J2400" s="88"/>
      <c r="K2400" s="88"/>
      <c r="L2400" s="88"/>
      <c r="M2400" s="45">
        <v>4157</v>
      </c>
      <c r="N2400" s="45">
        <v>7198</v>
      </c>
      <c r="O2400" s="45"/>
      <c r="P2400" s="45"/>
      <c r="Q2400" s="45"/>
      <c r="R2400" s="45"/>
      <c r="S2400" s="45"/>
      <c r="T2400" s="45"/>
      <c r="U2400" s="45"/>
      <c r="V2400" s="45"/>
      <c r="W2400" s="138"/>
      <c r="X2400" s="138"/>
      <c r="Y2400" s="138"/>
      <c r="Z2400" s="25">
        <v>0.892018779342723</v>
      </c>
      <c r="AA2400" s="25">
        <v>0.82692307692307687</v>
      </c>
      <c r="AB2400" s="25">
        <v>0.32300000000000001</v>
      </c>
      <c r="AC2400" s="25">
        <v>8.0199999999999994E-2</v>
      </c>
      <c r="AD2400" s="121">
        <v>320</v>
      </c>
      <c r="AE2400" s="121">
        <v>92</v>
      </c>
      <c r="AF2400" s="88">
        <v>116</v>
      </c>
      <c r="AG2400" s="88">
        <v>221</v>
      </c>
    </row>
    <row r="2401" spans="1:33">
      <c r="A2401" s="76" t="s">
        <v>142</v>
      </c>
      <c r="B2401" s="13" t="s">
        <v>74</v>
      </c>
      <c r="C2401" s="13" t="s">
        <v>63</v>
      </c>
      <c r="D2401" s="13">
        <v>2017</v>
      </c>
      <c r="E2401" s="13">
        <v>2017</v>
      </c>
      <c r="F2401" s="13" t="s">
        <v>102</v>
      </c>
      <c r="G2401" s="88"/>
      <c r="H2401" s="88"/>
      <c r="I2401" s="88"/>
      <c r="J2401" s="88"/>
      <c r="K2401" s="88"/>
      <c r="L2401" s="88"/>
      <c r="M2401" s="45">
        <v>116316</v>
      </c>
      <c r="N2401" s="45">
        <v>235714</v>
      </c>
      <c r="O2401" s="45"/>
      <c r="P2401" s="45"/>
      <c r="Q2401" s="45"/>
      <c r="R2401" s="45"/>
      <c r="S2401" s="45"/>
      <c r="T2401" s="45"/>
      <c r="U2401" s="45"/>
      <c r="V2401" s="45"/>
      <c r="W2401" s="138"/>
      <c r="X2401" s="138"/>
      <c r="Y2401" s="138"/>
      <c r="Z2401" s="25">
        <v>0.99555367351259794</v>
      </c>
      <c r="AA2401" s="25">
        <v>0.99041095890410957</v>
      </c>
      <c r="AB2401" s="25">
        <v>0.36099999999999999</v>
      </c>
      <c r="AC2401" s="25">
        <v>6.8000000000000005E-2</v>
      </c>
      <c r="AD2401" s="121">
        <v>7085</v>
      </c>
      <c r="AE2401" s="121">
        <v>1669</v>
      </c>
      <c r="AF2401" s="88">
        <v>24144</v>
      </c>
      <c r="AG2401" s="88">
        <v>53335</v>
      </c>
    </row>
    <row r="2402" spans="1:33">
      <c r="A2402" s="76" t="s">
        <v>143</v>
      </c>
      <c r="B2402" s="13" t="s">
        <v>74</v>
      </c>
      <c r="C2402" s="13" t="s">
        <v>63</v>
      </c>
      <c r="D2402" s="13">
        <v>2017</v>
      </c>
      <c r="E2402" s="13">
        <v>2017</v>
      </c>
      <c r="F2402" s="13" t="s">
        <v>102</v>
      </c>
      <c r="G2402" s="88"/>
      <c r="H2402" s="88"/>
      <c r="I2402" s="88"/>
      <c r="J2402" s="88"/>
      <c r="K2402" s="88"/>
      <c r="L2402" s="88"/>
      <c r="M2402" s="45">
        <v>8719</v>
      </c>
      <c r="N2402" s="45">
        <v>16171</v>
      </c>
      <c r="O2402" s="45"/>
      <c r="P2402" s="45"/>
      <c r="Q2402" s="45"/>
      <c r="R2402" s="45"/>
      <c r="S2402" s="45"/>
      <c r="T2402" s="45"/>
      <c r="U2402" s="45"/>
      <c r="V2402" s="45"/>
      <c r="W2402" s="138"/>
      <c r="X2402" s="138"/>
      <c r="Y2402" s="138"/>
      <c r="Z2402" s="25">
        <v>1</v>
      </c>
      <c r="AA2402" s="25">
        <v>0.9128205128205128</v>
      </c>
      <c r="AB2402" s="25">
        <v>0.32300000000000001</v>
      </c>
      <c r="AC2402" s="25">
        <v>8.0199999999999994E-2</v>
      </c>
      <c r="AD2402" s="121">
        <v>610</v>
      </c>
      <c r="AE2402" s="121">
        <v>254</v>
      </c>
      <c r="AF2402" s="88">
        <v>590</v>
      </c>
      <c r="AG2402" s="88">
        <v>1215</v>
      </c>
    </row>
    <row r="2403" spans="1:33">
      <c r="A2403" s="76" t="s">
        <v>144</v>
      </c>
      <c r="B2403" s="13" t="s">
        <v>75</v>
      </c>
      <c r="C2403" s="13" t="s">
        <v>63</v>
      </c>
      <c r="D2403" s="13">
        <v>2017</v>
      </c>
      <c r="E2403" s="13">
        <v>2017</v>
      </c>
      <c r="F2403" s="13" t="s">
        <v>102</v>
      </c>
      <c r="G2403" s="88"/>
      <c r="H2403" s="88"/>
      <c r="I2403" s="88"/>
      <c r="J2403" s="88"/>
      <c r="K2403" s="88"/>
      <c r="L2403" s="88"/>
      <c r="M2403" s="45">
        <v>1168</v>
      </c>
      <c r="N2403" s="45">
        <v>2184</v>
      </c>
      <c r="O2403" s="45"/>
      <c r="P2403" s="45"/>
      <c r="Q2403" s="45"/>
      <c r="R2403" s="45"/>
      <c r="S2403" s="45"/>
      <c r="T2403" s="45"/>
      <c r="U2403" s="45"/>
      <c r="V2403" s="45"/>
      <c r="W2403" s="138"/>
      <c r="X2403" s="138"/>
      <c r="Y2403" s="138"/>
      <c r="Z2403" s="25">
        <v>0.95918367346938771</v>
      </c>
      <c r="AA2403" s="25">
        <v>0.87096774193548387</v>
      </c>
      <c r="AB2403" s="25">
        <v>0.32300000000000001</v>
      </c>
      <c r="AC2403" s="25">
        <v>8.0199999999999994E-2</v>
      </c>
      <c r="AD2403" s="121">
        <v>76</v>
      </c>
      <c r="AE2403" s="121">
        <v>7</v>
      </c>
      <c r="AF2403" s="88">
        <v>46</v>
      </c>
      <c r="AG2403" s="88">
        <v>79</v>
      </c>
    </row>
    <row r="2404" spans="1:33">
      <c r="A2404" s="76" t="s">
        <v>145</v>
      </c>
      <c r="B2404" s="13" t="s">
        <v>75</v>
      </c>
      <c r="C2404" s="13" t="s">
        <v>63</v>
      </c>
      <c r="D2404" s="13">
        <v>2017</v>
      </c>
      <c r="E2404" s="13">
        <v>2017</v>
      </c>
      <c r="F2404" s="13" t="s">
        <v>102</v>
      </c>
      <c r="G2404" s="88"/>
      <c r="H2404" s="88"/>
      <c r="I2404" s="88"/>
      <c r="J2404" s="88"/>
      <c r="K2404" s="88"/>
      <c r="L2404" s="88"/>
      <c r="M2404" s="45">
        <v>122242</v>
      </c>
      <c r="N2404" s="45">
        <v>269902</v>
      </c>
      <c r="O2404" s="45"/>
      <c r="P2404" s="45"/>
      <c r="Q2404" s="45"/>
      <c r="R2404" s="45"/>
      <c r="S2404" s="45"/>
      <c r="T2404" s="45"/>
      <c r="U2404" s="45"/>
      <c r="V2404" s="45"/>
      <c r="W2404" s="138"/>
      <c r="X2404" s="138"/>
      <c r="Y2404" s="138"/>
      <c r="Z2404" s="25">
        <v>0.99690755208333337</v>
      </c>
      <c r="AA2404" s="25">
        <v>0.94512750455373407</v>
      </c>
      <c r="AB2404" s="25">
        <v>0.32300000000000001</v>
      </c>
      <c r="AC2404" s="25">
        <v>5.5399999999999998E-2</v>
      </c>
      <c r="AD2404" s="121">
        <v>10426</v>
      </c>
      <c r="AE2404" s="121">
        <v>2851</v>
      </c>
      <c r="AF2404" s="88">
        <v>13425</v>
      </c>
      <c r="AG2404" s="88">
        <v>30660</v>
      </c>
    </row>
    <row r="2405" spans="1:33">
      <c r="A2405" s="76" t="s">
        <v>146</v>
      </c>
      <c r="B2405" s="13" t="s">
        <v>74</v>
      </c>
      <c r="C2405" s="13" t="s">
        <v>63</v>
      </c>
      <c r="D2405" s="13">
        <v>2017</v>
      </c>
      <c r="E2405" s="13">
        <v>2017</v>
      </c>
      <c r="F2405" s="13" t="s">
        <v>102</v>
      </c>
      <c r="G2405" s="88"/>
      <c r="H2405" s="88"/>
      <c r="I2405" s="88"/>
      <c r="J2405" s="88"/>
      <c r="K2405" s="88"/>
      <c r="L2405" s="88"/>
      <c r="M2405" s="45">
        <v>98777</v>
      </c>
      <c r="N2405" s="45">
        <v>206532</v>
      </c>
      <c r="O2405" s="45"/>
      <c r="P2405" s="45"/>
      <c r="Q2405" s="45"/>
      <c r="R2405" s="45"/>
      <c r="S2405" s="45"/>
      <c r="T2405" s="45"/>
      <c r="U2405" s="45"/>
      <c r="V2405" s="45"/>
      <c r="W2405" s="138"/>
      <c r="X2405" s="138"/>
      <c r="Y2405" s="138"/>
      <c r="Z2405" s="25">
        <v>0.99350649350649356</v>
      </c>
      <c r="AA2405" s="25">
        <v>0.99231163505894415</v>
      </c>
      <c r="AB2405" s="25">
        <v>0.46899999999999997</v>
      </c>
      <c r="AC2405" s="25">
        <v>5.2499999999999998E-2</v>
      </c>
      <c r="AD2405" s="121">
        <v>7898</v>
      </c>
      <c r="AE2405" s="121">
        <v>2148</v>
      </c>
      <c r="AF2405" s="88">
        <v>7879</v>
      </c>
      <c r="AG2405" s="88">
        <v>15915</v>
      </c>
    </row>
    <row r="2406" spans="1:33">
      <c r="A2406" s="76" t="s">
        <v>147</v>
      </c>
      <c r="B2406" s="13" t="s">
        <v>75</v>
      </c>
      <c r="C2406" s="13" t="s">
        <v>63</v>
      </c>
      <c r="D2406" s="13">
        <v>2017</v>
      </c>
      <c r="E2406" s="13">
        <v>2017</v>
      </c>
      <c r="F2406" s="13" t="s">
        <v>102</v>
      </c>
      <c r="G2406" s="88"/>
      <c r="H2406" s="88"/>
      <c r="I2406" s="88"/>
      <c r="J2406" s="88"/>
      <c r="K2406" s="88"/>
      <c r="L2406" s="88"/>
      <c r="M2406" s="45">
        <v>2289</v>
      </c>
      <c r="N2406" s="45">
        <v>5113</v>
      </c>
      <c r="O2406" s="45"/>
      <c r="P2406" s="45"/>
      <c r="Q2406" s="45"/>
      <c r="R2406" s="45"/>
      <c r="S2406" s="45"/>
      <c r="T2406" s="45"/>
      <c r="U2406" s="45"/>
      <c r="V2406" s="45"/>
      <c r="W2406" s="138"/>
      <c r="X2406" s="138"/>
      <c r="Y2406" s="138"/>
      <c r="Z2406" s="25">
        <v>0.98863636363636365</v>
      </c>
      <c r="AA2406" s="25">
        <v>0.95</v>
      </c>
      <c r="AB2406" s="25">
        <v>0.32300000000000001</v>
      </c>
      <c r="AC2406" s="25">
        <v>8.0199999999999994E-2</v>
      </c>
      <c r="AD2406" s="121">
        <v>146</v>
      </c>
      <c r="AE2406" s="121">
        <v>28</v>
      </c>
      <c r="AF2406" s="88">
        <v>309</v>
      </c>
      <c r="AG2406" s="88">
        <v>743</v>
      </c>
    </row>
    <row r="2407" spans="1:33">
      <c r="A2407" s="76" t="s">
        <v>148</v>
      </c>
      <c r="B2407" s="13" t="s">
        <v>75</v>
      </c>
      <c r="C2407" s="13" t="s">
        <v>63</v>
      </c>
      <c r="D2407" s="13">
        <v>2017</v>
      </c>
      <c r="E2407" s="13">
        <v>2017</v>
      </c>
      <c r="F2407" s="13" t="s">
        <v>102</v>
      </c>
      <c r="G2407" s="88"/>
      <c r="H2407" s="88"/>
      <c r="I2407" s="88"/>
      <c r="J2407" s="88"/>
      <c r="K2407" s="88"/>
      <c r="L2407" s="88"/>
      <c r="M2407" s="45">
        <v>166644</v>
      </c>
      <c r="N2407" s="45">
        <v>363035</v>
      </c>
      <c r="O2407" s="45"/>
      <c r="P2407" s="45"/>
      <c r="Q2407" s="45"/>
      <c r="R2407" s="45"/>
      <c r="S2407" s="45"/>
      <c r="T2407" s="45"/>
      <c r="U2407" s="45"/>
      <c r="V2407" s="45"/>
      <c r="W2407" s="138"/>
      <c r="X2407" s="138"/>
      <c r="Y2407" s="138"/>
      <c r="Z2407" s="25">
        <v>0.99560896695169865</v>
      </c>
      <c r="AA2407" s="25">
        <v>0.95157752657330863</v>
      </c>
      <c r="AB2407" s="25">
        <v>0.27500000000000002</v>
      </c>
      <c r="AC2407" s="25">
        <v>3.3300000000000003E-2</v>
      </c>
      <c r="AD2407" s="121">
        <v>12413</v>
      </c>
      <c r="AE2407" s="121">
        <v>3329</v>
      </c>
      <c r="AF2407" s="88">
        <v>17871</v>
      </c>
      <c r="AG2407" s="88">
        <v>38951</v>
      </c>
    </row>
    <row r="2408" spans="1:33">
      <c r="A2408" s="76" t="s">
        <v>149</v>
      </c>
      <c r="B2408" s="13" t="s">
        <v>74</v>
      </c>
      <c r="C2408" s="13" t="s">
        <v>63</v>
      </c>
      <c r="D2408" s="13">
        <v>2017</v>
      </c>
      <c r="E2408" s="13">
        <v>2017</v>
      </c>
      <c r="F2408" s="13" t="s">
        <v>102</v>
      </c>
      <c r="G2408" s="88"/>
      <c r="H2408" s="88"/>
      <c r="I2408" s="88"/>
      <c r="J2408" s="88"/>
      <c r="K2408" s="88"/>
      <c r="L2408" s="88"/>
      <c r="M2408" s="45">
        <v>133562</v>
      </c>
      <c r="N2408" s="45">
        <v>268428</v>
      </c>
      <c r="O2408" s="45"/>
      <c r="P2408" s="45"/>
      <c r="Q2408" s="45"/>
      <c r="R2408" s="45"/>
      <c r="S2408" s="45"/>
      <c r="T2408" s="45"/>
      <c r="U2408" s="45"/>
      <c r="V2408" s="45"/>
      <c r="W2408" s="138"/>
      <c r="X2408" s="138"/>
      <c r="Y2408" s="138"/>
      <c r="Z2408" s="25">
        <v>0.98067954696868753</v>
      </c>
      <c r="AA2408" s="25">
        <v>0.97086031452358923</v>
      </c>
      <c r="AB2408" s="25">
        <v>0.43099999999999999</v>
      </c>
      <c r="AC2408" s="25">
        <v>2.18E-2</v>
      </c>
      <c r="AD2408" s="121">
        <v>10863</v>
      </c>
      <c r="AE2408" s="121">
        <v>3777</v>
      </c>
      <c r="AF2408" s="88">
        <v>13253</v>
      </c>
      <c r="AG2408" s="88">
        <v>27727</v>
      </c>
    </row>
    <row r="2409" spans="1:33">
      <c r="A2409" s="76" t="s">
        <v>150</v>
      </c>
      <c r="B2409" s="13" t="s">
        <v>74</v>
      </c>
      <c r="C2409" s="13" t="s">
        <v>63</v>
      </c>
      <c r="D2409" s="13">
        <v>2017</v>
      </c>
      <c r="E2409" s="13">
        <v>2017</v>
      </c>
      <c r="F2409" s="13" t="s">
        <v>102</v>
      </c>
      <c r="G2409" s="88"/>
      <c r="H2409" s="88"/>
      <c r="I2409" s="88"/>
      <c r="J2409" s="88"/>
      <c r="K2409" s="88"/>
      <c r="L2409" s="88"/>
      <c r="M2409" s="45">
        <v>34069</v>
      </c>
      <c r="N2409" s="45">
        <v>50907</v>
      </c>
      <c r="O2409" s="45"/>
      <c r="P2409" s="45"/>
      <c r="Q2409" s="45"/>
      <c r="R2409" s="45"/>
      <c r="S2409" s="45"/>
      <c r="T2409" s="45"/>
      <c r="U2409" s="45"/>
      <c r="V2409" s="45"/>
      <c r="W2409" s="138"/>
      <c r="X2409" s="138"/>
      <c r="Y2409" s="138"/>
      <c r="Z2409" s="25">
        <v>0.990112063282795</v>
      </c>
      <c r="AA2409" s="25">
        <v>0.93315858453473133</v>
      </c>
      <c r="AB2409" s="25">
        <v>0.33300000000000002</v>
      </c>
      <c r="AC2409" s="25">
        <v>7.5700000000000003E-2</v>
      </c>
      <c r="AD2409" s="121">
        <v>2793</v>
      </c>
      <c r="AE2409" s="121">
        <v>833</v>
      </c>
      <c r="AF2409" s="88">
        <v>3530</v>
      </c>
      <c r="AG2409" s="88">
        <v>5794</v>
      </c>
    </row>
    <row r="2410" spans="1:33">
      <c r="A2410" s="76" t="s">
        <v>151</v>
      </c>
      <c r="B2410" s="13" t="s">
        <v>75</v>
      </c>
      <c r="C2410" s="13" t="s">
        <v>63</v>
      </c>
      <c r="D2410" s="13">
        <v>2017</v>
      </c>
      <c r="E2410" s="13">
        <v>2017</v>
      </c>
      <c r="F2410" s="13" t="s">
        <v>102</v>
      </c>
      <c r="G2410" s="88"/>
      <c r="H2410" s="88"/>
      <c r="I2410" s="88"/>
      <c r="J2410" s="88"/>
      <c r="K2410" s="88"/>
      <c r="L2410" s="88"/>
      <c r="M2410" s="45">
        <v>48782</v>
      </c>
      <c r="N2410" s="45">
        <v>108347</v>
      </c>
      <c r="O2410" s="45"/>
      <c r="P2410" s="45"/>
      <c r="Q2410" s="45"/>
      <c r="R2410" s="45"/>
      <c r="S2410" s="45"/>
      <c r="T2410" s="45"/>
      <c r="U2410" s="45"/>
      <c r="V2410" s="45"/>
      <c r="W2410" s="138"/>
      <c r="X2410" s="138"/>
      <c r="Y2410" s="138"/>
      <c r="Z2410" s="25">
        <v>0.98408751864743904</v>
      </c>
      <c r="AA2410" s="25">
        <v>0.92636579572446553</v>
      </c>
      <c r="AB2410" s="25">
        <v>9.0999999999999998E-2</v>
      </c>
      <c r="AC2410" s="25">
        <v>4.1300000000000003E-2</v>
      </c>
      <c r="AD2410" s="121">
        <v>3072</v>
      </c>
      <c r="AE2410" s="121">
        <v>1099</v>
      </c>
      <c r="AF2410" s="88">
        <v>6276</v>
      </c>
      <c r="AG2410" s="88">
        <v>13685</v>
      </c>
    </row>
    <row r="2411" spans="1:33">
      <c r="A2411" s="76" t="s">
        <v>152</v>
      </c>
      <c r="B2411" s="13" t="s">
        <v>74</v>
      </c>
      <c r="C2411" s="13" t="s">
        <v>63</v>
      </c>
      <c r="D2411" s="13">
        <v>2017</v>
      </c>
      <c r="E2411" s="13">
        <v>2017</v>
      </c>
      <c r="F2411" s="13" t="s">
        <v>102</v>
      </c>
      <c r="G2411" s="88"/>
      <c r="H2411" s="88"/>
      <c r="I2411" s="88"/>
      <c r="J2411" s="88"/>
      <c r="K2411" s="88"/>
      <c r="L2411" s="88"/>
      <c r="M2411" s="45">
        <v>9671</v>
      </c>
      <c r="N2411" s="45">
        <v>17216</v>
      </c>
      <c r="O2411" s="45"/>
      <c r="P2411" s="45"/>
      <c r="Q2411" s="45"/>
      <c r="R2411" s="45"/>
      <c r="S2411" s="45"/>
      <c r="T2411" s="45"/>
      <c r="U2411" s="45"/>
      <c r="V2411" s="45"/>
      <c r="W2411" s="138"/>
      <c r="X2411" s="138"/>
      <c r="Y2411" s="138"/>
      <c r="Z2411" s="25">
        <v>0.97674418604651159</v>
      </c>
      <c r="AA2411" s="25">
        <v>0.97265625</v>
      </c>
      <c r="AB2411" s="25">
        <v>0.32300000000000001</v>
      </c>
      <c r="AC2411" s="25">
        <v>8.0199999999999994E-2</v>
      </c>
      <c r="AD2411" s="121">
        <v>794</v>
      </c>
      <c r="AE2411" s="121">
        <v>199</v>
      </c>
      <c r="AF2411" s="88">
        <v>1016</v>
      </c>
      <c r="AG2411" s="88">
        <v>2151</v>
      </c>
    </row>
    <row r="2412" spans="1:33">
      <c r="A2412" s="76" t="s">
        <v>153</v>
      </c>
      <c r="B2412" s="13" t="s">
        <v>74</v>
      </c>
      <c r="C2412" s="13" t="s">
        <v>63</v>
      </c>
      <c r="D2412" s="13">
        <v>2017</v>
      </c>
      <c r="E2412" s="13">
        <v>2017</v>
      </c>
      <c r="F2412" s="13" t="s">
        <v>102</v>
      </c>
      <c r="G2412" s="88"/>
      <c r="H2412" s="88"/>
      <c r="I2412" s="88"/>
      <c r="J2412" s="88"/>
      <c r="K2412" s="88"/>
      <c r="L2412" s="88"/>
      <c r="M2412" s="45">
        <v>13714</v>
      </c>
      <c r="N2412" s="45">
        <v>26382</v>
      </c>
      <c r="O2412" s="45"/>
      <c r="P2412" s="45"/>
      <c r="Q2412" s="45"/>
      <c r="R2412" s="45"/>
      <c r="S2412" s="45"/>
      <c r="T2412" s="45"/>
      <c r="U2412" s="45"/>
      <c r="V2412" s="45"/>
      <c r="W2412" s="138"/>
      <c r="X2412" s="138"/>
      <c r="Y2412" s="138"/>
      <c r="Z2412" s="25">
        <v>0.97523809523809524</v>
      </c>
      <c r="AA2412" s="25">
        <v>0.87687687687687688</v>
      </c>
      <c r="AB2412" s="25">
        <v>0.32300000000000001</v>
      </c>
      <c r="AC2412" s="25">
        <v>8.0199999999999994E-2</v>
      </c>
      <c r="AD2412" s="121">
        <v>1077</v>
      </c>
      <c r="AE2412" s="121">
        <v>216</v>
      </c>
      <c r="AF2412" s="88">
        <v>3006</v>
      </c>
      <c r="AG2412" s="88">
        <v>6073</v>
      </c>
    </row>
    <row r="2413" spans="1:33">
      <c r="A2413" s="76" t="s">
        <v>154</v>
      </c>
      <c r="B2413" s="13" t="s">
        <v>74</v>
      </c>
      <c r="C2413" s="13" t="s">
        <v>63</v>
      </c>
      <c r="D2413" s="13">
        <v>2017</v>
      </c>
      <c r="E2413" s="13">
        <v>2017</v>
      </c>
      <c r="F2413" s="13" t="s">
        <v>102</v>
      </c>
      <c r="G2413" s="88"/>
      <c r="H2413" s="88"/>
      <c r="I2413" s="88"/>
      <c r="J2413" s="88"/>
      <c r="K2413" s="88"/>
      <c r="L2413" s="88"/>
      <c r="M2413" s="45">
        <v>18905</v>
      </c>
      <c r="N2413" s="45">
        <v>38800</v>
      </c>
      <c r="O2413" s="45"/>
      <c r="P2413" s="45"/>
      <c r="Q2413" s="45"/>
      <c r="R2413" s="45"/>
      <c r="S2413" s="45"/>
      <c r="T2413" s="45"/>
      <c r="U2413" s="45"/>
      <c r="V2413" s="45"/>
      <c r="W2413" s="138"/>
      <c r="X2413" s="138"/>
      <c r="Y2413" s="138"/>
      <c r="Z2413" s="25">
        <v>0.97524752475247523</v>
      </c>
      <c r="AA2413" s="25">
        <v>0.94533762057877813</v>
      </c>
      <c r="AB2413" s="25">
        <v>0.32300000000000001</v>
      </c>
      <c r="AC2413" s="25">
        <v>8.0199999999999994E-2</v>
      </c>
      <c r="AD2413" s="121">
        <v>1365</v>
      </c>
      <c r="AE2413" s="121">
        <v>370</v>
      </c>
      <c r="AF2413" s="88">
        <v>4465</v>
      </c>
      <c r="AG2413" s="88">
        <v>10394</v>
      </c>
    </row>
    <row r="2414" spans="1:33">
      <c r="A2414" s="76" t="s">
        <v>155</v>
      </c>
      <c r="B2414" s="13" t="s">
        <v>74</v>
      </c>
      <c r="C2414" s="13" t="s">
        <v>63</v>
      </c>
      <c r="D2414" s="13">
        <v>2017</v>
      </c>
      <c r="E2414" s="13">
        <v>2017</v>
      </c>
      <c r="F2414" s="13" t="s">
        <v>102</v>
      </c>
      <c r="G2414" s="88"/>
      <c r="H2414" s="88"/>
      <c r="I2414" s="88"/>
      <c r="J2414" s="88"/>
      <c r="K2414" s="88"/>
      <c r="L2414" s="88"/>
      <c r="M2414" s="45">
        <v>47569</v>
      </c>
      <c r="N2414" s="45">
        <v>92733</v>
      </c>
      <c r="O2414" s="45"/>
      <c r="P2414" s="45"/>
      <c r="Q2414" s="45"/>
      <c r="R2414" s="45"/>
      <c r="S2414" s="45"/>
      <c r="T2414" s="45"/>
      <c r="U2414" s="45"/>
      <c r="V2414" s="45"/>
      <c r="W2414" s="138"/>
      <c r="X2414" s="138"/>
      <c r="Y2414" s="138"/>
      <c r="Z2414" s="25">
        <v>0.99266951740989617</v>
      </c>
      <c r="AA2414" s="25">
        <v>0.98381294964028776</v>
      </c>
      <c r="AB2414" s="25">
        <v>0.35699999999999998</v>
      </c>
      <c r="AC2414" s="25">
        <v>3.9399999999999998E-2</v>
      </c>
      <c r="AD2414" s="121">
        <v>2854</v>
      </c>
      <c r="AE2414" s="121">
        <v>613</v>
      </c>
      <c r="AF2414" s="88">
        <v>8216</v>
      </c>
      <c r="AG2414" s="88">
        <v>17046</v>
      </c>
    </row>
    <row r="2415" spans="1:33">
      <c r="A2415" s="76" t="s">
        <v>156</v>
      </c>
      <c r="B2415" s="13" t="s">
        <v>74</v>
      </c>
      <c r="C2415" s="13" t="s">
        <v>63</v>
      </c>
      <c r="D2415" s="13">
        <v>2017</v>
      </c>
      <c r="E2415" s="13">
        <v>2017</v>
      </c>
      <c r="F2415" s="13" t="s">
        <v>102</v>
      </c>
      <c r="G2415" s="88"/>
      <c r="H2415" s="88"/>
      <c r="I2415" s="88"/>
      <c r="J2415" s="88"/>
      <c r="K2415" s="88"/>
      <c r="L2415" s="88"/>
      <c r="M2415" s="45">
        <v>14839</v>
      </c>
      <c r="N2415" s="45">
        <v>26721</v>
      </c>
      <c r="O2415" s="45"/>
      <c r="P2415" s="45"/>
      <c r="Q2415" s="45"/>
      <c r="R2415" s="45"/>
      <c r="S2415" s="45"/>
      <c r="T2415" s="45"/>
      <c r="U2415" s="45"/>
      <c r="V2415" s="45"/>
      <c r="W2415" s="138"/>
      <c r="X2415" s="138"/>
      <c r="Y2415" s="138"/>
      <c r="Z2415" s="25">
        <v>0.97709923664122134</v>
      </c>
      <c r="AA2415" s="25">
        <v>0.98268398268398272</v>
      </c>
      <c r="AB2415" s="25">
        <v>0.32300000000000001</v>
      </c>
      <c r="AC2415" s="25">
        <v>8.0199999999999994E-2</v>
      </c>
      <c r="AD2415" s="121">
        <v>904</v>
      </c>
      <c r="AE2415" s="121">
        <v>308</v>
      </c>
      <c r="AF2415" s="88">
        <v>2416</v>
      </c>
      <c r="AG2415" s="88">
        <v>5184</v>
      </c>
    </row>
    <row r="2416" spans="1:33">
      <c r="A2416" s="76" t="s">
        <v>157</v>
      </c>
      <c r="B2416" s="13" t="s">
        <v>75</v>
      </c>
      <c r="C2416" s="13" t="s">
        <v>63</v>
      </c>
      <c r="D2416" s="13">
        <v>2017</v>
      </c>
      <c r="E2416" s="13">
        <v>2017</v>
      </c>
      <c r="F2416" s="13" t="s">
        <v>102</v>
      </c>
      <c r="G2416" s="88"/>
      <c r="H2416" s="88"/>
      <c r="I2416" s="88"/>
      <c r="J2416" s="88"/>
      <c r="K2416" s="88"/>
      <c r="L2416" s="88"/>
      <c r="M2416" s="45">
        <v>12419</v>
      </c>
      <c r="N2416" s="45">
        <v>23195</v>
      </c>
      <c r="O2416" s="45"/>
      <c r="P2416" s="45"/>
      <c r="Q2416" s="45"/>
      <c r="R2416" s="45"/>
      <c r="S2416" s="45"/>
      <c r="T2416" s="45"/>
      <c r="U2416" s="45"/>
      <c r="V2416" s="45"/>
      <c r="W2416" s="138"/>
      <c r="X2416" s="138"/>
      <c r="Y2416" s="138"/>
      <c r="Z2416" s="25">
        <v>0.94415357766143104</v>
      </c>
      <c r="AA2416" s="25">
        <v>0.98039215686274506</v>
      </c>
      <c r="AB2416" s="25">
        <v>0.32300000000000001</v>
      </c>
      <c r="AC2416" s="25">
        <v>8.0199999999999994E-2</v>
      </c>
      <c r="AD2416" s="121">
        <v>1079</v>
      </c>
      <c r="AE2416" s="121">
        <v>246</v>
      </c>
      <c r="AF2416" s="88">
        <v>520</v>
      </c>
      <c r="AG2416" s="88">
        <v>831</v>
      </c>
    </row>
    <row r="2417" spans="1:33">
      <c r="A2417" s="76" t="s">
        <v>158</v>
      </c>
      <c r="B2417" s="13" t="s">
        <v>75</v>
      </c>
      <c r="C2417" s="13" t="s">
        <v>63</v>
      </c>
      <c r="D2417" s="13">
        <v>2017</v>
      </c>
      <c r="E2417" s="13">
        <v>2017</v>
      </c>
      <c r="F2417" s="13" t="s">
        <v>102</v>
      </c>
      <c r="G2417" s="88"/>
      <c r="H2417" s="88"/>
      <c r="I2417" s="88"/>
      <c r="J2417" s="88"/>
      <c r="K2417" s="88"/>
      <c r="L2417" s="88"/>
      <c r="M2417" s="45">
        <v>162</v>
      </c>
      <c r="N2417" s="45">
        <v>266</v>
      </c>
      <c r="O2417" s="45"/>
      <c r="P2417" s="45"/>
      <c r="Q2417" s="45"/>
      <c r="R2417" s="45"/>
      <c r="S2417" s="45"/>
      <c r="T2417" s="45"/>
      <c r="U2417" s="45"/>
      <c r="V2417" s="45"/>
      <c r="W2417" s="138"/>
      <c r="X2417" s="138"/>
      <c r="Y2417" s="138"/>
      <c r="Z2417" s="25">
        <v>1</v>
      </c>
      <c r="AA2417" s="25">
        <v>1</v>
      </c>
      <c r="AB2417" s="25">
        <v>0.32300000000000001</v>
      </c>
      <c r="AC2417" s="25">
        <v>8.0199999999999994E-2</v>
      </c>
      <c r="AD2417" s="121">
        <v>2</v>
      </c>
      <c r="AE2417" s="121">
        <v>0</v>
      </c>
      <c r="AF2417" s="88" t="s">
        <v>430</v>
      </c>
      <c r="AG2417" s="88" t="s">
        <v>430</v>
      </c>
    </row>
    <row r="2418" spans="1:33">
      <c r="A2418" s="76" t="s">
        <v>159</v>
      </c>
      <c r="B2418" s="13" t="s">
        <v>75</v>
      </c>
      <c r="C2418" s="13" t="s">
        <v>63</v>
      </c>
      <c r="D2418" s="13">
        <v>2017</v>
      </c>
      <c r="E2418" s="13">
        <v>2017</v>
      </c>
      <c r="F2418" s="13" t="s">
        <v>102</v>
      </c>
      <c r="G2418" s="88"/>
      <c r="H2418" s="88"/>
      <c r="I2418" s="88"/>
      <c r="J2418" s="88"/>
      <c r="K2418" s="88"/>
      <c r="L2418" s="88"/>
      <c r="M2418" s="45">
        <v>3116</v>
      </c>
      <c r="N2418" s="45">
        <v>6490</v>
      </c>
      <c r="O2418" s="45"/>
      <c r="P2418" s="45"/>
      <c r="Q2418" s="45"/>
      <c r="R2418" s="45"/>
      <c r="S2418" s="45"/>
      <c r="T2418" s="45"/>
      <c r="U2418" s="45"/>
      <c r="V2418" s="45"/>
      <c r="W2418" s="138"/>
      <c r="X2418" s="138"/>
      <c r="Y2418" s="138"/>
      <c r="Z2418" s="25">
        <v>0.99270072992700731</v>
      </c>
      <c r="AA2418" s="25">
        <v>0.88775510204081631</v>
      </c>
      <c r="AB2418" s="25">
        <v>0.32300000000000001</v>
      </c>
      <c r="AC2418" s="25">
        <v>8.0199999999999994E-2</v>
      </c>
      <c r="AD2418" s="121">
        <v>230</v>
      </c>
      <c r="AE2418" s="121">
        <v>63</v>
      </c>
      <c r="AF2418" s="88">
        <v>154</v>
      </c>
      <c r="AG2418" s="88">
        <v>281</v>
      </c>
    </row>
    <row r="2419" spans="1:33">
      <c r="A2419" s="76" t="s">
        <v>160</v>
      </c>
      <c r="B2419" s="13" t="s">
        <v>74</v>
      </c>
      <c r="C2419" s="13" t="s">
        <v>63</v>
      </c>
      <c r="D2419" s="13">
        <v>2017</v>
      </c>
      <c r="E2419" s="13">
        <v>2017</v>
      </c>
      <c r="F2419" s="13" t="s">
        <v>102</v>
      </c>
      <c r="G2419" s="88"/>
      <c r="H2419" s="88"/>
      <c r="I2419" s="88"/>
      <c r="J2419" s="88"/>
      <c r="K2419" s="88"/>
      <c r="L2419" s="88"/>
      <c r="M2419" s="45">
        <v>21136</v>
      </c>
      <c r="N2419" s="45">
        <v>39676</v>
      </c>
      <c r="O2419" s="45"/>
      <c r="P2419" s="45"/>
      <c r="Q2419" s="45"/>
      <c r="R2419" s="45"/>
      <c r="S2419" s="45"/>
      <c r="T2419" s="45"/>
      <c r="U2419" s="45"/>
      <c r="V2419" s="45"/>
      <c r="W2419" s="138"/>
      <c r="X2419" s="138"/>
      <c r="Y2419" s="138"/>
      <c r="Z2419" s="25">
        <v>0.96511627906976749</v>
      </c>
      <c r="AA2419" s="25">
        <v>0.95890410958904104</v>
      </c>
      <c r="AB2419" s="25">
        <v>0.5</v>
      </c>
      <c r="AC2419" s="25">
        <v>5.7000000000000002E-3</v>
      </c>
      <c r="AD2419" s="121">
        <v>1558</v>
      </c>
      <c r="AE2419" s="121">
        <v>417</v>
      </c>
      <c r="AF2419" s="88">
        <v>1967</v>
      </c>
      <c r="AG2419" s="88">
        <v>3977</v>
      </c>
    </row>
    <row r="2420" spans="1:33">
      <c r="A2420" s="76" t="s">
        <v>161</v>
      </c>
      <c r="B2420" s="13" t="s">
        <v>74</v>
      </c>
      <c r="C2420" s="13" t="s">
        <v>63</v>
      </c>
      <c r="D2420" s="13">
        <v>2017</v>
      </c>
      <c r="E2420" s="13">
        <v>2017</v>
      </c>
      <c r="F2420" s="13" t="s">
        <v>102</v>
      </c>
      <c r="G2420" s="88"/>
      <c r="H2420" s="88"/>
      <c r="I2420" s="88"/>
      <c r="J2420" s="88"/>
      <c r="K2420" s="88"/>
      <c r="L2420" s="88"/>
      <c r="M2420" s="45">
        <v>17348</v>
      </c>
      <c r="N2420" s="45">
        <v>30594</v>
      </c>
      <c r="O2420" s="45"/>
      <c r="P2420" s="45"/>
      <c r="Q2420" s="45"/>
      <c r="R2420" s="45"/>
      <c r="S2420" s="45"/>
      <c r="T2420" s="45"/>
      <c r="U2420" s="45"/>
      <c r="V2420" s="45"/>
      <c r="W2420" s="138"/>
      <c r="X2420" s="138"/>
      <c r="Y2420" s="138"/>
      <c r="Z2420" s="25">
        <v>0.9795454545454545</v>
      </c>
      <c r="AA2420" s="25">
        <v>0.88508557457212711</v>
      </c>
      <c r="AB2420" s="25">
        <v>0.32300000000000001</v>
      </c>
      <c r="AC2420" s="25">
        <v>8.0199999999999994E-2</v>
      </c>
      <c r="AD2420" s="121">
        <v>951</v>
      </c>
      <c r="AE2420" s="121">
        <v>344</v>
      </c>
      <c r="AF2420" s="88">
        <v>2713</v>
      </c>
      <c r="AG2420" s="88">
        <v>5761</v>
      </c>
    </row>
    <row r="2421" spans="1:33">
      <c r="A2421" s="76" t="s">
        <v>162</v>
      </c>
      <c r="B2421" s="13" t="s">
        <v>75</v>
      </c>
      <c r="C2421" s="13" t="s">
        <v>63</v>
      </c>
      <c r="D2421" s="13">
        <v>2017</v>
      </c>
      <c r="E2421" s="13">
        <v>2017</v>
      </c>
      <c r="F2421" s="13" t="s">
        <v>102</v>
      </c>
      <c r="G2421" s="88"/>
      <c r="H2421" s="88"/>
      <c r="I2421" s="88"/>
      <c r="J2421" s="88"/>
      <c r="K2421" s="88"/>
      <c r="L2421" s="88"/>
      <c r="M2421" s="45">
        <v>39732</v>
      </c>
      <c r="N2421" s="45">
        <v>83137</v>
      </c>
      <c r="O2421" s="45"/>
      <c r="P2421" s="45"/>
      <c r="Q2421" s="45"/>
      <c r="R2421" s="45"/>
      <c r="S2421" s="45"/>
      <c r="T2421" s="45"/>
      <c r="U2421" s="45"/>
      <c r="V2421" s="45"/>
      <c r="W2421" s="138"/>
      <c r="X2421" s="138"/>
      <c r="Y2421" s="138"/>
      <c r="Z2421" s="25">
        <v>0.98712446351931327</v>
      </c>
      <c r="AA2421" s="25">
        <v>0.94251901944209637</v>
      </c>
      <c r="AB2421" s="25">
        <v>0.55600000000000005</v>
      </c>
      <c r="AC2421" s="25">
        <v>4.87E-2</v>
      </c>
      <c r="AD2421" s="121">
        <v>2837</v>
      </c>
      <c r="AE2421" s="121">
        <v>670</v>
      </c>
      <c r="AF2421" s="88">
        <v>4522</v>
      </c>
      <c r="AG2421" s="88">
        <v>10002</v>
      </c>
    </row>
    <row r="2422" spans="1:33">
      <c r="A2422" s="76" t="s">
        <v>163</v>
      </c>
      <c r="B2422" s="13" t="s">
        <v>75</v>
      </c>
      <c r="C2422" s="13" t="s">
        <v>63</v>
      </c>
      <c r="D2422" s="13">
        <v>2017</v>
      </c>
      <c r="E2422" s="13">
        <v>2017</v>
      </c>
      <c r="F2422" s="13" t="s">
        <v>102</v>
      </c>
      <c r="G2422" s="88"/>
      <c r="H2422" s="88"/>
      <c r="I2422" s="88"/>
      <c r="J2422" s="88"/>
      <c r="K2422" s="88"/>
      <c r="L2422" s="88"/>
      <c r="M2422" s="45">
        <v>5609</v>
      </c>
      <c r="N2422" s="45">
        <v>12819</v>
      </c>
      <c r="O2422" s="45"/>
      <c r="P2422" s="45"/>
      <c r="Q2422" s="45"/>
      <c r="R2422" s="45"/>
      <c r="S2422" s="45"/>
      <c r="T2422" s="45"/>
      <c r="U2422" s="45"/>
      <c r="V2422" s="45"/>
      <c r="W2422" s="138"/>
      <c r="X2422" s="138"/>
      <c r="Y2422" s="138"/>
      <c r="Z2422" s="25">
        <v>0.98469387755102045</v>
      </c>
      <c r="AA2422" s="25">
        <v>0.96575342465753422</v>
      </c>
      <c r="AB2422" s="25">
        <v>0.32300000000000001</v>
      </c>
      <c r="AC2422" s="25">
        <v>8.0199999999999994E-2</v>
      </c>
      <c r="AD2422" s="121">
        <v>385</v>
      </c>
      <c r="AE2422" s="121">
        <v>131</v>
      </c>
      <c r="AF2422" s="88">
        <v>589</v>
      </c>
      <c r="AG2422" s="88">
        <v>1348</v>
      </c>
    </row>
    <row r="2423" spans="1:33">
      <c r="A2423" s="76" t="s">
        <v>164</v>
      </c>
      <c r="B2423" s="13" t="s">
        <v>75</v>
      </c>
      <c r="C2423" s="13" t="s">
        <v>63</v>
      </c>
      <c r="D2423" s="13">
        <v>2017</v>
      </c>
      <c r="E2423" s="13">
        <v>2017</v>
      </c>
      <c r="F2423" s="13" t="s">
        <v>102</v>
      </c>
      <c r="G2423" s="88"/>
      <c r="H2423" s="88"/>
      <c r="I2423" s="88"/>
      <c r="J2423" s="88"/>
      <c r="K2423" s="88"/>
      <c r="L2423" s="88"/>
      <c r="M2423" s="45">
        <v>4341</v>
      </c>
      <c r="N2423" s="45">
        <v>9396</v>
      </c>
      <c r="O2423" s="45"/>
      <c r="P2423" s="45"/>
      <c r="Q2423" s="45"/>
      <c r="R2423" s="45"/>
      <c r="S2423" s="45"/>
      <c r="T2423" s="45"/>
      <c r="U2423" s="45"/>
      <c r="V2423" s="45"/>
      <c r="W2423" s="138"/>
      <c r="X2423" s="138"/>
      <c r="Y2423" s="138"/>
      <c r="Z2423" s="25">
        <v>0.94623655913978499</v>
      </c>
      <c r="AA2423" s="25">
        <v>0.93706293706293708</v>
      </c>
      <c r="AB2423" s="25">
        <v>0.32300000000000001</v>
      </c>
      <c r="AC2423" s="25">
        <v>8.0199999999999994E-2</v>
      </c>
      <c r="AD2423" s="121">
        <v>358</v>
      </c>
      <c r="AE2423" s="121">
        <v>40</v>
      </c>
      <c r="AF2423" s="88">
        <v>399</v>
      </c>
      <c r="AG2423" s="88">
        <v>897</v>
      </c>
    </row>
    <row r="2424" spans="1:33">
      <c r="A2424" s="76" t="s">
        <v>165</v>
      </c>
      <c r="B2424" s="13" t="s">
        <v>75</v>
      </c>
      <c r="C2424" s="13" t="s">
        <v>63</v>
      </c>
      <c r="D2424" s="13">
        <v>2017</v>
      </c>
      <c r="E2424" s="13">
        <v>2017</v>
      </c>
      <c r="F2424" s="13" t="s">
        <v>102</v>
      </c>
      <c r="G2424" s="88"/>
      <c r="H2424" s="88"/>
      <c r="I2424" s="88"/>
      <c r="J2424" s="88"/>
      <c r="K2424" s="88"/>
      <c r="L2424" s="88"/>
      <c r="M2424" s="45">
        <v>968</v>
      </c>
      <c r="N2424" s="45">
        <v>1716</v>
      </c>
      <c r="O2424" s="45"/>
      <c r="P2424" s="45"/>
      <c r="Q2424" s="45"/>
      <c r="R2424" s="45"/>
      <c r="S2424" s="45"/>
      <c r="T2424" s="45"/>
      <c r="U2424" s="45"/>
      <c r="V2424" s="45"/>
      <c r="W2424" s="138"/>
      <c r="X2424" s="138"/>
      <c r="Y2424" s="138"/>
      <c r="Z2424" s="25">
        <v>0.98113207547169812</v>
      </c>
      <c r="AA2424" s="25">
        <v>0.75</v>
      </c>
      <c r="AB2424" s="25">
        <v>0.32300000000000001</v>
      </c>
      <c r="AC2424" s="25">
        <v>8.0199999999999994E-2</v>
      </c>
      <c r="AD2424" s="121">
        <v>81</v>
      </c>
      <c r="AE2424" s="121">
        <v>5</v>
      </c>
      <c r="AF2424" s="88">
        <v>27</v>
      </c>
      <c r="AG2424" s="88">
        <v>43</v>
      </c>
    </row>
    <row r="2425" spans="1:33">
      <c r="A2425" s="76" t="s">
        <v>166</v>
      </c>
      <c r="B2425" s="13" t="s">
        <v>74</v>
      </c>
      <c r="C2425" s="13" t="s">
        <v>63</v>
      </c>
      <c r="D2425" s="13">
        <v>2017</v>
      </c>
      <c r="E2425" s="13">
        <v>2017</v>
      </c>
      <c r="F2425" s="13" t="s">
        <v>102</v>
      </c>
      <c r="G2425" s="88"/>
      <c r="H2425" s="88"/>
      <c r="I2425" s="88"/>
      <c r="J2425" s="88"/>
      <c r="K2425" s="88"/>
      <c r="L2425" s="88"/>
      <c r="M2425" s="45">
        <v>51369</v>
      </c>
      <c r="N2425" s="45">
        <v>119304</v>
      </c>
      <c r="O2425" s="45"/>
      <c r="P2425" s="45"/>
      <c r="Q2425" s="45"/>
      <c r="R2425" s="45"/>
      <c r="S2425" s="45"/>
      <c r="T2425" s="45"/>
      <c r="U2425" s="45"/>
      <c r="V2425" s="45"/>
      <c r="W2425" s="138"/>
      <c r="X2425" s="138"/>
      <c r="Y2425" s="138"/>
      <c r="Z2425" s="25">
        <v>0.99053129931614936</v>
      </c>
      <c r="AA2425" s="25">
        <v>0.92339261285909713</v>
      </c>
      <c r="AB2425" s="25">
        <v>0.38500000000000001</v>
      </c>
      <c r="AC2425" s="25">
        <v>4.5699999999999998E-2</v>
      </c>
      <c r="AD2425" s="121">
        <v>2465</v>
      </c>
      <c r="AE2425" s="121">
        <v>324</v>
      </c>
      <c r="AF2425" s="88">
        <v>7632</v>
      </c>
      <c r="AG2425" s="88">
        <v>18242</v>
      </c>
    </row>
    <row r="2426" spans="1:33">
      <c r="A2426" s="76" t="s">
        <v>167</v>
      </c>
      <c r="B2426" s="13" t="s">
        <v>75</v>
      </c>
      <c r="C2426" s="13" t="s">
        <v>63</v>
      </c>
      <c r="D2426" s="13">
        <v>2017</v>
      </c>
      <c r="E2426" s="13">
        <v>2017</v>
      </c>
      <c r="F2426" s="13" t="s">
        <v>102</v>
      </c>
      <c r="G2426" s="88"/>
      <c r="H2426" s="88"/>
      <c r="I2426" s="88"/>
      <c r="J2426" s="88"/>
      <c r="K2426" s="88"/>
      <c r="L2426" s="88"/>
      <c r="M2426" s="45">
        <v>2921</v>
      </c>
      <c r="N2426" s="45">
        <v>5122</v>
      </c>
      <c r="O2426" s="45"/>
      <c r="P2426" s="45"/>
      <c r="Q2426" s="45"/>
      <c r="R2426" s="45"/>
      <c r="S2426" s="45"/>
      <c r="T2426" s="45"/>
      <c r="U2426" s="45"/>
      <c r="V2426" s="45"/>
      <c r="W2426" s="138"/>
      <c r="X2426" s="138"/>
      <c r="Y2426" s="138"/>
      <c r="Z2426" s="25">
        <v>0.99342105263157898</v>
      </c>
      <c r="AA2426" s="25">
        <v>0.91346153846153844</v>
      </c>
      <c r="AB2426" s="25">
        <v>0.32300000000000001</v>
      </c>
      <c r="AC2426" s="25">
        <v>8.0199999999999994E-2</v>
      </c>
      <c r="AD2426" s="121">
        <v>197</v>
      </c>
      <c r="AE2426" s="121">
        <v>43</v>
      </c>
      <c r="AF2426" s="88">
        <v>87</v>
      </c>
      <c r="AG2426" s="88">
        <v>146</v>
      </c>
    </row>
    <row r="2427" spans="1:33">
      <c r="A2427" s="76" t="s">
        <v>168</v>
      </c>
      <c r="B2427" s="13" t="s">
        <v>74</v>
      </c>
      <c r="C2427" s="13" t="s">
        <v>63</v>
      </c>
      <c r="D2427" s="13">
        <v>2017</v>
      </c>
      <c r="E2427" s="13">
        <v>2017</v>
      </c>
      <c r="F2427" s="13" t="s">
        <v>102</v>
      </c>
      <c r="G2427" s="88"/>
      <c r="H2427" s="88"/>
      <c r="I2427" s="88"/>
      <c r="J2427" s="88"/>
      <c r="K2427" s="88"/>
      <c r="L2427" s="88"/>
      <c r="M2427" s="45">
        <v>35666</v>
      </c>
      <c r="N2427" s="45">
        <v>70912</v>
      </c>
      <c r="O2427" s="45"/>
      <c r="P2427" s="45"/>
      <c r="Q2427" s="45"/>
      <c r="R2427" s="45"/>
      <c r="S2427" s="45"/>
      <c r="T2427" s="45"/>
      <c r="U2427" s="45"/>
      <c r="V2427" s="45"/>
      <c r="W2427" s="138"/>
      <c r="X2427" s="138"/>
      <c r="Y2427" s="138"/>
      <c r="Z2427" s="25">
        <v>0.99330855018587361</v>
      </c>
      <c r="AA2427" s="25">
        <v>0.95959595959595956</v>
      </c>
      <c r="AB2427" s="25">
        <v>0.16700000000000001</v>
      </c>
      <c r="AC2427" s="25">
        <v>6.5799999999999997E-2</v>
      </c>
      <c r="AD2427" s="121">
        <v>2738</v>
      </c>
      <c r="AE2427" s="121">
        <v>439</v>
      </c>
      <c r="AF2427" s="88">
        <v>6075</v>
      </c>
      <c r="AG2427" s="88">
        <v>14090</v>
      </c>
    </row>
    <row r="2428" spans="1:33">
      <c r="A2428" s="76" t="s">
        <v>169</v>
      </c>
      <c r="B2428" s="13" t="s">
        <v>74</v>
      </c>
      <c r="C2428" s="13" t="s">
        <v>63</v>
      </c>
      <c r="D2428" s="13">
        <v>2017</v>
      </c>
      <c r="E2428" s="13">
        <v>2017</v>
      </c>
      <c r="F2428" s="13" t="s">
        <v>102</v>
      </c>
      <c r="G2428" s="88"/>
      <c r="H2428" s="88"/>
      <c r="I2428" s="88"/>
      <c r="J2428" s="88"/>
      <c r="K2428" s="88"/>
      <c r="L2428" s="88"/>
      <c r="M2428" s="45">
        <v>10091</v>
      </c>
      <c r="N2428" s="45">
        <v>19311</v>
      </c>
      <c r="O2428" s="45"/>
      <c r="P2428" s="45"/>
      <c r="Q2428" s="45"/>
      <c r="R2428" s="45"/>
      <c r="S2428" s="45"/>
      <c r="T2428" s="45"/>
      <c r="U2428" s="45"/>
      <c r="V2428" s="45"/>
      <c r="W2428" s="138"/>
      <c r="X2428" s="138"/>
      <c r="Y2428" s="138"/>
      <c r="Z2428" s="25">
        <v>0.90238095238095239</v>
      </c>
      <c r="AA2428" s="25">
        <v>0.97244094488188981</v>
      </c>
      <c r="AB2428" s="25">
        <v>0.32300000000000001</v>
      </c>
      <c r="AC2428" s="25">
        <v>8.0199999999999994E-2</v>
      </c>
      <c r="AD2428" s="121">
        <v>721</v>
      </c>
      <c r="AE2428" s="121">
        <v>58</v>
      </c>
      <c r="AF2428" s="88">
        <v>874</v>
      </c>
      <c r="AG2428" s="88">
        <v>1776</v>
      </c>
    </row>
    <row r="2429" spans="1:33">
      <c r="A2429" s="76" t="s">
        <v>170</v>
      </c>
      <c r="B2429" s="13" t="s">
        <v>75</v>
      </c>
      <c r="C2429" s="13" t="s">
        <v>63</v>
      </c>
      <c r="D2429" s="13">
        <v>2017</v>
      </c>
      <c r="E2429" s="13">
        <v>2017</v>
      </c>
      <c r="F2429" s="13" t="s">
        <v>102</v>
      </c>
      <c r="G2429" s="88"/>
      <c r="H2429" s="88"/>
      <c r="I2429" s="88"/>
      <c r="J2429" s="88"/>
      <c r="K2429" s="88"/>
      <c r="L2429" s="88"/>
      <c r="M2429" s="45">
        <v>5951</v>
      </c>
      <c r="N2429" s="45">
        <v>12941</v>
      </c>
      <c r="O2429" s="45"/>
      <c r="P2429" s="45"/>
      <c r="Q2429" s="45"/>
      <c r="R2429" s="45"/>
      <c r="S2429" s="45"/>
      <c r="T2429" s="45"/>
      <c r="U2429" s="45"/>
      <c r="V2429" s="45"/>
      <c r="W2429" s="138"/>
      <c r="X2429" s="138"/>
      <c r="Y2429" s="138"/>
      <c r="Z2429" s="25">
        <v>0.9965397923875432</v>
      </c>
      <c r="AA2429" s="25">
        <v>0.95391705069124422</v>
      </c>
      <c r="AB2429" s="25">
        <v>0.32300000000000001</v>
      </c>
      <c r="AC2429" s="25">
        <v>8.0199999999999994E-2</v>
      </c>
      <c r="AD2429" s="121">
        <v>434</v>
      </c>
      <c r="AE2429" s="121">
        <v>88</v>
      </c>
      <c r="AF2429" s="88">
        <v>449</v>
      </c>
      <c r="AG2429" s="88">
        <v>942</v>
      </c>
    </row>
    <row r="2430" spans="1:33">
      <c r="A2430" s="48" t="s">
        <v>171</v>
      </c>
      <c r="B2430" s="13" t="s">
        <v>66</v>
      </c>
      <c r="C2430" s="13" t="s">
        <v>184</v>
      </c>
      <c r="D2430" s="13">
        <v>2017</v>
      </c>
      <c r="E2430" s="13">
        <v>2017</v>
      </c>
      <c r="F2430" s="13" t="s">
        <v>102</v>
      </c>
      <c r="G2430" s="88">
        <v>244566</v>
      </c>
      <c r="H2430" s="88">
        <v>1727483</v>
      </c>
      <c r="I2430" s="88">
        <v>2095</v>
      </c>
      <c r="J2430" s="88">
        <v>17343</v>
      </c>
      <c r="K2430" s="88">
        <v>246661</v>
      </c>
      <c r="L2430" s="88">
        <v>1744826</v>
      </c>
      <c r="M2430" s="45">
        <v>1991487</v>
      </c>
      <c r="N2430" s="45">
        <v>4112043</v>
      </c>
      <c r="O2430" s="45">
        <v>627795</v>
      </c>
      <c r="P2430" s="45">
        <v>3438948</v>
      </c>
      <c r="Q2430" s="45">
        <v>4066743</v>
      </c>
      <c r="R2430" s="45">
        <v>6949</v>
      </c>
      <c r="S2430" s="45">
        <v>38351</v>
      </c>
      <c r="T2430" s="45">
        <v>45300</v>
      </c>
      <c r="U2430" s="45">
        <v>634744</v>
      </c>
      <c r="V2430" s="45">
        <v>3477299</v>
      </c>
      <c r="W2430" s="138">
        <v>555970033</v>
      </c>
      <c r="X2430" s="138">
        <v>5232368</v>
      </c>
      <c r="Y2430" s="138">
        <v>561202401</v>
      </c>
      <c r="Z2430" s="25">
        <v>0.98706954158684901</v>
      </c>
      <c r="AA2430" s="25">
        <v>0.94277797407620922</v>
      </c>
      <c r="AB2430" s="25">
        <v>0.39500000000000002</v>
      </c>
      <c r="AC2430" s="25">
        <v>6.4600000000000005E-2</v>
      </c>
      <c r="AD2430" s="121">
        <v>143718</v>
      </c>
      <c r="AE2430" s="121">
        <v>37229</v>
      </c>
      <c r="AF2430" s="88">
        <v>271374</v>
      </c>
      <c r="AG2430" s="88">
        <v>583629</v>
      </c>
    </row>
    <row r="2431" spans="1:33">
      <c r="A2431" s="48" t="s">
        <v>172</v>
      </c>
      <c r="B2431" s="13" t="s">
        <v>74</v>
      </c>
      <c r="C2431" s="13" t="s">
        <v>184</v>
      </c>
      <c r="D2431" s="13">
        <v>2017</v>
      </c>
      <c r="E2431" s="13">
        <v>2017</v>
      </c>
      <c r="F2431" s="13" t="s">
        <v>102</v>
      </c>
      <c r="G2431" s="88"/>
      <c r="H2431" s="88"/>
      <c r="I2431" s="88"/>
      <c r="J2431" s="88"/>
      <c r="K2431" s="88"/>
      <c r="L2431" s="88"/>
      <c r="M2431" s="45">
        <v>57141</v>
      </c>
      <c r="N2431" s="45">
        <v>108000</v>
      </c>
      <c r="O2431" s="45"/>
      <c r="P2431" s="45"/>
      <c r="Q2431" s="45"/>
      <c r="R2431" s="45"/>
      <c r="S2431" s="45"/>
      <c r="T2431" s="45"/>
      <c r="U2431" s="45"/>
      <c r="V2431" s="45"/>
      <c r="W2431" s="138"/>
      <c r="X2431" s="138"/>
      <c r="Y2431" s="138"/>
      <c r="Z2431" s="25" t="s">
        <v>66</v>
      </c>
      <c r="AA2431" s="25" t="s">
        <v>66</v>
      </c>
      <c r="AB2431" s="25">
        <v>0.44400000000000001</v>
      </c>
      <c r="AC2431" s="25">
        <v>3.3500000000000002E-2</v>
      </c>
      <c r="AD2431" s="121">
        <v>4980</v>
      </c>
      <c r="AE2431" s="121">
        <v>1448</v>
      </c>
      <c r="AF2431" s="88">
        <v>6754</v>
      </c>
      <c r="AG2431" s="88">
        <v>13231</v>
      </c>
    </row>
    <row r="2432" spans="1:33">
      <c r="A2432" s="48" t="s">
        <v>173</v>
      </c>
      <c r="B2432" s="13" t="s">
        <v>75</v>
      </c>
      <c r="C2432" s="13" t="s">
        <v>184</v>
      </c>
      <c r="D2432" s="13">
        <v>2017</v>
      </c>
      <c r="E2432" s="13">
        <v>2017</v>
      </c>
      <c r="F2432" s="13" t="s">
        <v>102</v>
      </c>
      <c r="G2432" s="88"/>
      <c r="H2432" s="88"/>
      <c r="I2432" s="88"/>
      <c r="J2432" s="88"/>
      <c r="K2432" s="88"/>
      <c r="L2432" s="88"/>
      <c r="M2432" s="45">
        <v>79</v>
      </c>
      <c r="N2432" s="45">
        <v>139</v>
      </c>
      <c r="O2432" s="45"/>
      <c r="P2432" s="45"/>
      <c r="Q2432" s="45"/>
      <c r="R2432" s="45"/>
      <c r="S2432" s="45"/>
      <c r="T2432" s="45"/>
      <c r="U2432" s="45"/>
      <c r="V2432" s="45"/>
      <c r="W2432" s="138"/>
      <c r="X2432" s="138"/>
      <c r="Y2432" s="138"/>
      <c r="Z2432" s="25">
        <v>1</v>
      </c>
      <c r="AA2432" s="25">
        <v>1</v>
      </c>
      <c r="AB2432" s="25">
        <v>0.318</v>
      </c>
      <c r="AC2432" s="25">
        <v>6.4600000000000005E-2</v>
      </c>
      <c r="AD2432" s="121">
        <v>4</v>
      </c>
      <c r="AE2432" s="121">
        <v>1</v>
      </c>
      <c r="AF2432" s="88" t="s">
        <v>430</v>
      </c>
      <c r="AG2432" s="88" t="s">
        <v>430</v>
      </c>
    </row>
    <row r="2433" spans="1:33">
      <c r="A2433" s="48" t="s">
        <v>174</v>
      </c>
      <c r="B2433" s="13" t="s">
        <v>75</v>
      </c>
      <c r="C2433" s="13" t="s">
        <v>184</v>
      </c>
      <c r="D2433" s="13">
        <v>2017</v>
      </c>
      <c r="E2433" s="13">
        <v>2017</v>
      </c>
      <c r="F2433" s="13" t="s">
        <v>102</v>
      </c>
      <c r="G2433" s="88"/>
      <c r="H2433" s="88"/>
      <c r="I2433" s="88"/>
      <c r="J2433" s="88"/>
      <c r="K2433" s="88"/>
      <c r="L2433" s="88"/>
      <c r="M2433" s="45">
        <v>1653</v>
      </c>
      <c r="N2433" s="45">
        <v>3006</v>
      </c>
      <c r="O2433" s="45"/>
      <c r="P2433" s="45"/>
      <c r="Q2433" s="45"/>
      <c r="R2433" s="45"/>
      <c r="S2433" s="45"/>
      <c r="T2433" s="45"/>
      <c r="U2433" s="45"/>
      <c r="V2433" s="45"/>
      <c r="W2433" s="138"/>
      <c r="X2433" s="138"/>
      <c r="Y2433" s="138"/>
      <c r="Z2433" s="25">
        <v>0.93506493506493504</v>
      </c>
      <c r="AA2433" s="25">
        <v>0.9642857142857143</v>
      </c>
      <c r="AB2433" s="25">
        <v>0.318</v>
      </c>
      <c r="AC2433" s="25">
        <v>6.4600000000000005E-2</v>
      </c>
      <c r="AD2433" s="121">
        <v>113</v>
      </c>
      <c r="AE2433" s="121">
        <v>17</v>
      </c>
      <c r="AF2433" s="88">
        <v>40</v>
      </c>
      <c r="AG2433" s="88">
        <v>71</v>
      </c>
    </row>
    <row r="2434" spans="1:33">
      <c r="A2434" s="48" t="s">
        <v>175</v>
      </c>
      <c r="B2434" s="13" t="s">
        <v>75</v>
      </c>
      <c r="C2434" s="13" t="s">
        <v>184</v>
      </c>
      <c r="D2434" s="13">
        <v>2017</v>
      </c>
      <c r="E2434" s="13">
        <v>2017</v>
      </c>
      <c r="F2434" s="13" t="s">
        <v>102</v>
      </c>
      <c r="G2434" s="88"/>
      <c r="H2434" s="88"/>
      <c r="I2434" s="88"/>
      <c r="J2434" s="88"/>
      <c r="K2434" s="88"/>
      <c r="L2434" s="88"/>
      <c r="M2434" s="45">
        <v>16843</v>
      </c>
      <c r="N2434" s="45">
        <v>31147</v>
      </c>
      <c r="O2434" s="45"/>
      <c r="P2434" s="45"/>
      <c r="Q2434" s="45"/>
      <c r="R2434" s="45"/>
      <c r="S2434" s="45"/>
      <c r="T2434" s="45"/>
      <c r="U2434" s="45"/>
      <c r="V2434" s="45"/>
      <c r="W2434" s="138"/>
      <c r="X2434" s="138"/>
      <c r="Y2434" s="138"/>
      <c r="Z2434" s="25">
        <v>0.94086021505376349</v>
      </c>
      <c r="AA2434" s="25">
        <v>0.96851851851851856</v>
      </c>
      <c r="AB2434" s="25">
        <v>0.318</v>
      </c>
      <c r="AC2434" s="25">
        <v>6.4600000000000005E-2</v>
      </c>
      <c r="AD2434" s="121">
        <v>1294</v>
      </c>
      <c r="AE2434" s="121">
        <v>466</v>
      </c>
      <c r="AF2434" s="88">
        <v>765</v>
      </c>
      <c r="AG2434" s="88">
        <v>1318</v>
      </c>
    </row>
    <row r="2435" spans="1:33">
      <c r="A2435" s="48" t="s">
        <v>176</v>
      </c>
      <c r="B2435" s="13" t="s">
        <v>75</v>
      </c>
      <c r="C2435" s="13" t="s">
        <v>184</v>
      </c>
      <c r="D2435" s="13">
        <v>2017</v>
      </c>
      <c r="E2435" s="13">
        <v>2017</v>
      </c>
      <c r="F2435" s="13" t="s">
        <v>102</v>
      </c>
      <c r="G2435" s="88"/>
      <c r="H2435" s="88"/>
      <c r="I2435" s="88"/>
      <c r="J2435" s="88"/>
      <c r="K2435" s="88"/>
      <c r="L2435" s="88"/>
      <c r="M2435" s="45">
        <v>2807</v>
      </c>
      <c r="N2435" s="45">
        <v>5046</v>
      </c>
      <c r="O2435" s="45"/>
      <c r="P2435" s="45"/>
      <c r="Q2435" s="45"/>
      <c r="R2435" s="45"/>
      <c r="S2435" s="45"/>
      <c r="T2435" s="45"/>
      <c r="U2435" s="45"/>
      <c r="V2435" s="45"/>
      <c r="W2435" s="138"/>
      <c r="X2435" s="138"/>
      <c r="Y2435" s="138"/>
      <c r="Z2435" s="25">
        <v>1</v>
      </c>
      <c r="AA2435" s="25">
        <v>0.93269230769230771</v>
      </c>
      <c r="AB2435" s="25">
        <v>0.318</v>
      </c>
      <c r="AC2435" s="25">
        <v>6.4600000000000005E-2</v>
      </c>
      <c r="AD2435" s="121">
        <v>197</v>
      </c>
      <c r="AE2435" s="121">
        <v>35</v>
      </c>
      <c r="AF2435" s="88">
        <v>62</v>
      </c>
      <c r="AG2435" s="88">
        <v>115</v>
      </c>
    </row>
    <row r="2436" spans="1:33">
      <c r="A2436" s="48" t="s">
        <v>177</v>
      </c>
      <c r="B2436" s="13" t="s">
        <v>75</v>
      </c>
      <c r="C2436" s="13" t="s">
        <v>184</v>
      </c>
      <c r="D2436" s="13">
        <v>2017</v>
      </c>
      <c r="E2436" s="13">
        <v>2017</v>
      </c>
      <c r="F2436" s="13" t="s">
        <v>102</v>
      </c>
      <c r="G2436" s="88"/>
      <c r="H2436" s="88"/>
      <c r="I2436" s="88"/>
      <c r="J2436" s="88"/>
      <c r="K2436" s="88"/>
      <c r="L2436" s="88"/>
      <c r="M2436" s="45">
        <v>702</v>
      </c>
      <c r="N2436" s="45">
        <v>1586</v>
      </c>
      <c r="O2436" s="45"/>
      <c r="P2436" s="45"/>
      <c r="Q2436" s="45"/>
      <c r="R2436" s="45"/>
      <c r="S2436" s="45"/>
      <c r="T2436" s="45"/>
      <c r="U2436" s="45"/>
      <c r="V2436" s="45"/>
      <c r="W2436" s="138"/>
      <c r="X2436" s="138"/>
      <c r="Y2436" s="138"/>
      <c r="Z2436" s="25">
        <v>0.95833333333333337</v>
      </c>
      <c r="AA2436" s="25">
        <v>0.93333333333333335</v>
      </c>
      <c r="AB2436" s="25">
        <v>0.318</v>
      </c>
      <c r="AC2436" s="25">
        <v>6.4600000000000005E-2</v>
      </c>
      <c r="AD2436" s="121">
        <v>60</v>
      </c>
      <c r="AE2436" s="121">
        <v>6</v>
      </c>
      <c r="AF2436" s="88">
        <v>115</v>
      </c>
      <c r="AG2436" s="88">
        <v>260</v>
      </c>
    </row>
    <row r="2437" spans="1:33">
      <c r="A2437" s="48" t="s">
        <v>178</v>
      </c>
      <c r="B2437" s="13" t="s">
        <v>74</v>
      </c>
      <c r="C2437" s="13" t="s">
        <v>184</v>
      </c>
      <c r="D2437" s="13">
        <v>2017</v>
      </c>
      <c r="E2437" s="13">
        <v>2017</v>
      </c>
      <c r="F2437" s="13" t="s">
        <v>102</v>
      </c>
      <c r="G2437" s="88"/>
      <c r="H2437" s="88"/>
      <c r="I2437" s="88"/>
      <c r="J2437" s="88"/>
      <c r="K2437" s="88"/>
      <c r="L2437" s="88"/>
      <c r="M2437" s="45">
        <v>31398</v>
      </c>
      <c r="N2437" s="45">
        <v>62682</v>
      </c>
      <c r="O2437" s="45"/>
      <c r="P2437" s="45"/>
      <c r="Q2437" s="45"/>
      <c r="R2437" s="45"/>
      <c r="S2437" s="45"/>
      <c r="T2437" s="45"/>
      <c r="U2437" s="45"/>
      <c r="V2437" s="45"/>
      <c r="W2437" s="138"/>
      <c r="X2437" s="138"/>
      <c r="Y2437" s="138"/>
      <c r="Z2437" s="25">
        <v>0.98048327137546465</v>
      </c>
      <c r="AA2437" s="25">
        <v>0.99198396793587174</v>
      </c>
      <c r="AB2437" s="25">
        <v>0.33300000000000002</v>
      </c>
      <c r="AC2437" s="25">
        <v>5.8400000000000001E-2</v>
      </c>
      <c r="AD2437" s="121">
        <v>2197</v>
      </c>
      <c r="AE2437" s="121">
        <v>579</v>
      </c>
      <c r="AF2437" s="88">
        <v>4402</v>
      </c>
      <c r="AG2437" s="88">
        <v>8992</v>
      </c>
    </row>
    <row r="2438" spans="1:33">
      <c r="A2438" s="48" t="s">
        <v>179</v>
      </c>
      <c r="B2438" s="13" t="s">
        <v>75</v>
      </c>
      <c r="C2438" s="13" t="s">
        <v>184</v>
      </c>
      <c r="D2438" s="13">
        <v>2017</v>
      </c>
      <c r="E2438" s="13">
        <v>2017</v>
      </c>
      <c r="F2438" s="13" t="s">
        <v>102</v>
      </c>
      <c r="G2438" s="88"/>
      <c r="H2438" s="88"/>
      <c r="I2438" s="88"/>
      <c r="J2438" s="88"/>
      <c r="K2438" s="88"/>
      <c r="L2438" s="88"/>
      <c r="M2438" s="45">
        <v>2586</v>
      </c>
      <c r="N2438" s="45">
        <v>5313</v>
      </c>
      <c r="O2438" s="45"/>
      <c r="P2438" s="45"/>
      <c r="Q2438" s="45"/>
      <c r="R2438" s="45"/>
      <c r="S2438" s="45"/>
      <c r="T2438" s="45"/>
      <c r="U2438" s="45"/>
      <c r="V2438" s="45"/>
      <c r="W2438" s="138"/>
      <c r="X2438" s="138"/>
      <c r="Y2438" s="138"/>
      <c r="Z2438" s="25">
        <v>1</v>
      </c>
      <c r="AA2438" s="25">
        <v>0.95588235294117652</v>
      </c>
      <c r="AB2438" s="25">
        <v>0.318</v>
      </c>
      <c r="AC2438" s="25">
        <v>6.4600000000000005E-2</v>
      </c>
      <c r="AD2438" s="121">
        <v>178</v>
      </c>
      <c r="AE2438" s="121">
        <v>12</v>
      </c>
      <c r="AF2438" s="88">
        <v>103</v>
      </c>
      <c r="AG2438" s="88">
        <v>191</v>
      </c>
    </row>
    <row r="2439" spans="1:33">
      <c r="A2439" s="48" t="s">
        <v>180</v>
      </c>
      <c r="B2439" s="13" t="s">
        <v>75</v>
      </c>
      <c r="C2439" s="13" t="s">
        <v>184</v>
      </c>
      <c r="D2439" s="13">
        <v>2017</v>
      </c>
      <c r="E2439" s="13">
        <v>2017</v>
      </c>
      <c r="F2439" s="13" t="s">
        <v>102</v>
      </c>
      <c r="G2439" s="88"/>
      <c r="H2439" s="88"/>
      <c r="I2439" s="88"/>
      <c r="J2439" s="88"/>
      <c r="K2439" s="88"/>
      <c r="L2439" s="88"/>
      <c r="M2439" s="45">
        <v>6914</v>
      </c>
      <c r="N2439" s="45">
        <v>12254</v>
      </c>
      <c r="O2439" s="45"/>
      <c r="P2439" s="45"/>
      <c r="Q2439" s="45"/>
      <c r="R2439" s="45"/>
      <c r="S2439" s="45"/>
      <c r="T2439" s="45"/>
      <c r="U2439" s="45"/>
      <c r="V2439" s="45"/>
      <c r="W2439" s="138"/>
      <c r="X2439" s="138"/>
      <c r="Y2439" s="138"/>
      <c r="Z2439" s="25">
        <v>0.9948320413436692</v>
      </c>
      <c r="AA2439" s="25">
        <v>0.98913043478260865</v>
      </c>
      <c r="AB2439" s="25">
        <v>0.318</v>
      </c>
      <c r="AC2439" s="25">
        <v>6.4600000000000005E-2</v>
      </c>
      <c r="AD2439" s="121">
        <v>573</v>
      </c>
      <c r="AE2439" s="121">
        <v>103</v>
      </c>
      <c r="AF2439" s="88">
        <v>348</v>
      </c>
      <c r="AG2439" s="88">
        <v>704</v>
      </c>
    </row>
    <row r="2440" spans="1:33">
      <c r="A2440" s="76" t="s">
        <v>122</v>
      </c>
      <c r="B2440" s="13" t="s">
        <v>74</v>
      </c>
      <c r="C2440" s="13" t="s">
        <v>184</v>
      </c>
      <c r="D2440" s="13">
        <v>2017</v>
      </c>
      <c r="E2440" s="13">
        <v>2017</v>
      </c>
      <c r="F2440" s="13" t="s">
        <v>102</v>
      </c>
      <c r="G2440" s="88"/>
      <c r="H2440" s="88"/>
      <c r="I2440" s="88"/>
      <c r="J2440" s="88"/>
      <c r="K2440" s="88"/>
      <c r="L2440" s="88"/>
      <c r="M2440" s="45">
        <v>96848</v>
      </c>
      <c r="N2440" s="45">
        <v>223824</v>
      </c>
      <c r="O2440" s="45"/>
      <c r="P2440" s="45"/>
      <c r="Q2440" s="45"/>
      <c r="R2440" s="45"/>
      <c r="S2440" s="45"/>
      <c r="T2440" s="45"/>
      <c r="U2440" s="45"/>
      <c r="V2440" s="45"/>
      <c r="W2440" s="138"/>
      <c r="X2440" s="138"/>
      <c r="Y2440" s="138"/>
      <c r="Z2440" s="25">
        <v>0.95543731293648149</v>
      </c>
      <c r="AA2440" s="25">
        <v>0.967741935483871</v>
      </c>
      <c r="AB2440" s="25">
        <v>0.42399999999999999</v>
      </c>
      <c r="AC2440" s="25">
        <v>3.5799999999999998E-2</v>
      </c>
      <c r="AD2440" s="121">
        <v>4972</v>
      </c>
      <c r="AE2440" s="121">
        <v>1752</v>
      </c>
      <c r="AF2440" s="88">
        <v>12684</v>
      </c>
      <c r="AG2440" s="88">
        <v>28796</v>
      </c>
    </row>
    <row r="2441" spans="1:33">
      <c r="A2441" s="76" t="s">
        <v>123</v>
      </c>
      <c r="B2441" s="13" t="s">
        <v>75</v>
      </c>
      <c r="C2441" s="13" t="s">
        <v>184</v>
      </c>
      <c r="D2441" s="13">
        <v>2017</v>
      </c>
      <c r="E2441" s="13">
        <v>2017</v>
      </c>
      <c r="F2441" s="13" t="s">
        <v>102</v>
      </c>
      <c r="G2441" s="88"/>
      <c r="H2441" s="88"/>
      <c r="I2441" s="88"/>
      <c r="J2441" s="88"/>
      <c r="K2441" s="88"/>
      <c r="L2441" s="88"/>
      <c r="M2441" s="45">
        <v>1502</v>
      </c>
      <c r="N2441" s="45">
        <v>3424</v>
      </c>
      <c r="O2441" s="45"/>
      <c r="P2441" s="45"/>
      <c r="Q2441" s="45"/>
      <c r="R2441" s="45"/>
      <c r="S2441" s="45"/>
      <c r="T2441" s="45"/>
      <c r="U2441" s="45"/>
      <c r="V2441" s="45"/>
      <c r="W2441" s="138"/>
      <c r="X2441" s="138"/>
      <c r="Y2441" s="138"/>
      <c r="Z2441" s="25">
        <v>0.97872340425531912</v>
      </c>
      <c r="AA2441" s="25">
        <v>0.95890410958904104</v>
      </c>
      <c r="AB2441" s="25">
        <v>0.318</v>
      </c>
      <c r="AC2441" s="25">
        <v>6.4600000000000005E-2</v>
      </c>
      <c r="AD2441" s="121">
        <v>150</v>
      </c>
      <c r="AE2441" s="121">
        <v>24</v>
      </c>
      <c r="AF2441" s="88">
        <v>178</v>
      </c>
      <c r="AG2441" s="88">
        <v>376</v>
      </c>
    </row>
    <row r="2442" spans="1:33">
      <c r="A2442" s="76" t="s">
        <v>124</v>
      </c>
      <c r="B2442" s="13" t="s">
        <v>75</v>
      </c>
      <c r="C2442" s="13" t="s">
        <v>184</v>
      </c>
      <c r="D2442" s="13">
        <v>2017</v>
      </c>
      <c r="E2442" s="13">
        <v>2017</v>
      </c>
      <c r="F2442" s="13" t="s">
        <v>102</v>
      </c>
      <c r="G2442" s="88"/>
      <c r="H2442" s="88"/>
      <c r="I2442" s="88"/>
      <c r="J2442" s="88"/>
      <c r="K2442" s="88"/>
      <c r="L2442" s="88"/>
      <c r="M2442" s="45">
        <v>12156</v>
      </c>
      <c r="N2442" s="45">
        <v>20524</v>
      </c>
      <c r="O2442" s="45"/>
      <c r="P2442" s="45"/>
      <c r="Q2442" s="45"/>
      <c r="R2442" s="45"/>
      <c r="S2442" s="45"/>
      <c r="T2442" s="45"/>
      <c r="U2442" s="45"/>
      <c r="V2442" s="45"/>
      <c r="W2442" s="138"/>
      <c r="X2442" s="138"/>
      <c r="Y2442" s="138"/>
      <c r="Z2442" s="25">
        <v>0.99642857142857144</v>
      </c>
      <c r="AA2442" s="25">
        <v>0.96889952153110048</v>
      </c>
      <c r="AB2442" s="25">
        <v>0.318</v>
      </c>
      <c r="AC2442" s="25">
        <v>6.4600000000000005E-2</v>
      </c>
      <c r="AD2442" s="121">
        <v>1020</v>
      </c>
      <c r="AE2442" s="121">
        <v>230</v>
      </c>
      <c r="AF2442" s="88">
        <v>519</v>
      </c>
      <c r="AG2442" s="88">
        <v>1007</v>
      </c>
    </row>
    <row r="2443" spans="1:33">
      <c r="A2443" s="76" t="s">
        <v>125</v>
      </c>
      <c r="B2443" s="13" t="s">
        <v>75</v>
      </c>
      <c r="C2443" s="13" t="s">
        <v>184</v>
      </c>
      <c r="D2443" s="13">
        <v>2017</v>
      </c>
      <c r="E2443" s="13">
        <v>2017</v>
      </c>
      <c r="F2443" s="13" t="s">
        <v>102</v>
      </c>
      <c r="G2443" s="88"/>
      <c r="H2443" s="88"/>
      <c r="I2443" s="88"/>
      <c r="J2443" s="88"/>
      <c r="K2443" s="88"/>
      <c r="L2443" s="88"/>
      <c r="M2443" s="45">
        <v>17175</v>
      </c>
      <c r="N2443" s="45">
        <v>41625</v>
      </c>
      <c r="O2443" s="45"/>
      <c r="P2443" s="45"/>
      <c r="Q2443" s="45"/>
      <c r="R2443" s="45"/>
      <c r="S2443" s="45"/>
      <c r="T2443" s="45"/>
      <c r="U2443" s="45"/>
      <c r="V2443" s="45"/>
      <c r="W2443" s="138"/>
      <c r="X2443" s="138"/>
      <c r="Y2443" s="138"/>
      <c r="Z2443" s="25">
        <v>0.97573435504469985</v>
      </c>
      <c r="AA2443" s="25">
        <v>0.95319148936170217</v>
      </c>
      <c r="AB2443" s="25">
        <v>0.318</v>
      </c>
      <c r="AC2443" s="25">
        <v>6.4600000000000005E-2</v>
      </c>
      <c r="AD2443" s="121">
        <v>1215</v>
      </c>
      <c r="AE2443" s="121">
        <v>150</v>
      </c>
      <c r="AF2443" s="88">
        <v>858</v>
      </c>
      <c r="AG2443" s="88">
        <v>1707</v>
      </c>
    </row>
    <row r="2444" spans="1:33">
      <c r="A2444" s="76" t="s">
        <v>126</v>
      </c>
      <c r="B2444" s="13" t="s">
        <v>75</v>
      </c>
      <c r="C2444" s="13" t="s">
        <v>184</v>
      </c>
      <c r="D2444" s="13">
        <v>2017</v>
      </c>
      <c r="E2444" s="13">
        <v>2017</v>
      </c>
      <c r="F2444" s="13" t="s">
        <v>102</v>
      </c>
      <c r="G2444" s="88"/>
      <c r="H2444" s="88"/>
      <c r="I2444" s="88"/>
      <c r="J2444" s="88"/>
      <c r="K2444" s="88"/>
      <c r="L2444" s="88"/>
      <c r="M2444" s="45">
        <v>1018</v>
      </c>
      <c r="N2444" s="45">
        <v>1942</v>
      </c>
      <c r="O2444" s="45"/>
      <c r="P2444" s="45"/>
      <c r="Q2444" s="45"/>
      <c r="R2444" s="45"/>
      <c r="S2444" s="45"/>
      <c r="T2444" s="45"/>
      <c r="U2444" s="45"/>
      <c r="V2444" s="45"/>
      <c r="W2444" s="138"/>
      <c r="X2444" s="138"/>
      <c r="Y2444" s="138"/>
      <c r="Z2444" s="25">
        <v>1</v>
      </c>
      <c r="AA2444" s="25">
        <v>0.78787878787878785</v>
      </c>
      <c r="AB2444" s="25">
        <v>0.318</v>
      </c>
      <c r="AC2444" s="25">
        <v>6.4600000000000005E-2</v>
      </c>
      <c r="AD2444" s="121">
        <v>60</v>
      </c>
      <c r="AE2444" s="121">
        <v>1</v>
      </c>
      <c r="AF2444" s="88">
        <v>55</v>
      </c>
      <c r="AG2444" s="88">
        <v>118</v>
      </c>
    </row>
    <row r="2445" spans="1:33">
      <c r="A2445" s="76" t="s">
        <v>127</v>
      </c>
      <c r="B2445" s="13" t="s">
        <v>75</v>
      </c>
      <c r="C2445" s="13" t="s">
        <v>184</v>
      </c>
      <c r="D2445" s="13">
        <v>2017</v>
      </c>
      <c r="E2445" s="13">
        <v>2017</v>
      </c>
      <c r="F2445" s="13" t="s">
        <v>102</v>
      </c>
      <c r="G2445" s="88"/>
      <c r="H2445" s="88"/>
      <c r="I2445" s="88"/>
      <c r="J2445" s="88"/>
      <c r="K2445" s="88"/>
      <c r="L2445" s="88"/>
      <c r="M2445" s="45">
        <v>69012</v>
      </c>
      <c r="N2445" s="45">
        <v>160089</v>
      </c>
      <c r="O2445" s="45"/>
      <c r="P2445" s="45"/>
      <c r="Q2445" s="45"/>
      <c r="R2445" s="45"/>
      <c r="S2445" s="45"/>
      <c r="T2445" s="45"/>
      <c r="U2445" s="45"/>
      <c r="V2445" s="45"/>
      <c r="W2445" s="138"/>
      <c r="X2445" s="138"/>
      <c r="Y2445" s="138"/>
      <c r="Z2445" s="25">
        <v>0.99053452115812912</v>
      </c>
      <c r="AA2445" s="25">
        <v>0.93905093600348277</v>
      </c>
      <c r="AB2445" s="25">
        <v>0.23499999999999999</v>
      </c>
      <c r="AC2445" s="25">
        <v>1.7399999999999999E-2</v>
      </c>
      <c r="AD2445" s="121">
        <v>5729</v>
      </c>
      <c r="AE2445" s="121">
        <v>1781</v>
      </c>
      <c r="AF2445" s="88">
        <v>9564</v>
      </c>
      <c r="AG2445" s="88">
        <v>22208</v>
      </c>
    </row>
    <row r="2446" spans="1:33">
      <c r="A2446" s="76" t="s">
        <v>128</v>
      </c>
      <c r="B2446" s="13" t="s">
        <v>75</v>
      </c>
      <c r="C2446" s="13" t="s">
        <v>184</v>
      </c>
      <c r="D2446" s="13">
        <v>2017</v>
      </c>
      <c r="E2446" s="13">
        <v>2017</v>
      </c>
      <c r="F2446" s="13" t="s">
        <v>102</v>
      </c>
      <c r="G2446" s="88"/>
      <c r="H2446" s="88"/>
      <c r="I2446" s="88"/>
      <c r="J2446" s="88"/>
      <c r="K2446" s="88"/>
      <c r="L2446" s="88"/>
      <c r="M2446" s="45">
        <v>10610</v>
      </c>
      <c r="N2446" s="45">
        <v>23969</v>
      </c>
      <c r="O2446" s="45"/>
      <c r="P2446" s="45"/>
      <c r="Q2446" s="45"/>
      <c r="R2446" s="45"/>
      <c r="S2446" s="45"/>
      <c r="T2446" s="45"/>
      <c r="U2446" s="45"/>
      <c r="V2446" s="45"/>
      <c r="W2446" s="138"/>
      <c r="X2446" s="138"/>
      <c r="Y2446" s="138"/>
      <c r="Z2446" s="25">
        <v>0.99473684210526314</v>
      </c>
      <c r="AA2446" s="25">
        <v>0.95419847328244278</v>
      </c>
      <c r="AB2446" s="25">
        <v>0.318</v>
      </c>
      <c r="AC2446" s="25">
        <v>6.4600000000000005E-2</v>
      </c>
      <c r="AD2446" s="121">
        <v>865</v>
      </c>
      <c r="AE2446" s="121">
        <v>152</v>
      </c>
      <c r="AF2446" s="88">
        <v>1212</v>
      </c>
      <c r="AG2446" s="88">
        <v>2821</v>
      </c>
    </row>
    <row r="2447" spans="1:33">
      <c r="A2447" s="76" t="s">
        <v>129</v>
      </c>
      <c r="B2447" s="13" t="s">
        <v>75</v>
      </c>
      <c r="C2447" s="13" t="s">
        <v>184</v>
      </c>
      <c r="D2447" s="13">
        <v>2017</v>
      </c>
      <c r="E2447" s="13">
        <v>2017</v>
      </c>
      <c r="F2447" s="13" t="s">
        <v>102</v>
      </c>
      <c r="G2447" s="88"/>
      <c r="H2447" s="88"/>
      <c r="I2447" s="88"/>
      <c r="J2447" s="88"/>
      <c r="K2447" s="88"/>
      <c r="L2447" s="88"/>
      <c r="M2447" s="45">
        <v>6388</v>
      </c>
      <c r="N2447" s="45">
        <v>11854</v>
      </c>
      <c r="O2447" s="45"/>
      <c r="P2447" s="45"/>
      <c r="Q2447" s="45"/>
      <c r="R2447" s="45"/>
      <c r="S2447" s="45"/>
      <c r="T2447" s="45"/>
      <c r="U2447" s="45"/>
      <c r="V2447" s="45"/>
      <c r="W2447" s="138"/>
      <c r="X2447" s="138"/>
      <c r="Y2447" s="138"/>
      <c r="Z2447" s="25">
        <v>0.92883895131086147</v>
      </c>
      <c r="AA2447" s="25">
        <v>0.89204545454545459</v>
      </c>
      <c r="AB2447" s="25">
        <v>0.318</v>
      </c>
      <c r="AC2447" s="25">
        <v>6.4600000000000005E-2</v>
      </c>
      <c r="AD2447" s="121">
        <v>411</v>
      </c>
      <c r="AE2447" s="121">
        <v>46</v>
      </c>
      <c r="AF2447" s="88">
        <v>350</v>
      </c>
      <c r="AG2447" s="88">
        <v>711</v>
      </c>
    </row>
    <row r="2448" spans="1:33">
      <c r="A2448" s="76" t="s">
        <v>130</v>
      </c>
      <c r="B2448" s="13" t="s">
        <v>75</v>
      </c>
      <c r="C2448" s="13" t="s">
        <v>184</v>
      </c>
      <c r="D2448" s="13">
        <v>2017</v>
      </c>
      <c r="E2448" s="13">
        <v>2017</v>
      </c>
      <c r="F2448" s="13" t="s">
        <v>102</v>
      </c>
      <c r="G2448" s="88"/>
      <c r="H2448" s="88"/>
      <c r="I2448" s="88"/>
      <c r="J2448" s="88"/>
      <c r="K2448" s="88"/>
      <c r="L2448" s="88"/>
      <c r="M2448" s="45">
        <v>1598</v>
      </c>
      <c r="N2448" s="45">
        <v>3162</v>
      </c>
      <c r="O2448" s="45"/>
      <c r="P2448" s="45"/>
      <c r="Q2448" s="45"/>
      <c r="R2448" s="45"/>
      <c r="S2448" s="45"/>
      <c r="T2448" s="45"/>
      <c r="U2448" s="45"/>
      <c r="V2448" s="45"/>
      <c r="W2448" s="138"/>
      <c r="X2448" s="138"/>
      <c r="Y2448" s="138"/>
      <c r="Z2448" s="25">
        <v>0.85714285714285721</v>
      </c>
      <c r="AA2448" s="25">
        <v>0.78873239436619713</v>
      </c>
      <c r="AB2448" s="25">
        <v>0.318</v>
      </c>
      <c r="AC2448" s="25">
        <v>6.4600000000000005E-2</v>
      </c>
      <c r="AD2448" s="121">
        <v>110</v>
      </c>
      <c r="AE2448" s="121">
        <v>8</v>
      </c>
      <c r="AF2448" s="88">
        <v>80</v>
      </c>
      <c r="AG2448" s="88">
        <v>153</v>
      </c>
    </row>
    <row r="2449" spans="1:33">
      <c r="A2449" s="76" t="s">
        <v>131</v>
      </c>
      <c r="B2449" s="13" t="s">
        <v>76</v>
      </c>
      <c r="C2449" s="13" t="s">
        <v>184</v>
      </c>
      <c r="D2449" s="13">
        <v>2017</v>
      </c>
      <c r="E2449" s="13">
        <v>2017</v>
      </c>
      <c r="F2449" s="13" t="s">
        <v>102</v>
      </c>
      <c r="G2449" s="88"/>
      <c r="H2449" s="88"/>
      <c r="I2449" s="88"/>
      <c r="J2449" s="88"/>
      <c r="K2449" s="88"/>
      <c r="L2449" s="88"/>
      <c r="M2449" s="45">
        <v>531794</v>
      </c>
      <c r="N2449" s="45">
        <v>1068841</v>
      </c>
      <c r="O2449" s="45"/>
      <c r="P2449" s="45"/>
      <c r="Q2449" s="45"/>
      <c r="R2449" s="45"/>
      <c r="S2449" s="45"/>
      <c r="T2449" s="45"/>
      <c r="U2449" s="45"/>
      <c r="V2449" s="45"/>
      <c r="W2449" s="138"/>
      <c r="X2449" s="138"/>
      <c r="Y2449" s="138"/>
      <c r="Z2449" s="25">
        <v>0.99107911686701344</v>
      </c>
      <c r="AA2449" s="25">
        <v>0.91699902985879056</v>
      </c>
      <c r="AB2449" s="25">
        <v>0.46300000000000002</v>
      </c>
      <c r="AC2449" s="25">
        <v>0.115</v>
      </c>
      <c r="AD2449" s="121">
        <v>35694</v>
      </c>
      <c r="AE2449" s="121">
        <v>7514</v>
      </c>
      <c r="AF2449" s="88">
        <v>87895</v>
      </c>
      <c r="AG2449" s="88">
        <v>183776</v>
      </c>
    </row>
    <row r="2450" spans="1:33">
      <c r="A2450" s="76" t="s">
        <v>132</v>
      </c>
      <c r="B2450" s="13" t="s">
        <v>75</v>
      </c>
      <c r="C2450" s="13" t="s">
        <v>184</v>
      </c>
      <c r="D2450" s="13">
        <v>2017</v>
      </c>
      <c r="E2450" s="13">
        <v>2017</v>
      </c>
      <c r="F2450" s="13" t="s">
        <v>102</v>
      </c>
      <c r="G2450" s="88"/>
      <c r="H2450" s="88"/>
      <c r="I2450" s="88"/>
      <c r="J2450" s="88"/>
      <c r="K2450" s="88"/>
      <c r="L2450" s="88"/>
      <c r="M2450" s="45">
        <v>11544</v>
      </c>
      <c r="N2450" s="45">
        <v>27982</v>
      </c>
      <c r="O2450" s="45"/>
      <c r="P2450" s="45"/>
      <c r="Q2450" s="45"/>
      <c r="R2450" s="45"/>
      <c r="S2450" s="45"/>
      <c r="T2450" s="45"/>
      <c r="U2450" s="45"/>
      <c r="V2450" s="45"/>
      <c r="W2450" s="138"/>
      <c r="X2450" s="138"/>
      <c r="Y2450" s="138"/>
      <c r="Z2450" s="25">
        <v>0.99485861182519275</v>
      </c>
      <c r="AA2450" s="25">
        <v>0.97925311203319498</v>
      </c>
      <c r="AB2450" s="25">
        <v>0.318</v>
      </c>
      <c r="AC2450" s="25">
        <v>6.4600000000000005E-2</v>
      </c>
      <c r="AD2450" s="121">
        <v>593</v>
      </c>
      <c r="AE2450" s="121">
        <v>110</v>
      </c>
      <c r="AF2450" s="88">
        <v>2618</v>
      </c>
      <c r="AG2450" s="88">
        <v>6366</v>
      </c>
    </row>
    <row r="2451" spans="1:33">
      <c r="A2451" s="76" t="s">
        <v>133</v>
      </c>
      <c r="B2451" s="13" t="s">
        <v>75</v>
      </c>
      <c r="C2451" s="13" t="s">
        <v>184</v>
      </c>
      <c r="D2451" s="13">
        <v>2017</v>
      </c>
      <c r="E2451" s="13">
        <v>2017</v>
      </c>
      <c r="F2451" s="13" t="s">
        <v>102</v>
      </c>
      <c r="G2451" s="88"/>
      <c r="H2451" s="88"/>
      <c r="I2451" s="88"/>
      <c r="J2451" s="88"/>
      <c r="K2451" s="88"/>
      <c r="L2451" s="88"/>
      <c r="M2451" s="45">
        <v>5942</v>
      </c>
      <c r="N2451" s="45">
        <v>9819</v>
      </c>
      <c r="O2451" s="45"/>
      <c r="P2451" s="45"/>
      <c r="Q2451" s="45"/>
      <c r="R2451" s="45"/>
      <c r="S2451" s="45"/>
      <c r="T2451" s="45"/>
      <c r="U2451" s="45"/>
      <c r="V2451" s="45"/>
      <c r="W2451" s="138"/>
      <c r="X2451" s="138"/>
      <c r="Y2451" s="138"/>
      <c r="Z2451" s="25">
        <v>0.97445255474452552</v>
      </c>
      <c r="AA2451" s="25">
        <v>0.96648044692737434</v>
      </c>
      <c r="AB2451" s="25">
        <v>0.318</v>
      </c>
      <c r="AC2451" s="25">
        <v>6.4600000000000005E-2</v>
      </c>
      <c r="AD2451" s="121">
        <v>429</v>
      </c>
      <c r="AE2451" s="121">
        <v>119</v>
      </c>
      <c r="AF2451" s="88">
        <v>1110</v>
      </c>
      <c r="AG2451" s="88">
        <v>2020</v>
      </c>
    </row>
    <row r="2452" spans="1:33">
      <c r="A2452" s="76" t="s">
        <v>134</v>
      </c>
      <c r="B2452" s="13" t="s">
        <v>75</v>
      </c>
      <c r="C2452" s="13" t="s">
        <v>184</v>
      </c>
      <c r="D2452" s="13">
        <v>2017</v>
      </c>
      <c r="E2452" s="13">
        <v>2017</v>
      </c>
      <c r="F2452" s="13" t="s">
        <v>102</v>
      </c>
      <c r="G2452" s="88"/>
      <c r="H2452" s="88"/>
      <c r="I2452" s="88"/>
      <c r="J2452" s="88"/>
      <c r="K2452" s="88"/>
      <c r="L2452" s="88"/>
      <c r="M2452" s="45">
        <v>1027</v>
      </c>
      <c r="N2452" s="45">
        <v>1835</v>
      </c>
      <c r="O2452" s="45"/>
      <c r="P2452" s="45"/>
      <c r="Q2452" s="45"/>
      <c r="R2452" s="45"/>
      <c r="S2452" s="45"/>
      <c r="T2452" s="45"/>
      <c r="U2452" s="45"/>
      <c r="V2452" s="45"/>
      <c r="W2452" s="138"/>
      <c r="X2452" s="138"/>
      <c r="Y2452" s="138"/>
      <c r="Z2452" s="25">
        <v>0.8</v>
      </c>
      <c r="AA2452" s="25">
        <v>0.75862068965517238</v>
      </c>
      <c r="AB2452" s="25">
        <v>0.318</v>
      </c>
      <c r="AC2452" s="25">
        <v>6.4600000000000005E-2</v>
      </c>
      <c r="AD2452" s="121">
        <v>79</v>
      </c>
      <c r="AE2452" s="121">
        <v>11</v>
      </c>
      <c r="AF2452" s="88">
        <v>19</v>
      </c>
      <c r="AG2452" s="88">
        <v>39</v>
      </c>
    </row>
    <row r="2453" spans="1:33">
      <c r="A2453" s="76" t="s">
        <v>135</v>
      </c>
      <c r="B2453" s="13" t="s">
        <v>75</v>
      </c>
      <c r="C2453" s="13" t="s">
        <v>184</v>
      </c>
      <c r="D2453" s="13">
        <v>2017</v>
      </c>
      <c r="E2453" s="13">
        <v>2017</v>
      </c>
      <c r="F2453" s="13" t="s">
        <v>102</v>
      </c>
      <c r="G2453" s="88"/>
      <c r="H2453" s="88"/>
      <c r="I2453" s="88"/>
      <c r="J2453" s="88"/>
      <c r="K2453" s="88"/>
      <c r="L2453" s="88"/>
      <c r="M2453" s="45">
        <v>6329</v>
      </c>
      <c r="N2453" s="45">
        <v>11777</v>
      </c>
      <c r="O2453" s="45"/>
      <c r="P2453" s="45"/>
      <c r="Q2453" s="45"/>
      <c r="R2453" s="45"/>
      <c r="S2453" s="45"/>
      <c r="T2453" s="45"/>
      <c r="U2453" s="45"/>
      <c r="V2453" s="45"/>
      <c r="W2453" s="138"/>
      <c r="X2453" s="138"/>
      <c r="Y2453" s="138"/>
      <c r="Z2453" s="25">
        <v>0.94505494505494503</v>
      </c>
      <c r="AA2453" s="25">
        <v>0.93725490196078431</v>
      </c>
      <c r="AB2453" s="25">
        <v>0.318</v>
      </c>
      <c r="AC2453" s="25">
        <v>6.4600000000000005E-2</v>
      </c>
      <c r="AD2453" s="121">
        <v>488</v>
      </c>
      <c r="AE2453" s="121">
        <v>62</v>
      </c>
      <c r="AF2453" s="88">
        <v>492</v>
      </c>
      <c r="AG2453" s="88">
        <v>1093</v>
      </c>
    </row>
    <row r="2454" spans="1:33">
      <c r="A2454" s="76" t="s">
        <v>136</v>
      </c>
      <c r="B2454" s="13" t="s">
        <v>75</v>
      </c>
      <c r="C2454" s="13" t="s">
        <v>184</v>
      </c>
      <c r="D2454" s="13">
        <v>2017</v>
      </c>
      <c r="E2454" s="13">
        <v>2017</v>
      </c>
      <c r="F2454" s="13" t="s">
        <v>102</v>
      </c>
      <c r="G2454" s="88"/>
      <c r="H2454" s="88"/>
      <c r="I2454" s="88"/>
      <c r="J2454" s="88"/>
      <c r="K2454" s="88"/>
      <c r="L2454" s="88"/>
      <c r="M2454" s="45">
        <v>23660</v>
      </c>
      <c r="N2454" s="45">
        <v>54748</v>
      </c>
      <c r="O2454" s="45"/>
      <c r="P2454" s="45"/>
      <c r="Q2454" s="45"/>
      <c r="R2454" s="45"/>
      <c r="S2454" s="45"/>
      <c r="T2454" s="45"/>
      <c r="U2454" s="45"/>
      <c r="V2454" s="45"/>
      <c r="W2454" s="138"/>
      <c r="X2454" s="138"/>
      <c r="Y2454" s="138"/>
      <c r="Z2454" s="25">
        <v>0.99209039548022604</v>
      </c>
      <c r="AA2454" s="25">
        <v>0.9839486356340289</v>
      </c>
      <c r="AB2454" s="25">
        <v>0</v>
      </c>
      <c r="AC2454" s="25">
        <v>3.2199999999999999E-2</v>
      </c>
      <c r="AD2454" s="121">
        <v>1613</v>
      </c>
      <c r="AE2454" s="121">
        <v>289</v>
      </c>
      <c r="AF2454" s="88">
        <v>3393</v>
      </c>
      <c r="AG2454" s="88">
        <v>7966</v>
      </c>
    </row>
    <row r="2455" spans="1:33">
      <c r="A2455" s="76" t="s">
        <v>137</v>
      </c>
      <c r="B2455" s="13" t="s">
        <v>75</v>
      </c>
      <c r="C2455" s="13" t="s">
        <v>184</v>
      </c>
      <c r="D2455" s="13">
        <v>2017</v>
      </c>
      <c r="E2455" s="13">
        <v>2017</v>
      </c>
      <c r="F2455" s="13" t="s">
        <v>102</v>
      </c>
      <c r="G2455" s="88"/>
      <c r="H2455" s="88"/>
      <c r="I2455" s="88"/>
      <c r="J2455" s="88"/>
      <c r="K2455" s="88"/>
      <c r="L2455" s="88"/>
      <c r="M2455" s="45">
        <v>538</v>
      </c>
      <c r="N2455" s="45">
        <v>1137</v>
      </c>
      <c r="O2455" s="45"/>
      <c r="P2455" s="45"/>
      <c r="Q2455" s="45"/>
      <c r="R2455" s="45"/>
      <c r="S2455" s="45"/>
      <c r="T2455" s="45"/>
      <c r="U2455" s="45"/>
      <c r="V2455" s="45"/>
      <c r="W2455" s="138"/>
      <c r="X2455" s="138"/>
      <c r="Y2455" s="138"/>
      <c r="Z2455" s="25">
        <v>1</v>
      </c>
      <c r="AA2455" s="25">
        <v>1</v>
      </c>
      <c r="AB2455" s="25">
        <v>0.318</v>
      </c>
      <c r="AC2455" s="25">
        <v>6.4600000000000005E-2</v>
      </c>
      <c r="AD2455" s="121">
        <v>36</v>
      </c>
      <c r="AE2455" s="121">
        <v>3</v>
      </c>
      <c r="AF2455" s="88">
        <v>34</v>
      </c>
      <c r="AG2455" s="88">
        <v>66</v>
      </c>
    </row>
    <row r="2456" spans="1:33">
      <c r="A2456" s="76" t="s">
        <v>138</v>
      </c>
      <c r="B2456" s="13" t="s">
        <v>75</v>
      </c>
      <c r="C2456" s="13" t="s">
        <v>184</v>
      </c>
      <c r="D2456" s="13">
        <v>2017</v>
      </c>
      <c r="E2456" s="13">
        <v>2017</v>
      </c>
      <c r="F2456" s="13" t="s">
        <v>102</v>
      </c>
      <c r="G2456" s="88"/>
      <c r="H2456" s="88"/>
      <c r="I2456" s="88"/>
      <c r="J2456" s="88"/>
      <c r="K2456" s="88"/>
      <c r="L2456" s="88"/>
      <c r="M2456" s="45">
        <v>399</v>
      </c>
      <c r="N2456" s="45">
        <v>679</v>
      </c>
      <c r="O2456" s="45"/>
      <c r="P2456" s="45"/>
      <c r="Q2456" s="45"/>
      <c r="R2456" s="45"/>
      <c r="S2456" s="45"/>
      <c r="T2456" s="45"/>
      <c r="U2456" s="45"/>
      <c r="V2456" s="45"/>
      <c r="W2456" s="138"/>
      <c r="X2456" s="138"/>
      <c r="Y2456" s="138"/>
      <c r="Z2456" s="25">
        <v>0.97872340425531912</v>
      </c>
      <c r="AA2456" s="25">
        <v>0.967741935483871</v>
      </c>
      <c r="AB2456" s="25">
        <v>0.318</v>
      </c>
      <c r="AC2456" s="25">
        <v>6.4600000000000005E-2</v>
      </c>
      <c r="AD2456" s="121">
        <v>56</v>
      </c>
      <c r="AE2456" s="121">
        <v>17</v>
      </c>
      <c r="AF2456" s="88">
        <v>53</v>
      </c>
      <c r="AG2456" s="88">
        <v>112</v>
      </c>
    </row>
    <row r="2457" spans="1:33">
      <c r="A2457" s="76" t="s">
        <v>139</v>
      </c>
      <c r="B2457" s="13" t="s">
        <v>75</v>
      </c>
      <c r="C2457" s="13" t="s">
        <v>184</v>
      </c>
      <c r="D2457" s="13">
        <v>2017</v>
      </c>
      <c r="E2457" s="13">
        <v>2017</v>
      </c>
      <c r="F2457" s="13" t="s">
        <v>102</v>
      </c>
      <c r="G2457" s="88"/>
      <c r="H2457" s="88"/>
      <c r="I2457" s="88"/>
      <c r="J2457" s="88"/>
      <c r="K2457" s="88"/>
      <c r="L2457" s="88"/>
      <c r="M2457" s="45">
        <v>21073</v>
      </c>
      <c r="N2457" s="45">
        <v>46439</v>
      </c>
      <c r="O2457" s="45"/>
      <c r="P2457" s="45"/>
      <c r="Q2457" s="45"/>
      <c r="R2457" s="45"/>
      <c r="S2457" s="45"/>
      <c r="T2457" s="45"/>
      <c r="U2457" s="45"/>
      <c r="V2457" s="45"/>
      <c r="W2457" s="138"/>
      <c r="X2457" s="138"/>
      <c r="Y2457" s="138"/>
      <c r="Z2457" s="25">
        <v>0.99651162790697678</v>
      </c>
      <c r="AA2457" s="25">
        <v>0.95372233400402417</v>
      </c>
      <c r="AB2457" s="25">
        <v>0.33300000000000002</v>
      </c>
      <c r="AC2457" s="25">
        <v>0.03</v>
      </c>
      <c r="AD2457" s="121">
        <v>1482</v>
      </c>
      <c r="AE2457" s="121">
        <v>390</v>
      </c>
      <c r="AF2457" s="88">
        <v>6257</v>
      </c>
      <c r="AG2457" s="88">
        <v>14414</v>
      </c>
    </row>
    <row r="2458" spans="1:33">
      <c r="A2458" s="76" t="s">
        <v>140</v>
      </c>
      <c r="B2458" s="13" t="s">
        <v>75</v>
      </c>
      <c r="C2458" s="13" t="s">
        <v>184</v>
      </c>
      <c r="D2458" s="13">
        <v>2017</v>
      </c>
      <c r="E2458" s="13">
        <v>2017</v>
      </c>
      <c r="F2458" s="13" t="s">
        <v>102</v>
      </c>
      <c r="G2458" s="88"/>
      <c r="H2458" s="88"/>
      <c r="I2458" s="88"/>
      <c r="J2458" s="88"/>
      <c r="K2458" s="88"/>
      <c r="L2458" s="88"/>
      <c r="M2458" s="45">
        <v>3222</v>
      </c>
      <c r="N2458" s="45">
        <v>6398</v>
      </c>
      <c r="O2458" s="45"/>
      <c r="P2458" s="45"/>
      <c r="Q2458" s="45"/>
      <c r="R2458" s="45"/>
      <c r="S2458" s="45"/>
      <c r="T2458" s="45"/>
      <c r="U2458" s="45"/>
      <c r="V2458" s="45"/>
      <c r="W2458" s="138"/>
      <c r="X2458" s="138"/>
      <c r="Y2458" s="138"/>
      <c r="Z2458" s="25">
        <v>0.9765625</v>
      </c>
      <c r="AA2458" s="25">
        <v>0.95604395604395609</v>
      </c>
      <c r="AB2458" s="25">
        <v>0.318</v>
      </c>
      <c r="AC2458" s="25">
        <v>6.4600000000000005E-2</v>
      </c>
      <c r="AD2458" s="121">
        <v>282</v>
      </c>
      <c r="AE2458" s="121">
        <v>80</v>
      </c>
      <c r="AF2458" s="88">
        <v>635</v>
      </c>
      <c r="AG2458" s="88">
        <v>1370</v>
      </c>
    </row>
    <row r="2459" spans="1:33">
      <c r="A2459" s="76" t="s">
        <v>141</v>
      </c>
      <c r="B2459" s="13" t="s">
        <v>75</v>
      </c>
      <c r="C2459" s="13" t="s">
        <v>184</v>
      </c>
      <c r="D2459" s="13">
        <v>2017</v>
      </c>
      <c r="E2459" s="13">
        <v>2017</v>
      </c>
      <c r="F2459" s="13" t="s">
        <v>102</v>
      </c>
      <c r="G2459" s="88"/>
      <c r="H2459" s="88"/>
      <c r="I2459" s="88"/>
      <c r="J2459" s="88"/>
      <c r="K2459" s="88"/>
      <c r="L2459" s="88"/>
      <c r="M2459" s="45">
        <v>4148</v>
      </c>
      <c r="N2459" s="45">
        <v>7119</v>
      </c>
      <c r="O2459" s="45"/>
      <c r="P2459" s="45"/>
      <c r="Q2459" s="45"/>
      <c r="R2459" s="45"/>
      <c r="S2459" s="45"/>
      <c r="T2459" s="45"/>
      <c r="U2459" s="45"/>
      <c r="V2459" s="45"/>
      <c r="W2459" s="138"/>
      <c r="X2459" s="138"/>
      <c r="Y2459" s="138"/>
      <c r="Z2459" s="25">
        <v>0.86224489795918369</v>
      </c>
      <c r="AA2459" s="25">
        <v>0.85401459854014594</v>
      </c>
      <c r="AB2459" s="25">
        <v>0.318</v>
      </c>
      <c r="AC2459" s="25">
        <v>6.4600000000000005E-2</v>
      </c>
      <c r="AD2459" s="121">
        <v>314</v>
      </c>
      <c r="AE2459" s="121">
        <v>96</v>
      </c>
      <c r="AF2459" s="88">
        <v>114</v>
      </c>
      <c r="AG2459" s="88">
        <v>207</v>
      </c>
    </row>
    <row r="2460" spans="1:33">
      <c r="A2460" s="76" t="s">
        <v>142</v>
      </c>
      <c r="B2460" s="13" t="s">
        <v>74</v>
      </c>
      <c r="C2460" s="13" t="s">
        <v>184</v>
      </c>
      <c r="D2460" s="13">
        <v>2017</v>
      </c>
      <c r="E2460" s="13">
        <v>2017</v>
      </c>
      <c r="F2460" s="13" t="s">
        <v>102</v>
      </c>
      <c r="G2460" s="88"/>
      <c r="H2460" s="88"/>
      <c r="I2460" s="88"/>
      <c r="J2460" s="88"/>
      <c r="K2460" s="88"/>
      <c r="L2460" s="88"/>
      <c r="M2460" s="45">
        <v>116037</v>
      </c>
      <c r="N2460" s="45">
        <v>234962</v>
      </c>
      <c r="O2460" s="45"/>
      <c r="P2460" s="45"/>
      <c r="Q2460" s="45"/>
      <c r="R2460" s="45"/>
      <c r="S2460" s="45"/>
      <c r="T2460" s="45"/>
      <c r="U2460" s="45"/>
      <c r="V2460" s="45"/>
      <c r="W2460" s="138"/>
      <c r="X2460" s="138"/>
      <c r="Y2460" s="138"/>
      <c r="Z2460" s="25">
        <v>0.99780482937537418</v>
      </c>
      <c r="AA2460" s="25">
        <v>0.99809451219512191</v>
      </c>
      <c r="AB2460" s="25">
        <v>0.36799999999999999</v>
      </c>
      <c r="AC2460" s="25">
        <v>6.2899999999999998E-2</v>
      </c>
      <c r="AD2460" s="121">
        <v>7310</v>
      </c>
      <c r="AE2460" s="121">
        <v>1767</v>
      </c>
      <c r="AF2460" s="88">
        <v>23900</v>
      </c>
      <c r="AG2460" s="88">
        <v>52849</v>
      </c>
    </row>
    <row r="2461" spans="1:33">
      <c r="A2461" s="76" t="s">
        <v>143</v>
      </c>
      <c r="B2461" s="13" t="s">
        <v>74</v>
      </c>
      <c r="C2461" s="13" t="s">
        <v>184</v>
      </c>
      <c r="D2461" s="13">
        <v>2017</v>
      </c>
      <c r="E2461" s="13">
        <v>2017</v>
      </c>
      <c r="F2461" s="13" t="s">
        <v>102</v>
      </c>
      <c r="G2461" s="88"/>
      <c r="H2461" s="88"/>
      <c r="I2461" s="88"/>
      <c r="J2461" s="88"/>
      <c r="K2461" s="88"/>
      <c r="L2461" s="88"/>
      <c r="M2461" s="45">
        <v>8726</v>
      </c>
      <c r="N2461" s="45">
        <v>16164</v>
      </c>
      <c r="O2461" s="45"/>
      <c r="P2461" s="45"/>
      <c r="Q2461" s="45"/>
      <c r="R2461" s="45"/>
      <c r="S2461" s="45"/>
      <c r="T2461" s="45"/>
      <c r="U2461" s="45"/>
      <c r="V2461" s="45"/>
      <c r="W2461" s="138"/>
      <c r="X2461" s="138"/>
      <c r="Y2461" s="138"/>
      <c r="Z2461" s="25">
        <v>1</v>
      </c>
      <c r="AA2461" s="25">
        <v>0.90954773869346739</v>
      </c>
      <c r="AB2461" s="25">
        <v>0.318</v>
      </c>
      <c r="AC2461" s="25">
        <v>6.4600000000000005E-2</v>
      </c>
      <c r="AD2461" s="121">
        <v>652</v>
      </c>
      <c r="AE2461" s="121">
        <v>269</v>
      </c>
      <c r="AF2461" s="88">
        <v>584</v>
      </c>
      <c r="AG2461" s="88">
        <v>1211</v>
      </c>
    </row>
    <row r="2462" spans="1:33">
      <c r="A2462" s="76" t="s">
        <v>144</v>
      </c>
      <c r="B2462" s="13" t="s">
        <v>75</v>
      </c>
      <c r="C2462" s="13" t="s">
        <v>184</v>
      </c>
      <c r="D2462" s="13">
        <v>2017</v>
      </c>
      <c r="E2462" s="13">
        <v>2017</v>
      </c>
      <c r="F2462" s="13" t="s">
        <v>102</v>
      </c>
      <c r="G2462" s="88"/>
      <c r="H2462" s="88"/>
      <c r="I2462" s="88"/>
      <c r="J2462" s="88"/>
      <c r="K2462" s="88"/>
      <c r="L2462" s="88"/>
      <c r="M2462" s="45">
        <v>1135</v>
      </c>
      <c r="N2462" s="45">
        <v>2071</v>
      </c>
      <c r="O2462" s="45"/>
      <c r="P2462" s="45"/>
      <c r="Q2462" s="45"/>
      <c r="R2462" s="45"/>
      <c r="S2462" s="45"/>
      <c r="T2462" s="45"/>
      <c r="U2462" s="45"/>
      <c r="V2462" s="45"/>
      <c r="W2462" s="138"/>
      <c r="X2462" s="138"/>
      <c r="Y2462" s="138"/>
      <c r="Z2462" s="25">
        <v>0.9285714285714286</v>
      </c>
      <c r="AA2462" s="25">
        <v>0.88461538461538458</v>
      </c>
      <c r="AB2462" s="25">
        <v>0.318</v>
      </c>
      <c r="AC2462" s="25">
        <v>6.4600000000000005E-2</v>
      </c>
      <c r="AD2462" s="121">
        <v>72</v>
      </c>
      <c r="AE2462" s="121">
        <v>12</v>
      </c>
      <c r="AF2462" s="88">
        <v>43</v>
      </c>
      <c r="AG2462" s="88">
        <v>73</v>
      </c>
    </row>
    <row r="2463" spans="1:33">
      <c r="A2463" s="76" t="s">
        <v>145</v>
      </c>
      <c r="B2463" s="13" t="s">
        <v>75</v>
      </c>
      <c r="C2463" s="13" t="s">
        <v>184</v>
      </c>
      <c r="D2463" s="13">
        <v>2017</v>
      </c>
      <c r="E2463" s="13">
        <v>2017</v>
      </c>
      <c r="F2463" s="13" t="s">
        <v>102</v>
      </c>
      <c r="G2463" s="88"/>
      <c r="H2463" s="88"/>
      <c r="I2463" s="88"/>
      <c r="J2463" s="88"/>
      <c r="K2463" s="88"/>
      <c r="L2463" s="88"/>
      <c r="M2463" s="45">
        <v>122275</v>
      </c>
      <c r="N2463" s="45">
        <v>269873</v>
      </c>
      <c r="O2463" s="45"/>
      <c r="P2463" s="45"/>
      <c r="Q2463" s="45"/>
      <c r="R2463" s="45"/>
      <c r="S2463" s="45"/>
      <c r="T2463" s="45"/>
      <c r="U2463" s="45"/>
      <c r="V2463" s="45"/>
      <c r="W2463" s="138"/>
      <c r="X2463" s="138"/>
      <c r="Y2463" s="138"/>
      <c r="Z2463" s="25">
        <v>0.99610960757780787</v>
      </c>
      <c r="AA2463" s="25">
        <v>0.93061128156714656</v>
      </c>
      <c r="AB2463" s="25">
        <v>0.34399999999999997</v>
      </c>
      <c r="AC2463" s="25">
        <v>4.9500000000000002E-2</v>
      </c>
      <c r="AD2463" s="121">
        <v>10753</v>
      </c>
      <c r="AE2463" s="121">
        <v>2969</v>
      </c>
      <c r="AF2463" s="88">
        <v>13273</v>
      </c>
      <c r="AG2463" s="88">
        <v>30312</v>
      </c>
    </row>
    <row r="2464" spans="1:33">
      <c r="A2464" s="76" t="s">
        <v>146</v>
      </c>
      <c r="B2464" s="13" t="s">
        <v>74</v>
      </c>
      <c r="C2464" s="13" t="s">
        <v>184</v>
      </c>
      <c r="D2464" s="13">
        <v>2017</v>
      </c>
      <c r="E2464" s="13">
        <v>2017</v>
      </c>
      <c r="F2464" s="13" t="s">
        <v>102</v>
      </c>
      <c r="G2464" s="88"/>
      <c r="H2464" s="88"/>
      <c r="I2464" s="88"/>
      <c r="J2464" s="88"/>
      <c r="K2464" s="88"/>
      <c r="L2464" s="88"/>
      <c r="M2464" s="45">
        <v>98582</v>
      </c>
      <c r="N2464" s="45">
        <v>206394</v>
      </c>
      <c r="O2464" s="45"/>
      <c r="P2464" s="45"/>
      <c r="Q2464" s="45"/>
      <c r="R2464" s="45"/>
      <c r="S2464" s="45"/>
      <c r="T2464" s="45"/>
      <c r="U2464" s="45"/>
      <c r="V2464" s="45"/>
      <c r="W2464" s="138"/>
      <c r="X2464" s="138"/>
      <c r="Y2464" s="138"/>
      <c r="Z2464" s="25">
        <v>0.99323671497584543</v>
      </c>
      <c r="AA2464" s="25">
        <v>0.99349349349349347</v>
      </c>
      <c r="AB2464" s="25">
        <v>0.47099999999999997</v>
      </c>
      <c r="AC2464" s="25">
        <v>4.65E-2</v>
      </c>
      <c r="AD2464" s="121">
        <v>8179</v>
      </c>
      <c r="AE2464" s="121">
        <v>2254</v>
      </c>
      <c r="AF2464" s="88">
        <v>7867</v>
      </c>
      <c r="AG2464" s="88">
        <v>15881</v>
      </c>
    </row>
    <row r="2465" spans="1:33">
      <c r="A2465" s="76" t="s">
        <v>147</v>
      </c>
      <c r="B2465" s="13" t="s">
        <v>75</v>
      </c>
      <c r="C2465" s="13" t="s">
        <v>184</v>
      </c>
      <c r="D2465" s="13">
        <v>2017</v>
      </c>
      <c r="E2465" s="13">
        <v>2017</v>
      </c>
      <c r="F2465" s="13" t="s">
        <v>102</v>
      </c>
      <c r="G2465" s="88"/>
      <c r="H2465" s="88"/>
      <c r="I2465" s="88"/>
      <c r="J2465" s="88"/>
      <c r="K2465" s="88"/>
      <c r="L2465" s="88"/>
      <c r="M2465" s="45">
        <v>2244</v>
      </c>
      <c r="N2465" s="45">
        <v>5021</v>
      </c>
      <c r="O2465" s="45"/>
      <c r="P2465" s="45"/>
      <c r="Q2465" s="45"/>
      <c r="R2465" s="45"/>
      <c r="S2465" s="45"/>
      <c r="T2465" s="45"/>
      <c r="U2465" s="45"/>
      <c r="V2465" s="45"/>
      <c r="W2465" s="138"/>
      <c r="X2465" s="138"/>
      <c r="Y2465" s="138"/>
      <c r="Z2465" s="25">
        <v>0.97435897435897434</v>
      </c>
      <c r="AA2465" s="25">
        <v>0.98148148148148151</v>
      </c>
      <c r="AB2465" s="25">
        <v>0.318</v>
      </c>
      <c r="AC2465" s="25">
        <v>6.4600000000000005E-2</v>
      </c>
      <c r="AD2465" s="121">
        <v>147</v>
      </c>
      <c r="AE2465" s="121">
        <v>33</v>
      </c>
      <c r="AF2465" s="88">
        <v>299</v>
      </c>
      <c r="AG2465" s="88">
        <v>710</v>
      </c>
    </row>
    <row r="2466" spans="1:33">
      <c r="A2466" s="76" t="s">
        <v>148</v>
      </c>
      <c r="B2466" s="13" t="s">
        <v>75</v>
      </c>
      <c r="C2466" s="13" t="s">
        <v>184</v>
      </c>
      <c r="D2466" s="13">
        <v>2017</v>
      </c>
      <c r="E2466" s="13">
        <v>2017</v>
      </c>
      <c r="F2466" s="13" t="s">
        <v>102</v>
      </c>
      <c r="G2466" s="88"/>
      <c r="H2466" s="88"/>
      <c r="I2466" s="88"/>
      <c r="J2466" s="88"/>
      <c r="K2466" s="88"/>
      <c r="L2466" s="88"/>
      <c r="M2466" s="45">
        <v>166694</v>
      </c>
      <c r="N2466" s="45">
        <v>363138</v>
      </c>
      <c r="O2466" s="45"/>
      <c r="P2466" s="45"/>
      <c r="Q2466" s="45"/>
      <c r="R2466" s="45"/>
      <c r="S2466" s="45"/>
      <c r="T2466" s="45"/>
      <c r="U2466" s="45"/>
      <c r="V2466" s="45"/>
      <c r="W2466" s="138"/>
      <c r="X2466" s="138"/>
      <c r="Y2466" s="138"/>
      <c r="Z2466" s="25">
        <v>0.99291439191543729</v>
      </c>
      <c r="AA2466" s="25">
        <v>0.95762282627047102</v>
      </c>
      <c r="AB2466" s="25">
        <v>0.28599999999999998</v>
      </c>
      <c r="AC2466" s="25">
        <v>3.6400000000000002E-2</v>
      </c>
      <c r="AD2466" s="121">
        <v>12569</v>
      </c>
      <c r="AE2466" s="121">
        <v>3423</v>
      </c>
      <c r="AF2466" s="88">
        <v>17704</v>
      </c>
      <c r="AG2466" s="88">
        <v>38619</v>
      </c>
    </row>
    <row r="2467" spans="1:33">
      <c r="A2467" s="76" t="s">
        <v>149</v>
      </c>
      <c r="B2467" s="13" t="s">
        <v>74</v>
      </c>
      <c r="C2467" s="13" t="s">
        <v>184</v>
      </c>
      <c r="D2467" s="13">
        <v>2017</v>
      </c>
      <c r="E2467" s="13">
        <v>2017</v>
      </c>
      <c r="F2467" s="13" t="s">
        <v>102</v>
      </c>
      <c r="G2467" s="88"/>
      <c r="H2467" s="88"/>
      <c r="I2467" s="88"/>
      <c r="J2467" s="88"/>
      <c r="K2467" s="88"/>
      <c r="L2467" s="88"/>
      <c r="M2467" s="45">
        <v>133304</v>
      </c>
      <c r="N2467" s="45">
        <v>267684</v>
      </c>
      <c r="O2467" s="45"/>
      <c r="P2467" s="45"/>
      <c r="Q2467" s="45"/>
      <c r="R2467" s="45"/>
      <c r="S2467" s="45"/>
      <c r="T2467" s="45"/>
      <c r="U2467" s="45"/>
      <c r="V2467" s="45"/>
      <c r="W2467" s="138"/>
      <c r="X2467" s="138"/>
      <c r="Y2467" s="138"/>
      <c r="Z2467" s="25">
        <v>0.98021760633036603</v>
      </c>
      <c r="AA2467" s="25">
        <v>0.97419052088221492</v>
      </c>
      <c r="AB2467" s="25">
        <v>0.41499999999999998</v>
      </c>
      <c r="AC2467" s="25">
        <v>2.7199999999999998E-2</v>
      </c>
      <c r="AD2467" s="121">
        <v>11554</v>
      </c>
      <c r="AE2467" s="121">
        <v>4345</v>
      </c>
      <c r="AF2467" s="88">
        <v>13138</v>
      </c>
      <c r="AG2467" s="88">
        <v>27472</v>
      </c>
    </row>
    <row r="2468" spans="1:33">
      <c r="A2468" s="76" t="s">
        <v>150</v>
      </c>
      <c r="B2468" s="13" t="s">
        <v>74</v>
      </c>
      <c r="C2468" s="13" t="s">
        <v>184</v>
      </c>
      <c r="D2468" s="13">
        <v>2017</v>
      </c>
      <c r="E2468" s="13">
        <v>2017</v>
      </c>
      <c r="F2468" s="13" t="s">
        <v>102</v>
      </c>
      <c r="G2468" s="88"/>
      <c r="H2468" s="88"/>
      <c r="I2468" s="88"/>
      <c r="J2468" s="88"/>
      <c r="K2468" s="88"/>
      <c r="L2468" s="88"/>
      <c r="M2468" s="45">
        <v>34088</v>
      </c>
      <c r="N2468" s="45">
        <v>50807</v>
      </c>
      <c r="O2468" s="45"/>
      <c r="P2468" s="45"/>
      <c r="Q2468" s="45"/>
      <c r="R2468" s="45"/>
      <c r="S2468" s="45"/>
      <c r="T2468" s="45"/>
      <c r="U2468" s="45"/>
      <c r="V2468" s="45"/>
      <c r="W2468" s="138"/>
      <c r="X2468" s="138"/>
      <c r="Y2468" s="138"/>
      <c r="Z2468" s="25">
        <v>0.98164513936097897</v>
      </c>
      <c r="AA2468" s="25">
        <v>0.91547464239271781</v>
      </c>
      <c r="AB2468" s="25">
        <v>0.3</v>
      </c>
      <c r="AC2468" s="25">
        <v>7.4700000000000003E-2</v>
      </c>
      <c r="AD2468" s="121">
        <v>2799</v>
      </c>
      <c r="AE2468" s="121">
        <v>899</v>
      </c>
      <c r="AF2468" s="88">
        <v>3468</v>
      </c>
      <c r="AG2468" s="88">
        <v>5685</v>
      </c>
    </row>
    <row r="2469" spans="1:33">
      <c r="A2469" s="76" t="s">
        <v>151</v>
      </c>
      <c r="B2469" s="13" t="s">
        <v>75</v>
      </c>
      <c r="C2469" s="13" t="s">
        <v>184</v>
      </c>
      <c r="D2469" s="13">
        <v>2017</v>
      </c>
      <c r="E2469" s="13">
        <v>2017</v>
      </c>
      <c r="F2469" s="13" t="s">
        <v>102</v>
      </c>
      <c r="G2469" s="88"/>
      <c r="H2469" s="88"/>
      <c r="I2469" s="88"/>
      <c r="J2469" s="88"/>
      <c r="K2469" s="88"/>
      <c r="L2469" s="88"/>
      <c r="M2469" s="45">
        <v>48610</v>
      </c>
      <c r="N2469" s="45">
        <v>107840</v>
      </c>
      <c r="O2469" s="45"/>
      <c r="P2469" s="45"/>
      <c r="Q2469" s="45"/>
      <c r="R2469" s="45"/>
      <c r="S2469" s="45"/>
      <c r="T2469" s="45"/>
      <c r="U2469" s="45"/>
      <c r="V2469" s="45"/>
      <c r="W2469" s="138"/>
      <c r="X2469" s="138"/>
      <c r="Y2469" s="138"/>
      <c r="Z2469" s="25">
        <v>0.98104738154613469</v>
      </c>
      <c r="AA2469" s="25">
        <v>0.93707354056103109</v>
      </c>
      <c r="AB2469" s="25">
        <v>8.3000000000000004E-2</v>
      </c>
      <c r="AC2469" s="25">
        <v>3.8100000000000002E-2</v>
      </c>
      <c r="AD2469" s="121">
        <v>3225</v>
      </c>
      <c r="AE2469" s="121">
        <v>1140</v>
      </c>
      <c r="AF2469" s="88">
        <v>6185</v>
      </c>
      <c r="AG2469" s="88">
        <v>13515</v>
      </c>
    </row>
    <row r="2470" spans="1:33">
      <c r="A2470" s="76" t="s">
        <v>152</v>
      </c>
      <c r="B2470" s="13" t="s">
        <v>74</v>
      </c>
      <c r="C2470" s="13" t="s">
        <v>184</v>
      </c>
      <c r="D2470" s="13">
        <v>2017</v>
      </c>
      <c r="E2470" s="13">
        <v>2017</v>
      </c>
      <c r="F2470" s="13" t="s">
        <v>102</v>
      </c>
      <c r="G2470" s="88"/>
      <c r="H2470" s="88"/>
      <c r="I2470" s="88"/>
      <c r="J2470" s="88"/>
      <c r="K2470" s="88"/>
      <c r="L2470" s="88"/>
      <c r="M2470" s="45">
        <v>9608</v>
      </c>
      <c r="N2470" s="45">
        <v>17037</v>
      </c>
      <c r="O2470" s="45"/>
      <c r="P2470" s="45"/>
      <c r="Q2470" s="45"/>
      <c r="R2470" s="45"/>
      <c r="S2470" s="45"/>
      <c r="T2470" s="45"/>
      <c r="U2470" s="45"/>
      <c r="V2470" s="45"/>
      <c r="W2470" s="138"/>
      <c r="X2470" s="138"/>
      <c r="Y2470" s="138"/>
      <c r="Z2470" s="25">
        <v>0.97542997542997545</v>
      </c>
      <c r="AA2470" s="25">
        <v>0.99604743083003955</v>
      </c>
      <c r="AB2470" s="25">
        <v>0.318</v>
      </c>
      <c r="AC2470" s="25">
        <v>6.4600000000000005E-2</v>
      </c>
      <c r="AD2470" s="121">
        <v>694</v>
      </c>
      <c r="AE2470" s="121">
        <v>135</v>
      </c>
      <c r="AF2470" s="88">
        <v>1001</v>
      </c>
      <c r="AG2470" s="88">
        <v>2104</v>
      </c>
    </row>
    <row r="2471" spans="1:33">
      <c r="A2471" s="76" t="s">
        <v>153</v>
      </c>
      <c r="B2471" s="13" t="s">
        <v>74</v>
      </c>
      <c r="C2471" s="13" t="s">
        <v>184</v>
      </c>
      <c r="D2471" s="13">
        <v>2017</v>
      </c>
      <c r="E2471" s="13">
        <v>2017</v>
      </c>
      <c r="F2471" s="13" t="s">
        <v>102</v>
      </c>
      <c r="G2471" s="88"/>
      <c r="H2471" s="88"/>
      <c r="I2471" s="88"/>
      <c r="J2471" s="88"/>
      <c r="K2471" s="88"/>
      <c r="L2471" s="88"/>
      <c r="M2471" s="45">
        <v>13636</v>
      </c>
      <c r="N2471" s="45">
        <v>26186</v>
      </c>
      <c r="O2471" s="45"/>
      <c r="P2471" s="45"/>
      <c r="Q2471" s="45"/>
      <c r="R2471" s="45"/>
      <c r="S2471" s="45"/>
      <c r="T2471" s="45"/>
      <c r="U2471" s="45"/>
      <c r="V2471" s="45"/>
      <c r="W2471" s="138"/>
      <c r="X2471" s="138"/>
      <c r="Y2471" s="138"/>
      <c r="Z2471" s="25">
        <v>0.98333333333333328</v>
      </c>
      <c r="AA2471" s="25">
        <v>0.87687687687687688</v>
      </c>
      <c r="AB2471" s="25">
        <v>0.318</v>
      </c>
      <c r="AC2471" s="25">
        <v>6.4600000000000005E-2</v>
      </c>
      <c r="AD2471" s="121">
        <v>1034</v>
      </c>
      <c r="AE2471" s="121">
        <v>218</v>
      </c>
      <c r="AF2471" s="88">
        <v>2963</v>
      </c>
      <c r="AG2471" s="88">
        <v>5974</v>
      </c>
    </row>
    <row r="2472" spans="1:33">
      <c r="A2472" s="76" t="s">
        <v>154</v>
      </c>
      <c r="B2472" s="13" t="s">
        <v>74</v>
      </c>
      <c r="C2472" s="13" t="s">
        <v>184</v>
      </c>
      <c r="D2472" s="13">
        <v>2017</v>
      </c>
      <c r="E2472" s="13">
        <v>2017</v>
      </c>
      <c r="F2472" s="13" t="s">
        <v>102</v>
      </c>
      <c r="G2472" s="88"/>
      <c r="H2472" s="88"/>
      <c r="I2472" s="88"/>
      <c r="J2472" s="88"/>
      <c r="K2472" s="88"/>
      <c r="L2472" s="88"/>
      <c r="M2472" s="45">
        <v>18503</v>
      </c>
      <c r="N2472" s="45">
        <v>37821</v>
      </c>
      <c r="O2472" s="45"/>
      <c r="P2472" s="45"/>
      <c r="Q2472" s="45"/>
      <c r="R2472" s="45"/>
      <c r="S2472" s="45"/>
      <c r="T2472" s="45"/>
      <c r="U2472" s="45"/>
      <c r="V2472" s="45"/>
      <c r="W2472" s="138"/>
      <c r="X2472" s="138"/>
      <c r="Y2472" s="138"/>
      <c r="Z2472" s="25">
        <v>0.98471337579617835</v>
      </c>
      <c r="AA2472" s="25">
        <v>0.93771626297577859</v>
      </c>
      <c r="AB2472" s="25">
        <v>0.318</v>
      </c>
      <c r="AC2472" s="25">
        <v>6.4600000000000005E-2</v>
      </c>
      <c r="AD2472" s="121">
        <v>1310</v>
      </c>
      <c r="AE2472" s="121">
        <v>380</v>
      </c>
      <c r="AF2472" s="88">
        <v>4131</v>
      </c>
      <c r="AG2472" s="88">
        <v>9600</v>
      </c>
    </row>
    <row r="2473" spans="1:33">
      <c r="A2473" s="76" t="s">
        <v>155</v>
      </c>
      <c r="B2473" s="13" t="s">
        <v>74</v>
      </c>
      <c r="C2473" s="13" t="s">
        <v>184</v>
      </c>
      <c r="D2473" s="13">
        <v>2017</v>
      </c>
      <c r="E2473" s="13">
        <v>2017</v>
      </c>
      <c r="F2473" s="13" t="s">
        <v>102</v>
      </c>
      <c r="G2473" s="88"/>
      <c r="H2473" s="88"/>
      <c r="I2473" s="88"/>
      <c r="J2473" s="88"/>
      <c r="K2473" s="88"/>
      <c r="L2473" s="88"/>
      <c r="M2473" s="45">
        <v>47284</v>
      </c>
      <c r="N2473" s="45">
        <v>92106</v>
      </c>
      <c r="O2473" s="45"/>
      <c r="P2473" s="45"/>
      <c r="Q2473" s="45"/>
      <c r="R2473" s="45"/>
      <c r="S2473" s="45"/>
      <c r="T2473" s="45"/>
      <c r="U2473" s="45"/>
      <c r="V2473" s="45"/>
      <c r="W2473" s="138"/>
      <c r="X2473" s="138"/>
      <c r="Y2473" s="138"/>
      <c r="Z2473" s="25">
        <v>0.9916666666666667</v>
      </c>
      <c r="AA2473" s="25">
        <v>0.98357664233576647</v>
      </c>
      <c r="AB2473" s="25">
        <v>0.4</v>
      </c>
      <c r="AC2473" s="25">
        <v>4.1700000000000001E-2</v>
      </c>
      <c r="AD2473" s="121">
        <v>2972</v>
      </c>
      <c r="AE2473" s="121">
        <v>724</v>
      </c>
      <c r="AF2473" s="88">
        <v>8152</v>
      </c>
      <c r="AG2473" s="88">
        <v>16982</v>
      </c>
    </row>
    <row r="2474" spans="1:33">
      <c r="A2474" s="76" t="s">
        <v>156</v>
      </c>
      <c r="B2474" s="13" t="s">
        <v>74</v>
      </c>
      <c r="C2474" s="13" t="s">
        <v>184</v>
      </c>
      <c r="D2474" s="13">
        <v>2017</v>
      </c>
      <c r="E2474" s="13">
        <v>2017</v>
      </c>
      <c r="F2474" s="13" t="s">
        <v>102</v>
      </c>
      <c r="G2474" s="88"/>
      <c r="H2474" s="88"/>
      <c r="I2474" s="88"/>
      <c r="J2474" s="88"/>
      <c r="K2474" s="88"/>
      <c r="L2474" s="88"/>
      <c r="M2474" s="45">
        <v>14653</v>
      </c>
      <c r="N2474" s="45">
        <v>26228</v>
      </c>
      <c r="O2474" s="45"/>
      <c r="P2474" s="45"/>
      <c r="Q2474" s="45"/>
      <c r="R2474" s="45"/>
      <c r="S2474" s="45"/>
      <c r="T2474" s="45"/>
      <c r="U2474" s="45"/>
      <c r="V2474" s="45"/>
      <c r="W2474" s="138"/>
      <c r="X2474" s="138"/>
      <c r="Y2474" s="138"/>
      <c r="Z2474" s="25">
        <v>0.9761336515513126</v>
      </c>
      <c r="AA2474" s="25">
        <v>0.98378378378378384</v>
      </c>
      <c r="AB2474" s="25">
        <v>0.318</v>
      </c>
      <c r="AC2474" s="25">
        <v>6.4600000000000005E-2</v>
      </c>
      <c r="AD2474" s="121">
        <v>717</v>
      </c>
      <c r="AE2474" s="121">
        <v>213</v>
      </c>
      <c r="AF2474" s="88">
        <v>2273</v>
      </c>
      <c r="AG2474" s="88">
        <v>4873</v>
      </c>
    </row>
    <row r="2475" spans="1:33">
      <c r="A2475" s="76" t="s">
        <v>157</v>
      </c>
      <c r="B2475" s="13" t="s">
        <v>75</v>
      </c>
      <c r="C2475" s="13" t="s">
        <v>184</v>
      </c>
      <c r="D2475" s="13">
        <v>2017</v>
      </c>
      <c r="E2475" s="13">
        <v>2017</v>
      </c>
      <c r="F2475" s="13" t="s">
        <v>102</v>
      </c>
      <c r="G2475" s="88"/>
      <c r="H2475" s="88"/>
      <c r="I2475" s="88"/>
      <c r="J2475" s="88"/>
      <c r="K2475" s="88"/>
      <c r="L2475" s="88"/>
      <c r="M2475" s="45">
        <v>12457</v>
      </c>
      <c r="N2475" s="45">
        <v>23286</v>
      </c>
      <c r="O2475" s="45"/>
      <c r="P2475" s="45"/>
      <c r="Q2475" s="45"/>
      <c r="R2475" s="45"/>
      <c r="S2475" s="45"/>
      <c r="T2475" s="45"/>
      <c r="U2475" s="45"/>
      <c r="V2475" s="45"/>
      <c r="W2475" s="138"/>
      <c r="X2475" s="138"/>
      <c r="Y2475" s="138"/>
      <c r="Z2475" s="25">
        <v>0.95292207792207795</v>
      </c>
      <c r="AA2475" s="25">
        <v>0.97350993377483441</v>
      </c>
      <c r="AB2475" s="25">
        <v>0.318</v>
      </c>
      <c r="AC2475" s="25">
        <v>6.4600000000000005E-2</v>
      </c>
      <c r="AD2475" s="121">
        <v>1093</v>
      </c>
      <c r="AE2475" s="121">
        <v>246</v>
      </c>
      <c r="AF2475" s="88">
        <v>520</v>
      </c>
      <c r="AG2475" s="88">
        <v>838</v>
      </c>
    </row>
    <row r="2476" spans="1:33">
      <c r="A2476" s="76" t="s">
        <v>158</v>
      </c>
      <c r="B2476" s="13" t="s">
        <v>75</v>
      </c>
      <c r="C2476" s="13" t="s">
        <v>184</v>
      </c>
      <c r="D2476" s="13">
        <v>2017</v>
      </c>
      <c r="E2476" s="13">
        <v>2017</v>
      </c>
      <c r="F2476" s="13" t="s">
        <v>102</v>
      </c>
      <c r="G2476" s="88"/>
      <c r="H2476" s="88"/>
      <c r="I2476" s="88"/>
      <c r="J2476" s="88"/>
      <c r="K2476" s="88"/>
      <c r="L2476" s="88"/>
      <c r="M2476" s="45">
        <v>167</v>
      </c>
      <c r="N2476" s="45">
        <v>275</v>
      </c>
      <c r="O2476" s="45"/>
      <c r="P2476" s="45"/>
      <c r="Q2476" s="45"/>
      <c r="R2476" s="45"/>
      <c r="S2476" s="45"/>
      <c r="T2476" s="45"/>
      <c r="U2476" s="45"/>
      <c r="V2476" s="45"/>
      <c r="W2476" s="138"/>
      <c r="X2476" s="138"/>
      <c r="Y2476" s="138"/>
      <c r="Z2476" s="25">
        <v>1</v>
      </c>
      <c r="AA2476" s="25">
        <v>1</v>
      </c>
      <c r="AB2476" s="25">
        <v>0.318</v>
      </c>
      <c r="AC2476" s="25">
        <v>6.4600000000000005E-2</v>
      </c>
      <c r="AD2476" s="121">
        <v>15</v>
      </c>
      <c r="AE2476" s="121">
        <v>1</v>
      </c>
      <c r="AF2476" s="88" t="s">
        <v>430</v>
      </c>
      <c r="AG2476" s="88" t="s">
        <v>430</v>
      </c>
    </row>
    <row r="2477" spans="1:33">
      <c r="A2477" s="76" t="s">
        <v>159</v>
      </c>
      <c r="B2477" s="13" t="s">
        <v>75</v>
      </c>
      <c r="C2477" s="13" t="s">
        <v>184</v>
      </c>
      <c r="D2477" s="13">
        <v>2017</v>
      </c>
      <c r="E2477" s="13">
        <v>2017</v>
      </c>
      <c r="F2477" s="13" t="s">
        <v>102</v>
      </c>
      <c r="G2477" s="88"/>
      <c r="H2477" s="88"/>
      <c r="I2477" s="88"/>
      <c r="J2477" s="88"/>
      <c r="K2477" s="88"/>
      <c r="L2477" s="88"/>
      <c r="M2477" s="45">
        <v>3096</v>
      </c>
      <c r="N2477" s="45">
        <v>6406</v>
      </c>
      <c r="O2477" s="45"/>
      <c r="P2477" s="45"/>
      <c r="Q2477" s="45"/>
      <c r="R2477" s="45"/>
      <c r="S2477" s="45"/>
      <c r="T2477" s="45"/>
      <c r="U2477" s="45"/>
      <c r="V2477" s="45"/>
      <c r="W2477" s="138"/>
      <c r="X2477" s="138"/>
      <c r="Y2477" s="138"/>
      <c r="Z2477" s="25">
        <v>0.99173553719008267</v>
      </c>
      <c r="AA2477" s="25">
        <v>0.86419753086419748</v>
      </c>
      <c r="AB2477" s="25">
        <v>0.318</v>
      </c>
      <c r="AC2477" s="25">
        <v>6.4600000000000005E-2</v>
      </c>
      <c r="AD2477" s="121">
        <v>236</v>
      </c>
      <c r="AE2477" s="121">
        <v>68</v>
      </c>
      <c r="AF2477" s="88">
        <v>155</v>
      </c>
      <c r="AG2477" s="88">
        <v>284</v>
      </c>
    </row>
    <row r="2478" spans="1:33">
      <c r="A2478" s="76" t="s">
        <v>160</v>
      </c>
      <c r="B2478" s="13" t="s">
        <v>74</v>
      </c>
      <c r="C2478" s="13" t="s">
        <v>184</v>
      </c>
      <c r="D2478" s="13">
        <v>2017</v>
      </c>
      <c r="E2478" s="13">
        <v>2017</v>
      </c>
      <c r="F2478" s="13" t="s">
        <v>102</v>
      </c>
      <c r="G2478" s="88"/>
      <c r="H2478" s="88"/>
      <c r="I2478" s="88"/>
      <c r="J2478" s="88"/>
      <c r="K2478" s="88"/>
      <c r="L2478" s="88"/>
      <c r="M2478" s="45">
        <v>21025</v>
      </c>
      <c r="N2478" s="45">
        <v>39458</v>
      </c>
      <c r="O2478" s="45"/>
      <c r="P2478" s="45"/>
      <c r="Q2478" s="45"/>
      <c r="R2478" s="45"/>
      <c r="S2478" s="45"/>
      <c r="T2478" s="45"/>
      <c r="U2478" s="45"/>
      <c r="V2478" s="45"/>
      <c r="W2478" s="138"/>
      <c r="X2478" s="138"/>
      <c r="Y2478" s="138"/>
      <c r="Z2478" s="25">
        <v>0.98358585858585856</v>
      </c>
      <c r="AA2478" s="25">
        <v>0.97641509433962259</v>
      </c>
      <c r="AB2478" s="25">
        <v>0.5</v>
      </c>
      <c r="AC2478" s="25">
        <v>5.0000000000000001E-3</v>
      </c>
      <c r="AD2478" s="121">
        <v>1496</v>
      </c>
      <c r="AE2478" s="121">
        <v>394</v>
      </c>
      <c r="AF2478" s="88">
        <v>1949</v>
      </c>
      <c r="AG2478" s="88">
        <v>3933</v>
      </c>
    </row>
    <row r="2479" spans="1:33">
      <c r="A2479" s="76" t="s">
        <v>161</v>
      </c>
      <c r="B2479" s="13" t="s">
        <v>74</v>
      </c>
      <c r="C2479" s="13" t="s">
        <v>184</v>
      </c>
      <c r="D2479" s="13">
        <v>2017</v>
      </c>
      <c r="E2479" s="13">
        <v>2017</v>
      </c>
      <c r="F2479" s="13" t="s">
        <v>102</v>
      </c>
      <c r="G2479" s="88"/>
      <c r="H2479" s="88"/>
      <c r="I2479" s="88"/>
      <c r="J2479" s="88"/>
      <c r="K2479" s="88"/>
      <c r="L2479" s="88"/>
      <c r="M2479" s="45">
        <v>17326</v>
      </c>
      <c r="N2479" s="45">
        <v>30450</v>
      </c>
      <c r="O2479" s="45"/>
      <c r="P2479" s="45"/>
      <c r="Q2479" s="45"/>
      <c r="R2479" s="45"/>
      <c r="S2479" s="45"/>
      <c r="T2479" s="45"/>
      <c r="U2479" s="45"/>
      <c r="V2479" s="45"/>
      <c r="W2479" s="138"/>
      <c r="X2479" s="138"/>
      <c r="Y2479" s="138"/>
      <c r="Z2479" s="25">
        <v>0.99141630901287559</v>
      </c>
      <c r="AA2479" s="25">
        <v>0.90769230769230769</v>
      </c>
      <c r="AB2479" s="25">
        <v>0.318</v>
      </c>
      <c r="AC2479" s="25">
        <v>6.4600000000000005E-2</v>
      </c>
      <c r="AD2479" s="121">
        <v>950</v>
      </c>
      <c r="AE2479" s="121">
        <v>342</v>
      </c>
      <c r="AF2479" s="88">
        <v>2673</v>
      </c>
      <c r="AG2479" s="88">
        <v>5664</v>
      </c>
    </row>
    <row r="2480" spans="1:33">
      <c r="A2480" s="76" t="s">
        <v>162</v>
      </c>
      <c r="B2480" s="13" t="s">
        <v>75</v>
      </c>
      <c r="C2480" s="13" t="s">
        <v>184</v>
      </c>
      <c r="D2480" s="13">
        <v>2017</v>
      </c>
      <c r="E2480" s="13">
        <v>2017</v>
      </c>
      <c r="F2480" s="13" t="s">
        <v>102</v>
      </c>
      <c r="G2480" s="88"/>
      <c r="H2480" s="88"/>
      <c r="I2480" s="88"/>
      <c r="J2480" s="88"/>
      <c r="K2480" s="88"/>
      <c r="L2480" s="88"/>
      <c r="M2480" s="45">
        <v>39844</v>
      </c>
      <c r="N2480" s="45">
        <v>83142</v>
      </c>
      <c r="O2480" s="45"/>
      <c r="P2480" s="45"/>
      <c r="Q2480" s="45"/>
      <c r="R2480" s="45"/>
      <c r="S2480" s="45"/>
      <c r="T2480" s="45"/>
      <c r="U2480" s="45"/>
      <c r="V2480" s="45"/>
      <c r="W2480" s="138"/>
      <c r="X2480" s="138"/>
      <c r="Y2480" s="138"/>
      <c r="Z2480" s="25">
        <v>0.97940267765190525</v>
      </c>
      <c r="AA2480" s="25">
        <v>0.95482388973966315</v>
      </c>
      <c r="AB2480" s="25">
        <v>0.55600000000000005</v>
      </c>
      <c r="AC2480" s="25">
        <v>4.3200000000000002E-2</v>
      </c>
      <c r="AD2480" s="121">
        <v>3085</v>
      </c>
      <c r="AE2480" s="121">
        <v>728</v>
      </c>
      <c r="AF2480" s="88">
        <v>4497</v>
      </c>
      <c r="AG2480" s="88">
        <v>9941</v>
      </c>
    </row>
    <row r="2481" spans="1:33">
      <c r="A2481" s="76" t="s">
        <v>163</v>
      </c>
      <c r="B2481" s="13" t="s">
        <v>75</v>
      </c>
      <c r="C2481" s="13" t="s">
        <v>184</v>
      </c>
      <c r="D2481" s="13">
        <v>2017</v>
      </c>
      <c r="E2481" s="13">
        <v>2017</v>
      </c>
      <c r="F2481" s="13" t="s">
        <v>102</v>
      </c>
      <c r="G2481" s="88"/>
      <c r="H2481" s="88"/>
      <c r="I2481" s="88"/>
      <c r="J2481" s="88"/>
      <c r="K2481" s="88"/>
      <c r="L2481" s="88"/>
      <c r="M2481" s="45">
        <v>5558</v>
      </c>
      <c r="N2481" s="45">
        <v>12737</v>
      </c>
      <c r="O2481" s="45"/>
      <c r="P2481" s="45"/>
      <c r="Q2481" s="45"/>
      <c r="R2481" s="45"/>
      <c r="S2481" s="45"/>
      <c r="T2481" s="45"/>
      <c r="U2481" s="45"/>
      <c r="V2481" s="45"/>
      <c r="W2481" s="138"/>
      <c r="X2481" s="138"/>
      <c r="Y2481" s="138"/>
      <c r="Z2481" s="25">
        <v>0.98165137614678899</v>
      </c>
      <c r="AA2481" s="25">
        <v>0.90184049079754602</v>
      </c>
      <c r="AB2481" s="25">
        <v>0.318</v>
      </c>
      <c r="AC2481" s="25">
        <v>6.4600000000000005E-2</v>
      </c>
      <c r="AD2481" s="121">
        <v>384</v>
      </c>
      <c r="AE2481" s="121">
        <v>120</v>
      </c>
      <c r="AF2481" s="88">
        <v>577</v>
      </c>
      <c r="AG2481" s="88">
        <v>1318</v>
      </c>
    </row>
    <row r="2482" spans="1:33">
      <c r="A2482" s="76" t="s">
        <v>164</v>
      </c>
      <c r="B2482" s="13" t="s">
        <v>75</v>
      </c>
      <c r="C2482" s="13" t="s">
        <v>184</v>
      </c>
      <c r="D2482" s="13">
        <v>2017</v>
      </c>
      <c r="E2482" s="13">
        <v>2017</v>
      </c>
      <c r="F2482" s="13" t="s">
        <v>102</v>
      </c>
      <c r="G2482" s="88"/>
      <c r="H2482" s="88"/>
      <c r="I2482" s="88"/>
      <c r="J2482" s="88"/>
      <c r="K2482" s="88"/>
      <c r="L2482" s="88"/>
      <c r="M2482" s="45">
        <v>4319</v>
      </c>
      <c r="N2482" s="45">
        <v>9386</v>
      </c>
      <c r="O2482" s="45"/>
      <c r="P2482" s="45"/>
      <c r="Q2482" s="45"/>
      <c r="R2482" s="45"/>
      <c r="S2482" s="45"/>
      <c r="T2482" s="45"/>
      <c r="U2482" s="45"/>
      <c r="V2482" s="45"/>
      <c r="W2482" s="138"/>
      <c r="X2482" s="138"/>
      <c r="Y2482" s="138"/>
      <c r="Z2482" s="25">
        <v>0.94475138121546964</v>
      </c>
      <c r="AA2482" s="25">
        <v>0.94736842105263153</v>
      </c>
      <c r="AB2482" s="25">
        <v>0.318</v>
      </c>
      <c r="AC2482" s="25">
        <v>6.4600000000000005E-2</v>
      </c>
      <c r="AD2482" s="121">
        <v>365</v>
      </c>
      <c r="AE2482" s="121">
        <v>44</v>
      </c>
      <c r="AF2482" s="88">
        <v>400</v>
      </c>
      <c r="AG2482" s="88">
        <v>884</v>
      </c>
    </row>
    <row r="2483" spans="1:33">
      <c r="A2483" s="76" t="s">
        <v>165</v>
      </c>
      <c r="B2483" s="13" t="s">
        <v>75</v>
      </c>
      <c r="C2483" s="13" t="s">
        <v>184</v>
      </c>
      <c r="D2483" s="13">
        <v>2017</v>
      </c>
      <c r="E2483" s="13">
        <v>2017</v>
      </c>
      <c r="F2483" s="13" t="s">
        <v>102</v>
      </c>
      <c r="G2483" s="88"/>
      <c r="H2483" s="88"/>
      <c r="I2483" s="88"/>
      <c r="J2483" s="88"/>
      <c r="K2483" s="88"/>
      <c r="L2483" s="88"/>
      <c r="M2483" s="45">
        <v>974</v>
      </c>
      <c r="N2483" s="45">
        <v>1706</v>
      </c>
      <c r="O2483" s="45"/>
      <c r="P2483" s="45"/>
      <c r="Q2483" s="45"/>
      <c r="R2483" s="45"/>
      <c r="S2483" s="45"/>
      <c r="T2483" s="45"/>
      <c r="U2483" s="45"/>
      <c r="V2483" s="45"/>
      <c r="W2483" s="138"/>
      <c r="X2483" s="138"/>
      <c r="Y2483" s="138"/>
      <c r="Z2483" s="25">
        <v>0.92982456140350878</v>
      </c>
      <c r="AA2483" s="25">
        <v>0.75609756097560976</v>
      </c>
      <c r="AB2483" s="25">
        <v>0.318</v>
      </c>
      <c r="AC2483" s="25">
        <v>6.4600000000000005E-2</v>
      </c>
      <c r="AD2483" s="121">
        <v>85</v>
      </c>
      <c r="AE2483" s="121">
        <v>10</v>
      </c>
      <c r="AF2483" s="88">
        <v>28</v>
      </c>
      <c r="AG2483" s="88">
        <v>38</v>
      </c>
    </row>
    <row r="2484" spans="1:33">
      <c r="A2484" s="76" t="s">
        <v>166</v>
      </c>
      <c r="B2484" s="13" t="s">
        <v>74</v>
      </c>
      <c r="C2484" s="13" t="s">
        <v>184</v>
      </c>
      <c r="D2484" s="13">
        <v>2017</v>
      </c>
      <c r="E2484" s="13">
        <v>2017</v>
      </c>
      <c r="F2484" s="13" t="s">
        <v>102</v>
      </c>
      <c r="G2484" s="88"/>
      <c r="H2484" s="88"/>
      <c r="I2484" s="88"/>
      <c r="J2484" s="88"/>
      <c r="K2484" s="88"/>
      <c r="L2484" s="88"/>
      <c r="M2484" s="45">
        <v>50995</v>
      </c>
      <c r="N2484" s="45">
        <v>118132</v>
      </c>
      <c r="O2484" s="45"/>
      <c r="P2484" s="45"/>
      <c r="Q2484" s="45"/>
      <c r="R2484" s="45"/>
      <c r="S2484" s="45"/>
      <c r="T2484" s="45"/>
      <c r="U2484" s="45"/>
      <c r="V2484" s="45"/>
      <c r="W2484" s="138"/>
      <c r="X2484" s="138"/>
      <c r="Y2484" s="138"/>
      <c r="Z2484" s="25">
        <v>0.99111807732497392</v>
      </c>
      <c r="AA2484" s="25">
        <v>0.93571428571428572</v>
      </c>
      <c r="AB2484" s="25">
        <v>0.42899999999999999</v>
      </c>
      <c r="AC2484" s="25">
        <v>4.2999999999999997E-2</v>
      </c>
      <c r="AD2484" s="121">
        <v>2662</v>
      </c>
      <c r="AE2484" s="121">
        <v>372</v>
      </c>
      <c r="AF2484" s="88">
        <v>7579</v>
      </c>
      <c r="AG2484" s="88">
        <v>18126</v>
      </c>
    </row>
    <row r="2485" spans="1:33">
      <c r="A2485" s="76" t="s">
        <v>167</v>
      </c>
      <c r="B2485" s="13" t="s">
        <v>75</v>
      </c>
      <c r="C2485" s="13" t="s">
        <v>184</v>
      </c>
      <c r="D2485" s="13">
        <v>2017</v>
      </c>
      <c r="E2485" s="13">
        <v>2017</v>
      </c>
      <c r="F2485" s="13" t="s">
        <v>102</v>
      </c>
      <c r="G2485" s="88"/>
      <c r="H2485" s="88"/>
      <c r="I2485" s="88"/>
      <c r="J2485" s="88"/>
      <c r="K2485" s="88"/>
      <c r="L2485" s="88"/>
      <c r="M2485" s="45">
        <v>2864</v>
      </c>
      <c r="N2485" s="45">
        <v>5039</v>
      </c>
      <c r="O2485" s="45"/>
      <c r="P2485" s="45"/>
      <c r="Q2485" s="45"/>
      <c r="R2485" s="45"/>
      <c r="S2485" s="45"/>
      <c r="T2485" s="45"/>
      <c r="U2485" s="45"/>
      <c r="V2485" s="45"/>
      <c r="W2485" s="138"/>
      <c r="X2485" s="138"/>
      <c r="Y2485" s="138"/>
      <c r="Z2485" s="25">
        <v>0.98347107438016534</v>
      </c>
      <c r="AA2485" s="25">
        <v>0.9135802469135802</v>
      </c>
      <c r="AB2485" s="25">
        <v>0.318</v>
      </c>
      <c r="AC2485" s="25">
        <v>6.4600000000000005E-2</v>
      </c>
      <c r="AD2485" s="121">
        <v>213</v>
      </c>
      <c r="AE2485" s="121">
        <v>30</v>
      </c>
      <c r="AF2485" s="88">
        <v>83</v>
      </c>
      <c r="AG2485" s="88">
        <v>141</v>
      </c>
    </row>
    <row r="2486" spans="1:33">
      <c r="A2486" s="76" t="s">
        <v>168</v>
      </c>
      <c r="B2486" s="13" t="s">
        <v>74</v>
      </c>
      <c r="C2486" s="13" t="s">
        <v>184</v>
      </c>
      <c r="D2486" s="13">
        <v>2017</v>
      </c>
      <c r="E2486" s="13">
        <v>2017</v>
      </c>
      <c r="F2486" s="13" t="s">
        <v>102</v>
      </c>
      <c r="G2486" s="88"/>
      <c r="H2486" s="88"/>
      <c r="I2486" s="88"/>
      <c r="J2486" s="88"/>
      <c r="K2486" s="88"/>
      <c r="L2486" s="88"/>
      <c r="M2486" s="45">
        <v>35340</v>
      </c>
      <c r="N2486" s="45">
        <v>70075</v>
      </c>
      <c r="O2486" s="45"/>
      <c r="P2486" s="45"/>
      <c r="Q2486" s="45"/>
      <c r="R2486" s="45"/>
      <c r="S2486" s="45"/>
      <c r="T2486" s="45"/>
      <c r="U2486" s="45"/>
      <c r="V2486" s="45"/>
      <c r="W2486" s="138"/>
      <c r="X2486" s="138"/>
      <c r="Y2486" s="138"/>
      <c r="Z2486" s="25">
        <v>0.99146625290923196</v>
      </c>
      <c r="AA2486" s="25">
        <v>0.96296296296296291</v>
      </c>
      <c r="AB2486" s="25">
        <v>0.154</v>
      </c>
      <c r="AC2486" s="25">
        <v>8.9499999999999996E-2</v>
      </c>
      <c r="AD2486" s="121">
        <v>2704</v>
      </c>
      <c r="AE2486" s="121">
        <v>449</v>
      </c>
      <c r="AF2486" s="88">
        <v>5922</v>
      </c>
      <c r="AG2486" s="88">
        <v>13723</v>
      </c>
    </row>
    <row r="2487" spans="1:33">
      <c r="A2487" s="76" t="s">
        <v>169</v>
      </c>
      <c r="B2487" s="13" t="s">
        <v>74</v>
      </c>
      <c r="C2487" s="13" t="s">
        <v>184</v>
      </c>
      <c r="D2487" s="13">
        <v>2017</v>
      </c>
      <c r="E2487" s="13">
        <v>2017</v>
      </c>
      <c r="F2487" s="13" t="s">
        <v>102</v>
      </c>
      <c r="G2487" s="88"/>
      <c r="H2487" s="88"/>
      <c r="I2487" s="88"/>
      <c r="J2487" s="88"/>
      <c r="K2487" s="88"/>
      <c r="L2487" s="88"/>
      <c r="M2487" s="45">
        <v>10054</v>
      </c>
      <c r="N2487" s="45">
        <v>19272</v>
      </c>
      <c r="O2487" s="45"/>
      <c r="P2487" s="45"/>
      <c r="Q2487" s="45"/>
      <c r="R2487" s="45"/>
      <c r="S2487" s="45"/>
      <c r="T2487" s="45"/>
      <c r="U2487" s="45"/>
      <c r="V2487" s="45"/>
      <c r="W2487" s="138"/>
      <c r="X2487" s="138"/>
      <c r="Y2487" s="138"/>
      <c r="Z2487" s="25">
        <v>0.95414847161572047</v>
      </c>
      <c r="AA2487" s="25">
        <v>0.96916299559471364</v>
      </c>
      <c r="AB2487" s="25">
        <v>0.318</v>
      </c>
      <c r="AC2487" s="25">
        <v>6.4600000000000005E-2</v>
      </c>
      <c r="AD2487" s="121">
        <v>755</v>
      </c>
      <c r="AE2487" s="121">
        <v>42</v>
      </c>
      <c r="AF2487" s="88">
        <v>846</v>
      </c>
      <c r="AG2487" s="88">
        <v>1727</v>
      </c>
    </row>
    <row r="2488" spans="1:33">
      <c r="A2488" s="76" t="s">
        <v>170</v>
      </c>
      <c r="B2488" s="13" t="s">
        <v>75</v>
      </c>
      <c r="C2488" s="13" t="s">
        <v>184</v>
      </c>
      <c r="D2488" s="13">
        <v>2017</v>
      </c>
      <c r="E2488" s="13">
        <v>2017</v>
      </c>
      <c r="F2488" s="13" t="s">
        <v>102</v>
      </c>
      <c r="G2488" s="88"/>
      <c r="H2488" s="88"/>
      <c r="I2488" s="88"/>
      <c r="J2488" s="88"/>
      <c r="K2488" s="88"/>
      <c r="L2488" s="88"/>
      <c r="M2488" s="45">
        <v>5983</v>
      </c>
      <c r="N2488" s="45">
        <v>12987</v>
      </c>
      <c r="O2488" s="45"/>
      <c r="P2488" s="45"/>
      <c r="Q2488" s="45"/>
      <c r="R2488" s="45"/>
      <c r="S2488" s="45"/>
      <c r="T2488" s="45"/>
      <c r="U2488" s="45"/>
      <c r="V2488" s="45"/>
      <c r="W2488" s="138"/>
      <c r="X2488" s="138"/>
      <c r="Y2488" s="138"/>
      <c r="Z2488" s="25">
        <v>1</v>
      </c>
      <c r="AA2488" s="25">
        <v>0.97211155378486058</v>
      </c>
      <c r="AB2488" s="25">
        <v>0.318</v>
      </c>
      <c r="AC2488" s="25">
        <v>6.4600000000000005E-2</v>
      </c>
      <c r="AD2488" s="121">
        <v>494</v>
      </c>
      <c r="AE2488" s="121">
        <v>100</v>
      </c>
      <c r="AF2488" s="88">
        <v>449</v>
      </c>
      <c r="AG2488" s="88">
        <v>938</v>
      </c>
    </row>
    <row r="2489" spans="1:33">
      <c r="A2489" s="48" t="s">
        <v>171</v>
      </c>
      <c r="B2489" s="13" t="s">
        <v>66</v>
      </c>
      <c r="C2489" s="13" t="s">
        <v>64</v>
      </c>
      <c r="D2489" s="13">
        <v>2017</v>
      </c>
      <c r="E2489" s="13">
        <v>2017</v>
      </c>
      <c r="F2489" s="13" t="s">
        <v>244</v>
      </c>
      <c r="G2489" s="88">
        <v>239543</v>
      </c>
      <c r="H2489" s="88">
        <v>1720000</v>
      </c>
      <c r="I2489" s="88">
        <v>2041</v>
      </c>
      <c r="J2489" s="88">
        <v>17214</v>
      </c>
      <c r="K2489" s="88">
        <v>241584</v>
      </c>
      <c r="L2489" s="88">
        <v>1737214</v>
      </c>
      <c r="M2489" s="45">
        <v>1978798</v>
      </c>
      <c r="N2489" s="45">
        <v>4083862</v>
      </c>
      <c r="O2489" s="45">
        <v>614296</v>
      </c>
      <c r="P2489" s="45">
        <v>3424697</v>
      </c>
      <c r="Q2489" s="45">
        <v>4038993</v>
      </c>
      <c r="R2489" s="45">
        <v>6771</v>
      </c>
      <c r="S2489" s="45">
        <v>38098</v>
      </c>
      <c r="T2489" s="45">
        <v>44869</v>
      </c>
      <c r="U2489" s="45">
        <v>621067</v>
      </c>
      <c r="V2489" s="45">
        <v>3462795</v>
      </c>
      <c r="W2489" s="138">
        <v>551629904</v>
      </c>
      <c r="X2489" s="138">
        <v>5168520</v>
      </c>
      <c r="Y2489" s="138">
        <v>556798424</v>
      </c>
      <c r="Z2489" s="25">
        <v>0.98644102942192935</v>
      </c>
      <c r="AA2489" s="25">
        <v>0.93133280786698192</v>
      </c>
      <c r="AB2489" s="25">
        <v>0.38500000000000001</v>
      </c>
      <c r="AC2489" s="25">
        <v>6.2700000000000006E-2</v>
      </c>
      <c r="AD2489" s="121">
        <v>150198</v>
      </c>
      <c r="AE2489" s="121">
        <v>43589</v>
      </c>
      <c r="AF2489" s="88">
        <v>268407</v>
      </c>
      <c r="AG2489" s="88">
        <v>578152</v>
      </c>
    </row>
    <row r="2490" spans="1:33">
      <c r="A2490" s="48" t="s">
        <v>172</v>
      </c>
      <c r="B2490" s="13" t="s">
        <v>74</v>
      </c>
      <c r="C2490" s="13" t="s">
        <v>64</v>
      </c>
      <c r="D2490" s="13">
        <v>2017</v>
      </c>
      <c r="E2490" s="13">
        <v>2017</v>
      </c>
      <c r="F2490" s="13" t="s">
        <v>244</v>
      </c>
      <c r="G2490" s="88"/>
      <c r="H2490" s="88"/>
      <c r="I2490" s="88"/>
      <c r="J2490" s="88"/>
      <c r="K2490" s="88"/>
      <c r="L2490" s="88"/>
      <c r="M2490" s="45">
        <v>56864</v>
      </c>
      <c r="N2490" s="45">
        <v>107183</v>
      </c>
      <c r="O2490" s="45"/>
      <c r="P2490" s="45"/>
      <c r="Q2490" s="45"/>
      <c r="R2490" s="45"/>
      <c r="S2490" s="45"/>
      <c r="T2490" s="45"/>
      <c r="U2490" s="45"/>
      <c r="V2490" s="45"/>
      <c r="W2490" s="138"/>
      <c r="X2490" s="138"/>
      <c r="Y2490" s="138"/>
      <c r="Z2490" s="25" t="s">
        <v>66</v>
      </c>
      <c r="AA2490" s="25" t="s">
        <v>66</v>
      </c>
      <c r="AB2490" s="25">
        <v>0.42099999999999999</v>
      </c>
      <c r="AC2490" s="25">
        <v>3.3799999999999997E-2</v>
      </c>
      <c r="AD2490" s="121">
        <v>5174</v>
      </c>
      <c r="AE2490" s="121">
        <v>1732</v>
      </c>
      <c r="AF2490" s="88">
        <v>6657</v>
      </c>
      <c r="AG2490" s="88">
        <v>13082</v>
      </c>
    </row>
    <row r="2491" spans="1:33">
      <c r="A2491" s="48" t="s">
        <v>173</v>
      </c>
      <c r="B2491" s="13" t="s">
        <v>75</v>
      </c>
      <c r="C2491" s="13" t="s">
        <v>64</v>
      </c>
      <c r="D2491" s="13">
        <v>2017</v>
      </c>
      <c r="E2491" s="13">
        <v>2017</v>
      </c>
      <c r="F2491" s="13" t="s">
        <v>244</v>
      </c>
      <c r="G2491" s="88"/>
      <c r="H2491" s="88"/>
      <c r="I2491" s="88"/>
      <c r="J2491" s="88"/>
      <c r="K2491" s="88"/>
      <c r="L2491" s="88"/>
      <c r="M2491" s="45">
        <v>76</v>
      </c>
      <c r="N2491" s="45">
        <v>138</v>
      </c>
      <c r="O2491" s="45"/>
      <c r="P2491" s="45"/>
      <c r="Q2491" s="45"/>
      <c r="R2491" s="45"/>
      <c r="S2491" s="45"/>
      <c r="T2491" s="45"/>
      <c r="U2491" s="45"/>
      <c r="V2491" s="45"/>
      <c r="W2491" s="138"/>
      <c r="X2491" s="138"/>
      <c r="Y2491" s="138"/>
      <c r="Z2491" s="25">
        <v>1</v>
      </c>
      <c r="AA2491" s="25">
        <v>1</v>
      </c>
      <c r="AB2491" s="25">
        <v>0.29599999999999999</v>
      </c>
      <c r="AC2491" s="25">
        <v>6.3500000000000001E-2</v>
      </c>
      <c r="AD2491" s="121">
        <v>2</v>
      </c>
      <c r="AE2491" s="121">
        <v>0</v>
      </c>
      <c r="AF2491" s="88" t="s">
        <v>430</v>
      </c>
      <c r="AG2491" s="88" t="s">
        <v>430</v>
      </c>
    </row>
    <row r="2492" spans="1:33">
      <c r="A2492" s="48" t="s">
        <v>174</v>
      </c>
      <c r="B2492" s="13" t="s">
        <v>75</v>
      </c>
      <c r="C2492" s="13" t="s">
        <v>64</v>
      </c>
      <c r="D2492" s="13">
        <v>2017</v>
      </c>
      <c r="E2492" s="13">
        <v>2017</v>
      </c>
      <c r="F2492" s="13" t="s">
        <v>244</v>
      </c>
      <c r="G2492" s="88"/>
      <c r="H2492" s="88"/>
      <c r="I2492" s="88"/>
      <c r="J2492" s="88"/>
      <c r="K2492" s="88"/>
      <c r="L2492" s="88"/>
      <c r="M2492" s="45">
        <v>1649</v>
      </c>
      <c r="N2492" s="45">
        <v>2999</v>
      </c>
      <c r="O2492" s="45"/>
      <c r="P2492" s="45"/>
      <c r="Q2492" s="45"/>
      <c r="R2492" s="45"/>
      <c r="S2492" s="45"/>
      <c r="T2492" s="45"/>
      <c r="U2492" s="45"/>
      <c r="V2492" s="45"/>
      <c r="W2492" s="138"/>
      <c r="X2492" s="138"/>
      <c r="Y2492" s="138"/>
      <c r="Z2492" s="25">
        <v>0.9438202247191011</v>
      </c>
      <c r="AA2492" s="25">
        <v>0.98181818181818181</v>
      </c>
      <c r="AB2492" s="25">
        <v>0.29599999999999999</v>
      </c>
      <c r="AC2492" s="25">
        <v>6.3500000000000001E-2</v>
      </c>
      <c r="AD2492" s="121">
        <v>122</v>
      </c>
      <c r="AE2492" s="121">
        <v>25</v>
      </c>
      <c r="AF2492" s="88">
        <v>41</v>
      </c>
      <c r="AG2492" s="88">
        <v>70</v>
      </c>
    </row>
    <row r="2493" spans="1:33">
      <c r="A2493" s="48" t="s">
        <v>175</v>
      </c>
      <c r="B2493" s="13" t="s">
        <v>75</v>
      </c>
      <c r="C2493" s="13" t="s">
        <v>64</v>
      </c>
      <c r="D2493" s="13">
        <v>2017</v>
      </c>
      <c r="E2493" s="13">
        <v>2017</v>
      </c>
      <c r="F2493" s="13" t="s">
        <v>244</v>
      </c>
      <c r="G2493" s="88"/>
      <c r="H2493" s="88"/>
      <c r="I2493" s="88"/>
      <c r="J2493" s="88"/>
      <c r="K2493" s="88"/>
      <c r="L2493" s="88"/>
      <c r="M2493" s="45">
        <v>16651</v>
      </c>
      <c r="N2493" s="45">
        <v>30937</v>
      </c>
      <c r="O2493" s="45"/>
      <c r="P2493" s="45"/>
      <c r="Q2493" s="45"/>
      <c r="R2493" s="45"/>
      <c r="S2493" s="45"/>
      <c r="T2493" s="45"/>
      <c r="U2493" s="45"/>
      <c r="V2493" s="45"/>
      <c r="W2493" s="138"/>
      <c r="X2493" s="138"/>
      <c r="Y2493" s="138"/>
      <c r="Z2493" s="25">
        <v>0.92170329670329676</v>
      </c>
      <c r="AA2493" s="25">
        <v>0.95777351247600773</v>
      </c>
      <c r="AB2493" s="25">
        <v>0.29599999999999999</v>
      </c>
      <c r="AC2493" s="25">
        <v>6.3500000000000001E-2</v>
      </c>
      <c r="AD2493" s="121">
        <v>1345</v>
      </c>
      <c r="AE2493" s="121">
        <v>486</v>
      </c>
      <c r="AF2493" s="88">
        <v>751</v>
      </c>
      <c r="AG2493" s="88">
        <v>1291</v>
      </c>
    </row>
    <row r="2494" spans="1:33">
      <c r="A2494" s="48" t="s">
        <v>176</v>
      </c>
      <c r="B2494" s="13" t="s">
        <v>75</v>
      </c>
      <c r="C2494" s="13" t="s">
        <v>64</v>
      </c>
      <c r="D2494" s="13">
        <v>2017</v>
      </c>
      <c r="E2494" s="13">
        <v>2017</v>
      </c>
      <c r="F2494" s="13" t="s">
        <v>244</v>
      </c>
      <c r="G2494" s="88"/>
      <c r="H2494" s="88"/>
      <c r="I2494" s="88"/>
      <c r="J2494" s="88"/>
      <c r="K2494" s="88"/>
      <c r="L2494" s="88"/>
      <c r="M2494" s="45">
        <v>2785</v>
      </c>
      <c r="N2494" s="45">
        <v>4980</v>
      </c>
      <c r="O2494" s="45"/>
      <c r="P2494" s="45"/>
      <c r="Q2494" s="45"/>
      <c r="R2494" s="45"/>
      <c r="S2494" s="45"/>
      <c r="T2494" s="45"/>
      <c r="U2494" s="45"/>
      <c r="V2494" s="45"/>
      <c r="W2494" s="138"/>
      <c r="X2494" s="138"/>
      <c r="Y2494" s="138"/>
      <c r="Z2494" s="25">
        <v>0.96946564885496178</v>
      </c>
      <c r="AA2494" s="25">
        <v>0.94047619047619047</v>
      </c>
      <c r="AB2494" s="25">
        <v>0.29599999999999999</v>
      </c>
      <c r="AC2494" s="25">
        <v>6.3500000000000001E-2</v>
      </c>
      <c r="AD2494" s="121">
        <v>181</v>
      </c>
      <c r="AE2494" s="121">
        <v>30</v>
      </c>
      <c r="AF2494" s="88">
        <v>57</v>
      </c>
      <c r="AG2494" s="88">
        <v>103</v>
      </c>
    </row>
    <row r="2495" spans="1:33">
      <c r="A2495" s="48" t="s">
        <v>177</v>
      </c>
      <c r="B2495" s="13" t="s">
        <v>75</v>
      </c>
      <c r="C2495" s="13" t="s">
        <v>64</v>
      </c>
      <c r="D2495" s="13">
        <v>2017</v>
      </c>
      <c r="E2495" s="13">
        <v>2017</v>
      </c>
      <c r="F2495" s="13" t="s">
        <v>244</v>
      </c>
      <c r="G2495" s="88"/>
      <c r="H2495" s="88"/>
      <c r="I2495" s="88"/>
      <c r="J2495" s="88"/>
      <c r="K2495" s="88"/>
      <c r="L2495" s="88"/>
      <c r="M2495" s="45">
        <v>688</v>
      </c>
      <c r="N2495" s="45">
        <v>1527</v>
      </c>
      <c r="O2495" s="45"/>
      <c r="P2495" s="45"/>
      <c r="Q2495" s="45"/>
      <c r="R2495" s="45"/>
      <c r="S2495" s="45"/>
      <c r="T2495" s="45"/>
      <c r="U2495" s="45"/>
      <c r="V2495" s="45"/>
      <c r="W2495" s="138"/>
      <c r="X2495" s="138"/>
      <c r="Y2495" s="138"/>
      <c r="Z2495" s="25">
        <v>1</v>
      </c>
      <c r="AA2495" s="25">
        <v>1</v>
      </c>
      <c r="AB2495" s="25">
        <v>0.29599999999999999</v>
      </c>
      <c r="AC2495" s="25">
        <v>6.3500000000000001E-2</v>
      </c>
      <c r="AD2495" s="121">
        <v>60</v>
      </c>
      <c r="AE2495" s="121">
        <v>10</v>
      </c>
      <c r="AF2495" s="88">
        <v>115</v>
      </c>
      <c r="AG2495" s="88">
        <v>257</v>
      </c>
    </row>
    <row r="2496" spans="1:33">
      <c r="A2496" s="48" t="s">
        <v>178</v>
      </c>
      <c r="B2496" s="13" t="s">
        <v>74</v>
      </c>
      <c r="C2496" s="13" t="s">
        <v>64</v>
      </c>
      <c r="D2496" s="13">
        <v>2017</v>
      </c>
      <c r="E2496" s="13">
        <v>2017</v>
      </c>
      <c r="F2496" s="13" t="s">
        <v>244</v>
      </c>
      <c r="G2496" s="88"/>
      <c r="H2496" s="88"/>
      <c r="I2496" s="88"/>
      <c r="J2496" s="88"/>
      <c r="K2496" s="88"/>
      <c r="L2496" s="88"/>
      <c r="M2496" s="45">
        <v>31242</v>
      </c>
      <c r="N2496" s="45">
        <v>62388</v>
      </c>
      <c r="O2496" s="45"/>
      <c r="P2496" s="45"/>
      <c r="Q2496" s="45"/>
      <c r="R2496" s="45"/>
      <c r="S2496" s="45"/>
      <c r="T2496" s="45"/>
      <c r="U2496" s="45"/>
      <c r="V2496" s="45"/>
      <c r="W2496" s="138"/>
      <c r="X2496" s="138"/>
      <c r="Y2496" s="138"/>
      <c r="Z2496" s="25">
        <v>0.97601668404588116</v>
      </c>
      <c r="AA2496" s="25">
        <v>0.97815533980582525</v>
      </c>
      <c r="AB2496" s="25">
        <v>0.33300000000000002</v>
      </c>
      <c r="AC2496" s="25">
        <v>5.9499999999999997E-2</v>
      </c>
      <c r="AD2496" s="121">
        <v>2284</v>
      </c>
      <c r="AE2496" s="121">
        <v>614</v>
      </c>
      <c r="AF2496" s="88">
        <v>4319</v>
      </c>
      <c r="AG2496" s="88">
        <v>8837</v>
      </c>
    </row>
    <row r="2497" spans="1:33">
      <c r="A2497" s="48" t="s">
        <v>179</v>
      </c>
      <c r="B2497" s="13" t="s">
        <v>75</v>
      </c>
      <c r="C2497" s="13" t="s">
        <v>64</v>
      </c>
      <c r="D2497" s="13">
        <v>2017</v>
      </c>
      <c r="E2497" s="13">
        <v>2017</v>
      </c>
      <c r="F2497" s="13" t="s">
        <v>244</v>
      </c>
      <c r="G2497" s="88"/>
      <c r="H2497" s="88"/>
      <c r="I2497" s="88"/>
      <c r="J2497" s="88"/>
      <c r="K2497" s="88"/>
      <c r="L2497" s="88"/>
      <c r="M2497" s="45">
        <v>2564</v>
      </c>
      <c r="N2497" s="45">
        <v>5249</v>
      </c>
      <c r="O2497" s="45"/>
      <c r="P2497" s="45"/>
      <c r="Q2497" s="45"/>
      <c r="R2497" s="45"/>
      <c r="S2497" s="45"/>
      <c r="T2497" s="45"/>
      <c r="U2497" s="45"/>
      <c r="V2497" s="45"/>
      <c r="W2497" s="138"/>
      <c r="X2497" s="138"/>
      <c r="Y2497" s="138"/>
      <c r="Z2497" s="25">
        <v>0.98863636363636365</v>
      </c>
      <c r="AA2497" s="25">
        <v>0.92537313432835822</v>
      </c>
      <c r="AB2497" s="25">
        <v>0.29599999999999999</v>
      </c>
      <c r="AC2497" s="25">
        <v>6.3500000000000001E-2</v>
      </c>
      <c r="AD2497" s="121">
        <v>167</v>
      </c>
      <c r="AE2497" s="121">
        <v>12</v>
      </c>
      <c r="AF2497" s="88">
        <v>102</v>
      </c>
      <c r="AG2497" s="88">
        <v>188</v>
      </c>
    </row>
    <row r="2498" spans="1:33">
      <c r="A2498" s="48" t="s">
        <v>180</v>
      </c>
      <c r="B2498" s="13" t="s">
        <v>75</v>
      </c>
      <c r="C2498" s="13" t="s">
        <v>64</v>
      </c>
      <c r="D2498" s="13">
        <v>2017</v>
      </c>
      <c r="E2498" s="13">
        <v>2017</v>
      </c>
      <c r="F2498" s="13" t="s">
        <v>244</v>
      </c>
      <c r="G2498" s="88"/>
      <c r="H2498" s="88"/>
      <c r="I2498" s="88"/>
      <c r="J2498" s="88"/>
      <c r="K2498" s="88"/>
      <c r="L2498" s="88"/>
      <c r="M2498" s="45">
        <v>6817</v>
      </c>
      <c r="N2498" s="45">
        <v>12046</v>
      </c>
      <c r="O2498" s="45"/>
      <c r="P2498" s="45"/>
      <c r="Q2498" s="45"/>
      <c r="R2498" s="45"/>
      <c r="S2498" s="45"/>
      <c r="T2498" s="45"/>
      <c r="U2498" s="45"/>
      <c r="V2498" s="45"/>
      <c r="W2498" s="138"/>
      <c r="X2498" s="138"/>
      <c r="Y2498" s="138"/>
      <c r="Z2498" s="25">
        <v>0.99680511182108622</v>
      </c>
      <c r="AA2498" s="25">
        <v>0.98706896551724133</v>
      </c>
      <c r="AB2498" s="25">
        <v>0.29599999999999999</v>
      </c>
      <c r="AC2498" s="25">
        <v>6.3500000000000001E-2</v>
      </c>
      <c r="AD2498" s="121">
        <v>522</v>
      </c>
      <c r="AE2498" s="121">
        <v>95</v>
      </c>
      <c r="AF2498" s="88">
        <v>340</v>
      </c>
      <c r="AG2498" s="88">
        <v>690</v>
      </c>
    </row>
    <row r="2499" spans="1:33">
      <c r="A2499" s="82" t="s">
        <v>122</v>
      </c>
      <c r="B2499" s="13" t="s">
        <v>74</v>
      </c>
      <c r="C2499" s="13" t="s">
        <v>64</v>
      </c>
      <c r="D2499" s="13">
        <v>2017</v>
      </c>
      <c r="E2499" s="13">
        <v>2017</v>
      </c>
      <c r="F2499" s="13" t="s">
        <v>244</v>
      </c>
      <c r="G2499" s="88"/>
      <c r="H2499" s="88"/>
      <c r="I2499" s="88"/>
      <c r="J2499" s="88"/>
      <c r="K2499" s="88"/>
      <c r="L2499" s="88"/>
      <c r="M2499" s="45">
        <v>96002</v>
      </c>
      <c r="N2499" s="45">
        <v>221983</v>
      </c>
      <c r="O2499" s="45"/>
      <c r="P2499" s="45"/>
      <c r="Q2499" s="45"/>
      <c r="R2499" s="45"/>
      <c r="S2499" s="45"/>
      <c r="T2499" s="45"/>
      <c r="U2499" s="45"/>
      <c r="V2499" s="45"/>
      <c r="W2499" s="138"/>
      <c r="X2499" s="138"/>
      <c r="Y2499" s="138"/>
      <c r="Z2499" s="25">
        <v>0.97408829174664102</v>
      </c>
      <c r="AA2499" s="25">
        <v>0.94849023090586149</v>
      </c>
      <c r="AB2499" s="25">
        <v>0.4</v>
      </c>
      <c r="AC2499" s="25">
        <v>3.6700000000000003E-2</v>
      </c>
      <c r="AD2499" s="121">
        <v>4949</v>
      </c>
      <c r="AE2499" s="121">
        <v>1702</v>
      </c>
      <c r="AF2499" s="88">
        <v>12544</v>
      </c>
      <c r="AG2499" s="88">
        <v>28512</v>
      </c>
    </row>
    <row r="2500" spans="1:33">
      <c r="A2500" s="82" t="s">
        <v>123</v>
      </c>
      <c r="B2500" s="13" t="s">
        <v>75</v>
      </c>
      <c r="C2500" s="13" t="s">
        <v>64</v>
      </c>
      <c r="D2500" s="13">
        <v>2017</v>
      </c>
      <c r="E2500" s="13">
        <v>2017</v>
      </c>
      <c r="F2500" s="13" t="s">
        <v>244</v>
      </c>
      <c r="G2500" s="88"/>
      <c r="H2500" s="88"/>
      <c r="I2500" s="88"/>
      <c r="J2500" s="88"/>
      <c r="K2500" s="88"/>
      <c r="L2500" s="88"/>
      <c r="M2500" s="45">
        <v>1469</v>
      </c>
      <c r="N2500" s="45">
        <v>3359</v>
      </c>
      <c r="O2500" s="45"/>
      <c r="P2500" s="45"/>
      <c r="Q2500" s="45"/>
      <c r="R2500" s="45"/>
      <c r="S2500" s="45"/>
      <c r="T2500" s="45"/>
      <c r="U2500" s="45"/>
      <c r="V2500" s="45"/>
      <c r="W2500" s="138"/>
      <c r="X2500" s="138"/>
      <c r="Y2500" s="138"/>
      <c r="Z2500" s="25">
        <v>1</v>
      </c>
      <c r="AA2500" s="25">
        <v>0.92105263157894735</v>
      </c>
      <c r="AB2500" s="25">
        <v>0.29599999999999999</v>
      </c>
      <c r="AC2500" s="25">
        <v>6.3500000000000001E-2</v>
      </c>
      <c r="AD2500" s="121">
        <v>115</v>
      </c>
      <c r="AE2500" s="121">
        <v>18</v>
      </c>
      <c r="AF2500" s="88">
        <v>176</v>
      </c>
      <c r="AG2500" s="88">
        <v>372</v>
      </c>
    </row>
    <row r="2501" spans="1:33">
      <c r="A2501" s="82" t="s">
        <v>124</v>
      </c>
      <c r="B2501" s="13" t="s">
        <v>75</v>
      </c>
      <c r="C2501" s="13" t="s">
        <v>64</v>
      </c>
      <c r="D2501" s="13">
        <v>2017</v>
      </c>
      <c r="E2501" s="13">
        <v>2017</v>
      </c>
      <c r="F2501" s="13" t="s">
        <v>244</v>
      </c>
      <c r="G2501" s="88"/>
      <c r="H2501" s="88"/>
      <c r="I2501" s="88"/>
      <c r="J2501" s="88"/>
      <c r="K2501" s="88"/>
      <c r="L2501" s="88"/>
      <c r="M2501" s="45">
        <v>12014</v>
      </c>
      <c r="N2501" s="45">
        <v>20316</v>
      </c>
      <c r="O2501" s="45"/>
      <c r="P2501" s="45"/>
      <c r="Q2501" s="45"/>
      <c r="R2501" s="45"/>
      <c r="S2501" s="45"/>
      <c r="T2501" s="45"/>
      <c r="U2501" s="45"/>
      <c r="V2501" s="45"/>
      <c r="W2501" s="138"/>
      <c r="X2501" s="138"/>
      <c r="Y2501" s="138"/>
      <c r="Z2501" s="25">
        <v>0.99293286219081267</v>
      </c>
      <c r="AA2501" s="25">
        <v>0.98280098280098283</v>
      </c>
      <c r="AB2501" s="25">
        <v>0.29599999999999999</v>
      </c>
      <c r="AC2501" s="25">
        <v>6.3500000000000001E-2</v>
      </c>
      <c r="AD2501" s="121">
        <v>1134</v>
      </c>
      <c r="AE2501" s="121">
        <v>272</v>
      </c>
      <c r="AF2501" s="88">
        <v>505</v>
      </c>
      <c r="AG2501" s="88">
        <v>976</v>
      </c>
    </row>
    <row r="2502" spans="1:33">
      <c r="A2502" s="82" t="s">
        <v>125</v>
      </c>
      <c r="B2502" s="13" t="s">
        <v>75</v>
      </c>
      <c r="C2502" s="13" t="s">
        <v>64</v>
      </c>
      <c r="D2502" s="13">
        <v>2017</v>
      </c>
      <c r="E2502" s="13">
        <v>2017</v>
      </c>
      <c r="F2502" s="13" t="s">
        <v>244</v>
      </c>
      <c r="G2502" s="88"/>
      <c r="H2502" s="88"/>
      <c r="I2502" s="88"/>
      <c r="J2502" s="88"/>
      <c r="K2502" s="88"/>
      <c r="L2502" s="88"/>
      <c r="M2502" s="45">
        <v>17191</v>
      </c>
      <c r="N2502" s="45">
        <v>41667</v>
      </c>
      <c r="O2502" s="45"/>
      <c r="P2502" s="45"/>
      <c r="Q2502" s="45"/>
      <c r="R2502" s="45"/>
      <c r="S2502" s="45"/>
      <c r="T2502" s="45"/>
      <c r="U2502" s="45"/>
      <c r="V2502" s="45"/>
      <c r="W2502" s="138"/>
      <c r="X2502" s="138"/>
      <c r="Y2502" s="138"/>
      <c r="Z2502" s="25">
        <v>0.97153465346534651</v>
      </c>
      <c r="AA2502" s="25">
        <v>0.94479830148619959</v>
      </c>
      <c r="AB2502" s="25">
        <v>0.29599999999999999</v>
      </c>
      <c r="AC2502" s="25">
        <v>6.3500000000000001E-2</v>
      </c>
      <c r="AD2502" s="121">
        <v>1235</v>
      </c>
      <c r="AE2502" s="121">
        <v>169</v>
      </c>
      <c r="AF2502" s="88">
        <v>863</v>
      </c>
      <c r="AG2502" s="88">
        <v>1713</v>
      </c>
    </row>
    <row r="2503" spans="1:33">
      <c r="A2503" s="82" t="s">
        <v>126</v>
      </c>
      <c r="B2503" s="13" t="s">
        <v>75</v>
      </c>
      <c r="C2503" s="13" t="s">
        <v>64</v>
      </c>
      <c r="D2503" s="13">
        <v>2017</v>
      </c>
      <c r="E2503" s="13">
        <v>2017</v>
      </c>
      <c r="F2503" s="13" t="s">
        <v>244</v>
      </c>
      <c r="G2503" s="88"/>
      <c r="H2503" s="88"/>
      <c r="I2503" s="88"/>
      <c r="J2503" s="88"/>
      <c r="K2503" s="88"/>
      <c r="L2503" s="88"/>
      <c r="M2503" s="45">
        <v>1012</v>
      </c>
      <c r="N2503" s="45">
        <v>1936</v>
      </c>
      <c r="O2503" s="45"/>
      <c r="P2503" s="45"/>
      <c r="Q2503" s="45"/>
      <c r="R2503" s="45"/>
      <c r="S2503" s="45"/>
      <c r="T2503" s="45"/>
      <c r="U2503" s="45"/>
      <c r="V2503" s="45"/>
      <c r="W2503" s="138"/>
      <c r="X2503" s="138"/>
      <c r="Y2503" s="138"/>
      <c r="Z2503" s="25">
        <v>0.98360655737704916</v>
      </c>
      <c r="AA2503" s="25">
        <v>0.95652173913043481</v>
      </c>
      <c r="AB2503" s="25">
        <v>0.29599999999999999</v>
      </c>
      <c r="AC2503" s="25">
        <v>6.3500000000000001E-2</v>
      </c>
      <c r="AD2503" s="121">
        <v>75</v>
      </c>
      <c r="AE2503" s="121">
        <v>4</v>
      </c>
      <c r="AF2503" s="88">
        <v>54</v>
      </c>
      <c r="AG2503" s="88">
        <v>116</v>
      </c>
    </row>
    <row r="2504" spans="1:33">
      <c r="A2504" s="82" t="s">
        <v>127</v>
      </c>
      <c r="B2504" s="13" t="s">
        <v>75</v>
      </c>
      <c r="C2504" s="13" t="s">
        <v>64</v>
      </c>
      <c r="D2504" s="13">
        <v>2017</v>
      </c>
      <c r="E2504" s="13">
        <v>2017</v>
      </c>
      <c r="F2504" s="13" t="s">
        <v>244</v>
      </c>
      <c r="G2504" s="88"/>
      <c r="H2504" s="88"/>
      <c r="I2504" s="88"/>
      <c r="J2504" s="88"/>
      <c r="K2504" s="88"/>
      <c r="L2504" s="88"/>
      <c r="M2504" s="45">
        <v>68701</v>
      </c>
      <c r="N2504" s="45">
        <v>159585</v>
      </c>
      <c r="O2504" s="45"/>
      <c r="P2504" s="45"/>
      <c r="Q2504" s="45"/>
      <c r="R2504" s="45"/>
      <c r="S2504" s="45"/>
      <c r="T2504" s="45"/>
      <c r="U2504" s="45"/>
      <c r="V2504" s="45"/>
      <c r="W2504" s="138"/>
      <c r="X2504" s="138"/>
      <c r="Y2504" s="138"/>
      <c r="Z2504" s="25">
        <v>0.98810214741729541</v>
      </c>
      <c r="AA2504" s="25">
        <v>0.92284085927224901</v>
      </c>
      <c r="AB2504" s="25">
        <v>0.222</v>
      </c>
      <c r="AC2504" s="25">
        <v>1.6299999999999999E-2</v>
      </c>
      <c r="AD2504" s="121">
        <v>5564</v>
      </c>
      <c r="AE2504" s="121">
        <v>1760</v>
      </c>
      <c r="AF2504" s="88">
        <v>9472</v>
      </c>
      <c r="AG2504" s="88">
        <v>22038</v>
      </c>
    </row>
    <row r="2505" spans="1:33">
      <c r="A2505" s="82" t="s">
        <v>128</v>
      </c>
      <c r="B2505" s="13" t="s">
        <v>75</v>
      </c>
      <c r="C2505" s="13" t="s">
        <v>64</v>
      </c>
      <c r="D2505" s="13">
        <v>2017</v>
      </c>
      <c r="E2505" s="13">
        <v>2017</v>
      </c>
      <c r="F2505" s="13" t="s">
        <v>244</v>
      </c>
      <c r="G2505" s="88"/>
      <c r="H2505" s="88"/>
      <c r="I2505" s="88"/>
      <c r="J2505" s="88"/>
      <c r="K2505" s="88"/>
      <c r="L2505" s="88"/>
      <c r="M2505" s="45">
        <v>10493</v>
      </c>
      <c r="N2505" s="45">
        <v>23734</v>
      </c>
      <c r="O2505" s="45"/>
      <c r="P2505" s="45"/>
      <c r="Q2505" s="45"/>
      <c r="R2505" s="45"/>
      <c r="S2505" s="45"/>
      <c r="T2505" s="45"/>
      <c r="U2505" s="45"/>
      <c r="V2505" s="45"/>
      <c r="W2505" s="138"/>
      <c r="X2505" s="138"/>
      <c r="Y2505" s="138"/>
      <c r="Z2505" s="25">
        <v>1</v>
      </c>
      <c r="AA2505" s="25">
        <v>0.93582887700534756</v>
      </c>
      <c r="AB2505" s="25">
        <v>0.29599999999999999</v>
      </c>
      <c r="AC2505" s="25">
        <v>6.3500000000000001E-2</v>
      </c>
      <c r="AD2505" s="121">
        <v>909</v>
      </c>
      <c r="AE2505" s="121">
        <v>169</v>
      </c>
      <c r="AF2505" s="88">
        <v>1185</v>
      </c>
      <c r="AG2505" s="88">
        <v>2783</v>
      </c>
    </row>
    <row r="2506" spans="1:33">
      <c r="A2506" s="82" t="s">
        <v>129</v>
      </c>
      <c r="B2506" s="13" t="s">
        <v>75</v>
      </c>
      <c r="C2506" s="13" t="s">
        <v>64</v>
      </c>
      <c r="D2506" s="13">
        <v>2017</v>
      </c>
      <c r="E2506" s="13">
        <v>2017</v>
      </c>
      <c r="F2506" s="13" t="s">
        <v>244</v>
      </c>
      <c r="G2506" s="88"/>
      <c r="H2506" s="88"/>
      <c r="I2506" s="88"/>
      <c r="J2506" s="88"/>
      <c r="K2506" s="88"/>
      <c r="L2506" s="88"/>
      <c r="M2506" s="45">
        <v>6351</v>
      </c>
      <c r="N2506" s="45">
        <v>11765</v>
      </c>
      <c r="O2506" s="45"/>
      <c r="P2506" s="45"/>
      <c r="Q2506" s="45"/>
      <c r="R2506" s="45"/>
      <c r="S2506" s="45"/>
      <c r="T2506" s="45"/>
      <c r="U2506" s="45"/>
      <c r="V2506" s="45"/>
      <c r="W2506" s="138"/>
      <c r="X2506" s="138"/>
      <c r="Y2506" s="138"/>
      <c r="Z2506" s="25">
        <v>0.93846153846153846</v>
      </c>
      <c r="AA2506" s="25">
        <v>0.91764705882352937</v>
      </c>
      <c r="AB2506" s="25">
        <v>0.29599999999999999</v>
      </c>
      <c r="AC2506" s="25">
        <v>6.3500000000000001E-2</v>
      </c>
      <c r="AD2506" s="121">
        <v>379</v>
      </c>
      <c r="AE2506" s="121">
        <v>58</v>
      </c>
      <c r="AF2506" s="88">
        <v>346</v>
      </c>
      <c r="AG2506" s="88">
        <v>707</v>
      </c>
    </row>
    <row r="2507" spans="1:33">
      <c r="A2507" s="82" t="s">
        <v>130</v>
      </c>
      <c r="B2507" s="13" t="s">
        <v>75</v>
      </c>
      <c r="C2507" s="13" t="s">
        <v>64</v>
      </c>
      <c r="D2507" s="13">
        <v>2017</v>
      </c>
      <c r="E2507" s="13">
        <v>2017</v>
      </c>
      <c r="F2507" s="13" t="s">
        <v>244</v>
      </c>
      <c r="G2507" s="88"/>
      <c r="H2507" s="88"/>
      <c r="I2507" s="88"/>
      <c r="J2507" s="88"/>
      <c r="K2507" s="88"/>
      <c r="L2507" s="88"/>
      <c r="M2507" s="45">
        <v>1584</v>
      </c>
      <c r="N2507" s="45">
        <v>3164</v>
      </c>
      <c r="O2507" s="45"/>
      <c r="P2507" s="45"/>
      <c r="Q2507" s="45"/>
      <c r="R2507" s="45"/>
      <c r="S2507" s="45"/>
      <c r="T2507" s="45"/>
      <c r="U2507" s="45"/>
      <c r="V2507" s="45"/>
      <c r="W2507" s="138"/>
      <c r="X2507" s="138"/>
      <c r="Y2507" s="138"/>
      <c r="Z2507" s="25">
        <v>0.91891891891891886</v>
      </c>
      <c r="AA2507" s="25">
        <v>0.88888888888888884</v>
      </c>
      <c r="AB2507" s="25">
        <v>0.29599999999999999</v>
      </c>
      <c r="AC2507" s="25">
        <v>6.3500000000000001E-2</v>
      </c>
      <c r="AD2507" s="121">
        <v>103</v>
      </c>
      <c r="AE2507" s="121">
        <v>19</v>
      </c>
      <c r="AF2507" s="88">
        <v>80</v>
      </c>
      <c r="AG2507" s="88">
        <v>151</v>
      </c>
    </row>
    <row r="2508" spans="1:33">
      <c r="A2508" s="82" t="s">
        <v>131</v>
      </c>
      <c r="B2508" s="13" t="s">
        <v>76</v>
      </c>
      <c r="C2508" s="13" t="s">
        <v>64</v>
      </c>
      <c r="D2508" s="13">
        <v>2017</v>
      </c>
      <c r="E2508" s="13">
        <v>2017</v>
      </c>
      <c r="F2508" s="13" t="s">
        <v>244</v>
      </c>
      <c r="G2508" s="88"/>
      <c r="H2508" s="88"/>
      <c r="I2508" s="88"/>
      <c r="J2508" s="88"/>
      <c r="K2508" s="88"/>
      <c r="L2508" s="88"/>
      <c r="M2508" s="45">
        <v>531015</v>
      </c>
      <c r="N2508" s="45">
        <v>1066219</v>
      </c>
      <c r="O2508" s="45"/>
      <c r="P2508" s="45"/>
      <c r="Q2508" s="45"/>
      <c r="R2508" s="45"/>
      <c r="S2508" s="45"/>
      <c r="T2508" s="45"/>
      <c r="U2508" s="45"/>
      <c r="V2508" s="45"/>
      <c r="W2508" s="138"/>
      <c r="X2508" s="138"/>
      <c r="Y2508" s="138"/>
      <c r="Z2508" s="25">
        <v>0.99006645438183583</v>
      </c>
      <c r="AA2508" s="25">
        <v>0.90822669104204756</v>
      </c>
      <c r="AB2508" s="25">
        <v>0.46100000000000002</v>
      </c>
      <c r="AC2508" s="25">
        <v>0.113</v>
      </c>
      <c r="AD2508" s="121">
        <v>42457</v>
      </c>
      <c r="AE2508" s="121">
        <v>11819</v>
      </c>
      <c r="AF2508" s="88">
        <v>88025</v>
      </c>
      <c r="AG2508" s="88">
        <v>184819</v>
      </c>
    </row>
    <row r="2509" spans="1:33">
      <c r="A2509" s="82" t="s">
        <v>132</v>
      </c>
      <c r="B2509" s="13" t="s">
        <v>75</v>
      </c>
      <c r="C2509" s="13" t="s">
        <v>64</v>
      </c>
      <c r="D2509" s="13">
        <v>2017</v>
      </c>
      <c r="E2509" s="13">
        <v>2017</v>
      </c>
      <c r="F2509" s="13" t="s">
        <v>244</v>
      </c>
      <c r="G2509" s="88"/>
      <c r="H2509" s="88"/>
      <c r="I2509" s="88"/>
      <c r="J2509" s="88"/>
      <c r="K2509" s="88"/>
      <c r="L2509" s="88"/>
      <c r="M2509" s="45">
        <v>11408</v>
      </c>
      <c r="N2509" s="45">
        <v>27701</v>
      </c>
      <c r="O2509" s="45"/>
      <c r="P2509" s="45"/>
      <c r="Q2509" s="45"/>
      <c r="R2509" s="45"/>
      <c r="S2509" s="45"/>
      <c r="T2509" s="45"/>
      <c r="U2509" s="45"/>
      <c r="V2509" s="45"/>
      <c r="W2509" s="138"/>
      <c r="X2509" s="138"/>
      <c r="Y2509" s="138"/>
      <c r="Z2509" s="25">
        <v>0.99173553719008267</v>
      </c>
      <c r="AA2509" s="25">
        <v>0.94117647058823528</v>
      </c>
      <c r="AB2509" s="25">
        <v>0.29599999999999999</v>
      </c>
      <c r="AC2509" s="25">
        <v>6.3500000000000001E-2</v>
      </c>
      <c r="AD2509" s="121">
        <v>626</v>
      </c>
      <c r="AE2509" s="121">
        <v>116</v>
      </c>
      <c r="AF2509" s="88">
        <v>2542</v>
      </c>
      <c r="AG2509" s="88">
        <v>6213</v>
      </c>
    </row>
    <row r="2510" spans="1:33">
      <c r="A2510" s="82" t="s">
        <v>133</v>
      </c>
      <c r="B2510" s="13" t="s">
        <v>75</v>
      </c>
      <c r="C2510" s="13" t="s">
        <v>64</v>
      </c>
      <c r="D2510" s="13">
        <v>2017</v>
      </c>
      <c r="E2510" s="13">
        <v>2017</v>
      </c>
      <c r="F2510" s="13" t="s">
        <v>244</v>
      </c>
      <c r="G2510" s="88"/>
      <c r="H2510" s="88"/>
      <c r="I2510" s="88"/>
      <c r="J2510" s="88"/>
      <c r="K2510" s="88"/>
      <c r="L2510" s="88"/>
      <c r="M2510" s="45">
        <v>5939</v>
      </c>
      <c r="N2510" s="45">
        <v>9844</v>
      </c>
      <c r="O2510" s="45"/>
      <c r="P2510" s="45"/>
      <c r="Q2510" s="45"/>
      <c r="R2510" s="45"/>
      <c r="S2510" s="45"/>
      <c r="T2510" s="45"/>
      <c r="U2510" s="45"/>
      <c r="V2510" s="45"/>
      <c r="W2510" s="138"/>
      <c r="X2510" s="138"/>
      <c r="Y2510" s="138"/>
      <c r="Z2510" s="25">
        <v>0.97945205479452058</v>
      </c>
      <c r="AA2510" s="25">
        <v>0.94054054054054059</v>
      </c>
      <c r="AB2510" s="25">
        <v>0.29599999999999999</v>
      </c>
      <c r="AC2510" s="25">
        <v>6.3500000000000001E-2</v>
      </c>
      <c r="AD2510" s="121">
        <v>458</v>
      </c>
      <c r="AE2510" s="121">
        <v>135</v>
      </c>
      <c r="AF2510" s="88">
        <v>1106</v>
      </c>
      <c r="AG2510" s="88">
        <v>2016</v>
      </c>
    </row>
    <row r="2511" spans="1:33">
      <c r="A2511" s="82" t="s">
        <v>134</v>
      </c>
      <c r="B2511" s="13" t="s">
        <v>75</v>
      </c>
      <c r="C2511" s="13" t="s">
        <v>64</v>
      </c>
      <c r="D2511" s="13">
        <v>2017</v>
      </c>
      <c r="E2511" s="13">
        <v>2017</v>
      </c>
      <c r="F2511" s="13" t="s">
        <v>244</v>
      </c>
      <c r="G2511" s="88"/>
      <c r="H2511" s="88"/>
      <c r="I2511" s="88"/>
      <c r="J2511" s="88"/>
      <c r="K2511" s="88"/>
      <c r="L2511" s="88"/>
      <c r="M2511" s="45">
        <v>1015</v>
      </c>
      <c r="N2511" s="45">
        <v>1826</v>
      </c>
      <c r="O2511" s="45"/>
      <c r="P2511" s="45"/>
      <c r="Q2511" s="45"/>
      <c r="R2511" s="45"/>
      <c r="S2511" s="45"/>
      <c r="T2511" s="45"/>
      <c r="U2511" s="45"/>
      <c r="V2511" s="45"/>
      <c r="W2511" s="138"/>
      <c r="X2511" s="138"/>
      <c r="Y2511" s="138"/>
      <c r="Z2511" s="25">
        <v>0.8666666666666667</v>
      </c>
      <c r="AA2511" s="25">
        <v>0.81081081081081086</v>
      </c>
      <c r="AB2511" s="25">
        <v>0.29599999999999999</v>
      </c>
      <c r="AC2511" s="25">
        <v>6.3500000000000001E-2</v>
      </c>
      <c r="AD2511" s="121">
        <v>91</v>
      </c>
      <c r="AE2511" s="121">
        <v>15</v>
      </c>
      <c r="AF2511" s="88">
        <v>17</v>
      </c>
      <c r="AG2511" s="88">
        <v>33</v>
      </c>
    </row>
    <row r="2512" spans="1:33">
      <c r="A2512" s="82" t="s">
        <v>135</v>
      </c>
      <c r="B2512" s="13" t="s">
        <v>75</v>
      </c>
      <c r="C2512" s="13" t="s">
        <v>64</v>
      </c>
      <c r="D2512" s="13">
        <v>2017</v>
      </c>
      <c r="E2512" s="13">
        <v>2017</v>
      </c>
      <c r="F2512" s="13" t="s">
        <v>244</v>
      </c>
      <c r="G2512" s="88"/>
      <c r="H2512" s="88"/>
      <c r="I2512" s="88"/>
      <c r="J2512" s="88"/>
      <c r="K2512" s="88"/>
      <c r="L2512" s="88"/>
      <c r="M2512" s="45">
        <v>6260</v>
      </c>
      <c r="N2512" s="45">
        <v>11716</v>
      </c>
      <c r="O2512" s="45"/>
      <c r="P2512" s="45"/>
      <c r="Q2512" s="45"/>
      <c r="R2512" s="45"/>
      <c r="S2512" s="45"/>
      <c r="T2512" s="45"/>
      <c r="U2512" s="45"/>
      <c r="V2512" s="45"/>
      <c r="W2512" s="138"/>
      <c r="X2512" s="138"/>
      <c r="Y2512" s="138"/>
      <c r="Z2512" s="25">
        <v>0.96276595744680848</v>
      </c>
      <c r="AA2512" s="25">
        <v>0.92996108949416345</v>
      </c>
      <c r="AB2512" s="25">
        <v>0.29599999999999999</v>
      </c>
      <c r="AC2512" s="25">
        <v>6.3500000000000001E-2</v>
      </c>
      <c r="AD2512" s="121">
        <v>521</v>
      </c>
      <c r="AE2512" s="121">
        <v>70</v>
      </c>
      <c r="AF2512" s="88">
        <v>482</v>
      </c>
      <c r="AG2512" s="88">
        <v>1084</v>
      </c>
    </row>
    <row r="2513" spans="1:33">
      <c r="A2513" s="82" t="s">
        <v>136</v>
      </c>
      <c r="B2513" s="13" t="s">
        <v>75</v>
      </c>
      <c r="C2513" s="13" t="s">
        <v>64</v>
      </c>
      <c r="D2513" s="13">
        <v>2017</v>
      </c>
      <c r="E2513" s="13">
        <v>2017</v>
      </c>
      <c r="F2513" s="13" t="s">
        <v>244</v>
      </c>
      <c r="G2513" s="88"/>
      <c r="H2513" s="88"/>
      <c r="I2513" s="88"/>
      <c r="J2513" s="88"/>
      <c r="K2513" s="88"/>
      <c r="L2513" s="88"/>
      <c r="M2513" s="45">
        <v>23507</v>
      </c>
      <c r="N2513" s="45">
        <v>54447</v>
      </c>
      <c r="O2513" s="45"/>
      <c r="P2513" s="45"/>
      <c r="Q2513" s="45"/>
      <c r="R2513" s="45"/>
      <c r="S2513" s="45"/>
      <c r="T2513" s="45"/>
      <c r="U2513" s="45"/>
      <c r="V2513" s="45"/>
      <c r="W2513" s="138"/>
      <c r="X2513" s="138"/>
      <c r="Y2513" s="138"/>
      <c r="Z2513" s="25">
        <v>0.98083427282976321</v>
      </c>
      <c r="AA2513" s="25">
        <v>0.97936507936507933</v>
      </c>
      <c r="AB2513" s="25">
        <v>0</v>
      </c>
      <c r="AC2513" s="25">
        <v>3.3700000000000001E-2</v>
      </c>
      <c r="AD2513" s="121">
        <v>1668</v>
      </c>
      <c r="AE2513" s="121">
        <v>336</v>
      </c>
      <c r="AF2513" s="88">
        <v>3326</v>
      </c>
      <c r="AG2513" s="88">
        <v>7819</v>
      </c>
    </row>
    <row r="2514" spans="1:33">
      <c r="A2514" s="82" t="s">
        <v>137</v>
      </c>
      <c r="B2514" s="13" t="s">
        <v>75</v>
      </c>
      <c r="C2514" s="13" t="s">
        <v>64</v>
      </c>
      <c r="D2514" s="13">
        <v>2017</v>
      </c>
      <c r="E2514" s="13">
        <v>2017</v>
      </c>
      <c r="F2514" s="13" t="s">
        <v>244</v>
      </c>
      <c r="G2514" s="88"/>
      <c r="H2514" s="88"/>
      <c r="I2514" s="88"/>
      <c r="J2514" s="88"/>
      <c r="K2514" s="88"/>
      <c r="L2514" s="88"/>
      <c r="M2514" s="45">
        <v>541</v>
      </c>
      <c r="N2514" s="45">
        <v>1152</v>
      </c>
      <c r="O2514" s="45"/>
      <c r="P2514" s="45"/>
      <c r="Q2514" s="45"/>
      <c r="R2514" s="45"/>
      <c r="S2514" s="45"/>
      <c r="T2514" s="45"/>
      <c r="U2514" s="45"/>
      <c r="V2514" s="45"/>
      <c r="W2514" s="138"/>
      <c r="X2514" s="138"/>
      <c r="Y2514" s="138"/>
      <c r="Z2514" s="25">
        <v>0.96551724137931039</v>
      </c>
      <c r="AA2514" s="25">
        <v>0.95652173913043481</v>
      </c>
      <c r="AB2514" s="25">
        <v>0.29599999999999999</v>
      </c>
      <c r="AC2514" s="25">
        <v>6.3500000000000001E-2</v>
      </c>
      <c r="AD2514" s="121">
        <v>49</v>
      </c>
      <c r="AE2514" s="121">
        <v>6</v>
      </c>
      <c r="AF2514" s="88">
        <v>31</v>
      </c>
      <c r="AG2514" s="88">
        <v>60</v>
      </c>
    </row>
    <row r="2515" spans="1:33">
      <c r="A2515" s="82" t="s">
        <v>138</v>
      </c>
      <c r="B2515" s="13" t="s">
        <v>75</v>
      </c>
      <c r="C2515" s="13" t="s">
        <v>64</v>
      </c>
      <c r="D2515" s="13">
        <v>2017</v>
      </c>
      <c r="E2515" s="13">
        <v>2017</v>
      </c>
      <c r="F2515" s="13" t="s">
        <v>244</v>
      </c>
      <c r="G2515" s="88"/>
      <c r="H2515" s="88"/>
      <c r="I2515" s="88"/>
      <c r="J2515" s="88"/>
      <c r="K2515" s="88"/>
      <c r="L2515" s="88"/>
      <c r="M2515" s="45">
        <v>393</v>
      </c>
      <c r="N2515" s="45">
        <v>676</v>
      </c>
      <c r="O2515" s="45"/>
      <c r="P2515" s="45"/>
      <c r="Q2515" s="45"/>
      <c r="R2515" s="45"/>
      <c r="S2515" s="45"/>
      <c r="T2515" s="45"/>
      <c r="U2515" s="45"/>
      <c r="V2515" s="45"/>
      <c r="W2515" s="138"/>
      <c r="X2515" s="138"/>
      <c r="Y2515" s="138"/>
      <c r="Z2515" s="25">
        <v>1</v>
      </c>
      <c r="AA2515" s="25">
        <v>1</v>
      </c>
      <c r="AB2515" s="25">
        <v>0.29599999999999999</v>
      </c>
      <c r="AC2515" s="25">
        <v>6.3500000000000001E-2</v>
      </c>
      <c r="AD2515" s="121">
        <v>32</v>
      </c>
      <c r="AE2515" s="121">
        <v>10</v>
      </c>
      <c r="AF2515" s="88">
        <v>49</v>
      </c>
      <c r="AG2515" s="88">
        <v>104</v>
      </c>
    </row>
    <row r="2516" spans="1:33">
      <c r="A2516" s="82" t="s">
        <v>139</v>
      </c>
      <c r="B2516" s="13" t="s">
        <v>75</v>
      </c>
      <c r="C2516" s="13" t="s">
        <v>64</v>
      </c>
      <c r="D2516" s="13">
        <v>2017</v>
      </c>
      <c r="E2516" s="13">
        <v>2017</v>
      </c>
      <c r="F2516" s="13" t="s">
        <v>244</v>
      </c>
      <c r="G2516" s="88"/>
      <c r="H2516" s="88"/>
      <c r="I2516" s="88"/>
      <c r="J2516" s="88"/>
      <c r="K2516" s="88"/>
      <c r="L2516" s="88"/>
      <c r="M2516" s="45">
        <v>20137</v>
      </c>
      <c r="N2516" s="45">
        <v>43982</v>
      </c>
      <c r="O2516" s="45"/>
      <c r="P2516" s="45"/>
      <c r="Q2516" s="45"/>
      <c r="R2516" s="45"/>
      <c r="S2516" s="45"/>
      <c r="T2516" s="45"/>
      <c r="U2516" s="45"/>
      <c r="V2516" s="45"/>
      <c r="W2516" s="138"/>
      <c r="X2516" s="138"/>
      <c r="Y2516" s="138"/>
      <c r="Z2516" s="25">
        <v>0.99519230769230771</v>
      </c>
      <c r="AA2516" s="25">
        <v>0.96146044624746452</v>
      </c>
      <c r="AB2516" s="25">
        <v>0.33300000000000002</v>
      </c>
      <c r="AC2516" s="25">
        <v>2.98E-2</v>
      </c>
      <c r="AD2516" s="121">
        <v>1443</v>
      </c>
      <c r="AE2516" s="121">
        <v>366</v>
      </c>
      <c r="AF2516" s="88">
        <v>5729</v>
      </c>
      <c r="AG2516" s="88">
        <v>13234</v>
      </c>
    </row>
    <row r="2517" spans="1:33">
      <c r="A2517" s="82" t="s">
        <v>140</v>
      </c>
      <c r="B2517" s="13" t="s">
        <v>75</v>
      </c>
      <c r="C2517" s="13" t="s">
        <v>64</v>
      </c>
      <c r="D2517" s="13">
        <v>2017</v>
      </c>
      <c r="E2517" s="13">
        <v>2017</v>
      </c>
      <c r="F2517" s="13" t="s">
        <v>244</v>
      </c>
      <c r="G2517" s="88"/>
      <c r="H2517" s="88"/>
      <c r="I2517" s="88"/>
      <c r="J2517" s="88"/>
      <c r="K2517" s="88"/>
      <c r="L2517" s="88"/>
      <c r="M2517" s="45">
        <v>3123</v>
      </c>
      <c r="N2517" s="45">
        <v>6168</v>
      </c>
      <c r="O2517" s="45"/>
      <c r="P2517" s="45"/>
      <c r="Q2517" s="45"/>
      <c r="R2517" s="45"/>
      <c r="S2517" s="45"/>
      <c r="T2517" s="45"/>
      <c r="U2517" s="45"/>
      <c r="V2517" s="45"/>
      <c r="W2517" s="138"/>
      <c r="X2517" s="138"/>
      <c r="Y2517" s="138"/>
      <c r="Z2517" s="25">
        <v>0.96116504854368934</v>
      </c>
      <c r="AA2517" s="25">
        <v>0.93421052631578949</v>
      </c>
      <c r="AB2517" s="25">
        <v>0.29599999999999999</v>
      </c>
      <c r="AC2517" s="25">
        <v>6.3500000000000001E-2</v>
      </c>
      <c r="AD2517" s="121">
        <v>271</v>
      </c>
      <c r="AE2517" s="121">
        <v>73</v>
      </c>
      <c r="AF2517" s="88">
        <v>622</v>
      </c>
      <c r="AG2517" s="88">
        <v>1332</v>
      </c>
    </row>
    <row r="2518" spans="1:33">
      <c r="A2518" s="82" t="s">
        <v>141</v>
      </c>
      <c r="B2518" s="13" t="s">
        <v>75</v>
      </c>
      <c r="C2518" s="13" t="s">
        <v>64</v>
      </c>
      <c r="D2518" s="13">
        <v>2017</v>
      </c>
      <c r="E2518" s="13">
        <v>2017</v>
      </c>
      <c r="F2518" s="13" t="s">
        <v>244</v>
      </c>
      <c r="G2518" s="88"/>
      <c r="H2518" s="88"/>
      <c r="I2518" s="88"/>
      <c r="J2518" s="88"/>
      <c r="K2518" s="88"/>
      <c r="L2518" s="88"/>
      <c r="M2518" s="45">
        <v>4111</v>
      </c>
      <c r="N2518" s="45">
        <v>7099</v>
      </c>
      <c r="O2518" s="45"/>
      <c r="P2518" s="45"/>
      <c r="Q2518" s="45"/>
      <c r="R2518" s="45"/>
      <c r="S2518" s="45"/>
      <c r="T2518" s="45"/>
      <c r="U2518" s="45"/>
      <c r="V2518" s="45"/>
      <c r="W2518" s="138"/>
      <c r="X2518" s="138"/>
      <c r="Y2518" s="138"/>
      <c r="Z2518" s="25">
        <v>0.86602870813397126</v>
      </c>
      <c r="AA2518" s="25">
        <v>0.86792452830188682</v>
      </c>
      <c r="AB2518" s="25">
        <v>0.29599999999999999</v>
      </c>
      <c r="AC2518" s="25">
        <v>6.3500000000000001E-2</v>
      </c>
      <c r="AD2518" s="121">
        <v>341</v>
      </c>
      <c r="AE2518" s="121">
        <v>93</v>
      </c>
      <c r="AF2518" s="88">
        <v>115</v>
      </c>
      <c r="AG2518" s="88">
        <v>206</v>
      </c>
    </row>
    <row r="2519" spans="1:33">
      <c r="A2519" s="82" t="s">
        <v>142</v>
      </c>
      <c r="B2519" s="13" t="s">
        <v>74</v>
      </c>
      <c r="C2519" s="13" t="s">
        <v>64</v>
      </c>
      <c r="D2519" s="13">
        <v>2017</v>
      </c>
      <c r="E2519" s="13">
        <v>2017</v>
      </c>
      <c r="F2519" s="13" t="s">
        <v>244</v>
      </c>
      <c r="G2519" s="88"/>
      <c r="H2519" s="88"/>
      <c r="I2519" s="88"/>
      <c r="J2519" s="88"/>
      <c r="K2519" s="88"/>
      <c r="L2519" s="88"/>
      <c r="M2519" s="45">
        <v>115149</v>
      </c>
      <c r="N2519" s="45">
        <v>233056</v>
      </c>
      <c r="O2519" s="45"/>
      <c r="P2519" s="45"/>
      <c r="Q2519" s="45"/>
      <c r="R2519" s="45"/>
      <c r="S2519" s="45"/>
      <c r="T2519" s="45"/>
      <c r="U2519" s="45"/>
      <c r="V2519" s="45"/>
      <c r="W2519" s="138"/>
      <c r="X2519" s="138"/>
      <c r="Y2519" s="138"/>
      <c r="Z2519" s="25">
        <v>0.99607329842931935</v>
      </c>
      <c r="AA2519" s="25">
        <v>0.99780509218612823</v>
      </c>
      <c r="AB2519" s="25">
        <v>0.35</v>
      </c>
      <c r="AC2519" s="25">
        <v>6.3799999999999996E-2</v>
      </c>
      <c r="AD2519" s="121">
        <v>7062</v>
      </c>
      <c r="AE2519" s="121">
        <v>1729</v>
      </c>
      <c r="AF2519" s="88">
        <v>23673</v>
      </c>
      <c r="AG2519" s="88">
        <v>52337</v>
      </c>
    </row>
    <row r="2520" spans="1:33">
      <c r="A2520" s="82" t="s">
        <v>143</v>
      </c>
      <c r="B2520" s="13" t="s">
        <v>74</v>
      </c>
      <c r="C2520" s="13" t="s">
        <v>64</v>
      </c>
      <c r="D2520" s="13">
        <v>2017</v>
      </c>
      <c r="E2520" s="13">
        <v>2017</v>
      </c>
      <c r="F2520" s="13" t="s">
        <v>244</v>
      </c>
      <c r="G2520" s="88"/>
      <c r="H2520" s="88"/>
      <c r="I2520" s="88"/>
      <c r="J2520" s="88"/>
      <c r="K2520" s="88"/>
      <c r="L2520" s="88"/>
      <c r="M2520" s="45">
        <v>8684</v>
      </c>
      <c r="N2520" s="45">
        <v>16142</v>
      </c>
      <c r="O2520" s="45"/>
      <c r="P2520" s="45"/>
      <c r="Q2520" s="45"/>
      <c r="R2520" s="45"/>
      <c r="S2520" s="45"/>
      <c r="T2520" s="45"/>
      <c r="U2520" s="45"/>
      <c r="V2520" s="45"/>
      <c r="W2520" s="138"/>
      <c r="X2520" s="138"/>
      <c r="Y2520" s="138"/>
      <c r="Z2520" s="25">
        <v>1</v>
      </c>
      <c r="AA2520" s="25">
        <v>0.9285714285714286</v>
      </c>
      <c r="AB2520" s="25">
        <v>0.29599999999999999</v>
      </c>
      <c r="AC2520" s="25">
        <v>6.3500000000000001E-2</v>
      </c>
      <c r="AD2520" s="121">
        <v>589</v>
      </c>
      <c r="AE2520" s="121">
        <v>273</v>
      </c>
      <c r="AF2520" s="88">
        <v>561</v>
      </c>
      <c r="AG2520" s="88">
        <v>1172</v>
      </c>
    </row>
    <row r="2521" spans="1:33">
      <c r="A2521" s="82" t="s">
        <v>144</v>
      </c>
      <c r="B2521" s="13" t="s">
        <v>75</v>
      </c>
      <c r="C2521" s="13" t="s">
        <v>64</v>
      </c>
      <c r="D2521" s="13">
        <v>2017</v>
      </c>
      <c r="E2521" s="13">
        <v>2017</v>
      </c>
      <c r="F2521" s="13" t="s">
        <v>244</v>
      </c>
      <c r="G2521" s="88"/>
      <c r="H2521" s="88"/>
      <c r="I2521" s="88"/>
      <c r="J2521" s="88"/>
      <c r="K2521" s="88"/>
      <c r="L2521" s="88"/>
      <c r="M2521" s="45">
        <v>1108</v>
      </c>
      <c r="N2521" s="45">
        <v>1950</v>
      </c>
      <c r="O2521" s="45"/>
      <c r="P2521" s="45"/>
      <c r="Q2521" s="45"/>
      <c r="R2521" s="45"/>
      <c r="S2521" s="45"/>
      <c r="T2521" s="45"/>
      <c r="U2521" s="45"/>
      <c r="V2521" s="45"/>
      <c r="W2521" s="138"/>
      <c r="X2521" s="138"/>
      <c r="Y2521" s="138"/>
      <c r="Z2521" s="25">
        <v>1</v>
      </c>
      <c r="AA2521" s="25">
        <v>0.83333333333333337</v>
      </c>
      <c r="AB2521" s="25">
        <v>0.29599999999999999</v>
      </c>
      <c r="AC2521" s="25">
        <v>6.3500000000000001E-2</v>
      </c>
      <c r="AD2521" s="121">
        <v>71</v>
      </c>
      <c r="AE2521" s="121">
        <v>13</v>
      </c>
      <c r="AF2521" s="88">
        <v>46</v>
      </c>
      <c r="AG2521" s="88">
        <v>80</v>
      </c>
    </row>
    <row r="2522" spans="1:33">
      <c r="A2522" s="82" t="s">
        <v>145</v>
      </c>
      <c r="B2522" s="13" t="s">
        <v>75</v>
      </c>
      <c r="C2522" s="13" t="s">
        <v>64</v>
      </c>
      <c r="D2522" s="13">
        <v>2017</v>
      </c>
      <c r="E2522" s="13">
        <v>2017</v>
      </c>
      <c r="F2522" s="13" t="s">
        <v>244</v>
      </c>
      <c r="G2522" s="88"/>
      <c r="H2522" s="88"/>
      <c r="I2522" s="88"/>
      <c r="J2522" s="88"/>
      <c r="K2522" s="88"/>
      <c r="L2522" s="88"/>
      <c r="M2522" s="45">
        <v>121753</v>
      </c>
      <c r="N2522" s="45">
        <v>268703</v>
      </c>
      <c r="O2522" s="45"/>
      <c r="P2522" s="45"/>
      <c r="Q2522" s="45"/>
      <c r="R2522" s="45"/>
      <c r="S2522" s="45"/>
      <c r="T2522" s="45"/>
      <c r="U2522" s="45"/>
      <c r="V2522" s="45"/>
      <c r="W2522" s="138"/>
      <c r="X2522" s="138"/>
      <c r="Y2522" s="138"/>
      <c r="Z2522" s="25">
        <v>0.9942117807286347</v>
      </c>
      <c r="AA2522" s="25">
        <v>0.91702228544333808</v>
      </c>
      <c r="AB2522" s="25">
        <v>0.32400000000000001</v>
      </c>
      <c r="AC2522" s="25">
        <v>5.04E-2</v>
      </c>
      <c r="AD2522" s="121">
        <v>10776</v>
      </c>
      <c r="AE2522" s="121">
        <v>3119</v>
      </c>
      <c r="AF2522" s="88">
        <v>13168</v>
      </c>
      <c r="AG2522" s="88">
        <v>30123</v>
      </c>
    </row>
    <row r="2523" spans="1:33">
      <c r="A2523" s="82" t="s">
        <v>146</v>
      </c>
      <c r="B2523" s="13" t="s">
        <v>74</v>
      </c>
      <c r="C2523" s="13" t="s">
        <v>64</v>
      </c>
      <c r="D2523" s="13">
        <v>2017</v>
      </c>
      <c r="E2523" s="13">
        <v>2017</v>
      </c>
      <c r="F2523" s="13" t="s">
        <v>244</v>
      </c>
      <c r="G2523" s="88"/>
      <c r="H2523" s="88"/>
      <c r="I2523" s="88"/>
      <c r="J2523" s="88"/>
      <c r="K2523" s="88"/>
      <c r="L2523" s="88"/>
      <c r="M2523" s="45">
        <v>97997</v>
      </c>
      <c r="N2523" s="45">
        <v>204946</v>
      </c>
      <c r="O2523" s="45"/>
      <c r="P2523" s="45"/>
      <c r="Q2523" s="45"/>
      <c r="R2523" s="45"/>
      <c r="S2523" s="45"/>
      <c r="T2523" s="45"/>
      <c r="U2523" s="45"/>
      <c r="V2523" s="45"/>
      <c r="W2523" s="138"/>
      <c r="X2523" s="138"/>
      <c r="Y2523" s="138"/>
      <c r="Z2523" s="25">
        <v>0.99522292993630568</v>
      </c>
      <c r="AA2523" s="25">
        <v>0.99180327868852458</v>
      </c>
      <c r="AB2523" s="25">
        <v>0.47199999999999998</v>
      </c>
      <c r="AC2523" s="25">
        <v>4.2599999999999999E-2</v>
      </c>
      <c r="AD2523" s="121">
        <v>7760</v>
      </c>
      <c r="AE2523" s="121">
        <v>2247</v>
      </c>
      <c r="AF2523" s="88">
        <v>7799</v>
      </c>
      <c r="AG2523" s="88">
        <v>15670</v>
      </c>
    </row>
    <row r="2524" spans="1:33">
      <c r="A2524" s="82" t="s">
        <v>147</v>
      </c>
      <c r="B2524" s="13" t="s">
        <v>75</v>
      </c>
      <c r="C2524" s="13" t="s">
        <v>64</v>
      </c>
      <c r="D2524" s="13">
        <v>2017</v>
      </c>
      <c r="E2524" s="13">
        <v>2017</v>
      </c>
      <c r="F2524" s="13" t="s">
        <v>244</v>
      </c>
      <c r="G2524" s="88"/>
      <c r="H2524" s="88"/>
      <c r="I2524" s="88"/>
      <c r="J2524" s="88"/>
      <c r="K2524" s="88"/>
      <c r="L2524" s="88"/>
      <c r="M2524" s="45">
        <v>2180</v>
      </c>
      <c r="N2524" s="45">
        <v>4853</v>
      </c>
      <c r="O2524" s="45"/>
      <c r="P2524" s="45"/>
      <c r="Q2524" s="45"/>
      <c r="R2524" s="45"/>
      <c r="S2524" s="45"/>
      <c r="T2524" s="45"/>
      <c r="U2524" s="45"/>
      <c r="V2524" s="45"/>
      <c r="W2524" s="138"/>
      <c r="X2524" s="138"/>
      <c r="Y2524" s="138"/>
      <c r="Z2524" s="25">
        <v>1</v>
      </c>
      <c r="AA2524" s="25">
        <v>0.97499999999999998</v>
      </c>
      <c r="AB2524" s="25">
        <v>0.29599999999999999</v>
      </c>
      <c r="AC2524" s="25">
        <v>6.3500000000000001E-2</v>
      </c>
      <c r="AD2524" s="121">
        <v>142</v>
      </c>
      <c r="AE2524" s="121">
        <v>39</v>
      </c>
      <c r="AF2524" s="88">
        <v>283</v>
      </c>
      <c r="AG2524" s="88">
        <v>680</v>
      </c>
    </row>
    <row r="2525" spans="1:33">
      <c r="A2525" s="82" t="s">
        <v>148</v>
      </c>
      <c r="B2525" s="13" t="s">
        <v>75</v>
      </c>
      <c r="C2525" s="13" t="s">
        <v>64</v>
      </c>
      <c r="D2525" s="13">
        <v>2017</v>
      </c>
      <c r="E2525" s="13">
        <v>2017</v>
      </c>
      <c r="F2525" s="13" t="s">
        <v>244</v>
      </c>
      <c r="G2525" s="88"/>
      <c r="H2525" s="88"/>
      <c r="I2525" s="88"/>
      <c r="J2525" s="88"/>
      <c r="K2525" s="88"/>
      <c r="L2525" s="88"/>
      <c r="M2525" s="45">
        <v>165609</v>
      </c>
      <c r="N2525" s="45">
        <v>361132</v>
      </c>
      <c r="O2525" s="45"/>
      <c r="P2525" s="45"/>
      <c r="Q2525" s="45"/>
      <c r="R2525" s="45"/>
      <c r="S2525" s="45"/>
      <c r="T2525" s="45"/>
      <c r="U2525" s="45"/>
      <c r="V2525" s="45"/>
      <c r="W2525" s="138"/>
      <c r="X2525" s="138"/>
      <c r="Y2525" s="138"/>
      <c r="Z2525" s="25">
        <v>0.99234507897934388</v>
      </c>
      <c r="AA2525" s="25">
        <v>0.93748899454129253</v>
      </c>
      <c r="AB2525" s="25">
        <v>0.27300000000000002</v>
      </c>
      <c r="AC2525" s="25">
        <v>3.7100000000000001E-2</v>
      </c>
      <c r="AD2525" s="121">
        <v>12250</v>
      </c>
      <c r="AE2525" s="121">
        <v>3380</v>
      </c>
      <c r="AF2525" s="88">
        <v>17581</v>
      </c>
      <c r="AG2525" s="88">
        <v>38340</v>
      </c>
    </row>
    <row r="2526" spans="1:33">
      <c r="A2526" s="82" t="s">
        <v>149</v>
      </c>
      <c r="B2526" s="13" t="s">
        <v>74</v>
      </c>
      <c r="C2526" s="13" t="s">
        <v>64</v>
      </c>
      <c r="D2526" s="13">
        <v>2017</v>
      </c>
      <c r="E2526" s="13">
        <v>2017</v>
      </c>
      <c r="F2526" s="13" t="s">
        <v>244</v>
      </c>
      <c r="G2526" s="88"/>
      <c r="H2526" s="88"/>
      <c r="I2526" s="88"/>
      <c r="J2526" s="88"/>
      <c r="K2526" s="88"/>
      <c r="L2526" s="88"/>
      <c r="M2526" s="45">
        <v>132680</v>
      </c>
      <c r="N2526" s="45">
        <v>266491</v>
      </c>
      <c r="O2526" s="45"/>
      <c r="P2526" s="45"/>
      <c r="Q2526" s="45"/>
      <c r="R2526" s="45"/>
      <c r="S2526" s="45"/>
      <c r="T2526" s="45"/>
      <c r="U2526" s="45"/>
      <c r="V2526" s="45"/>
      <c r="W2526" s="138"/>
      <c r="X2526" s="138"/>
      <c r="Y2526" s="138"/>
      <c r="Z2526" s="25">
        <v>0.97605200136845705</v>
      </c>
      <c r="AA2526" s="25">
        <v>0.95559425337396608</v>
      </c>
      <c r="AB2526" s="25">
        <v>0.41099999999999998</v>
      </c>
      <c r="AC2526" s="25">
        <v>2.81E-2</v>
      </c>
      <c r="AD2526" s="121">
        <v>11807</v>
      </c>
      <c r="AE2526" s="121">
        <v>4874</v>
      </c>
      <c r="AF2526" s="88">
        <v>13009</v>
      </c>
      <c r="AG2526" s="88">
        <v>27188</v>
      </c>
    </row>
    <row r="2527" spans="1:33">
      <c r="A2527" s="82" t="s">
        <v>150</v>
      </c>
      <c r="B2527" s="13" t="s">
        <v>74</v>
      </c>
      <c r="C2527" s="13" t="s">
        <v>64</v>
      </c>
      <c r="D2527" s="13">
        <v>2017</v>
      </c>
      <c r="E2527" s="13">
        <v>2017</v>
      </c>
      <c r="F2527" s="13" t="s">
        <v>244</v>
      </c>
      <c r="G2527" s="88"/>
      <c r="H2527" s="88"/>
      <c r="I2527" s="88"/>
      <c r="J2527" s="88"/>
      <c r="K2527" s="88"/>
      <c r="L2527" s="88"/>
      <c r="M2527" s="45">
        <v>34008</v>
      </c>
      <c r="N2527" s="45">
        <v>50759</v>
      </c>
      <c r="O2527" s="45"/>
      <c r="P2527" s="45"/>
      <c r="Q2527" s="45"/>
      <c r="R2527" s="45"/>
      <c r="S2527" s="45"/>
      <c r="T2527" s="45"/>
      <c r="U2527" s="45"/>
      <c r="V2527" s="45"/>
      <c r="W2527" s="138"/>
      <c r="X2527" s="138"/>
      <c r="Y2527" s="138"/>
      <c r="Z2527" s="25">
        <v>0.99129852744310576</v>
      </c>
      <c r="AA2527" s="25">
        <v>0.89503546099290776</v>
      </c>
      <c r="AB2527" s="25">
        <v>0.3</v>
      </c>
      <c r="AC2527" s="25">
        <v>8.0199999999999994E-2</v>
      </c>
      <c r="AD2527" s="121">
        <v>2975</v>
      </c>
      <c r="AE2527" s="121">
        <v>1024</v>
      </c>
      <c r="AF2527" s="88">
        <v>3477</v>
      </c>
      <c r="AG2527" s="88">
        <v>5707</v>
      </c>
    </row>
    <row r="2528" spans="1:33">
      <c r="A2528" s="82" t="s">
        <v>151</v>
      </c>
      <c r="B2528" s="13" t="s">
        <v>75</v>
      </c>
      <c r="C2528" s="13" t="s">
        <v>64</v>
      </c>
      <c r="D2528" s="13">
        <v>2017</v>
      </c>
      <c r="E2528" s="13">
        <v>2017</v>
      </c>
      <c r="F2528" s="13" t="s">
        <v>244</v>
      </c>
      <c r="G2528" s="88"/>
      <c r="H2528" s="88"/>
      <c r="I2528" s="88"/>
      <c r="J2528" s="88"/>
      <c r="K2528" s="88"/>
      <c r="L2528" s="88"/>
      <c r="M2528" s="45">
        <v>48123</v>
      </c>
      <c r="N2528" s="45">
        <v>106642</v>
      </c>
      <c r="O2528" s="45"/>
      <c r="P2528" s="45"/>
      <c r="Q2528" s="45"/>
      <c r="R2528" s="45"/>
      <c r="S2528" s="45"/>
      <c r="T2528" s="45"/>
      <c r="U2528" s="45"/>
      <c r="V2528" s="45"/>
      <c r="W2528" s="138"/>
      <c r="X2528" s="138"/>
      <c r="Y2528" s="138"/>
      <c r="Z2528" s="25">
        <v>0.98465608465608467</v>
      </c>
      <c r="AA2528" s="25">
        <v>0.90307328605200943</v>
      </c>
      <c r="AB2528" s="25">
        <v>7.6999999999999999E-2</v>
      </c>
      <c r="AC2528" s="25">
        <v>3.8600000000000002E-2</v>
      </c>
      <c r="AD2528" s="121">
        <v>3138</v>
      </c>
      <c r="AE2528" s="121">
        <v>1181</v>
      </c>
      <c r="AF2528" s="88">
        <v>6061</v>
      </c>
      <c r="AG2528" s="88">
        <v>13237</v>
      </c>
    </row>
    <row r="2529" spans="1:33">
      <c r="A2529" s="82" t="s">
        <v>152</v>
      </c>
      <c r="B2529" s="13" t="s">
        <v>74</v>
      </c>
      <c r="C2529" s="13" t="s">
        <v>64</v>
      </c>
      <c r="D2529" s="13">
        <v>2017</v>
      </c>
      <c r="E2529" s="13">
        <v>2017</v>
      </c>
      <c r="F2529" s="13" t="s">
        <v>244</v>
      </c>
      <c r="G2529" s="88"/>
      <c r="H2529" s="88"/>
      <c r="I2529" s="88"/>
      <c r="J2529" s="88"/>
      <c r="K2529" s="88"/>
      <c r="L2529" s="88"/>
      <c r="M2529" s="45">
        <v>9485</v>
      </c>
      <c r="N2529" s="45">
        <v>16840</v>
      </c>
      <c r="O2529" s="45"/>
      <c r="P2529" s="45"/>
      <c r="Q2529" s="45"/>
      <c r="R2529" s="45"/>
      <c r="S2529" s="45"/>
      <c r="T2529" s="45"/>
      <c r="U2529" s="45"/>
      <c r="V2529" s="45"/>
      <c r="W2529" s="138"/>
      <c r="X2529" s="138"/>
      <c r="Y2529" s="138"/>
      <c r="Z2529" s="25">
        <v>0.99162011173184361</v>
      </c>
      <c r="AA2529" s="25">
        <v>0.97499999999999998</v>
      </c>
      <c r="AB2529" s="25">
        <v>0.29599999999999999</v>
      </c>
      <c r="AC2529" s="25">
        <v>6.3500000000000001E-2</v>
      </c>
      <c r="AD2529" s="121">
        <v>633</v>
      </c>
      <c r="AE2529" s="121">
        <v>134</v>
      </c>
      <c r="AF2529" s="88">
        <v>968</v>
      </c>
      <c r="AG2529" s="88">
        <v>2039</v>
      </c>
    </row>
    <row r="2530" spans="1:33">
      <c r="A2530" s="82" t="s">
        <v>153</v>
      </c>
      <c r="B2530" s="13" t="s">
        <v>74</v>
      </c>
      <c r="C2530" s="13" t="s">
        <v>64</v>
      </c>
      <c r="D2530" s="13">
        <v>2017</v>
      </c>
      <c r="E2530" s="13">
        <v>2017</v>
      </c>
      <c r="F2530" s="13" t="s">
        <v>244</v>
      </c>
      <c r="G2530" s="88"/>
      <c r="H2530" s="88"/>
      <c r="I2530" s="88"/>
      <c r="J2530" s="88"/>
      <c r="K2530" s="88"/>
      <c r="L2530" s="88"/>
      <c r="M2530" s="45">
        <v>13512</v>
      </c>
      <c r="N2530" s="45">
        <v>25954</v>
      </c>
      <c r="O2530" s="45"/>
      <c r="P2530" s="45"/>
      <c r="Q2530" s="45"/>
      <c r="R2530" s="45"/>
      <c r="S2530" s="45"/>
      <c r="T2530" s="45"/>
      <c r="U2530" s="45"/>
      <c r="V2530" s="45"/>
      <c r="W2530" s="138"/>
      <c r="X2530" s="138"/>
      <c r="Y2530" s="138"/>
      <c r="Z2530" s="25">
        <v>0.97556008146639517</v>
      </c>
      <c r="AA2530" s="25">
        <v>0.87687687687687688</v>
      </c>
      <c r="AB2530" s="25">
        <v>0.29599999999999999</v>
      </c>
      <c r="AC2530" s="25">
        <v>6.3500000000000001E-2</v>
      </c>
      <c r="AD2530" s="121">
        <v>1103</v>
      </c>
      <c r="AE2530" s="121">
        <v>333</v>
      </c>
      <c r="AF2530" s="88">
        <v>2914</v>
      </c>
      <c r="AG2530" s="88">
        <v>5871</v>
      </c>
    </row>
    <row r="2531" spans="1:33">
      <c r="A2531" s="82" t="s">
        <v>154</v>
      </c>
      <c r="B2531" s="13" t="s">
        <v>74</v>
      </c>
      <c r="C2531" s="13" t="s">
        <v>64</v>
      </c>
      <c r="D2531" s="13">
        <v>2017</v>
      </c>
      <c r="E2531" s="13">
        <v>2017</v>
      </c>
      <c r="F2531" s="13" t="s">
        <v>244</v>
      </c>
      <c r="G2531" s="88"/>
      <c r="H2531" s="88"/>
      <c r="I2531" s="88"/>
      <c r="J2531" s="88"/>
      <c r="K2531" s="88"/>
      <c r="L2531" s="88"/>
      <c r="M2531" s="45">
        <v>18150</v>
      </c>
      <c r="N2531" s="45">
        <v>36933</v>
      </c>
      <c r="O2531" s="45"/>
      <c r="P2531" s="45"/>
      <c r="Q2531" s="45"/>
      <c r="R2531" s="45"/>
      <c r="S2531" s="45"/>
      <c r="T2531" s="45"/>
      <c r="U2531" s="45"/>
      <c r="V2531" s="45"/>
      <c r="W2531" s="138"/>
      <c r="X2531" s="138"/>
      <c r="Y2531" s="138"/>
      <c r="Z2531" s="25">
        <v>0.98153034300791553</v>
      </c>
      <c r="AA2531" s="25">
        <v>0.91275167785234901</v>
      </c>
      <c r="AB2531" s="25">
        <v>0.29599999999999999</v>
      </c>
      <c r="AC2531" s="25">
        <v>6.3500000000000001E-2</v>
      </c>
      <c r="AD2531" s="121">
        <v>1486</v>
      </c>
      <c r="AE2531" s="121">
        <v>851</v>
      </c>
      <c r="AF2531" s="88">
        <v>3903</v>
      </c>
      <c r="AG2531" s="88">
        <v>9104</v>
      </c>
    </row>
    <row r="2532" spans="1:33">
      <c r="A2532" s="82" t="s">
        <v>155</v>
      </c>
      <c r="B2532" s="13" t="s">
        <v>74</v>
      </c>
      <c r="C2532" s="13" t="s">
        <v>64</v>
      </c>
      <c r="D2532" s="13">
        <v>2017</v>
      </c>
      <c r="E2532" s="13">
        <v>2017</v>
      </c>
      <c r="F2532" s="13" t="s">
        <v>244</v>
      </c>
      <c r="G2532" s="88"/>
      <c r="H2532" s="88"/>
      <c r="I2532" s="88"/>
      <c r="J2532" s="88"/>
      <c r="K2532" s="88"/>
      <c r="L2532" s="88"/>
      <c r="M2532" s="45">
        <v>46568</v>
      </c>
      <c r="N2532" s="45">
        <v>90705</v>
      </c>
      <c r="O2532" s="45"/>
      <c r="P2532" s="45"/>
      <c r="Q2532" s="45"/>
      <c r="R2532" s="45"/>
      <c r="S2532" s="45"/>
      <c r="T2532" s="45"/>
      <c r="U2532" s="45"/>
      <c r="V2532" s="45"/>
      <c r="W2532" s="138"/>
      <c r="X2532" s="138"/>
      <c r="Y2532" s="138"/>
      <c r="Z2532" s="25">
        <v>0.9905977165883143</v>
      </c>
      <c r="AA2532" s="25">
        <v>0.984375</v>
      </c>
      <c r="AB2532" s="25">
        <v>0.4</v>
      </c>
      <c r="AC2532" s="25">
        <v>4.2700000000000002E-2</v>
      </c>
      <c r="AD2532" s="121">
        <v>3157</v>
      </c>
      <c r="AE2532" s="121">
        <v>962</v>
      </c>
      <c r="AF2532" s="88">
        <v>7979</v>
      </c>
      <c r="AG2532" s="88">
        <v>16621</v>
      </c>
    </row>
    <row r="2533" spans="1:33">
      <c r="A2533" s="82" t="s">
        <v>156</v>
      </c>
      <c r="B2533" s="13" t="s">
        <v>74</v>
      </c>
      <c r="C2533" s="13" t="s">
        <v>64</v>
      </c>
      <c r="D2533" s="13">
        <v>2017</v>
      </c>
      <c r="E2533" s="13">
        <v>2017</v>
      </c>
      <c r="F2533" s="13" t="s">
        <v>244</v>
      </c>
      <c r="G2533" s="88"/>
      <c r="H2533" s="88"/>
      <c r="I2533" s="88"/>
      <c r="J2533" s="88"/>
      <c r="K2533" s="88"/>
      <c r="L2533" s="88"/>
      <c r="M2533" s="45">
        <v>14252</v>
      </c>
      <c r="N2533" s="45">
        <v>25362</v>
      </c>
      <c r="O2533" s="45"/>
      <c r="P2533" s="45"/>
      <c r="Q2533" s="45"/>
      <c r="R2533" s="45"/>
      <c r="S2533" s="45"/>
      <c r="T2533" s="45"/>
      <c r="U2533" s="45"/>
      <c r="V2533" s="45"/>
      <c r="W2533" s="138"/>
      <c r="X2533" s="138"/>
      <c r="Y2533" s="138"/>
      <c r="Z2533" s="25">
        <v>0.97783251231527091</v>
      </c>
      <c r="AA2533" s="25">
        <v>0.98378378378378384</v>
      </c>
      <c r="AB2533" s="25">
        <v>0.29599999999999999</v>
      </c>
      <c r="AC2533" s="25">
        <v>6.3500000000000001E-2</v>
      </c>
      <c r="AD2533" s="121">
        <v>737</v>
      </c>
      <c r="AE2533" s="121">
        <v>213</v>
      </c>
      <c r="AF2533" s="88">
        <v>2115</v>
      </c>
      <c r="AG2533" s="88">
        <v>4527</v>
      </c>
    </row>
    <row r="2534" spans="1:33">
      <c r="A2534" s="82" t="s">
        <v>157</v>
      </c>
      <c r="B2534" s="13" t="s">
        <v>75</v>
      </c>
      <c r="C2534" s="13" t="s">
        <v>64</v>
      </c>
      <c r="D2534" s="13">
        <v>2017</v>
      </c>
      <c r="E2534" s="13">
        <v>2017</v>
      </c>
      <c r="F2534" s="13" t="s">
        <v>244</v>
      </c>
      <c r="G2534" s="88"/>
      <c r="H2534" s="88"/>
      <c r="I2534" s="88"/>
      <c r="J2534" s="88"/>
      <c r="K2534" s="88"/>
      <c r="L2534" s="88"/>
      <c r="M2534" s="45">
        <v>12333</v>
      </c>
      <c r="N2534" s="45">
        <v>23135</v>
      </c>
      <c r="O2534" s="45"/>
      <c r="P2534" s="45"/>
      <c r="Q2534" s="45"/>
      <c r="R2534" s="45"/>
      <c r="S2534" s="45"/>
      <c r="T2534" s="45"/>
      <c r="U2534" s="45"/>
      <c r="V2534" s="45"/>
      <c r="W2534" s="138"/>
      <c r="X2534" s="138"/>
      <c r="Y2534" s="138"/>
      <c r="Z2534" s="25">
        <v>0.94138543516873885</v>
      </c>
      <c r="AA2534" s="25">
        <v>0.95750000000000002</v>
      </c>
      <c r="AB2534" s="25">
        <v>0.29599999999999999</v>
      </c>
      <c r="AC2534" s="25">
        <v>6.3500000000000001E-2</v>
      </c>
      <c r="AD2534" s="121">
        <v>1041</v>
      </c>
      <c r="AE2534" s="121">
        <v>260</v>
      </c>
      <c r="AF2534" s="88">
        <v>520</v>
      </c>
      <c r="AG2534" s="88">
        <v>856</v>
      </c>
    </row>
    <row r="2535" spans="1:33">
      <c r="A2535" s="82" t="s">
        <v>158</v>
      </c>
      <c r="B2535" s="13" t="s">
        <v>75</v>
      </c>
      <c r="C2535" s="13" t="s">
        <v>64</v>
      </c>
      <c r="D2535" s="13">
        <v>2017</v>
      </c>
      <c r="E2535" s="13">
        <v>2017</v>
      </c>
      <c r="F2535" s="13" t="s">
        <v>244</v>
      </c>
      <c r="G2535" s="88"/>
      <c r="H2535" s="88"/>
      <c r="I2535" s="88"/>
      <c r="J2535" s="88"/>
      <c r="K2535" s="88"/>
      <c r="L2535" s="88"/>
      <c r="M2535" s="45">
        <v>155</v>
      </c>
      <c r="N2535" s="45">
        <v>259</v>
      </c>
      <c r="O2535" s="45"/>
      <c r="P2535" s="45"/>
      <c r="Q2535" s="45"/>
      <c r="R2535" s="45"/>
      <c r="S2535" s="45"/>
      <c r="T2535" s="45"/>
      <c r="U2535" s="45"/>
      <c r="V2535" s="45"/>
      <c r="W2535" s="138"/>
      <c r="X2535" s="138"/>
      <c r="Y2535" s="138"/>
      <c r="Z2535" s="25">
        <v>0.875</v>
      </c>
      <c r="AA2535" s="25">
        <v>1</v>
      </c>
      <c r="AB2535" s="25">
        <v>0.29599999999999999</v>
      </c>
      <c r="AC2535" s="25">
        <v>6.3500000000000001E-2</v>
      </c>
      <c r="AD2535" s="121">
        <v>11</v>
      </c>
      <c r="AE2535" s="121">
        <v>0</v>
      </c>
      <c r="AF2535" s="88" t="s">
        <v>430</v>
      </c>
      <c r="AG2535" s="88" t="s">
        <v>430</v>
      </c>
    </row>
    <row r="2536" spans="1:33">
      <c r="A2536" s="82" t="s">
        <v>159</v>
      </c>
      <c r="B2536" s="13" t="s">
        <v>75</v>
      </c>
      <c r="C2536" s="13" t="s">
        <v>64</v>
      </c>
      <c r="D2536" s="13">
        <v>2017</v>
      </c>
      <c r="E2536" s="13">
        <v>2017</v>
      </c>
      <c r="F2536" s="13" t="s">
        <v>244</v>
      </c>
      <c r="G2536" s="88"/>
      <c r="H2536" s="88"/>
      <c r="I2536" s="88"/>
      <c r="J2536" s="88"/>
      <c r="K2536" s="88"/>
      <c r="L2536" s="88"/>
      <c r="M2536" s="45">
        <v>3071</v>
      </c>
      <c r="N2536" s="45">
        <v>6325</v>
      </c>
      <c r="O2536" s="45"/>
      <c r="P2536" s="45"/>
      <c r="Q2536" s="45"/>
      <c r="R2536" s="45"/>
      <c r="S2536" s="45"/>
      <c r="T2536" s="45"/>
      <c r="U2536" s="45"/>
      <c r="V2536" s="45"/>
      <c r="W2536" s="138"/>
      <c r="X2536" s="138"/>
      <c r="Y2536" s="138"/>
      <c r="Z2536" s="25">
        <v>0.99065420560747663</v>
      </c>
      <c r="AA2536" s="25">
        <v>0.81927710843373491</v>
      </c>
      <c r="AB2536" s="25">
        <v>0.29599999999999999</v>
      </c>
      <c r="AC2536" s="25">
        <v>6.3500000000000001E-2</v>
      </c>
      <c r="AD2536" s="121">
        <v>239</v>
      </c>
      <c r="AE2536" s="121">
        <v>63</v>
      </c>
      <c r="AF2536" s="88">
        <v>155</v>
      </c>
      <c r="AG2536" s="88">
        <v>289</v>
      </c>
    </row>
    <row r="2537" spans="1:33">
      <c r="A2537" s="82" t="s">
        <v>160</v>
      </c>
      <c r="B2537" s="13" t="s">
        <v>74</v>
      </c>
      <c r="C2537" s="13" t="s">
        <v>64</v>
      </c>
      <c r="D2537" s="13">
        <v>2017</v>
      </c>
      <c r="E2537" s="13">
        <v>2017</v>
      </c>
      <c r="F2537" s="13" t="s">
        <v>244</v>
      </c>
      <c r="G2537" s="88"/>
      <c r="H2537" s="88"/>
      <c r="I2537" s="88"/>
      <c r="J2537" s="88"/>
      <c r="K2537" s="88"/>
      <c r="L2537" s="88"/>
      <c r="M2537" s="45">
        <v>20918</v>
      </c>
      <c r="N2537" s="45">
        <v>39289</v>
      </c>
      <c r="O2537" s="45"/>
      <c r="P2537" s="45"/>
      <c r="Q2537" s="45"/>
      <c r="R2537" s="45"/>
      <c r="S2537" s="45"/>
      <c r="T2537" s="45"/>
      <c r="U2537" s="45"/>
      <c r="V2537" s="45"/>
      <c r="W2537" s="138"/>
      <c r="X2537" s="138"/>
      <c r="Y2537" s="138"/>
      <c r="Z2537" s="25">
        <v>0.97564276048714482</v>
      </c>
      <c r="AA2537" s="25">
        <v>0.97862232779097391</v>
      </c>
      <c r="AB2537" s="25">
        <v>0.5</v>
      </c>
      <c r="AC2537" s="25">
        <v>5.1999999999999998E-3</v>
      </c>
      <c r="AD2537" s="121">
        <v>1499</v>
      </c>
      <c r="AE2537" s="121">
        <v>477</v>
      </c>
      <c r="AF2537" s="88">
        <v>1910</v>
      </c>
      <c r="AG2537" s="88">
        <v>3863</v>
      </c>
    </row>
    <row r="2538" spans="1:33">
      <c r="A2538" s="82" t="s">
        <v>161</v>
      </c>
      <c r="B2538" s="13" t="s">
        <v>74</v>
      </c>
      <c r="C2538" s="13" t="s">
        <v>64</v>
      </c>
      <c r="D2538" s="13">
        <v>2017</v>
      </c>
      <c r="E2538" s="13">
        <v>2017</v>
      </c>
      <c r="F2538" s="13" t="s">
        <v>244</v>
      </c>
      <c r="G2538" s="88"/>
      <c r="H2538" s="88"/>
      <c r="I2538" s="88"/>
      <c r="J2538" s="88"/>
      <c r="K2538" s="88"/>
      <c r="L2538" s="88"/>
      <c r="M2538" s="45">
        <v>17114</v>
      </c>
      <c r="N2538" s="45">
        <v>30018</v>
      </c>
      <c r="O2538" s="45"/>
      <c r="P2538" s="45"/>
      <c r="Q2538" s="45"/>
      <c r="R2538" s="45"/>
      <c r="S2538" s="45"/>
      <c r="T2538" s="45"/>
      <c r="U2538" s="45"/>
      <c r="V2538" s="45"/>
      <c r="W2538" s="138"/>
      <c r="X2538" s="138"/>
      <c r="Y2538" s="138"/>
      <c r="Z2538" s="25">
        <v>0.98815165876777256</v>
      </c>
      <c r="AA2538" s="25">
        <v>0.92583732057416268</v>
      </c>
      <c r="AB2538" s="25">
        <v>0.29599999999999999</v>
      </c>
      <c r="AC2538" s="25">
        <v>6.3500000000000001E-2</v>
      </c>
      <c r="AD2538" s="121">
        <v>964</v>
      </c>
      <c r="AE2538" s="121">
        <v>375</v>
      </c>
      <c r="AF2538" s="88">
        <v>2563</v>
      </c>
      <c r="AG2538" s="88">
        <v>5417</v>
      </c>
    </row>
    <row r="2539" spans="1:33">
      <c r="A2539" s="82" t="s">
        <v>162</v>
      </c>
      <c r="B2539" s="13" t="s">
        <v>75</v>
      </c>
      <c r="C2539" s="13" t="s">
        <v>64</v>
      </c>
      <c r="D2539" s="13">
        <v>2017</v>
      </c>
      <c r="E2539" s="13">
        <v>2017</v>
      </c>
      <c r="F2539" s="13" t="s">
        <v>244</v>
      </c>
      <c r="G2539" s="88"/>
      <c r="H2539" s="88"/>
      <c r="I2539" s="88"/>
      <c r="J2539" s="88"/>
      <c r="K2539" s="88"/>
      <c r="L2539" s="88"/>
      <c r="M2539" s="45">
        <v>39640</v>
      </c>
      <c r="N2539" s="45">
        <v>82629</v>
      </c>
      <c r="O2539" s="45"/>
      <c r="P2539" s="45"/>
      <c r="Q2539" s="45"/>
      <c r="R2539" s="45"/>
      <c r="S2539" s="45"/>
      <c r="T2539" s="45"/>
      <c r="U2539" s="45"/>
      <c r="V2539" s="45"/>
      <c r="W2539" s="138"/>
      <c r="X2539" s="138"/>
      <c r="Y2539" s="138"/>
      <c r="Z2539" s="25">
        <v>0.98466780238500851</v>
      </c>
      <c r="AA2539" s="25">
        <v>0.95292207792207795</v>
      </c>
      <c r="AB2539" s="25">
        <v>0.55600000000000005</v>
      </c>
      <c r="AC2539" s="25">
        <v>4.1700000000000001E-2</v>
      </c>
      <c r="AD2539" s="121">
        <v>2804</v>
      </c>
      <c r="AE2539" s="121">
        <v>697</v>
      </c>
      <c r="AF2539" s="88">
        <v>4440</v>
      </c>
      <c r="AG2539" s="88">
        <v>9799</v>
      </c>
    </row>
    <row r="2540" spans="1:33">
      <c r="A2540" s="82" t="s">
        <v>163</v>
      </c>
      <c r="B2540" s="13" t="s">
        <v>75</v>
      </c>
      <c r="C2540" s="13" t="s">
        <v>64</v>
      </c>
      <c r="D2540" s="13">
        <v>2017</v>
      </c>
      <c r="E2540" s="13">
        <v>2017</v>
      </c>
      <c r="F2540" s="13" t="s">
        <v>244</v>
      </c>
      <c r="G2540" s="88"/>
      <c r="H2540" s="88"/>
      <c r="I2540" s="88"/>
      <c r="J2540" s="88"/>
      <c r="K2540" s="88"/>
      <c r="L2540" s="88"/>
      <c r="M2540" s="45">
        <v>5452</v>
      </c>
      <c r="N2540" s="45">
        <v>12529</v>
      </c>
      <c r="O2540" s="45"/>
      <c r="P2540" s="45"/>
      <c r="Q2540" s="45"/>
      <c r="R2540" s="45"/>
      <c r="S2540" s="45"/>
      <c r="T2540" s="45"/>
      <c r="U2540" s="45"/>
      <c r="V2540" s="45"/>
      <c r="W2540" s="138"/>
      <c r="X2540" s="138"/>
      <c r="Y2540" s="138"/>
      <c r="Z2540" s="25">
        <v>0.989247311827957</v>
      </c>
      <c r="AA2540" s="25">
        <v>0.92253521126760563</v>
      </c>
      <c r="AB2540" s="25">
        <v>0.29599999999999999</v>
      </c>
      <c r="AC2540" s="25">
        <v>6.3500000000000001E-2</v>
      </c>
      <c r="AD2540" s="121">
        <v>345</v>
      </c>
      <c r="AE2540" s="121">
        <v>95</v>
      </c>
      <c r="AF2540" s="88">
        <v>555</v>
      </c>
      <c r="AG2540" s="88">
        <v>1275</v>
      </c>
    </row>
    <row r="2541" spans="1:33">
      <c r="A2541" s="82" t="s">
        <v>164</v>
      </c>
      <c r="B2541" s="13" t="s">
        <v>75</v>
      </c>
      <c r="C2541" s="13" t="s">
        <v>64</v>
      </c>
      <c r="D2541" s="13">
        <v>2017</v>
      </c>
      <c r="E2541" s="13">
        <v>2017</v>
      </c>
      <c r="F2541" s="13" t="s">
        <v>244</v>
      </c>
      <c r="G2541" s="88"/>
      <c r="H2541" s="88"/>
      <c r="I2541" s="88"/>
      <c r="J2541" s="88"/>
      <c r="K2541" s="88"/>
      <c r="L2541" s="88"/>
      <c r="M2541" s="45">
        <v>4269</v>
      </c>
      <c r="N2541" s="45">
        <v>9227</v>
      </c>
      <c r="O2541" s="45"/>
      <c r="P2541" s="45"/>
      <c r="Q2541" s="45"/>
      <c r="R2541" s="45"/>
      <c r="S2541" s="45"/>
      <c r="T2541" s="45"/>
      <c r="U2541" s="45"/>
      <c r="V2541" s="45"/>
      <c r="W2541" s="138"/>
      <c r="X2541" s="138"/>
      <c r="Y2541" s="138"/>
      <c r="Z2541" s="25">
        <v>0.91836734693877553</v>
      </c>
      <c r="AA2541" s="25">
        <v>0.95774647887323938</v>
      </c>
      <c r="AB2541" s="25">
        <v>0.29599999999999999</v>
      </c>
      <c r="AC2541" s="25">
        <v>6.3500000000000001E-2</v>
      </c>
      <c r="AD2541" s="121">
        <v>408</v>
      </c>
      <c r="AE2541" s="121">
        <v>70</v>
      </c>
      <c r="AF2541" s="88">
        <v>399</v>
      </c>
      <c r="AG2541" s="88">
        <v>885</v>
      </c>
    </row>
    <row r="2542" spans="1:33">
      <c r="A2542" s="82" t="s">
        <v>165</v>
      </c>
      <c r="B2542" s="13" t="s">
        <v>75</v>
      </c>
      <c r="C2542" s="13" t="s">
        <v>64</v>
      </c>
      <c r="D2542" s="13">
        <v>2017</v>
      </c>
      <c r="E2542" s="13">
        <v>2017</v>
      </c>
      <c r="F2542" s="13" t="s">
        <v>244</v>
      </c>
      <c r="G2542" s="88"/>
      <c r="H2542" s="88"/>
      <c r="I2542" s="88"/>
      <c r="J2542" s="88"/>
      <c r="K2542" s="88"/>
      <c r="L2542" s="88"/>
      <c r="M2542" s="45">
        <v>937</v>
      </c>
      <c r="N2542" s="45">
        <v>1645</v>
      </c>
      <c r="O2542" s="45"/>
      <c r="P2542" s="45"/>
      <c r="Q2542" s="45"/>
      <c r="R2542" s="45"/>
      <c r="S2542" s="45"/>
      <c r="T2542" s="45"/>
      <c r="U2542" s="45"/>
      <c r="V2542" s="45"/>
      <c r="W2542" s="138"/>
      <c r="X2542" s="138"/>
      <c r="Y2542" s="138"/>
      <c r="Z2542" s="25">
        <v>0.95</v>
      </c>
      <c r="AA2542" s="25">
        <v>0.6071428571428571</v>
      </c>
      <c r="AB2542" s="25">
        <v>0.29599999999999999</v>
      </c>
      <c r="AC2542" s="25">
        <v>6.3500000000000001E-2</v>
      </c>
      <c r="AD2542" s="121">
        <v>75</v>
      </c>
      <c r="AE2542" s="121">
        <v>7</v>
      </c>
      <c r="AF2542" s="88">
        <v>27</v>
      </c>
      <c r="AG2542" s="88">
        <v>37</v>
      </c>
    </row>
    <row r="2543" spans="1:33">
      <c r="A2543" s="82" t="s">
        <v>166</v>
      </c>
      <c r="B2543" s="13" t="s">
        <v>74</v>
      </c>
      <c r="C2543" s="13" t="s">
        <v>64</v>
      </c>
      <c r="D2543" s="13">
        <v>2017</v>
      </c>
      <c r="E2543" s="13">
        <v>2017</v>
      </c>
      <c r="F2543" s="13" t="s">
        <v>244</v>
      </c>
      <c r="G2543" s="88"/>
      <c r="H2543" s="88"/>
      <c r="I2543" s="88"/>
      <c r="J2543" s="88"/>
      <c r="K2543" s="88"/>
      <c r="L2543" s="88"/>
      <c r="M2543" s="45">
        <v>50612</v>
      </c>
      <c r="N2543" s="45">
        <v>117038</v>
      </c>
      <c r="O2543" s="45"/>
      <c r="P2543" s="45"/>
      <c r="Q2543" s="45"/>
      <c r="R2543" s="45"/>
      <c r="S2543" s="45"/>
      <c r="T2543" s="45"/>
      <c r="U2543" s="45"/>
      <c r="V2543" s="45"/>
      <c r="W2543" s="138"/>
      <c r="X2543" s="138"/>
      <c r="Y2543" s="138"/>
      <c r="Z2543" s="25">
        <v>0.98274932614555255</v>
      </c>
      <c r="AA2543" s="25">
        <v>0.92019950124688277</v>
      </c>
      <c r="AB2543" s="25">
        <v>0.4</v>
      </c>
      <c r="AC2543" s="25">
        <v>3.9600000000000003E-2</v>
      </c>
      <c r="AD2543" s="121">
        <v>2676</v>
      </c>
      <c r="AE2543" s="121">
        <v>384</v>
      </c>
      <c r="AF2543" s="88">
        <v>7495</v>
      </c>
      <c r="AG2543" s="88">
        <v>17923</v>
      </c>
    </row>
    <row r="2544" spans="1:33">
      <c r="A2544" s="82" t="s">
        <v>167</v>
      </c>
      <c r="B2544" s="13" t="s">
        <v>75</v>
      </c>
      <c r="C2544" s="13" t="s">
        <v>64</v>
      </c>
      <c r="D2544" s="13">
        <v>2017</v>
      </c>
      <c r="E2544" s="13">
        <v>2017</v>
      </c>
      <c r="F2544" s="13" t="s">
        <v>244</v>
      </c>
      <c r="G2544" s="88"/>
      <c r="H2544" s="88"/>
      <c r="I2544" s="88"/>
      <c r="J2544" s="88"/>
      <c r="K2544" s="88"/>
      <c r="L2544" s="88"/>
      <c r="M2544" s="45">
        <v>2808</v>
      </c>
      <c r="N2544" s="45">
        <v>4955</v>
      </c>
      <c r="O2544" s="45"/>
      <c r="P2544" s="45"/>
      <c r="Q2544" s="45"/>
      <c r="R2544" s="45"/>
      <c r="S2544" s="45"/>
      <c r="T2544" s="45"/>
      <c r="U2544" s="45"/>
      <c r="V2544" s="45"/>
      <c r="W2544" s="138"/>
      <c r="X2544" s="138"/>
      <c r="Y2544" s="138"/>
      <c r="Z2544" s="25">
        <v>0.97478991596638653</v>
      </c>
      <c r="AA2544" s="25">
        <v>0.96</v>
      </c>
      <c r="AB2544" s="25">
        <v>0.29599999999999999</v>
      </c>
      <c r="AC2544" s="25">
        <v>6.3500000000000001E-2</v>
      </c>
      <c r="AD2544" s="121">
        <v>222</v>
      </c>
      <c r="AE2544" s="121">
        <v>22</v>
      </c>
      <c r="AF2544" s="88">
        <v>85</v>
      </c>
      <c r="AG2544" s="88">
        <v>141</v>
      </c>
    </row>
    <row r="2545" spans="1:33">
      <c r="A2545" s="82" t="s">
        <v>168</v>
      </c>
      <c r="B2545" s="13" t="s">
        <v>74</v>
      </c>
      <c r="C2545" s="13" t="s">
        <v>64</v>
      </c>
      <c r="D2545" s="13">
        <v>2017</v>
      </c>
      <c r="E2545" s="13">
        <v>2017</v>
      </c>
      <c r="F2545" s="13" t="s">
        <v>244</v>
      </c>
      <c r="G2545" s="88"/>
      <c r="H2545" s="88"/>
      <c r="I2545" s="88"/>
      <c r="J2545" s="88"/>
      <c r="K2545" s="88"/>
      <c r="L2545" s="88"/>
      <c r="M2545" s="45">
        <v>34711</v>
      </c>
      <c r="N2545" s="45">
        <v>68560</v>
      </c>
      <c r="O2545" s="45"/>
      <c r="P2545" s="45"/>
      <c r="Q2545" s="45"/>
      <c r="R2545" s="45"/>
      <c r="S2545" s="45"/>
      <c r="T2545" s="45"/>
      <c r="U2545" s="45"/>
      <c r="V2545" s="45"/>
      <c r="W2545" s="138"/>
      <c r="X2545" s="138"/>
      <c r="Y2545" s="138"/>
      <c r="Z2545" s="25">
        <v>0.98535394629780304</v>
      </c>
      <c r="AA2545" s="25">
        <v>0.96626506024096381</v>
      </c>
      <c r="AB2545" s="25">
        <v>0.14299999999999999</v>
      </c>
      <c r="AC2545" s="25">
        <v>7.3099999999999998E-2</v>
      </c>
      <c r="AD2545" s="121">
        <v>2796</v>
      </c>
      <c r="AE2545" s="121">
        <v>421</v>
      </c>
      <c r="AF2545" s="88">
        <v>5786</v>
      </c>
      <c r="AG2545" s="88">
        <v>13505</v>
      </c>
    </row>
    <row r="2546" spans="1:33">
      <c r="A2546" s="82" t="s">
        <v>169</v>
      </c>
      <c r="B2546" s="13" t="s">
        <v>74</v>
      </c>
      <c r="C2546" s="13" t="s">
        <v>64</v>
      </c>
      <c r="D2546" s="13">
        <v>2017</v>
      </c>
      <c r="E2546" s="13">
        <v>2017</v>
      </c>
      <c r="F2546" s="13" t="s">
        <v>244</v>
      </c>
      <c r="G2546" s="88"/>
      <c r="H2546" s="88"/>
      <c r="I2546" s="88"/>
      <c r="J2546" s="88"/>
      <c r="K2546" s="88"/>
      <c r="L2546" s="88"/>
      <c r="M2546" s="45">
        <v>9887</v>
      </c>
      <c r="N2546" s="45">
        <v>18924</v>
      </c>
      <c r="O2546" s="45"/>
      <c r="P2546" s="45"/>
      <c r="Q2546" s="45"/>
      <c r="R2546" s="45"/>
      <c r="S2546" s="45"/>
      <c r="T2546" s="45"/>
      <c r="U2546" s="45"/>
      <c r="V2546" s="45"/>
      <c r="W2546" s="138"/>
      <c r="X2546" s="138"/>
      <c r="Y2546" s="138"/>
      <c r="Z2546" s="25">
        <v>0.94871794871794868</v>
      </c>
      <c r="AA2546" s="25">
        <v>0.9375</v>
      </c>
      <c r="AB2546" s="25">
        <v>0.29599999999999999</v>
      </c>
      <c r="AC2546" s="25">
        <v>6.3500000000000001E-2</v>
      </c>
      <c r="AD2546" s="121">
        <v>689</v>
      </c>
      <c r="AE2546" s="121">
        <v>53</v>
      </c>
      <c r="AF2546" s="88">
        <v>834</v>
      </c>
      <c r="AG2546" s="88">
        <v>1724</v>
      </c>
    </row>
    <row r="2547" spans="1:33">
      <c r="A2547" s="82" t="s">
        <v>170</v>
      </c>
      <c r="B2547" s="13" t="s">
        <v>75</v>
      </c>
      <c r="C2547" s="13" t="s">
        <v>64</v>
      </c>
      <c r="D2547" s="13">
        <v>2017</v>
      </c>
      <c r="E2547" s="13">
        <v>2017</v>
      </c>
      <c r="F2547" s="13" t="s">
        <v>244</v>
      </c>
      <c r="G2547" s="88"/>
      <c r="H2547" s="88"/>
      <c r="I2547" s="88"/>
      <c r="J2547" s="88"/>
      <c r="K2547" s="88"/>
      <c r="L2547" s="88"/>
      <c r="M2547" s="45">
        <v>6031</v>
      </c>
      <c r="N2547" s="45">
        <v>13075</v>
      </c>
      <c r="O2547" s="45"/>
      <c r="P2547" s="45"/>
      <c r="Q2547" s="45"/>
      <c r="R2547" s="45"/>
      <c r="S2547" s="45"/>
      <c r="T2547" s="45"/>
      <c r="U2547" s="45"/>
      <c r="V2547" s="45"/>
      <c r="W2547" s="138"/>
      <c r="X2547" s="138"/>
      <c r="Y2547" s="138"/>
      <c r="Z2547" s="25">
        <v>0.99691358024691357</v>
      </c>
      <c r="AA2547" s="25">
        <v>0.9543568464730291</v>
      </c>
      <c r="AB2547" s="25">
        <v>0.29599999999999999</v>
      </c>
      <c r="AC2547" s="25">
        <v>6.3500000000000001E-2</v>
      </c>
      <c r="AD2547" s="121">
        <v>466</v>
      </c>
      <c r="AE2547" s="121">
        <v>79</v>
      </c>
      <c r="AF2547" s="88">
        <v>444</v>
      </c>
      <c r="AG2547" s="88">
        <v>930</v>
      </c>
    </row>
    <row r="2548" spans="1:33">
      <c r="A2548" s="48" t="s">
        <v>171</v>
      </c>
      <c r="B2548" s="13" t="s">
        <v>66</v>
      </c>
      <c r="C2548" s="13" t="s">
        <v>185</v>
      </c>
      <c r="D2548" s="13">
        <v>2017</v>
      </c>
      <c r="E2548" s="13">
        <v>2017</v>
      </c>
      <c r="F2548" s="13" t="s">
        <v>244</v>
      </c>
      <c r="G2548" s="88">
        <v>238703</v>
      </c>
      <c r="H2548" s="88">
        <v>1734938</v>
      </c>
      <c r="I2548" s="88">
        <v>2044</v>
      </c>
      <c r="J2548" s="88">
        <v>17334</v>
      </c>
      <c r="K2548" s="88">
        <v>240747</v>
      </c>
      <c r="L2548" s="88">
        <v>1752272</v>
      </c>
      <c r="M2548" s="45">
        <v>1993019</v>
      </c>
      <c r="N2548" s="45">
        <v>4102999</v>
      </c>
      <c r="O2548" s="45">
        <v>612547</v>
      </c>
      <c r="P2548" s="45">
        <v>3445389</v>
      </c>
      <c r="Q2548" s="45">
        <v>4057936</v>
      </c>
      <c r="R2548" s="45">
        <v>6780</v>
      </c>
      <c r="S2548" s="45">
        <v>38283</v>
      </c>
      <c r="T2548" s="45">
        <v>45063</v>
      </c>
      <c r="U2548" s="45">
        <v>619327</v>
      </c>
      <c r="V2548" s="45">
        <v>3483672</v>
      </c>
      <c r="W2548" s="138">
        <v>555182835</v>
      </c>
      <c r="X2548" s="138">
        <v>5231520</v>
      </c>
      <c r="Y2548" s="138">
        <v>560414355</v>
      </c>
      <c r="Z2548" s="25">
        <v>0.9841604048755046</v>
      </c>
      <c r="AA2548" s="25">
        <v>0.93026985001133822</v>
      </c>
      <c r="AB2548" s="25">
        <v>0.39100000000000001</v>
      </c>
      <c r="AC2548" s="25">
        <v>6.1899999999999997E-2</v>
      </c>
      <c r="AD2548" s="121">
        <v>179129</v>
      </c>
      <c r="AE2548" s="121">
        <v>55303</v>
      </c>
      <c r="AF2548" s="88">
        <v>267556</v>
      </c>
      <c r="AG2548" s="88">
        <v>575667</v>
      </c>
    </row>
    <row r="2549" spans="1:33">
      <c r="A2549" s="48" t="s">
        <v>172</v>
      </c>
      <c r="B2549" s="13" t="s">
        <v>74</v>
      </c>
      <c r="C2549" s="13" t="s">
        <v>185</v>
      </c>
      <c r="D2549" s="13">
        <v>2017</v>
      </c>
      <c r="E2549" s="13">
        <v>2017</v>
      </c>
      <c r="F2549" s="13" t="s">
        <v>244</v>
      </c>
      <c r="G2549" s="88"/>
      <c r="H2549" s="88"/>
      <c r="I2549" s="88"/>
      <c r="J2549" s="88"/>
      <c r="K2549" s="88"/>
      <c r="L2549" s="88"/>
      <c r="M2549" s="45">
        <v>57382</v>
      </c>
      <c r="N2549" s="45">
        <v>107694</v>
      </c>
      <c r="O2549" s="45"/>
      <c r="P2549" s="45"/>
      <c r="Q2549" s="45"/>
      <c r="R2549" s="45"/>
      <c r="S2549" s="45"/>
      <c r="T2549" s="45"/>
      <c r="U2549" s="45"/>
      <c r="V2549" s="45"/>
      <c r="W2549" s="138"/>
      <c r="X2549" s="138"/>
      <c r="Y2549" s="138"/>
      <c r="Z2549" s="25" t="s">
        <v>66</v>
      </c>
      <c r="AA2549" s="25" t="s">
        <v>66</v>
      </c>
      <c r="AB2549" s="25">
        <v>0.45</v>
      </c>
      <c r="AC2549" s="25">
        <v>3.1E-2</v>
      </c>
      <c r="AD2549" s="121">
        <v>6024</v>
      </c>
      <c r="AE2549" s="121">
        <v>2313</v>
      </c>
      <c r="AF2549" s="88">
        <v>6645</v>
      </c>
      <c r="AG2549" s="88">
        <v>13038</v>
      </c>
    </row>
    <row r="2550" spans="1:33">
      <c r="A2550" s="48" t="s">
        <v>173</v>
      </c>
      <c r="B2550" s="13" t="s">
        <v>75</v>
      </c>
      <c r="C2550" s="13" t="s">
        <v>185</v>
      </c>
      <c r="D2550" s="13">
        <v>2017</v>
      </c>
      <c r="E2550" s="13">
        <v>2017</v>
      </c>
      <c r="F2550" s="13" t="s">
        <v>244</v>
      </c>
      <c r="G2550" s="88"/>
      <c r="H2550" s="88"/>
      <c r="I2550" s="88"/>
      <c r="J2550" s="88"/>
      <c r="K2550" s="88"/>
      <c r="L2550" s="88"/>
      <c r="M2550" s="45">
        <v>78</v>
      </c>
      <c r="N2550" s="45">
        <v>137</v>
      </c>
      <c r="O2550" s="45"/>
      <c r="P2550" s="45"/>
      <c r="Q2550" s="45"/>
      <c r="R2550" s="45"/>
      <c r="S2550" s="45"/>
      <c r="T2550" s="45"/>
      <c r="U2550" s="45"/>
      <c r="V2550" s="45"/>
      <c r="W2550" s="138"/>
      <c r="X2550" s="138"/>
      <c r="Y2550" s="138"/>
      <c r="Z2550" s="25">
        <v>1</v>
      </c>
      <c r="AA2550" s="25">
        <v>0.66666666666666663</v>
      </c>
      <c r="AB2550" s="25">
        <v>0.29499999999999998</v>
      </c>
      <c r="AC2550" s="25">
        <v>8.4599999999999995E-2</v>
      </c>
      <c r="AD2550" s="121">
        <v>6</v>
      </c>
      <c r="AE2550" s="121">
        <v>0</v>
      </c>
      <c r="AF2550" s="88" t="s">
        <v>430</v>
      </c>
      <c r="AG2550" s="88" t="s">
        <v>430</v>
      </c>
    </row>
    <row r="2551" spans="1:33">
      <c r="A2551" s="48" t="s">
        <v>174</v>
      </c>
      <c r="B2551" s="13" t="s">
        <v>75</v>
      </c>
      <c r="C2551" s="13" t="s">
        <v>185</v>
      </c>
      <c r="D2551" s="13">
        <v>2017</v>
      </c>
      <c r="E2551" s="13">
        <v>2017</v>
      </c>
      <c r="F2551" s="13" t="s">
        <v>244</v>
      </c>
      <c r="G2551" s="88"/>
      <c r="H2551" s="88"/>
      <c r="I2551" s="88"/>
      <c r="J2551" s="88"/>
      <c r="K2551" s="88"/>
      <c r="L2551" s="88"/>
      <c r="M2551" s="45">
        <v>1666</v>
      </c>
      <c r="N2551" s="45">
        <v>3013</v>
      </c>
      <c r="O2551" s="45"/>
      <c r="P2551" s="45"/>
      <c r="Q2551" s="45"/>
      <c r="R2551" s="45"/>
      <c r="S2551" s="45"/>
      <c r="T2551" s="45"/>
      <c r="U2551" s="45"/>
      <c r="V2551" s="45"/>
      <c r="W2551" s="138"/>
      <c r="X2551" s="138"/>
      <c r="Y2551" s="138"/>
      <c r="Z2551" s="25">
        <v>1</v>
      </c>
      <c r="AA2551" s="25">
        <v>0.98181818181818181</v>
      </c>
      <c r="AB2551" s="25">
        <v>0.29499999999999998</v>
      </c>
      <c r="AC2551" s="25">
        <v>8.4599999999999995E-2</v>
      </c>
      <c r="AD2551" s="121">
        <v>128</v>
      </c>
      <c r="AE2551" s="121">
        <v>23</v>
      </c>
      <c r="AF2551" s="88">
        <v>43</v>
      </c>
      <c r="AG2551" s="88">
        <v>74</v>
      </c>
    </row>
    <row r="2552" spans="1:33">
      <c r="A2552" s="48" t="s">
        <v>175</v>
      </c>
      <c r="B2552" s="13" t="s">
        <v>75</v>
      </c>
      <c r="C2552" s="13" t="s">
        <v>185</v>
      </c>
      <c r="D2552" s="13">
        <v>2017</v>
      </c>
      <c r="E2552" s="13">
        <v>2017</v>
      </c>
      <c r="F2552" s="13" t="s">
        <v>244</v>
      </c>
      <c r="G2552" s="88"/>
      <c r="H2552" s="88"/>
      <c r="I2552" s="88"/>
      <c r="J2552" s="88"/>
      <c r="K2552" s="88"/>
      <c r="L2552" s="88"/>
      <c r="M2552" s="45">
        <v>16544</v>
      </c>
      <c r="N2552" s="45">
        <v>30858</v>
      </c>
      <c r="O2552" s="45"/>
      <c r="P2552" s="45"/>
      <c r="Q2552" s="45"/>
      <c r="R2552" s="45"/>
      <c r="S2552" s="45"/>
      <c r="T2552" s="45"/>
      <c r="U2552" s="45"/>
      <c r="V2552" s="45"/>
      <c r="W2552" s="138"/>
      <c r="X2552" s="138"/>
      <c r="Y2552" s="138"/>
      <c r="Z2552" s="25">
        <v>0.9255079006772009</v>
      </c>
      <c r="AA2552" s="25">
        <v>0.91233283803863297</v>
      </c>
      <c r="AB2552" s="25">
        <v>0.29499999999999998</v>
      </c>
      <c r="AC2552" s="25">
        <v>8.4599999999999995E-2</v>
      </c>
      <c r="AD2552" s="121">
        <v>1955</v>
      </c>
      <c r="AE2552" s="121">
        <v>949</v>
      </c>
      <c r="AF2552" s="88">
        <v>758</v>
      </c>
      <c r="AG2552" s="88">
        <v>1299</v>
      </c>
    </row>
    <row r="2553" spans="1:33">
      <c r="A2553" s="48" t="s">
        <v>176</v>
      </c>
      <c r="B2553" s="13" t="s">
        <v>75</v>
      </c>
      <c r="C2553" s="13" t="s">
        <v>185</v>
      </c>
      <c r="D2553" s="13">
        <v>2017</v>
      </c>
      <c r="E2553" s="13">
        <v>2017</v>
      </c>
      <c r="F2553" s="13" t="s">
        <v>244</v>
      </c>
      <c r="G2553" s="88"/>
      <c r="H2553" s="88"/>
      <c r="I2553" s="88"/>
      <c r="J2553" s="88"/>
      <c r="K2553" s="88"/>
      <c r="L2553" s="88"/>
      <c r="M2553" s="45">
        <v>2804</v>
      </c>
      <c r="N2553" s="45">
        <v>5025</v>
      </c>
      <c r="O2553" s="45"/>
      <c r="P2553" s="45"/>
      <c r="Q2553" s="45"/>
      <c r="R2553" s="45"/>
      <c r="S2553" s="45"/>
      <c r="T2553" s="45"/>
      <c r="U2553" s="45"/>
      <c r="V2553" s="45"/>
      <c r="W2553" s="138"/>
      <c r="X2553" s="138"/>
      <c r="Y2553" s="138"/>
      <c r="Z2553" s="25">
        <v>0.99411764705882355</v>
      </c>
      <c r="AA2553" s="25">
        <v>0.89380530973451322</v>
      </c>
      <c r="AB2553" s="25">
        <v>0.29499999999999998</v>
      </c>
      <c r="AC2553" s="25">
        <v>8.4599999999999995E-2</v>
      </c>
      <c r="AD2553" s="121">
        <v>254</v>
      </c>
      <c r="AE2553" s="121">
        <v>59</v>
      </c>
      <c r="AF2553" s="88">
        <v>59</v>
      </c>
      <c r="AG2553" s="88">
        <v>107</v>
      </c>
    </row>
    <row r="2554" spans="1:33">
      <c r="A2554" s="48" t="s">
        <v>177</v>
      </c>
      <c r="B2554" s="13" t="s">
        <v>75</v>
      </c>
      <c r="C2554" s="13" t="s">
        <v>185</v>
      </c>
      <c r="D2554" s="13">
        <v>2017</v>
      </c>
      <c r="E2554" s="13">
        <v>2017</v>
      </c>
      <c r="F2554" s="13" t="s">
        <v>244</v>
      </c>
      <c r="G2554" s="88"/>
      <c r="H2554" s="88"/>
      <c r="I2554" s="88"/>
      <c r="J2554" s="88"/>
      <c r="K2554" s="88"/>
      <c r="L2554" s="88"/>
      <c r="M2554" s="45">
        <v>692</v>
      </c>
      <c r="N2554" s="45">
        <v>1535</v>
      </c>
      <c r="O2554" s="45"/>
      <c r="P2554" s="45"/>
      <c r="Q2554" s="45"/>
      <c r="R2554" s="45"/>
      <c r="S2554" s="45"/>
      <c r="T2554" s="45"/>
      <c r="U2554" s="45"/>
      <c r="V2554" s="45"/>
      <c r="W2554" s="138"/>
      <c r="X2554" s="138"/>
      <c r="Y2554" s="138"/>
      <c r="Z2554" s="25">
        <v>1</v>
      </c>
      <c r="AA2554" s="25">
        <v>1</v>
      </c>
      <c r="AB2554" s="25">
        <v>0.29499999999999998</v>
      </c>
      <c r="AC2554" s="25">
        <v>8.4599999999999995E-2</v>
      </c>
      <c r="AD2554" s="121">
        <v>69</v>
      </c>
      <c r="AE2554" s="121">
        <v>5</v>
      </c>
      <c r="AF2554" s="88">
        <v>112</v>
      </c>
      <c r="AG2554" s="88">
        <v>252</v>
      </c>
    </row>
    <row r="2555" spans="1:33">
      <c r="A2555" s="48" t="s">
        <v>178</v>
      </c>
      <c r="B2555" s="13" t="s">
        <v>74</v>
      </c>
      <c r="C2555" s="13" t="s">
        <v>185</v>
      </c>
      <c r="D2555" s="13">
        <v>2017</v>
      </c>
      <c r="E2555" s="13">
        <v>2017</v>
      </c>
      <c r="F2555" s="13" t="s">
        <v>244</v>
      </c>
      <c r="G2555" s="88"/>
      <c r="H2555" s="88"/>
      <c r="I2555" s="88"/>
      <c r="J2555" s="88"/>
      <c r="K2555" s="88"/>
      <c r="L2555" s="88"/>
      <c r="M2555" s="45">
        <v>31606</v>
      </c>
      <c r="N2555" s="45">
        <v>62627</v>
      </c>
      <c r="O2555" s="45"/>
      <c r="P2555" s="45"/>
      <c r="Q2555" s="45"/>
      <c r="R2555" s="45"/>
      <c r="S2555" s="45"/>
      <c r="T2555" s="45"/>
      <c r="U2555" s="45"/>
      <c r="V2555" s="45"/>
      <c r="W2555" s="138"/>
      <c r="X2555" s="138"/>
      <c r="Y2555" s="138"/>
      <c r="Z2555" s="25">
        <v>0.97023809523809523</v>
      </c>
      <c r="AA2555" s="25">
        <v>0.9836601307189542</v>
      </c>
      <c r="AB2555" s="25">
        <v>0.33300000000000002</v>
      </c>
      <c r="AC2555" s="25">
        <v>5.8500000000000003E-2</v>
      </c>
      <c r="AD2555" s="121">
        <v>2892</v>
      </c>
      <c r="AE2555" s="121">
        <v>1161</v>
      </c>
      <c r="AF2555" s="88">
        <v>4320</v>
      </c>
      <c r="AG2555" s="88">
        <v>8817</v>
      </c>
    </row>
    <row r="2556" spans="1:33">
      <c r="A2556" s="48" t="s">
        <v>179</v>
      </c>
      <c r="B2556" s="13" t="s">
        <v>75</v>
      </c>
      <c r="C2556" s="13" t="s">
        <v>185</v>
      </c>
      <c r="D2556" s="13">
        <v>2017</v>
      </c>
      <c r="E2556" s="13">
        <v>2017</v>
      </c>
      <c r="F2556" s="13" t="s">
        <v>244</v>
      </c>
      <c r="G2556" s="88"/>
      <c r="H2556" s="88"/>
      <c r="I2556" s="88"/>
      <c r="J2556" s="88"/>
      <c r="K2556" s="88"/>
      <c r="L2556" s="88"/>
      <c r="M2556" s="45">
        <v>2577</v>
      </c>
      <c r="N2556" s="45">
        <v>5280</v>
      </c>
      <c r="O2556" s="45"/>
      <c r="P2556" s="45"/>
      <c r="Q2556" s="45"/>
      <c r="R2556" s="45"/>
      <c r="S2556" s="45"/>
      <c r="T2556" s="45"/>
      <c r="U2556" s="45"/>
      <c r="V2556" s="45"/>
      <c r="W2556" s="138"/>
      <c r="X2556" s="138"/>
      <c r="Y2556" s="138"/>
      <c r="Z2556" s="25">
        <v>1</v>
      </c>
      <c r="AA2556" s="25">
        <v>0.97701149425287359</v>
      </c>
      <c r="AB2556" s="25">
        <v>0.29499999999999998</v>
      </c>
      <c r="AC2556" s="25">
        <v>8.4599999999999995E-2</v>
      </c>
      <c r="AD2556" s="121">
        <v>211</v>
      </c>
      <c r="AE2556" s="121">
        <v>8</v>
      </c>
      <c r="AF2556" s="88">
        <v>97</v>
      </c>
      <c r="AG2556" s="88">
        <v>178</v>
      </c>
    </row>
    <row r="2557" spans="1:33">
      <c r="A2557" s="48" t="s">
        <v>180</v>
      </c>
      <c r="B2557" s="13" t="s">
        <v>75</v>
      </c>
      <c r="C2557" s="13" t="s">
        <v>185</v>
      </c>
      <c r="D2557" s="13">
        <v>2017</v>
      </c>
      <c r="E2557" s="13">
        <v>2017</v>
      </c>
      <c r="F2557" s="13" t="s">
        <v>244</v>
      </c>
      <c r="G2557" s="88"/>
      <c r="H2557" s="88"/>
      <c r="I2557" s="88"/>
      <c r="J2557" s="88"/>
      <c r="K2557" s="88"/>
      <c r="L2557" s="88"/>
      <c r="M2557" s="45">
        <v>6789</v>
      </c>
      <c r="N2557" s="45">
        <v>11966</v>
      </c>
      <c r="O2557" s="45"/>
      <c r="P2557" s="45"/>
      <c r="Q2557" s="45"/>
      <c r="R2557" s="45"/>
      <c r="S2557" s="45"/>
      <c r="T2557" s="45"/>
      <c r="U2557" s="45"/>
      <c r="V2557" s="45"/>
      <c r="W2557" s="138"/>
      <c r="X2557" s="138"/>
      <c r="Y2557" s="138"/>
      <c r="Z2557" s="25">
        <v>0.99704142011834318</v>
      </c>
      <c r="AA2557" s="25">
        <v>0.98367346938775513</v>
      </c>
      <c r="AB2557" s="25">
        <v>0.29499999999999998</v>
      </c>
      <c r="AC2557" s="25">
        <v>8.4599999999999995E-2</v>
      </c>
      <c r="AD2557" s="121">
        <v>596</v>
      </c>
      <c r="AE2557" s="121">
        <v>102</v>
      </c>
      <c r="AF2557" s="88">
        <v>338</v>
      </c>
      <c r="AG2557" s="88">
        <v>685</v>
      </c>
    </row>
    <row r="2558" spans="1:33">
      <c r="A2558" s="82" t="s">
        <v>122</v>
      </c>
      <c r="B2558" s="13" t="s">
        <v>74</v>
      </c>
      <c r="C2558" s="13" t="s">
        <v>185</v>
      </c>
      <c r="D2558" s="13">
        <v>2017</v>
      </c>
      <c r="E2558" s="13">
        <v>2017</v>
      </c>
      <c r="F2558" s="13" t="s">
        <v>244</v>
      </c>
      <c r="G2558" s="88"/>
      <c r="H2558" s="88"/>
      <c r="I2558" s="88"/>
      <c r="J2558" s="88"/>
      <c r="K2558" s="88"/>
      <c r="L2558" s="88"/>
      <c r="M2558" s="45">
        <v>96248</v>
      </c>
      <c r="N2558" s="45">
        <v>222126</v>
      </c>
      <c r="O2558" s="45"/>
      <c r="P2558" s="45"/>
      <c r="Q2558" s="45"/>
      <c r="R2558" s="45"/>
      <c r="S2558" s="45"/>
      <c r="T2558" s="45"/>
      <c r="U2558" s="45"/>
      <c r="V2558" s="45"/>
      <c r="W2558" s="138"/>
      <c r="X2558" s="138"/>
      <c r="Y2558" s="138"/>
      <c r="Z2558" s="25">
        <v>0.95606750602732382</v>
      </c>
      <c r="AA2558" s="25">
        <v>0.94394971189104238</v>
      </c>
      <c r="AB2558" s="25">
        <v>0.41699999999999998</v>
      </c>
      <c r="AC2558" s="25">
        <v>3.9E-2</v>
      </c>
      <c r="AD2558" s="121">
        <v>5513</v>
      </c>
      <c r="AE2558" s="121">
        <v>1856</v>
      </c>
      <c r="AF2558" s="88">
        <v>12432</v>
      </c>
      <c r="AG2558" s="88">
        <v>28262</v>
      </c>
    </row>
    <row r="2559" spans="1:33">
      <c r="A2559" s="82" t="s">
        <v>123</v>
      </c>
      <c r="B2559" s="13" t="s">
        <v>75</v>
      </c>
      <c r="C2559" s="13" t="s">
        <v>185</v>
      </c>
      <c r="D2559" s="13">
        <v>2017</v>
      </c>
      <c r="E2559" s="13">
        <v>2017</v>
      </c>
      <c r="F2559" s="13" t="s">
        <v>244</v>
      </c>
      <c r="G2559" s="88"/>
      <c r="H2559" s="88"/>
      <c r="I2559" s="88"/>
      <c r="J2559" s="88"/>
      <c r="K2559" s="88"/>
      <c r="L2559" s="88"/>
      <c r="M2559" s="45">
        <v>1508</v>
      </c>
      <c r="N2559" s="45">
        <v>3456</v>
      </c>
      <c r="O2559" s="45"/>
      <c r="P2559" s="45"/>
      <c r="Q2559" s="45"/>
      <c r="R2559" s="45"/>
      <c r="S2559" s="45"/>
      <c r="T2559" s="45"/>
      <c r="U2559" s="45"/>
      <c r="V2559" s="45"/>
      <c r="W2559" s="138"/>
      <c r="X2559" s="138"/>
      <c r="Y2559" s="138"/>
      <c r="Z2559" s="25">
        <v>0.97727272727272729</v>
      </c>
      <c r="AA2559" s="25">
        <v>1</v>
      </c>
      <c r="AB2559" s="25">
        <v>0.29499999999999998</v>
      </c>
      <c r="AC2559" s="25">
        <v>8.4599999999999995E-2</v>
      </c>
      <c r="AD2559" s="121">
        <v>126</v>
      </c>
      <c r="AE2559" s="121">
        <v>22</v>
      </c>
      <c r="AF2559" s="88">
        <v>184</v>
      </c>
      <c r="AG2559" s="88">
        <v>390</v>
      </c>
    </row>
    <row r="2560" spans="1:33">
      <c r="A2560" s="82" t="s">
        <v>124</v>
      </c>
      <c r="B2560" s="13" t="s">
        <v>75</v>
      </c>
      <c r="C2560" s="13" t="s">
        <v>185</v>
      </c>
      <c r="D2560" s="13">
        <v>2017</v>
      </c>
      <c r="E2560" s="13">
        <v>2017</v>
      </c>
      <c r="F2560" s="13" t="s">
        <v>244</v>
      </c>
      <c r="G2560" s="88"/>
      <c r="H2560" s="88"/>
      <c r="I2560" s="88"/>
      <c r="J2560" s="88"/>
      <c r="K2560" s="88"/>
      <c r="L2560" s="88"/>
      <c r="M2560" s="45">
        <v>11992</v>
      </c>
      <c r="N2560" s="45">
        <v>20350</v>
      </c>
      <c r="O2560" s="45"/>
      <c r="P2560" s="45"/>
      <c r="Q2560" s="45"/>
      <c r="R2560" s="45"/>
      <c r="S2560" s="45"/>
      <c r="T2560" s="45"/>
      <c r="U2560" s="45"/>
      <c r="V2560" s="45"/>
      <c r="W2560" s="138"/>
      <c r="X2560" s="138"/>
      <c r="Y2560" s="138"/>
      <c r="Z2560" s="25">
        <v>0.99380804953560375</v>
      </c>
      <c r="AA2560" s="25">
        <v>0.97876857749469215</v>
      </c>
      <c r="AB2560" s="25">
        <v>0.29499999999999998</v>
      </c>
      <c r="AC2560" s="25">
        <v>8.4599999999999995E-2</v>
      </c>
      <c r="AD2560" s="121">
        <v>1496</v>
      </c>
      <c r="AE2560" s="121">
        <v>377</v>
      </c>
      <c r="AF2560" s="88">
        <v>504</v>
      </c>
      <c r="AG2560" s="88">
        <v>973</v>
      </c>
    </row>
    <row r="2561" spans="1:33">
      <c r="A2561" s="82" t="s">
        <v>125</v>
      </c>
      <c r="B2561" s="13" t="s">
        <v>75</v>
      </c>
      <c r="C2561" s="13" t="s">
        <v>185</v>
      </c>
      <c r="D2561" s="13">
        <v>2017</v>
      </c>
      <c r="E2561" s="13">
        <v>2017</v>
      </c>
      <c r="F2561" s="13" t="s">
        <v>244</v>
      </c>
      <c r="G2561" s="88"/>
      <c r="H2561" s="88"/>
      <c r="I2561" s="88"/>
      <c r="J2561" s="88"/>
      <c r="K2561" s="88"/>
      <c r="L2561" s="88"/>
      <c r="M2561" s="45">
        <v>17388</v>
      </c>
      <c r="N2561" s="45">
        <v>42136</v>
      </c>
      <c r="O2561" s="45"/>
      <c r="P2561" s="45"/>
      <c r="Q2561" s="45"/>
      <c r="R2561" s="45"/>
      <c r="S2561" s="45"/>
      <c r="T2561" s="45"/>
      <c r="U2561" s="45"/>
      <c r="V2561" s="45"/>
      <c r="W2561" s="138"/>
      <c r="X2561" s="138"/>
      <c r="Y2561" s="138"/>
      <c r="Z2561" s="25">
        <v>0.97406639004149376</v>
      </c>
      <c r="AA2561" s="25">
        <v>0.92482517482517479</v>
      </c>
      <c r="AB2561" s="25">
        <v>0.29499999999999998</v>
      </c>
      <c r="AC2561" s="25">
        <v>8.4599999999999995E-2</v>
      </c>
      <c r="AD2561" s="121">
        <v>1406</v>
      </c>
      <c r="AE2561" s="121">
        <v>197</v>
      </c>
      <c r="AF2561" s="88">
        <v>862</v>
      </c>
      <c r="AG2561" s="88">
        <v>1729</v>
      </c>
    </row>
    <row r="2562" spans="1:33">
      <c r="A2562" s="82" t="s">
        <v>126</v>
      </c>
      <c r="B2562" s="13" t="s">
        <v>75</v>
      </c>
      <c r="C2562" s="13" t="s">
        <v>185</v>
      </c>
      <c r="D2562" s="13">
        <v>2017</v>
      </c>
      <c r="E2562" s="13">
        <v>2017</v>
      </c>
      <c r="F2562" s="13" t="s">
        <v>244</v>
      </c>
      <c r="G2562" s="88"/>
      <c r="H2562" s="88"/>
      <c r="I2562" s="88"/>
      <c r="J2562" s="88"/>
      <c r="K2562" s="88"/>
      <c r="L2562" s="88"/>
      <c r="M2562" s="45">
        <v>1017</v>
      </c>
      <c r="N2562" s="45">
        <v>1965</v>
      </c>
      <c r="O2562" s="45"/>
      <c r="P2562" s="45"/>
      <c r="Q2562" s="45"/>
      <c r="R2562" s="45"/>
      <c r="S2562" s="45"/>
      <c r="T2562" s="45"/>
      <c r="U2562" s="45"/>
      <c r="V2562" s="45"/>
      <c r="W2562" s="138"/>
      <c r="X2562" s="138"/>
      <c r="Y2562" s="138"/>
      <c r="Z2562" s="25">
        <v>1</v>
      </c>
      <c r="AA2562" s="25">
        <v>0.83870967741935487</v>
      </c>
      <c r="AB2562" s="25">
        <v>0.29499999999999998</v>
      </c>
      <c r="AC2562" s="25">
        <v>8.4599999999999995E-2</v>
      </c>
      <c r="AD2562" s="121">
        <v>65</v>
      </c>
      <c r="AE2562" s="121">
        <v>6</v>
      </c>
      <c r="AF2562" s="88">
        <v>54</v>
      </c>
      <c r="AG2562" s="88">
        <v>119</v>
      </c>
    </row>
    <row r="2563" spans="1:33">
      <c r="A2563" s="82" t="s">
        <v>127</v>
      </c>
      <c r="B2563" s="13" t="s">
        <v>75</v>
      </c>
      <c r="C2563" s="13" t="s">
        <v>185</v>
      </c>
      <c r="D2563" s="13">
        <v>2017</v>
      </c>
      <c r="E2563" s="13">
        <v>2017</v>
      </c>
      <c r="F2563" s="13" t="s">
        <v>244</v>
      </c>
      <c r="G2563" s="88"/>
      <c r="H2563" s="88"/>
      <c r="I2563" s="88"/>
      <c r="J2563" s="88"/>
      <c r="K2563" s="88"/>
      <c r="L2563" s="88"/>
      <c r="M2563" s="45">
        <v>68941</v>
      </c>
      <c r="N2563" s="45">
        <v>159703</v>
      </c>
      <c r="O2563" s="45"/>
      <c r="P2563" s="45"/>
      <c r="Q2563" s="45"/>
      <c r="R2563" s="45"/>
      <c r="S2563" s="45"/>
      <c r="T2563" s="45"/>
      <c r="U2563" s="45"/>
      <c r="V2563" s="45"/>
      <c r="W2563" s="138"/>
      <c r="X2563" s="138"/>
      <c r="Y2563" s="138"/>
      <c r="Z2563" s="25">
        <v>0.99063962558502339</v>
      </c>
      <c r="AA2563" s="25">
        <v>0.92347548824232761</v>
      </c>
      <c r="AB2563" s="25">
        <v>0.222</v>
      </c>
      <c r="AC2563" s="25">
        <v>1.6199999999999999E-2</v>
      </c>
      <c r="AD2563" s="121">
        <v>6466</v>
      </c>
      <c r="AE2563" s="121">
        <v>2043</v>
      </c>
      <c r="AF2563" s="88">
        <v>9463</v>
      </c>
      <c r="AG2563" s="88">
        <v>22009</v>
      </c>
    </row>
    <row r="2564" spans="1:33">
      <c r="A2564" s="82" t="s">
        <v>128</v>
      </c>
      <c r="B2564" s="13" t="s">
        <v>75</v>
      </c>
      <c r="C2564" s="13" t="s">
        <v>185</v>
      </c>
      <c r="D2564" s="13">
        <v>2017</v>
      </c>
      <c r="E2564" s="13">
        <v>2017</v>
      </c>
      <c r="F2564" s="13" t="s">
        <v>244</v>
      </c>
      <c r="G2564" s="88"/>
      <c r="H2564" s="88"/>
      <c r="I2564" s="88"/>
      <c r="J2564" s="88"/>
      <c r="K2564" s="88"/>
      <c r="L2564" s="88"/>
      <c r="M2564" s="45">
        <v>10585</v>
      </c>
      <c r="N2564" s="45">
        <v>23866</v>
      </c>
      <c r="O2564" s="45"/>
      <c r="P2564" s="45"/>
      <c r="Q2564" s="45"/>
      <c r="R2564" s="45"/>
      <c r="S2564" s="45"/>
      <c r="T2564" s="45"/>
      <c r="U2564" s="45"/>
      <c r="V2564" s="45"/>
      <c r="W2564" s="138"/>
      <c r="X2564" s="138"/>
      <c r="Y2564" s="138"/>
      <c r="Z2564" s="25">
        <v>0.99672131147540988</v>
      </c>
      <c r="AA2564" s="25">
        <v>0.91911764705882348</v>
      </c>
      <c r="AB2564" s="25">
        <v>0.29499999999999998</v>
      </c>
      <c r="AC2564" s="25">
        <v>8.4599999999999995E-2</v>
      </c>
      <c r="AD2564" s="121">
        <v>926</v>
      </c>
      <c r="AE2564" s="121">
        <v>154</v>
      </c>
      <c r="AF2564" s="88">
        <v>1173</v>
      </c>
      <c r="AG2564" s="88">
        <v>2770</v>
      </c>
    </row>
    <row r="2565" spans="1:33">
      <c r="A2565" s="82" t="s">
        <v>129</v>
      </c>
      <c r="B2565" s="13" t="s">
        <v>75</v>
      </c>
      <c r="C2565" s="13" t="s">
        <v>185</v>
      </c>
      <c r="D2565" s="13">
        <v>2017</v>
      </c>
      <c r="E2565" s="13">
        <v>2017</v>
      </c>
      <c r="F2565" s="13" t="s">
        <v>244</v>
      </c>
      <c r="G2565" s="88"/>
      <c r="H2565" s="88"/>
      <c r="I2565" s="88"/>
      <c r="J2565" s="88"/>
      <c r="K2565" s="88"/>
      <c r="L2565" s="88"/>
      <c r="M2565" s="45">
        <v>6406</v>
      </c>
      <c r="N2565" s="45">
        <v>11846</v>
      </c>
      <c r="O2565" s="45"/>
      <c r="P2565" s="45"/>
      <c r="Q2565" s="45"/>
      <c r="R2565" s="45"/>
      <c r="S2565" s="45"/>
      <c r="T2565" s="45"/>
      <c r="U2565" s="45"/>
      <c r="V2565" s="45"/>
      <c r="W2565" s="138"/>
      <c r="X2565" s="138"/>
      <c r="Y2565" s="138"/>
      <c r="Z2565" s="25">
        <v>0.930379746835443</v>
      </c>
      <c r="AA2565" s="25">
        <v>0.87735849056603776</v>
      </c>
      <c r="AB2565" s="25">
        <v>0.29499999999999998</v>
      </c>
      <c r="AC2565" s="25">
        <v>8.4599999999999995E-2</v>
      </c>
      <c r="AD2565" s="121">
        <v>493</v>
      </c>
      <c r="AE2565" s="121">
        <v>52</v>
      </c>
      <c r="AF2565" s="88">
        <v>348</v>
      </c>
      <c r="AG2565" s="88">
        <v>692</v>
      </c>
    </row>
    <row r="2566" spans="1:33">
      <c r="A2566" s="82" t="s">
        <v>130</v>
      </c>
      <c r="B2566" s="13" t="s">
        <v>75</v>
      </c>
      <c r="C2566" s="13" t="s">
        <v>185</v>
      </c>
      <c r="D2566" s="13">
        <v>2017</v>
      </c>
      <c r="E2566" s="13">
        <v>2017</v>
      </c>
      <c r="F2566" s="13" t="s">
        <v>244</v>
      </c>
      <c r="G2566" s="88"/>
      <c r="H2566" s="88"/>
      <c r="I2566" s="88"/>
      <c r="J2566" s="88"/>
      <c r="K2566" s="88"/>
      <c r="L2566" s="88"/>
      <c r="M2566" s="45">
        <v>1582</v>
      </c>
      <c r="N2566" s="45">
        <v>3172</v>
      </c>
      <c r="O2566" s="45"/>
      <c r="P2566" s="45"/>
      <c r="Q2566" s="45"/>
      <c r="R2566" s="45"/>
      <c r="S2566" s="45"/>
      <c r="T2566" s="45"/>
      <c r="U2566" s="45"/>
      <c r="V2566" s="45"/>
      <c r="W2566" s="138"/>
      <c r="X2566" s="138"/>
      <c r="Y2566" s="138"/>
      <c r="Z2566" s="25">
        <v>0.96052631578947367</v>
      </c>
      <c r="AA2566" s="25">
        <v>0.8936170212765957</v>
      </c>
      <c r="AB2566" s="25">
        <v>0.29499999999999998</v>
      </c>
      <c r="AC2566" s="25">
        <v>8.4599999999999995E-2</v>
      </c>
      <c r="AD2566" s="121">
        <v>102</v>
      </c>
      <c r="AE2566" s="121">
        <v>9</v>
      </c>
      <c r="AF2566" s="88">
        <v>83</v>
      </c>
      <c r="AG2566" s="88">
        <v>157</v>
      </c>
    </row>
    <row r="2567" spans="1:33">
      <c r="A2567" s="82" t="s">
        <v>131</v>
      </c>
      <c r="B2567" s="13" t="s">
        <v>76</v>
      </c>
      <c r="C2567" s="13" t="s">
        <v>185</v>
      </c>
      <c r="D2567" s="13">
        <v>2017</v>
      </c>
      <c r="E2567" s="13">
        <v>2017</v>
      </c>
      <c r="F2567" s="13" t="s">
        <v>244</v>
      </c>
      <c r="G2567" s="88"/>
      <c r="H2567" s="88"/>
      <c r="I2567" s="88"/>
      <c r="J2567" s="88"/>
      <c r="K2567" s="88"/>
      <c r="L2567" s="88"/>
      <c r="M2567" s="45">
        <v>539658</v>
      </c>
      <c r="N2567" s="45">
        <v>1080306</v>
      </c>
      <c r="O2567" s="45"/>
      <c r="P2567" s="45"/>
      <c r="Q2567" s="45"/>
      <c r="R2567" s="45"/>
      <c r="S2567" s="45"/>
      <c r="T2567" s="45"/>
      <c r="U2567" s="45"/>
      <c r="V2567" s="45"/>
      <c r="W2567" s="138"/>
      <c r="X2567" s="138"/>
      <c r="Y2567" s="138"/>
      <c r="Z2567" s="25">
        <v>0.9858131880603791</v>
      </c>
      <c r="AA2567" s="25">
        <v>0.90716078798451261</v>
      </c>
      <c r="AB2567" s="25">
        <v>0.47099999999999997</v>
      </c>
      <c r="AC2567" s="25">
        <v>0.10100000000000001</v>
      </c>
      <c r="AD2567" s="121">
        <v>54604</v>
      </c>
      <c r="AE2567" s="121">
        <v>16955</v>
      </c>
      <c r="AF2567" s="88">
        <v>88071</v>
      </c>
      <c r="AG2567" s="88">
        <v>184165</v>
      </c>
    </row>
    <row r="2568" spans="1:33">
      <c r="A2568" s="82" t="s">
        <v>132</v>
      </c>
      <c r="B2568" s="13" t="s">
        <v>75</v>
      </c>
      <c r="C2568" s="13" t="s">
        <v>185</v>
      </c>
      <c r="D2568" s="13">
        <v>2017</v>
      </c>
      <c r="E2568" s="13">
        <v>2017</v>
      </c>
      <c r="F2568" s="13" t="s">
        <v>244</v>
      </c>
      <c r="G2568" s="88"/>
      <c r="H2568" s="88"/>
      <c r="I2568" s="88"/>
      <c r="J2568" s="88"/>
      <c r="K2568" s="88"/>
      <c r="L2568" s="88"/>
      <c r="M2568" s="45">
        <v>11312</v>
      </c>
      <c r="N2568" s="45">
        <v>27445</v>
      </c>
      <c r="O2568" s="45"/>
      <c r="P2568" s="45"/>
      <c r="Q2568" s="45"/>
      <c r="R2568" s="45"/>
      <c r="S2568" s="45"/>
      <c r="T2568" s="45"/>
      <c r="U2568" s="45"/>
      <c r="V2568" s="45"/>
      <c r="W2568" s="138"/>
      <c r="X2568" s="138"/>
      <c r="Y2568" s="138"/>
      <c r="Z2568" s="25">
        <v>0.99285714285714288</v>
      </c>
      <c r="AA2568" s="25">
        <v>0.99186991869918695</v>
      </c>
      <c r="AB2568" s="25">
        <v>0.29499999999999998</v>
      </c>
      <c r="AC2568" s="25">
        <v>8.4599999999999995E-2</v>
      </c>
      <c r="AD2568" s="121">
        <v>670</v>
      </c>
      <c r="AE2568" s="121">
        <v>103</v>
      </c>
      <c r="AF2568" s="88">
        <v>2502</v>
      </c>
      <c r="AG2568" s="88">
        <v>6090</v>
      </c>
    </row>
    <row r="2569" spans="1:33">
      <c r="A2569" s="82" t="s">
        <v>133</v>
      </c>
      <c r="B2569" s="13" t="s">
        <v>75</v>
      </c>
      <c r="C2569" s="13" t="s">
        <v>185</v>
      </c>
      <c r="D2569" s="13">
        <v>2017</v>
      </c>
      <c r="E2569" s="13">
        <v>2017</v>
      </c>
      <c r="F2569" s="13" t="s">
        <v>244</v>
      </c>
      <c r="G2569" s="88"/>
      <c r="H2569" s="88"/>
      <c r="I2569" s="88"/>
      <c r="J2569" s="88"/>
      <c r="K2569" s="88"/>
      <c r="L2569" s="88"/>
      <c r="M2569" s="45">
        <v>5972</v>
      </c>
      <c r="N2569" s="45">
        <v>9897</v>
      </c>
      <c r="O2569" s="45"/>
      <c r="P2569" s="45"/>
      <c r="Q2569" s="45"/>
      <c r="R2569" s="45"/>
      <c r="S2569" s="45"/>
      <c r="T2569" s="45"/>
      <c r="U2569" s="45"/>
      <c r="V2569" s="45"/>
      <c r="W2569" s="138"/>
      <c r="X2569" s="138"/>
      <c r="Y2569" s="138"/>
      <c r="Z2569" s="25">
        <v>0.98422712933753942</v>
      </c>
      <c r="AA2569" s="25">
        <v>0.93896713615023475</v>
      </c>
      <c r="AB2569" s="25">
        <v>0.29499999999999998</v>
      </c>
      <c r="AC2569" s="25">
        <v>8.4599999999999995E-2</v>
      </c>
      <c r="AD2569" s="121">
        <v>531</v>
      </c>
      <c r="AE2569" s="121">
        <v>177</v>
      </c>
      <c r="AF2569" s="88">
        <v>1115</v>
      </c>
      <c r="AG2569" s="88">
        <v>2040</v>
      </c>
    </row>
    <row r="2570" spans="1:33">
      <c r="A2570" s="82" t="s">
        <v>134</v>
      </c>
      <c r="B2570" s="13" t="s">
        <v>75</v>
      </c>
      <c r="C2570" s="13" t="s">
        <v>185</v>
      </c>
      <c r="D2570" s="13">
        <v>2017</v>
      </c>
      <c r="E2570" s="13">
        <v>2017</v>
      </c>
      <c r="F2570" s="13" t="s">
        <v>244</v>
      </c>
      <c r="G2570" s="88"/>
      <c r="H2570" s="88"/>
      <c r="I2570" s="88"/>
      <c r="J2570" s="88"/>
      <c r="K2570" s="88"/>
      <c r="L2570" s="88"/>
      <c r="M2570" s="45">
        <v>1024</v>
      </c>
      <c r="N2570" s="45">
        <v>1856</v>
      </c>
      <c r="O2570" s="45"/>
      <c r="P2570" s="45"/>
      <c r="Q2570" s="45"/>
      <c r="R2570" s="45"/>
      <c r="S2570" s="45"/>
      <c r="T2570" s="45"/>
      <c r="U2570" s="45"/>
      <c r="V2570" s="45"/>
      <c r="W2570" s="138"/>
      <c r="X2570" s="138"/>
      <c r="Y2570" s="138"/>
      <c r="Z2570" s="25">
        <v>0.89583333333333337</v>
      </c>
      <c r="AA2570" s="25">
        <v>0.66666666666666663</v>
      </c>
      <c r="AB2570" s="25">
        <v>0.29499999999999998</v>
      </c>
      <c r="AC2570" s="25">
        <v>8.4599999999999995E-2</v>
      </c>
      <c r="AD2570" s="121">
        <v>96</v>
      </c>
      <c r="AE2570" s="121">
        <v>15</v>
      </c>
      <c r="AF2570" s="88">
        <v>17</v>
      </c>
      <c r="AG2570" s="88">
        <v>32</v>
      </c>
    </row>
    <row r="2571" spans="1:33">
      <c r="A2571" s="82" t="s">
        <v>135</v>
      </c>
      <c r="B2571" s="13" t="s">
        <v>75</v>
      </c>
      <c r="C2571" s="13" t="s">
        <v>185</v>
      </c>
      <c r="D2571" s="13">
        <v>2017</v>
      </c>
      <c r="E2571" s="13">
        <v>2017</v>
      </c>
      <c r="F2571" s="13" t="s">
        <v>244</v>
      </c>
      <c r="G2571" s="88"/>
      <c r="H2571" s="88"/>
      <c r="I2571" s="88"/>
      <c r="J2571" s="88"/>
      <c r="K2571" s="88"/>
      <c r="L2571" s="88"/>
      <c r="M2571" s="45">
        <v>6320</v>
      </c>
      <c r="N2571" s="45">
        <v>11736</v>
      </c>
      <c r="O2571" s="45"/>
      <c r="P2571" s="45"/>
      <c r="Q2571" s="45"/>
      <c r="R2571" s="45"/>
      <c r="S2571" s="45"/>
      <c r="T2571" s="45"/>
      <c r="U2571" s="45"/>
      <c r="V2571" s="45"/>
      <c r="W2571" s="138"/>
      <c r="X2571" s="138"/>
      <c r="Y2571" s="138"/>
      <c r="Z2571" s="25">
        <v>0.93603411513859269</v>
      </c>
      <c r="AA2571" s="25">
        <v>0.94551282051282048</v>
      </c>
      <c r="AB2571" s="25">
        <v>0.29499999999999998</v>
      </c>
      <c r="AC2571" s="25">
        <v>8.4599999999999995E-2</v>
      </c>
      <c r="AD2571" s="121">
        <v>664</v>
      </c>
      <c r="AE2571" s="121">
        <v>77</v>
      </c>
      <c r="AF2571" s="88">
        <v>486</v>
      </c>
      <c r="AG2571" s="88">
        <v>1087</v>
      </c>
    </row>
    <row r="2572" spans="1:33">
      <c r="A2572" s="82" t="s">
        <v>136</v>
      </c>
      <c r="B2572" s="13" t="s">
        <v>75</v>
      </c>
      <c r="C2572" s="13" t="s">
        <v>185</v>
      </c>
      <c r="D2572" s="13">
        <v>2017</v>
      </c>
      <c r="E2572" s="13">
        <v>2017</v>
      </c>
      <c r="F2572" s="13" t="s">
        <v>244</v>
      </c>
      <c r="G2572" s="88"/>
      <c r="H2572" s="88"/>
      <c r="I2572" s="88"/>
      <c r="J2572" s="88"/>
      <c r="K2572" s="88"/>
      <c r="L2572" s="88"/>
      <c r="M2572" s="45">
        <v>23439</v>
      </c>
      <c r="N2572" s="45">
        <v>54193</v>
      </c>
      <c r="O2572" s="45"/>
      <c r="P2572" s="45"/>
      <c r="Q2572" s="45"/>
      <c r="R2572" s="45"/>
      <c r="S2572" s="45"/>
      <c r="T2572" s="45"/>
      <c r="U2572" s="45"/>
      <c r="V2572" s="45"/>
      <c r="W2572" s="138"/>
      <c r="X2572" s="138"/>
      <c r="Y2572" s="138"/>
      <c r="Z2572" s="25">
        <v>0.97633744855967075</v>
      </c>
      <c r="AA2572" s="25">
        <v>0.95594713656387664</v>
      </c>
      <c r="AB2572" s="25">
        <v>0</v>
      </c>
      <c r="AC2572" s="25">
        <v>3.2300000000000002E-2</v>
      </c>
      <c r="AD2572" s="121">
        <v>1808</v>
      </c>
      <c r="AE2572" s="121">
        <v>390</v>
      </c>
      <c r="AF2572" s="88">
        <v>3317</v>
      </c>
      <c r="AG2572" s="88">
        <v>7814</v>
      </c>
    </row>
    <row r="2573" spans="1:33">
      <c r="A2573" s="82" t="s">
        <v>137</v>
      </c>
      <c r="B2573" s="13" t="s">
        <v>75</v>
      </c>
      <c r="C2573" s="13" t="s">
        <v>185</v>
      </c>
      <c r="D2573" s="13">
        <v>2017</v>
      </c>
      <c r="E2573" s="13">
        <v>2017</v>
      </c>
      <c r="F2573" s="13" t="s">
        <v>244</v>
      </c>
      <c r="G2573" s="88"/>
      <c r="H2573" s="88"/>
      <c r="I2573" s="88"/>
      <c r="J2573" s="88"/>
      <c r="K2573" s="88"/>
      <c r="L2573" s="88"/>
      <c r="M2573" s="45">
        <v>545</v>
      </c>
      <c r="N2573" s="45">
        <v>1172</v>
      </c>
      <c r="O2573" s="45"/>
      <c r="P2573" s="45"/>
      <c r="Q2573" s="45"/>
      <c r="R2573" s="45"/>
      <c r="S2573" s="45"/>
      <c r="T2573" s="45"/>
      <c r="U2573" s="45"/>
      <c r="V2573" s="45"/>
      <c r="W2573" s="138"/>
      <c r="X2573" s="138"/>
      <c r="Y2573" s="138"/>
      <c r="Z2573" s="25">
        <v>0.91891891891891886</v>
      </c>
      <c r="AA2573" s="25">
        <v>0.96</v>
      </c>
      <c r="AB2573" s="25">
        <v>0.29499999999999998</v>
      </c>
      <c r="AC2573" s="25">
        <v>8.4599999999999995E-2</v>
      </c>
      <c r="AD2573" s="121">
        <v>43</v>
      </c>
      <c r="AE2573" s="121">
        <v>8</v>
      </c>
      <c r="AF2573" s="88">
        <v>31</v>
      </c>
      <c r="AG2573" s="88">
        <v>61</v>
      </c>
    </row>
    <row r="2574" spans="1:33">
      <c r="A2574" s="82" t="s">
        <v>138</v>
      </c>
      <c r="B2574" s="13" t="s">
        <v>75</v>
      </c>
      <c r="C2574" s="13" t="s">
        <v>185</v>
      </c>
      <c r="D2574" s="13">
        <v>2017</v>
      </c>
      <c r="E2574" s="13">
        <v>2017</v>
      </c>
      <c r="F2574" s="13" t="s">
        <v>244</v>
      </c>
      <c r="G2574" s="88"/>
      <c r="H2574" s="88"/>
      <c r="I2574" s="88"/>
      <c r="J2574" s="88"/>
      <c r="K2574" s="88"/>
      <c r="L2574" s="88"/>
      <c r="M2574" s="45">
        <v>392</v>
      </c>
      <c r="N2574" s="45">
        <v>675</v>
      </c>
      <c r="O2574" s="45"/>
      <c r="P2574" s="45"/>
      <c r="Q2574" s="45"/>
      <c r="R2574" s="45"/>
      <c r="S2574" s="45"/>
      <c r="T2574" s="45"/>
      <c r="U2574" s="45"/>
      <c r="V2574" s="45"/>
      <c r="W2574" s="138"/>
      <c r="X2574" s="138"/>
      <c r="Y2574" s="138"/>
      <c r="Z2574" s="25">
        <v>1</v>
      </c>
      <c r="AA2574" s="25">
        <v>1</v>
      </c>
      <c r="AB2574" s="25">
        <v>0.29499999999999998</v>
      </c>
      <c r="AC2574" s="25">
        <v>8.4599999999999995E-2</v>
      </c>
      <c r="AD2574" s="121">
        <v>34</v>
      </c>
      <c r="AE2574" s="121">
        <v>10</v>
      </c>
      <c r="AF2574" s="88">
        <v>49</v>
      </c>
      <c r="AG2574" s="88">
        <v>103</v>
      </c>
    </row>
    <row r="2575" spans="1:33">
      <c r="A2575" s="82" t="s">
        <v>139</v>
      </c>
      <c r="B2575" s="13" t="s">
        <v>75</v>
      </c>
      <c r="C2575" s="13" t="s">
        <v>185</v>
      </c>
      <c r="D2575" s="13">
        <v>2017</v>
      </c>
      <c r="E2575" s="13">
        <v>2017</v>
      </c>
      <c r="F2575" s="13" t="s">
        <v>244</v>
      </c>
      <c r="G2575" s="88"/>
      <c r="H2575" s="88"/>
      <c r="I2575" s="88"/>
      <c r="J2575" s="88"/>
      <c r="K2575" s="88"/>
      <c r="L2575" s="88"/>
      <c r="M2575" s="45">
        <v>19822</v>
      </c>
      <c r="N2575" s="45">
        <v>43219</v>
      </c>
      <c r="O2575" s="45"/>
      <c r="P2575" s="45"/>
      <c r="Q2575" s="45"/>
      <c r="R2575" s="45"/>
      <c r="S2575" s="45"/>
      <c r="T2575" s="45"/>
      <c r="U2575" s="45"/>
      <c r="V2575" s="45"/>
      <c r="W2575" s="138"/>
      <c r="X2575" s="138"/>
      <c r="Y2575" s="138"/>
      <c r="Z2575" s="25">
        <v>0.99701789264413521</v>
      </c>
      <c r="AA2575" s="25">
        <v>0.94763513513513509</v>
      </c>
      <c r="AB2575" s="25">
        <v>0.28599999999999998</v>
      </c>
      <c r="AC2575" s="25">
        <v>2.98E-2</v>
      </c>
      <c r="AD2575" s="121">
        <v>1841</v>
      </c>
      <c r="AE2575" s="121">
        <v>528</v>
      </c>
      <c r="AF2575" s="88">
        <v>5556</v>
      </c>
      <c r="AG2575" s="88">
        <v>12871</v>
      </c>
    </row>
    <row r="2576" spans="1:33">
      <c r="A2576" s="82" t="s">
        <v>140</v>
      </c>
      <c r="B2576" s="13" t="s">
        <v>75</v>
      </c>
      <c r="C2576" s="13" t="s">
        <v>185</v>
      </c>
      <c r="D2576" s="13">
        <v>2017</v>
      </c>
      <c r="E2576" s="13">
        <v>2017</v>
      </c>
      <c r="F2576" s="13" t="s">
        <v>244</v>
      </c>
      <c r="G2576" s="88"/>
      <c r="H2576" s="88"/>
      <c r="I2576" s="88"/>
      <c r="J2576" s="88"/>
      <c r="K2576" s="88"/>
      <c r="L2576" s="88"/>
      <c r="M2576" s="45">
        <v>3127</v>
      </c>
      <c r="N2576" s="45">
        <v>6224</v>
      </c>
      <c r="O2576" s="45"/>
      <c r="P2576" s="45"/>
      <c r="Q2576" s="45"/>
      <c r="R2576" s="45"/>
      <c r="S2576" s="45"/>
      <c r="T2576" s="45"/>
      <c r="U2576" s="45"/>
      <c r="V2576" s="45"/>
      <c r="W2576" s="138"/>
      <c r="X2576" s="138"/>
      <c r="Y2576" s="138"/>
      <c r="Z2576" s="25">
        <v>0.93233082706766912</v>
      </c>
      <c r="AA2576" s="25">
        <v>0.9101123595505618</v>
      </c>
      <c r="AB2576" s="25">
        <v>0.29499999999999998</v>
      </c>
      <c r="AC2576" s="25">
        <v>8.4599999999999995E-2</v>
      </c>
      <c r="AD2576" s="121">
        <v>308</v>
      </c>
      <c r="AE2576" s="121">
        <v>82</v>
      </c>
      <c r="AF2576" s="88">
        <v>604</v>
      </c>
      <c r="AG2576" s="88">
        <v>1297</v>
      </c>
    </row>
    <row r="2577" spans="1:33">
      <c r="A2577" s="82" t="s">
        <v>141</v>
      </c>
      <c r="B2577" s="13" t="s">
        <v>75</v>
      </c>
      <c r="C2577" s="13" t="s">
        <v>185</v>
      </c>
      <c r="D2577" s="13">
        <v>2017</v>
      </c>
      <c r="E2577" s="13">
        <v>2017</v>
      </c>
      <c r="F2577" s="13" t="s">
        <v>244</v>
      </c>
      <c r="G2577" s="88"/>
      <c r="H2577" s="88"/>
      <c r="I2577" s="88"/>
      <c r="J2577" s="88"/>
      <c r="K2577" s="88"/>
      <c r="L2577" s="88"/>
      <c r="M2577" s="45">
        <v>4101</v>
      </c>
      <c r="N2577" s="45">
        <v>7086</v>
      </c>
      <c r="O2577" s="45"/>
      <c r="P2577" s="45"/>
      <c r="Q2577" s="45"/>
      <c r="R2577" s="45"/>
      <c r="S2577" s="45"/>
      <c r="T2577" s="45"/>
      <c r="U2577" s="45"/>
      <c r="V2577" s="45"/>
      <c r="W2577" s="138"/>
      <c r="X2577" s="138"/>
      <c r="Y2577" s="138"/>
      <c r="Z2577" s="25">
        <v>0.89639639639639634</v>
      </c>
      <c r="AA2577" s="25">
        <v>0.85620915032679734</v>
      </c>
      <c r="AB2577" s="25">
        <v>0.29499999999999998</v>
      </c>
      <c r="AC2577" s="25">
        <v>8.4599999999999995E-2</v>
      </c>
      <c r="AD2577" s="121">
        <v>363</v>
      </c>
      <c r="AE2577" s="121">
        <v>101</v>
      </c>
      <c r="AF2577" s="88">
        <v>118</v>
      </c>
      <c r="AG2577" s="88">
        <v>212</v>
      </c>
    </row>
    <row r="2578" spans="1:33">
      <c r="A2578" s="82" t="s">
        <v>142</v>
      </c>
      <c r="B2578" s="13" t="s">
        <v>74</v>
      </c>
      <c r="C2578" s="13" t="s">
        <v>185</v>
      </c>
      <c r="D2578" s="13">
        <v>2017</v>
      </c>
      <c r="E2578" s="13">
        <v>2017</v>
      </c>
      <c r="F2578" s="13" t="s">
        <v>244</v>
      </c>
      <c r="G2578" s="88"/>
      <c r="H2578" s="88"/>
      <c r="I2578" s="88"/>
      <c r="J2578" s="88"/>
      <c r="K2578" s="88"/>
      <c r="L2578" s="88"/>
      <c r="M2578" s="45">
        <v>115627</v>
      </c>
      <c r="N2578" s="45">
        <v>233036</v>
      </c>
      <c r="O2578" s="45"/>
      <c r="P2578" s="45"/>
      <c r="Q2578" s="45"/>
      <c r="R2578" s="45"/>
      <c r="S2578" s="45"/>
      <c r="T2578" s="45"/>
      <c r="U2578" s="45"/>
      <c r="V2578" s="45"/>
      <c r="W2578" s="138"/>
      <c r="X2578" s="138"/>
      <c r="Y2578" s="138"/>
      <c r="Z2578" s="25">
        <v>0.99591305963217536</v>
      </c>
      <c r="AA2578" s="25">
        <v>0.99412751677852351</v>
      </c>
      <c r="AB2578" s="25">
        <v>0.35699999999999998</v>
      </c>
      <c r="AC2578" s="25">
        <v>6.3700000000000007E-2</v>
      </c>
      <c r="AD2578" s="121">
        <v>7995</v>
      </c>
      <c r="AE2578" s="121">
        <v>1961</v>
      </c>
      <c r="AF2578" s="88">
        <v>23512</v>
      </c>
      <c r="AG2578" s="88">
        <v>51927</v>
      </c>
    </row>
    <row r="2579" spans="1:33">
      <c r="A2579" s="82" t="s">
        <v>143</v>
      </c>
      <c r="B2579" s="13" t="s">
        <v>74</v>
      </c>
      <c r="C2579" s="13" t="s">
        <v>185</v>
      </c>
      <c r="D2579" s="13">
        <v>2017</v>
      </c>
      <c r="E2579" s="13">
        <v>2017</v>
      </c>
      <c r="F2579" s="13" t="s">
        <v>244</v>
      </c>
      <c r="G2579" s="88"/>
      <c r="H2579" s="88"/>
      <c r="I2579" s="88"/>
      <c r="J2579" s="88"/>
      <c r="K2579" s="88"/>
      <c r="L2579" s="88"/>
      <c r="M2579" s="45">
        <v>8686</v>
      </c>
      <c r="N2579" s="45">
        <v>16186</v>
      </c>
      <c r="O2579" s="45"/>
      <c r="P2579" s="45"/>
      <c r="Q2579" s="45"/>
      <c r="R2579" s="45"/>
      <c r="S2579" s="45"/>
      <c r="T2579" s="45"/>
      <c r="U2579" s="45"/>
      <c r="V2579" s="45"/>
      <c r="W2579" s="138"/>
      <c r="X2579" s="138"/>
      <c r="Y2579" s="138"/>
      <c r="Z2579" s="25">
        <v>1</v>
      </c>
      <c r="AA2579" s="25">
        <v>0.8839285714285714</v>
      </c>
      <c r="AB2579" s="25">
        <v>0.29499999999999998</v>
      </c>
      <c r="AC2579" s="25">
        <v>8.4599999999999995E-2</v>
      </c>
      <c r="AD2579" s="121">
        <v>779</v>
      </c>
      <c r="AE2579" s="121">
        <v>425</v>
      </c>
      <c r="AF2579" s="88">
        <v>554</v>
      </c>
      <c r="AG2579" s="88">
        <v>1176</v>
      </c>
    </row>
    <row r="2580" spans="1:33">
      <c r="A2580" s="82" t="s">
        <v>144</v>
      </c>
      <c r="B2580" s="13" t="s">
        <v>75</v>
      </c>
      <c r="C2580" s="13" t="s">
        <v>185</v>
      </c>
      <c r="D2580" s="13">
        <v>2017</v>
      </c>
      <c r="E2580" s="13">
        <v>2017</v>
      </c>
      <c r="F2580" s="13" t="s">
        <v>244</v>
      </c>
      <c r="G2580" s="88"/>
      <c r="H2580" s="88"/>
      <c r="I2580" s="88"/>
      <c r="J2580" s="88"/>
      <c r="K2580" s="88"/>
      <c r="L2580" s="88"/>
      <c r="M2580" s="45">
        <v>1082</v>
      </c>
      <c r="N2580" s="45">
        <v>1960</v>
      </c>
      <c r="O2580" s="45"/>
      <c r="P2580" s="45"/>
      <c r="Q2580" s="45"/>
      <c r="R2580" s="45"/>
      <c r="S2580" s="45"/>
      <c r="T2580" s="45"/>
      <c r="U2580" s="45"/>
      <c r="V2580" s="45"/>
      <c r="W2580" s="138"/>
      <c r="X2580" s="138"/>
      <c r="Y2580" s="138"/>
      <c r="Z2580" s="25">
        <v>0.98809523809523814</v>
      </c>
      <c r="AA2580" s="25">
        <v>0.93939393939393945</v>
      </c>
      <c r="AB2580" s="25">
        <v>0.29499999999999998</v>
      </c>
      <c r="AC2580" s="25">
        <v>8.4599999999999995E-2</v>
      </c>
      <c r="AD2580" s="121">
        <v>142</v>
      </c>
      <c r="AE2580" s="121">
        <v>21</v>
      </c>
      <c r="AF2580" s="88">
        <v>45</v>
      </c>
      <c r="AG2580" s="88">
        <v>74</v>
      </c>
    </row>
    <row r="2581" spans="1:33">
      <c r="A2581" s="82" t="s">
        <v>145</v>
      </c>
      <c r="B2581" s="13" t="s">
        <v>75</v>
      </c>
      <c r="C2581" s="13" t="s">
        <v>185</v>
      </c>
      <c r="D2581" s="13">
        <v>2017</v>
      </c>
      <c r="E2581" s="13">
        <v>2017</v>
      </c>
      <c r="F2581" s="13" t="s">
        <v>244</v>
      </c>
      <c r="G2581" s="88"/>
      <c r="H2581" s="88"/>
      <c r="I2581" s="88"/>
      <c r="J2581" s="88"/>
      <c r="K2581" s="88"/>
      <c r="L2581" s="88"/>
      <c r="M2581" s="45">
        <v>123150</v>
      </c>
      <c r="N2581" s="45">
        <v>271909</v>
      </c>
      <c r="O2581" s="45"/>
      <c r="P2581" s="45"/>
      <c r="Q2581" s="45"/>
      <c r="R2581" s="45"/>
      <c r="S2581" s="45"/>
      <c r="T2581" s="45"/>
      <c r="U2581" s="45"/>
      <c r="V2581" s="45"/>
      <c r="W2581" s="138"/>
      <c r="X2581" s="138"/>
      <c r="Y2581" s="138"/>
      <c r="Z2581" s="25">
        <v>0.99561961283029532</v>
      </c>
      <c r="AA2581" s="25">
        <v>0.93817878028404345</v>
      </c>
      <c r="AB2581" s="25">
        <v>0.314</v>
      </c>
      <c r="AC2581" s="25">
        <v>4.7800000000000002E-2</v>
      </c>
      <c r="AD2581" s="121">
        <v>12191</v>
      </c>
      <c r="AE2581" s="121">
        <v>3601</v>
      </c>
      <c r="AF2581" s="88">
        <v>13199</v>
      </c>
      <c r="AG2581" s="88">
        <v>30239</v>
      </c>
    </row>
    <row r="2582" spans="1:33">
      <c r="A2582" s="82" t="s">
        <v>146</v>
      </c>
      <c r="B2582" s="13" t="s">
        <v>74</v>
      </c>
      <c r="C2582" s="13" t="s">
        <v>185</v>
      </c>
      <c r="D2582" s="13">
        <v>2017</v>
      </c>
      <c r="E2582" s="13">
        <v>2017</v>
      </c>
      <c r="F2582" s="13" t="s">
        <v>244</v>
      </c>
      <c r="G2582" s="88"/>
      <c r="H2582" s="88"/>
      <c r="I2582" s="88"/>
      <c r="J2582" s="88"/>
      <c r="K2582" s="88"/>
      <c r="L2582" s="88"/>
      <c r="M2582" s="45">
        <v>98666</v>
      </c>
      <c r="N2582" s="45">
        <v>205778</v>
      </c>
      <c r="O2582" s="45"/>
      <c r="P2582" s="45"/>
      <c r="Q2582" s="45"/>
      <c r="R2582" s="45"/>
      <c r="S2582" s="45"/>
      <c r="T2582" s="45"/>
      <c r="U2582" s="45"/>
      <c r="V2582" s="45"/>
      <c r="W2582" s="138"/>
      <c r="X2582" s="138"/>
      <c r="Y2582" s="138"/>
      <c r="Z2582" s="25">
        <v>0.99525638129658911</v>
      </c>
      <c r="AA2582" s="25">
        <v>0.98845598845598848</v>
      </c>
      <c r="AB2582" s="25">
        <v>0.5</v>
      </c>
      <c r="AC2582" s="25">
        <v>4.2099999999999999E-2</v>
      </c>
      <c r="AD2582" s="121">
        <v>8716</v>
      </c>
      <c r="AE2582" s="121">
        <v>2558</v>
      </c>
      <c r="AF2582" s="88">
        <v>7718</v>
      </c>
      <c r="AG2582" s="88">
        <v>15554</v>
      </c>
    </row>
    <row r="2583" spans="1:33">
      <c r="A2583" s="82" t="s">
        <v>147</v>
      </c>
      <c r="B2583" s="13" t="s">
        <v>75</v>
      </c>
      <c r="C2583" s="13" t="s">
        <v>185</v>
      </c>
      <c r="D2583" s="13">
        <v>2017</v>
      </c>
      <c r="E2583" s="13">
        <v>2017</v>
      </c>
      <c r="F2583" s="13" t="s">
        <v>244</v>
      </c>
      <c r="G2583" s="88"/>
      <c r="H2583" s="88"/>
      <c r="I2583" s="88"/>
      <c r="J2583" s="88"/>
      <c r="K2583" s="88"/>
      <c r="L2583" s="88"/>
      <c r="M2583" s="45">
        <v>2146</v>
      </c>
      <c r="N2583" s="45">
        <v>4763</v>
      </c>
      <c r="O2583" s="45"/>
      <c r="P2583" s="45"/>
      <c r="Q2583" s="45"/>
      <c r="R2583" s="45"/>
      <c r="S2583" s="45"/>
      <c r="T2583" s="45"/>
      <c r="U2583" s="45"/>
      <c r="V2583" s="45"/>
      <c r="W2583" s="138"/>
      <c r="X2583" s="138"/>
      <c r="Y2583" s="138"/>
      <c r="Z2583" s="25">
        <v>0.98958333333333337</v>
      </c>
      <c r="AA2583" s="25">
        <v>0.95454545454545459</v>
      </c>
      <c r="AB2583" s="25">
        <v>0.29499999999999998</v>
      </c>
      <c r="AC2583" s="25">
        <v>8.4599999999999995E-2</v>
      </c>
      <c r="AD2583" s="121">
        <v>185</v>
      </c>
      <c r="AE2583" s="121">
        <v>46</v>
      </c>
      <c r="AF2583" s="88">
        <v>273</v>
      </c>
      <c r="AG2583" s="88">
        <v>662</v>
      </c>
    </row>
    <row r="2584" spans="1:33">
      <c r="A2584" s="82" t="s">
        <v>148</v>
      </c>
      <c r="B2584" s="13" t="s">
        <v>75</v>
      </c>
      <c r="C2584" s="13" t="s">
        <v>185</v>
      </c>
      <c r="D2584" s="13">
        <v>2017</v>
      </c>
      <c r="E2584" s="13">
        <v>2017</v>
      </c>
      <c r="F2584" s="13" t="s">
        <v>244</v>
      </c>
      <c r="G2584" s="88"/>
      <c r="H2584" s="88"/>
      <c r="I2584" s="88"/>
      <c r="J2584" s="88"/>
      <c r="K2584" s="88"/>
      <c r="L2584" s="88"/>
      <c r="M2584" s="45">
        <v>166053</v>
      </c>
      <c r="N2584" s="45">
        <v>361938</v>
      </c>
      <c r="O2584" s="45"/>
      <c r="P2584" s="45"/>
      <c r="Q2584" s="45"/>
      <c r="R2584" s="45"/>
      <c r="S2584" s="45"/>
      <c r="T2584" s="45"/>
      <c r="U2584" s="45"/>
      <c r="V2584" s="45"/>
      <c r="W2584" s="138"/>
      <c r="X2584" s="138"/>
      <c r="Y2584" s="138"/>
      <c r="Z2584" s="25">
        <v>0.99482084346263611</v>
      </c>
      <c r="AA2584" s="25">
        <v>0.94178565824572413</v>
      </c>
      <c r="AB2584" s="25">
        <v>0.26100000000000001</v>
      </c>
      <c r="AC2584" s="25">
        <v>3.6999999999999998E-2</v>
      </c>
      <c r="AD2584" s="121">
        <v>13766</v>
      </c>
      <c r="AE2584" s="121">
        <v>3850</v>
      </c>
      <c r="AF2584" s="88">
        <v>17547</v>
      </c>
      <c r="AG2584" s="88">
        <v>38230</v>
      </c>
    </row>
    <row r="2585" spans="1:33">
      <c r="A2585" s="82" t="s">
        <v>149</v>
      </c>
      <c r="B2585" s="13" t="s">
        <v>74</v>
      </c>
      <c r="C2585" s="13" t="s">
        <v>185</v>
      </c>
      <c r="D2585" s="13">
        <v>2017</v>
      </c>
      <c r="E2585" s="13">
        <v>2017</v>
      </c>
      <c r="F2585" s="13" t="s">
        <v>244</v>
      </c>
      <c r="G2585" s="88"/>
      <c r="H2585" s="88"/>
      <c r="I2585" s="88"/>
      <c r="J2585" s="88"/>
      <c r="K2585" s="88"/>
      <c r="L2585" s="88"/>
      <c r="M2585" s="45">
        <v>133572</v>
      </c>
      <c r="N2585" s="45">
        <v>267512</v>
      </c>
      <c r="O2585" s="45"/>
      <c r="P2585" s="45"/>
      <c r="Q2585" s="45"/>
      <c r="R2585" s="45"/>
      <c r="S2585" s="45"/>
      <c r="T2585" s="45"/>
      <c r="U2585" s="45"/>
      <c r="V2585" s="45"/>
      <c r="W2585" s="138"/>
      <c r="X2585" s="138"/>
      <c r="Y2585" s="138"/>
      <c r="Z2585" s="25">
        <v>0.98243846264574641</v>
      </c>
      <c r="AA2585" s="25">
        <v>0.95470249520153549</v>
      </c>
      <c r="AB2585" s="25">
        <v>0.42399999999999999</v>
      </c>
      <c r="AC2585" s="25">
        <v>2.76E-2</v>
      </c>
      <c r="AD2585" s="121">
        <v>14024</v>
      </c>
      <c r="AE2585" s="121">
        <v>5965</v>
      </c>
      <c r="AF2585" s="88">
        <v>12959</v>
      </c>
      <c r="AG2585" s="88">
        <v>27114</v>
      </c>
    </row>
    <row r="2586" spans="1:33">
      <c r="A2586" s="82" t="s">
        <v>150</v>
      </c>
      <c r="B2586" s="13" t="s">
        <v>74</v>
      </c>
      <c r="C2586" s="13" t="s">
        <v>185</v>
      </c>
      <c r="D2586" s="13">
        <v>2017</v>
      </c>
      <c r="E2586" s="13">
        <v>2017</v>
      </c>
      <c r="F2586" s="13" t="s">
        <v>244</v>
      </c>
      <c r="G2586" s="88"/>
      <c r="H2586" s="88"/>
      <c r="I2586" s="88"/>
      <c r="J2586" s="88"/>
      <c r="K2586" s="88"/>
      <c r="L2586" s="88"/>
      <c r="M2586" s="45">
        <v>34152</v>
      </c>
      <c r="N2586" s="45">
        <v>50937</v>
      </c>
      <c r="O2586" s="45"/>
      <c r="P2586" s="45"/>
      <c r="Q2586" s="45"/>
      <c r="R2586" s="45"/>
      <c r="S2586" s="45"/>
      <c r="T2586" s="45"/>
      <c r="U2586" s="45"/>
      <c r="V2586" s="45"/>
      <c r="W2586" s="138"/>
      <c r="X2586" s="138"/>
      <c r="Y2586" s="138"/>
      <c r="Z2586" s="25">
        <v>0.98618618618618614</v>
      </c>
      <c r="AA2586" s="25">
        <v>0.90364277320799058</v>
      </c>
      <c r="AB2586" s="25">
        <v>0.3</v>
      </c>
      <c r="AC2586" s="25">
        <v>8.3000000000000004E-2</v>
      </c>
      <c r="AD2586" s="121">
        <v>3270</v>
      </c>
      <c r="AE2586" s="121">
        <v>1172</v>
      </c>
      <c r="AF2586" s="88">
        <v>3481</v>
      </c>
      <c r="AG2586" s="88">
        <v>5699</v>
      </c>
    </row>
    <row r="2587" spans="1:33">
      <c r="A2587" s="82" t="s">
        <v>151</v>
      </c>
      <c r="B2587" s="13" t="s">
        <v>75</v>
      </c>
      <c r="C2587" s="13" t="s">
        <v>185</v>
      </c>
      <c r="D2587" s="13">
        <v>2017</v>
      </c>
      <c r="E2587" s="13">
        <v>2017</v>
      </c>
      <c r="F2587" s="13" t="s">
        <v>244</v>
      </c>
      <c r="G2587" s="88"/>
      <c r="H2587" s="88"/>
      <c r="I2587" s="88"/>
      <c r="J2587" s="88"/>
      <c r="K2587" s="88"/>
      <c r="L2587" s="88"/>
      <c r="M2587" s="45">
        <v>48114</v>
      </c>
      <c r="N2587" s="45">
        <v>106429</v>
      </c>
      <c r="O2587" s="45"/>
      <c r="P2587" s="45"/>
      <c r="Q2587" s="45"/>
      <c r="R2587" s="45"/>
      <c r="S2587" s="45"/>
      <c r="T2587" s="45"/>
      <c r="U2587" s="45"/>
      <c r="V2587" s="45"/>
      <c r="W2587" s="138"/>
      <c r="X2587" s="138"/>
      <c r="Y2587" s="138"/>
      <c r="Z2587" s="25">
        <v>0.98521505376344087</v>
      </c>
      <c r="AA2587" s="25">
        <v>0.92159559834938098</v>
      </c>
      <c r="AB2587" s="25">
        <v>7.0999999999999994E-2</v>
      </c>
      <c r="AC2587" s="25">
        <v>3.6499999999999998E-2</v>
      </c>
      <c r="AD2587" s="121">
        <v>3641</v>
      </c>
      <c r="AE2587" s="121">
        <v>1351</v>
      </c>
      <c r="AF2587" s="88">
        <v>6022</v>
      </c>
      <c r="AG2587" s="88">
        <v>13142</v>
      </c>
    </row>
    <row r="2588" spans="1:33">
      <c r="A2588" s="82" t="s">
        <v>152</v>
      </c>
      <c r="B2588" s="13" t="s">
        <v>74</v>
      </c>
      <c r="C2588" s="13" t="s">
        <v>185</v>
      </c>
      <c r="D2588" s="13">
        <v>2017</v>
      </c>
      <c r="E2588" s="13">
        <v>2017</v>
      </c>
      <c r="F2588" s="13" t="s">
        <v>244</v>
      </c>
      <c r="G2588" s="88"/>
      <c r="H2588" s="88"/>
      <c r="I2588" s="88"/>
      <c r="J2588" s="88"/>
      <c r="K2588" s="88"/>
      <c r="L2588" s="88"/>
      <c r="M2588" s="45">
        <v>9456</v>
      </c>
      <c r="N2588" s="45">
        <v>16645</v>
      </c>
      <c r="O2588" s="45"/>
      <c r="P2588" s="45"/>
      <c r="Q2588" s="45"/>
      <c r="R2588" s="45"/>
      <c r="S2588" s="45"/>
      <c r="T2588" s="45"/>
      <c r="U2588" s="45"/>
      <c r="V2588" s="45"/>
      <c r="W2588" s="138"/>
      <c r="X2588" s="138"/>
      <c r="Y2588" s="138"/>
      <c r="Z2588" s="25">
        <v>0.9860788863109049</v>
      </c>
      <c r="AA2588" s="25">
        <v>0.98340248962655596</v>
      </c>
      <c r="AB2588" s="25">
        <v>0.29499999999999998</v>
      </c>
      <c r="AC2588" s="25">
        <v>8.4599999999999995E-2</v>
      </c>
      <c r="AD2588" s="121">
        <v>885</v>
      </c>
      <c r="AE2588" s="121">
        <v>240</v>
      </c>
      <c r="AF2588" s="88">
        <v>968</v>
      </c>
      <c r="AG2588" s="88">
        <v>2041</v>
      </c>
    </row>
    <row r="2589" spans="1:33">
      <c r="A2589" s="82" t="s">
        <v>153</v>
      </c>
      <c r="B2589" s="13" t="s">
        <v>74</v>
      </c>
      <c r="C2589" s="13" t="s">
        <v>185</v>
      </c>
      <c r="D2589" s="13">
        <v>2017</v>
      </c>
      <c r="E2589" s="13">
        <v>2017</v>
      </c>
      <c r="F2589" s="13" t="s">
        <v>244</v>
      </c>
      <c r="G2589" s="88"/>
      <c r="H2589" s="88"/>
      <c r="I2589" s="88"/>
      <c r="J2589" s="88"/>
      <c r="K2589" s="88"/>
      <c r="L2589" s="88"/>
      <c r="M2589" s="45">
        <v>13401</v>
      </c>
      <c r="N2589" s="45">
        <v>25662</v>
      </c>
      <c r="O2589" s="45"/>
      <c r="P2589" s="45"/>
      <c r="Q2589" s="45"/>
      <c r="R2589" s="45"/>
      <c r="S2589" s="45"/>
      <c r="T2589" s="45"/>
      <c r="U2589" s="45"/>
      <c r="V2589" s="45"/>
      <c r="W2589" s="138"/>
      <c r="X2589" s="138"/>
      <c r="Y2589" s="138"/>
      <c r="Z2589" s="25">
        <v>0.98185117967332125</v>
      </c>
      <c r="AA2589" s="25">
        <v>0.87687687687687688</v>
      </c>
      <c r="AB2589" s="25">
        <v>0.29499999999999998</v>
      </c>
      <c r="AC2589" s="25">
        <v>8.4599999999999995E-2</v>
      </c>
      <c r="AD2589" s="121">
        <v>1330</v>
      </c>
      <c r="AE2589" s="121">
        <v>444</v>
      </c>
      <c r="AF2589" s="88">
        <v>2883</v>
      </c>
      <c r="AG2589" s="88">
        <v>5803</v>
      </c>
    </row>
    <row r="2590" spans="1:33">
      <c r="A2590" s="82" t="s">
        <v>154</v>
      </c>
      <c r="B2590" s="13" t="s">
        <v>74</v>
      </c>
      <c r="C2590" s="13" t="s">
        <v>185</v>
      </c>
      <c r="D2590" s="13">
        <v>2017</v>
      </c>
      <c r="E2590" s="13">
        <v>2017</v>
      </c>
      <c r="F2590" s="13" t="s">
        <v>244</v>
      </c>
      <c r="G2590" s="88"/>
      <c r="H2590" s="88"/>
      <c r="I2590" s="88"/>
      <c r="J2590" s="88"/>
      <c r="K2590" s="88"/>
      <c r="L2590" s="88"/>
      <c r="M2590" s="45">
        <v>18120</v>
      </c>
      <c r="N2590" s="45">
        <v>36519</v>
      </c>
      <c r="O2590" s="45"/>
      <c r="P2590" s="45"/>
      <c r="Q2590" s="45"/>
      <c r="R2590" s="45"/>
      <c r="S2590" s="45"/>
      <c r="T2590" s="45"/>
      <c r="U2590" s="45"/>
      <c r="V2590" s="45"/>
      <c r="W2590" s="138"/>
      <c r="X2590" s="138"/>
      <c r="Y2590" s="138"/>
      <c r="Z2590" s="25">
        <v>0.97329376854599403</v>
      </c>
      <c r="AA2590" s="25">
        <v>0.91884057971014488</v>
      </c>
      <c r="AB2590" s="25">
        <v>0.29499999999999998</v>
      </c>
      <c r="AC2590" s="25">
        <v>8.4599999999999995E-2</v>
      </c>
      <c r="AD2590" s="121">
        <v>1902</v>
      </c>
      <c r="AE2590" s="121">
        <v>734</v>
      </c>
      <c r="AF2590" s="88">
        <v>3858</v>
      </c>
      <c r="AG2590" s="88">
        <v>8984</v>
      </c>
    </row>
    <row r="2591" spans="1:33">
      <c r="A2591" s="82" t="s">
        <v>155</v>
      </c>
      <c r="B2591" s="13" t="s">
        <v>74</v>
      </c>
      <c r="C2591" s="13" t="s">
        <v>185</v>
      </c>
      <c r="D2591" s="13">
        <v>2017</v>
      </c>
      <c r="E2591" s="13">
        <v>2017</v>
      </c>
      <c r="F2591" s="13" t="s">
        <v>244</v>
      </c>
      <c r="G2591" s="88"/>
      <c r="H2591" s="88"/>
      <c r="I2591" s="88"/>
      <c r="J2591" s="88"/>
      <c r="K2591" s="88"/>
      <c r="L2591" s="88"/>
      <c r="M2591" s="45">
        <v>46807</v>
      </c>
      <c r="N2591" s="45">
        <v>90804</v>
      </c>
      <c r="O2591" s="45"/>
      <c r="P2591" s="45"/>
      <c r="Q2591" s="45"/>
      <c r="R2591" s="45"/>
      <c r="S2591" s="45"/>
      <c r="T2591" s="45"/>
      <c r="U2591" s="45"/>
      <c r="V2591" s="45"/>
      <c r="W2591" s="138"/>
      <c r="X2591" s="138"/>
      <c r="Y2591" s="138"/>
      <c r="Z2591" s="25">
        <v>0.9795501022494888</v>
      </c>
      <c r="AA2591" s="25">
        <v>0.97360248447204967</v>
      </c>
      <c r="AB2591" s="25">
        <v>0.4</v>
      </c>
      <c r="AC2591" s="25">
        <v>5.4199999999999998E-2</v>
      </c>
      <c r="AD2591" s="121">
        <v>3756</v>
      </c>
      <c r="AE2591" s="121">
        <v>1154</v>
      </c>
      <c r="AF2591" s="88">
        <v>7971</v>
      </c>
      <c r="AG2591" s="88">
        <v>16617</v>
      </c>
    </row>
    <row r="2592" spans="1:33">
      <c r="A2592" s="82" t="s">
        <v>156</v>
      </c>
      <c r="B2592" s="13" t="s">
        <v>74</v>
      </c>
      <c r="C2592" s="13" t="s">
        <v>185</v>
      </c>
      <c r="D2592" s="13">
        <v>2017</v>
      </c>
      <c r="E2592" s="13">
        <v>2017</v>
      </c>
      <c r="F2592" s="13" t="s">
        <v>244</v>
      </c>
      <c r="G2592" s="88"/>
      <c r="H2592" s="88"/>
      <c r="I2592" s="88"/>
      <c r="J2592" s="88"/>
      <c r="K2592" s="88"/>
      <c r="L2592" s="88"/>
      <c r="M2592" s="45">
        <v>14156</v>
      </c>
      <c r="N2592" s="45">
        <v>25125</v>
      </c>
      <c r="O2592" s="45"/>
      <c r="P2592" s="45"/>
      <c r="Q2592" s="45"/>
      <c r="R2592" s="45"/>
      <c r="S2592" s="45"/>
      <c r="T2592" s="45"/>
      <c r="U2592" s="45"/>
      <c r="V2592" s="45"/>
      <c r="W2592" s="138"/>
      <c r="X2592" s="138"/>
      <c r="Y2592" s="138"/>
      <c r="Z2592" s="25">
        <v>0.98619329388560162</v>
      </c>
      <c r="AA2592" s="25">
        <v>0.99537037037037035</v>
      </c>
      <c r="AB2592" s="25">
        <v>0.29499999999999998</v>
      </c>
      <c r="AC2592" s="25">
        <v>8.4599999999999995E-2</v>
      </c>
      <c r="AD2592" s="121">
        <v>737</v>
      </c>
      <c r="AE2592" s="121">
        <v>334</v>
      </c>
      <c r="AF2592" s="88">
        <v>2081</v>
      </c>
      <c r="AG2592" s="88">
        <v>4466</v>
      </c>
    </row>
    <row r="2593" spans="1:33">
      <c r="A2593" s="82" t="s">
        <v>157</v>
      </c>
      <c r="B2593" s="13" t="s">
        <v>75</v>
      </c>
      <c r="C2593" s="13" t="s">
        <v>185</v>
      </c>
      <c r="D2593" s="13">
        <v>2017</v>
      </c>
      <c r="E2593" s="13">
        <v>2017</v>
      </c>
      <c r="F2593" s="13" t="s">
        <v>244</v>
      </c>
      <c r="G2593" s="88"/>
      <c r="H2593" s="88"/>
      <c r="I2593" s="88"/>
      <c r="J2593" s="88"/>
      <c r="K2593" s="88"/>
      <c r="L2593" s="88"/>
      <c r="M2593" s="45">
        <v>12375</v>
      </c>
      <c r="N2593" s="45">
        <v>23244</v>
      </c>
      <c r="O2593" s="45"/>
      <c r="P2593" s="45"/>
      <c r="Q2593" s="45"/>
      <c r="R2593" s="45"/>
      <c r="S2593" s="45"/>
      <c r="T2593" s="45"/>
      <c r="U2593" s="45"/>
      <c r="V2593" s="45"/>
      <c r="W2593" s="138"/>
      <c r="X2593" s="138"/>
      <c r="Y2593" s="138"/>
      <c r="Z2593" s="25">
        <v>0.96423248882265278</v>
      </c>
      <c r="AA2593" s="25">
        <v>0.96047430830039526</v>
      </c>
      <c r="AB2593" s="25">
        <v>0.29499999999999998</v>
      </c>
      <c r="AC2593" s="25">
        <v>8.4599999999999995E-2</v>
      </c>
      <c r="AD2593" s="121">
        <v>1340</v>
      </c>
      <c r="AE2593" s="121">
        <v>330</v>
      </c>
      <c r="AF2593" s="88">
        <v>519</v>
      </c>
      <c r="AG2593" s="88">
        <v>851</v>
      </c>
    </row>
    <row r="2594" spans="1:33">
      <c r="A2594" s="82" t="s">
        <v>158</v>
      </c>
      <c r="B2594" s="13" t="s">
        <v>75</v>
      </c>
      <c r="C2594" s="13" t="s">
        <v>185</v>
      </c>
      <c r="D2594" s="13">
        <v>2017</v>
      </c>
      <c r="E2594" s="13">
        <v>2017</v>
      </c>
      <c r="F2594" s="13" t="s">
        <v>244</v>
      </c>
      <c r="G2594" s="88"/>
      <c r="H2594" s="88"/>
      <c r="I2594" s="88"/>
      <c r="J2594" s="88"/>
      <c r="K2594" s="88"/>
      <c r="L2594" s="88"/>
      <c r="M2594" s="45">
        <v>160</v>
      </c>
      <c r="N2594" s="45">
        <v>268</v>
      </c>
      <c r="O2594" s="45"/>
      <c r="P2594" s="45"/>
      <c r="Q2594" s="45"/>
      <c r="R2594" s="45"/>
      <c r="S2594" s="45"/>
      <c r="T2594" s="45"/>
      <c r="U2594" s="45"/>
      <c r="V2594" s="45"/>
      <c r="W2594" s="138"/>
      <c r="X2594" s="138"/>
      <c r="Y2594" s="138"/>
      <c r="Z2594" s="25">
        <v>1</v>
      </c>
      <c r="AA2594" s="25">
        <v>0.83333333333333337</v>
      </c>
      <c r="AB2594" s="25">
        <v>0.29499999999999998</v>
      </c>
      <c r="AC2594" s="25">
        <v>8.4599999999999995E-2</v>
      </c>
      <c r="AD2594" s="121">
        <v>18</v>
      </c>
      <c r="AE2594" s="121">
        <v>3</v>
      </c>
      <c r="AF2594" s="88" t="s">
        <v>430</v>
      </c>
      <c r="AG2594" s="88" t="s">
        <v>430</v>
      </c>
    </row>
    <row r="2595" spans="1:33">
      <c r="A2595" s="82" t="s">
        <v>159</v>
      </c>
      <c r="B2595" s="13" t="s">
        <v>75</v>
      </c>
      <c r="C2595" s="13" t="s">
        <v>185</v>
      </c>
      <c r="D2595" s="13">
        <v>2017</v>
      </c>
      <c r="E2595" s="13">
        <v>2017</v>
      </c>
      <c r="F2595" s="13" t="s">
        <v>244</v>
      </c>
      <c r="G2595" s="88"/>
      <c r="H2595" s="88"/>
      <c r="I2595" s="88"/>
      <c r="J2595" s="88"/>
      <c r="K2595" s="88"/>
      <c r="L2595" s="88"/>
      <c r="M2595" s="45">
        <v>3050</v>
      </c>
      <c r="N2595" s="45">
        <v>6241</v>
      </c>
      <c r="O2595" s="45"/>
      <c r="P2595" s="45"/>
      <c r="Q2595" s="45"/>
      <c r="R2595" s="45"/>
      <c r="S2595" s="45"/>
      <c r="T2595" s="45"/>
      <c r="U2595" s="45"/>
      <c r="V2595" s="45"/>
      <c r="W2595" s="138"/>
      <c r="X2595" s="138"/>
      <c r="Y2595" s="138"/>
      <c r="Z2595" s="25">
        <v>0.98684210526315785</v>
      </c>
      <c r="AA2595" s="25">
        <v>0.85950413223140498</v>
      </c>
      <c r="AB2595" s="25">
        <v>0.29499999999999998</v>
      </c>
      <c r="AC2595" s="25">
        <v>8.4599999999999995E-2</v>
      </c>
      <c r="AD2595" s="121">
        <v>308</v>
      </c>
      <c r="AE2595" s="121">
        <v>89</v>
      </c>
      <c r="AF2595" s="88">
        <v>157</v>
      </c>
      <c r="AG2595" s="88">
        <v>289</v>
      </c>
    </row>
    <row r="2596" spans="1:33">
      <c r="A2596" s="82" t="s">
        <v>160</v>
      </c>
      <c r="B2596" s="13" t="s">
        <v>74</v>
      </c>
      <c r="C2596" s="13" t="s">
        <v>185</v>
      </c>
      <c r="D2596" s="13">
        <v>2017</v>
      </c>
      <c r="E2596" s="13">
        <v>2017</v>
      </c>
      <c r="F2596" s="13" t="s">
        <v>244</v>
      </c>
      <c r="G2596" s="88"/>
      <c r="H2596" s="88"/>
      <c r="I2596" s="88"/>
      <c r="J2596" s="88"/>
      <c r="K2596" s="88"/>
      <c r="L2596" s="88"/>
      <c r="M2596" s="45">
        <v>21031</v>
      </c>
      <c r="N2596" s="45">
        <v>39333</v>
      </c>
      <c r="O2596" s="45"/>
      <c r="P2596" s="45"/>
      <c r="Q2596" s="45"/>
      <c r="R2596" s="45"/>
      <c r="S2596" s="45"/>
      <c r="T2596" s="45"/>
      <c r="U2596" s="45"/>
      <c r="V2596" s="45"/>
      <c r="W2596" s="138"/>
      <c r="X2596" s="138"/>
      <c r="Y2596" s="138"/>
      <c r="Z2596" s="25">
        <v>0.97444444444444445</v>
      </c>
      <c r="AA2596" s="25">
        <v>0.97023809523809523</v>
      </c>
      <c r="AB2596" s="25">
        <v>0.5</v>
      </c>
      <c r="AC2596" s="25">
        <v>5.7000000000000002E-3</v>
      </c>
      <c r="AD2596" s="121">
        <v>1182</v>
      </c>
      <c r="AE2596" s="121">
        <v>634</v>
      </c>
      <c r="AF2596" s="88">
        <v>1912</v>
      </c>
      <c r="AG2596" s="88">
        <v>3875</v>
      </c>
    </row>
    <row r="2597" spans="1:33">
      <c r="A2597" s="82" t="s">
        <v>161</v>
      </c>
      <c r="B2597" s="13" t="s">
        <v>74</v>
      </c>
      <c r="C2597" s="13" t="s">
        <v>185</v>
      </c>
      <c r="D2597" s="13">
        <v>2017</v>
      </c>
      <c r="E2597" s="13">
        <v>2017</v>
      </c>
      <c r="F2597" s="13" t="s">
        <v>244</v>
      </c>
      <c r="G2597" s="88"/>
      <c r="H2597" s="88"/>
      <c r="I2597" s="88"/>
      <c r="J2597" s="88"/>
      <c r="K2597" s="88"/>
      <c r="L2597" s="88"/>
      <c r="M2597" s="45">
        <v>17242</v>
      </c>
      <c r="N2597" s="45">
        <v>30059</v>
      </c>
      <c r="O2597" s="45"/>
      <c r="P2597" s="45"/>
      <c r="Q2597" s="45"/>
      <c r="R2597" s="45"/>
      <c r="S2597" s="45"/>
      <c r="T2597" s="45"/>
      <c r="U2597" s="45"/>
      <c r="V2597" s="45"/>
      <c r="W2597" s="138"/>
      <c r="X2597" s="138"/>
      <c r="Y2597" s="138"/>
      <c r="Z2597" s="25">
        <v>0.97302904564315351</v>
      </c>
      <c r="AA2597" s="25">
        <v>0.90829694323144106</v>
      </c>
      <c r="AB2597" s="25">
        <v>0.29499999999999998</v>
      </c>
      <c r="AC2597" s="25">
        <v>8.4599999999999995E-2</v>
      </c>
      <c r="AD2597" s="121">
        <v>1234</v>
      </c>
      <c r="AE2597" s="121">
        <v>530</v>
      </c>
      <c r="AF2597" s="88">
        <v>2578</v>
      </c>
      <c r="AG2597" s="88">
        <v>5466</v>
      </c>
    </row>
    <row r="2598" spans="1:33">
      <c r="A2598" s="82" t="s">
        <v>162</v>
      </c>
      <c r="B2598" s="13" t="s">
        <v>75</v>
      </c>
      <c r="C2598" s="13" t="s">
        <v>185</v>
      </c>
      <c r="D2598" s="13">
        <v>2017</v>
      </c>
      <c r="E2598" s="13">
        <v>2017</v>
      </c>
      <c r="F2598" s="13" t="s">
        <v>244</v>
      </c>
      <c r="G2598" s="88"/>
      <c r="H2598" s="88"/>
      <c r="I2598" s="88"/>
      <c r="J2598" s="88"/>
      <c r="K2598" s="88"/>
      <c r="L2598" s="88"/>
      <c r="M2598" s="45">
        <v>39568</v>
      </c>
      <c r="N2598" s="45">
        <v>82528</v>
      </c>
      <c r="O2598" s="45"/>
      <c r="P2598" s="45"/>
      <c r="Q2598" s="45"/>
      <c r="R2598" s="45"/>
      <c r="S2598" s="45"/>
      <c r="T2598" s="45"/>
      <c r="U2598" s="45"/>
      <c r="V2598" s="45"/>
      <c r="W2598" s="138"/>
      <c r="X2598" s="138"/>
      <c r="Y2598" s="138"/>
      <c r="Z2598" s="25">
        <v>0.98519980266403551</v>
      </c>
      <c r="AA2598" s="25">
        <v>0.95195195195195192</v>
      </c>
      <c r="AB2598" s="25">
        <v>0.55600000000000005</v>
      </c>
      <c r="AC2598" s="25">
        <v>4.2900000000000001E-2</v>
      </c>
      <c r="AD2598" s="121">
        <v>3293</v>
      </c>
      <c r="AE2598" s="121">
        <v>841</v>
      </c>
      <c r="AF2598" s="88">
        <v>4379</v>
      </c>
      <c r="AG2598" s="88">
        <v>9713</v>
      </c>
    </row>
    <row r="2599" spans="1:33">
      <c r="A2599" s="82" t="s">
        <v>163</v>
      </c>
      <c r="B2599" s="13" t="s">
        <v>75</v>
      </c>
      <c r="C2599" s="13" t="s">
        <v>185</v>
      </c>
      <c r="D2599" s="13">
        <v>2017</v>
      </c>
      <c r="E2599" s="13">
        <v>2017</v>
      </c>
      <c r="F2599" s="13" t="s">
        <v>244</v>
      </c>
      <c r="G2599" s="88"/>
      <c r="H2599" s="88"/>
      <c r="I2599" s="88"/>
      <c r="J2599" s="88"/>
      <c r="K2599" s="88"/>
      <c r="L2599" s="88"/>
      <c r="M2599" s="45">
        <v>5413</v>
      </c>
      <c r="N2599" s="45">
        <v>12391</v>
      </c>
      <c r="O2599" s="45"/>
      <c r="P2599" s="45"/>
      <c r="Q2599" s="45"/>
      <c r="R2599" s="45"/>
      <c r="S2599" s="45"/>
      <c r="T2599" s="45"/>
      <c r="U2599" s="45"/>
      <c r="V2599" s="45"/>
      <c r="W2599" s="138"/>
      <c r="X2599" s="138"/>
      <c r="Y2599" s="138"/>
      <c r="Z2599" s="25">
        <v>0.99567099567099571</v>
      </c>
      <c r="AA2599" s="25">
        <v>0.90816326530612246</v>
      </c>
      <c r="AB2599" s="25">
        <v>0.29499999999999998</v>
      </c>
      <c r="AC2599" s="25">
        <v>8.4599999999999995E-2</v>
      </c>
      <c r="AD2599" s="121">
        <v>464</v>
      </c>
      <c r="AE2599" s="121">
        <v>136</v>
      </c>
      <c r="AF2599" s="88">
        <v>538</v>
      </c>
      <c r="AG2599" s="88">
        <v>1241</v>
      </c>
    </row>
    <row r="2600" spans="1:33">
      <c r="A2600" s="82" t="s">
        <v>164</v>
      </c>
      <c r="B2600" s="13" t="s">
        <v>75</v>
      </c>
      <c r="C2600" s="13" t="s">
        <v>185</v>
      </c>
      <c r="D2600" s="13">
        <v>2017</v>
      </c>
      <c r="E2600" s="13">
        <v>2017</v>
      </c>
      <c r="F2600" s="13" t="s">
        <v>244</v>
      </c>
      <c r="G2600" s="88"/>
      <c r="H2600" s="88"/>
      <c r="I2600" s="88"/>
      <c r="J2600" s="88"/>
      <c r="K2600" s="88"/>
      <c r="L2600" s="88"/>
      <c r="M2600" s="45">
        <v>4296</v>
      </c>
      <c r="N2600" s="45">
        <v>9342</v>
      </c>
      <c r="O2600" s="45"/>
      <c r="P2600" s="45"/>
      <c r="Q2600" s="45"/>
      <c r="R2600" s="45"/>
      <c r="S2600" s="45"/>
      <c r="T2600" s="45"/>
      <c r="U2600" s="45"/>
      <c r="V2600" s="45"/>
      <c r="W2600" s="138"/>
      <c r="X2600" s="138"/>
      <c r="Y2600" s="138"/>
      <c r="Z2600" s="25">
        <v>0.93518518518518523</v>
      </c>
      <c r="AA2600" s="25">
        <v>0.91549295774647887</v>
      </c>
      <c r="AB2600" s="25">
        <v>0.29499999999999998</v>
      </c>
      <c r="AC2600" s="25">
        <v>8.4599999999999995E-2</v>
      </c>
      <c r="AD2600" s="121">
        <v>399</v>
      </c>
      <c r="AE2600" s="121">
        <v>58</v>
      </c>
      <c r="AF2600" s="88">
        <v>395</v>
      </c>
      <c r="AG2600" s="88">
        <v>854</v>
      </c>
    </row>
    <row r="2601" spans="1:33">
      <c r="A2601" s="82" t="s">
        <v>165</v>
      </c>
      <c r="B2601" s="13" t="s">
        <v>75</v>
      </c>
      <c r="C2601" s="13" t="s">
        <v>185</v>
      </c>
      <c r="D2601" s="13">
        <v>2017</v>
      </c>
      <c r="E2601" s="13">
        <v>2017</v>
      </c>
      <c r="F2601" s="13" t="s">
        <v>244</v>
      </c>
      <c r="G2601" s="88"/>
      <c r="H2601" s="88"/>
      <c r="I2601" s="88"/>
      <c r="J2601" s="88"/>
      <c r="K2601" s="88"/>
      <c r="L2601" s="88"/>
      <c r="M2601" s="45">
        <v>972</v>
      </c>
      <c r="N2601" s="45">
        <v>1707</v>
      </c>
      <c r="O2601" s="45"/>
      <c r="P2601" s="45"/>
      <c r="Q2601" s="45"/>
      <c r="R2601" s="45"/>
      <c r="S2601" s="45"/>
      <c r="T2601" s="45"/>
      <c r="U2601" s="45"/>
      <c r="V2601" s="45"/>
      <c r="W2601" s="138"/>
      <c r="X2601" s="138"/>
      <c r="Y2601" s="138"/>
      <c r="Z2601" s="25">
        <v>1</v>
      </c>
      <c r="AA2601" s="25">
        <v>0.63636363636363635</v>
      </c>
      <c r="AB2601" s="25">
        <v>0.29499999999999998</v>
      </c>
      <c r="AC2601" s="25">
        <v>8.4599999999999995E-2</v>
      </c>
      <c r="AD2601" s="121">
        <v>104</v>
      </c>
      <c r="AE2601" s="121">
        <v>9</v>
      </c>
      <c r="AF2601" s="88">
        <v>26</v>
      </c>
      <c r="AG2601" s="88">
        <v>36</v>
      </c>
    </row>
    <row r="2602" spans="1:33">
      <c r="A2602" s="82" t="s">
        <v>166</v>
      </c>
      <c r="B2602" s="13" t="s">
        <v>74</v>
      </c>
      <c r="C2602" s="13" t="s">
        <v>185</v>
      </c>
      <c r="D2602" s="13">
        <v>2017</v>
      </c>
      <c r="E2602" s="13">
        <v>2017</v>
      </c>
      <c r="F2602" s="13" t="s">
        <v>244</v>
      </c>
      <c r="G2602" s="88"/>
      <c r="H2602" s="88"/>
      <c r="I2602" s="88"/>
      <c r="J2602" s="88"/>
      <c r="K2602" s="88"/>
      <c r="L2602" s="88"/>
      <c r="M2602" s="45">
        <v>50769</v>
      </c>
      <c r="N2602" s="45">
        <v>117031</v>
      </c>
      <c r="O2602" s="45"/>
      <c r="P2602" s="45"/>
      <c r="Q2602" s="45"/>
      <c r="R2602" s="45"/>
      <c r="S2602" s="45"/>
      <c r="T2602" s="45"/>
      <c r="U2602" s="45"/>
      <c r="V2602" s="45"/>
      <c r="W2602" s="138"/>
      <c r="X2602" s="138"/>
      <c r="Y2602" s="138"/>
      <c r="Z2602" s="25">
        <v>0.94336202990484819</v>
      </c>
      <c r="AA2602" s="25">
        <v>0.75496688741721851</v>
      </c>
      <c r="AB2602" s="25">
        <v>0.4</v>
      </c>
      <c r="AC2602" s="25">
        <v>4.2799999999999998E-2</v>
      </c>
      <c r="AD2602" s="121">
        <v>2924</v>
      </c>
      <c r="AE2602" s="121">
        <v>392</v>
      </c>
      <c r="AF2602" s="88">
        <v>7478</v>
      </c>
      <c r="AG2602" s="88">
        <v>17914</v>
      </c>
    </row>
    <row r="2603" spans="1:33">
      <c r="A2603" s="82" t="s">
        <v>167</v>
      </c>
      <c r="B2603" s="13" t="s">
        <v>75</v>
      </c>
      <c r="C2603" s="13" t="s">
        <v>185</v>
      </c>
      <c r="D2603" s="13">
        <v>2017</v>
      </c>
      <c r="E2603" s="13">
        <v>2017</v>
      </c>
      <c r="F2603" s="13" t="s">
        <v>244</v>
      </c>
      <c r="G2603" s="88"/>
      <c r="H2603" s="88"/>
      <c r="I2603" s="88"/>
      <c r="J2603" s="88"/>
      <c r="K2603" s="88"/>
      <c r="L2603" s="88"/>
      <c r="M2603" s="45">
        <v>2762</v>
      </c>
      <c r="N2603" s="45">
        <v>4839</v>
      </c>
      <c r="O2603" s="45"/>
      <c r="P2603" s="45"/>
      <c r="Q2603" s="45"/>
      <c r="R2603" s="45"/>
      <c r="S2603" s="45"/>
      <c r="T2603" s="45"/>
      <c r="U2603" s="45"/>
      <c r="V2603" s="45"/>
      <c r="W2603" s="138"/>
      <c r="X2603" s="138"/>
      <c r="Y2603" s="138"/>
      <c r="Z2603" s="25">
        <v>0.97810218978102192</v>
      </c>
      <c r="AA2603" s="25">
        <v>0.93396226415094341</v>
      </c>
      <c r="AB2603" s="25">
        <v>0.29499999999999998</v>
      </c>
      <c r="AC2603" s="25">
        <v>8.4599999999999995E-2</v>
      </c>
      <c r="AD2603" s="121">
        <v>254</v>
      </c>
      <c r="AE2603" s="121">
        <v>1</v>
      </c>
      <c r="AF2603" s="88">
        <v>84</v>
      </c>
      <c r="AG2603" s="88">
        <v>139</v>
      </c>
    </row>
    <row r="2604" spans="1:33">
      <c r="A2604" s="82" t="s">
        <v>168</v>
      </c>
      <c r="B2604" s="13" t="s">
        <v>74</v>
      </c>
      <c r="C2604" s="13" t="s">
        <v>185</v>
      </c>
      <c r="D2604" s="13">
        <v>2017</v>
      </c>
      <c r="E2604" s="13">
        <v>2017</v>
      </c>
      <c r="F2604" s="13" t="s">
        <v>244</v>
      </c>
      <c r="G2604" s="88"/>
      <c r="H2604" s="88"/>
      <c r="I2604" s="88"/>
      <c r="J2604" s="88"/>
      <c r="K2604" s="88"/>
      <c r="L2604" s="88"/>
      <c r="M2604" s="45">
        <v>34825</v>
      </c>
      <c r="N2604" s="45">
        <v>68412</v>
      </c>
      <c r="O2604" s="45"/>
      <c r="P2604" s="45"/>
      <c r="Q2604" s="45"/>
      <c r="R2604" s="45"/>
      <c r="S2604" s="45"/>
      <c r="T2604" s="45"/>
      <c r="U2604" s="45"/>
      <c r="V2604" s="45"/>
      <c r="W2604" s="138"/>
      <c r="X2604" s="138"/>
      <c r="Y2604" s="138"/>
      <c r="Z2604" s="25">
        <v>0.98614150255288113</v>
      </c>
      <c r="AA2604" s="25">
        <v>0.97043832823649334</v>
      </c>
      <c r="AB2604" s="25">
        <v>0.13300000000000001</v>
      </c>
      <c r="AC2604" s="25">
        <v>6.13E-2</v>
      </c>
      <c r="AD2604" s="121">
        <v>3172</v>
      </c>
      <c r="AE2604" s="121">
        <v>423</v>
      </c>
      <c r="AF2604" s="88">
        <v>5838</v>
      </c>
      <c r="AG2604" s="88">
        <v>13666</v>
      </c>
    </row>
    <row r="2605" spans="1:33">
      <c r="A2605" s="82" t="s">
        <v>169</v>
      </c>
      <c r="B2605" s="13" t="s">
        <v>74</v>
      </c>
      <c r="C2605" s="13" t="s">
        <v>185</v>
      </c>
      <c r="D2605" s="13">
        <v>2017</v>
      </c>
      <c r="E2605" s="13">
        <v>2017</v>
      </c>
      <c r="F2605" s="13" t="s">
        <v>244</v>
      </c>
      <c r="G2605" s="88"/>
      <c r="H2605" s="88"/>
      <c r="I2605" s="88"/>
      <c r="J2605" s="88"/>
      <c r="K2605" s="88"/>
      <c r="L2605" s="88"/>
      <c r="M2605" s="45">
        <v>9815</v>
      </c>
      <c r="N2605" s="45">
        <v>18777</v>
      </c>
      <c r="O2605" s="45"/>
      <c r="P2605" s="45"/>
      <c r="Q2605" s="45"/>
      <c r="R2605" s="45"/>
      <c r="S2605" s="45"/>
      <c r="T2605" s="45"/>
      <c r="U2605" s="45"/>
      <c r="V2605" s="45"/>
      <c r="W2605" s="138"/>
      <c r="X2605" s="138"/>
      <c r="Y2605" s="138"/>
      <c r="Z2605" s="25">
        <v>0.9460093896713615</v>
      </c>
      <c r="AA2605" s="25">
        <v>0.96812749003984067</v>
      </c>
      <c r="AB2605" s="25">
        <v>0.29499999999999998</v>
      </c>
      <c r="AC2605" s="25">
        <v>8.4599999999999995E-2</v>
      </c>
      <c r="AD2605" s="121">
        <v>929</v>
      </c>
      <c r="AE2605" s="121">
        <v>137</v>
      </c>
      <c r="AF2605" s="88">
        <v>800</v>
      </c>
      <c r="AG2605" s="88">
        <v>1645</v>
      </c>
    </row>
    <row r="2606" spans="1:33">
      <c r="A2606" s="82" t="s">
        <v>170</v>
      </c>
      <c r="B2606" s="13" t="s">
        <v>75</v>
      </c>
      <c r="C2606" s="13" t="s">
        <v>185</v>
      </c>
      <c r="D2606" s="13">
        <v>2017</v>
      </c>
      <c r="E2606" s="13">
        <v>2017</v>
      </c>
      <c r="F2606" s="13" t="s">
        <v>244</v>
      </c>
      <c r="G2606" s="88"/>
      <c r="H2606" s="88"/>
      <c r="I2606" s="88"/>
      <c r="J2606" s="88"/>
      <c r="K2606" s="88"/>
      <c r="L2606" s="88"/>
      <c r="M2606" s="45">
        <v>6036</v>
      </c>
      <c r="N2606" s="45">
        <v>13060</v>
      </c>
      <c r="O2606" s="45"/>
      <c r="P2606" s="45"/>
      <c r="Q2606" s="45"/>
      <c r="R2606" s="45"/>
      <c r="S2606" s="45"/>
      <c r="T2606" s="45"/>
      <c r="U2606" s="45"/>
      <c r="V2606" s="45"/>
      <c r="W2606" s="138"/>
      <c r="X2606" s="138"/>
      <c r="Y2606" s="138"/>
      <c r="Z2606" s="25">
        <v>1</v>
      </c>
      <c r="AA2606" s="25">
        <v>0.95726495726495731</v>
      </c>
      <c r="AB2606" s="25">
        <v>0.29499999999999998</v>
      </c>
      <c r="AC2606" s="25">
        <v>8.4599999999999995E-2</v>
      </c>
      <c r="AD2606" s="121">
        <v>499</v>
      </c>
      <c r="AE2606" s="121">
        <v>82</v>
      </c>
      <c r="AF2606" s="88">
        <v>433</v>
      </c>
      <c r="AG2606" s="88">
        <v>920</v>
      </c>
    </row>
    <row r="2607" spans="1:33">
      <c r="A2607" s="48" t="s">
        <v>171</v>
      </c>
      <c r="B2607" s="13" t="s">
        <v>66</v>
      </c>
      <c r="C2607" s="13" t="s">
        <v>186</v>
      </c>
      <c r="D2607" s="13">
        <v>2017</v>
      </c>
      <c r="E2607" s="13">
        <v>2017</v>
      </c>
      <c r="F2607" s="13" t="s">
        <v>244</v>
      </c>
      <c r="G2607" s="88">
        <v>237122</v>
      </c>
      <c r="H2607" s="88">
        <v>1734763</v>
      </c>
      <c r="I2607" s="88">
        <v>2016</v>
      </c>
      <c r="J2607" s="88">
        <v>17302</v>
      </c>
      <c r="K2607" s="88">
        <v>239138</v>
      </c>
      <c r="L2607" s="88">
        <v>1752065</v>
      </c>
      <c r="M2607" s="88">
        <v>1991203</v>
      </c>
      <c r="N2607" s="88">
        <v>4101568</v>
      </c>
      <c r="O2607" s="88">
        <v>609146</v>
      </c>
      <c r="P2607" s="88">
        <v>3447425</v>
      </c>
      <c r="Q2607" s="88">
        <v>4056571</v>
      </c>
      <c r="R2607" s="88">
        <v>6725</v>
      </c>
      <c r="S2607" s="88">
        <v>38272</v>
      </c>
      <c r="T2607" s="88">
        <v>44997</v>
      </c>
      <c r="U2607" s="88">
        <v>615871</v>
      </c>
      <c r="V2607" s="88">
        <v>3485697</v>
      </c>
      <c r="W2607" s="140">
        <v>551003332</v>
      </c>
      <c r="X2607" s="140">
        <v>5128839</v>
      </c>
      <c r="Y2607" s="140">
        <v>556132171</v>
      </c>
      <c r="Z2607" s="85">
        <v>0.98035119355228872</v>
      </c>
      <c r="AA2607" s="85">
        <v>0.92840581349318552</v>
      </c>
      <c r="AB2607" s="85">
        <v>0.39</v>
      </c>
      <c r="AC2607" s="85">
        <v>6.6400000000000001E-2</v>
      </c>
      <c r="AD2607" s="121">
        <v>156889</v>
      </c>
      <c r="AE2607" s="121">
        <v>51497</v>
      </c>
      <c r="AF2607" s="88">
        <v>266589</v>
      </c>
      <c r="AG2607" s="88">
        <v>573439</v>
      </c>
    </row>
    <row r="2608" spans="1:33">
      <c r="A2608" s="48" t="s">
        <v>172</v>
      </c>
      <c r="B2608" s="13" t="s">
        <v>74</v>
      </c>
      <c r="C2608" s="13" t="s">
        <v>186</v>
      </c>
      <c r="D2608" s="13">
        <v>2017</v>
      </c>
      <c r="E2608" s="13">
        <v>2017</v>
      </c>
      <c r="F2608" s="13" t="s">
        <v>244</v>
      </c>
      <c r="G2608" s="88"/>
      <c r="H2608" s="88"/>
      <c r="I2608" s="88"/>
      <c r="J2608" s="88"/>
      <c r="K2608" s="88"/>
      <c r="L2608" s="88"/>
      <c r="M2608" s="88">
        <v>57189</v>
      </c>
      <c r="N2608" s="88">
        <v>107586</v>
      </c>
      <c r="O2608" s="88"/>
      <c r="P2608" s="88"/>
      <c r="Q2608" s="88"/>
      <c r="R2608" s="88"/>
      <c r="S2608" s="88"/>
      <c r="T2608" s="88"/>
      <c r="U2608" s="88"/>
      <c r="V2608" s="88"/>
      <c r="W2608" s="140"/>
      <c r="X2608" s="140"/>
      <c r="Y2608" s="140"/>
      <c r="Z2608" s="25" t="s">
        <v>66</v>
      </c>
      <c r="AA2608" s="25" t="s">
        <v>66</v>
      </c>
      <c r="AB2608" s="85">
        <v>0.42899999999999999</v>
      </c>
      <c r="AC2608" s="85">
        <v>2.8799999999999999E-2</v>
      </c>
      <c r="AD2608" s="121">
        <v>5367</v>
      </c>
      <c r="AE2608" s="121">
        <v>2201</v>
      </c>
      <c r="AF2608" s="88">
        <v>6566</v>
      </c>
      <c r="AG2608" s="88">
        <v>12908</v>
      </c>
    </row>
    <row r="2609" spans="1:33">
      <c r="A2609" s="48" t="s">
        <v>173</v>
      </c>
      <c r="B2609" s="13" t="s">
        <v>75</v>
      </c>
      <c r="C2609" s="13" t="s">
        <v>186</v>
      </c>
      <c r="D2609" s="13">
        <v>2017</v>
      </c>
      <c r="E2609" s="13">
        <v>2017</v>
      </c>
      <c r="F2609" s="13" t="s">
        <v>244</v>
      </c>
      <c r="G2609" s="88"/>
      <c r="H2609" s="88"/>
      <c r="I2609" s="88"/>
      <c r="J2609" s="88"/>
      <c r="K2609" s="88"/>
      <c r="L2609" s="88"/>
      <c r="M2609" s="88">
        <v>76</v>
      </c>
      <c r="N2609" s="88">
        <v>136</v>
      </c>
      <c r="O2609" s="88"/>
      <c r="P2609" s="88"/>
      <c r="Q2609" s="88"/>
      <c r="R2609" s="88"/>
      <c r="S2609" s="88"/>
      <c r="T2609" s="88"/>
      <c r="U2609" s="88"/>
      <c r="V2609" s="88"/>
      <c r="W2609" s="140"/>
      <c r="X2609" s="140"/>
      <c r="Y2609" s="140"/>
      <c r="Z2609" s="85">
        <v>1</v>
      </c>
      <c r="AA2609" s="85">
        <v>0.25</v>
      </c>
      <c r="AB2609" s="85">
        <v>0.29599999999999999</v>
      </c>
      <c r="AC2609" s="85">
        <v>9.0300000000000005E-2</v>
      </c>
      <c r="AD2609" s="121">
        <v>8</v>
      </c>
      <c r="AE2609" s="121">
        <v>0</v>
      </c>
      <c r="AF2609" s="88" t="s">
        <v>430</v>
      </c>
      <c r="AG2609" s="88" t="s">
        <v>430</v>
      </c>
    </row>
    <row r="2610" spans="1:33">
      <c r="A2610" s="48" t="s">
        <v>174</v>
      </c>
      <c r="B2610" s="13" t="s">
        <v>75</v>
      </c>
      <c r="C2610" s="13" t="s">
        <v>186</v>
      </c>
      <c r="D2610" s="13">
        <v>2017</v>
      </c>
      <c r="E2610" s="13">
        <v>2017</v>
      </c>
      <c r="F2610" s="13" t="s">
        <v>244</v>
      </c>
      <c r="G2610" s="88"/>
      <c r="H2610" s="88"/>
      <c r="I2610" s="88"/>
      <c r="J2610" s="88"/>
      <c r="K2610" s="88"/>
      <c r="L2610" s="88"/>
      <c r="M2610" s="88">
        <v>1651</v>
      </c>
      <c r="N2610" s="88">
        <v>2996</v>
      </c>
      <c r="O2610" s="88"/>
      <c r="P2610" s="88"/>
      <c r="Q2610" s="88"/>
      <c r="R2610" s="88"/>
      <c r="S2610" s="88"/>
      <c r="T2610" s="88"/>
      <c r="U2610" s="88"/>
      <c r="V2610" s="88"/>
      <c r="W2610" s="140"/>
      <c r="X2610" s="140"/>
      <c r="Y2610" s="140"/>
      <c r="Z2610" s="85">
        <v>0.97802197802197799</v>
      </c>
      <c r="AA2610" s="85">
        <v>0.98113207547169812</v>
      </c>
      <c r="AB2610" s="85">
        <v>0.29599999999999999</v>
      </c>
      <c r="AC2610" s="85">
        <v>9.0300000000000005E-2</v>
      </c>
      <c r="AD2610" s="121">
        <v>133</v>
      </c>
      <c r="AE2610" s="121">
        <v>19</v>
      </c>
      <c r="AF2610" s="88">
        <v>36</v>
      </c>
      <c r="AG2610" s="88">
        <v>61</v>
      </c>
    </row>
    <row r="2611" spans="1:33">
      <c r="A2611" s="48" t="s">
        <v>175</v>
      </c>
      <c r="B2611" s="13" t="s">
        <v>75</v>
      </c>
      <c r="C2611" s="13" t="s">
        <v>186</v>
      </c>
      <c r="D2611" s="13">
        <v>2017</v>
      </c>
      <c r="E2611" s="13">
        <v>2017</v>
      </c>
      <c r="F2611" s="13" t="s">
        <v>244</v>
      </c>
      <c r="G2611" s="88"/>
      <c r="H2611" s="88"/>
      <c r="I2611" s="88"/>
      <c r="J2611" s="88"/>
      <c r="K2611" s="88"/>
      <c r="L2611" s="88"/>
      <c r="M2611" s="88">
        <v>16547</v>
      </c>
      <c r="N2611" s="88">
        <v>30767</v>
      </c>
      <c r="O2611" s="88"/>
      <c r="P2611" s="88"/>
      <c r="Q2611" s="88"/>
      <c r="R2611" s="88"/>
      <c r="S2611" s="88"/>
      <c r="T2611" s="88"/>
      <c r="U2611" s="88"/>
      <c r="V2611" s="88"/>
      <c r="W2611" s="140"/>
      <c r="X2611" s="140"/>
      <c r="Y2611" s="140"/>
      <c r="Z2611" s="85">
        <v>0.87278761061946897</v>
      </c>
      <c r="AA2611" s="85">
        <v>0.93620178041543023</v>
      </c>
      <c r="AB2611" s="85">
        <v>0.29599999999999999</v>
      </c>
      <c r="AC2611" s="85">
        <v>9.0300000000000005E-2</v>
      </c>
      <c r="AD2611" s="121">
        <v>1615</v>
      </c>
      <c r="AE2611" s="121">
        <v>756</v>
      </c>
      <c r="AF2611" s="88">
        <v>752</v>
      </c>
      <c r="AG2611" s="88">
        <v>1292</v>
      </c>
    </row>
    <row r="2612" spans="1:33">
      <c r="A2612" s="48" t="s">
        <v>176</v>
      </c>
      <c r="B2612" s="13" t="s">
        <v>75</v>
      </c>
      <c r="C2612" s="13" t="s">
        <v>186</v>
      </c>
      <c r="D2612" s="13">
        <v>2017</v>
      </c>
      <c r="E2612" s="13">
        <v>2017</v>
      </c>
      <c r="F2612" s="13" t="s">
        <v>244</v>
      </c>
      <c r="G2612" s="88"/>
      <c r="H2612" s="88"/>
      <c r="I2612" s="88"/>
      <c r="J2612" s="88"/>
      <c r="K2612" s="88"/>
      <c r="L2612" s="88"/>
      <c r="M2612" s="88">
        <v>2796</v>
      </c>
      <c r="N2612" s="88">
        <v>5024</v>
      </c>
      <c r="O2612" s="88"/>
      <c r="P2612" s="88"/>
      <c r="Q2612" s="88"/>
      <c r="R2612" s="88"/>
      <c r="S2612" s="88"/>
      <c r="T2612" s="88"/>
      <c r="U2612" s="88"/>
      <c r="V2612" s="88"/>
      <c r="W2612" s="140"/>
      <c r="X2612" s="140"/>
      <c r="Y2612" s="140"/>
      <c r="Z2612" s="85">
        <v>0.97457627118644063</v>
      </c>
      <c r="AA2612" s="85">
        <v>0.91025641025641024</v>
      </c>
      <c r="AB2612" s="85">
        <v>0.29599999999999999</v>
      </c>
      <c r="AC2612" s="85">
        <v>9.0300000000000005E-2</v>
      </c>
      <c r="AD2612" s="121">
        <v>165</v>
      </c>
      <c r="AE2612" s="121">
        <v>39</v>
      </c>
      <c r="AF2612" s="88">
        <v>55</v>
      </c>
      <c r="AG2612" s="88">
        <v>101</v>
      </c>
    </row>
    <row r="2613" spans="1:33">
      <c r="A2613" s="48" t="s">
        <v>177</v>
      </c>
      <c r="B2613" s="13" t="s">
        <v>75</v>
      </c>
      <c r="C2613" s="13" t="s">
        <v>186</v>
      </c>
      <c r="D2613" s="13">
        <v>2017</v>
      </c>
      <c r="E2613" s="13">
        <v>2017</v>
      </c>
      <c r="F2613" s="13" t="s">
        <v>244</v>
      </c>
      <c r="G2613" s="88"/>
      <c r="H2613" s="88"/>
      <c r="I2613" s="88"/>
      <c r="J2613" s="88"/>
      <c r="K2613" s="88"/>
      <c r="L2613" s="88"/>
      <c r="M2613" s="88">
        <v>690</v>
      </c>
      <c r="N2613" s="88">
        <v>1509</v>
      </c>
      <c r="O2613" s="88"/>
      <c r="P2613" s="88"/>
      <c r="Q2613" s="88"/>
      <c r="R2613" s="88"/>
      <c r="S2613" s="88"/>
      <c r="T2613" s="88"/>
      <c r="U2613" s="88"/>
      <c r="V2613" s="88"/>
      <c r="W2613" s="140"/>
      <c r="X2613" s="140"/>
      <c r="Y2613" s="140"/>
      <c r="Z2613" s="85">
        <v>1</v>
      </c>
      <c r="AA2613" s="85">
        <v>0.90476190476190477</v>
      </c>
      <c r="AB2613" s="85">
        <v>0.29599999999999999</v>
      </c>
      <c r="AC2613" s="85">
        <v>9.0300000000000005E-2</v>
      </c>
      <c r="AD2613" s="121">
        <v>58</v>
      </c>
      <c r="AE2613" s="121">
        <v>7</v>
      </c>
      <c r="AF2613" s="88">
        <v>106</v>
      </c>
      <c r="AG2613" s="88">
        <v>241</v>
      </c>
    </row>
    <row r="2614" spans="1:33">
      <c r="A2614" s="48" t="s">
        <v>178</v>
      </c>
      <c r="B2614" s="13" t="s">
        <v>74</v>
      </c>
      <c r="C2614" s="13" t="s">
        <v>186</v>
      </c>
      <c r="D2614" s="13">
        <v>2017</v>
      </c>
      <c r="E2614" s="13">
        <v>2017</v>
      </c>
      <c r="F2614" s="13" t="s">
        <v>244</v>
      </c>
      <c r="G2614" s="88"/>
      <c r="H2614" s="88"/>
      <c r="I2614" s="88"/>
      <c r="J2614" s="88"/>
      <c r="K2614" s="88"/>
      <c r="L2614" s="88"/>
      <c r="M2614" s="88">
        <v>31466</v>
      </c>
      <c r="N2614" s="88">
        <v>62968</v>
      </c>
      <c r="O2614" s="88"/>
      <c r="P2614" s="88"/>
      <c r="Q2614" s="88"/>
      <c r="R2614" s="88"/>
      <c r="S2614" s="88"/>
      <c r="T2614" s="88"/>
      <c r="U2614" s="88"/>
      <c r="V2614" s="88"/>
      <c r="W2614" s="140"/>
      <c r="X2614" s="140"/>
      <c r="Y2614" s="140"/>
      <c r="Z2614" s="85">
        <v>0.97740112994350281</v>
      </c>
      <c r="AA2614" s="85">
        <v>0.97413793103448276</v>
      </c>
      <c r="AB2614" s="85">
        <v>0.308</v>
      </c>
      <c r="AC2614" s="85">
        <v>6.0699999999999997E-2</v>
      </c>
      <c r="AD2614" s="121">
        <v>2482</v>
      </c>
      <c r="AE2614" s="121">
        <v>1033</v>
      </c>
      <c r="AF2614" s="88">
        <v>4345</v>
      </c>
      <c r="AG2614" s="88">
        <v>8849</v>
      </c>
    </row>
    <row r="2615" spans="1:33">
      <c r="A2615" s="48" t="s">
        <v>179</v>
      </c>
      <c r="B2615" s="13" t="s">
        <v>75</v>
      </c>
      <c r="C2615" s="13" t="s">
        <v>186</v>
      </c>
      <c r="D2615" s="13">
        <v>2017</v>
      </c>
      <c r="E2615" s="13">
        <v>2017</v>
      </c>
      <c r="F2615" s="13" t="s">
        <v>244</v>
      </c>
      <c r="G2615" s="88"/>
      <c r="H2615" s="88"/>
      <c r="I2615" s="88"/>
      <c r="J2615" s="88"/>
      <c r="K2615" s="88"/>
      <c r="L2615" s="88"/>
      <c r="M2615" s="88">
        <v>2584</v>
      </c>
      <c r="N2615" s="88">
        <v>5259</v>
      </c>
      <c r="O2615" s="88"/>
      <c r="P2615" s="88"/>
      <c r="Q2615" s="88"/>
      <c r="R2615" s="88"/>
      <c r="S2615" s="88"/>
      <c r="T2615" s="88"/>
      <c r="U2615" s="88"/>
      <c r="V2615" s="88"/>
      <c r="W2615" s="140"/>
      <c r="X2615" s="140"/>
      <c r="Y2615" s="140"/>
      <c r="Z2615" s="85">
        <v>0.98113207547169812</v>
      </c>
      <c r="AA2615" s="85">
        <v>0.93506493506493504</v>
      </c>
      <c r="AB2615" s="85">
        <v>0.29599999999999999</v>
      </c>
      <c r="AC2615" s="85">
        <v>9.0300000000000005E-2</v>
      </c>
      <c r="AD2615" s="121">
        <v>167</v>
      </c>
      <c r="AE2615" s="121">
        <v>23</v>
      </c>
      <c r="AF2615" s="88">
        <v>103</v>
      </c>
      <c r="AG2615" s="88">
        <v>184</v>
      </c>
    </row>
    <row r="2616" spans="1:33">
      <c r="A2616" s="48" t="s">
        <v>180</v>
      </c>
      <c r="B2616" s="13" t="s">
        <v>75</v>
      </c>
      <c r="C2616" s="13" t="s">
        <v>186</v>
      </c>
      <c r="D2616" s="13">
        <v>2017</v>
      </c>
      <c r="E2616" s="13">
        <v>2017</v>
      </c>
      <c r="F2616" s="13" t="s">
        <v>244</v>
      </c>
      <c r="G2616" s="88"/>
      <c r="H2616" s="88"/>
      <c r="I2616" s="88"/>
      <c r="J2616" s="88"/>
      <c r="K2616" s="88"/>
      <c r="L2616" s="88"/>
      <c r="M2616" s="88">
        <v>6736</v>
      </c>
      <c r="N2616" s="88">
        <v>11873</v>
      </c>
      <c r="O2616" s="88"/>
      <c r="P2616" s="88"/>
      <c r="Q2616" s="88"/>
      <c r="R2616" s="88"/>
      <c r="S2616" s="88"/>
      <c r="T2616" s="88"/>
      <c r="U2616" s="88"/>
      <c r="V2616" s="88"/>
      <c r="W2616" s="140"/>
      <c r="X2616" s="140"/>
      <c r="Y2616" s="140"/>
      <c r="Z2616" s="85">
        <v>0.99003322259136217</v>
      </c>
      <c r="AA2616" s="85">
        <v>0.98734177215189878</v>
      </c>
      <c r="AB2616" s="85">
        <v>0.29599999999999999</v>
      </c>
      <c r="AC2616" s="85">
        <v>9.0300000000000005E-2</v>
      </c>
      <c r="AD2616" s="121">
        <v>523</v>
      </c>
      <c r="AE2616" s="121">
        <v>91</v>
      </c>
      <c r="AF2616" s="88">
        <v>323</v>
      </c>
      <c r="AG2616" s="88">
        <v>668</v>
      </c>
    </row>
    <row r="2617" spans="1:33">
      <c r="A2617" s="82" t="s">
        <v>122</v>
      </c>
      <c r="B2617" s="13" t="s">
        <v>74</v>
      </c>
      <c r="C2617" s="13" t="s">
        <v>186</v>
      </c>
      <c r="D2617" s="13">
        <v>2017</v>
      </c>
      <c r="E2617" s="13">
        <v>2017</v>
      </c>
      <c r="F2617" s="13" t="s">
        <v>244</v>
      </c>
      <c r="G2617" s="88"/>
      <c r="H2617" s="88"/>
      <c r="I2617" s="88"/>
      <c r="J2617" s="88"/>
      <c r="K2617" s="88"/>
      <c r="L2617" s="88"/>
      <c r="M2617" s="88">
        <v>95747</v>
      </c>
      <c r="N2617" s="88">
        <v>220937</v>
      </c>
      <c r="O2617" s="88"/>
      <c r="P2617" s="88"/>
      <c r="Q2617" s="88"/>
      <c r="R2617" s="88"/>
      <c r="S2617" s="88"/>
      <c r="T2617" s="88"/>
      <c r="U2617" s="88"/>
      <c r="V2617" s="88"/>
      <c r="W2617" s="140"/>
      <c r="X2617" s="140"/>
      <c r="Y2617" s="140"/>
      <c r="Z2617" s="85">
        <v>0.95230574857864814</v>
      </c>
      <c r="AA2617" s="85">
        <v>0.93431553100061382</v>
      </c>
      <c r="AB2617" s="85">
        <v>0.432</v>
      </c>
      <c r="AC2617" s="85">
        <v>4.1300000000000003E-2</v>
      </c>
      <c r="AD2617" s="121">
        <v>4722</v>
      </c>
      <c r="AE2617" s="121">
        <v>1582</v>
      </c>
      <c r="AF2617" s="88">
        <v>12343</v>
      </c>
      <c r="AG2617" s="88">
        <v>28125</v>
      </c>
    </row>
    <row r="2618" spans="1:33">
      <c r="A2618" s="82" t="s">
        <v>123</v>
      </c>
      <c r="B2618" s="13" t="s">
        <v>75</v>
      </c>
      <c r="C2618" s="13" t="s">
        <v>186</v>
      </c>
      <c r="D2618" s="13">
        <v>2017</v>
      </c>
      <c r="E2618" s="13">
        <v>2017</v>
      </c>
      <c r="F2618" s="13" t="s">
        <v>244</v>
      </c>
      <c r="G2618" s="88"/>
      <c r="H2618" s="88"/>
      <c r="I2618" s="88"/>
      <c r="J2618" s="88"/>
      <c r="K2618" s="88"/>
      <c r="L2618" s="88"/>
      <c r="M2618" s="88">
        <v>1488</v>
      </c>
      <c r="N2618" s="88">
        <v>3427</v>
      </c>
      <c r="O2618" s="88"/>
      <c r="P2618" s="88"/>
      <c r="Q2618" s="88"/>
      <c r="R2618" s="88"/>
      <c r="S2618" s="88"/>
      <c r="T2618" s="88"/>
      <c r="U2618" s="88"/>
      <c r="V2618" s="88"/>
      <c r="W2618" s="140"/>
      <c r="X2618" s="140"/>
      <c r="Y2618" s="140"/>
      <c r="Z2618" s="85">
        <v>0.96491228070175439</v>
      </c>
      <c r="AA2618" s="85">
        <v>0.96969696969696972</v>
      </c>
      <c r="AB2618" s="85">
        <v>0.29599999999999999</v>
      </c>
      <c r="AC2618" s="85">
        <v>9.0300000000000005E-2</v>
      </c>
      <c r="AD2618" s="121">
        <v>109</v>
      </c>
      <c r="AE2618" s="121">
        <v>14</v>
      </c>
      <c r="AF2618" s="88">
        <v>180</v>
      </c>
      <c r="AG2618" s="88">
        <v>389</v>
      </c>
    </row>
    <row r="2619" spans="1:33">
      <c r="A2619" s="82" t="s">
        <v>124</v>
      </c>
      <c r="B2619" s="13" t="s">
        <v>75</v>
      </c>
      <c r="C2619" s="13" t="s">
        <v>186</v>
      </c>
      <c r="D2619" s="13">
        <v>2017</v>
      </c>
      <c r="E2619" s="13">
        <v>2017</v>
      </c>
      <c r="F2619" s="13" t="s">
        <v>244</v>
      </c>
      <c r="G2619" s="88"/>
      <c r="H2619" s="88"/>
      <c r="I2619" s="88"/>
      <c r="J2619" s="88"/>
      <c r="K2619" s="88"/>
      <c r="L2619" s="88"/>
      <c r="M2619" s="88">
        <v>11960</v>
      </c>
      <c r="N2619" s="88">
        <v>20262</v>
      </c>
      <c r="O2619" s="88"/>
      <c r="P2619" s="88"/>
      <c r="Q2619" s="88"/>
      <c r="R2619" s="88"/>
      <c r="S2619" s="88"/>
      <c r="T2619" s="88"/>
      <c r="U2619" s="88"/>
      <c r="V2619" s="88"/>
      <c r="W2619" s="140"/>
      <c r="X2619" s="140"/>
      <c r="Y2619" s="140"/>
      <c r="Z2619" s="85">
        <v>0.99530516431924887</v>
      </c>
      <c r="AA2619" s="85">
        <v>0.98181818181818181</v>
      </c>
      <c r="AB2619" s="85">
        <v>0.29599999999999999</v>
      </c>
      <c r="AC2619" s="85">
        <v>9.0300000000000005E-2</v>
      </c>
      <c r="AD2619" s="121">
        <v>1409</v>
      </c>
      <c r="AE2619" s="121">
        <v>340</v>
      </c>
      <c r="AF2619" s="88">
        <v>511</v>
      </c>
      <c r="AG2619" s="88">
        <v>980</v>
      </c>
    </row>
    <row r="2620" spans="1:33">
      <c r="A2620" s="82" t="s">
        <v>125</v>
      </c>
      <c r="B2620" s="13" t="s">
        <v>75</v>
      </c>
      <c r="C2620" s="13" t="s">
        <v>186</v>
      </c>
      <c r="D2620" s="13">
        <v>2017</v>
      </c>
      <c r="E2620" s="13">
        <v>2017</v>
      </c>
      <c r="F2620" s="13" t="s">
        <v>244</v>
      </c>
      <c r="G2620" s="88"/>
      <c r="H2620" s="88"/>
      <c r="I2620" s="88"/>
      <c r="J2620" s="88"/>
      <c r="K2620" s="88"/>
      <c r="L2620" s="88"/>
      <c r="M2620" s="88">
        <v>17361</v>
      </c>
      <c r="N2620" s="88">
        <v>42162</v>
      </c>
      <c r="O2620" s="88"/>
      <c r="P2620" s="88"/>
      <c r="Q2620" s="88"/>
      <c r="R2620" s="88"/>
      <c r="S2620" s="88"/>
      <c r="T2620" s="88"/>
      <c r="U2620" s="88"/>
      <c r="V2620" s="88"/>
      <c r="W2620" s="140"/>
      <c r="X2620" s="140"/>
      <c r="Y2620" s="140"/>
      <c r="Z2620" s="85">
        <v>0.9604221635883905</v>
      </c>
      <c r="AA2620" s="85">
        <v>0.92129629629629628</v>
      </c>
      <c r="AB2620" s="85">
        <v>0.29599999999999999</v>
      </c>
      <c r="AC2620" s="85">
        <v>9.0300000000000005E-2</v>
      </c>
      <c r="AD2620" s="121">
        <v>1083</v>
      </c>
      <c r="AE2620" s="121">
        <v>159</v>
      </c>
      <c r="AF2620" s="88">
        <v>873</v>
      </c>
      <c r="AG2620" s="88">
        <v>1756</v>
      </c>
    </row>
    <row r="2621" spans="1:33">
      <c r="A2621" s="82" t="s">
        <v>126</v>
      </c>
      <c r="B2621" s="13" t="s">
        <v>75</v>
      </c>
      <c r="C2621" s="13" t="s">
        <v>186</v>
      </c>
      <c r="D2621" s="13">
        <v>2017</v>
      </c>
      <c r="E2621" s="13">
        <v>2017</v>
      </c>
      <c r="F2621" s="13" t="s">
        <v>244</v>
      </c>
      <c r="G2621" s="88"/>
      <c r="H2621" s="88"/>
      <c r="I2621" s="88"/>
      <c r="J2621" s="88"/>
      <c r="K2621" s="88"/>
      <c r="L2621" s="88"/>
      <c r="M2621" s="88">
        <v>1013</v>
      </c>
      <c r="N2621" s="88">
        <v>1952</v>
      </c>
      <c r="O2621" s="88"/>
      <c r="P2621" s="88"/>
      <c r="Q2621" s="88"/>
      <c r="R2621" s="88"/>
      <c r="S2621" s="88"/>
      <c r="T2621" s="88"/>
      <c r="U2621" s="88"/>
      <c r="V2621" s="88"/>
      <c r="W2621" s="140"/>
      <c r="X2621" s="140"/>
      <c r="Y2621" s="140"/>
      <c r="Z2621" s="85">
        <v>1</v>
      </c>
      <c r="AA2621" s="85">
        <v>0.97499999999999998</v>
      </c>
      <c r="AB2621" s="85">
        <v>0.29599999999999999</v>
      </c>
      <c r="AC2621" s="85">
        <v>9.0300000000000005E-2</v>
      </c>
      <c r="AD2621" s="121">
        <v>78</v>
      </c>
      <c r="AE2621" s="121">
        <v>5</v>
      </c>
      <c r="AF2621" s="88">
        <v>52</v>
      </c>
      <c r="AG2621" s="88">
        <v>115</v>
      </c>
    </row>
    <row r="2622" spans="1:33">
      <c r="A2622" s="82" t="s">
        <v>127</v>
      </c>
      <c r="B2622" s="13" t="s">
        <v>75</v>
      </c>
      <c r="C2622" s="13" t="s">
        <v>186</v>
      </c>
      <c r="D2622" s="13">
        <v>2017</v>
      </c>
      <c r="E2622" s="13">
        <v>2017</v>
      </c>
      <c r="F2622" s="13" t="s">
        <v>244</v>
      </c>
      <c r="G2622" s="88"/>
      <c r="H2622" s="88"/>
      <c r="I2622" s="88"/>
      <c r="J2622" s="88"/>
      <c r="K2622" s="88"/>
      <c r="L2622" s="88"/>
      <c r="M2622" s="88">
        <v>68715</v>
      </c>
      <c r="N2622" s="88">
        <v>158997</v>
      </c>
      <c r="O2622" s="88"/>
      <c r="P2622" s="88"/>
      <c r="Q2622" s="88"/>
      <c r="R2622" s="88"/>
      <c r="S2622" s="88"/>
      <c r="T2622" s="88"/>
      <c r="U2622" s="88"/>
      <c r="V2622" s="88"/>
      <c r="W2622" s="140"/>
      <c r="X2622" s="140"/>
      <c r="Y2622" s="140"/>
      <c r="Z2622" s="85">
        <v>0.98411243507485491</v>
      </c>
      <c r="AA2622" s="85">
        <v>0.93222818137493901</v>
      </c>
      <c r="AB2622" s="85">
        <v>0.21099999999999999</v>
      </c>
      <c r="AC2622" s="85">
        <v>1.9400000000000001E-2</v>
      </c>
      <c r="AD2622" s="121">
        <v>5191</v>
      </c>
      <c r="AE2622" s="121">
        <v>1617</v>
      </c>
      <c r="AF2622" s="88">
        <v>9394</v>
      </c>
      <c r="AG2622" s="88">
        <v>21897</v>
      </c>
    </row>
    <row r="2623" spans="1:33">
      <c r="A2623" s="82" t="s">
        <v>128</v>
      </c>
      <c r="B2623" s="13" t="s">
        <v>75</v>
      </c>
      <c r="C2623" s="13" t="s">
        <v>186</v>
      </c>
      <c r="D2623" s="13">
        <v>2017</v>
      </c>
      <c r="E2623" s="13">
        <v>2017</v>
      </c>
      <c r="F2623" s="13" t="s">
        <v>244</v>
      </c>
      <c r="G2623" s="88"/>
      <c r="H2623" s="88"/>
      <c r="I2623" s="88"/>
      <c r="J2623" s="88"/>
      <c r="K2623" s="88"/>
      <c r="L2623" s="88"/>
      <c r="M2623" s="88">
        <v>10540</v>
      </c>
      <c r="N2623" s="88">
        <v>23600</v>
      </c>
      <c r="O2623" s="88"/>
      <c r="P2623" s="88"/>
      <c r="Q2623" s="88"/>
      <c r="R2623" s="88"/>
      <c r="S2623" s="88"/>
      <c r="T2623" s="88"/>
      <c r="U2623" s="88"/>
      <c r="V2623" s="88"/>
      <c r="W2623" s="140"/>
      <c r="X2623" s="140"/>
      <c r="Y2623" s="140"/>
      <c r="Z2623" s="85">
        <v>0.99625468164794007</v>
      </c>
      <c r="AA2623" s="85">
        <v>0.94100294985250732</v>
      </c>
      <c r="AB2623" s="85">
        <v>0.29599999999999999</v>
      </c>
      <c r="AC2623" s="85">
        <v>9.0300000000000005E-2</v>
      </c>
      <c r="AD2623" s="121">
        <v>822</v>
      </c>
      <c r="AE2623" s="121">
        <v>126</v>
      </c>
      <c r="AF2623" s="88">
        <v>1161</v>
      </c>
      <c r="AG2623" s="88">
        <v>2706</v>
      </c>
    </row>
    <row r="2624" spans="1:33">
      <c r="A2624" s="82" t="s">
        <v>129</v>
      </c>
      <c r="B2624" s="13" t="s">
        <v>75</v>
      </c>
      <c r="C2624" s="13" t="s">
        <v>186</v>
      </c>
      <c r="D2624" s="13">
        <v>2017</v>
      </c>
      <c r="E2624" s="13">
        <v>2017</v>
      </c>
      <c r="F2624" s="13" t="s">
        <v>244</v>
      </c>
      <c r="G2624" s="88"/>
      <c r="H2624" s="88"/>
      <c r="I2624" s="88"/>
      <c r="J2624" s="88"/>
      <c r="K2624" s="88"/>
      <c r="L2624" s="88"/>
      <c r="M2624" s="88">
        <v>6385</v>
      </c>
      <c r="N2624" s="88">
        <v>11824</v>
      </c>
      <c r="O2624" s="88"/>
      <c r="P2624" s="88"/>
      <c r="Q2624" s="88"/>
      <c r="R2624" s="88"/>
      <c r="S2624" s="88"/>
      <c r="T2624" s="88"/>
      <c r="U2624" s="88"/>
      <c r="V2624" s="88"/>
      <c r="W2624" s="140"/>
      <c r="X2624" s="140"/>
      <c r="Y2624" s="140"/>
      <c r="Z2624" s="85">
        <v>0.93174061433447097</v>
      </c>
      <c r="AA2624" s="85">
        <v>0.90173410404624277</v>
      </c>
      <c r="AB2624" s="85">
        <v>0.29599999999999999</v>
      </c>
      <c r="AC2624" s="85">
        <v>9.0300000000000005E-2</v>
      </c>
      <c r="AD2624" s="121">
        <v>392</v>
      </c>
      <c r="AE2624" s="121">
        <v>52</v>
      </c>
      <c r="AF2624" s="88">
        <v>351</v>
      </c>
      <c r="AG2624" s="88">
        <v>692</v>
      </c>
    </row>
    <row r="2625" spans="1:33">
      <c r="A2625" s="82" t="s">
        <v>130</v>
      </c>
      <c r="B2625" s="13" t="s">
        <v>75</v>
      </c>
      <c r="C2625" s="13" t="s">
        <v>186</v>
      </c>
      <c r="D2625" s="13">
        <v>2017</v>
      </c>
      <c r="E2625" s="13">
        <v>2017</v>
      </c>
      <c r="F2625" s="13" t="s">
        <v>244</v>
      </c>
      <c r="G2625" s="88"/>
      <c r="H2625" s="88"/>
      <c r="I2625" s="88"/>
      <c r="J2625" s="88"/>
      <c r="K2625" s="88"/>
      <c r="L2625" s="88"/>
      <c r="M2625" s="88">
        <v>1566</v>
      </c>
      <c r="N2625" s="88">
        <v>3139</v>
      </c>
      <c r="O2625" s="88"/>
      <c r="P2625" s="88"/>
      <c r="Q2625" s="88"/>
      <c r="R2625" s="88"/>
      <c r="S2625" s="88"/>
      <c r="T2625" s="88"/>
      <c r="U2625" s="88"/>
      <c r="V2625" s="88"/>
      <c r="W2625" s="140"/>
      <c r="X2625" s="140"/>
      <c r="Y2625" s="140"/>
      <c r="Z2625" s="85">
        <v>0.96296296296296302</v>
      </c>
      <c r="AA2625" s="85">
        <v>0.8928571428571429</v>
      </c>
      <c r="AB2625" s="85">
        <v>0.29599999999999999</v>
      </c>
      <c r="AC2625" s="85">
        <v>9.0300000000000005E-2</v>
      </c>
      <c r="AD2625" s="121">
        <v>112</v>
      </c>
      <c r="AE2625" s="121">
        <v>11</v>
      </c>
      <c r="AF2625" s="88">
        <v>81</v>
      </c>
      <c r="AG2625" s="88">
        <v>154</v>
      </c>
    </row>
    <row r="2626" spans="1:33">
      <c r="A2626" s="82" t="s">
        <v>131</v>
      </c>
      <c r="B2626" s="13" t="s">
        <v>76</v>
      </c>
      <c r="C2626" s="13" t="s">
        <v>186</v>
      </c>
      <c r="D2626" s="13">
        <v>2017</v>
      </c>
      <c r="E2626" s="13">
        <v>2017</v>
      </c>
      <c r="F2626" s="13" t="s">
        <v>244</v>
      </c>
      <c r="G2626" s="88"/>
      <c r="H2626" s="88"/>
      <c r="I2626" s="88"/>
      <c r="J2626" s="88"/>
      <c r="K2626" s="88"/>
      <c r="L2626" s="88"/>
      <c r="M2626" s="88">
        <v>543966</v>
      </c>
      <c r="N2626" s="88">
        <v>1087433</v>
      </c>
      <c r="O2626" s="88"/>
      <c r="P2626" s="88"/>
      <c r="Q2626" s="88"/>
      <c r="R2626" s="88"/>
      <c r="S2626" s="88"/>
      <c r="T2626" s="88"/>
      <c r="U2626" s="88"/>
      <c r="V2626" s="88"/>
      <c r="W2626" s="140"/>
      <c r="X2626" s="140"/>
      <c r="Y2626" s="140"/>
      <c r="Z2626" s="85">
        <v>0.98449855654575125</v>
      </c>
      <c r="AA2626" s="85">
        <v>0.90756426671919632</v>
      </c>
      <c r="AB2626" s="85">
        <v>0.46899999999999997</v>
      </c>
      <c r="AC2626" s="85">
        <v>0.1045</v>
      </c>
      <c r="AD2626" s="121">
        <v>48406</v>
      </c>
      <c r="AE2626" s="121">
        <v>16881</v>
      </c>
      <c r="AF2626" s="88">
        <v>88578</v>
      </c>
      <c r="AG2626" s="88">
        <v>184802</v>
      </c>
    </row>
    <row r="2627" spans="1:33">
      <c r="A2627" s="82" t="s">
        <v>132</v>
      </c>
      <c r="B2627" s="13" t="s">
        <v>75</v>
      </c>
      <c r="C2627" s="13" t="s">
        <v>186</v>
      </c>
      <c r="D2627" s="13">
        <v>2017</v>
      </c>
      <c r="E2627" s="13">
        <v>2017</v>
      </c>
      <c r="F2627" s="13" t="s">
        <v>244</v>
      </c>
      <c r="G2627" s="88"/>
      <c r="H2627" s="88"/>
      <c r="I2627" s="88"/>
      <c r="J2627" s="88"/>
      <c r="K2627" s="88"/>
      <c r="L2627" s="88"/>
      <c r="M2627" s="88">
        <v>11270</v>
      </c>
      <c r="N2627" s="88">
        <v>27348</v>
      </c>
      <c r="O2627" s="88"/>
      <c r="P2627" s="88"/>
      <c r="Q2627" s="88"/>
      <c r="R2627" s="88"/>
      <c r="S2627" s="88"/>
      <c r="T2627" s="88"/>
      <c r="U2627" s="88"/>
      <c r="V2627" s="88"/>
      <c r="W2627" s="140"/>
      <c r="X2627" s="140"/>
      <c r="Y2627" s="140"/>
      <c r="Z2627" s="85">
        <v>0.99744897959183676</v>
      </c>
      <c r="AA2627" s="85">
        <v>0.99583333333333335</v>
      </c>
      <c r="AB2627" s="85">
        <v>0.29599999999999999</v>
      </c>
      <c r="AC2627" s="85">
        <v>9.0300000000000005E-2</v>
      </c>
      <c r="AD2627" s="121">
        <v>595</v>
      </c>
      <c r="AE2627" s="121">
        <v>105</v>
      </c>
      <c r="AF2627" s="88">
        <v>2494</v>
      </c>
      <c r="AG2627" s="88">
        <v>6071</v>
      </c>
    </row>
    <row r="2628" spans="1:33">
      <c r="A2628" s="82" t="s">
        <v>133</v>
      </c>
      <c r="B2628" s="13" t="s">
        <v>75</v>
      </c>
      <c r="C2628" s="13" t="s">
        <v>186</v>
      </c>
      <c r="D2628" s="13">
        <v>2017</v>
      </c>
      <c r="E2628" s="13">
        <v>2017</v>
      </c>
      <c r="F2628" s="13" t="s">
        <v>244</v>
      </c>
      <c r="G2628" s="88"/>
      <c r="H2628" s="88"/>
      <c r="I2628" s="88"/>
      <c r="J2628" s="88"/>
      <c r="K2628" s="88"/>
      <c r="L2628" s="88"/>
      <c r="M2628" s="88">
        <v>5916</v>
      </c>
      <c r="N2628" s="88">
        <v>9809</v>
      </c>
      <c r="O2628" s="88"/>
      <c r="P2628" s="88"/>
      <c r="Q2628" s="88"/>
      <c r="R2628" s="88"/>
      <c r="S2628" s="88"/>
      <c r="T2628" s="88"/>
      <c r="U2628" s="88"/>
      <c r="V2628" s="88"/>
      <c r="W2628" s="140"/>
      <c r="X2628" s="140"/>
      <c r="Y2628" s="140"/>
      <c r="Z2628" s="85">
        <v>0.9859154929577465</v>
      </c>
      <c r="AA2628" s="85">
        <v>0.91847826086956519</v>
      </c>
      <c r="AB2628" s="85">
        <v>0.29599999999999999</v>
      </c>
      <c r="AC2628" s="85">
        <v>9.0300000000000005E-2</v>
      </c>
      <c r="AD2628" s="121">
        <v>460</v>
      </c>
      <c r="AE2628" s="121">
        <v>162</v>
      </c>
      <c r="AF2628" s="88">
        <v>1088</v>
      </c>
      <c r="AG2628" s="88">
        <v>1995</v>
      </c>
    </row>
    <row r="2629" spans="1:33">
      <c r="A2629" s="82" t="s">
        <v>134</v>
      </c>
      <c r="B2629" s="13" t="s">
        <v>75</v>
      </c>
      <c r="C2629" s="13" t="s">
        <v>186</v>
      </c>
      <c r="D2629" s="13">
        <v>2017</v>
      </c>
      <c r="E2629" s="13">
        <v>2017</v>
      </c>
      <c r="F2629" s="13" t="s">
        <v>244</v>
      </c>
      <c r="G2629" s="88"/>
      <c r="H2629" s="88"/>
      <c r="I2629" s="88"/>
      <c r="J2629" s="88"/>
      <c r="K2629" s="88"/>
      <c r="L2629" s="88"/>
      <c r="M2629" s="88">
        <v>1032</v>
      </c>
      <c r="N2629" s="88">
        <v>1909</v>
      </c>
      <c r="O2629" s="88"/>
      <c r="P2629" s="88"/>
      <c r="Q2629" s="88"/>
      <c r="R2629" s="88"/>
      <c r="S2629" s="88"/>
      <c r="T2629" s="88"/>
      <c r="U2629" s="88"/>
      <c r="V2629" s="88"/>
      <c r="W2629" s="140"/>
      <c r="X2629" s="140"/>
      <c r="Y2629" s="140"/>
      <c r="Z2629" s="85">
        <v>0.97777777777777775</v>
      </c>
      <c r="AA2629" s="85">
        <v>0.88461538461538458</v>
      </c>
      <c r="AB2629" s="85">
        <v>0.29599999999999999</v>
      </c>
      <c r="AC2629" s="85">
        <v>9.0300000000000005E-2</v>
      </c>
      <c r="AD2629" s="121">
        <v>66</v>
      </c>
      <c r="AE2629" s="121">
        <v>14</v>
      </c>
      <c r="AF2629" s="88">
        <v>19</v>
      </c>
      <c r="AG2629" s="88">
        <v>34</v>
      </c>
    </row>
    <row r="2630" spans="1:33">
      <c r="A2630" s="82" t="s">
        <v>135</v>
      </c>
      <c r="B2630" s="13" t="s">
        <v>75</v>
      </c>
      <c r="C2630" s="13" t="s">
        <v>186</v>
      </c>
      <c r="D2630" s="13">
        <v>2017</v>
      </c>
      <c r="E2630" s="13">
        <v>2017</v>
      </c>
      <c r="F2630" s="13" t="s">
        <v>244</v>
      </c>
      <c r="G2630" s="88"/>
      <c r="H2630" s="88"/>
      <c r="I2630" s="88"/>
      <c r="J2630" s="88"/>
      <c r="K2630" s="88"/>
      <c r="L2630" s="88"/>
      <c r="M2630" s="88">
        <v>6307</v>
      </c>
      <c r="N2630" s="88">
        <v>11672</v>
      </c>
      <c r="O2630" s="88"/>
      <c r="P2630" s="88"/>
      <c r="Q2630" s="88"/>
      <c r="R2630" s="88"/>
      <c r="S2630" s="88"/>
      <c r="T2630" s="88"/>
      <c r="U2630" s="88"/>
      <c r="V2630" s="88"/>
      <c r="W2630" s="140"/>
      <c r="X2630" s="140"/>
      <c r="Y2630" s="140"/>
      <c r="Z2630" s="85">
        <v>0.9578651685393258</v>
      </c>
      <c r="AA2630" s="85">
        <v>0.94422310756972117</v>
      </c>
      <c r="AB2630" s="85">
        <v>0.29599999999999999</v>
      </c>
      <c r="AC2630" s="85">
        <v>9.0300000000000005E-2</v>
      </c>
      <c r="AD2630" s="121">
        <v>479</v>
      </c>
      <c r="AE2630" s="121">
        <v>75</v>
      </c>
      <c r="AF2630" s="88">
        <v>481</v>
      </c>
      <c r="AG2630" s="88">
        <v>1078</v>
      </c>
    </row>
    <row r="2631" spans="1:33">
      <c r="A2631" s="82" t="s">
        <v>136</v>
      </c>
      <c r="B2631" s="13" t="s">
        <v>75</v>
      </c>
      <c r="C2631" s="13" t="s">
        <v>186</v>
      </c>
      <c r="D2631" s="13">
        <v>2017</v>
      </c>
      <c r="E2631" s="13">
        <v>2017</v>
      </c>
      <c r="F2631" s="13" t="s">
        <v>244</v>
      </c>
      <c r="G2631" s="88"/>
      <c r="H2631" s="88"/>
      <c r="I2631" s="88"/>
      <c r="J2631" s="88"/>
      <c r="K2631" s="88"/>
      <c r="L2631" s="88"/>
      <c r="M2631" s="88">
        <v>23272</v>
      </c>
      <c r="N2631" s="88">
        <v>53792</v>
      </c>
      <c r="O2631" s="88"/>
      <c r="P2631" s="88"/>
      <c r="Q2631" s="88"/>
      <c r="R2631" s="88"/>
      <c r="S2631" s="88"/>
      <c r="T2631" s="88"/>
      <c r="U2631" s="88"/>
      <c r="V2631" s="88"/>
      <c r="W2631" s="140"/>
      <c r="X2631" s="140"/>
      <c r="Y2631" s="140"/>
      <c r="Z2631" s="85">
        <v>0.95561357702349869</v>
      </c>
      <c r="AA2631" s="85">
        <v>0.97175141242937857</v>
      </c>
      <c r="AB2631" s="25">
        <v>0</v>
      </c>
      <c r="AC2631" s="85">
        <v>4.1500000000000002E-2</v>
      </c>
      <c r="AD2631" s="121">
        <v>1411</v>
      </c>
      <c r="AE2631" s="121">
        <v>288</v>
      </c>
      <c r="AF2631" s="88">
        <v>3271</v>
      </c>
      <c r="AG2631" s="88">
        <v>7747</v>
      </c>
    </row>
    <row r="2632" spans="1:33">
      <c r="A2632" s="82" t="s">
        <v>137</v>
      </c>
      <c r="B2632" s="13" t="s">
        <v>75</v>
      </c>
      <c r="C2632" s="13" t="s">
        <v>186</v>
      </c>
      <c r="D2632" s="13">
        <v>2017</v>
      </c>
      <c r="E2632" s="13">
        <v>2017</v>
      </c>
      <c r="F2632" s="13" t="s">
        <v>244</v>
      </c>
      <c r="G2632" s="88"/>
      <c r="H2632" s="88"/>
      <c r="I2632" s="88"/>
      <c r="J2632" s="88"/>
      <c r="K2632" s="88"/>
      <c r="L2632" s="88"/>
      <c r="M2632" s="88">
        <v>542</v>
      </c>
      <c r="N2632" s="88">
        <v>1160</v>
      </c>
      <c r="O2632" s="88"/>
      <c r="P2632" s="88"/>
      <c r="Q2632" s="88"/>
      <c r="R2632" s="88"/>
      <c r="S2632" s="88"/>
      <c r="T2632" s="88"/>
      <c r="U2632" s="88"/>
      <c r="V2632" s="88"/>
      <c r="W2632" s="140"/>
      <c r="X2632" s="140"/>
      <c r="Y2632" s="140"/>
      <c r="Z2632" s="85">
        <v>1</v>
      </c>
      <c r="AA2632" s="85">
        <v>0.9375</v>
      </c>
      <c r="AB2632" s="85">
        <v>0.29599999999999999</v>
      </c>
      <c r="AC2632" s="85">
        <v>9.0300000000000005E-2</v>
      </c>
      <c r="AD2632" s="121">
        <v>40</v>
      </c>
      <c r="AE2632" s="121">
        <v>4</v>
      </c>
      <c r="AF2632" s="88">
        <v>33</v>
      </c>
      <c r="AG2632" s="88">
        <v>62</v>
      </c>
    </row>
    <row r="2633" spans="1:33">
      <c r="A2633" s="82" t="s">
        <v>138</v>
      </c>
      <c r="B2633" s="13" t="s">
        <v>75</v>
      </c>
      <c r="C2633" s="13" t="s">
        <v>186</v>
      </c>
      <c r="D2633" s="13">
        <v>2017</v>
      </c>
      <c r="E2633" s="13">
        <v>2017</v>
      </c>
      <c r="F2633" s="13" t="s">
        <v>244</v>
      </c>
      <c r="G2633" s="88"/>
      <c r="H2633" s="88"/>
      <c r="I2633" s="88"/>
      <c r="J2633" s="88"/>
      <c r="K2633" s="88"/>
      <c r="L2633" s="88"/>
      <c r="M2633" s="88">
        <v>398</v>
      </c>
      <c r="N2633" s="88">
        <v>693</v>
      </c>
      <c r="O2633" s="88"/>
      <c r="P2633" s="88"/>
      <c r="Q2633" s="88"/>
      <c r="R2633" s="88"/>
      <c r="S2633" s="88"/>
      <c r="T2633" s="88"/>
      <c r="U2633" s="88"/>
      <c r="V2633" s="88"/>
      <c r="W2633" s="140"/>
      <c r="X2633" s="140"/>
      <c r="Y2633" s="140"/>
      <c r="Z2633" s="85">
        <v>1</v>
      </c>
      <c r="AA2633" s="85">
        <v>0.95</v>
      </c>
      <c r="AB2633" s="85">
        <v>0.29599999999999999</v>
      </c>
      <c r="AC2633" s="85">
        <v>9.0300000000000005E-2</v>
      </c>
      <c r="AD2633" s="121">
        <v>47</v>
      </c>
      <c r="AE2633" s="121">
        <v>11</v>
      </c>
      <c r="AF2633" s="88">
        <v>47</v>
      </c>
      <c r="AG2633" s="88">
        <v>98</v>
      </c>
    </row>
    <row r="2634" spans="1:33">
      <c r="A2634" s="82" t="s">
        <v>139</v>
      </c>
      <c r="B2634" s="13" t="s">
        <v>75</v>
      </c>
      <c r="C2634" s="13" t="s">
        <v>186</v>
      </c>
      <c r="D2634" s="13">
        <v>2017</v>
      </c>
      <c r="E2634" s="13">
        <v>2017</v>
      </c>
      <c r="F2634" s="13" t="s">
        <v>244</v>
      </c>
      <c r="G2634" s="88"/>
      <c r="H2634" s="88"/>
      <c r="I2634" s="88"/>
      <c r="J2634" s="88"/>
      <c r="K2634" s="88"/>
      <c r="L2634" s="88"/>
      <c r="M2634" s="88">
        <v>19447</v>
      </c>
      <c r="N2634" s="88">
        <v>42443</v>
      </c>
      <c r="O2634" s="88"/>
      <c r="P2634" s="88"/>
      <c r="Q2634" s="88"/>
      <c r="R2634" s="88"/>
      <c r="S2634" s="88"/>
      <c r="T2634" s="88"/>
      <c r="U2634" s="88"/>
      <c r="V2634" s="88"/>
      <c r="W2634" s="140"/>
      <c r="X2634" s="140"/>
      <c r="Y2634" s="140"/>
      <c r="Z2634" s="85">
        <v>0.99267015706806283</v>
      </c>
      <c r="AA2634" s="85">
        <v>0.94117647058823528</v>
      </c>
      <c r="AB2634" s="85">
        <v>0.28599999999999998</v>
      </c>
      <c r="AC2634" s="85">
        <v>3.5700000000000003E-2</v>
      </c>
      <c r="AD2634" s="121">
        <v>1645</v>
      </c>
      <c r="AE2634" s="121">
        <v>454</v>
      </c>
      <c r="AF2634" s="88">
        <v>5379</v>
      </c>
      <c r="AG2634" s="88">
        <v>12472</v>
      </c>
    </row>
    <row r="2635" spans="1:33">
      <c r="A2635" s="82" t="s">
        <v>140</v>
      </c>
      <c r="B2635" s="13" t="s">
        <v>75</v>
      </c>
      <c r="C2635" s="13" t="s">
        <v>186</v>
      </c>
      <c r="D2635" s="13">
        <v>2017</v>
      </c>
      <c r="E2635" s="13">
        <v>2017</v>
      </c>
      <c r="F2635" s="13" t="s">
        <v>244</v>
      </c>
      <c r="G2635" s="88"/>
      <c r="H2635" s="88"/>
      <c r="I2635" s="88"/>
      <c r="J2635" s="88"/>
      <c r="K2635" s="88"/>
      <c r="L2635" s="88"/>
      <c r="M2635" s="88">
        <v>3067</v>
      </c>
      <c r="N2635" s="88">
        <v>6080</v>
      </c>
      <c r="O2635" s="88"/>
      <c r="P2635" s="88"/>
      <c r="Q2635" s="88"/>
      <c r="R2635" s="88"/>
      <c r="S2635" s="88"/>
      <c r="T2635" s="88"/>
      <c r="U2635" s="88"/>
      <c r="V2635" s="88"/>
      <c r="W2635" s="140"/>
      <c r="X2635" s="140"/>
      <c r="Y2635" s="140"/>
      <c r="Z2635" s="85">
        <v>0.90833333333333333</v>
      </c>
      <c r="AA2635" s="85">
        <v>0.92500000000000004</v>
      </c>
      <c r="AB2635" s="85">
        <v>0.29599999999999999</v>
      </c>
      <c r="AC2635" s="85">
        <v>9.0300000000000005E-2</v>
      </c>
      <c r="AD2635" s="121">
        <v>297</v>
      </c>
      <c r="AE2635" s="121">
        <v>86</v>
      </c>
      <c r="AF2635" s="88">
        <v>592</v>
      </c>
      <c r="AG2635" s="88">
        <v>1275</v>
      </c>
    </row>
    <row r="2636" spans="1:33">
      <c r="A2636" s="82" t="s">
        <v>141</v>
      </c>
      <c r="B2636" s="13" t="s">
        <v>75</v>
      </c>
      <c r="C2636" s="13" t="s">
        <v>186</v>
      </c>
      <c r="D2636" s="13">
        <v>2017</v>
      </c>
      <c r="E2636" s="13">
        <v>2017</v>
      </c>
      <c r="F2636" s="13" t="s">
        <v>244</v>
      </c>
      <c r="G2636" s="88"/>
      <c r="H2636" s="88"/>
      <c r="I2636" s="88"/>
      <c r="J2636" s="88"/>
      <c r="K2636" s="88"/>
      <c r="L2636" s="88"/>
      <c r="M2636" s="88">
        <v>4105</v>
      </c>
      <c r="N2636" s="88">
        <v>7090</v>
      </c>
      <c r="O2636" s="88"/>
      <c r="P2636" s="88"/>
      <c r="Q2636" s="88"/>
      <c r="R2636" s="88"/>
      <c r="S2636" s="88"/>
      <c r="T2636" s="88"/>
      <c r="U2636" s="88"/>
      <c r="V2636" s="88"/>
      <c r="W2636" s="140"/>
      <c r="X2636" s="140"/>
      <c r="Y2636" s="140"/>
      <c r="Z2636" s="85">
        <v>0.93243243243243246</v>
      </c>
      <c r="AA2636" s="85">
        <v>0.82634730538922152</v>
      </c>
      <c r="AB2636" s="85">
        <v>0.29599999999999999</v>
      </c>
      <c r="AC2636" s="85">
        <v>9.0300000000000005E-2</v>
      </c>
      <c r="AD2636" s="121">
        <v>357</v>
      </c>
      <c r="AE2636" s="121">
        <v>88</v>
      </c>
      <c r="AF2636" s="88">
        <v>115</v>
      </c>
      <c r="AG2636" s="88">
        <v>207</v>
      </c>
    </row>
    <row r="2637" spans="1:33">
      <c r="A2637" s="82" t="s">
        <v>142</v>
      </c>
      <c r="B2637" s="13" t="s">
        <v>74</v>
      </c>
      <c r="C2637" s="13" t="s">
        <v>186</v>
      </c>
      <c r="D2637" s="13">
        <v>2017</v>
      </c>
      <c r="E2637" s="13">
        <v>2017</v>
      </c>
      <c r="F2637" s="13" t="s">
        <v>244</v>
      </c>
      <c r="G2637" s="88"/>
      <c r="H2637" s="88"/>
      <c r="I2637" s="88"/>
      <c r="J2637" s="88"/>
      <c r="K2637" s="88"/>
      <c r="L2637" s="88"/>
      <c r="M2637" s="88">
        <v>115089</v>
      </c>
      <c r="N2637" s="88">
        <v>232951</v>
      </c>
      <c r="O2637" s="88"/>
      <c r="P2637" s="88"/>
      <c r="Q2637" s="88"/>
      <c r="R2637" s="88"/>
      <c r="S2637" s="88"/>
      <c r="T2637" s="88"/>
      <c r="U2637" s="88"/>
      <c r="V2637" s="88"/>
      <c r="W2637" s="140"/>
      <c r="X2637" s="140"/>
      <c r="Y2637" s="140"/>
      <c r="Z2637" s="85">
        <v>0.99363192528125666</v>
      </c>
      <c r="AA2637" s="85">
        <v>0.99772001823985412</v>
      </c>
      <c r="AB2637" s="85">
        <v>0.36399999999999999</v>
      </c>
      <c r="AC2637" s="85">
        <v>6.5699999999999995E-2</v>
      </c>
      <c r="AD2637" s="121">
        <v>7135</v>
      </c>
      <c r="AE2637" s="121">
        <v>1715</v>
      </c>
      <c r="AF2637" s="88">
        <v>23308</v>
      </c>
      <c r="AG2637" s="88">
        <v>51559</v>
      </c>
    </row>
    <row r="2638" spans="1:33">
      <c r="A2638" s="82" t="s">
        <v>143</v>
      </c>
      <c r="B2638" s="13" t="s">
        <v>74</v>
      </c>
      <c r="C2638" s="13" t="s">
        <v>186</v>
      </c>
      <c r="D2638" s="13">
        <v>2017</v>
      </c>
      <c r="E2638" s="13">
        <v>2017</v>
      </c>
      <c r="F2638" s="13" t="s">
        <v>244</v>
      </c>
      <c r="G2638" s="88"/>
      <c r="H2638" s="88"/>
      <c r="I2638" s="88"/>
      <c r="J2638" s="88"/>
      <c r="K2638" s="88"/>
      <c r="L2638" s="88"/>
      <c r="M2638" s="88">
        <v>8670</v>
      </c>
      <c r="N2638" s="88">
        <v>16179</v>
      </c>
      <c r="O2638" s="88"/>
      <c r="P2638" s="88"/>
      <c r="Q2638" s="88"/>
      <c r="R2638" s="88"/>
      <c r="S2638" s="88"/>
      <c r="T2638" s="88"/>
      <c r="U2638" s="88"/>
      <c r="V2638" s="88"/>
      <c r="W2638" s="140"/>
      <c r="X2638" s="140"/>
      <c r="Y2638" s="140"/>
      <c r="Z2638" s="85">
        <v>1</v>
      </c>
      <c r="AA2638" s="85">
        <v>0.88584474885844744</v>
      </c>
      <c r="AB2638" s="85">
        <v>0.29599999999999999</v>
      </c>
      <c r="AC2638" s="85">
        <v>9.0300000000000005E-2</v>
      </c>
      <c r="AD2638" s="121">
        <v>643</v>
      </c>
      <c r="AE2638" s="121">
        <v>312</v>
      </c>
      <c r="AF2638" s="88">
        <v>566</v>
      </c>
      <c r="AG2638" s="88">
        <v>1187</v>
      </c>
    </row>
    <row r="2639" spans="1:33">
      <c r="A2639" s="82" t="s">
        <v>144</v>
      </c>
      <c r="B2639" s="13" t="s">
        <v>75</v>
      </c>
      <c r="C2639" s="13" t="s">
        <v>186</v>
      </c>
      <c r="D2639" s="13">
        <v>2017</v>
      </c>
      <c r="E2639" s="13">
        <v>2017</v>
      </c>
      <c r="F2639" s="13" t="s">
        <v>244</v>
      </c>
      <c r="G2639" s="88"/>
      <c r="H2639" s="88"/>
      <c r="I2639" s="88"/>
      <c r="J2639" s="88"/>
      <c r="K2639" s="88"/>
      <c r="L2639" s="88"/>
      <c r="M2639" s="88">
        <v>1097</v>
      </c>
      <c r="N2639" s="88">
        <v>2007</v>
      </c>
      <c r="O2639" s="88"/>
      <c r="P2639" s="88"/>
      <c r="Q2639" s="88"/>
      <c r="R2639" s="88"/>
      <c r="S2639" s="88"/>
      <c r="T2639" s="88"/>
      <c r="U2639" s="88"/>
      <c r="V2639" s="88"/>
      <c r="W2639" s="140"/>
      <c r="X2639" s="140"/>
      <c r="Y2639" s="140"/>
      <c r="Z2639" s="85">
        <v>0.96842105263157896</v>
      </c>
      <c r="AA2639" s="85">
        <v>0.9242424242424242</v>
      </c>
      <c r="AB2639" s="85">
        <v>0.29599999999999999</v>
      </c>
      <c r="AC2639" s="85">
        <v>9.0300000000000005E-2</v>
      </c>
      <c r="AD2639" s="121">
        <v>105</v>
      </c>
      <c r="AE2639" s="121">
        <v>25</v>
      </c>
      <c r="AF2639" s="88">
        <v>40</v>
      </c>
      <c r="AG2639" s="88">
        <v>65</v>
      </c>
    </row>
    <row r="2640" spans="1:33">
      <c r="A2640" s="82" t="s">
        <v>145</v>
      </c>
      <c r="B2640" s="13" t="s">
        <v>75</v>
      </c>
      <c r="C2640" s="13" t="s">
        <v>186</v>
      </c>
      <c r="D2640" s="13">
        <v>2017</v>
      </c>
      <c r="E2640" s="13">
        <v>2017</v>
      </c>
      <c r="F2640" s="13" t="s">
        <v>244</v>
      </c>
      <c r="G2640" s="88"/>
      <c r="H2640" s="88"/>
      <c r="I2640" s="88"/>
      <c r="J2640" s="88"/>
      <c r="K2640" s="88"/>
      <c r="L2640" s="88"/>
      <c r="M2640" s="88">
        <v>122740</v>
      </c>
      <c r="N2640" s="88">
        <v>271114</v>
      </c>
      <c r="O2640" s="88"/>
      <c r="P2640" s="88"/>
      <c r="Q2640" s="88"/>
      <c r="R2640" s="88"/>
      <c r="S2640" s="88"/>
      <c r="T2640" s="88"/>
      <c r="U2640" s="88"/>
      <c r="V2640" s="88"/>
      <c r="W2640" s="140"/>
      <c r="X2640" s="140"/>
      <c r="Y2640" s="140"/>
      <c r="Z2640" s="85">
        <v>0.99532289980212263</v>
      </c>
      <c r="AA2640" s="85">
        <v>0.91362467866323904</v>
      </c>
      <c r="AB2640" s="85">
        <v>0.30599999999999999</v>
      </c>
      <c r="AC2640" s="85">
        <v>4.3499999999999997E-2</v>
      </c>
      <c r="AD2640" s="121">
        <v>10213</v>
      </c>
      <c r="AE2640" s="121">
        <v>3128</v>
      </c>
      <c r="AF2640" s="88">
        <v>13134</v>
      </c>
      <c r="AG2640" s="88">
        <v>30181</v>
      </c>
    </row>
    <row r="2641" spans="1:33">
      <c r="A2641" s="82" t="s">
        <v>146</v>
      </c>
      <c r="B2641" s="13" t="s">
        <v>74</v>
      </c>
      <c r="C2641" s="13" t="s">
        <v>186</v>
      </c>
      <c r="D2641" s="13">
        <v>2017</v>
      </c>
      <c r="E2641" s="13">
        <v>2017</v>
      </c>
      <c r="F2641" s="13" t="s">
        <v>244</v>
      </c>
      <c r="G2641" s="88"/>
      <c r="H2641" s="88"/>
      <c r="I2641" s="88"/>
      <c r="J2641" s="88"/>
      <c r="K2641" s="88"/>
      <c r="L2641" s="88"/>
      <c r="M2641" s="88">
        <v>98208</v>
      </c>
      <c r="N2641" s="88">
        <v>205556</v>
      </c>
      <c r="O2641" s="88"/>
      <c r="P2641" s="88"/>
      <c r="Q2641" s="88"/>
      <c r="R2641" s="88"/>
      <c r="S2641" s="88"/>
      <c r="T2641" s="88"/>
      <c r="U2641" s="88"/>
      <c r="V2641" s="88"/>
      <c r="W2641" s="140"/>
      <c r="X2641" s="140"/>
      <c r="Y2641" s="140"/>
      <c r="Z2641" s="85">
        <v>0.99407979407979408</v>
      </c>
      <c r="AA2641" s="85">
        <v>0.99211770888071471</v>
      </c>
      <c r="AB2641" s="85">
        <v>0.47499999999999998</v>
      </c>
      <c r="AC2641" s="85">
        <v>3.8600000000000002E-2</v>
      </c>
      <c r="AD2641" s="121">
        <v>7532</v>
      </c>
      <c r="AE2641" s="121">
        <v>2199</v>
      </c>
      <c r="AF2641" s="88">
        <v>7660</v>
      </c>
      <c r="AG2641" s="88">
        <v>15395</v>
      </c>
    </row>
    <row r="2642" spans="1:33">
      <c r="A2642" s="82" t="s">
        <v>147</v>
      </c>
      <c r="B2642" s="13" t="s">
        <v>75</v>
      </c>
      <c r="C2642" s="13" t="s">
        <v>186</v>
      </c>
      <c r="D2642" s="13">
        <v>2017</v>
      </c>
      <c r="E2642" s="13">
        <v>2017</v>
      </c>
      <c r="F2642" s="13" t="s">
        <v>244</v>
      </c>
      <c r="G2642" s="88"/>
      <c r="H2642" s="88"/>
      <c r="I2642" s="88"/>
      <c r="J2642" s="88"/>
      <c r="K2642" s="88"/>
      <c r="L2642" s="88"/>
      <c r="M2642" s="88">
        <v>2122</v>
      </c>
      <c r="N2642" s="88">
        <v>4700</v>
      </c>
      <c r="O2642" s="88"/>
      <c r="P2642" s="88"/>
      <c r="Q2642" s="88"/>
      <c r="R2642" s="88"/>
      <c r="S2642" s="88"/>
      <c r="T2642" s="88"/>
      <c r="U2642" s="88"/>
      <c r="V2642" s="88"/>
      <c r="W2642" s="140"/>
      <c r="X2642" s="140"/>
      <c r="Y2642" s="140"/>
      <c r="Z2642" s="85">
        <v>0.978494623655914</v>
      </c>
      <c r="AA2642" s="85">
        <v>0.95522388059701491</v>
      </c>
      <c r="AB2642" s="85">
        <v>0.29599999999999999</v>
      </c>
      <c r="AC2642" s="85">
        <v>9.0300000000000005E-2</v>
      </c>
      <c r="AD2642" s="121">
        <v>169</v>
      </c>
      <c r="AE2642" s="121">
        <v>35</v>
      </c>
      <c r="AF2642" s="88">
        <v>276</v>
      </c>
      <c r="AG2642" s="88">
        <v>674</v>
      </c>
    </row>
    <row r="2643" spans="1:33">
      <c r="A2643" s="82" t="s">
        <v>148</v>
      </c>
      <c r="B2643" s="13" t="s">
        <v>75</v>
      </c>
      <c r="C2643" s="13" t="s">
        <v>186</v>
      </c>
      <c r="D2643" s="13">
        <v>2017</v>
      </c>
      <c r="E2643" s="13">
        <v>2017</v>
      </c>
      <c r="F2643" s="13" t="s">
        <v>244</v>
      </c>
      <c r="G2643" s="88"/>
      <c r="H2643" s="88"/>
      <c r="I2643" s="88"/>
      <c r="J2643" s="88"/>
      <c r="K2643" s="88"/>
      <c r="L2643" s="88"/>
      <c r="M2643" s="88">
        <v>165648</v>
      </c>
      <c r="N2643" s="88">
        <v>361295</v>
      </c>
      <c r="O2643" s="88"/>
      <c r="P2643" s="88"/>
      <c r="Q2643" s="88"/>
      <c r="R2643" s="88"/>
      <c r="S2643" s="88"/>
      <c r="T2643" s="88"/>
      <c r="U2643" s="88"/>
      <c r="V2643" s="88"/>
      <c r="W2643" s="140"/>
      <c r="X2643" s="140"/>
      <c r="Y2643" s="140"/>
      <c r="Z2643" s="85">
        <v>0.9892054725743693</v>
      </c>
      <c r="AA2643" s="85">
        <v>0.93710691823899372</v>
      </c>
      <c r="AB2643" s="85">
        <v>0.25</v>
      </c>
      <c r="AC2643" s="85">
        <v>3.78E-2</v>
      </c>
      <c r="AD2643" s="121">
        <v>11706</v>
      </c>
      <c r="AE2643" s="121">
        <v>3386</v>
      </c>
      <c r="AF2643" s="88">
        <v>17389</v>
      </c>
      <c r="AG2643" s="88">
        <v>37928</v>
      </c>
    </row>
    <row r="2644" spans="1:33">
      <c r="A2644" s="82" t="s">
        <v>149</v>
      </c>
      <c r="B2644" s="13" t="s">
        <v>74</v>
      </c>
      <c r="C2644" s="13" t="s">
        <v>186</v>
      </c>
      <c r="D2644" s="13">
        <v>2017</v>
      </c>
      <c r="E2644" s="13">
        <v>2017</v>
      </c>
      <c r="F2644" s="13" t="s">
        <v>244</v>
      </c>
      <c r="G2644" s="88"/>
      <c r="H2644" s="88"/>
      <c r="I2644" s="88"/>
      <c r="J2644" s="88"/>
      <c r="K2644" s="88"/>
      <c r="L2644" s="88"/>
      <c r="M2644" s="88">
        <v>133646</v>
      </c>
      <c r="N2644" s="88">
        <v>268127</v>
      </c>
      <c r="O2644" s="88"/>
      <c r="P2644" s="88"/>
      <c r="Q2644" s="88"/>
      <c r="R2644" s="88"/>
      <c r="S2644" s="88"/>
      <c r="T2644" s="88"/>
      <c r="U2644" s="88"/>
      <c r="V2644" s="88"/>
      <c r="W2644" s="140"/>
      <c r="X2644" s="140"/>
      <c r="Y2644" s="140"/>
      <c r="Z2644" s="85">
        <v>0.97422844416162901</v>
      </c>
      <c r="AA2644" s="85">
        <v>0.95580808080808077</v>
      </c>
      <c r="AB2644" s="85">
        <v>0.435</v>
      </c>
      <c r="AC2644" s="85">
        <v>2.8899999999999999E-2</v>
      </c>
      <c r="AD2644" s="121">
        <v>12508</v>
      </c>
      <c r="AE2644" s="121">
        <v>5845</v>
      </c>
      <c r="AF2644" s="88">
        <v>12885</v>
      </c>
      <c r="AG2644" s="88">
        <v>27000</v>
      </c>
    </row>
    <row r="2645" spans="1:33">
      <c r="A2645" s="82" t="s">
        <v>150</v>
      </c>
      <c r="B2645" s="13" t="s">
        <v>74</v>
      </c>
      <c r="C2645" s="13" t="s">
        <v>186</v>
      </c>
      <c r="D2645" s="13">
        <v>2017</v>
      </c>
      <c r="E2645" s="13">
        <v>2017</v>
      </c>
      <c r="F2645" s="13" t="s">
        <v>244</v>
      </c>
      <c r="G2645" s="88"/>
      <c r="H2645" s="88"/>
      <c r="I2645" s="88"/>
      <c r="J2645" s="88"/>
      <c r="K2645" s="88"/>
      <c r="L2645" s="88"/>
      <c r="M2645" s="88">
        <v>33923</v>
      </c>
      <c r="N2645" s="88">
        <v>50864</v>
      </c>
      <c r="O2645" s="88"/>
      <c r="P2645" s="88"/>
      <c r="Q2645" s="88"/>
      <c r="R2645" s="88"/>
      <c r="S2645" s="88"/>
      <c r="T2645" s="88"/>
      <c r="U2645" s="88"/>
      <c r="V2645" s="88"/>
      <c r="W2645" s="140"/>
      <c r="X2645" s="140"/>
      <c r="Y2645" s="140"/>
      <c r="Z2645" s="85">
        <v>0.98502139800285304</v>
      </c>
      <c r="AA2645" s="85">
        <v>0.86911764705882355</v>
      </c>
      <c r="AB2645" s="85">
        <v>0.36399999999999999</v>
      </c>
      <c r="AC2645" s="85">
        <v>7.9299999999999995E-2</v>
      </c>
      <c r="AD2645" s="121">
        <v>3106</v>
      </c>
      <c r="AE2645" s="121">
        <v>1201</v>
      </c>
      <c r="AF2645" s="88">
        <v>3475</v>
      </c>
      <c r="AG2645" s="88">
        <v>5673</v>
      </c>
    </row>
    <row r="2646" spans="1:33">
      <c r="A2646" s="82" t="s">
        <v>151</v>
      </c>
      <c r="B2646" s="13" t="s">
        <v>75</v>
      </c>
      <c r="C2646" s="13" t="s">
        <v>186</v>
      </c>
      <c r="D2646" s="13">
        <v>2017</v>
      </c>
      <c r="E2646" s="13">
        <v>2017</v>
      </c>
      <c r="F2646" s="13" t="s">
        <v>244</v>
      </c>
      <c r="G2646" s="88"/>
      <c r="H2646" s="88"/>
      <c r="I2646" s="88"/>
      <c r="J2646" s="88"/>
      <c r="K2646" s="88"/>
      <c r="L2646" s="88"/>
      <c r="M2646" s="88">
        <v>47781</v>
      </c>
      <c r="N2646" s="88">
        <v>105787</v>
      </c>
      <c r="O2646" s="88"/>
      <c r="P2646" s="88"/>
      <c r="Q2646" s="88"/>
      <c r="R2646" s="88"/>
      <c r="S2646" s="88"/>
      <c r="T2646" s="88"/>
      <c r="U2646" s="88"/>
      <c r="V2646" s="88"/>
      <c r="W2646" s="140"/>
      <c r="X2646" s="140"/>
      <c r="Y2646" s="140"/>
      <c r="Z2646" s="85">
        <v>0.97793326157158234</v>
      </c>
      <c r="AA2646" s="85">
        <v>0.91082251082251087</v>
      </c>
      <c r="AB2646" s="85">
        <v>7.0999999999999994E-2</v>
      </c>
      <c r="AC2646" s="85">
        <v>3.7400000000000003E-2</v>
      </c>
      <c r="AD2646" s="121">
        <v>3073</v>
      </c>
      <c r="AE2646" s="121">
        <v>1209</v>
      </c>
      <c r="AF2646" s="88">
        <v>5972</v>
      </c>
      <c r="AG2646" s="88">
        <v>13050</v>
      </c>
    </row>
    <row r="2647" spans="1:33">
      <c r="A2647" s="82" t="s">
        <v>152</v>
      </c>
      <c r="B2647" s="13" t="s">
        <v>74</v>
      </c>
      <c r="C2647" s="13" t="s">
        <v>186</v>
      </c>
      <c r="D2647" s="13">
        <v>2017</v>
      </c>
      <c r="E2647" s="13">
        <v>2017</v>
      </c>
      <c r="F2647" s="13" t="s">
        <v>244</v>
      </c>
      <c r="G2647" s="88"/>
      <c r="H2647" s="88"/>
      <c r="I2647" s="88"/>
      <c r="J2647" s="88"/>
      <c r="K2647" s="88"/>
      <c r="L2647" s="88"/>
      <c r="M2647" s="88">
        <v>9396</v>
      </c>
      <c r="N2647" s="88">
        <v>16600</v>
      </c>
      <c r="O2647" s="88"/>
      <c r="P2647" s="88"/>
      <c r="Q2647" s="88"/>
      <c r="R2647" s="88"/>
      <c r="S2647" s="88"/>
      <c r="T2647" s="88"/>
      <c r="U2647" s="88"/>
      <c r="V2647" s="88"/>
      <c r="W2647" s="140"/>
      <c r="X2647" s="140"/>
      <c r="Y2647" s="140"/>
      <c r="Z2647" s="85">
        <v>0.98399999999999999</v>
      </c>
      <c r="AA2647" s="85">
        <v>0.96595744680851059</v>
      </c>
      <c r="AB2647" s="85">
        <v>0.29599999999999999</v>
      </c>
      <c r="AC2647" s="85">
        <v>9.0300000000000005E-2</v>
      </c>
      <c r="AD2647" s="121">
        <v>769</v>
      </c>
      <c r="AE2647" s="121">
        <v>251</v>
      </c>
      <c r="AF2647" s="88">
        <v>955</v>
      </c>
      <c r="AG2647" s="88">
        <v>2018</v>
      </c>
    </row>
    <row r="2648" spans="1:33">
      <c r="A2648" s="82" t="s">
        <v>153</v>
      </c>
      <c r="B2648" s="13" t="s">
        <v>74</v>
      </c>
      <c r="C2648" s="13" t="s">
        <v>186</v>
      </c>
      <c r="D2648" s="13">
        <v>2017</v>
      </c>
      <c r="E2648" s="13">
        <v>2017</v>
      </c>
      <c r="F2648" s="13" t="s">
        <v>244</v>
      </c>
      <c r="G2648" s="88"/>
      <c r="H2648" s="88"/>
      <c r="I2648" s="88"/>
      <c r="J2648" s="88"/>
      <c r="K2648" s="88"/>
      <c r="L2648" s="88"/>
      <c r="M2648" s="88">
        <v>13291</v>
      </c>
      <c r="N2648" s="88">
        <v>25375</v>
      </c>
      <c r="O2648" s="88"/>
      <c r="P2648" s="88"/>
      <c r="Q2648" s="88"/>
      <c r="R2648" s="88"/>
      <c r="S2648" s="88"/>
      <c r="T2648" s="88"/>
      <c r="U2648" s="88"/>
      <c r="V2648" s="88"/>
      <c r="W2648" s="140"/>
      <c r="X2648" s="140"/>
      <c r="Y2648" s="140"/>
      <c r="Z2648" s="85">
        <v>0.97687861271676302</v>
      </c>
      <c r="AA2648" s="85">
        <v>0.87687687687687688</v>
      </c>
      <c r="AB2648" s="85">
        <v>0.29599999999999999</v>
      </c>
      <c r="AC2648" s="85">
        <v>9.0300000000000005E-2</v>
      </c>
      <c r="AD2648" s="121">
        <v>1165</v>
      </c>
      <c r="AE2648" s="121">
        <v>389</v>
      </c>
      <c r="AF2648" s="88">
        <v>2841</v>
      </c>
      <c r="AG2648" s="88">
        <v>5711</v>
      </c>
    </row>
    <row r="2649" spans="1:33">
      <c r="A2649" s="82" t="s">
        <v>154</v>
      </c>
      <c r="B2649" s="13" t="s">
        <v>74</v>
      </c>
      <c r="C2649" s="13" t="s">
        <v>186</v>
      </c>
      <c r="D2649" s="13">
        <v>2017</v>
      </c>
      <c r="E2649" s="13">
        <v>2017</v>
      </c>
      <c r="F2649" s="13" t="s">
        <v>244</v>
      </c>
      <c r="G2649" s="88"/>
      <c r="H2649" s="88"/>
      <c r="I2649" s="88"/>
      <c r="J2649" s="88"/>
      <c r="K2649" s="88"/>
      <c r="L2649" s="88"/>
      <c r="M2649" s="88">
        <v>18061</v>
      </c>
      <c r="N2649" s="88">
        <v>36432</v>
      </c>
      <c r="O2649" s="88"/>
      <c r="P2649" s="88"/>
      <c r="Q2649" s="88"/>
      <c r="R2649" s="88"/>
      <c r="S2649" s="88"/>
      <c r="T2649" s="88"/>
      <c r="U2649" s="88"/>
      <c r="V2649" s="88"/>
      <c r="W2649" s="140"/>
      <c r="X2649" s="140"/>
      <c r="Y2649" s="140"/>
      <c r="Z2649" s="85">
        <v>0.95864262990455995</v>
      </c>
      <c r="AA2649" s="85">
        <v>0.91772151898734178</v>
      </c>
      <c r="AB2649" s="85">
        <v>0.29599999999999999</v>
      </c>
      <c r="AC2649" s="85">
        <v>9.0300000000000005E-2</v>
      </c>
      <c r="AD2649" s="121">
        <v>1758</v>
      </c>
      <c r="AE2649" s="121">
        <v>782</v>
      </c>
      <c r="AF2649" s="88">
        <v>3829</v>
      </c>
      <c r="AG2649" s="88">
        <v>8906</v>
      </c>
    </row>
    <row r="2650" spans="1:33">
      <c r="A2650" s="82" t="s">
        <v>155</v>
      </c>
      <c r="B2650" s="13" t="s">
        <v>74</v>
      </c>
      <c r="C2650" s="13" t="s">
        <v>186</v>
      </c>
      <c r="D2650" s="13">
        <v>2017</v>
      </c>
      <c r="E2650" s="13">
        <v>2017</v>
      </c>
      <c r="F2650" s="13" t="s">
        <v>244</v>
      </c>
      <c r="G2650" s="88"/>
      <c r="H2650" s="88"/>
      <c r="I2650" s="88"/>
      <c r="J2650" s="88"/>
      <c r="K2650" s="88"/>
      <c r="L2650" s="88"/>
      <c r="M2650" s="88">
        <v>46440</v>
      </c>
      <c r="N2650" s="88">
        <v>90030</v>
      </c>
      <c r="O2650" s="88"/>
      <c r="P2650" s="88"/>
      <c r="Q2650" s="88"/>
      <c r="R2650" s="88"/>
      <c r="S2650" s="88"/>
      <c r="T2650" s="88"/>
      <c r="U2650" s="88"/>
      <c r="V2650" s="88"/>
      <c r="W2650" s="140"/>
      <c r="X2650" s="140"/>
      <c r="Y2650" s="140"/>
      <c r="Z2650" s="85">
        <v>0.98598654708520184</v>
      </c>
      <c r="AA2650" s="85">
        <v>0.97938144329896903</v>
      </c>
      <c r="AB2650" s="85">
        <v>0.375</v>
      </c>
      <c r="AC2650" s="85">
        <v>5.11E-2</v>
      </c>
      <c r="AD2650" s="121">
        <v>3163</v>
      </c>
      <c r="AE2650" s="121">
        <v>1090</v>
      </c>
      <c r="AF2650" s="88">
        <v>7887</v>
      </c>
      <c r="AG2650" s="88">
        <v>16437</v>
      </c>
    </row>
    <row r="2651" spans="1:33">
      <c r="A2651" s="82" t="s">
        <v>156</v>
      </c>
      <c r="B2651" s="13" t="s">
        <v>74</v>
      </c>
      <c r="C2651" s="13" t="s">
        <v>186</v>
      </c>
      <c r="D2651" s="13">
        <v>2017</v>
      </c>
      <c r="E2651" s="13">
        <v>2017</v>
      </c>
      <c r="F2651" s="13" t="s">
        <v>244</v>
      </c>
      <c r="G2651" s="88"/>
      <c r="H2651" s="88"/>
      <c r="I2651" s="88"/>
      <c r="J2651" s="88"/>
      <c r="K2651" s="88"/>
      <c r="L2651" s="88"/>
      <c r="M2651" s="88">
        <v>14023</v>
      </c>
      <c r="N2651" s="88">
        <v>24863</v>
      </c>
      <c r="O2651" s="88"/>
      <c r="P2651" s="88"/>
      <c r="Q2651" s="88"/>
      <c r="R2651" s="88"/>
      <c r="S2651" s="88"/>
      <c r="T2651" s="88"/>
      <c r="U2651" s="88"/>
      <c r="V2651" s="88"/>
      <c r="W2651" s="140"/>
      <c r="X2651" s="140"/>
      <c r="Y2651" s="140"/>
      <c r="Z2651" s="85">
        <v>0.982421875</v>
      </c>
      <c r="AA2651" s="85">
        <v>0.97674418604651159</v>
      </c>
      <c r="AB2651" s="85">
        <v>0.29599999999999999</v>
      </c>
      <c r="AC2651" s="85">
        <v>9.0300000000000005E-2</v>
      </c>
      <c r="AD2651" s="121">
        <v>1029</v>
      </c>
      <c r="AE2651" s="121">
        <v>434</v>
      </c>
      <c r="AF2651" s="88">
        <v>2033</v>
      </c>
      <c r="AG2651" s="88">
        <v>4344</v>
      </c>
    </row>
    <row r="2652" spans="1:33">
      <c r="A2652" s="82" t="s">
        <v>157</v>
      </c>
      <c r="B2652" s="13" t="s">
        <v>75</v>
      </c>
      <c r="C2652" s="13" t="s">
        <v>186</v>
      </c>
      <c r="D2652" s="13">
        <v>2017</v>
      </c>
      <c r="E2652" s="13">
        <v>2017</v>
      </c>
      <c r="F2652" s="13" t="s">
        <v>244</v>
      </c>
      <c r="G2652" s="88"/>
      <c r="H2652" s="88"/>
      <c r="I2652" s="88"/>
      <c r="J2652" s="88"/>
      <c r="K2652" s="88"/>
      <c r="L2652" s="88"/>
      <c r="M2652" s="88">
        <v>12332</v>
      </c>
      <c r="N2652" s="88">
        <v>23186</v>
      </c>
      <c r="O2652" s="88"/>
      <c r="P2652" s="88"/>
      <c r="Q2652" s="88"/>
      <c r="R2652" s="88"/>
      <c r="S2652" s="88"/>
      <c r="T2652" s="88"/>
      <c r="U2652" s="88"/>
      <c r="V2652" s="88"/>
      <c r="W2652" s="140"/>
      <c r="X2652" s="140"/>
      <c r="Y2652" s="140"/>
      <c r="Z2652" s="85">
        <v>0.94921190893169882</v>
      </c>
      <c r="AA2652" s="85">
        <v>0.95781637717121593</v>
      </c>
      <c r="AB2652" s="85">
        <v>0.29599999999999999</v>
      </c>
      <c r="AC2652" s="85">
        <v>9.0300000000000005E-2</v>
      </c>
      <c r="AD2652" s="121">
        <v>1085</v>
      </c>
      <c r="AE2652" s="121">
        <v>283</v>
      </c>
      <c r="AF2652" s="88">
        <v>516</v>
      </c>
      <c r="AG2652" s="88">
        <v>850</v>
      </c>
    </row>
    <row r="2653" spans="1:33">
      <c r="A2653" s="82" t="s">
        <v>158</v>
      </c>
      <c r="B2653" s="13" t="s">
        <v>75</v>
      </c>
      <c r="C2653" s="13" t="s">
        <v>186</v>
      </c>
      <c r="D2653" s="13">
        <v>2017</v>
      </c>
      <c r="E2653" s="13">
        <v>2017</v>
      </c>
      <c r="F2653" s="13" t="s">
        <v>244</v>
      </c>
      <c r="G2653" s="88"/>
      <c r="H2653" s="88"/>
      <c r="I2653" s="88"/>
      <c r="J2653" s="88"/>
      <c r="K2653" s="88"/>
      <c r="L2653" s="88"/>
      <c r="M2653" s="88">
        <v>154</v>
      </c>
      <c r="N2653" s="88">
        <v>259</v>
      </c>
      <c r="O2653" s="88"/>
      <c r="P2653" s="88"/>
      <c r="Q2653" s="88"/>
      <c r="R2653" s="88"/>
      <c r="S2653" s="88"/>
      <c r="T2653" s="88"/>
      <c r="U2653" s="88"/>
      <c r="V2653" s="88"/>
      <c r="W2653" s="140"/>
      <c r="X2653" s="140"/>
      <c r="Y2653" s="140"/>
      <c r="Z2653" s="85">
        <v>1</v>
      </c>
      <c r="AA2653" s="85">
        <v>1</v>
      </c>
      <c r="AB2653" s="85">
        <v>0.29599999999999999</v>
      </c>
      <c r="AC2653" s="85">
        <v>9.0300000000000005E-2</v>
      </c>
      <c r="AD2653" s="121">
        <v>13</v>
      </c>
      <c r="AE2653" s="121">
        <v>2</v>
      </c>
      <c r="AF2653" s="88" t="s">
        <v>430</v>
      </c>
      <c r="AG2653" s="88" t="s">
        <v>430</v>
      </c>
    </row>
    <row r="2654" spans="1:33">
      <c r="A2654" s="82" t="s">
        <v>159</v>
      </c>
      <c r="B2654" s="13" t="s">
        <v>75</v>
      </c>
      <c r="C2654" s="13" t="s">
        <v>186</v>
      </c>
      <c r="D2654" s="13">
        <v>2017</v>
      </c>
      <c r="E2654" s="13">
        <v>2017</v>
      </c>
      <c r="F2654" s="13" t="s">
        <v>244</v>
      </c>
      <c r="G2654" s="88"/>
      <c r="H2654" s="88"/>
      <c r="I2654" s="88"/>
      <c r="J2654" s="88"/>
      <c r="K2654" s="88"/>
      <c r="L2654" s="88"/>
      <c r="M2654" s="88">
        <v>3050</v>
      </c>
      <c r="N2654" s="88">
        <v>6256</v>
      </c>
      <c r="O2654" s="88"/>
      <c r="P2654" s="88"/>
      <c r="Q2654" s="88"/>
      <c r="R2654" s="88"/>
      <c r="S2654" s="88"/>
      <c r="T2654" s="88"/>
      <c r="U2654" s="88"/>
      <c r="V2654" s="88"/>
      <c r="W2654" s="140"/>
      <c r="X2654" s="140"/>
      <c r="Y2654" s="140"/>
      <c r="Z2654" s="85">
        <v>0.97619047619047616</v>
      </c>
      <c r="AA2654" s="85">
        <v>0.86315789473684212</v>
      </c>
      <c r="AB2654" s="85">
        <v>0.29599999999999999</v>
      </c>
      <c r="AC2654" s="85">
        <v>9.0300000000000005E-2</v>
      </c>
      <c r="AD2654" s="121">
        <v>246</v>
      </c>
      <c r="AE2654" s="121">
        <v>94</v>
      </c>
      <c r="AF2654" s="88">
        <v>163</v>
      </c>
      <c r="AG2654" s="88">
        <v>299</v>
      </c>
    </row>
    <row r="2655" spans="1:33">
      <c r="A2655" s="82" t="s">
        <v>160</v>
      </c>
      <c r="B2655" s="13" t="s">
        <v>74</v>
      </c>
      <c r="C2655" s="13" t="s">
        <v>186</v>
      </c>
      <c r="D2655" s="13">
        <v>2017</v>
      </c>
      <c r="E2655" s="13">
        <v>2017</v>
      </c>
      <c r="F2655" s="13" t="s">
        <v>244</v>
      </c>
      <c r="G2655" s="88"/>
      <c r="H2655" s="88"/>
      <c r="I2655" s="88"/>
      <c r="J2655" s="88"/>
      <c r="K2655" s="88"/>
      <c r="L2655" s="88"/>
      <c r="M2655" s="88">
        <v>20949</v>
      </c>
      <c r="N2655" s="88">
        <v>39407</v>
      </c>
      <c r="O2655" s="88"/>
      <c r="P2655" s="88"/>
      <c r="Q2655" s="88"/>
      <c r="R2655" s="88"/>
      <c r="S2655" s="88"/>
      <c r="T2655" s="88"/>
      <c r="U2655" s="88"/>
      <c r="V2655" s="88"/>
      <c r="W2655" s="140"/>
      <c r="X2655" s="140"/>
      <c r="Y2655" s="140"/>
      <c r="Z2655" s="85">
        <v>0.97636815920398012</v>
      </c>
      <c r="AA2655" s="85">
        <v>0.9688249400479616</v>
      </c>
      <c r="AB2655" s="85">
        <v>0.5</v>
      </c>
      <c r="AC2655" s="85">
        <v>5.7999999999999996E-3</v>
      </c>
      <c r="AD2655" s="121">
        <v>1559</v>
      </c>
      <c r="AE2655" s="121">
        <v>494</v>
      </c>
      <c r="AF2655" s="88">
        <v>1921</v>
      </c>
      <c r="AG2655" s="88">
        <v>3903</v>
      </c>
    </row>
    <row r="2656" spans="1:33">
      <c r="A2656" s="82" t="s">
        <v>161</v>
      </c>
      <c r="B2656" s="13" t="s">
        <v>74</v>
      </c>
      <c r="C2656" s="13" t="s">
        <v>186</v>
      </c>
      <c r="D2656" s="13">
        <v>2017</v>
      </c>
      <c r="E2656" s="13">
        <v>2017</v>
      </c>
      <c r="F2656" s="13" t="s">
        <v>244</v>
      </c>
      <c r="G2656" s="88"/>
      <c r="H2656" s="88"/>
      <c r="I2656" s="88"/>
      <c r="J2656" s="88"/>
      <c r="K2656" s="88"/>
      <c r="L2656" s="88"/>
      <c r="M2656" s="88">
        <v>17167</v>
      </c>
      <c r="N2656" s="88">
        <v>30001</v>
      </c>
      <c r="O2656" s="88"/>
      <c r="P2656" s="88"/>
      <c r="Q2656" s="88"/>
      <c r="R2656" s="88"/>
      <c r="S2656" s="88"/>
      <c r="T2656" s="88"/>
      <c r="U2656" s="88"/>
      <c r="V2656" s="88"/>
      <c r="W2656" s="140"/>
      <c r="X2656" s="140"/>
      <c r="Y2656" s="140"/>
      <c r="Z2656" s="85">
        <v>0.98064516129032253</v>
      </c>
      <c r="AA2656" s="85">
        <v>0.87267904509283822</v>
      </c>
      <c r="AB2656" s="85">
        <v>0.29599999999999999</v>
      </c>
      <c r="AC2656" s="85">
        <v>9.0300000000000005E-2</v>
      </c>
      <c r="AD2656" s="121">
        <v>1035</v>
      </c>
      <c r="AE2656" s="121">
        <v>427</v>
      </c>
      <c r="AF2656" s="88">
        <v>2560</v>
      </c>
      <c r="AG2656" s="88">
        <v>5426</v>
      </c>
    </row>
    <row r="2657" spans="1:33">
      <c r="A2657" s="82" t="s">
        <v>162</v>
      </c>
      <c r="B2657" s="13" t="s">
        <v>75</v>
      </c>
      <c r="C2657" s="13" t="s">
        <v>186</v>
      </c>
      <c r="D2657" s="13">
        <v>2017</v>
      </c>
      <c r="E2657" s="13">
        <v>2017</v>
      </c>
      <c r="F2657" s="13" t="s">
        <v>244</v>
      </c>
      <c r="G2657" s="88"/>
      <c r="H2657" s="88"/>
      <c r="I2657" s="88"/>
      <c r="J2657" s="88"/>
      <c r="K2657" s="88"/>
      <c r="L2657" s="88"/>
      <c r="M2657" s="88">
        <v>39239</v>
      </c>
      <c r="N2657" s="88">
        <v>81885</v>
      </c>
      <c r="O2657" s="88"/>
      <c r="P2657" s="88"/>
      <c r="Q2657" s="88"/>
      <c r="R2657" s="88"/>
      <c r="S2657" s="88"/>
      <c r="T2657" s="88"/>
      <c r="U2657" s="88"/>
      <c r="V2657" s="88"/>
      <c r="W2657" s="140"/>
      <c r="X2657" s="140"/>
      <c r="Y2657" s="140"/>
      <c r="Z2657" s="85">
        <v>0.97997711670480547</v>
      </c>
      <c r="AA2657" s="85">
        <v>0.93644067796610164</v>
      </c>
      <c r="AB2657" s="85">
        <v>0.6</v>
      </c>
      <c r="AC2657" s="85">
        <v>4.2700000000000002E-2</v>
      </c>
      <c r="AD2657" s="121">
        <v>2779</v>
      </c>
      <c r="AE2657" s="121">
        <v>644</v>
      </c>
      <c r="AF2657" s="88">
        <v>4321</v>
      </c>
      <c r="AG2657" s="88">
        <v>9605</v>
      </c>
    </row>
    <row r="2658" spans="1:33">
      <c r="A2658" s="82" t="s">
        <v>163</v>
      </c>
      <c r="B2658" s="13" t="s">
        <v>75</v>
      </c>
      <c r="C2658" s="13" t="s">
        <v>186</v>
      </c>
      <c r="D2658" s="13">
        <v>2017</v>
      </c>
      <c r="E2658" s="13">
        <v>2017</v>
      </c>
      <c r="F2658" s="13" t="s">
        <v>244</v>
      </c>
      <c r="G2658" s="88"/>
      <c r="H2658" s="88"/>
      <c r="I2658" s="88"/>
      <c r="J2658" s="88"/>
      <c r="K2658" s="88"/>
      <c r="L2658" s="88"/>
      <c r="M2658" s="88">
        <v>5361</v>
      </c>
      <c r="N2658" s="88">
        <v>12250</v>
      </c>
      <c r="O2658" s="88"/>
      <c r="P2658" s="88"/>
      <c r="Q2658" s="88"/>
      <c r="R2658" s="88"/>
      <c r="S2658" s="88"/>
      <c r="T2658" s="88"/>
      <c r="U2658" s="88"/>
      <c r="V2658" s="88"/>
      <c r="W2658" s="140"/>
      <c r="X2658" s="140"/>
      <c r="Y2658" s="140"/>
      <c r="Z2658" s="85">
        <v>0.97101449275362317</v>
      </c>
      <c r="AA2658" s="85">
        <v>0.92814371257485029</v>
      </c>
      <c r="AB2658" s="85">
        <v>0.29599999999999999</v>
      </c>
      <c r="AC2658" s="85">
        <v>9.0300000000000005E-2</v>
      </c>
      <c r="AD2658" s="121">
        <v>382</v>
      </c>
      <c r="AE2658" s="121">
        <v>135</v>
      </c>
      <c r="AF2658" s="88">
        <v>540</v>
      </c>
      <c r="AG2658" s="88">
        <v>1242</v>
      </c>
    </row>
    <row r="2659" spans="1:33">
      <c r="A2659" s="82" t="s">
        <v>164</v>
      </c>
      <c r="B2659" s="13" t="s">
        <v>75</v>
      </c>
      <c r="C2659" s="13" t="s">
        <v>186</v>
      </c>
      <c r="D2659" s="13">
        <v>2017</v>
      </c>
      <c r="E2659" s="13">
        <v>2017</v>
      </c>
      <c r="F2659" s="13" t="s">
        <v>244</v>
      </c>
      <c r="G2659" s="88"/>
      <c r="H2659" s="88"/>
      <c r="I2659" s="88"/>
      <c r="J2659" s="88"/>
      <c r="K2659" s="88"/>
      <c r="L2659" s="88"/>
      <c r="M2659" s="88">
        <v>4246</v>
      </c>
      <c r="N2659" s="88">
        <v>8963</v>
      </c>
      <c r="O2659" s="88"/>
      <c r="P2659" s="88"/>
      <c r="Q2659" s="88"/>
      <c r="R2659" s="88"/>
      <c r="S2659" s="88"/>
      <c r="T2659" s="88"/>
      <c r="U2659" s="88"/>
      <c r="V2659" s="88"/>
      <c r="W2659" s="140"/>
      <c r="X2659" s="140"/>
      <c r="Y2659" s="140"/>
      <c r="Z2659" s="85">
        <v>0.96153846153846156</v>
      </c>
      <c r="AA2659" s="85">
        <v>0.94696969696969702</v>
      </c>
      <c r="AB2659" s="85">
        <v>0.29599999999999999</v>
      </c>
      <c r="AC2659" s="85">
        <v>9.0300000000000005E-2</v>
      </c>
      <c r="AD2659" s="121">
        <v>343</v>
      </c>
      <c r="AE2659" s="121">
        <v>53</v>
      </c>
      <c r="AF2659" s="88">
        <v>393</v>
      </c>
      <c r="AG2659" s="88">
        <v>849</v>
      </c>
    </row>
    <row r="2660" spans="1:33">
      <c r="A2660" s="82" t="s">
        <v>165</v>
      </c>
      <c r="B2660" s="13" t="s">
        <v>75</v>
      </c>
      <c r="C2660" s="13" t="s">
        <v>186</v>
      </c>
      <c r="D2660" s="13">
        <v>2017</v>
      </c>
      <c r="E2660" s="13">
        <v>2017</v>
      </c>
      <c r="F2660" s="13" t="s">
        <v>244</v>
      </c>
      <c r="G2660" s="88"/>
      <c r="H2660" s="88"/>
      <c r="I2660" s="88"/>
      <c r="J2660" s="88"/>
      <c r="K2660" s="88"/>
      <c r="L2660" s="88"/>
      <c r="M2660" s="88">
        <v>971</v>
      </c>
      <c r="N2660" s="88">
        <v>1691</v>
      </c>
      <c r="O2660" s="88"/>
      <c r="P2660" s="88"/>
      <c r="Q2660" s="88"/>
      <c r="R2660" s="88"/>
      <c r="S2660" s="88"/>
      <c r="T2660" s="88"/>
      <c r="U2660" s="88"/>
      <c r="V2660" s="88"/>
      <c r="W2660" s="140"/>
      <c r="X2660" s="140"/>
      <c r="Y2660" s="140"/>
      <c r="Z2660" s="85">
        <v>0.98181818181818181</v>
      </c>
      <c r="AA2660" s="85">
        <v>0.71739130434782605</v>
      </c>
      <c r="AB2660" s="85">
        <v>0.29599999999999999</v>
      </c>
      <c r="AC2660" s="85">
        <v>9.0300000000000005E-2</v>
      </c>
      <c r="AD2660" s="121">
        <v>97</v>
      </c>
      <c r="AE2660" s="121">
        <v>14</v>
      </c>
      <c r="AF2660" s="88">
        <v>26</v>
      </c>
      <c r="AG2660" s="88">
        <v>37</v>
      </c>
    </row>
    <row r="2661" spans="1:33">
      <c r="A2661" s="82" t="s">
        <v>166</v>
      </c>
      <c r="B2661" s="13" t="s">
        <v>74</v>
      </c>
      <c r="C2661" s="13" t="s">
        <v>186</v>
      </c>
      <c r="D2661" s="13">
        <v>2017</v>
      </c>
      <c r="E2661" s="13">
        <v>2017</v>
      </c>
      <c r="F2661" s="13" t="s">
        <v>244</v>
      </c>
      <c r="G2661" s="88"/>
      <c r="H2661" s="88"/>
      <c r="I2661" s="88"/>
      <c r="J2661" s="88"/>
      <c r="K2661" s="88"/>
      <c r="L2661" s="88"/>
      <c r="M2661" s="88">
        <v>50655</v>
      </c>
      <c r="N2661" s="88">
        <v>117113</v>
      </c>
      <c r="O2661" s="88"/>
      <c r="P2661" s="88"/>
      <c r="Q2661" s="88"/>
      <c r="R2661" s="88"/>
      <c r="S2661" s="88"/>
      <c r="T2661" s="88"/>
      <c r="U2661" s="88"/>
      <c r="V2661" s="88"/>
      <c r="W2661" s="140"/>
      <c r="X2661" s="140"/>
      <c r="Y2661" s="140"/>
      <c r="Z2661" s="85">
        <v>0.92569832402234642</v>
      </c>
      <c r="AA2661" s="85">
        <v>0.84</v>
      </c>
      <c r="AB2661" s="85">
        <v>0.438</v>
      </c>
      <c r="AC2661" s="85">
        <v>4.2500000000000003E-2</v>
      </c>
      <c r="AD2661" s="121">
        <v>2426</v>
      </c>
      <c r="AE2661" s="121">
        <v>222</v>
      </c>
      <c r="AF2661" s="88">
        <v>7446</v>
      </c>
      <c r="AG2661" s="88">
        <v>17838</v>
      </c>
    </row>
    <row r="2662" spans="1:33">
      <c r="A2662" s="82" t="s">
        <v>167</v>
      </c>
      <c r="B2662" s="13" t="s">
        <v>75</v>
      </c>
      <c r="C2662" s="13" t="s">
        <v>186</v>
      </c>
      <c r="D2662" s="13">
        <v>2017</v>
      </c>
      <c r="E2662" s="13">
        <v>2017</v>
      </c>
      <c r="F2662" s="13" t="s">
        <v>244</v>
      </c>
      <c r="G2662" s="88"/>
      <c r="H2662" s="88"/>
      <c r="I2662" s="88"/>
      <c r="J2662" s="88"/>
      <c r="K2662" s="88"/>
      <c r="L2662" s="88"/>
      <c r="M2662" s="88">
        <v>2734</v>
      </c>
      <c r="N2662" s="88">
        <v>4770</v>
      </c>
      <c r="O2662" s="88"/>
      <c r="P2662" s="88"/>
      <c r="Q2662" s="88"/>
      <c r="R2662" s="88"/>
      <c r="S2662" s="88"/>
      <c r="T2662" s="88"/>
      <c r="U2662" s="88"/>
      <c r="V2662" s="88"/>
      <c r="W2662" s="140"/>
      <c r="X2662" s="140"/>
      <c r="Y2662" s="140"/>
      <c r="Z2662" s="85">
        <v>0.95774647887323949</v>
      </c>
      <c r="AA2662" s="85">
        <v>0.97727272727272729</v>
      </c>
      <c r="AB2662" s="85">
        <v>0.29599999999999999</v>
      </c>
      <c r="AC2662" s="85">
        <v>9.0300000000000005E-2</v>
      </c>
      <c r="AD2662" s="121">
        <v>222</v>
      </c>
      <c r="AE2662" s="121">
        <v>0</v>
      </c>
      <c r="AF2662" s="88">
        <v>84</v>
      </c>
      <c r="AG2662" s="88">
        <v>135</v>
      </c>
    </row>
    <row r="2663" spans="1:33">
      <c r="A2663" s="82" t="s">
        <v>168</v>
      </c>
      <c r="B2663" s="13" t="s">
        <v>74</v>
      </c>
      <c r="C2663" s="13" t="s">
        <v>186</v>
      </c>
      <c r="D2663" s="13">
        <v>2017</v>
      </c>
      <c r="E2663" s="13">
        <v>2017</v>
      </c>
      <c r="F2663" s="13" t="s">
        <v>244</v>
      </c>
      <c r="G2663" s="88"/>
      <c r="H2663" s="88"/>
      <c r="I2663" s="88"/>
      <c r="J2663" s="88"/>
      <c r="K2663" s="88"/>
      <c r="L2663" s="88"/>
      <c r="M2663" s="88">
        <v>34650</v>
      </c>
      <c r="N2663" s="88">
        <v>68571</v>
      </c>
      <c r="O2663" s="88"/>
      <c r="P2663" s="88"/>
      <c r="Q2663" s="88"/>
      <c r="R2663" s="88"/>
      <c r="S2663" s="88"/>
      <c r="T2663" s="88"/>
      <c r="U2663" s="88"/>
      <c r="V2663" s="88"/>
      <c r="W2663" s="140"/>
      <c r="X2663" s="140"/>
      <c r="Y2663" s="140"/>
      <c r="Z2663" s="85">
        <v>0.9838709677419355</v>
      </c>
      <c r="AA2663" s="85">
        <v>0.9632183908045977</v>
      </c>
      <c r="AB2663" s="85">
        <v>0.13300000000000001</v>
      </c>
      <c r="AC2663" s="85">
        <v>5.7599999999999998E-2</v>
      </c>
      <c r="AD2663" s="121">
        <v>2719</v>
      </c>
      <c r="AE2663" s="121">
        <v>380</v>
      </c>
      <c r="AF2663" s="88">
        <v>5815</v>
      </c>
      <c r="AG2663" s="88">
        <v>13627</v>
      </c>
    </row>
    <row r="2664" spans="1:33">
      <c r="A2664" s="82" t="s">
        <v>169</v>
      </c>
      <c r="B2664" s="13" t="s">
        <v>74</v>
      </c>
      <c r="C2664" s="13" t="s">
        <v>186</v>
      </c>
      <c r="D2664" s="13">
        <v>2017</v>
      </c>
      <c r="E2664" s="13">
        <v>2017</v>
      </c>
      <c r="F2664" s="13" t="s">
        <v>244</v>
      </c>
      <c r="G2664" s="88"/>
      <c r="H2664" s="88"/>
      <c r="I2664" s="88"/>
      <c r="J2664" s="88"/>
      <c r="K2664" s="88"/>
      <c r="L2664" s="88"/>
      <c r="M2664" s="88">
        <v>9726</v>
      </c>
      <c r="N2664" s="88">
        <v>18467</v>
      </c>
      <c r="O2664" s="88"/>
      <c r="P2664" s="88"/>
      <c r="Q2664" s="88"/>
      <c r="R2664" s="88"/>
      <c r="S2664" s="88"/>
      <c r="T2664" s="88"/>
      <c r="U2664" s="88"/>
      <c r="V2664" s="88"/>
      <c r="W2664" s="140"/>
      <c r="X2664" s="140"/>
      <c r="Y2664" s="140"/>
      <c r="Z2664" s="85">
        <v>0.92307692307692313</v>
      </c>
      <c r="AA2664" s="85">
        <v>0.94716981132075473</v>
      </c>
      <c r="AB2664" s="85">
        <v>0.29599999999999999</v>
      </c>
      <c r="AC2664" s="85">
        <v>9.0300000000000005E-2</v>
      </c>
      <c r="AD2664" s="121">
        <v>1238</v>
      </c>
      <c r="AE2664" s="121">
        <v>431</v>
      </c>
      <c r="AF2664" s="88">
        <v>796</v>
      </c>
      <c r="AG2664" s="88">
        <v>1637</v>
      </c>
    </row>
    <row r="2665" spans="1:33">
      <c r="A2665" s="82" t="s">
        <v>170</v>
      </c>
      <c r="B2665" s="13" t="s">
        <v>75</v>
      </c>
      <c r="C2665" s="13" t="s">
        <v>186</v>
      </c>
      <c r="D2665" s="13">
        <v>2017</v>
      </c>
      <c r="E2665" s="13">
        <v>2017</v>
      </c>
      <c r="F2665" s="13" t="s">
        <v>244</v>
      </c>
      <c r="G2665" s="88"/>
      <c r="H2665" s="88"/>
      <c r="I2665" s="88"/>
      <c r="J2665" s="88"/>
      <c r="K2665" s="88"/>
      <c r="L2665" s="88"/>
      <c r="M2665" s="88">
        <v>6002</v>
      </c>
      <c r="N2665" s="88">
        <v>13022</v>
      </c>
      <c r="O2665" s="88"/>
      <c r="P2665" s="88"/>
      <c r="Q2665" s="88"/>
      <c r="R2665" s="88"/>
      <c r="S2665" s="88"/>
      <c r="T2665" s="88"/>
      <c r="U2665" s="88"/>
      <c r="V2665" s="88"/>
      <c r="W2665" s="140"/>
      <c r="X2665" s="140"/>
      <c r="Y2665" s="140"/>
      <c r="Z2665" s="85">
        <v>0.98648648648648651</v>
      </c>
      <c r="AA2665" s="85">
        <v>0.98222222222222222</v>
      </c>
      <c r="AB2665" s="85">
        <v>0.29599999999999999</v>
      </c>
      <c r="AC2665" s="85">
        <v>9.0300000000000005E-2</v>
      </c>
      <c r="AD2665" s="121">
        <v>432</v>
      </c>
      <c r="AE2665" s="121">
        <v>74</v>
      </c>
      <c r="AF2665" s="88">
        <v>423</v>
      </c>
      <c r="AG2665" s="88">
        <v>898</v>
      </c>
    </row>
    <row r="2666" spans="1:33">
      <c r="A2666" s="48" t="s">
        <v>171</v>
      </c>
      <c r="B2666" s="13" t="s">
        <v>66</v>
      </c>
      <c r="C2666" s="13" t="s">
        <v>65</v>
      </c>
      <c r="D2666" s="13">
        <v>2017</v>
      </c>
      <c r="E2666" s="13">
        <v>2018</v>
      </c>
      <c r="F2666" s="13" t="s">
        <v>244</v>
      </c>
      <c r="G2666" s="88">
        <v>236119</v>
      </c>
      <c r="H2666" s="88">
        <v>1743833</v>
      </c>
      <c r="I2666" s="88">
        <v>2036</v>
      </c>
      <c r="J2666" s="88">
        <v>16816</v>
      </c>
      <c r="K2666" s="88">
        <v>238155</v>
      </c>
      <c r="L2666" s="88">
        <v>1760649</v>
      </c>
      <c r="M2666" s="88">
        <v>1998804</v>
      </c>
      <c r="N2666" s="88">
        <v>4101204</v>
      </c>
      <c r="O2666" s="88">
        <v>605618</v>
      </c>
      <c r="P2666" s="88">
        <v>3451476</v>
      </c>
      <c r="Q2666" s="88">
        <v>4057094</v>
      </c>
      <c r="R2666" s="88">
        <v>6732</v>
      </c>
      <c r="S2666" s="88">
        <v>37378</v>
      </c>
      <c r="T2666" s="88">
        <v>44110</v>
      </c>
      <c r="U2666" s="88">
        <v>612350</v>
      </c>
      <c r="V2666" s="88">
        <v>3488854</v>
      </c>
      <c r="W2666" s="140">
        <v>546652396</v>
      </c>
      <c r="X2666" s="140">
        <v>4949862</v>
      </c>
      <c r="Y2666" s="140">
        <v>551602258</v>
      </c>
      <c r="Z2666" s="85">
        <v>0.97983968399046084</v>
      </c>
      <c r="AA2666" s="85">
        <v>0.92775324069086862</v>
      </c>
      <c r="AB2666" s="85">
        <v>0.375</v>
      </c>
      <c r="AC2666" s="85">
        <v>0.1077</v>
      </c>
      <c r="AD2666" s="121">
        <v>167254</v>
      </c>
      <c r="AE2666" s="121">
        <v>55760</v>
      </c>
      <c r="AF2666" s="88">
        <v>266339</v>
      </c>
      <c r="AG2666" s="88">
        <v>573393</v>
      </c>
    </row>
    <row r="2667" spans="1:33">
      <c r="A2667" s="48" t="s">
        <v>172</v>
      </c>
      <c r="B2667" s="13" t="s">
        <v>74</v>
      </c>
      <c r="C2667" s="13" t="s">
        <v>65</v>
      </c>
      <c r="D2667" s="13">
        <v>2017</v>
      </c>
      <c r="E2667" s="13">
        <v>2018</v>
      </c>
      <c r="F2667" s="13" t="s">
        <v>244</v>
      </c>
      <c r="G2667" s="88"/>
      <c r="H2667" s="88"/>
      <c r="I2667" s="88"/>
      <c r="J2667" s="88"/>
      <c r="K2667" s="88"/>
      <c r="L2667" s="88"/>
      <c r="M2667" s="88">
        <v>57502</v>
      </c>
      <c r="N2667" s="88">
        <v>107669</v>
      </c>
      <c r="O2667" s="88"/>
      <c r="P2667" s="88"/>
      <c r="Q2667" s="88"/>
      <c r="R2667" s="88"/>
      <c r="S2667" s="88"/>
      <c r="T2667" s="88"/>
      <c r="U2667" s="88"/>
      <c r="V2667" s="88"/>
      <c r="W2667" s="140"/>
      <c r="X2667" s="140"/>
      <c r="Y2667" s="140"/>
      <c r="Z2667" s="25" t="s">
        <v>66</v>
      </c>
      <c r="AA2667" s="25" t="s">
        <v>66</v>
      </c>
      <c r="AB2667" s="85">
        <v>1</v>
      </c>
      <c r="AC2667" s="85">
        <v>7.7999999999999996E-3</v>
      </c>
      <c r="AD2667" s="121">
        <v>5532</v>
      </c>
      <c r="AE2667" s="121">
        <v>2266</v>
      </c>
      <c r="AF2667" s="88">
        <v>6491</v>
      </c>
      <c r="AG2667" s="88">
        <v>12787</v>
      </c>
    </row>
    <row r="2668" spans="1:33">
      <c r="A2668" s="48" t="s">
        <v>173</v>
      </c>
      <c r="B2668" s="13" t="s">
        <v>75</v>
      </c>
      <c r="C2668" s="13" t="s">
        <v>65</v>
      </c>
      <c r="D2668" s="13">
        <v>2017</v>
      </c>
      <c r="E2668" s="13">
        <v>2018</v>
      </c>
      <c r="F2668" s="13" t="s">
        <v>244</v>
      </c>
      <c r="G2668" s="88"/>
      <c r="H2668" s="88"/>
      <c r="I2668" s="88"/>
      <c r="J2668" s="88"/>
      <c r="K2668" s="88"/>
      <c r="L2668" s="88"/>
      <c r="M2668" s="88">
        <v>79</v>
      </c>
      <c r="N2668" s="88">
        <v>144</v>
      </c>
      <c r="O2668" s="88"/>
      <c r="P2668" s="88"/>
      <c r="Q2668" s="88"/>
      <c r="R2668" s="88"/>
      <c r="S2668" s="88"/>
      <c r="T2668" s="88"/>
      <c r="U2668" s="88"/>
      <c r="V2668" s="88"/>
      <c r="W2668" s="140"/>
      <c r="X2668" s="140"/>
      <c r="Y2668" s="140"/>
      <c r="Z2668" s="85">
        <v>1</v>
      </c>
      <c r="AA2668" s="25" t="s">
        <v>66</v>
      </c>
      <c r="AB2668" s="85">
        <v>0.66700000000000004</v>
      </c>
      <c r="AC2668" s="85">
        <v>0.40620000000000001</v>
      </c>
      <c r="AD2668" s="121">
        <v>5</v>
      </c>
      <c r="AE2668" s="121">
        <v>1</v>
      </c>
      <c r="AF2668" s="88" t="s">
        <v>430</v>
      </c>
      <c r="AG2668" s="88" t="s">
        <v>430</v>
      </c>
    </row>
    <row r="2669" spans="1:33">
      <c r="A2669" s="48" t="s">
        <v>174</v>
      </c>
      <c r="B2669" s="13" t="s">
        <v>75</v>
      </c>
      <c r="C2669" s="13" t="s">
        <v>65</v>
      </c>
      <c r="D2669" s="13">
        <v>2017</v>
      </c>
      <c r="E2669" s="13">
        <v>2018</v>
      </c>
      <c r="F2669" s="13" t="s">
        <v>244</v>
      </c>
      <c r="G2669" s="88"/>
      <c r="H2669" s="88"/>
      <c r="I2669" s="88"/>
      <c r="J2669" s="88"/>
      <c r="K2669" s="88"/>
      <c r="L2669" s="88"/>
      <c r="M2669" s="88">
        <v>1648</v>
      </c>
      <c r="N2669" s="88">
        <v>3003</v>
      </c>
      <c r="O2669" s="88"/>
      <c r="P2669" s="88"/>
      <c r="Q2669" s="88"/>
      <c r="R2669" s="88"/>
      <c r="S2669" s="88"/>
      <c r="T2669" s="88"/>
      <c r="U2669" s="88"/>
      <c r="V2669" s="88"/>
      <c r="W2669" s="140"/>
      <c r="X2669" s="140"/>
      <c r="Y2669" s="140"/>
      <c r="Z2669" s="85">
        <v>0.97333333333333338</v>
      </c>
      <c r="AA2669" s="85">
        <v>1</v>
      </c>
      <c r="AB2669" s="85">
        <v>0.66700000000000004</v>
      </c>
      <c r="AC2669" s="85">
        <v>0.40620000000000001</v>
      </c>
      <c r="AD2669" s="121">
        <v>108</v>
      </c>
      <c r="AE2669" s="121">
        <v>12</v>
      </c>
      <c r="AF2669" s="88">
        <v>38</v>
      </c>
      <c r="AG2669" s="88">
        <v>68</v>
      </c>
    </row>
    <row r="2670" spans="1:33">
      <c r="A2670" s="48" t="s">
        <v>175</v>
      </c>
      <c r="B2670" s="13" t="s">
        <v>75</v>
      </c>
      <c r="C2670" s="13" t="s">
        <v>65</v>
      </c>
      <c r="D2670" s="13">
        <v>2017</v>
      </c>
      <c r="E2670" s="13">
        <v>2018</v>
      </c>
      <c r="F2670" s="13" t="s">
        <v>244</v>
      </c>
      <c r="G2670" s="88"/>
      <c r="H2670" s="88"/>
      <c r="I2670" s="88"/>
      <c r="J2670" s="88"/>
      <c r="K2670" s="88"/>
      <c r="L2670" s="88"/>
      <c r="M2670" s="88">
        <v>16660</v>
      </c>
      <c r="N2670" s="88">
        <v>30804</v>
      </c>
      <c r="O2670" s="88"/>
      <c r="P2670" s="88"/>
      <c r="Q2670" s="88"/>
      <c r="R2670" s="88"/>
      <c r="S2670" s="88"/>
      <c r="T2670" s="88"/>
      <c r="U2670" s="88"/>
      <c r="V2670" s="88"/>
      <c r="W2670" s="140"/>
      <c r="X2670" s="140"/>
      <c r="Y2670" s="140"/>
      <c r="Z2670" s="85">
        <v>0.8738839285714286</v>
      </c>
      <c r="AA2670" s="85">
        <v>0.92172523961661346</v>
      </c>
      <c r="AB2670" s="85">
        <v>0.66700000000000004</v>
      </c>
      <c r="AC2670" s="85">
        <v>0.40620000000000001</v>
      </c>
      <c r="AD2670" s="121">
        <v>1715</v>
      </c>
      <c r="AE2670" s="121">
        <v>745</v>
      </c>
      <c r="AF2670" s="88">
        <v>753</v>
      </c>
      <c r="AG2670" s="88">
        <v>1295</v>
      </c>
    </row>
    <row r="2671" spans="1:33">
      <c r="A2671" s="48" t="s">
        <v>176</v>
      </c>
      <c r="B2671" s="13" t="s">
        <v>75</v>
      </c>
      <c r="C2671" s="13" t="s">
        <v>65</v>
      </c>
      <c r="D2671" s="13">
        <v>2017</v>
      </c>
      <c r="E2671" s="13">
        <v>2018</v>
      </c>
      <c r="F2671" s="13" t="s">
        <v>244</v>
      </c>
      <c r="G2671" s="88"/>
      <c r="H2671" s="88"/>
      <c r="I2671" s="88"/>
      <c r="J2671" s="88"/>
      <c r="K2671" s="88"/>
      <c r="L2671" s="88"/>
      <c r="M2671" s="88">
        <v>2783</v>
      </c>
      <c r="N2671" s="88">
        <v>4982</v>
      </c>
      <c r="O2671" s="88"/>
      <c r="P2671" s="88"/>
      <c r="Q2671" s="88"/>
      <c r="R2671" s="88"/>
      <c r="S2671" s="88"/>
      <c r="T2671" s="88"/>
      <c r="U2671" s="88"/>
      <c r="V2671" s="88"/>
      <c r="W2671" s="140"/>
      <c r="X2671" s="140"/>
      <c r="Y2671" s="140"/>
      <c r="Z2671" s="85">
        <v>0.98230088495575218</v>
      </c>
      <c r="AA2671" s="85">
        <v>0.92307692307692313</v>
      </c>
      <c r="AB2671" s="85">
        <v>0.66700000000000004</v>
      </c>
      <c r="AC2671" s="85">
        <v>0.40620000000000001</v>
      </c>
      <c r="AD2671" s="121">
        <v>197</v>
      </c>
      <c r="AE2671" s="121">
        <v>33</v>
      </c>
      <c r="AF2671" s="88">
        <v>53</v>
      </c>
      <c r="AG2671" s="88">
        <v>96</v>
      </c>
    </row>
    <row r="2672" spans="1:33">
      <c r="A2672" s="48" t="s">
        <v>177</v>
      </c>
      <c r="B2672" s="13" t="s">
        <v>75</v>
      </c>
      <c r="C2672" s="13" t="s">
        <v>65</v>
      </c>
      <c r="D2672" s="13">
        <v>2017</v>
      </c>
      <c r="E2672" s="13">
        <v>2018</v>
      </c>
      <c r="F2672" s="13" t="s">
        <v>244</v>
      </c>
      <c r="G2672" s="88"/>
      <c r="H2672" s="88"/>
      <c r="I2672" s="88"/>
      <c r="J2672" s="88"/>
      <c r="K2672" s="88"/>
      <c r="L2672" s="88"/>
      <c r="M2672" s="88">
        <v>685</v>
      </c>
      <c r="N2672" s="88">
        <v>1492</v>
      </c>
      <c r="O2672" s="88"/>
      <c r="P2672" s="88"/>
      <c r="Q2672" s="88"/>
      <c r="R2672" s="88"/>
      <c r="S2672" s="88"/>
      <c r="T2672" s="88"/>
      <c r="U2672" s="88"/>
      <c r="V2672" s="88"/>
      <c r="W2672" s="140"/>
      <c r="X2672" s="140"/>
      <c r="Y2672" s="140"/>
      <c r="Z2672" s="85">
        <v>0.94285714285714284</v>
      </c>
      <c r="AA2672" s="85">
        <v>0.875</v>
      </c>
      <c r="AB2672" s="85">
        <v>0.66700000000000004</v>
      </c>
      <c r="AC2672" s="85">
        <v>0.40620000000000001</v>
      </c>
      <c r="AD2672" s="121">
        <v>65</v>
      </c>
      <c r="AE2672" s="121">
        <v>7</v>
      </c>
      <c r="AF2672" s="88">
        <v>101</v>
      </c>
      <c r="AG2672" s="88">
        <v>232</v>
      </c>
    </row>
    <row r="2673" spans="1:33">
      <c r="A2673" s="48" t="s">
        <v>178</v>
      </c>
      <c r="B2673" s="13" t="s">
        <v>74</v>
      </c>
      <c r="C2673" s="13" t="s">
        <v>65</v>
      </c>
      <c r="D2673" s="13">
        <v>2017</v>
      </c>
      <c r="E2673" s="13">
        <v>2018</v>
      </c>
      <c r="F2673" s="13" t="s">
        <v>244</v>
      </c>
      <c r="G2673" s="88"/>
      <c r="H2673" s="88"/>
      <c r="I2673" s="88"/>
      <c r="J2673" s="88"/>
      <c r="K2673" s="88"/>
      <c r="L2673" s="88"/>
      <c r="M2673" s="88">
        <v>31852</v>
      </c>
      <c r="N2673" s="88">
        <v>63270</v>
      </c>
      <c r="O2673" s="88"/>
      <c r="P2673" s="88"/>
      <c r="Q2673" s="88"/>
      <c r="R2673" s="88"/>
      <c r="S2673" s="88"/>
      <c r="T2673" s="88"/>
      <c r="U2673" s="88"/>
      <c r="V2673" s="88"/>
      <c r="W2673" s="140"/>
      <c r="X2673" s="140"/>
      <c r="Y2673" s="140"/>
      <c r="Z2673" s="85">
        <v>0.97813288477712368</v>
      </c>
      <c r="AA2673" s="85">
        <v>0.97755102040816322</v>
      </c>
      <c r="AB2673" s="85">
        <v>0</v>
      </c>
      <c r="AC2673" s="85">
        <v>3.1800000000000002E-2</v>
      </c>
      <c r="AD2673" s="121">
        <v>2679</v>
      </c>
      <c r="AE2673" s="121">
        <v>1193</v>
      </c>
      <c r="AF2673" s="88">
        <v>4360</v>
      </c>
      <c r="AG2673" s="88">
        <v>8908</v>
      </c>
    </row>
    <row r="2674" spans="1:33">
      <c r="A2674" s="48" t="s">
        <v>179</v>
      </c>
      <c r="B2674" s="13" t="s">
        <v>75</v>
      </c>
      <c r="C2674" s="13" t="s">
        <v>65</v>
      </c>
      <c r="D2674" s="13">
        <v>2017</v>
      </c>
      <c r="E2674" s="13">
        <v>2018</v>
      </c>
      <c r="F2674" s="13" t="s">
        <v>244</v>
      </c>
      <c r="G2674" s="88"/>
      <c r="H2674" s="88"/>
      <c r="I2674" s="88"/>
      <c r="J2674" s="88"/>
      <c r="K2674" s="88"/>
      <c r="L2674" s="88"/>
      <c r="M2674" s="88">
        <v>2602</v>
      </c>
      <c r="N2674" s="88">
        <v>5268</v>
      </c>
      <c r="O2674" s="88"/>
      <c r="P2674" s="88"/>
      <c r="Q2674" s="88"/>
      <c r="R2674" s="88"/>
      <c r="S2674" s="88"/>
      <c r="T2674" s="88"/>
      <c r="U2674" s="88"/>
      <c r="V2674" s="88"/>
      <c r="W2674" s="140"/>
      <c r="X2674" s="140"/>
      <c r="Y2674" s="140"/>
      <c r="Z2674" s="85">
        <v>1</v>
      </c>
      <c r="AA2674" s="85">
        <v>0.95348837209302328</v>
      </c>
      <c r="AB2674" s="85">
        <v>0.66700000000000004</v>
      </c>
      <c r="AC2674" s="85">
        <v>0.40620000000000001</v>
      </c>
      <c r="AD2674" s="121">
        <v>170</v>
      </c>
      <c r="AE2674" s="121">
        <v>11</v>
      </c>
      <c r="AF2674" s="88">
        <v>104</v>
      </c>
      <c r="AG2674" s="88">
        <v>182</v>
      </c>
    </row>
    <row r="2675" spans="1:33">
      <c r="A2675" s="48" t="s">
        <v>180</v>
      </c>
      <c r="B2675" s="13" t="s">
        <v>75</v>
      </c>
      <c r="C2675" s="13" t="s">
        <v>65</v>
      </c>
      <c r="D2675" s="13">
        <v>2017</v>
      </c>
      <c r="E2675" s="13">
        <v>2018</v>
      </c>
      <c r="F2675" s="13" t="s">
        <v>244</v>
      </c>
      <c r="G2675" s="88"/>
      <c r="H2675" s="88"/>
      <c r="I2675" s="88"/>
      <c r="J2675" s="88"/>
      <c r="K2675" s="88"/>
      <c r="L2675" s="88"/>
      <c r="M2675" s="88">
        <v>6685</v>
      </c>
      <c r="N2675" s="88">
        <v>11742</v>
      </c>
      <c r="O2675" s="88"/>
      <c r="P2675" s="88"/>
      <c r="Q2675" s="88"/>
      <c r="R2675" s="88"/>
      <c r="S2675" s="88"/>
      <c r="T2675" s="88"/>
      <c r="U2675" s="88"/>
      <c r="V2675" s="88"/>
      <c r="W2675" s="140"/>
      <c r="X2675" s="140"/>
      <c r="Y2675" s="140"/>
      <c r="Z2675" s="85">
        <v>0.97740112994350281</v>
      </c>
      <c r="AA2675" s="85">
        <v>0.98523985239852396</v>
      </c>
      <c r="AB2675" s="85">
        <v>0.66700000000000004</v>
      </c>
      <c r="AC2675" s="85">
        <v>0.40620000000000001</v>
      </c>
      <c r="AD2675" s="121">
        <v>641</v>
      </c>
      <c r="AE2675" s="121">
        <v>117</v>
      </c>
      <c r="AF2675" s="88">
        <v>330</v>
      </c>
      <c r="AG2675" s="88">
        <v>673</v>
      </c>
    </row>
    <row r="2676" spans="1:33">
      <c r="A2676" s="82" t="s">
        <v>122</v>
      </c>
      <c r="B2676" s="13" t="s">
        <v>74</v>
      </c>
      <c r="C2676" s="13" t="s">
        <v>65</v>
      </c>
      <c r="D2676" s="13">
        <v>2017</v>
      </c>
      <c r="E2676" s="13">
        <v>2018</v>
      </c>
      <c r="F2676" s="13" t="s">
        <v>244</v>
      </c>
      <c r="G2676" s="88"/>
      <c r="H2676" s="88"/>
      <c r="I2676" s="88"/>
      <c r="J2676" s="88"/>
      <c r="K2676" s="88"/>
      <c r="L2676" s="88"/>
      <c r="M2676" s="88">
        <v>95483</v>
      </c>
      <c r="N2676" s="88">
        <v>220258</v>
      </c>
      <c r="O2676" s="88"/>
      <c r="P2676" s="88"/>
      <c r="Q2676" s="88"/>
      <c r="R2676" s="88"/>
      <c r="S2676" s="88"/>
      <c r="T2676" s="88"/>
      <c r="U2676" s="88"/>
      <c r="V2676" s="88"/>
      <c r="W2676" s="140"/>
      <c r="X2676" s="140"/>
      <c r="Y2676" s="140"/>
      <c r="Z2676" s="85">
        <v>0.96466721446179127</v>
      </c>
      <c r="AA2676" s="85">
        <v>0.95012987012987016</v>
      </c>
      <c r="AB2676" s="85">
        <v>0</v>
      </c>
      <c r="AC2676" s="85">
        <v>5.7299999999999997E-2</v>
      </c>
      <c r="AD2676" s="121">
        <v>5771</v>
      </c>
      <c r="AE2676" s="121">
        <v>2330</v>
      </c>
      <c r="AF2676" s="88">
        <v>12316</v>
      </c>
      <c r="AG2676" s="88">
        <v>28059</v>
      </c>
    </row>
    <row r="2677" spans="1:33">
      <c r="A2677" s="82" t="s">
        <v>123</v>
      </c>
      <c r="B2677" s="13" t="s">
        <v>75</v>
      </c>
      <c r="C2677" s="13" t="s">
        <v>65</v>
      </c>
      <c r="D2677" s="13">
        <v>2017</v>
      </c>
      <c r="E2677" s="13">
        <v>2018</v>
      </c>
      <c r="F2677" s="13" t="s">
        <v>244</v>
      </c>
      <c r="G2677" s="88"/>
      <c r="H2677" s="88"/>
      <c r="I2677" s="88"/>
      <c r="J2677" s="88"/>
      <c r="K2677" s="88"/>
      <c r="L2677" s="88"/>
      <c r="M2677" s="88">
        <v>1488</v>
      </c>
      <c r="N2677" s="88">
        <v>3404</v>
      </c>
      <c r="O2677" s="88"/>
      <c r="P2677" s="88"/>
      <c r="Q2677" s="88"/>
      <c r="R2677" s="88"/>
      <c r="S2677" s="88"/>
      <c r="T2677" s="88"/>
      <c r="U2677" s="88"/>
      <c r="V2677" s="88"/>
      <c r="W2677" s="140"/>
      <c r="X2677" s="140"/>
      <c r="Y2677" s="140"/>
      <c r="Z2677" s="85">
        <v>0.98571428571428577</v>
      </c>
      <c r="AA2677" s="85">
        <v>1</v>
      </c>
      <c r="AB2677" s="85">
        <v>0.66700000000000004</v>
      </c>
      <c r="AC2677" s="85">
        <v>0.40620000000000001</v>
      </c>
      <c r="AD2677" s="121">
        <v>106</v>
      </c>
      <c r="AE2677" s="121">
        <v>13</v>
      </c>
      <c r="AF2677" s="88">
        <v>181</v>
      </c>
      <c r="AG2677" s="88">
        <v>391</v>
      </c>
    </row>
    <row r="2678" spans="1:33">
      <c r="A2678" s="82" t="s">
        <v>124</v>
      </c>
      <c r="B2678" s="13" t="s">
        <v>75</v>
      </c>
      <c r="C2678" s="13" t="s">
        <v>65</v>
      </c>
      <c r="D2678" s="13">
        <v>2017</v>
      </c>
      <c r="E2678" s="13">
        <v>2018</v>
      </c>
      <c r="F2678" s="13" t="s">
        <v>244</v>
      </c>
      <c r="G2678" s="88"/>
      <c r="H2678" s="88"/>
      <c r="I2678" s="88"/>
      <c r="J2678" s="88"/>
      <c r="K2678" s="88"/>
      <c r="L2678" s="88"/>
      <c r="M2678" s="88">
        <v>11949</v>
      </c>
      <c r="N2678" s="88">
        <v>20116</v>
      </c>
      <c r="O2678" s="88"/>
      <c r="P2678" s="88"/>
      <c r="Q2678" s="88"/>
      <c r="R2678" s="88"/>
      <c r="S2678" s="88"/>
      <c r="T2678" s="88"/>
      <c r="U2678" s="88"/>
      <c r="V2678" s="88"/>
      <c r="W2678" s="140"/>
      <c r="X2678" s="140"/>
      <c r="Y2678" s="140"/>
      <c r="Z2678" s="85">
        <v>0.95652173913043481</v>
      </c>
      <c r="AA2678" s="85">
        <v>0.96860986547085204</v>
      </c>
      <c r="AB2678" s="85">
        <v>0.66700000000000004</v>
      </c>
      <c r="AC2678" s="85">
        <v>0.40620000000000001</v>
      </c>
      <c r="AD2678" s="121">
        <v>1325</v>
      </c>
      <c r="AE2678" s="121">
        <v>316</v>
      </c>
      <c r="AF2678" s="88">
        <v>512</v>
      </c>
      <c r="AG2678" s="88">
        <v>981</v>
      </c>
    </row>
    <row r="2679" spans="1:33">
      <c r="A2679" s="82" t="s">
        <v>125</v>
      </c>
      <c r="B2679" s="13" t="s">
        <v>75</v>
      </c>
      <c r="C2679" s="13" t="s">
        <v>65</v>
      </c>
      <c r="D2679" s="13">
        <v>2017</v>
      </c>
      <c r="E2679" s="13">
        <v>2018</v>
      </c>
      <c r="F2679" s="13" t="s">
        <v>244</v>
      </c>
      <c r="G2679" s="88"/>
      <c r="H2679" s="88"/>
      <c r="I2679" s="88"/>
      <c r="J2679" s="88"/>
      <c r="K2679" s="88"/>
      <c r="L2679" s="88"/>
      <c r="M2679" s="88">
        <v>17402</v>
      </c>
      <c r="N2679" s="88">
        <v>42152</v>
      </c>
      <c r="O2679" s="88"/>
      <c r="P2679" s="88"/>
      <c r="Q2679" s="88"/>
      <c r="R2679" s="88"/>
      <c r="S2679" s="88"/>
      <c r="T2679" s="88"/>
      <c r="U2679" s="88"/>
      <c r="V2679" s="88"/>
      <c r="W2679" s="140"/>
      <c r="X2679" s="140"/>
      <c r="Y2679" s="140"/>
      <c r="Z2679" s="85">
        <v>0.9813829787234043</v>
      </c>
      <c r="AA2679" s="85">
        <v>0.95424836601307195</v>
      </c>
      <c r="AB2679" s="85">
        <v>0.66700000000000004</v>
      </c>
      <c r="AC2679" s="85">
        <v>0.40620000000000001</v>
      </c>
      <c r="AD2679" s="121">
        <v>1136</v>
      </c>
      <c r="AE2679" s="121">
        <v>135</v>
      </c>
      <c r="AF2679" s="88">
        <v>864</v>
      </c>
      <c r="AG2679" s="88">
        <v>1720</v>
      </c>
    </row>
    <row r="2680" spans="1:33">
      <c r="A2680" s="82" t="s">
        <v>126</v>
      </c>
      <c r="B2680" s="13" t="s">
        <v>75</v>
      </c>
      <c r="C2680" s="13" t="s">
        <v>65</v>
      </c>
      <c r="D2680" s="13">
        <v>2017</v>
      </c>
      <c r="E2680" s="13">
        <v>2018</v>
      </c>
      <c r="F2680" s="13" t="s">
        <v>244</v>
      </c>
      <c r="G2680" s="88"/>
      <c r="H2680" s="88"/>
      <c r="I2680" s="88"/>
      <c r="J2680" s="88"/>
      <c r="K2680" s="88"/>
      <c r="L2680" s="88"/>
      <c r="M2680" s="88">
        <v>998</v>
      </c>
      <c r="N2680" s="88">
        <v>1915</v>
      </c>
      <c r="O2680" s="88"/>
      <c r="P2680" s="88"/>
      <c r="Q2680" s="88"/>
      <c r="R2680" s="88"/>
      <c r="S2680" s="88"/>
      <c r="T2680" s="88"/>
      <c r="U2680" s="88"/>
      <c r="V2680" s="88"/>
      <c r="W2680" s="140"/>
      <c r="X2680" s="140"/>
      <c r="Y2680" s="140"/>
      <c r="Z2680" s="85">
        <v>0.97560975609756095</v>
      </c>
      <c r="AA2680" s="85">
        <v>0.94444444444444442</v>
      </c>
      <c r="AB2680" s="85">
        <v>0.66700000000000004</v>
      </c>
      <c r="AC2680" s="85">
        <v>0.40620000000000001</v>
      </c>
      <c r="AD2680" s="121">
        <v>67</v>
      </c>
      <c r="AE2680" s="121">
        <v>5</v>
      </c>
      <c r="AF2680" s="88">
        <v>47</v>
      </c>
      <c r="AG2680" s="88">
        <v>106</v>
      </c>
    </row>
    <row r="2681" spans="1:33">
      <c r="A2681" s="82" t="s">
        <v>127</v>
      </c>
      <c r="B2681" s="13" t="s">
        <v>75</v>
      </c>
      <c r="C2681" s="13" t="s">
        <v>65</v>
      </c>
      <c r="D2681" s="13">
        <v>2017</v>
      </c>
      <c r="E2681" s="13">
        <v>2018</v>
      </c>
      <c r="F2681" s="13" t="s">
        <v>244</v>
      </c>
      <c r="G2681" s="88"/>
      <c r="H2681" s="88"/>
      <c r="I2681" s="88"/>
      <c r="J2681" s="88"/>
      <c r="K2681" s="88"/>
      <c r="L2681" s="88"/>
      <c r="M2681" s="88">
        <v>68617</v>
      </c>
      <c r="N2681" s="88">
        <v>157975</v>
      </c>
      <c r="O2681" s="88"/>
      <c r="P2681" s="88"/>
      <c r="Q2681" s="88"/>
      <c r="R2681" s="88"/>
      <c r="S2681" s="88"/>
      <c r="T2681" s="88"/>
      <c r="U2681" s="88"/>
      <c r="V2681" s="88"/>
      <c r="W2681" s="140"/>
      <c r="X2681" s="140"/>
      <c r="Y2681" s="140"/>
      <c r="Z2681" s="85">
        <v>0.9884710403513588</v>
      </c>
      <c r="AA2681" s="85">
        <v>0.93956953642384111</v>
      </c>
      <c r="AB2681" s="85">
        <v>0.5</v>
      </c>
      <c r="AC2681" s="85">
        <v>5.0200000000000002E-2</v>
      </c>
      <c r="AD2681" s="121">
        <v>5846</v>
      </c>
      <c r="AE2681" s="121">
        <v>1568</v>
      </c>
      <c r="AF2681" s="88">
        <v>9445</v>
      </c>
      <c r="AG2681" s="88">
        <v>21964</v>
      </c>
    </row>
    <row r="2682" spans="1:33">
      <c r="A2682" s="82" t="s">
        <v>128</v>
      </c>
      <c r="B2682" s="13" t="s">
        <v>75</v>
      </c>
      <c r="C2682" s="13" t="s">
        <v>65</v>
      </c>
      <c r="D2682" s="13">
        <v>2017</v>
      </c>
      <c r="E2682" s="13">
        <v>2018</v>
      </c>
      <c r="F2682" s="13" t="s">
        <v>244</v>
      </c>
      <c r="G2682" s="88"/>
      <c r="H2682" s="88"/>
      <c r="I2682" s="88"/>
      <c r="J2682" s="88"/>
      <c r="K2682" s="88"/>
      <c r="L2682" s="88"/>
      <c r="M2682" s="88">
        <v>10523</v>
      </c>
      <c r="N2682" s="88">
        <v>23482</v>
      </c>
      <c r="O2682" s="88"/>
      <c r="P2682" s="88"/>
      <c r="Q2682" s="88"/>
      <c r="R2682" s="88"/>
      <c r="S2682" s="88"/>
      <c r="T2682" s="88"/>
      <c r="U2682" s="88"/>
      <c r="V2682" s="88"/>
      <c r="W2682" s="140"/>
      <c r="X2682" s="140"/>
      <c r="Y2682" s="140"/>
      <c r="Z2682" s="85">
        <v>0.99464285714285716</v>
      </c>
      <c r="AA2682" s="85">
        <v>0.9338422391857506</v>
      </c>
      <c r="AB2682" s="85">
        <v>0.66700000000000004</v>
      </c>
      <c r="AC2682" s="85">
        <v>0.40620000000000001</v>
      </c>
      <c r="AD2682" s="121">
        <v>926</v>
      </c>
      <c r="AE2682" s="121">
        <v>189</v>
      </c>
      <c r="AF2682" s="88">
        <v>1184</v>
      </c>
      <c r="AG2682" s="88">
        <v>2769</v>
      </c>
    </row>
    <row r="2683" spans="1:33">
      <c r="A2683" s="82" t="s">
        <v>129</v>
      </c>
      <c r="B2683" s="13" t="s">
        <v>75</v>
      </c>
      <c r="C2683" s="13" t="s">
        <v>65</v>
      </c>
      <c r="D2683" s="13">
        <v>2017</v>
      </c>
      <c r="E2683" s="13">
        <v>2018</v>
      </c>
      <c r="F2683" s="13" t="s">
        <v>244</v>
      </c>
      <c r="G2683" s="88"/>
      <c r="H2683" s="88"/>
      <c r="I2683" s="88"/>
      <c r="J2683" s="88"/>
      <c r="K2683" s="88"/>
      <c r="L2683" s="88"/>
      <c r="M2683" s="88">
        <v>6578</v>
      </c>
      <c r="N2683" s="88">
        <v>12174</v>
      </c>
      <c r="O2683" s="88"/>
      <c r="P2683" s="88"/>
      <c r="Q2683" s="88"/>
      <c r="R2683" s="88"/>
      <c r="S2683" s="88"/>
      <c r="T2683" s="88"/>
      <c r="U2683" s="88"/>
      <c r="V2683" s="88"/>
      <c r="W2683" s="140"/>
      <c r="X2683" s="140"/>
      <c r="Y2683" s="140"/>
      <c r="Z2683" s="85">
        <v>0.91481481481481486</v>
      </c>
      <c r="AA2683" s="85">
        <v>0.85093167701863359</v>
      </c>
      <c r="AB2683" s="85">
        <v>0.66700000000000004</v>
      </c>
      <c r="AC2683" s="85">
        <v>0.40620000000000001</v>
      </c>
      <c r="AD2683" s="121">
        <v>441</v>
      </c>
      <c r="AE2683" s="121">
        <v>60</v>
      </c>
      <c r="AF2683" s="88">
        <v>353</v>
      </c>
      <c r="AG2683" s="88">
        <v>701</v>
      </c>
    </row>
    <row r="2684" spans="1:33">
      <c r="A2684" s="82" t="s">
        <v>130</v>
      </c>
      <c r="B2684" s="13" t="s">
        <v>75</v>
      </c>
      <c r="C2684" s="13" t="s">
        <v>65</v>
      </c>
      <c r="D2684" s="13">
        <v>2017</v>
      </c>
      <c r="E2684" s="13">
        <v>2018</v>
      </c>
      <c r="F2684" s="13" t="s">
        <v>244</v>
      </c>
      <c r="G2684" s="88"/>
      <c r="H2684" s="88"/>
      <c r="I2684" s="88"/>
      <c r="J2684" s="88"/>
      <c r="K2684" s="88"/>
      <c r="L2684" s="88"/>
      <c r="M2684" s="88">
        <v>1511</v>
      </c>
      <c r="N2684" s="88">
        <v>3043</v>
      </c>
      <c r="O2684" s="88"/>
      <c r="P2684" s="88"/>
      <c r="Q2684" s="88"/>
      <c r="R2684" s="88"/>
      <c r="S2684" s="88"/>
      <c r="T2684" s="88"/>
      <c r="U2684" s="88"/>
      <c r="V2684" s="88"/>
      <c r="W2684" s="140"/>
      <c r="X2684" s="140"/>
      <c r="Y2684" s="140"/>
      <c r="Z2684" s="85">
        <v>0.93243243243243246</v>
      </c>
      <c r="AA2684" s="85">
        <v>0.81132075471698117</v>
      </c>
      <c r="AB2684" s="85">
        <v>0.66700000000000004</v>
      </c>
      <c r="AC2684" s="85">
        <v>0.40620000000000001</v>
      </c>
      <c r="AD2684" s="121">
        <v>124</v>
      </c>
      <c r="AE2684" s="121">
        <v>11</v>
      </c>
      <c r="AF2684" s="88">
        <v>80</v>
      </c>
      <c r="AG2684" s="88">
        <v>146</v>
      </c>
    </row>
    <row r="2685" spans="1:33">
      <c r="A2685" s="82" t="s">
        <v>131</v>
      </c>
      <c r="B2685" s="13" t="s">
        <v>76</v>
      </c>
      <c r="C2685" s="13" t="s">
        <v>65</v>
      </c>
      <c r="D2685" s="13">
        <v>2017</v>
      </c>
      <c r="E2685" s="13">
        <v>2018</v>
      </c>
      <c r="F2685" s="13" t="s">
        <v>244</v>
      </c>
      <c r="G2685" s="88"/>
      <c r="H2685" s="88"/>
      <c r="I2685" s="88"/>
      <c r="J2685" s="88"/>
      <c r="K2685" s="88"/>
      <c r="L2685" s="88"/>
      <c r="M2685" s="88">
        <v>550197</v>
      </c>
      <c r="N2685" s="88">
        <v>1095403</v>
      </c>
      <c r="O2685" s="88"/>
      <c r="P2685" s="88"/>
      <c r="Q2685" s="88"/>
      <c r="R2685" s="88"/>
      <c r="S2685" s="88"/>
      <c r="T2685" s="88"/>
      <c r="U2685" s="88"/>
      <c r="V2685" s="88"/>
      <c r="W2685" s="140"/>
      <c r="X2685" s="140"/>
      <c r="Y2685" s="140"/>
      <c r="Z2685" s="85">
        <v>0.98732853540013532</v>
      </c>
      <c r="AA2685" s="85">
        <v>0.90461919033347604</v>
      </c>
      <c r="AB2685" s="85">
        <v>0.44400000000000001</v>
      </c>
      <c r="AC2685" s="85">
        <v>6.3E-2</v>
      </c>
      <c r="AD2685" s="121">
        <v>50714</v>
      </c>
      <c r="AE2685" s="121">
        <v>18159</v>
      </c>
      <c r="AF2685" s="88">
        <v>89179</v>
      </c>
      <c r="AG2685" s="88">
        <v>186475</v>
      </c>
    </row>
    <row r="2686" spans="1:33">
      <c r="A2686" s="82" t="s">
        <v>132</v>
      </c>
      <c r="B2686" s="13" t="s">
        <v>75</v>
      </c>
      <c r="C2686" s="13" t="s">
        <v>65</v>
      </c>
      <c r="D2686" s="13">
        <v>2017</v>
      </c>
      <c r="E2686" s="13">
        <v>2018</v>
      </c>
      <c r="F2686" s="13" t="s">
        <v>244</v>
      </c>
      <c r="G2686" s="88"/>
      <c r="H2686" s="88"/>
      <c r="I2686" s="88"/>
      <c r="J2686" s="88"/>
      <c r="K2686" s="88"/>
      <c r="L2686" s="88"/>
      <c r="M2686" s="88">
        <v>11211</v>
      </c>
      <c r="N2686" s="88">
        <v>27187</v>
      </c>
      <c r="O2686" s="88"/>
      <c r="P2686" s="88"/>
      <c r="Q2686" s="88"/>
      <c r="R2686" s="88"/>
      <c r="S2686" s="88"/>
      <c r="T2686" s="88"/>
      <c r="U2686" s="88"/>
      <c r="V2686" s="88"/>
      <c r="W2686" s="140"/>
      <c r="X2686" s="140"/>
      <c r="Y2686" s="140"/>
      <c r="Z2686" s="85">
        <v>0.99530516431924887</v>
      </c>
      <c r="AA2686" s="85">
        <v>0.98007968127490042</v>
      </c>
      <c r="AB2686" s="85">
        <v>0.66700000000000004</v>
      </c>
      <c r="AC2686" s="85">
        <v>0.40620000000000001</v>
      </c>
      <c r="AD2686" s="121">
        <v>658</v>
      </c>
      <c r="AE2686" s="121">
        <v>102</v>
      </c>
      <c r="AF2686" s="88">
        <v>2515</v>
      </c>
      <c r="AG2686" s="88">
        <v>6134</v>
      </c>
    </row>
    <row r="2687" spans="1:33">
      <c r="A2687" s="82" t="s">
        <v>133</v>
      </c>
      <c r="B2687" s="13" t="s">
        <v>75</v>
      </c>
      <c r="C2687" s="13" t="s">
        <v>65</v>
      </c>
      <c r="D2687" s="13">
        <v>2017</v>
      </c>
      <c r="E2687" s="13">
        <v>2018</v>
      </c>
      <c r="F2687" s="13" t="s">
        <v>244</v>
      </c>
      <c r="G2687" s="88"/>
      <c r="H2687" s="88"/>
      <c r="I2687" s="88"/>
      <c r="J2687" s="88"/>
      <c r="K2687" s="88"/>
      <c r="L2687" s="88"/>
      <c r="M2687" s="88">
        <v>5943</v>
      </c>
      <c r="N2687" s="88">
        <v>9818</v>
      </c>
      <c r="O2687" s="88"/>
      <c r="P2687" s="88"/>
      <c r="Q2687" s="88"/>
      <c r="R2687" s="88"/>
      <c r="S2687" s="88"/>
      <c r="T2687" s="88"/>
      <c r="U2687" s="88"/>
      <c r="V2687" s="88"/>
      <c r="W2687" s="140"/>
      <c r="X2687" s="140"/>
      <c r="Y2687" s="140"/>
      <c r="Z2687" s="85">
        <v>0.96644295302013428</v>
      </c>
      <c r="AA2687" s="85">
        <v>0.93048128342245995</v>
      </c>
      <c r="AB2687" s="85">
        <v>0.66700000000000004</v>
      </c>
      <c r="AC2687" s="85">
        <v>0.40620000000000001</v>
      </c>
      <c r="AD2687" s="121">
        <v>452</v>
      </c>
      <c r="AE2687" s="121">
        <v>145</v>
      </c>
      <c r="AF2687" s="88">
        <v>1077</v>
      </c>
      <c r="AG2687" s="88">
        <v>1984</v>
      </c>
    </row>
    <row r="2688" spans="1:33">
      <c r="A2688" s="82" t="s">
        <v>134</v>
      </c>
      <c r="B2688" s="13" t="s">
        <v>75</v>
      </c>
      <c r="C2688" s="13" t="s">
        <v>65</v>
      </c>
      <c r="D2688" s="13">
        <v>2017</v>
      </c>
      <c r="E2688" s="13">
        <v>2018</v>
      </c>
      <c r="F2688" s="13" t="s">
        <v>244</v>
      </c>
      <c r="G2688" s="88"/>
      <c r="H2688" s="88"/>
      <c r="I2688" s="88"/>
      <c r="J2688" s="88"/>
      <c r="K2688" s="88"/>
      <c r="L2688" s="88"/>
      <c r="M2688" s="88">
        <v>1024</v>
      </c>
      <c r="N2688" s="88">
        <v>1887</v>
      </c>
      <c r="O2688" s="88"/>
      <c r="P2688" s="88"/>
      <c r="Q2688" s="88"/>
      <c r="R2688" s="88"/>
      <c r="S2688" s="88"/>
      <c r="T2688" s="88"/>
      <c r="U2688" s="88"/>
      <c r="V2688" s="88"/>
      <c r="W2688" s="140"/>
      <c r="X2688" s="140"/>
      <c r="Y2688" s="140"/>
      <c r="Z2688" s="85">
        <v>0.97142857142857142</v>
      </c>
      <c r="AA2688" s="85">
        <v>0.95</v>
      </c>
      <c r="AB2688" s="85">
        <v>0.66700000000000004</v>
      </c>
      <c r="AC2688" s="85">
        <v>0.40620000000000001</v>
      </c>
      <c r="AD2688" s="121">
        <v>74</v>
      </c>
      <c r="AE2688" s="121">
        <v>24</v>
      </c>
      <c r="AF2688" s="88">
        <v>20</v>
      </c>
      <c r="AG2688" s="88">
        <v>36</v>
      </c>
    </row>
    <row r="2689" spans="1:33">
      <c r="A2689" s="82" t="s">
        <v>135</v>
      </c>
      <c r="B2689" s="13" t="s">
        <v>75</v>
      </c>
      <c r="C2689" s="13" t="s">
        <v>65</v>
      </c>
      <c r="D2689" s="13">
        <v>2017</v>
      </c>
      <c r="E2689" s="13">
        <v>2018</v>
      </c>
      <c r="F2689" s="13" t="s">
        <v>244</v>
      </c>
      <c r="G2689" s="88"/>
      <c r="H2689" s="88"/>
      <c r="I2689" s="88"/>
      <c r="J2689" s="88"/>
      <c r="K2689" s="88"/>
      <c r="L2689" s="88"/>
      <c r="M2689" s="88">
        <v>6400</v>
      </c>
      <c r="N2689" s="88">
        <v>11831</v>
      </c>
      <c r="O2689" s="88"/>
      <c r="P2689" s="88"/>
      <c r="Q2689" s="88"/>
      <c r="R2689" s="88"/>
      <c r="S2689" s="88"/>
      <c r="T2689" s="88"/>
      <c r="U2689" s="88"/>
      <c r="V2689" s="88"/>
      <c r="W2689" s="140"/>
      <c r="X2689" s="140"/>
      <c r="Y2689" s="140"/>
      <c r="Z2689" s="85">
        <v>0.95216400911161736</v>
      </c>
      <c r="AA2689" s="85">
        <v>0.91228070175438591</v>
      </c>
      <c r="AB2689" s="85">
        <v>0.66700000000000004</v>
      </c>
      <c r="AC2689" s="85">
        <v>0.40620000000000001</v>
      </c>
      <c r="AD2689" s="121">
        <v>605</v>
      </c>
      <c r="AE2689" s="121">
        <v>84</v>
      </c>
      <c r="AF2689" s="88">
        <v>478</v>
      </c>
      <c r="AG2689" s="88">
        <v>1074</v>
      </c>
    </row>
    <row r="2690" spans="1:33">
      <c r="A2690" s="82" t="s">
        <v>136</v>
      </c>
      <c r="B2690" s="13" t="s">
        <v>75</v>
      </c>
      <c r="C2690" s="13" t="s">
        <v>65</v>
      </c>
      <c r="D2690" s="13">
        <v>2017</v>
      </c>
      <c r="E2690" s="13">
        <v>2018</v>
      </c>
      <c r="F2690" s="13" t="s">
        <v>244</v>
      </c>
      <c r="G2690" s="88"/>
      <c r="H2690" s="88"/>
      <c r="I2690" s="88"/>
      <c r="J2690" s="88"/>
      <c r="K2690" s="88"/>
      <c r="L2690" s="88"/>
      <c r="M2690" s="88">
        <v>23196</v>
      </c>
      <c r="N2690" s="88">
        <v>53463</v>
      </c>
      <c r="O2690" s="88"/>
      <c r="P2690" s="88"/>
      <c r="Q2690" s="88"/>
      <c r="R2690" s="88"/>
      <c r="S2690" s="88"/>
      <c r="T2690" s="88"/>
      <c r="U2690" s="88"/>
      <c r="V2690" s="88"/>
      <c r="W2690" s="140"/>
      <c r="X2690" s="140"/>
      <c r="Y2690" s="140"/>
      <c r="Z2690" s="85">
        <v>0.97008547008547008</v>
      </c>
      <c r="AA2690" s="85">
        <v>0.96417445482866049</v>
      </c>
      <c r="AB2690" s="25">
        <v>1</v>
      </c>
      <c r="AC2690" s="85">
        <v>2.9100000000000001E-2</v>
      </c>
      <c r="AD2690" s="121">
        <v>1614</v>
      </c>
      <c r="AE2690" s="121">
        <v>332</v>
      </c>
      <c r="AF2690" s="88">
        <v>3247</v>
      </c>
      <c r="AG2690" s="88">
        <v>7668</v>
      </c>
    </row>
    <row r="2691" spans="1:33">
      <c r="A2691" s="82" t="s">
        <v>137</v>
      </c>
      <c r="B2691" s="13" t="s">
        <v>75</v>
      </c>
      <c r="C2691" s="13" t="s">
        <v>65</v>
      </c>
      <c r="D2691" s="13">
        <v>2017</v>
      </c>
      <c r="E2691" s="13">
        <v>2018</v>
      </c>
      <c r="F2691" s="13" t="s">
        <v>244</v>
      </c>
      <c r="G2691" s="88"/>
      <c r="H2691" s="88"/>
      <c r="I2691" s="88"/>
      <c r="J2691" s="88"/>
      <c r="K2691" s="88"/>
      <c r="L2691" s="88"/>
      <c r="M2691" s="88">
        <v>557</v>
      </c>
      <c r="N2691" s="88">
        <v>1169</v>
      </c>
      <c r="O2691" s="88"/>
      <c r="P2691" s="88"/>
      <c r="Q2691" s="88"/>
      <c r="R2691" s="88"/>
      <c r="S2691" s="88"/>
      <c r="T2691" s="88"/>
      <c r="U2691" s="88"/>
      <c r="V2691" s="88"/>
      <c r="W2691" s="140"/>
      <c r="X2691" s="140"/>
      <c r="Y2691" s="140"/>
      <c r="Z2691" s="85">
        <v>0.97297297297297303</v>
      </c>
      <c r="AA2691" s="85">
        <v>0.93103448275862066</v>
      </c>
      <c r="AB2691" s="85">
        <v>0.66700000000000004</v>
      </c>
      <c r="AC2691" s="85">
        <v>0.40620000000000001</v>
      </c>
      <c r="AD2691" s="121">
        <v>59</v>
      </c>
      <c r="AE2691" s="121">
        <v>13</v>
      </c>
      <c r="AF2691" s="88">
        <v>34</v>
      </c>
      <c r="AG2691" s="88">
        <v>66</v>
      </c>
    </row>
    <row r="2692" spans="1:33">
      <c r="A2692" s="82" t="s">
        <v>138</v>
      </c>
      <c r="B2692" s="13" t="s">
        <v>75</v>
      </c>
      <c r="C2692" s="13" t="s">
        <v>65</v>
      </c>
      <c r="D2692" s="13">
        <v>2017</v>
      </c>
      <c r="E2692" s="13">
        <v>2018</v>
      </c>
      <c r="F2692" s="13" t="s">
        <v>244</v>
      </c>
      <c r="G2692" s="88"/>
      <c r="H2692" s="88"/>
      <c r="I2692" s="88"/>
      <c r="J2692" s="88"/>
      <c r="K2692" s="88"/>
      <c r="L2692" s="88"/>
      <c r="M2692" s="88">
        <v>413</v>
      </c>
      <c r="N2692" s="88">
        <v>703</v>
      </c>
      <c r="O2692" s="88"/>
      <c r="P2692" s="88"/>
      <c r="Q2692" s="88"/>
      <c r="R2692" s="88"/>
      <c r="S2692" s="88"/>
      <c r="T2692" s="88"/>
      <c r="U2692" s="88"/>
      <c r="V2692" s="88"/>
      <c r="W2692" s="140"/>
      <c r="X2692" s="140"/>
      <c r="Y2692" s="140"/>
      <c r="Z2692" s="85">
        <v>1</v>
      </c>
      <c r="AA2692" s="85">
        <v>0.93548387096774188</v>
      </c>
      <c r="AB2692" s="85">
        <v>0.66700000000000004</v>
      </c>
      <c r="AC2692" s="85">
        <v>0.40620000000000001</v>
      </c>
      <c r="AD2692" s="121">
        <v>65</v>
      </c>
      <c r="AE2692" s="121">
        <v>17</v>
      </c>
      <c r="AF2692" s="88">
        <v>49</v>
      </c>
      <c r="AG2692" s="88">
        <v>102</v>
      </c>
    </row>
    <row r="2693" spans="1:33">
      <c r="A2693" s="82" t="s">
        <v>139</v>
      </c>
      <c r="B2693" s="13" t="s">
        <v>75</v>
      </c>
      <c r="C2693" s="13" t="s">
        <v>65</v>
      </c>
      <c r="D2693" s="13">
        <v>2017</v>
      </c>
      <c r="E2693" s="13">
        <v>2018</v>
      </c>
      <c r="F2693" s="13" t="s">
        <v>244</v>
      </c>
      <c r="G2693" s="88"/>
      <c r="H2693" s="88"/>
      <c r="I2693" s="88"/>
      <c r="J2693" s="88"/>
      <c r="K2693" s="88"/>
      <c r="L2693" s="88"/>
      <c r="M2693" s="88">
        <v>19155</v>
      </c>
      <c r="N2693" s="88">
        <v>41620</v>
      </c>
      <c r="O2693" s="88"/>
      <c r="P2693" s="88"/>
      <c r="Q2693" s="88"/>
      <c r="R2693" s="88"/>
      <c r="S2693" s="88"/>
      <c r="T2693" s="88"/>
      <c r="U2693" s="88"/>
      <c r="V2693" s="88"/>
      <c r="W2693" s="140"/>
      <c r="X2693" s="140"/>
      <c r="Y2693" s="140"/>
      <c r="Z2693" s="85">
        <v>0.98764342453662846</v>
      </c>
      <c r="AA2693" s="85">
        <v>0.95245901639344266</v>
      </c>
      <c r="AB2693" s="85">
        <v>0</v>
      </c>
      <c r="AC2693" s="85">
        <v>3.6600000000000001E-2</v>
      </c>
      <c r="AD2693" s="121">
        <v>2145</v>
      </c>
      <c r="AE2693" s="121">
        <v>577</v>
      </c>
      <c r="AF2693" s="88">
        <v>5214</v>
      </c>
      <c r="AG2693" s="88">
        <v>12069</v>
      </c>
    </row>
    <row r="2694" spans="1:33">
      <c r="A2694" s="82" t="s">
        <v>140</v>
      </c>
      <c r="B2694" s="13" t="s">
        <v>75</v>
      </c>
      <c r="C2694" s="13" t="s">
        <v>65</v>
      </c>
      <c r="D2694" s="13">
        <v>2017</v>
      </c>
      <c r="E2694" s="13">
        <v>2018</v>
      </c>
      <c r="F2694" s="13" t="s">
        <v>244</v>
      </c>
      <c r="G2694" s="88"/>
      <c r="H2694" s="88"/>
      <c r="I2694" s="88"/>
      <c r="J2694" s="88"/>
      <c r="K2694" s="88"/>
      <c r="L2694" s="88"/>
      <c r="M2694" s="88">
        <v>3090</v>
      </c>
      <c r="N2694" s="88">
        <v>6222</v>
      </c>
      <c r="O2694" s="88"/>
      <c r="P2694" s="88"/>
      <c r="Q2694" s="88"/>
      <c r="R2694" s="88"/>
      <c r="S2694" s="88"/>
      <c r="T2694" s="88"/>
      <c r="U2694" s="88"/>
      <c r="V2694" s="88"/>
      <c r="W2694" s="140"/>
      <c r="X2694" s="140"/>
      <c r="Y2694" s="140"/>
      <c r="Z2694" s="85">
        <v>0.90677966101694918</v>
      </c>
      <c r="AA2694" s="85">
        <v>0.89552238805970152</v>
      </c>
      <c r="AB2694" s="85">
        <v>0.66700000000000004</v>
      </c>
      <c r="AC2694" s="85">
        <v>0.40620000000000001</v>
      </c>
      <c r="AD2694" s="121">
        <v>454</v>
      </c>
      <c r="AE2694" s="121">
        <v>113</v>
      </c>
      <c r="AF2694" s="88">
        <v>585</v>
      </c>
      <c r="AG2694" s="88">
        <v>1252</v>
      </c>
    </row>
    <row r="2695" spans="1:33">
      <c r="A2695" s="82" t="s">
        <v>141</v>
      </c>
      <c r="B2695" s="13" t="s">
        <v>75</v>
      </c>
      <c r="C2695" s="13" t="s">
        <v>65</v>
      </c>
      <c r="D2695" s="13">
        <v>2017</v>
      </c>
      <c r="E2695" s="13">
        <v>2018</v>
      </c>
      <c r="F2695" s="13" t="s">
        <v>244</v>
      </c>
      <c r="G2695" s="88"/>
      <c r="H2695" s="88"/>
      <c r="I2695" s="88"/>
      <c r="J2695" s="88"/>
      <c r="K2695" s="88"/>
      <c r="L2695" s="88"/>
      <c r="M2695" s="88">
        <v>4107</v>
      </c>
      <c r="N2695" s="88">
        <v>7079</v>
      </c>
      <c r="O2695" s="88"/>
      <c r="P2695" s="88"/>
      <c r="Q2695" s="88"/>
      <c r="R2695" s="88"/>
      <c r="S2695" s="88"/>
      <c r="T2695" s="88"/>
      <c r="U2695" s="88"/>
      <c r="V2695" s="88"/>
      <c r="W2695" s="140"/>
      <c r="X2695" s="140"/>
      <c r="Y2695" s="140"/>
      <c r="Z2695" s="85">
        <v>0.89047619047619042</v>
      </c>
      <c r="AA2695" s="85">
        <v>0.81690140845070425</v>
      </c>
      <c r="AB2695" s="85">
        <v>0.66700000000000004</v>
      </c>
      <c r="AC2695" s="85">
        <v>0.40620000000000001</v>
      </c>
      <c r="AD2695" s="121">
        <v>391</v>
      </c>
      <c r="AE2695" s="121">
        <v>114</v>
      </c>
      <c r="AF2695" s="88">
        <v>117</v>
      </c>
      <c r="AG2695" s="88">
        <v>212</v>
      </c>
    </row>
    <row r="2696" spans="1:33">
      <c r="A2696" s="82" t="s">
        <v>142</v>
      </c>
      <c r="B2696" s="13" t="s">
        <v>74</v>
      </c>
      <c r="C2696" s="13" t="s">
        <v>65</v>
      </c>
      <c r="D2696" s="13">
        <v>2017</v>
      </c>
      <c r="E2696" s="13">
        <v>2018</v>
      </c>
      <c r="F2696" s="13" t="s">
        <v>244</v>
      </c>
      <c r="G2696" s="88"/>
      <c r="H2696" s="88"/>
      <c r="I2696" s="88"/>
      <c r="J2696" s="88"/>
      <c r="K2696" s="88"/>
      <c r="L2696" s="88"/>
      <c r="M2696" s="88">
        <v>115302</v>
      </c>
      <c r="N2696" s="88">
        <v>231950</v>
      </c>
      <c r="O2696" s="88"/>
      <c r="P2696" s="88"/>
      <c r="Q2696" s="88"/>
      <c r="R2696" s="88"/>
      <c r="S2696" s="88"/>
      <c r="T2696" s="88"/>
      <c r="U2696" s="88"/>
      <c r="V2696" s="88"/>
      <c r="W2696" s="140"/>
      <c r="X2696" s="140"/>
      <c r="Y2696" s="140"/>
      <c r="Z2696" s="85">
        <v>0.99254526091586792</v>
      </c>
      <c r="AA2696" s="85">
        <v>0.99911738746690204</v>
      </c>
      <c r="AB2696" s="85">
        <v>0.33300000000000002</v>
      </c>
      <c r="AC2696" s="85">
        <v>3.8600000000000002E-2</v>
      </c>
      <c r="AD2696" s="121">
        <v>7290</v>
      </c>
      <c r="AE2696" s="121">
        <v>1856</v>
      </c>
      <c r="AF2696" s="88">
        <v>23229</v>
      </c>
      <c r="AG2696" s="88">
        <v>51447</v>
      </c>
    </row>
    <row r="2697" spans="1:33">
      <c r="A2697" s="82" t="s">
        <v>143</v>
      </c>
      <c r="B2697" s="13" t="s">
        <v>74</v>
      </c>
      <c r="C2697" s="13" t="s">
        <v>65</v>
      </c>
      <c r="D2697" s="13">
        <v>2017</v>
      </c>
      <c r="E2697" s="13">
        <v>2018</v>
      </c>
      <c r="F2697" s="13" t="s">
        <v>244</v>
      </c>
      <c r="G2697" s="88"/>
      <c r="H2697" s="88"/>
      <c r="I2697" s="88"/>
      <c r="J2697" s="88"/>
      <c r="K2697" s="88"/>
      <c r="L2697" s="88"/>
      <c r="M2697" s="88">
        <v>8593</v>
      </c>
      <c r="N2697" s="88">
        <v>17608</v>
      </c>
      <c r="O2697" s="88"/>
      <c r="P2697" s="88"/>
      <c r="Q2697" s="88"/>
      <c r="R2697" s="88"/>
      <c r="S2697" s="88"/>
      <c r="T2697" s="88"/>
      <c r="U2697" s="88"/>
      <c r="V2697" s="88"/>
      <c r="W2697" s="140"/>
      <c r="X2697" s="140"/>
      <c r="Y2697" s="140"/>
      <c r="Z2697" s="85">
        <v>1</v>
      </c>
      <c r="AA2697" s="85">
        <v>0.90256410256410258</v>
      </c>
      <c r="AB2697" s="85">
        <v>0.66700000000000004</v>
      </c>
      <c r="AC2697" s="85">
        <v>0.40620000000000001</v>
      </c>
      <c r="AD2697" s="121">
        <v>695</v>
      </c>
      <c r="AE2697" s="121">
        <v>347</v>
      </c>
      <c r="AF2697" s="88">
        <v>558</v>
      </c>
      <c r="AG2697" s="88">
        <v>1189</v>
      </c>
    </row>
    <row r="2698" spans="1:33">
      <c r="A2698" s="82" t="s">
        <v>144</v>
      </c>
      <c r="B2698" s="13" t="s">
        <v>75</v>
      </c>
      <c r="C2698" s="13" t="s">
        <v>65</v>
      </c>
      <c r="D2698" s="13">
        <v>2017</v>
      </c>
      <c r="E2698" s="13">
        <v>2018</v>
      </c>
      <c r="F2698" s="13" t="s">
        <v>244</v>
      </c>
      <c r="G2698" s="88"/>
      <c r="H2698" s="88"/>
      <c r="I2698" s="88"/>
      <c r="J2698" s="88"/>
      <c r="K2698" s="88"/>
      <c r="L2698" s="88"/>
      <c r="M2698" s="88">
        <v>1139</v>
      </c>
      <c r="N2698" s="88">
        <v>2030</v>
      </c>
      <c r="O2698" s="88"/>
      <c r="P2698" s="88"/>
      <c r="Q2698" s="88"/>
      <c r="R2698" s="88"/>
      <c r="S2698" s="88"/>
      <c r="T2698" s="88"/>
      <c r="U2698" s="88"/>
      <c r="V2698" s="88"/>
      <c r="W2698" s="140"/>
      <c r="X2698" s="140"/>
      <c r="Y2698" s="140"/>
      <c r="Z2698" s="85">
        <v>0.97297297297297303</v>
      </c>
      <c r="AA2698" s="85">
        <v>1</v>
      </c>
      <c r="AB2698" s="85">
        <v>0.66700000000000004</v>
      </c>
      <c r="AC2698" s="85">
        <v>0.40620000000000001</v>
      </c>
      <c r="AD2698" s="121">
        <v>105</v>
      </c>
      <c r="AE2698" s="121">
        <v>19</v>
      </c>
      <c r="AF2698" s="88">
        <v>36</v>
      </c>
      <c r="AG2698" s="88">
        <v>61</v>
      </c>
    </row>
    <row r="2699" spans="1:33">
      <c r="A2699" s="82" t="s">
        <v>145</v>
      </c>
      <c r="B2699" s="13" t="s">
        <v>75</v>
      </c>
      <c r="C2699" s="13" t="s">
        <v>65</v>
      </c>
      <c r="D2699" s="13">
        <v>2017</v>
      </c>
      <c r="E2699" s="13">
        <v>2018</v>
      </c>
      <c r="F2699" s="13" t="s">
        <v>244</v>
      </c>
      <c r="G2699" s="88"/>
      <c r="H2699" s="88"/>
      <c r="I2699" s="88"/>
      <c r="J2699" s="88"/>
      <c r="K2699" s="88"/>
      <c r="L2699" s="88"/>
      <c r="M2699" s="88">
        <v>122806</v>
      </c>
      <c r="N2699" s="88">
        <v>270567</v>
      </c>
      <c r="O2699" s="88"/>
      <c r="P2699" s="88"/>
      <c r="Q2699" s="88"/>
      <c r="R2699" s="88"/>
      <c r="S2699" s="88"/>
      <c r="T2699" s="88"/>
      <c r="U2699" s="88"/>
      <c r="V2699" s="88"/>
      <c r="W2699" s="140"/>
      <c r="X2699" s="140"/>
      <c r="Y2699" s="140"/>
      <c r="Z2699" s="85">
        <v>0.98828394210889037</v>
      </c>
      <c r="AA2699" s="85">
        <v>0.89963280293757653</v>
      </c>
      <c r="AB2699" s="85">
        <v>0.33300000000000002</v>
      </c>
      <c r="AC2699" s="85">
        <v>5.33E-2</v>
      </c>
      <c r="AD2699" s="121">
        <v>10305</v>
      </c>
      <c r="AE2699" s="121">
        <v>3027</v>
      </c>
      <c r="AF2699" s="88">
        <v>13085</v>
      </c>
      <c r="AG2699" s="88">
        <v>30083</v>
      </c>
    </row>
    <row r="2700" spans="1:33">
      <c r="A2700" s="82" t="s">
        <v>146</v>
      </c>
      <c r="B2700" s="13" t="s">
        <v>74</v>
      </c>
      <c r="C2700" s="13" t="s">
        <v>65</v>
      </c>
      <c r="D2700" s="13">
        <v>2017</v>
      </c>
      <c r="E2700" s="13">
        <v>2018</v>
      </c>
      <c r="F2700" s="13" t="s">
        <v>244</v>
      </c>
      <c r="G2700" s="88"/>
      <c r="H2700" s="88"/>
      <c r="I2700" s="88"/>
      <c r="J2700" s="88"/>
      <c r="K2700" s="88"/>
      <c r="L2700" s="88"/>
      <c r="M2700" s="88">
        <v>97936</v>
      </c>
      <c r="N2700" s="88">
        <v>204329</v>
      </c>
      <c r="O2700" s="88"/>
      <c r="P2700" s="88"/>
      <c r="Q2700" s="88"/>
      <c r="R2700" s="88"/>
      <c r="S2700" s="88"/>
      <c r="T2700" s="88"/>
      <c r="U2700" s="88"/>
      <c r="V2700" s="88"/>
      <c r="W2700" s="140"/>
      <c r="X2700" s="140"/>
      <c r="Y2700" s="140"/>
      <c r="Z2700" s="85">
        <v>0.99543869063590018</v>
      </c>
      <c r="AA2700" s="85">
        <v>0.99299191374663076</v>
      </c>
      <c r="AB2700" s="85">
        <v>0.33300000000000002</v>
      </c>
      <c r="AC2700" s="85">
        <v>3.73E-2</v>
      </c>
      <c r="AD2700" s="121">
        <v>7748</v>
      </c>
      <c r="AE2700" s="121">
        <v>2294</v>
      </c>
      <c r="AF2700" s="88">
        <v>7599</v>
      </c>
      <c r="AG2700" s="88">
        <v>15291</v>
      </c>
    </row>
    <row r="2701" spans="1:33">
      <c r="A2701" s="82" t="s">
        <v>147</v>
      </c>
      <c r="B2701" s="13" t="s">
        <v>75</v>
      </c>
      <c r="C2701" s="13" t="s">
        <v>65</v>
      </c>
      <c r="D2701" s="13">
        <v>2017</v>
      </c>
      <c r="E2701" s="13">
        <v>2018</v>
      </c>
      <c r="F2701" s="13" t="s">
        <v>244</v>
      </c>
      <c r="G2701" s="88"/>
      <c r="H2701" s="88"/>
      <c r="I2701" s="88"/>
      <c r="J2701" s="88"/>
      <c r="K2701" s="88"/>
      <c r="L2701" s="88"/>
      <c r="M2701" s="88">
        <v>2130</v>
      </c>
      <c r="N2701" s="88">
        <v>4710</v>
      </c>
      <c r="O2701" s="88"/>
      <c r="P2701" s="88"/>
      <c r="Q2701" s="88"/>
      <c r="R2701" s="88"/>
      <c r="S2701" s="88"/>
      <c r="T2701" s="88"/>
      <c r="U2701" s="88"/>
      <c r="V2701" s="88"/>
      <c r="W2701" s="140"/>
      <c r="X2701" s="140"/>
      <c r="Y2701" s="140"/>
      <c r="Z2701" s="85">
        <v>0.91269841269841268</v>
      </c>
      <c r="AA2701" s="85">
        <v>0.9285714285714286</v>
      </c>
      <c r="AB2701" s="85">
        <v>0.66700000000000004</v>
      </c>
      <c r="AC2701" s="85">
        <v>0.40620000000000001</v>
      </c>
      <c r="AD2701" s="121">
        <v>178</v>
      </c>
      <c r="AE2701" s="121">
        <v>27</v>
      </c>
      <c r="AF2701" s="88">
        <v>279</v>
      </c>
      <c r="AG2701" s="88">
        <v>671</v>
      </c>
    </row>
    <row r="2702" spans="1:33">
      <c r="A2702" s="82" t="s">
        <v>148</v>
      </c>
      <c r="B2702" s="13" t="s">
        <v>75</v>
      </c>
      <c r="C2702" s="13" t="s">
        <v>65</v>
      </c>
      <c r="D2702" s="13">
        <v>2017</v>
      </c>
      <c r="E2702" s="13">
        <v>2018</v>
      </c>
      <c r="F2702" s="13" t="s">
        <v>244</v>
      </c>
      <c r="G2702" s="88"/>
      <c r="H2702" s="88"/>
      <c r="I2702" s="88"/>
      <c r="J2702" s="88"/>
      <c r="K2702" s="88"/>
      <c r="L2702" s="88"/>
      <c r="M2702" s="88">
        <v>165353</v>
      </c>
      <c r="N2702" s="88">
        <v>359372</v>
      </c>
      <c r="O2702" s="88"/>
      <c r="P2702" s="88"/>
      <c r="Q2702" s="88"/>
      <c r="R2702" s="88"/>
      <c r="S2702" s="88"/>
      <c r="T2702" s="88"/>
      <c r="U2702" s="88"/>
      <c r="V2702" s="88"/>
      <c r="W2702" s="140"/>
      <c r="X2702" s="140"/>
      <c r="Y2702" s="140"/>
      <c r="Z2702" s="85">
        <v>0.99355839198377671</v>
      </c>
      <c r="AA2702" s="85">
        <v>0.9447819871336669</v>
      </c>
      <c r="AB2702" s="85">
        <v>0.25</v>
      </c>
      <c r="AC2702" s="85">
        <v>2.69E-2</v>
      </c>
      <c r="AD2702" s="121">
        <v>12202</v>
      </c>
      <c r="AE2702" s="121">
        <v>3564</v>
      </c>
      <c r="AF2702" s="88">
        <v>17313</v>
      </c>
      <c r="AG2702" s="88">
        <v>37706</v>
      </c>
    </row>
    <row r="2703" spans="1:33">
      <c r="A2703" s="82" t="s">
        <v>149</v>
      </c>
      <c r="B2703" s="13" t="s">
        <v>74</v>
      </c>
      <c r="C2703" s="13" t="s">
        <v>65</v>
      </c>
      <c r="D2703" s="13">
        <v>2017</v>
      </c>
      <c r="E2703" s="13">
        <v>2018</v>
      </c>
      <c r="F2703" s="13" t="s">
        <v>244</v>
      </c>
      <c r="G2703" s="88"/>
      <c r="H2703" s="88"/>
      <c r="I2703" s="88"/>
      <c r="J2703" s="88"/>
      <c r="K2703" s="88"/>
      <c r="L2703" s="88"/>
      <c r="M2703" s="88">
        <v>134449</v>
      </c>
      <c r="N2703" s="88">
        <v>268458</v>
      </c>
      <c r="O2703" s="88"/>
      <c r="P2703" s="88"/>
      <c r="Q2703" s="88"/>
      <c r="R2703" s="88"/>
      <c r="S2703" s="88"/>
      <c r="T2703" s="88"/>
      <c r="U2703" s="88"/>
      <c r="V2703" s="88"/>
      <c r="W2703" s="140"/>
      <c r="X2703" s="140"/>
      <c r="Y2703" s="140"/>
      <c r="Z2703" s="85">
        <v>0.97419741974197416</v>
      </c>
      <c r="AA2703" s="85">
        <v>0.95592823712948516</v>
      </c>
      <c r="AB2703" s="85">
        <v>0.2</v>
      </c>
      <c r="AC2703" s="85">
        <v>1.47E-2</v>
      </c>
      <c r="AD2703" s="121">
        <v>13206</v>
      </c>
      <c r="AE2703" s="121">
        <v>5992</v>
      </c>
      <c r="AF2703" s="88">
        <v>12883</v>
      </c>
      <c r="AG2703" s="88">
        <v>26956</v>
      </c>
    </row>
    <row r="2704" spans="1:33">
      <c r="A2704" s="82" t="s">
        <v>150</v>
      </c>
      <c r="B2704" s="13" t="s">
        <v>74</v>
      </c>
      <c r="C2704" s="13" t="s">
        <v>65</v>
      </c>
      <c r="D2704" s="13">
        <v>2017</v>
      </c>
      <c r="E2704" s="13">
        <v>2018</v>
      </c>
      <c r="F2704" s="13" t="s">
        <v>244</v>
      </c>
      <c r="G2704" s="88"/>
      <c r="H2704" s="88"/>
      <c r="I2704" s="88"/>
      <c r="J2704" s="88"/>
      <c r="K2704" s="88"/>
      <c r="L2704" s="88"/>
      <c r="M2704" s="88">
        <v>34061</v>
      </c>
      <c r="N2704" s="88">
        <v>50846</v>
      </c>
      <c r="O2704" s="88"/>
      <c r="P2704" s="88"/>
      <c r="Q2704" s="88"/>
      <c r="R2704" s="88"/>
      <c r="S2704" s="88"/>
      <c r="T2704" s="88"/>
      <c r="U2704" s="88"/>
      <c r="V2704" s="88"/>
      <c r="W2704" s="140"/>
      <c r="X2704" s="140"/>
      <c r="Y2704" s="140"/>
      <c r="Z2704" s="85">
        <v>0.97461589846359387</v>
      </c>
      <c r="AA2704" s="85">
        <v>0.86899563318777295</v>
      </c>
      <c r="AB2704" s="85">
        <v>0</v>
      </c>
      <c r="AC2704" s="85">
        <v>8.0399999999999999E-2</v>
      </c>
      <c r="AD2704" s="121">
        <v>3226</v>
      </c>
      <c r="AE2704" s="121">
        <v>1286</v>
      </c>
      <c r="AF2704" s="88">
        <v>3415</v>
      </c>
      <c r="AG2704" s="88">
        <v>5604</v>
      </c>
    </row>
    <row r="2705" spans="1:33">
      <c r="A2705" s="82" t="s">
        <v>151</v>
      </c>
      <c r="B2705" s="13" t="s">
        <v>75</v>
      </c>
      <c r="C2705" s="13" t="s">
        <v>65</v>
      </c>
      <c r="D2705" s="13">
        <v>2017</v>
      </c>
      <c r="E2705" s="13">
        <v>2018</v>
      </c>
      <c r="F2705" s="13" t="s">
        <v>244</v>
      </c>
      <c r="G2705" s="88"/>
      <c r="H2705" s="88"/>
      <c r="I2705" s="88"/>
      <c r="J2705" s="88"/>
      <c r="K2705" s="88"/>
      <c r="L2705" s="88"/>
      <c r="M2705" s="88">
        <v>47501</v>
      </c>
      <c r="N2705" s="88">
        <v>104759</v>
      </c>
      <c r="O2705" s="88"/>
      <c r="P2705" s="88"/>
      <c r="Q2705" s="88"/>
      <c r="R2705" s="88"/>
      <c r="S2705" s="88"/>
      <c r="T2705" s="88"/>
      <c r="U2705" s="88"/>
      <c r="V2705" s="88"/>
      <c r="W2705" s="140"/>
      <c r="X2705" s="140"/>
      <c r="Y2705" s="140"/>
      <c r="Z2705" s="85">
        <v>0.98239254272397725</v>
      </c>
      <c r="AA2705" s="85">
        <v>0.92067307692307687</v>
      </c>
      <c r="AB2705" s="85">
        <v>0.5</v>
      </c>
      <c r="AC2705" s="85">
        <v>0</v>
      </c>
      <c r="AD2705" s="121">
        <v>3213</v>
      </c>
      <c r="AE2705" s="121">
        <v>1166</v>
      </c>
      <c r="AF2705" s="88">
        <v>5919</v>
      </c>
      <c r="AG2705" s="88">
        <v>12958</v>
      </c>
    </row>
    <row r="2706" spans="1:33">
      <c r="A2706" s="82" t="s">
        <v>152</v>
      </c>
      <c r="B2706" s="13" t="s">
        <v>74</v>
      </c>
      <c r="C2706" s="13" t="s">
        <v>65</v>
      </c>
      <c r="D2706" s="13">
        <v>2017</v>
      </c>
      <c r="E2706" s="13">
        <v>2018</v>
      </c>
      <c r="F2706" s="13" t="s">
        <v>244</v>
      </c>
      <c r="G2706" s="88"/>
      <c r="H2706" s="88"/>
      <c r="I2706" s="88"/>
      <c r="J2706" s="88"/>
      <c r="K2706" s="88"/>
      <c r="L2706" s="88"/>
      <c r="M2706" s="88">
        <v>9423</v>
      </c>
      <c r="N2706" s="88">
        <v>16564</v>
      </c>
      <c r="O2706" s="88"/>
      <c r="P2706" s="88"/>
      <c r="Q2706" s="88"/>
      <c r="R2706" s="88"/>
      <c r="S2706" s="88"/>
      <c r="T2706" s="88"/>
      <c r="U2706" s="88"/>
      <c r="V2706" s="88"/>
      <c r="W2706" s="140"/>
      <c r="X2706" s="140"/>
      <c r="Y2706" s="140"/>
      <c r="Z2706" s="85">
        <v>0.97692307692307689</v>
      </c>
      <c r="AA2706" s="85">
        <v>0.94871794871794868</v>
      </c>
      <c r="AB2706" s="85">
        <v>0.66700000000000004</v>
      </c>
      <c r="AC2706" s="85">
        <v>0.40620000000000001</v>
      </c>
      <c r="AD2706" s="121">
        <v>837</v>
      </c>
      <c r="AE2706" s="121">
        <v>285</v>
      </c>
      <c r="AF2706" s="88">
        <v>939</v>
      </c>
      <c r="AG2706" s="88">
        <v>1991</v>
      </c>
    </row>
    <row r="2707" spans="1:33">
      <c r="A2707" s="82" t="s">
        <v>153</v>
      </c>
      <c r="B2707" s="13" t="s">
        <v>74</v>
      </c>
      <c r="C2707" s="13" t="s">
        <v>65</v>
      </c>
      <c r="D2707" s="13">
        <v>2017</v>
      </c>
      <c r="E2707" s="13">
        <v>2018</v>
      </c>
      <c r="F2707" s="13" t="s">
        <v>244</v>
      </c>
      <c r="G2707" s="88"/>
      <c r="H2707" s="88"/>
      <c r="I2707" s="88"/>
      <c r="J2707" s="88"/>
      <c r="K2707" s="88"/>
      <c r="L2707" s="88"/>
      <c r="M2707" s="88">
        <v>13306</v>
      </c>
      <c r="N2707" s="88">
        <v>25396</v>
      </c>
      <c r="O2707" s="88"/>
      <c r="P2707" s="88"/>
      <c r="Q2707" s="88"/>
      <c r="R2707" s="88"/>
      <c r="S2707" s="88"/>
      <c r="T2707" s="88"/>
      <c r="U2707" s="88"/>
      <c r="V2707" s="88"/>
      <c r="W2707" s="140"/>
      <c r="X2707" s="140"/>
      <c r="Y2707" s="140"/>
      <c r="Z2707" s="85">
        <v>0.99439252336448603</v>
      </c>
      <c r="AA2707" s="85">
        <v>0.87687687687687688</v>
      </c>
      <c r="AB2707" s="85">
        <v>0.66700000000000004</v>
      </c>
      <c r="AC2707" s="85">
        <v>0.40620000000000001</v>
      </c>
      <c r="AD2707" s="121">
        <v>1229</v>
      </c>
      <c r="AE2707" s="121">
        <v>427</v>
      </c>
      <c r="AF2707" s="88">
        <v>2813</v>
      </c>
      <c r="AG2707" s="88">
        <v>5674</v>
      </c>
    </row>
    <row r="2708" spans="1:33">
      <c r="A2708" s="82" t="s">
        <v>154</v>
      </c>
      <c r="B2708" s="13" t="s">
        <v>74</v>
      </c>
      <c r="C2708" s="13" t="s">
        <v>65</v>
      </c>
      <c r="D2708" s="13">
        <v>2017</v>
      </c>
      <c r="E2708" s="13">
        <v>2018</v>
      </c>
      <c r="F2708" s="13" t="s">
        <v>244</v>
      </c>
      <c r="G2708" s="88"/>
      <c r="H2708" s="88"/>
      <c r="I2708" s="88"/>
      <c r="J2708" s="88"/>
      <c r="K2708" s="88"/>
      <c r="L2708" s="88"/>
      <c r="M2708" s="88">
        <v>18410</v>
      </c>
      <c r="N2708" s="88">
        <v>36620</v>
      </c>
      <c r="O2708" s="88"/>
      <c r="P2708" s="88"/>
      <c r="Q2708" s="88"/>
      <c r="R2708" s="88"/>
      <c r="S2708" s="88"/>
      <c r="T2708" s="88"/>
      <c r="U2708" s="88"/>
      <c r="V2708" s="88"/>
      <c r="W2708" s="140"/>
      <c r="X2708" s="140"/>
      <c r="Y2708" s="140"/>
      <c r="Z2708" s="85">
        <v>0.94405043341213557</v>
      </c>
      <c r="AA2708" s="85">
        <v>0.88854489164086692</v>
      </c>
      <c r="AB2708" s="85">
        <v>0.66700000000000004</v>
      </c>
      <c r="AC2708" s="85">
        <v>0.40620000000000001</v>
      </c>
      <c r="AD2708" s="121">
        <v>2453</v>
      </c>
      <c r="AE2708" s="121">
        <v>1304</v>
      </c>
      <c r="AF2708" s="88">
        <v>3860</v>
      </c>
      <c r="AG2708" s="88">
        <v>8997</v>
      </c>
    </row>
    <row r="2709" spans="1:33">
      <c r="A2709" s="82" t="s">
        <v>155</v>
      </c>
      <c r="B2709" s="13" t="s">
        <v>74</v>
      </c>
      <c r="C2709" s="13" t="s">
        <v>65</v>
      </c>
      <c r="D2709" s="13">
        <v>2017</v>
      </c>
      <c r="E2709" s="13">
        <v>2018</v>
      </c>
      <c r="F2709" s="13" t="s">
        <v>244</v>
      </c>
      <c r="G2709" s="88"/>
      <c r="H2709" s="88"/>
      <c r="I2709" s="88"/>
      <c r="J2709" s="88"/>
      <c r="K2709" s="88"/>
      <c r="L2709" s="88"/>
      <c r="M2709" s="88">
        <v>46314</v>
      </c>
      <c r="N2709" s="88">
        <v>89521</v>
      </c>
      <c r="O2709" s="88"/>
      <c r="P2709" s="88"/>
      <c r="Q2709" s="88"/>
      <c r="R2709" s="88"/>
      <c r="S2709" s="88"/>
      <c r="T2709" s="88"/>
      <c r="U2709" s="88"/>
      <c r="V2709" s="88"/>
      <c r="W2709" s="140"/>
      <c r="X2709" s="140"/>
      <c r="Y2709" s="140"/>
      <c r="Z2709" s="85">
        <v>0.99179366940211022</v>
      </c>
      <c r="AA2709" s="85">
        <v>0.97431192660550459</v>
      </c>
      <c r="AB2709" s="85">
        <v>1</v>
      </c>
      <c r="AC2709" s="85">
        <v>0.1055</v>
      </c>
      <c r="AD2709" s="121">
        <v>3364</v>
      </c>
      <c r="AE2709" s="121">
        <v>1073</v>
      </c>
      <c r="AF2709" s="88">
        <v>7849</v>
      </c>
      <c r="AG2709" s="88">
        <v>16349</v>
      </c>
    </row>
    <row r="2710" spans="1:33">
      <c r="A2710" s="82" t="s">
        <v>156</v>
      </c>
      <c r="B2710" s="13" t="s">
        <v>74</v>
      </c>
      <c r="C2710" s="13" t="s">
        <v>65</v>
      </c>
      <c r="D2710" s="13">
        <v>2017</v>
      </c>
      <c r="E2710" s="13">
        <v>2018</v>
      </c>
      <c r="F2710" s="13" t="s">
        <v>244</v>
      </c>
      <c r="G2710" s="88"/>
      <c r="H2710" s="88"/>
      <c r="I2710" s="88"/>
      <c r="J2710" s="88"/>
      <c r="K2710" s="88"/>
      <c r="L2710" s="88"/>
      <c r="M2710" s="88">
        <v>13982</v>
      </c>
      <c r="N2710" s="88">
        <v>24693</v>
      </c>
      <c r="O2710" s="88"/>
      <c r="P2710" s="88"/>
      <c r="Q2710" s="88"/>
      <c r="R2710" s="88"/>
      <c r="S2710" s="88"/>
      <c r="T2710" s="88"/>
      <c r="U2710" s="88"/>
      <c r="V2710" s="88"/>
      <c r="W2710" s="140"/>
      <c r="X2710" s="140"/>
      <c r="Y2710" s="140"/>
      <c r="Z2710" s="85">
        <v>0.98141891891891897</v>
      </c>
      <c r="AA2710" s="85">
        <v>0.93939393939393945</v>
      </c>
      <c r="AB2710" s="85">
        <v>0.66700000000000004</v>
      </c>
      <c r="AC2710" s="85">
        <v>0.40620000000000001</v>
      </c>
      <c r="AD2710" s="121">
        <v>1259</v>
      </c>
      <c r="AE2710" s="121">
        <v>645</v>
      </c>
      <c r="AF2710" s="88">
        <v>2024</v>
      </c>
      <c r="AG2710" s="88">
        <v>4325</v>
      </c>
    </row>
    <row r="2711" spans="1:33">
      <c r="A2711" s="82" t="s">
        <v>157</v>
      </c>
      <c r="B2711" s="13" t="s">
        <v>75</v>
      </c>
      <c r="C2711" s="13" t="s">
        <v>65</v>
      </c>
      <c r="D2711" s="13">
        <v>2017</v>
      </c>
      <c r="E2711" s="13">
        <v>2018</v>
      </c>
      <c r="F2711" s="13" t="s">
        <v>244</v>
      </c>
      <c r="G2711" s="88"/>
      <c r="H2711" s="88"/>
      <c r="I2711" s="88"/>
      <c r="J2711" s="88"/>
      <c r="K2711" s="88"/>
      <c r="L2711" s="88"/>
      <c r="M2711" s="88">
        <v>12298</v>
      </c>
      <c r="N2711" s="88">
        <v>23035</v>
      </c>
      <c r="O2711" s="88"/>
      <c r="P2711" s="88"/>
      <c r="Q2711" s="88"/>
      <c r="R2711" s="88"/>
      <c r="S2711" s="88"/>
      <c r="T2711" s="88"/>
      <c r="U2711" s="88"/>
      <c r="V2711" s="88"/>
      <c r="W2711" s="140"/>
      <c r="X2711" s="140"/>
      <c r="Y2711" s="140"/>
      <c r="Z2711" s="85">
        <v>0.94233937397034595</v>
      </c>
      <c r="AA2711" s="85">
        <v>0.96803652968036524</v>
      </c>
      <c r="AB2711" s="85">
        <v>0.66700000000000004</v>
      </c>
      <c r="AC2711" s="85">
        <v>0.40620000000000001</v>
      </c>
      <c r="AD2711" s="121">
        <v>1058</v>
      </c>
      <c r="AE2711" s="121">
        <v>237</v>
      </c>
      <c r="AF2711" s="88">
        <v>513</v>
      </c>
      <c r="AG2711" s="88">
        <v>846</v>
      </c>
    </row>
    <row r="2712" spans="1:33">
      <c r="A2712" s="82" t="s">
        <v>158</v>
      </c>
      <c r="B2712" s="13" t="s">
        <v>75</v>
      </c>
      <c r="C2712" s="13" t="s">
        <v>65</v>
      </c>
      <c r="D2712" s="13">
        <v>2017</v>
      </c>
      <c r="E2712" s="13">
        <v>2018</v>
      </c>
      <c r="F2712" s="13" t="s">
        <v>244</v>
      </c>
      <c r="G2712" s="88"/>
      <c r="H2712" s="88"/>
      <c r="I2712" s="88"/>
      <c r="J2712" s="88"/>
      <c r="K2712" s="88"/>
      <c r="L2712" s="88"/>
      <c r="M2712" s="88">
        <v>159</v>
      </c>
      <c r="N2712" s="88">
        <v>273</v>
      </c>
      <c r="O2712" s="88"/>
      <c r="P2712" s="88"/>
      <c r="Q2712" s="88"/>
      <c r="R2712" s="88"/>
      <c r="S2712" s="88"/>
      <c r="T2712" s="88"/>
      <c r="U2712" s="88"/>
      <c r="V2712" s="88"/>
      <c r="W2712" s="140"/>
      <c r="X2712" s="140"/>
      <c r="Y2712" s="140"/>
      <c r="Z2712" s="85">
        <v>1</v>
      </c>
      <c r="AA2712" s="85">
        <v>0.4</v>
      </c>
      <c r="AB2712" s="85">
        <v>0.66700000000000004</v>
      </c>
      <c r="AC2712" s="85">
        <v>0.40620000000000001</v>
      </c>
      <c r="AD2712" s="121">
        <v>8</v>
      </c>
      <c r="AE2712" s="121">
        <v>1</v>
      </c>
      <c r="AF2712" s="88" t="s">
        <v>430</v>
      </c>
      <c r="AG2712" s="88" t="s">
        <v>430</v>
      </c>
    </row>
    <row r="2713" spans="1:33">
      <c r="A2713" s="82" t="s">
        <v>159</v>
      </c>
      <c r="B2713" s="13" t="s">
        <v>75</v>
      </c>
      <c r="C2713" s="13" t="s">
        <v>65</v>
      </c>
      <c r="D2713" s="13">
        <v>2017</v>
      </c>
      <c r="E2713" s="13">
        <v>2018</v>
      </c>
      <c r="F2713" s="13" t="s">
        <v>244</v>
      </c>
      <c r="G2713" s="88"/>
      <c r="H2713" s="88"/>
      <c r="I2713" s="88"/>
      <c r="J2713" s="88"/>
      <c r="K2713" s="88"/>
      <c r="L2713" s="88"/>
      <c r="M2713" s="88">
        <v>3070</v>
      </c>
      <c r="N2713" s="88">
        <v>6252</v>
      </c>
      <c r="O2713" s="88"/>
      <c r="P2713" s="88"/>
      <c r="Q2713" s="88"/>
      <c r="R2713" s="88"/>
      <c r="S2713" s="88"/>
      <c r="T2713" s="88"/>
      <c r="U2713" s="88"/>
      <c r="V2713" s="88"/>
      <c r="W2713" s="140"/>
      <c r="X2713" s="140"/>
      <c r="Y2713" s="140"/>
      <c r="Z2713" s="85">
        <v>0.97590361445783136</v>
      </c>
      <c r="AA2713" s="85">
        <v>0.88495575221238942</v>
      </c>
      <c r="AB2713" s="85">
        <v>0.66700000000000004</v>
      </c>
      <c r="AC2713" s="85">
        <v>0.40620000000000001</v>
      </c>
      <c r="AD2713" s="121">
        <v>269</v>
      </c>
      <c r="AE2713" s="121">
        <v>90</v>
      </c>
      <c r="AF2713" s="88">
        <v>157</v>
      </c>
      <c r="AG2713" s="88">
        <v>288</v>
      </c>
    </row>
    <row r="2714" spans="1:33">
      <c r="A2714" s="82" t="s">
        <v>160</v>
      </c>
      <c r="B2714" s="13" t="s">
        <v>74</v>
      </c>
      <c r="C2714" s="13" t="s">
        <v>65</v>
      </c>
      <c r="D2714" s="13">
        <v>2017</v>
      </c>
      <c r="E2714" s="13">
        <v>2018</v>
      </c>
      <c r="F2714" s="13" t="s">
        <v>244</v>
      </c>
      <c r="G2714" s="88"/>
      <c r="H2714" s="88"/>
      <c r="I2714" s="88"/>
      <c r="J2714" s="88"/>
      <c r="K2714" s="88"/>
      <c r="L2714" s="88"/>
      <c r="M2714" s="88">
        <v>20972</v>
      </c>
      <c r="N2714" s="88">
        <v>39184</v>
      </c>
      <c r="O2714" s="88"/>
      <c r="P2714" s="88"/>
      <c r="Q2714" s="88"/>
      <c r="R2714" s="88"/>
      <c r="S2714" s="88"/>
      <c r="T2714" s="88"/>
      <c r="U2714" s="88"/>
      <c r="V2714" s="88"/>
      <c r="W2714" s="140"/>
      <c r="X2714" s="140"/>
      <c r="Y2714" s="140"/>
      <c r="Z2714" s="85">
        <v>0.97503285151116947</v>
      </c>
      <c r="AA2714" s="85">
        <v>0.96186440677966101</v>
      </c>
      <c r="AB2714" s="85">
        <v>0</v>
      </c>
      <c r="AC2714" s="85">
        <v>0</v>
      </c>
      <c r="AD2714" s="121">
        <v>1593</v>
      </c>
      <c r="AE2714" s="121">
        <v>562</v>
      </c>
      <c r="AF2714" s="88">
        <v>1898</v>
      </c>
      <c r="AG2714" s="88">
        <v>3856</v>
      </c>
    </row>
    <row r="2715" spans="1:33">
      <c r="A2715" s="82" t="s">
        <v>161</v>
      </c>
      <c r="B2715" s="13" t="s">
        <v>74</v>
      </c>
      <c r="C2715" s="13" t="s">
        <v>65</v>
      </c>
      <c r="D2715" s="13">
        <v>2017</v>
      </c>
      <c r="E2715" s="13">
        <v>2018</v>
      </c>
      <c r="F2715" s="13" t="s">
        <v>244</v>
      </c>
      <c r="G2715" s="88"/>
      <c r="H2715" s="88"/>
      <c r="I2715" s="88"/>
      <c r="J2715" s="88"/>
      <c r="K2715" s="88"/>
      <c r="L2715" s="88"/>
      <c r="M2715" s="88">
        <v>16960</v>
      </c>
      <c r="N2715" s="88">
        <v>29511</v>
      </c>
      <c r="O2715" s="88"/>
      <c r="P2715" s="88"/>
      <c r="Q2715" s="88"/>
      <c r="R2715" s="88"/>
      <c r="S2715" s="88"/>
      <c r="T2715" s="88"/>
      <c r="U2715" s="88"/>
      <c r="V2715" s="88"/>
      <c r="W2715" s="140"/>
      <c r="X2715" s="140"/>
      <c r="Y2715" s="140"/>
      <c r="Z2715" s="85">
        <v>0.96666666666666667</v>
      </c>
      <c r="AA2715" s="85">
        <v>0.734006734006734</v>
      </c>
      <c r="AB2715" s="85">
        <v>0.66700000000000004</v>
      </c>
      <c r="AC2715" s="85">
        <v>0.40620000000000001</v>
      </c>
      <c r="AD2715" s="121">
        <v>1339</v>
      </c>
      <c r="AE2715" s="121">
        <v>670</v>
      </c>
      <c r="AF2715" s="88">
        <v>2536</v>
      </c>
      <c r="AG2715" s="88">
        <v>5378</v>
      </c>
    </row>
    <row r="2716" spans="1:33">
      <c r="A2716" s="82" t="s">
        <v>162</v>
      </c>
      <c r="B2716" s="13" t="s">
        <v>75</v>
      </c>
      <c r="C2716" s="13" t="s">
        <v>65</v>
      </c>
      <c r="D2716" s="13">
        <v>2017</v>
      </c>
      <c r="E2716" s="13">
        <v>2018</v>
      </c>
      <c r="F2716" s="13" t="s">
        <v>244</v>
      </c>
      <c r="G2716" s="88"/>
      <c r="H2716" s="88"/>
      <c r="I2716" s="88"/>
      <c r="J2716" s="88"/>
      <c r="K2716" s="88"/>
      <c r="L2716" s="88"/>
      <c r="M2716" s="88">
        <v>39064</v>
      </c>
      <c r="N2716" s="88">
        <v>81180</v>
      </c>
      <c r="O2716" s="88"/>
      <c r="P2716" s="88"/>
      <c r="Q2716" s="88"/>
      <c r="R2716" s="88"/>
      <c r="S2716" s="88"/>
      <c r="T2716" s="88"/>
      <c r="U2716" s="88"/>
      <c r="V2716" s="88"/>
      <c r="W2716" s="140"/>
      <c r="X2716" s="140"/>
      <c r="Y2716" s="140"/>
      <c r="Z2716" s="85">
        <v>0.97713663581927057</v>
      </c>
      <c r="AA2716" s="85">
        <v>0.9513776337115073</v>
      </c>
      <c r="AB2716" s="85">
        <v>1</v>
      </c>
      <c r="AC2716" s="85">
        <v>1.6E-2</v>
      </c>
      <c r="AD2716" s="121">
        <v>2935</v>
      </c>
      <c r="AE2716" s="121">
        <v>688</v>
      </c>
      <c r="AF2716" s="88">
        <v>4285</v>
      </c>
      <c r="AG2716" s="88">
        <v>9492</v>
      </c>
    </row>
    <row r="2717" spans="1:33">
      <c r="A2717" s="82" t="s">
        <v>163</v>
      </c>
      <c r="B2717" s="13" t="s">
        <v>75</v>
      </c>
      <c r="C2717" s="13" t="s">
        <v>65</v>
      </c>
      <c r="D2717" s="13">
        <v>2017</v>
      </c>
      <c r="E2717" s="13">
        <v>2018</v>
      </c>
      <c r="F2717" s="13" t="s">
        <v>244</v>
      </c>
      <c r="G2717" s="88"/>
      <c r="H2717" s="88"/>
      <c r="I2717" s="88"/>
      <c r="J2717" s="88"/>
      <c r="K2717" s="88"/>
      <c r="L2717" s="88"/>
      <c r="M2717" s="88">
        <v>5303</v>
      </c>
      <c r="N2717" s="88">
        <v>12101</v>
      </c>
      <c r="O2717" s="88"/>
      <c r="P2717" s="88"/>
      <c r="Q2717" s="88"/>
      <c r="R2717" s="88"/>
      <c r="S2717" s="88"/>
      <c r="T2717" s="88"/>
      <c r="U2717" s="88"/>
      <c r="V2717" s="88"/>
      <c r="W2717" s="140"/>
      <c r="X2717" s="140"/>
      <c r="Y2717" s="140"/>
      <c r="Z2717" s="85">
        <v>0.98445595854922274</v>
      </c>
      <c r="AA2717" s="85">
        <v>0.91719745222929938</v>
      </c>
      <c r="AB2717" s="85">
        <v>0.66700000000000004</v>
      </c>
      <c r="AC2717" s="85">
        <v>0.40620000000000001</v>
      </c>
      <c r="AD2717" s="121">
        <v>422</v>
      </c>
      <c r="AE2717" s="121">
        <v>140</v>
      </c>
      <c r="AF2717" s="88">
        <v>530</v>
      </c>
      <c r="AG2717" s="88">
        <v>1226</v>
      </c>
    </row>
    <row r="2718" spans="1:33">
      <c r="A2718" s="82" t="s">
        <v>164</v>
      </c>
      <c r="B2718" s="13" t="s">
        <v>75</v>
      </c>
      <c r="C2718" s="13" t="s">
        <v>65</v>
      </c>
      <c r="D2718" s="13">
        <v>2017</v>
      </c>
      <c r="E2718" s="13">
        <v>2018</v>
      </c>
      <c r="F2718" s="13" t="s">
        <v>244</v>
      </c>
      <c r="G2718" s="88"/>
      <c r="H2718" s="88"/>
      <c r="I2718" s="88"/>
      <c r="J2718" s="88"/>
      <c r="K2718" s="88"/>
      <c r="L2718" s="88"/>
      <c r="M2718" s="88">
        <v>4208</v>
      </c>
      <c r="N2718" s="88">
        <v>9010</v>
      </c>
      <c r="O2718" s="88"/>
      <c r="P2718" s="88"/>
      <c r="Q2718" s="88"/>
      <c r="R2718" s="88"/>
      <c r="S2718" s="88"/>
      <c r="T2718" s="88"/>
      <c r="U2718" s="88"/>
      <c r="V2718" s="88"/>
      <c r="W2718" s="140"/>
      <c r="X2718" s="140"/>
      <c r="Y2718" s="140"/>
      <c r="Z2718" s="85">
        <v>0.97701149425287359</v>
      </c>
      <c r="AA2718" s="85">
        <v>0.97457627118644063</v>
      </c>
      <c r="AB2718" s="85">
        <v>0.66700000000000004</v>
      </c>
      <c r="AC2718" s="85">
        <v>0.40620000000000001</v>
      </c>
      <c r="AD2718" s="121">
        <v>336</v>
      </c>
      <c r="AE2718" s="121">
        <v>38</v>
      </c>
      <c r="AF2718" s="88">
        <v>380</v>
      </c>
      <c r="AG2718" s="88">
        <v>825</v>
      </c>
    </row>
    <row r="2719" spans="1:33">
      <c r="A2719" s="82" t="s">
        <v>165</v>
      </c>
      <c r="B2719" s="13" t="s">
        <v>75</v>
      </c>
      <c r="C2719" s="13" t="s">
        <v>65</v>
      </c>
      <c r="D2719" s="13">
        <v>2017</v>
      </c>
      <c r="E2719" s="13">
        <v>2018</v>
      </c>
      <c r="F2719" s="13" t="s">
        <v>244</v>
      </c>
      <c r="G2719" s="88"/>
      <c r="H2719" s="88"/>
      <c r="I2719" s="88"/>
      <c r="J2719" s="88"/>
      <c r="K2719" s="88"/>
      <c r="L2719" s="88"/>
      <c r="M2719" s="88">
        <v>974</v>
      </c>
      <c r="N2719" s="88">
        <v>1705</v>
      </c>
      <c r="O2719" s="88"/>
      <c r="P2719" s="88"/>
      <c r="Q2719" s="88"/>
      <c r="R2719" s="88"/>
      <c r="S2719" s="88"/>
      <c r="T2719" s="88"/>
      <c r="U2719" s="88"/>
      <c r="V2719" s="88"/>
      <c r="W2719" s="140"/>
      <c r="X2719" s="140"/>
      <c r="Y2719" s="140"/>
      <c r="Z2719" s="85">
        <v>1</v>
      </c>
      <c r="AA2719" s="85">
        <v>0.72093023255813948</v>
      </c>
      <c r="AB2719" s="85">
        <v>0.66700000000000004</v>
      </c>
      <c r="AC2719" s="85">
        <v>0.40620000000000001</v>
      </c>
      <c r="AD2719" s="121">
        <v>81</v>
      </c>
      <c r="AE2719" s="121">
        <v>11</v>
      </c>
      <c r="AF2719" s="88">
        <v>25</v>
      </c>
      <c r="AG2719" s="88">
        <v>39</v>
      </c>
    </row>
    <row r="2720" spans="1:33">
      <c r="A2720" s="82" t="s">
        <v>166</v>
      </c>
      <c r="B2720" s="13" t="s">
        <v>74</v>
      </c>
      <c r="C2720" s="13" t="s">
        <v>65</v>
      </c>
      <c r="D2720" s="13">
        <v>2017</v>
      </c>
      <c r="E2720" s="13">
        <v>2018</v>
      </c>
      <c r="F2720" s="13" t="s">
        <v>244</v>
      </c>
      <c r="G2720" s="88"/>
      <c r="H2720" s="88"/>
      <c r="I2720" s="88"/>
      <c r="J2720" s="88"/>
      <c r="K2720" s="88"/>
      <c r="L2720" s="88"/>
      <c r="M2720" s="88">
        <v>51237</v>
      </c>
      <c r="N2720" s="88">
        <v>117227</v>
      </c>
      <c r="O2720" s="88"/>
      <c r="P2720" s="88"/>
      <c r="Q2720" s="88"/>
      <c r="R2720" s="88"/>
      <c r="S2720" s="88"/>
      <c r="T2720" s="88"/>
      <c r="U2720" s="88"/>
      <c r="V2720" s="88"/>
      <c r="W2720" s="140"/>
      <c r="X2720" s="140"/>
      <c r="Y2720" s="140"/>
      <c r="Z2720" s="85">
        <v>0.9051610057344508</v>
      </c>
      <c r="AA2720" s="85">
        <v>0.875</v>
      </c>
      <c r="AB2720" s="85">
        <v>0</v>
      </c>
      <c r="AC2720" s="85">
        <v>3.56E-2</v>
      </c>
      <c r="AD2720" s="121">
        <v>2673</v>
      </c>
      <c r="AE2720" s="121">
        <v>201</v>
      </c>
      <c r="AF2720" s="88">
        <v>7363</v>
      </c>
      <c r="AG2720" s="88">
        <v>17644</v>
      </c>
    </row>
    <row r="2721" spans="1:33">
      <c r="A2721" s="82" t="s">
        <v>167</v>
      </c>
      <c r="B2721" s="13" t="s">
        <v>75</v>
      </c>
      <c r="C2721" s="13" t="s">
        <v>65</v>
      </c>
      <c r="D2721" s="13">
        <v>2017</v>
      </c>
      <c r="E2721" s="13">
        <v>2018</v>
      </c>
      <c r="F2721" s="13" t="s">
        <v>244</v>
      </c>
      <c r="G2721" s="88"/>
      <c r="H2721" s="88"/>
      <c r="I2721" s="88"/>
      <c r="J2721" s="88"/>
      <c r="K2721" s="88"/>
      <c r="L2721" s="88"/>
      <c r="M2721" s="88">
        <v>2738</v>
      </c>
      <c r="N2721" s="88">
        <v>4800</v>
      </c>
      <c r="O2721" s="88"/>
      <c r="P2721" s="88"/>
      <c r="Q2721" s="88"/>
      <c r="R2721" s="88"/>
      <c r="S2721" s="88"/>
      <c r="T2721" s="88"/>
      <c r="U2721" s="88"/>
      <c r="V2721" s="88"/>
      <c r="W2721" s="140"/>
      <c r="X2721" s="140"/>
      <c r="Y2721" s="140"/>
      <c r="Z2721" s="85">
        <v>0.971830985915493</v>
      </c>
      <c r="AA2721" s="85">
        <v>0.94680851063829785</v>
      </c>
      <c r="AB2721" s="85">
        <v>0.66700000000000004</v>
      </c>
      <c r="AC2721" s="85">
        <v>0.40620000000000001</v>
      </c>
      <c r="AD2721" s="121">
        <v>232</v>
      </c>
      <c r="AE2721" s="121">
        <v>1</v>
      </c>
      <c r="AF2721" s="88">
        <v>82</v>
      </c>
      <c r="AG2721" s="88">
        <v>127</v>
      </c>
    </row>
    <row r="2722" spans="1:33">
      <c r="A2722" s="82" t="s">
        <v>168</v>
      </c>
      <c r="B2722" s="13" t="s">
        <v>74</v>
      </c>
      <c r="C2722" s="13" t="s">
        <v>65</v>
      </c>
      <c r="D2722" s="13">
        <v>2017</v>
      </c>
      <c r="E2722" s="13">
        <v>2018</v>
      </c>
      <c r="F2722" s="13" t="s">
        <v>244</v>
      </c>
      <c r="G2722" s="88"/>
      <c r="H2722" s="88"/>
      <c r="I2722" s="88"/>
      <c r="J2722" s="88"/>
      <c r="K2722" s="88"/>
      <c r="L2722" s="88"/>
      <c r="M2722" s="88">
        <v>34846</v>
      </c>
      <c r="N2722" s="88">
        <v>68759</v>
      </c>
      <c r="O2722" s="88"/>
      <c r="P2722" s="88"/>
      <c r="Q2722" s="88"/>
      <c r="R2722" s="88"/>
      <c r="S2722" s="88"/>
      <c r="T2722" s="88"/>
      <c r="U2722" s="88"/>
      <c r="V2722" s="88"/>
      <c r="W2722" s="140"/>
      <c r="X2722" s="140"/>
      <c r="Y2722" s="140"/>
      <c r="Z2722" s="85">
        <v>0.98827208756841278</v>
      </c>
      <c r="AA2722" s="85">
        <v>0.96953210010881397</v>
      </c>
      <c r="AB2722" s="85">
        <v>0</v>
      </c>
      <c r="AC2722" s="85">
        <v>5.0500000000000003E-2</v>
      </c>
      <c r="AD2722" s="121">
        <v>3030</v>
      </c>
      <c r="AE2722" s="121">
        <v>460</v>
      </c>
      <c r="AF2722" s="88">
        <v>5843</v>
      </c>
      <c r="AG2722" s="88">
        <v>13719</v>
      </c>
    </row>
    <row r="2723" spans="1:33">
      <c r="A2723" s="82" t="s">
        <v>169</v>
      </c>
      <c r="B2723" s="13" t="s">
        <v>74</v>
      </c>
      <c r="C2723" s="13" t="s">
        <v>65</v>
      </c>
      <c r="D2723" s="13">
        <v>2017</v>
      </c>
      <c r="E2723" s="13">
        <v>2018</v>
      </c>
      <c r="F2723" s="13" t="s">
        <v>244</v>
      </c>
      <c r="G2723" s="88"/>
      <c r="H2723" s="88"/>
      <c r="I2723" s="88"/>
      <c r="J2723" s="88"/>
      <c r="K2723" s="88"/>
      <c r="L2723" s="88"/>
      <c r="M2723" s="88">
        <v>9918</v>
      </c>
      <c r="N2723" s="88">
        <v>18541</v>
      </c>
      <c r="O2723" s="88"/>
      <c r="P2723" s="88"/>
      <c r="Q2723" s="88"/>
      <c r="R2723" s="88"/>
      <c r="S2723" s="88"/>
      <c r="T2723" s="88"/>
      <c r="U2723" s="88"/>
      <c r="V2723" s="88"/>
      <c r="W2723" s="140"/>
      <c r="X2723" s="140"/>
      <c r="Y2723" s="140"/>
      <c r="Z2723" s="85">
        <v>0.84379785604900459</v>
      </c>
      <c r="AA2723" s="85">
        <v>0.95041322314049592</v>
      </c>
      <c r="AB2723" s="85">
        <v>0.66700000000000004</v>
      </c>
      <c r="AC2723" s="85">
        <v>0.40620000000000001</v>
      </c>
      <c r="AD2723" s="121">
        <v>1409</v>
      </c>
      <c r="AE2723" s="121">
        <v>579</v>
      </c>
      <c r="AF2723" s="88">
        <v>780</v>
      </c>
      <c r="AG2723" s="88">
        <v>1613</v>
      </c>
    </row>
    <row r="2724" spans="1:33">
      <c r="A2724" s="82" t="s">
        <v>170</v>
      </c>
      <c r="B2724" s="13" t="s">
        <v>75</v>
      </c>
      <c r="C2724" s="13" t="s">
        <v>65</v>
      </c>
      <c r="D2724" s="13">
        <v>2017</v>
      </c>
      <c r="E2724" s="13">
        <v>2018</v>
      </c>
      <c r="F2724" s="13" t="s">
        <v>244</v>
      </c>
      <c r="G2724" s="88"/>
      <c r="H2724" s="88"/>
      <c r="I2724" s="88"/>
      <c r="J2724" s="88"/>
      <c r="K2724" s="88"/>
      <c r="L2724" s="88"/>
      <c r="M2724" s="88">
        <v>6014</v>
      </c>
      <c r="N2724" s="88">
        <v>12928</v>
      </c>
      <c r="O2724" s="88"/>
      <c r="P2724" s="88"/>
      <c r="Q2724" s="88"/>
      <c r="R2724" s="88"/>
      <c r="S2724" s="88"/>
      <c r="T2724" s="88"/>
      <c r="U2724" s="88"/>
      <c r="V2724" s="88"/>
      <c r="W2724" s="140"/>
      <c r="X2724" s="140"/>
      <c r="Y2724" s="140"/>
      <c r="Z2724" s="85">
        <v>0.99344262295081964</v>
      </c>
      <c r="AA2724" s="85">
        <v>0.98689956331877726</v>
      </c>
      <c r="AB2724" s="85">
        <v>0.66700000000000004</v>
      </c>
      <c r="AC2724" s="85">
        <v>0.40620000000000001</v>
      </c>
      <c r="AD2724" s="121">
        <v>474</v>
      </c>
      <c r="AE2724" s="121">
        <v>78</v>
      </c>
      <c r="AF2724" s="88">
        <v>414</v>
      </c>
      <c r="AG2724" s="88">
        <v>883</v>
      </c>
    </row>
    <row r="2725" spans="1:33">
      <c r="A2725" s="48" t="s">
        <v>171</v>
      </c>
      <c r="B2725" s="13" t="s">
        <v>66</v>
      </c>
      <c r="C2725" s="13" t="s">
        <v>187</v>
      </c>
      <c r="D2725" s="13">
        <v>2017</v>
      </c>
      <c r="E2725" s="13">
        <v>2018</v>
      </c>
      <c r="F2725" s="13" t="s">
        <v>244</v>
      </c>
      <c r="G2725" s="88">
        <v>234184</v>
      </c>
      <c r="H2725" s="88">
        <v>1737462</v>
      </c>
      <c r="I2725" s="88">
        <v>2015</v>
      </c>
      <c r="J2725" s="88">
        <v>16813</v>
      </c>
      <c r="K2725" s="88">
        <v>236199</v>
      </c>
      <c r="L2725" s="88">
        <v>1754275</v>
      </c>
      <c r="M2725" s="88">
        <v>1990474</v>
      </c>
      <c r="N2725" s="88">
        <v>4083591</v>
      </c>
      <c r="O2725" s="88">
        <v>601827</v>
      </c>
      <c r="P2725" s="88">
        <v>3437734</v>
      </c>
      <c r="Q2725" s="88">
        <v>4039561</v>
      </c>
      <c r="R2725" s="88">
        <v>6707</v>
      </c>
      <c r="S2725" s="88">
        <v>37323</v>
      </c>
      <c r="T2725" s="88">
        <v>44030</v>
      </c>
      <c r="U2725" s="88">
        <v>608534</v>
      </c>
      <c r="V2725" s="88">
        <v>3475057</v>
      </c>
      <c r="W2725" s="140">
        <v>541432698</v>
      </c>
      <c r="X2725" s="140">
        <v>4911745</v>
      </c>
      <c r="Y2725" s="140">
        <v>546344443</v>
      </c>
      <c r="Z2725" s="85">
        <v>0.97550913496169211</v>
      </c>
      <c r="AA2725" s="85">
        <v>0.92604160751131048</v>
      </c>
      <c r="AB2725" s="85">
        <v>0.38200000000000001</v>
      </c>
      <c r="AC2725" s="85">
        <v>6.4699999999999994E-2</v>
      </c>
      <c r="AD2725" s="121">
        <v>155584</v>
      </c>
      <c r="AE2725" s="121">
        <v>50118</v>
      </c>
      <c r="AF2725" s="88">
        <v>266179</v>
      </c>
      <c r="AG2725" s="88">
        <v>573279</v>
      </c>
    </row>
    <row r="2726" spans="1:33">
      <c r="A2726" s="48" t="s">
        <v>172</v>
      </c>
      <c r="B2726" s="13" t="s">
        <v>74</v>
      </c>
      <c r="C2726" s="13" t="s">
        <v>187</v>
      </c>
      <c r="D2726" s="13">
        <v>2017</v>
      </c>
      <c r="E2726" s="13">
        <v>2018</v>
      </c>
      <c r="F2726" s="13" t="s">
        <v>244</v>
      </c>
      <c r="G2726" s="88"/>
      <c r="H2726" s="88"/>
      <c r="I2726" s="88"/>
      <c r="J2726" s="88"/>
      <c r="K2726" s="88"/>
      <c r="L2726" s="88"/>
      <c r="M2726" s="88">
        <v>56882</v>
      </c>
      <c r="N2726" s="88">
        <v>106861</v>
      </c>
      <c r="O2726" s="88"/>
      <c r="P2726" s="88"/>
      <c r="Q2726" s="88"/>
      <c r="R2726" s="88"/>
      <c r="S2726" s="88"/>
      <c r="T2726" s="88"/>
      <c r="U2726" s="88"/>
      <c r="V2726" s="88"/>
      <c r="W2726" s="140"/>
      <c r="X2726" s="140"/>
      <c r="Y2726" s="140"/>
      <c r="Z2726" s="25" t="s">
        <v>66</v>
      </c>
      <c r="AA2726" s="25" t="s">
        <v>66</v>
      </c>
      <c r="AB2726" s="85">
        <v>0.66700000000000004</v>
      </c>
      <c r="AC2726" s="85">
        <v>0.05</v>
      </c>
      <c r="AD2726" s="121">
        <v>4870</v>
      </c>
      <c r="AE2726" s="121">
        <v>2013</v>
      </c>
      <c r="AF2726" s="88">
        <v>6414</v>
      </c>
      <c r="AG2726" s="88">
        <v>12660</v>
      </c>
    </row>
    <row r="2727" spans="1:33">
      <c r="A2727" s="48" t="s">
        <v>173</v>
      </c>
      <c r="B2727" s="13" t="s">
        <v>75</v>
      </c>
      <c r="C2727" s="13" t="s">
        <v>187</v>
      </c>
      <c r="D2727" s="13">
        <v>2017</v>
      </c>
      <c r="E2727" s="13">
        <v>2018</v>
      </c>
      <c r="F2727" s="13" t="s">
        <v>244</v>
      </c>
      <c r="G2727" s="88"/>
      <c r="H2727" s="88"/>
      <c r="I2727" s="88"/>
      <c r="J2727" s="88"/>
      <c r="K2727" s="88"/>
      <c r="L2727" s="88"/>
      <c r="M2727" s="88">
        <v>81</v>
      </c>
      <c r="N2727" s="88">
        <v>144</v>
      </c>
      <c r="O2727" s="88"/>
      <c r="P2727" s="88"/>
      <c r="Q2727" s="88"/>
      <c r="R2727" s="88"/>
      <c r="S2727" s="88"/>
      <c r="T2727" s="88"/>
      <c r="U2727" s="88"/>
      <c r="V2727" s="88"/>
      <c r="W2727" s="140"/>
      <c r="X2727" s="140"/>
      <c r="Y2727" s="140"/>
      <c r="Z2727" s="85">
        <v>1</v>
      </c>
      <c r="AA2727" s="85">
        <v>1</v>
      </c>
      <c r="AB2727" s="85">
        <v>0.375</v>
      </c>
      <c r="AC2727" s="85">
        <v>0.1105</v>
      </c>
      <c r="AD2727" s="121">
        <v>2</v>
      </c>
      <c r="AE2727" s="121">
        <v>0</v>
      </c>
      <c r="AF2727" s="88" t="s">
        <v>430</v>
      </c>
      <c r="AG2727" s="88" t="s">
        <v>430</v>
      </c>
    </row>
    <row r="2728" spans="1:33">
      <c r="A2728" s="48" t="s">
        <v>174</v>
      </c>
      <c r="B2728" s="13" t="s">
        <v>75</v>
      </c>
      <c r="C2728" s="13" t="s">
        <v>187</v>
      </c>
      <c r="D2728" s="13">
        <v>2017</v>
      </c>
      <c r="E2728" s="13">
        <v>2018</v>
      </c>
      <c r="F2728" s="13" t="s">
        <v>244</v>
      </c>
      <c r="G2728" s="88"/>
      <c r="H2728" s="88"/>
      <c r="I2728" s="88"/>
      <c r="J2728" s="88"/>
      <c r="K2728" s="88"/>
      <c r="L2728" s="88"/>
      <c r="M2728" s="88">
        <v>1608</v>
      </c>
      <c r="N2728" s="88">
        <v>2931</v>
      </c>
      <c r="O2728" s="88"/>
      <c r="P2728" s="88"/>
      <c r="Q2728" s="88"/>
      <c r="R2728" s="88"/>
      <c r="S2728" s="88"/>
      <c r="T2728" s="88"/>
      <c r="U2728" s="88"/>
      <c r="V2728" s="88"/>
      <c r="W2728" s="140"/>
      <c r="X2728" s="140"/>
      <c r="Y2728" s="140"/>
      <c r="Z2728" s="85">
        <v>0.98461538461538467</v>
      </c>
      <c r="AA2728" s="85">
        <v>0.95652173913043481</v>
      </c>
      <c r="AB2728" s="85">
        <v>0.375</v>
      </c>
      <c r="AC2728" s="85">
        <v>0.1105</v>
      </c>
      <c r="AD2728" s="121">
        <v>115</v>
      </c>
      <c r="AE2728" s="121">
        <v>31</v>
      </c>
      <c r="AF2728" s="88">
        <v>37</v>
      </c>
      <c r="AG2728" s="88">
        <v>66</v>
      </c>
    </row>
    <row r="2729" spans="1:33">
      <c r="A2729" s="48" t="s">
        <v>175</v>
      </c>
      <c r="B2729" s="13" t="s">
        <v>75</v>
      </c>
      <c r="C2729" s="13" t="s">
        <v>187</v>
      </c>
      <c r="D2729" s="13">
        <v>2017</v>
      </c>
      <c r="E2729" s="13">
        <v>2018</v>
      </c>
      <c r="F2729" s="13" t="s">
        <v>244</v>
      </c>
      <c r="G2729" s="88"/>
      <c r="H2729" s="88"/>
      <c r="I2729" s="88"/>
      <c r="J2729" s="88"/>
      <c r="K2729" s="88"/>
      <c r="L2729" s="88"/>
      <c r="M2729" s="88">
        <v>16760</v>
      </c>
      <c r="N2729" s="88">
        <v>30879</v>
      </c>
      <c r="O2729" s="88"/>
      <c r="P2729" s="88"/>
      <c r="Q2729" s="88"/>
      <c r="R2729" s="88"/>
      <c r="S2729" s="88"/>
      <c r="T2729" s="88"/>
      <c r="U2729" s="88"/>
      <c r="V2729" s="88"/>
      <c r="W2729" s="140"/>
      <c r="X2729" s="140"/>
      <c r="Y2729" s="140"/>
      <c r="Z2729" s="85">
        <v>0.85465116279069764</v>
      </c>
      <c r="AA2729" s="85">
        <v>0.95049504950495045</v>
      </c>
      <c r="AB2729" s="85">
        <v>0.375</v>
      </c>
      <c r="AC2729" s="85">
        <v>0.1105</v>
      </c>
      <c r="AD2729" s="121">
        <v>1556</v>
      </c>
      <c r="AE2729" s="121">
        <v>717</v>
      </c>
      <c r="AF2729" s="88">
        <v>765</v>
      </c>
      <c r="AG2729" s="88">
        <v>1314</v>
      </c>
    </row>
    <row r="2730" spans="1:33">
      <c r="A2730" s="48" t="s">
        <v>176</v>
      </c>
      <c r="B2730" s="13" t="s">
        <v>75</v>
      </c>
      <c r="C2730" s="13" t="s">
        <v>187</v>
      </c>
      <c r="D2730" s="13">
        <v>2017</v>
      </c>
      <c r="E2730" s="13">
        <v>2018</v>
      </c>
      <c r="F2730" s="13" t="s">
        <v>244</v>
      </c>
      <c r="G2730" s="88"/>
      <c r="H2730" s="88"/>
      <c r="I2730" s="88"/>
      <c r="J2730" s="88"/>
      <c r="K2730" s="88"/>
      <c r="L2730" s="88"/>
      <c r="M2730" s="88">
        <v>2742</v>
      </c>
      <c r="N2730" s="88">
        <v>4961</v>
      </c>
      <c r="O2730" s="88"/>
      <c r="P2730" s="88"/>
      <c r="Q2730" s="88"/>
      <c r="R2730" s="88"/>
      <c r="S2730" s="88"/>
      <c r="T2730" s="88"/>
      <c r="U2730" s="88"/>
      <c r="V2730" s="88"/>
      <c r="W2730" s="140"/>
      <c r="X2730" s="140"/>
      <c r="Y2730" s="140"/>
      <c r="Z2730" s="85">
        <v>0.97619047619047616</v>
      </c>
      <c r="AA2730" s="85">
        <v>0.95402298850574707</v>
      </c>
      <c r="AB2730" s="85">
        <v>0.375</v>
      </c>
      <c r="AC2730" s="85">
        <v>0.1105</v>
      </c>
      <c r="AD2730" s="121">
        <v>187</v>
      </c>
      <c r="AE2730" s="121">
        <v>37</v>
      </c>
      <c r="AF2730" s="88">
        <v>55</v>
      </c>
      <c r="AG2730" s="88">
        <v>100</v>
      </c>
    </row>
    <row r="2731" spans="1:33">
      <c r="A2731" s="48" t="s">
        <v>177</v>
      </c>
      <c r="B2731" s="13" t="s">
        <v>75</v>
      </c>
      <c r="C2731" s="13" t="s">
        <v>187</v>
      </c>
      <c r="D2731" s="13">
        <v>2017</v>
      </c>
      <c r="E2731" s="13">
        <v>2018</v>
      </c>
      <c r="F2731" s="13" t="s">
        <v>244</v>
      </c>
      <c r="G2731" s="88"/>
      <c r="H2731" s="88"/>
      <c r="I2731" s="88"/>
      <c r="J2731" s="88"/>
      <c r="K2731" s="88"/>
      <c r="L2731" s="88"/>
      <c r="M2731" s="88">
        <v>661</v>
      </c>
      <c r="N2731" s="88">
        <v>1437</v>
      </c>
      <c r="O2731" s="88"/>
      <c r="P2731" s="88"/>
      <c r="Q2731" s="88"/>
      <c r="R2731" s="88"/>
      <c r="S2731" s="88"/>
      <c r="T2731" s="88"/>
      <c r="U2731" s="88"/>
      <c r="V2731" s="88"/>
      <c r="W2731" s="140"/>
      <c r="X2731" s="140"/>
      <c r="Y2731" s="140"/>
      <c r="Z2731" s="85">
        <v>0.8928571428571429</v>
      </c>
      <c r="AA2731" s="85">
        <v>0.84</v>
      </c>
      <c r="AB2731" s="85">
        <v>0.375</v>
      </c>
      <c r="AC2731" s="85">
        <v>0.1105</v>
      </c>
      <c r="AD2731" s="121">
        <v>70</v>
      </c>
      <c r="AE2731" s="121">
        <v>10</v>
      </c>
      <c r="AF2731" s="88">
        <v>100</v>
      </c>
      <c r="AG2731" s="88">
        <v>236</v>
      </c>
    </row>
    <row r="2732" spans="1:33">
      <c r="A2732" s="48" t="s">
        <v>178</v>
      </c>
      <c r="B2732" s="13" t="s">
        <v>74</v>
      </c>
      <c r="C2732" s="13" t="s">
        <v>187</v>
      </c>
      <c r="D2732" s="13">
        <v>2017</v>
      </c>
      <c r="E2732" s="13">
        <v>2018</v>
      </c>
      <c r="F2732" s="13" t="s">
        <v>244</v>
      </c>
      <c r="G2732" s="88"/>
      <c r="H2732" s="88"/>
      <c r="I2732" s="88"/>
      <c r="J2732" s="88"/>
      <c r="K2732" s="88"/>
      <c r="L2732" s="88"/>
      <c r="M2732" s="88">
        <v>31599</v>
      </c>
      <c r="N2732" s="88">
        <v>63001</v>
      </c>
      <c r="O2732" s="88"/>
      <c r="P2732" s="88"/>
      <c r="Q2732" s="88"/>
      <c r="R2732" s="88"/>
      <c r="S2732" s="88"/>
      <c r="T2732" s="88"/>
      <c r="U2732" s="88"/>
      <c r="V2732" s="88"/>
      <c r="W2732" s="140"/>
      <c r="X2732" s="140"/>
      <c r="Y2732" s="140"/>
      <c r="Z2732" s="85">
        <v>0.97779922779922779</v>
      </c>
      <c r="AA2732" s="85">
        <v>0.95546558704453444</v>
      </c>
      <c r="AB2732" s="85">
        <v>0.5</v>
      </c>
      <c r="AC2732" s="85">
        <v>3.7499999999999999E-2</v>
      </c>
      <c r="AD2732" s="121">
        <v>2403</v>
      </c>
      <c r="AE2732" s="121">
        <v>1022</v>
      </c>
      <c r="AF2732" s="88">
        <v>4350</v>
      </c>
      <c r="AG2732" s="88">
        <v>8863</v>
      </c>
    </row>
    <row r="2733" spans="1:33">
      <c r="A2733" s="48" t="s">
        <v>179</v>
      </c>
      <c r="B2733" s="13" t="s">
        <v>75</v>
      </c>
      <c r="C2733" s="13" t="s">
        <v>187</v>
      </c>
      <c r="D2733" s="13">
        <v>2017</v>
      </c>
      <c r="E2733" s="13">
        <v>2018</v>
      </c>
      <c r="F2733" s="13" t="s">
        <v>244</v>
      </c>
      <c r="G2733" s="88"/>
      <c r="H2733" s="88"/>
      <c r="I2733" s="88"/>
      <c r="J2733" s="88"/>
      <c r="K2733" s="88"/>
      <c r="L2733" s="88"/>
      <c r="M2733" s="88">
        <v>2595</v>
      </c>
      <c r="N2733" s="88">
        <v>5241</v>
      </c>
      <c r="O2733" s="88"/>
      <c r="P2733" s="88"/>
      <c r="Q2733" s="88"/>
      <c r="R2733" s="88"/>
      <c r="S2733" s="88"/>
      <c r="T2733" s="88"/>
      <c r="U2733" s="88"/>
      <c r="V2733" s="88"/>
      <c r="W2733" s="140"/>
      <c r="X2733" s="140"/>
      <c r="Y2733" s="140"/>
      <c r="Z2733" s="85">
        <v>1</v>
      </c>
      <c r="AA2733" s="85">
        <v>0.96</v>
      </c>
      <c r="AB2733" s="85">
        <v>0.375</v>
      </c>
      <c r="AC2733" s="85">
        <v>0.1105</v>
      </c>
      <c r="AD2733" s="121">
        <v>150</v>
      </c>
      <c r="AE2733" s="121">
        <v>9</v>
      </c>
      <c r="AF2733" s="88">
        <v>106</v>
      </c>
      <c r="AG2733" s="88">
        <v>186</v>
      </c>
    </row>
    <row r="2734" spans="1:33">
      <c r="A2734" s="48" t="s">
        <v>180</v>
      </c>
      <c r="B2734" s="13" t="s">
        <v>75</v>
      </c>
      <c r="C2734" s="13" t="s">
        <v>187</v>
      </c>
      <c r="D2734" s="13">
        <v>2017</v>
      </c>
      <c r="E2734" s="13">
        <v>2018</v>
      </c>
      <c r="F2734" s="13" t="s">
        <v>244</v>
      </c>
      <c r="G2734" s="88"/>
      <c r="H2734" s="88"/>
      <c r="I2734" s="88"/>
      <c r="J2734" s="88"/>
      <c r="K2734" s="88"/>
      <c r="L2734" s="88"/>
      <c r="M2734" s="88">
        <v>6537</v>
      </c>
      <c r="N2734" s="88">
        <v>11472</v>
      </c>
      <c r="O2734" s="88"/>
      <c r="P2734" s="88"/>
      <c r="Q2734" s="88"/>
      <c r="R2734" s="88"/>
      <c r="S2734" s="88"/>
      <c r="T2734" s="88"/>
      <c r="U2734" s="88"/>
      <c r="V2734" s="88"/>
      <c r="W2734" s="140"/>
      <c r="X2734" s="140"/>
      <c r="Y2734" s="140"/>
      <c r="Z2734" s="85">
        <v>0.97587131367292224</v>
      </c>
      <c r="AA2734" s="85">
        <v>0.97454545454545449</v>
      </c>
      <c r="AB2734" s="85">
        <v>0.375</v>
      </c>
      <c r="AC2734" s="85">
        <v>0.1105</v>
      </c>
      <c r="AD2734" s="121">
        <v>600</v>
      </c>
      <c r="AE2734" s="121">
        <v>124</v>
      </c>
      <c r="AF2734" s="88">
        <v>326</v>
      </c>
      <c r="AG2734" s="88">
        <v>665</v>
      </c>
    </row>
    <row r="2735" spans="1:33">
      <c r="A2735" s="82" t="s">
        <v>122</v>
      </c>
      <c r="B2735" s="13" t="s">
        <v>74</v>
      </c>
      <c r="C2735" s="13" t="s">
        <v>187</v>
      </c>
      <c r="D2735" s="13">
        <v>2017</v>
      </c>
      <c r="E2735" s="13">
        <v>2018</v>
      </c>
      <c r="F2735" s="13" t="s">
        <v>244</v>
      </c>
      <c r="G2735" s="88"/>
      <c r="H2735" s="88"/>
      <c r="I2735" s="88"/>
      <c r="J2735" s="88"/>
      <c r="K2735" s="88"/>
      <c r="L2735" s="88"/>
      <c r="M2735" s="88">
        <v>95412</v>
      </c>
      <c r="N2735" s="88">
        <v>219822</v>
      </c>
      <c r="O2735" s="88"/>
      <c r="P2735" s="88"/>
      <c r="Q2735" s="88"/>
      <c r="R2735" s="88"/>
      <c r="S2735" s="88"/>
      <c r="T2735" s="88"/>
      <c r="U2735" s="88"/>
      <c r="V2735" s="88"/>
      <c r="W2735" s="140"/>
      <c r="X2735" s="140"/>
      <c r="Y2735" s="140"/>
      <c r="Z2735" s="85">
        <v>0.93252688172043008</v>
      </c>
      <c r="AA2735" s="85">
        <v>0.93739612188365651</v>
      </c>
      <c r="AB2735" s="85">
        <v>0.33300000000000002</v>
      </c>
      <c r="AC2735" s="85">
        <v>5.0799999999999998E-2</v>
      </c>
      <c r="AD2735" s="121">
        <v>5748</v>
      </c>
      <c r="AE2735" s="121">
        <v>2463</v>
      </c>
      <c r="AF2735" s="88">
        <v>12354</v>
      </c>
      <c r="AG2735" s="88">
        <v>28226</v>
      </c>
    </row>
    <row r="2736" spans="1:33">
      <c r="A2736" s="82" t="s">
        <v>123</v>
      </c>
      <c r="B2736" s="13" t="s">
        <v>75</v>
      </c>
      <c r="C2736" s="13" t="s">
        <v>187</v>
      </c>
      <c r="D2736" s="13">
        <v>2017</v>
      </c>
      <c r="E2736" s="13">
        <v>2018</v>
      </c>
      <c r="F2736" s="13" t="s">
        <v>244</v>
      </c>
      <c r="G2736" s="88"/>
      <c r="H2736" s="88"/>
      <c r="I2736" s="88"/>
      <c r="J2736" s="88"/>
      <c r="K2736" s="88"/>
      <c r="L2736" s="88"/>
      <c r="M2736" s="88">
        <v>1474</v>
      </c>
      <c r="N2736" s="88">
        <v>3392</v>
      </c>
      <c r="O2736" s="88"/>
      <c r="P2736" s="88"/>
      <c r="Q2736" s="88"/>
      <c r="R2736" s="88"/>
      <c r="S2736" s="88"/>
      <c r="T2736" s="88"/>
      <c r="U2736" s="88"/>
      <c r="V2736" s="88"/>
      <c r="W2736" s="140"/>
      <c r="X2736" s="140"/>
      <c r="Y2736" s="140"/>
      <c r="Z2736" s="85">
        <v>1</v>
      </c>
      <c r="AA2736" s="85">
        <v>0.96969696969696972</v>
      </c>
      <c r="AB2736" s="85">
        <v>0.375</v>
      </c>
      <c r="AC2736" s="85">
        <v>0.1105</v>
      </c>
      <c r="AD2736" s="121">
        <v>104</v>
      </c>
      <c r="AE2736" s="121">
        <v>13</v>
      </c>
      <c r="AF2736" s="88">
        <v>181</v>
      </c>
      <c r="AG2736" s="88">
        <v>386</v>
      </c>
    </row>
    <row r="2737" spans="1:33">
      <c r="A2737" s="82" t="s">
        <v>124</v>
      </c>
      <c r="B2737" s="13" t="s">
        <v>75</v>
      </c>
      <c r="C2737" s="13" t="s">
        <v>187</v>
      </c>
      <c r="D2737" s="13">
        <v>2017</v>
      </c>
      <c r="E2737" s="13">
        <v>2018</v>
      </c>
      <c r="F2737" s="13" t="s">
        <v>244</v>
      </c>
      <c r="G2737" s="88"/>
      <c r="H2737" s="88"/>
      <c r="I2737" s="88"/>
      <c r="J2737" s="88"/>
      <c r="K2737" s="88"/>
      <c r="L2737" s="88"/>
      <c r="M2737" s="88">
        <v>11975</v>
      </c>
      <c r="N2737" s="88">
        <v>20052</v>
      </c>
      <c r="O2737" s="88"/>
      <c r="P2737" s="88"/>
      <c r="Q2737" s="88"/>
      <c r="R2737" s="88"/>
      <c r="S2737" s="88"/>
      <c r="T2737" s="88"/>
      <c r="U2737" s="88"/>
      <c r="V2737" s="88"/>
      <c r="W2737" s="140"/>
      <c r="X2737" s="140"/>
      <c r="Y2737" s="140"/>
      <c r="Z2737" s="85">
        <v>0.95604395604395609</v>
      </c>
      <c r="AA2737" s="85">
        <v>0.9712918660287081</v>
      </c>
      <c r="AB2737" s="85">
        <v>0.375</v>
      </c>
      <c r="AC2737" s="85">
        <v>0.1105</v>
      </c>
      <c r="AD2737" s="121">
        <v>1117</v>
      </c>
      <c r="AE2737" s="121">
        <v>307</v>
      </c>
      <c r="AF2737" s="88">
        <v>500</v>
      </c>
      <c r="AG2737" s="88">
        <v>960</v>
      </c>
    </row>
    <row r="2738" spans="1:33">
      <c r="A2738" s="82" t="s">
        <v>125</v>
      </c>
      <c r="B2738" s="13" t="s">
        <v>75</v>
      </c>
      <c r="C2738" s="13" t="s">
        <v>187</v>
      </c>
      <c r="D2738" s="13">
        <v>2017</v>
      </c>
      <c r="E2738" s="13">
        <v>2018</v>
      </c>
      <c r="F2738" s="13" t="s">
        <v>244</v>
      </c>
      <c r="G2738" s="88"/>
      <c r="H2738" s="88"/>
      <c r="I2738" s="88"/>
      <c r="J2738" s="88"/>
      <c r="K2738" s="88"/>
      <c r="L2738" s="88"/>
      <c r="M2738" s="88">
        <v>17347</v>
      </c>
      <c r="N2738" s="88">
        <v>41831</v>
      </c>
      <c r="O2738" s="88"/>
      <c r="P2738" s="88"/>
      <c r="Q2738" s="88"/>
      <c r="R2738" s="88"/>
      <c r="S2738" s="88"/>
      <c r="T2738" s="88"/>
      <c r="U2738" s="88"/>
      <c r="V2738" s="88"/>
      <c r="W2738" s="140"/>
      <c r="X2738" s="140"/>
      <c r="Y2738" s="140"/>
      <c r="Z2738" s="85">
        <v>0.98640483383685795</v>
      </c>
      <c r="AA2738" s="85">
        <v>0.93394077448747148</v>
      </c>
      <c r="AB2738" s="85">
        <v>0.375</v>
      </c>
      <c r="AC2738" s="85">
        <v>0.1105</v>
      </c>
      <c r="AD2738" s="121">
        <v>1034</v>
      </c>
      <c r="AE2738" s="121">
        <v>141</v>
      </c>
      <c r="AF2738" s="88">
        <v>853</v>
      </c>
      <c r="AG2738" s="88">
        <v>1694</v>
      </c>
    </row>
    <row r="2739" spans="1:33">
      <c r="A2739" s="82" t="s">
        <v>126</v>
      </c>
      <c r="B2739" s="13" t="s">
        <v>75</v>
      </c>
      <c r="C2739" s="13" t="s">
        <v>187</v>
      </c>
      <c r="D2739" s="13">
        <v>2017</v>
      </c>
      <c r="E2739" s="13">
        <v>2018</v>
      </c>
      <c r="F2739" s="13" t="s">
        <v>244</v>
      </c>
      <c r="G2739" s="88"/>
      <c r="H2739" s="88"/>
      <c r="I2739" s="88"/>
      <c r="J2739" s="88"/>
      <c r="K2739" s="88"/>
      <c r="L2739" s="88"/>
      <c r="M2739" s="88">
        <v>996</v>
      </c>
      <c r="N2739" s="88">
        <v>1928</v>
      </c>
      <c r="O2739" s="88"/>
      <c r="P2739" s="88"/>
      <c r="Q2739" s="88"/>
      <c r="R2739" s="88"/>
      <c r="S2739" s="88"/>
      <c r="T2739" s="88"/>
      <c r="U2739" s="88"/>
      <c r="V2739" s="88"/>
      <c r="W2739" s="140"/>
      <c r="X2739" s="140"/>
      <c r="Y2739" s="140"/>
      <c r="Z2739" s="85">
        <v>1</v>
      </c>
      <c r="AA2739" s="85">
        <v>0.73333333333333328</v>
      </c>
      <c r="AB2739" s="85">
        <v>0.375</v>
      </c>
      <c r="AC2739" s="85">
        <v>0.1105</v>
      </c>
      <c r="AD2739" s="121">
        <v>74</v>
      </c>
      <c r="AE2739" s="121">
        <v>3</v>
      </c>
      <c r="AF2739" s="88">
        <v>45</v>
      </c>
      <c r="AG2739" s="88">
        <v>98</v>
      </c>
    </row>
    <row r="2740" spans="1:33">
      <c r="A2740" s="82" t="s">
        <v>127</v>
      </c>
      <c r="B2740" s="13" t="s">
        <v>75</v>
      </c>
      <c r="C2740" s="13" t="s">
        <v>187</v>
      </c>
      <c r="D2740" s="13">
        <v>2017</v>
      </c>
      <c r="E2740" s="13">
        <v>2018</v>
      </c>
      <c r="F2740" s="13" t="s">
        <v>244</v>
      </c>
      <c r="G2740" s="88"/>
      <c r="H2740" s="88"/>
      <c r="I2740" s="88"/>
      <c r="J2740" s="88"/>
      <c r="K2740" s="88"/>
      <c r="L2740" s="88"/>
      <c r="M2740" s="88">
        <v>68295</v>
      </c>
      <c r="N2740" s="88">
        <v>157260</v>
      </c>
      <c r="O2740" s="88"/>
      <c r="P2740" s="88"/>
      <c r="Q2740" s="88"/>
      <c r="R2740" s="88"/>
      <c r="S2740" s="88"/>
      <c r="T2740" s="88"/>
      <c r="U2740" s="88"/>
      <c r="V2740" s="88"/>
      <c r="W2740" s="140"/>
      <c r="X2740" s="140"/>
      <c r="Y2740" s="140"/>
      <c r="Z2740" s="85">
        <v>0.9883300916921367</v>
      </c>
      <c r="AA2740" s="85">
        <v>0.93522093522093519</v>
      </c>
      <c r="AB2740" s="85">
        <v>0.25</v>
      </c>
      <c r="AC2740" s="85">
        <v>4.1399999999999999E-2</v>
      </c>
      <c r="AD2740" s="121">
        <v>5860</v>
      </c>
      <c r="AE2740" s="121">
        <v>1418</v>
      </c>
      <c r="AF2740" s="88">
        <v>9544</v>
      </c>
      <c r="AG2740" s="88">
        <v>22258</v>
      </c>
    </row>
    <row r="2741" spans="1:33">
      <c r="A2741" s="82" t="s">
        <v>128</v>
      </c>
      <c r="B2741" s="13" t="s">
        <v>75</v>
      </c>
      <c r="C2741" s="13" t="s">
        <v>187</v>
      </c>
      <c r="D2741" s="13">
        <v>2017</v>
      </c>
      <c r="E2741" s="13">
        <v>2018</v>
      </c>
      <c r="F2741" s="13" t="s">
        <v>244</v>
      </c>
      <c r="G2741" s="88"/>
      <c r="H2741" s="88"/>
      <c r="I2741" s="88"/>
      <c r="J2741" s="88"/>
      <c r="K2741" s="88"/>
      <c r="L2741" s="88"/>
      <c r="M2741" s="88">
        <v>10567</v>
      </c>
      <c r="N2741" s="88">
        <v>23576</v>
      </c>
      <c r="O2741" s="88"/>
      <c r="P2741" s="88"/>
      <c r="Q2741" s="88"/>
      <c r="R2741" s="88"/>
      <c r="S2741" s="88"/>
      <c r="T2741" s="88"/>
      <c r="U2741" s="88"/>
      <c r="V2741" s="88"/>
      <c r="W2741" s="140"/>
      <c r="X2741" s="140"/>
      <c r="Y2741" s="140"/>
      <c r="Z2741" s="85">
        <v>0.9932659932659933</v>
      </c>
      <c r="AA2741" s="85">
        <v>0.92079207920792083</v>
      </c>
      <c r="AB2741" s="85">
        <v>0.375</v>
      </c>
      <c r="AC2741" s="85">
        <v>0.1105</v>
      </c>
      <c r="AD2741" s="121">
        <v>900</v>
      </c>
      <c r="AE2741" s="121">
        <v>141</v>
      </c>
      <c r="AF2741" s="88">
        <v>1195</v>
      </c>
      <c r="AG2741" s="88">
        <v>2813</v>
      </c>
    </row>
    <row r="2742" spans="1:33">
      <c r="A2742" s="82" t="s">
        <v>129</v>
      </c>
      <c r="B2742" s="13" t="s">
        <v>75</v>
      </c>
      <c r="C2742" s="13" t="s">
        <v>187</v>
      </c>
      <c r="D2742" s="13">
        <v>2017</v>
      </c>
      <c r="E2742" s="13">
        <v>2018</v>
      </c>
      <c r="F2742" s="13" t="s">
        <v>244</v>
      </c>
      <c r="G2742" s="88"/>
      <c r="H2742" s="88"/>
      <c r="I2742" s="88"/>
      <c r="J2742" s="88"/>
      <c r="K2742" s="88"/>
      <c r="L2742" s="88"/>
      <c r="M2742" s="88">
        <v>6355</v>
      </c>
      <c r="N2742" s="88">
        <v>11708</v>
      </c>
      <c r="O2742" s="88"/>
      <c r="P2742" s="88"/>
      <c r="Q2742" s="88"/>
      <c r="R2742" s="88"/>
      <c r="S2742" s="88"/>
      <c r="T2742" s="88"/>
      <c r="U2742" s="88"/>
      <c r="V2742" s="88"/>
      <c r="W2742" s="140"/>
      <c r="X2742" s="140"/>
      <c r="Y2742" s="140"/>
      <c r="Z2742" s="85">
        <v>0.93569131832797425</v>
      </c>
      <c r="AA2742" s="85">
        <v>0.82954545454545459</v>
      </c>
      <c r="AB2742" s="85">
        <v>0.375</v>
      </c>
      <c r="AC2742" s="85">
        <v>0.1105</v>
      </c>
      <c r="AD2742" s="121">
        <v>460</v>
      </c>
      <c r="AE2742" s="121">
        <v>76</v>
      </c>
      <c r="AF2742" s="88">
        <v>348</v>
      </c>
      <c r="AG2742" s="88">
        <v>682</v>
      </c>
    </row>
    <row r="2743" spans="1:33">
      <c r="A2743" s="82" t="s">
        <v>130</v>
      </c>
      <c r="B2743" s="13" t="s">
        <v>75</v>
      </c>
      <c r="C2743" s="13" t="s">
        <v>187</v>
      </c>
      <c r="D2743" s="13">
        <v>2017</v>
      </c>
      <c r="E2743" s="13">
        <v>2018</v>
      </c>
      <c r="F2743" s="13" t="s">
        <v>244</v>
      </c>
      <c r="G2743" s="88"/>
      <c r="H2743" s="88"/>
      <c r="I2743" s="88"/>
      <c r="J2743" s="88"/>
      <c r="K2743" s="88"/>
      <c r="L2743" s="88"/>
      <c r="M2743" s="88">
        <v>1517</v>
      </c>
      <c r="N2743" s="88">
        <v>3078</v>
      </c>
      <c r="O2743" s="88"/>
      <c r="P2743" s="88"/>
      <c r="Q2743" s="88"/>
      <c r="R2743" s="88"/>
      <c r="S2743" s="88"/>
      <c r="T2743" s="88"/>
      <c r="U2743" s="88"/>
      <c r="V2743" s="88"/>
      <c r="W2743" s="140"/>
      <c r="X2743" s="140"/>
      <c r="Y2743" s="140"/>
      <c r="Z2743" s="85">
        <v>0.93827160493827155</v>
      </c>
      <c r="AA2743" s="85">
        <v>0.92307692307692313</v>
      </c>
      <c r="AB2743" s="85">
        <v>0.375</v>
      </c>
      <c r="AC2743" s="85">
        <v>0.1105</v>
      </c>
      <c r="AD2743" s="121">
        <v>116</v>
      </c>
      <c r="AE2743" s="121">
        <v>11</v>
      </c>
      <c r="AF2743" s="88">
        <v>79</v>
      </c>
      <c r="AG2743" s="88">
        <v>150</v>
      </c>
    </row>
    <row r="2744" spans="1:33">
      <c r="A2744" s="82" t="s">
        <v>131</v>
      </c>
      <c r="B2744" s="13" t="s">
        <v>76</v>
      </c>
      <c r="C2744" s="13" t="s">
        <v>187</v>
      </c>
      <c r="D2744" s="13">
        <v>2017</v>
      </c>
      <c r="E2744" s="13">
        <v>2018</v>
      </c>
      <c r="F2744" s="13" t="s">
        <v>244</v>
      </c>
      <c r="G2744" s="88"/>
      <c r="H2744" s="88"/>
      <c r="I2744" s="88"/>
      <c r="J2744" s="88"/>
      <c r="K2744" s="88"/>
      <c r="L2744" s="88"/>
      <c r="M2744" s="88">
        <v>550866</v>
      </c>
      <c r="N2744" s="88">
        <v>1095209</v>
      </c>
      <c r="O2744" s="88"/>
      <c r="P2744" s="88"/>
      <c r="Q2744" s="88"/>
      <c r="R2744" s="88"/>
      <c r="S2744" s="88"/>
      <c r="T2744" s="88"/>
      <c r="U2744" s="88"/>
      <c r="V2744" s="88"/>
      <c r="W2744" s="140"/>
      <c r="X2744" s="140"/>
      <c r="Y2744" s="140"/>
      <c r="Z2744" s="85">
        <v>0.98733224222585925</v>
      </c>
      <c r="AA2744" s="85">
        <v>0.91171253357660531</v>
      </c>
      <c r="AB2744" s="85">
        <v>0.42899999999999999</v>
      </c>
      <c r="AC2744" s="85">
        <v>6.7400000000000002E-2</v>
      </c>
      <c r="AD2744" s="121">
        <v>45252</v>
      </c>
      <c r="AE2744" s="121">
        <v>16231</v>
      </c>
      <c r="AF2744" s="88">
        <v>89003</v>
      </c>
      <c r="AG2744" s="88">
        <v>185503</v>
      </c>
    </row>
    <row r="2745" spans="1:33">
      <c r="A2745" s="82" t="s">
        <v>132</v>
      </c>
      <c r="B2745" s="13" t="s">
        <v>75</v>
      </c>
      <c r="C2745" s="13" t="s">
        <v>187</v>
      </c>
      <c r="D2745" s="13">
        <v>2017</v>
      </c>
      <c r="E2745" s="13">
        <v>2018</v>
      </c>
      <c r="F2745" s="13" t="s">
        <v>244</v>
      </c>
      <c r="G2745" s="88"/>
      <c r="H2745" s="88"/>
      <c r="I2745" s="88"/>
      <c r="J2745" s="88"/>
      <c r="K2745" s="88"/>
      <c r="L2745" s="88"/>
      <c r="M2745" s="88">
        <v>11235</v>
      </c>
      <c r="N2745" s="88">
        <v>27232</v>
      </c>
      <c r="O2745" s="88"/>
      <c r="P2745" s="88"/>
      <c r="Q2745" s="88"/>
      <c r="R2745" s="88"/>
      <c r="S2745" s="88"/>
      <c r="T2745" s="88"/>
      <c r="U2745" s="88"/>
      <c r="V2745" s="88"/>
      <c r="W2745" s="140"/>
      <c r="X2745" s="140"/>
      <c r="Y2745" s="140"/>
      <c r="Z2745" s="85">
        <v>0.99027237354085607</v>
      </c>
      <c r="AA2745" s="85">
        <v>0.98442367601246106</v>
      </c>
      <c r="AB2745" s="85">
        <v>0.375</v>
      </c>
      <c r="AC2745" s="85">
        <v>0.1105</v>
      </c>
      <c r="AD2745" s="121">
        <v>744</v>
      </c>
      <c r="AE2745" s="121">
        <v>116</v>
      </c>
      <c r="AF2745" s="88">
        <v>2554</v>
      </c>
      <c r="AG2745" s="88">
        <v>6242</v>
      </c>
    </row>
    <row r="2746" spans="1:33">
      <c r="A2746" s="82" t="s">
        <v>133</v>
      </c>
      <c r="B2746" s="13" t="s">
        <v>75</v>
      </c>
      <c r="C2746" s="13" t="s">
        <v>187</v>
      </c>
      <c r="D2746" s="13">
        <v>2017</v>
      </c>
      <c r="E2746" s="13">
        <v>2018</v>
      </c>
      <c r="F2746" s="13" t="s">
        <v>244</v>
      </c>
      <c r="G2746" s="88"/>
      <c r="H2746" s="88"/>
      <c r="I2746" s="88"/>
      <c r="J2746" s="88"/>
      <c r="K2746" s="88"/>
      <c r="L2746" s="88"/>
      <c r="M2746" s="88">
        <v>5936</v>
      </c>
      <c r="N2746" s="88">
        <v>9785</v>
      </c>
      <c r="O2746" s="88"/>
      <c r="P2746" s="88"/>
      <c r="Q2746" s="88"/>
      <c r="R2746" s="88"/>
      <c r="S2746" s="88"/>
      <c r="T2746" s="88"/>
      <c r="U2746" s="88"/>
      <c r="V2746" s="88"/>
      <c r="W2746" s="140"/>
      <c r="X2746" s="140"/>
      <c r="Y2746" s="140"/>
      <c r="Z2746" s="85">
        <v>0.9563636363636363</v>
      </c>
      <c r="AA2746" s="85">
        <v>0.91443850267379678</v>
      </c>
      <c r="AB2746" s="85">
        <v>0.375</v>
      </c>
      <c r="AC2746" s="85">
        <v>0.1105</v>
      </c>
      <c r="AD2746" s="121">
        <v>437</v>
      </c>
      <c r="AE2746" s="121">
        <v>140</v>
      </c>
      <c r="AF2746" s="88">
        <v>1076</v>
      </c>
      <c r="AG2746" s="88">
        <v>1973</v>
      </c>
    </row>
    <row r="2747" spans="1:33">
      <c r="A2747" s="82" t="s">
        <v>134</v>
      </c>
      <c r="B2747" s="13" t="s">
        <v>75</v>
      </c>
      <c r="C2747" s="13" t="s">
        <v>187</v>
      </c>
      <c r="D2747" s="13">
        <v>2017</v>
      </c>
      <c r="E2747" s="13">
        <v>2018</v>
      </c>
      <c r="F2747" s="13" t="s">
        <v>244</v>
      </c>
      <c r="G2747" s="88"/>
      <c r="H2747" s="88"/>
      <c r="I2747" s="88"/>
      <c r="J2747" s="88"/>
      <c r="K2747" s="88"/>
      <c r="L2747" s="88"/>
      <c r="M2747" s="88">
        <v>1018</v>
      </c>
      <c r="N2747" s="88">
        <v>1878</v>
      </c>
      <c r="O2747" s="88"/>
      <c r="P2747" s="88"/>
      <c r="Q2747" s="88"/>
      <c r="R2747" s="88"/>
      <c r="S2747" s="88"/>
      <c r="T2747" s="88"/>
      <c r="U2747" s="88"/>
      <c r="V2747" s="88"/>
      <c r="W2747" s="140"/>
      <c r="X2747" s="140"/>
      <c r="Y2747" s="140"/>
      <c r="Z2747" s="85">
        <v>0.97727272727272729</v>
      </c>
      <c r="AA2747" s="85">
        <v>0.96875</v>
      </c>
      <c r="AB2747" s="85">
        <v>0.375</v>
      </c>
      <c r="AC2747" s="85">
        <v>0.1105</v>
      </c>
      <c r="AD2747" s="121">
        <v>61</v>
      </c>
      <c r="AE2747" s="121">
        <v>4</v>
      </c>
      <c r="AF2747" s="88">
        <v>21</v>
      </c>
      <c r="AG2747" s="88">
        <v>37</v>
      </c>
    </row>
    <row r="2748" spans="1:33">
      <c r="A2748" s="82" t="s">
        <v>135</v>
      </c>
      <c r="B2748" s="13" t="s">
        <v>75</v>
      </c>
      <c r="C2748" s="13" t="s">
        <v>187</v>
      </c>
      <c r="D2748" s="13">
        <v>2017</v>
      </c>
      <c r="E2748" s="13">
        <v>2018</v>
      </c>
      <c r="F2748" s="13" t="s">
        <v>244</v>
      </c>
      <c r="G2748" s="88"/>
      <c r="H2748" s="88"/>
      <c r="I2748" s="88"/>
      <c r="J2748" s="88"/>
      <c r="K2748" s="88"/>
      <c r="L2748" s="88"/>
      <c r="M2748" s="88">
        <v>6285</v>
      </c>
      <c r="N2748" s="88">
        <v>11584</v>
      </c>
      <c r="O2748" s="88"/>
      <c r="P2748" s="88"/>
      <c r="Q2748" s="88"/>
      <c r="R2748" s="88"/>
      <c r="S2748" s="88"/>
      <c r="T2748" s="88"/>
      <c r="U2748" s="88"/>
      <c r="V2748" s="88"/>
      <c r="W2748" s="140"/>
      <c r="X2748" s="140"/>
      <c r="Y2748" s="140"/>
      <c r="Z2748" s="85">
        <v>0.93279569892473124</v>
      </c>
      <c r="AA2748" s="85">
        <v>0.89451476793248941</v>
      </c>
      <c r="AB2748" s="85">
        <v>0.375</v>
      </c>
      <c r="AC2748" s="85">
        <v>0.1105</v>
      </c>
      <c r="AD2748" s="121">
        <v>495</v>
      </c>
      <c r="AE2748" s="121">
        <v>67</v>
      </c>
      <c r="AF2748" s="88">
        <v>478</v>
      </c>
      <c r="AG2748" s="88">
        <v>1074</v>
      </c>
    </row>
    <row r="2749" spans="1:33">
      <c r="A2749" s="82" t="s">
        <v>136</v>
      </c>
      <c r="B2749" s="13" t="s">
        <v>75</v>
      </c>
      <c r="C2749" s="13" t="s">
        <v>187</v>
      </c>
      <c r="D2749" s="13">
        <v>2017</v>
      </c>
      <c r="E2749" s="13">
        <v>2018</v>
      </c>
      <c r="F2749" s="13" t="s">
        <v>244</v>
      </c>
      <c r="G2749" s="88"/>
      <c r="H2749" s="88"/>
      <c r="I2749" s="88"/>
      <c r="J2749" s="88"/>
      <c r="K2749" s="88"/>
      <c r="L2749" s="88"/>
      <c r="M2749" s="88">
        <v>23042</v>
      </c>
      <c r="N2749" s="88">
        <v>53010</v>
      </c>
      <c r="O2749" s="88"/>
      <c r="P2749" s="88"/>
      <c r="Q2749" s="88"/>
      <c r="R2749" s="88"/>
      <c r="S2749" s="88"/>
      <c r="T2749" s="88"/>
      <c r="U2749" s="88"/>
      <c r="V2749" s="88"/>
      <c r="W2749" s="140"/>
      <c r="X2749" s="140"/>
      <c r="Y2749" s="140"/>
      <c r="Z2749" s="85">
        <v>0.98543184183142563</v>
      </c>
      <c r="AA2749" s="85">
        <v>0.97372262773722629</v>
      </c>
      <c r="AB2749" s="25">
        <v>1</v>
      </c>
      <c r="AC2749" s="85">
        <v>1.47E-2</v>
      </c>
      <c r="AD2749" s="121">
        <v>1697</v>
      </c>
      <c r="AE2749" s="121">
        <v>293</v>
      </c>
      <c r="AF2749" s="88">
        <v>3244</v>
      </c>
      <c r="AG2749" s="88">
        <v>7624</v>
      </c>
    </row>
    <row r="2750" spans="1:33">
      <c r="A2750" s="82" t="s">
        <v>137</v>
      </c>
      <c r="B2750" s="13" t="s">
        <v>75</v>
      </c>
      <c r="C2750" s="13" t="s">
        <v>187</v>
      </c>
      <c r="D2750" s="13">
        <v>2017</v>
      </c>
      <c r="E2750" s="13">
        <v>2018</v>
      </c>
      <c r="F2750" s="13" t="s">
        <v>244</v>
      </c>
      <c r="G2750" s="88"/>
      <c r="H2750" s="88"/>
      <c r="I2750" s="88"/>
      <c r="J2750" s="88"/>
      <c r="K2750" s="88"/>
      <c r="L2750" s="88"/>
      <c r="M2750" s="88">
        <v>570</v>
      </c>
      <c r="N2750" s="88">
        <v>1208</v>
      </c>
      <c r="O2750" s="88"/>
      <c r="P2750" s="88"/>
      <c r="Q2750" s="88"/>
      <c r="R2750" s="88"/>
      <c r="S2750" s="88"/>
      <c r="T2750" s="88"/>
      <c r="U2750" s="88"/>
      <c r="V2750" s="88"/>
      <c r="W2750" s="140"/>
      <c r="X2750" s="140"/>
      <c r="Y2750" s="140"/>
      <c r="Z2750" s="85">
        <v>0.95454545454545459</v>
      </c>
      <c r="AA2750" s="85">
        <v>0.9285714285714286</v>
      </c>
      <c r="AB2750" s="85">
        <v>0.375</v>
      </c>
      <c r="AC2750" s="85">
        <v>0.1105</v>
      </c>
      <c r="AD2750" s="121">
        <v>37</v>
      </c>
      <c r="AE2750" s="121">
        <v>6</v>
      </c>
      <c r="AF2750" s="88">
        <v>36</v>
      </c>
      <c r="AG2750" s="88">
        <v>66</v>
      </c>
    </row>
    <row r="2751" spans="1:33">
      <c r="A2751" s="82" t="s">
        <v>138</v>
      </c>
      <c r="B2751" s="13" t="s">
        <v>75</v>
      </c>
      <c r="C2751" s="13" t="s">
        <v>187</v>
      </c>
      <c r="D2751" s="13">
        <v>2017</v>
      </c>
      <c r="E2751" s="13">
        <v>2018</v>
      </c>
      <c r="F2751" s="13" t="s">
        <v>244</v>
      </c>
      <c r="G2751" s="88"/>
      <c r="H2751" s="88"/>
      <c r="I2751" s="88"/>
      <c r="J2751" s="88"/>
      <c r="K2751" s="88"/>
      <c r="L2751" s="88"/>
      <c r="M2751" s="88">
        <v>398</v>
      </c>
      <c r="N2751" s="88">
        <v>681</v>
      </c>
      <c r="O2751" s="88"/>
      <c r="P2751" s="88"/>
      <c r="Q2751" s="88"/>
      <c r="R2751" s="88"/>
      <c r="S2751" s="88"/>
      <c r="T2751" s="88"/>
      <c r="U2751" s="88"/>
      <c r="V2751" s="88"/>
      <c r="W2751" s="140"/>
      <c r="X2751" s="140"/>
      <c r="Y2751" s="140"/>
      <c r="Z2751" s="85">
        <v>1</v>
      </c>
      <c r="AA2751" s="85">
        <v>0.91304347826086951</v>
      </c>
      <c r="AB2751" s="85">
        <v>0.375</v>
      </c>
      <c r="AC2751" s="85">
        <v>0.1105</v>
      </c>
      <c r="AD2751" s="121">
        <v>60</v>
      </c>
      <c r="AE2751" s="121">
        <v>13</v>
      </c>
      <c r="AF2751" s="88">
        <v>48</v>
      </c>
      <c r="AG2751" s="88">
        <v>101</v>
      </c>
    </row>
    <row r="2752" spans="1:33">
      <c r="A2752" s="82" t="s">
        <v>139</v>
      </c>
      <c r="B2752" s="13" t="s">
        <v>75</v>
      </c>
      <c r="C2752" s="13" t="s">
        <v>187</v>
      </c>
      <c r="D2752" s="13">
        <v>2017</v>
      </c>
      <c r="E2752" s="13">
        <v>2018</v>
      </c>
      <c r="F2752" s="13" t="s">
        <v>244</v>
      </c>
      <c r="G2752" s="88"/>
      <c r="H2752" s="88"/>
      <c r="I2752" s="88"/>
      <c r="J2752" s="88"/>
      <c r="K2752" s="88"/>
      <c r="L2752" s="88"/>
      <c r="M2752" s="88">
        <v>18967</v>
      </c>
      <c r="N2752" s="88">
        <v>41385</v>
      </c>
      <c r="O2752" s="88"/>
      <c r="P2752" s="88"/>
      <c r="Q2752" s="88"/>
      <c r="R2752" s="88"/>
      <c r="S2752" s="88"/>
      <c r="T2752" s="88"/>
      <c r="U2752" s="88"/>
      <c r="V2752" s="88"/>
      <c r="W2752" s="140"/>
      <c r="X2752" s="140"/>
      <c r="Y2752" s="140"/>
      <c r="Z2752" s="85">
        <v>0.97607655502392343</v>
      </c>
      <c r="AA2752" s="85">
        <v>0.93886462882096067</v>
      </c>
      <c r="AB2752" s="85">
        <v>0.5</v>
      </c>
      <c r="AC2752" s="85">
        <v>3.5999999999999997E-2</v>
      </c>
      <c r="AD2752" s="121">
        <v>3306</v>
      </c>
      <c r="AE2752" s="121">
        <v>679</v>
      </c>
      <c r="AF2752" s="88">
        <v>5655</v>
      </c>
      <c r="AG2752" s="88">
        <v>13164</v>
      </c>
    </row>
    <row r="2753" spans="1:33">
      <c r="A2753" s="82" t="s">
        <v>140</v>
      </c>
      <c r="B2753" s="13" t="s">
        <v>75</v>
      </c>
      <c r="C2753" s="13" t="s">
        <v>187</v>
      </c>
      <c r="D2753" s="13">
        <v>2017</v>
      </c>
      <c r="E2753" s="13">
        <v>2018</v>
      </c>
      <c r="F2753" s="13" t="s">
        <v>244</v>
      </c>
      <c r="G2753" s="88"/>
      <c r="H2753" s="88"/>
      <c r="I2753" s="88"/>
      <c r="J2753" s="88"/>
      <c r="K2753" s="88"/>
      <c r="L2753" s="88"/>
      <c r="M2753" s="88">
        <v>3032</v>
      </c>
      <c r="N2753" s="88">
        <v>6083</v>
      </c>
      <c r="O2753" s="88"/>
      <c r="P2753" s="88"/>
      <c r="Q2753" s="88"/>
      <c r="R2753" s="88"/>
      <c r="S2753" s="88"/>
      <c r="T2753" s="88"/>
      <c r="U2753" s="88"/>
      <c r="V2753" s="88"/>
      <c r="W2753" s="140"/>
      <c r="X2753" s="140"/>
      <c r="Y2753" s="140"/>
      <c r="Z2753" s="85">
        <v>0.94067796610169496</v>
      </c>
      <c r="AA2753" s="85">
        <v>0.92045454545454541</v>
      </c>
      <c r="AB2753" s="85">
        <v>0.375</v>
      </c>
      <c r="AC2753" s="85">
        <v>0.1105</v>
      </c>
      <c r="AD2753" s="121">
        <v>489</v>
      </c>
      <c r="AE2753" s="121">
        <v>104</v>
      </c>
      <c r="AF2753" s="88">
        <v>605</v>
      </c>
      <c r="AG2753" s="88">
        <v>1307</v>
      </c>
    </row>
    <row r="2754" spans="1:33">
      <c r="A2754" s="82" t="s">
        <v>141</v>
      </c>
      <c r="B2754" s="13" t="s">
        <v>75</v>
      </c>
      <c r="C2754" s="13" t="s">
        <v>187</v>
      </c>
      <c r="D2754" s="13">
        <v>2017</v>
      </c>
      <c r="E2754" s="13">
        <v>2018</v>
      </c>
      <c r="F2754" s="13" t="s">
        <v>244</v>
      </c>
      <c r="G2754" s="88"/>
      <c r="H2754" s="88"/>
      <c r="I2754" s="88"/>
      <c r="J2754" s="88"/>
      <c r="K2754" s="88"/>
      <c r="L2754" s="88"/>
      <c r="M2754" s="88">
        <v>4028</v>
      </c>
      <c r="N2754" s="88">
        <v>6959</v>
      </c>
      <c r="O2754" s="88"/>
      <c r="P2754" s="88"/>
      <c r="Q2754" s="88"/>
      <c r="R2754" s="88"/>
      <c r="S2754" s="88"/>
      <c r="T2754" s="88"/>
      <c r="U2754" s="88"/>
      <c r="V2754" s="88"/>
      <c r="W2754" s="140"/>
      <c r="X2754" s="140"/>
      <c r="Y2754" s="140"/>
      <c r="Z2754" s="85">
        <v>0.82802547770700641</v>
      </c>
      <c r="AA2754" s="85">
        <v>0.79166666666666663</v>
      </c>
      <c r="AB2754" s="85">
        <v>0.375</v>
      </c>
      <c r="AC2754" s="85">
        <v>0.1105</v>
      </c>
      <c r="AD2754" s="121">
        <v>335</v>
      </c>
      <c r="AE2754" s="121">
        <v>108</v>
      </c>
      <c r="AF2754" s="88">
        <v>114</v>
      </c>
      <c r="AG2754" s="88">
        <v>209</v>
      </c>
    </row>
    <row r="2755" spans="1:33">
      <c r="A2755" s="82" t="s">
        <v>142</v>
      </c>
      <c r="B2755" s="13" t="s">
        <v>74</v>
      </c>
      <c r="C2755" s="13" t="s">
        <v>187</v>
      </c>
      <c r="D2755" s="13">
        <v>2017</v>
      </c>
      <c r="E2755" s="13">
        <v>2018</v>
      </c>
      <c r="F2755" s="13" t="s">
        <v>244</v>
      </c>
      <c r="G2755" s="88"/>
      <c r="H2755" s="88"/>
      <c r="I2755" s="88"/>
      <c r="J2755" s="88"/>
      <c r="K2755" s="88"/>
      <c r="L2755" s="88"/>
      <c r="M2755" s="88">
        <v>114309</v>
      </c>
      <c r="N2755" s="88">
        <v>230662</v>
      </c>
      <c r="O2755" s="88"/>
      <c r="P2755" s="88"/>
      <c r="Q2755" s="88"/>
      <c r="R2755" s="88"/>
      <c r="S2755" s="88"/>
      <c r="T2755" s="88"/>
      <c r="U2755" s="88"/>
      <c r="V2755" s="88"/>
      <c r="W2755" s="140"/>
      <c r="X2755" s="140"/>
      <c r="Y2755" s="140"/>
      <c r="Z2755" s="85">
        <v>0.99272571673085153</v>
      </c>
      <c r="AA2755" s="85">
        <v>0.99763593380614657</v>
      </c>
      <c r="AB2755" s="85">
        <v>0.33300000000000002</v>
      </c>
      <c r="AC2755" s="85">
        <v>8.9399999999999993E-2</v>
      </c>
      <c r="AD2755" s="121">
        <v>6899</v>
      </c>
      <c r="AE2755" s="121">
        <v>1650</v>
      </c>
      <c r="AF2755" s="88">
        <v>23086</v>
      </c>
      <c r="AG2755" s="88">
        <v>51102</v>
      </c>
    </row>
    <row r="2756" spans="1:33">
      <c r="A2756" s="82" t="s">
        <v>143</v>
      </c>
      <c r="B2756" s="13" t="s">
        <v>74</v>
      </c>
      <c r="C2756" s="13" t="s">
        <v>187</v>
      </c>
      <c r="D2756" s="13">
        <v>2017</v>
      </c>
      <c r="E2756" s="13">
        <v>2018</v>
      </c>
      <c r="F2756" s="13" t="s">
        <v>244</v>
      </c>
      <c r="G2756" s="88"/>
      <c r="H2756" s="88"/>
      <c r="I2756" s="88"/>
      <c r="J2756" s="88"/>
      <c r="K2756" s="88"/>
      <c r="L2756" s="88"/>
      <c r="M2756" s="88">
        <v>8556</v>
      </c>
      <c r="N2756" s="88">
        <v>15948</v>
      </c>
      <c r="O2756" s="88"/>
      <c r="P2756" s="88"/>
      <c r="Q2756" s="88"/>
      <c r="R2756" s="88"/>
      <c r="S2756" s="88"/>
      <c r="T2756" s="88"/>
      <c r="U2756" s="88"/>
      <c r="V2756" s="88"/>
      <c r="W2756" s="140"/>
      <c r="X2756" s="140"/>
      <c r="Y2756" s="140"/>
      <c r="Z2756" s="85">
        <v>0.98939929328621912</v>
      </c>
      <c r="AA2756" s="85">
        <v>0.87614678899082565</v>
      </c>
      <c r="AB2756" s="85">
        <v>0.375</v>
      </c>
      <c r="AC2756" s="85">
        <v>0.1105</v>
      </c>
      <c r="AD2756" s="121">
        <v>638</v>
      </c>
      <c r="AE2756" s="121">
        <v>346</v>
      </c>
      <c r="AF2756" s="88">
        <v>562</v>
      </c>
      <c r="AG2756" s="88">
        <v>1192</v>
      </c>
    </row>
    <row r="2757" spans="1:33">
      <c r="A2757" s="82" t="s">
        <v>144</v>
      </c>
      <c r="B2757" s="13" t="s">
        <v>75</v>
      </c>
      <c r="C2757" s="13" t="s">
        <v>187</v>
      </c>
      <c r="D2757" s="13">
        <v>2017</v>
      </c>
      <c r="E2757" s="13">
        <v>2018</v>
      </c>
      <c r="F2757" s="13" t="s">
        <v>244</v>
      </c>
      <c r="G2757" s="88"/>
      <c r="H2757" s="88"/>
      <c r="I2757" s="88"/>
      <c r="J2757" s="88"/>
      <c r="K2757" s="88"/>
      <c r="L2757" s="88"/>
      <c r="M2757" s="88">
        <v>1143</v>
      </c>
      <c r="N2757" s="88">
        <v>2044</v>
      </c>
      <c r="O2757" s="88"/>
      <c r="P2757" s="88"/>
      <c r="Q2757" s="88"/>
      <c r="R2757" s="88"/>
      <c r="S2757" s="88"/>
      <c r="T2757" s="88"/>
      <c r="U2757" s="88"/>
      <c r="V2757" s="88"/>
      <c r="W2757" s="140"/>
      <c r="X2757" s="140"/>
      <c r="Y2757" s="140"/>
      <c r="Z2757" s="85">
        <v>0.97499999999999998</v>
      </c>
      <c r="AA2757" s="85">
        <v>0.90196078431372551</v>
      </c>
      <c r="AB2757" s="85">
        <v>0.375</v>
      </c>
      <c r="AC2757" s="85">
        <v>0.1105</v>
      </c>
      <c r="AD2757" s="121">
        <v>111</v>
      </c>
      <c r="AE2757" s="121">
        <v>32</v>
      </c>
      <c r="AF2757" s="88">
        <v>36</v>
      </c>
      <c r="AG2757" s="88">
        <v>63</v>
      </c>
    </row>
    <row r="2758" spans="1:33">
      <c r="A2758" s="82" t="s">
        <v>145</v>
      </c>
      <c r="B2758" s="13" t="s">
        <v>75</v>
      </c>
      <c r="C2758" s="13" t="s">
        <v>187</v>
      </c>
      <c r="D2758" s="13">
        <v>2017</v>
      </c>
      <c r="E2758" s="13">
        <v>2018</v>
      </c>
      <c r="F2758" s="13" t="s">
        <v>244</v>
      </c>
      <c r="G2758" s="88"/>
      <c r="H2758" s="88"/>
      <c r="I2758" s="88"/>
      <c r="J2758" s="88"/>
      <c r="K2758" s="88"/>
      <c r="L2758" s="88"/>
      <c r="M2758" s="88">
        <v>122029</v>
      </c>
      <c r="N2758" s="88">
        <v>269026</v>
      </c>
      <c r="O2758" s="88"/>
      <c r="P2758" s="88"/>
      <c r="Q2758" s="88"/>
      <c r="R2758" s="88"/>
      <c r="S2758" s="88"/>
      <c r="T2758" s="88"/>
      <c r="U2758" s="88"/>
      <c r="V2758" s="88"/>
      <c r="W2758" s="140"/>
      <c r="X2758" s="140"/>
      <c r="Y2758" s="140"/>
      <c r="Z2758" s="85">
        <v>0.98976691301876063</v>
      </c>
      <c r="AA2758" s="85">
        <v>0.91644771413557535</v>
      </c>
      <c r="AB2758" s="85">
        <v>0.33300000000000002</v>
      </c>
      <c r="AC2758" s="85">
        <v>3.8600000000000002E-2</v>
      </c>
      <c r="AD2758" s="121">
        <v>9515</v>
      </c>
      <c r="AE2758" s="121">
        <v>2869</v>
      </c>
      <c r="AF2758" s="88">
        <v>12953</v>
      </c>
      <c r="AG2758" s="88">
        <v>29891</v>
      </c>
    </row>
    <row r="2759" spans="1:33">
      <c r="A2759" s="82" t="s">
        <v>146</v>
      </c>
      <c r="B2759" s="13" t="s">
        <v>74</v>
      </c>
      <c r="C2759" s="13" t="s">
        <v>187</v>
      </c>
      <c r="D2759" s="13">
        <v>2017</v>
      </c>
      <c r="E2759" s="13">
        <v>2018</v>
      </c>
      <c r="F2759" s="13" t="s">
        <v>244</v>
      </c>
      <c r="G2759" s="88"/>
      <c r="H2759" s="88"/>
      <c r="I2759" s="88"/>
      <c r="J2759" s="88"/>
      <c r="K2759" s="88"/>
      <c r="L2759" s="88"/>
      <c r="M2759" s="88">
        <v>96860</v>
      </c>
      <c r="N2759" s="88">
        <v>203309</v>
      </c>
      <c r="O2759" s="88"/>
      <c r="P2759" s="88"/>
      <c r="Q2759" s="88"/>
      <c r="R2759" s="88"/>
      <c r="S2759" s="88"/>
      <c r="T2759" s="88"/>
      <c r="U2759" s="88"/>
      <c r="V2759" s="88"/>
      <c r="W2759" s="140"/>
      <c r="X2759" s="140"/>
      <c r="Y2759" s="140"/>
      <c r="Z2759" s="85">
        <v>0.99256410256410255</v>
      </c>
      <c r="AA2759" s="85">
        <v>0.9830409356725146</v>
      </c>
      <c r="AB2759" s="85">
        <v>0.4</v>
      </c>
      <c r="AC2759" s="85">
        <v>7.3300000000000004E-2</v>
      </c>
      <c r="AD2759" s="121">
        <v>7695</v>
      </c>
      <c r="AE2759" s="121">
        <v>2506</v>
      </c>
      <c r="AF2759" s="88">
        <v>7522</v>
      </c>
      <c r="AG2759" s="88">
        <v>15233</v>
      </c>
    </row>
    <row r="2760" spans="1:33">
      <c r="A2760" s="82" t="s">
        <v>147</v>
      </c>
      <c r="B2760" s="13" t="s">
        <v>75</v>
      </c>
      <c r="C2760" s="13" t="s">
        <v>187</v>
      </c>
      <c r="D2760" s="13">
        <v>2017</v>
      </c>
      <c r="E2760" s="13">
        <v>2018</v>
      </c>
      <c r="F2760" s="13" t="s">
        <v>244</v>
      </c>
      <c r="G2760" s="88"/>
      <c r="H2760" s="88"/>
      <c r="I2760" s="88"/>
      <c r="J2760" s="88"/>
      <c r="K2760" s="88"/>
      <c r="L2760" s="88"/>
      <c r="M2760" s="88">
        <v>2123</v>
      </c>
      <c r="N2760" s="88">
        <v>4653</v>
      </c>
      <c r="O2760" s="88"/>
      <c r="P2760" s="88"/>
      <c r="Q2760" s="88"/>
      <c r="R2760" s="88"/>
      <c r="S2760" s="88"/>
      <c r="T2760" s="88"/>
      <c r="U2760" s="88"/>
      <c r="V2760" s="88"/>
      <c r="W2760" s="140"/>
      <c r="X2760" s="140"/>
      <c r="Y2760" s="140"/>
      <c r="Z2760" s="85">
        <v>0.98076923076923073</v>
      </c>
      <c r="AA2760" s="85">
        <v>0.96</v>
      </c>
      <c r="AB2760" s="85">
        <v>0.375</v>
      </c>
      <c r="AC2760" s="85">
        <v>0.1105</v>
      </c>
      <c r="AD2760" s="121">
        <v>190</v>
      </c>
      <c r="AE2760" s="121">
        <v>37</v>
      </c>
      <c r="AF2760" s="88">
        <v>291</v>
      </c>
      <c r="AG2760" s="88">
        <v>691</v>
      </c>
    </row>
    <row r="2761" spans="1:33">
      <c r="A2761" s="82" t="s">
        <v>148</v>
      </c>
      <c r="B2761" s="13" t="s">
        <v>75</v>
      </c>
      <c r="C2761" s="13" t="s">
        <v>187</v>
      </c>
      <c r="D2761" s="13">
        <v>2017</v>
      </c>
      <c r="E2761" s="13">
        <v>2018</v>
      </c>
      <c r="F2761" s="13" t="s">
        <v>244</v>
      </c>
      <c r="G2761" s="88"/>
      <c r="H2761" s="88"/>
      <c r="I2761" s="88"/>
      <c r="J2761" s="88"/>
      <c r="K2761" s="88"/>
      <c r="L2761" s="88"/>
      <c r="M2761" s="88">
        <v>163660</v>
      </c>
      <c r="N2761" s="88">
        <v>355714</v>
      </c>
      <c r="O2761" s="88"/>
      <c r="P2761" s="88"/>
      <c r="Q2761" s="88"/>
      <c r="R2761" s="88"/>
      <c r="S2761" s="88"/>
      <c r="T2761" s="88"/>
      <c r="U2761" s="88"/>
      <c r="V2761" s="88"/>
      <c r="W2761" s="140"/>
      <c r="X2761" s="140"/>
      <c r="Y2761" s="140"/>
      <c r="Z2761" s="85">
        <v>0.99196428571428574</v>
      </c>
      <c r="AA2761" s="85">
        <v>0.94368079419625817</v>
      </c>
      <c r="AB2761" s="85">
        <v>0.14299999999999999</v>
      </c>
      <c r="AC2761" s="85">
        <v>1.0800000000000001E-2</v>
      </c>
      <c r="AD2761" s="121">
        <v>11368</v>
      </c>
      <c r="AE2761" s="121">
        <v>3177</v>
      </c>
      <c r="AF2761" s="88">
        <v>17249</v>
      </c>
      <c r="AG2761" s="88">
        <v>37588</v>
      </c>
    </row>
    <row r="2762" spans="1:33">
      <c r="A2762" s="82" t="s">
        <v>149</v>
      </c>
      <c r="B2762" s="13" t="s">
        <v>74</v>
      </c>
      <c r="C2762" s="13" t="s">
        <v>187</v>
      </c>
      <c r="D2762" s="13">
        <v>2017</v>
      </c>
      <c r="E2762" s="13">
        <v>2018</v>
      </c>
      <c r="F2762" s="13" t="s">
        <v>244</v>
      </c>
      <c r="G2762" s="88"/>
      <c r="H2762" s="88"/>
      <c r="I2762" s="88"/>
      <c r="J2762" s="88"/>
      <c r="K2762" s="88"/>
      <c r="L2762" s="88"/>
      <c r="M2762" s="88">
        <v>133643</v>
      </c>
      <c r="N2762" s="88">
        <v>267634</v>
      </c>
      <c r="O2762" s="88"/>
      <c r="P2762" s="88"/>
      <c r="Q2762" s="88"/>
      <c r="R2762" s="88"/>
      <c r="S2762" s="88"/>
      <c r="T2762" s="88"/>
      <c r="U2762" s="88"/>
      <c r="V2762" s="88"/>
      <c r="W2762" s="140"/>
      <c r="X2762" s="140"/>
      <c r="Y2762" s="140"/>
      <c r="Z2762" s="85">
        <v>0.97622171203673336</v>
      </c>
      <c r="AA2762" s="85">
        <v>0.95381715362865227</v>
      </c>
      <c r="AB2762" s="85">
        <v>0.3</v>
      </c>
      <c r="AC2762" s="85">
        <v>1.47E-2</v>
      </c>
      <c r="AD2762" s="121">
        <v>11870</v>
      </c>
      <c r="AE2762" s="121">
        <v>5232</v>
      </c>
      <c r="AF2762" s="88">
        <v>12772</v>
      </c>
      <c r="AG2762" s="88">
        <v>26763</v>
      </c>
    </row>
    <row r="2763" spans="1:33">
      <c r="A2763" s="82" t="s">
        <v>150</v>
      </c>
      <c r="B2763" s="13" t="s">
        <v>74</v>
      </c>
      <c r="C2763" s="13" t="s">
        <v>187</v>
      </c>
      <c r="D2763" s="13">
        <v>2017</v>
      </c>
      <c r="E2763" s="13">
        <v>2018</v>
      </c>
      <c r="F2763" s="13" t="s">
        <v>244</v>
      </c>
      <c r="G2763" s="88"/>
      <c r="H2763" s="88"/>
      <c r="I2763" s="88"/>
      <c r="J2763" s="88"/>
      <c r="K2763" s="88"/>
      <c r="L2763" s="88"/>
      <c r="M2763" s="88">
        <v>33716</v>
      </c>
      <c r="N2763" s="88">
        <v>50406</v>
      </c>
      <c r="O2763" s="88"/>
      <c r="P2763" s="88"/>
      <c r="Q2763" s="88"/>
      <c r="R2763" s="88"/>
      <c r="S2763" s="88"/>
      <c r="T2763" s="88"/>
      <c r="U2763" s="88"/>
      <c r="V2763" s="88"/>
      <c r="W2763" s="140"/>
      <c r="X2763" s="140"/>
      <c r="Y2763" s="140"/>
      <c r="Z2763" s="85">
        <v>0.97395079594790157</v>
      </c>
      <c r="AA2763" s="85">
        <v>0.77488514548238896</v>
      </c>
      <c r="AB2763" s="85">
        <v>0</v>
      </c>
      <c r="AC2763" s="85">
        <v>9.2499999999999999E-2</v>
      </c>
      <c r="AD2763" s="121">
        <v>2849</v>
      </c>
      <c r="AE2763" s="121">
        <v>1005</v>
      </c>
      <c r="AF2763" s="88">
        <v>3375</v>
      </c>
      <c r="AG2763" s="88">
        <v>5542</v>
      </c>
    </row>
    <row r="2764" spans="1:33">
      <c r="A2764" s="82" t="s">
        <v>151</v>
      </c>
      <c r="B2764" s="13" t="s">
        <v>75</v>
      </c>
      <c r="C2764" s="13" t="s">
        <v>187</v>
      </c>
      <c r="D2764" s="13">
        <v>2017</v>
      </c>
      <c r="E2764" s="13">
        <v>2018</v>
      </c>
      <c r="F2764" s="13" t="s">
        <v>244</v>
      </c>
      <c r="G2764" s="88"/>
      <c r="H2764" s="88"/>
      <c r="I2764" s="88"/>
      <c r="J2764" s="88"/>
      <c r="K2764" s="88"/>
      <c r="L2764" s="88"/>
      <c r="M2764" s="88">
        <v>47203</v>
      </c>
      <c r="N2764" s="88">
        <v>104133</v>
      </c>
      <c r="O2764" s="88"/>
      <c r="P2764" s="88"/>
      <c r="Q2764" s="88"/>
      <c r="R2764" s="88"/>
      <c r="S2764" s="88"/>
      <c r="T2764" s="88"/>
      <c r="U2764" s="88"/>
      <c r="V2764" s="88"/>
      <c r="W2764" s="140"/>
      <c r="X2764" s="140"/>
      <c r="Y2764" s="140"/>
      <c r="Z2764" s="85">
        <v>0.98077922077922075</v>
      </c>
      <c r="AA2764" s="85">
        <v>0.92282696994313562</v>
      </c>
      <c r="AB2764" s="85">
        <v>0.66700000000000004</v>
      </c>
      <c r="AC2764" s="85">
        <v>0</v>
      </c>
      <c r="AD2764" s="121">
        <v>3120</v>
      </c>
      <c r="AE2764" s="121">
        <v>1065</v>
      </c>
      <c r="AF2764" s="88">
        <v>5925</v>
      </c>
      <c r="AG2764" s="88">
        <v>12950</v>
      </c>
    </row>
    <row r="2765" spans="1:33">
      <c r="A2765" s="82" t="s">
        <v>152</v>
      </c>
      <c r="B2765" s="13" t="s">
        <v>74</v>
      </c>
      <c r="C2765" s="13" t="s">
        <v>187</v>
      </c>
      <c r="D2765" s="13">
        <v>2017</v>
      </c>
      <c r="E2765" s="13">
        <v>2018</v>
      </c>
      <c r="F2765" s="13" t="s">
        <v>244</v>
      </c>
      <c r="G2765" s="88"/>
      <c r="H2765" s="88"/>
      <c r="I2765" s="88"/>
      <c r="J2765" s="88"/>
      <c r="K2765" s="88"/>
      <c r="L2765" s="88"/>
      <c r="M2765" s="88">
        <v>9384</v>
      </c>
      <c r="N2765" s="88">
        <v>16589</v>
      </c>
      <c r="O2765" s="88"/>
      <c r="P2765" s="88"/>
      <c r="Q2765" s="88"/>
      <c r="R2765" s="88"/>
      <c r="S2765" s="88"/>
      <c r="T2765" s="88"/>
      <c r="U2765" s="88"/>
      <c r="V2765" s="88"/>
      <c r="W2765" s="140"/>
      <c r="X2765" s="140"/>
      <c r="Y2765" s="140"/>
      <c r="Z2765" s="85">
        <v>0.95354523227383858</v>
      </c>
      <c r="AA2765" s="85">
        <v>0.95670995670995673</v>
      </c>
      <c r="AB2765" s="85">
        <v>0.375</v>
      </c>
      <c r="AC2765" s="85">
        <v>0.1105</v>
      </c>
      <c r="AD2765" s="121">
        <v>775</v>
      </c>
      <c r="AE2765" s="121">
        <v>275</v>
      </c>
      <c r="AF2765" s="88">
        <v>950</v>
      </c>
      <c r="AG2765" s="88">
        <v>2026</v>
      </c>
    </row>
    <row r="2766" spans="1:33">
      <c r="A2766" s="82" t="s">
        <v>153</v>
      </c>
      <c r="B2766" s="13" t="s">
        <v>74</v>
      </c>
      <c r="C2766" s="13" t="s">
        <v>187</v>
      </c>
      <c r="D2766" s="13">
        <v>2017</v>
      </c>
      <c r="E2766" s="13">
        <v>2018</v>
      </c>
      <c r="F2766" s="13" t="s">
        <v>244</v>
      </c>
      <c r="G2766" s="88"/>
      <c r="H2766" s="88"/>
      <c r="I2766" s="88"/>
      <c r="J2766" s="88"/>
      <c r="K2766" s="88"/>
      <c r="L2766" s="88"/>
      <c r="M2766" s="88">
        <v>13159</v>
      </c>
      <c r="N2766" s="88">
        <v>25032</v>
      </c>
      <c r="O2766" s="88"/>
      <c r="P2766" s="88"/>
      <c r="Q2766" s="88"/>
      <c r="R2766" s="88"/>
      <c r="S2766" s="88"/>
      <c r="T2766" s="88"/>
      <c r="U2766" s="88"/>
      <c r="V2766" s="88"/>
      <c r="W2766" s="140"/>
      <c r="X2766" s="140"/>
      <c r="Y2766" s="140"/>
      <c r="Z2766" s="85">
        <v>0.96129032258064517</v>
      </c>
      <c r="AA2766" s="85">
        <v>0.87687687687687688</v>
      </c>
      <c r="AB2766" s="85">
        <v>0.375</v>
      </c>
      <c r="AC2766" s="85">
        <v>0.1105</v>
      </c>
      <c r="AD2766" s="121">
        <v>1024</v>
      </c>
      <c r="AE2766" s="121">
        <v>329</v>
      </c>
      <c r="AF2766" s="88">
        <v>2766</v>
      </c>
      <c r="AG2766" s="88">
        <v>5560</v>
      </c>
    </row>
    <row r="2767" spans="1:33">
      <c r="A2767" s="82" t="s">
        <v>154</v>
      </c>
      <c r="B2767" s="13" t="s">
        <v>74</v>
      </c>
      <c r="C2767" s="13" t="s">
        <v>187</v>
      </c>
      <c r="D2767" s="13">
        <v>2017</v>
      </c>
      <c r="E2767" s="13">
        <v>2018</v>
      </c>
      <c r="F2767" s="13" t="s">
        <v>244</v>
      </c>
      <c r="G2767" s="88"/>
      <c r="H2767" s="88"/>
      <c r="I2767" s="88"/>
      <c r="J2767" s="88"/>
      <c r="K2767" s="88"/>
      <c r="L2767" s="88"/>
      <c r="M2767" s="88">
        <v>18746</v>
      </c>
      <c r="N2767" s="88">
        <v>36938</v>
      </c>
      <c r="O2767" s="88"/>
      <c r="P2767" s="88"/>
      <c r="Q2767" s="88"/>
      <c r="R2767" s="88"/>
      <c r="S2767" s="88"/>
      <c r="T2767" s="88"/>
      <c r="U2767" s="88"/>
      <c r="V2767" s="88"/>
      <c r="W2767" s="140"/>
      <c r="X2767" s="140"/>
      <c r="Y2767" s="140"/>
      <c r="Z2767" s="85">
        <v>0.92307692307692313</v>
      </c>
      <c r="AA2767" s="85">
        <v>0.86402266288951846</v>
      </c>
      <c r="AB2767" s="85">
        <v>0.375</v>
      </c>
      <c r="AC2767" s="85">
        <v>0.1105</v>
      </c>
      <c r="AD2767" s="121">
        <v>2304</v>
      </c>
      <c r="AE2767" s="121">
        <v>914</v>
      </c>
      <c r="AF2767" s="88">
        <v>4143</v>
      </c>
      <c r="AG2767" s="88">
        <v>9674</v>
      </c>
    </row>
    <row r="2768" spans="1:33">
      <c r="A2768" s="82" t="s">
        <v>155</v>
      </c>
      <c r="B2768" s="13" t="s">
        <v>74</v>
      </c>
      <c r="C2768" s="13" t="s">
        <v>187</v>
      </c>
      <c r="D2768" s="13">
        <v>2017</v>
      </c>
      <c r="E2768" s="13">
        <v>2018</v>
      </c>
      <c r="F2768" s="13" t="s">
        <v>244</v>
      </c>
      <c r="G2768" s="88"/>
      <c r="H2768" s="88"/>
      <c r="I2768" s="88"/>
      <c r="J2768" s="88"/>
      <c r="K2768" s="88"/>
      <c r="L2768" s="88"/>
      <c r="M2768" s="88">
        <v>45866</v>
      </c>
      <c r="N2768" s="88">
        <v>88372</v>
      </c>
      <c r="O2768" s="88"/>
      <c r="P2768" s="88"/>
      <c r="Q2768" s="88"/>
      <c r="R2768" s="88"/>
      <c r="S2768" s="88"/>
      <c r="T2768" s="88"/>
      <c r="U2768" s="88"/>
      <c r="V2768" s="88"/>
      <c r="W2768" s="140"/>
      <c r="X2768" s="140"/>
      <c r="Y2768" s="140"/>
      <c r="Z2768" s="85">
        <v>0.98588957055214721</v>
      </c>
      <c r="AA2768" s="85">
        <v>0.9536842105263158</v>
      </c>
      <c r="AB2768" s="85">
        <v>1</v>
      </c>
      <c r="AC2768" s="85">
        <v>6.3E-2</v>
      </c>
      <c r="AD2768" s="121">
        <v>2769</v>
      </c>
      <c r="AE2768" s="121">
        <v>686</v>
      </c>
      <c r="AF2768" s="88">
        <v>7768</v>
      </c>
      <c r="AG2768" s="88">
        <v>16206</v>
      </c>
    </row>
    <row r="2769" spans="1:33">
      <c r="A2769" s="82" t="s">
        <v>156</v>
      </c>
      <c r="B2769" s="13" t="s">
        <v>74</v>
      </c>
      <c r="C2769" s="13" t="s">
        <v>187</v>
      </c>
      <c r="D2769" s="13">
        <v>2017</v>
      </c>
      <c r="E2769" s="13">
        <v>2018</v>
      </c>
      <c r="F2769" s="13" t="s">
        <v>244</v>
      </c>
      <c r="G2769" s="88"/>
      <c r="H2769" s="88"/>
      <c r="I2769" s="88"/>
      <c r="J2769" s="88"/>
      <c r="K2769" s="88"/>
      <c r="L2769" s="88"/>
      <c r="M2769" s="88">
        <v>14109</v>
      </c>
      <c r="N2769" s="88">
        <v>24996</v>
      </c>
      <c r="O2769" s="88"/>
      <c r="P2769" s="88"/>
      <c r="Q2769" s="88"/>
      <c r="R2769" s="88"/>
      <c r="S2769" s="88"/>
      <c r="T2769" s="88"/>
      <c r="U2769" s="88"/>
      <c r="V2769" s="88"/>
      <c r="W2769" s="140"/>
      <c r="X2769" s="140"/>
      <c r="Y2769" s="140"/>
      <c r="Z2769" s="85">
        <v>0.94713656387665202</v>
      </c>
      <c r="AA2769" s="85">
        <v>0.92543859649122806</v>
      </c>
      <c r="AB2769" s="85">
        <v>0.375</v>
      </c>
      <c r="AC2769" s="85">
        <v>0.1105</v>
      </c>
      <c r="AD2769" s="121">
        <v>1139</v>
      </c>
      <c r="AE2769" s="121">
        <v>507</v>
      </c>
      <c r="AF2769" s="88">
        <v>2117</v>
      </c>
      <c r="AG2769" s="88">
        <v>4549</v>
      </c>
    </row>
    <row r="2770" spans="1:33">
      <c r="A2770" s="82" t="s">
        <v>157</v>
      </c>
      <c r="B2770" s="13" t="s">
        <v>75</v>
      </c>
      <c r="C2770" s="13" t="s">
        <v>187</v>
      </c>
      <c r="D2770" s="13">
        <v>2017</v>
      </c>
      <c r="E2770" s="13">
        <v>2018</v>
      </c>
      <c r="F2770" s="13" t="s">
        <v>244</v>
      </c>
      <c r="G2770" s="88"/>
      <c r="H2770" s="88"/>
      <c r="I2770" s="88"/>
      <c r="J2770" s="88"/>
      <c r="K2770" s="88"/>
      <c r="L2770" s="88"/>
      <c r="M2770" s="88">
        <v>12256</v>
      </c>
      <c r="N2770" s="88">
        <v>22878</v>
      </c>
      <c r="O2770" s="88"/>
      <c r="P2770" s="88"/>
      <c r="Q2770" s="88"/>
      <c r="R2770" s="88"/>
      <c r="S2770" s="88"/>
      <c r="T2770" s="88"/>
      <c r="U2770" s="88"/>
      <c r="V2770" s="88"/>
      <c r="W2770" s="140"/>
      <c r="X2770" s="140"/>
      <c r="Y2770" s="140"/>
      <c r="Z2770" s="85">
        <v>0.94385964912280707</v>
      </c>
      <c r="AA2770" s="85">
        <v>0.95283018867924529</v>
      </c>
      <c r="AB2770" s="85">
        <v>0.375</v>
      </c>
      <c r="AC2770" s="85">
        <v>0.1105</v>
      </c>
      <c r="AD2770" s="121">
        <v>1032</v>
      </c>
      <c r="AE2770" s="121">
        <v>225</v>
      </c>
      <c r="AF2770" s="88">
        <v>504</v>
      </c>
      <c r="AG2770" s="88">
        <v>832</v>
      </c>
    </row>
    <row r="2771" spans="1:33">
      <c r="A2771" s="82" t="s">
        <v>158</v>
      </c>
      <c r="B2771" s="13" t="s">
        <v>75</v>
      </c>
      <c r="C2771" s="13" t="s">
        <v>187</v>
      </c>
      <c r="D2771" s="13">
        <v>2017</v>
      </c>
      <c r="E2771" s="13">
        <v>2018</v>
      </c>
      <c r="F2771" s="13" t="s">
        <v>244</v>
      </c>
      <c r="G2771" s="88"/>
      <c r="H2771" s="88"/>
      <c r="I2771" s="88"/>
      <c r="J2771" s="88"/>
      <c r="K2771" s="88"/>
      <c r="L2771" s="88"/>
      <c r="M2771" s="88">
        <v>158</v>
      </c>
      <c r="N2771" s="88">
        <v>271</v>
      </c>
      <c r="O2771" s="88"/>
      <c r="P2771" s="88"/>
      <c r="Q2771" s="88"/>
      <c r="R2771" s="88"/>
      <c r="S2771" s="88"/>
      <c r="T2771" s="88"/>
      <c r="U2771" s="88"/>
      <c r="V2771" s="88"/>
      <c r="W2771" s="140"/>
      <c r="X2771" s="140"/>
      <c r="Y2771" s="140"/>
      <c r="Z2771" s="85">
        <v>1</v>
      </c>
      <c r="AA2771" s="85">
        <v>0.75</v>
      </c>
      <c r="AB2771" s="85">
        <v>0.375</v>
      </c>
      <c r="AC2771" s="85">
        <v>0.1105</v>
      </c>
      <c r="AD2771" s="121">
        <v>7</v>
      </c>
      <c r="AE2771" s="121">
        <v>0</v>
      </c>
      <c r="AF2771" s="88" t="s">
        <v>430</v>
      </c>
      <c r="AG2771" s="88" t="s">
        <v>430</v>
      </c>
    </row>
    <row r="2772" spans="1:33">
      <c r="A2772" s="82" t="s">
        <v>159</v>
      </c>
      <c r="B2772" s="13" t="s">
        <v>75</v>
      </c>
      <c r="C2772" s="13" t="s">
        <v>187</v>
      </c>
      <c r="D2772" s="13">
        <v>2017</v>
      </c>
      <c r="E2772" s="13">
        <v>2018</v>
      </c>
      <c r="F2772" s="13" t="s">
        <v>244</v>
      </c>
      <c r="G2772" s="88"/>
      <c r="H2772" s="88"/>
      <c r="I2772" s="88"/>
      <c r="J2772" s="88"/>
      <c r="K2772" s="88"/>
      <c r="L2772" s="88"/>
      <c r="M2772" s="88">
        <v>3048</v>
      </c>
      <c r="N2772" s="88">
        <v>6221</v>
      </c>
      <c r="O2772" s="88"/>
      <c r="P2772" s="88"/>
      <c r="Q2772" s="88"/>
      <c r="R2772" s="88"/>
      <c r="S2772" s="88"/>
      <c r="T2772" s="88"/>
      <c r="U2772" s="88"/>
      <c r="V2772" s="88"/>
      <c r="W2772" s="140"/>
      <c r="X2772" s="140"/>
      <c r="Y2772" s="140"/>
      <c r="Z2772" s="85">
        <v>0.96899224806201545</v>
      </c>
      <c r="AA2772" s="85">
        <v>0.86458333333333337</v>
      </c>
      <c r="AB2772" s="85">
        <v>0.375</v>
      </c>
      <c r="AC2772" s="85">
        <v>0.1105</v>
      </c>
      <c r="AD2772" s="121">
        <v>291</v>
      </c>
      <c r="AE2772" s="121">
        <v>98</v>
      </c>
      <c r="AF2772" s="88">
        <v>154</v>
      </c>
      <c r="AG2772" s="88">
        <v>282</v>
      </c>
    </row>
    <row r="2773" spans="1:33">
      <c r="A2773" s="82" t="s">
        <v>160</v>
      </c>
      <c r="B2773" s="13" t="s">
        <v>74</v>
      </c>
      <c r="C2773" s="13" t="s">
        <v>187</v>
      </c>
      <c r="D2773" s="13">
        <v>2017</v>
      </c>
      <c r="E2773" s="13">
        <v>2018</v>
      </c>
      <c r="F2773" s="13" t="s">
        <v>244</v>
      </c>
      <c r="G2773" s="88"/>
      <c r="H2773" s="88"/>
      <c r="I2773" s="88"/>
      <c r="J2773" s="88"/>
      <c r="K2773" s="88"/>
      <c r="L2773" s="88"/>
      <c r="M2773" s="88">
        <v>20868</v>
      </c>
      <c r="N2773" s="88">
        <v>38995</v>
      </c>
      <c r="O2773" s="88"/>
      <c r="P2773" s="88"/>
      <c r="Q2773" s="88"/>
      <c r="R2773" s="88"/>
      <c r="S2773" s="88"/>
      <c r="T2773" s="88"/>
      <c r="U2773" s="88"/>
      <c r="V2773" s="88"/>
      <c r="W2773" s="140"/>
      <c r="X2773" s="140"/>
      <c r="Y2773" s="140"/>
      <c r="Z2773" s="85">
        <v>0.98294762484774667</v>
      </c>
      <c r="AA2773" s="85">
        <v>0.96420581655480986</v>
      </c>
      <c r="AB2773" s="85">
        <v>0</v>
      </c>
      <c r="AC2773" s="85">
        <v>1.2699999999999999E-2</v>
      </c>
      <c r="AD2773" s="121">
        <v>1490</v>
      </c>
      <c r="AE2773" s="121">
        <v>527</v>
      </c>
      <c r="AF2773" s="88">
        <v>1893</v>
      </c>
      <c r="AG2773" s="88">
        <v>3868</v>
      </c>
    </row>
    <row r="2774" spans="1:33">
      <c r="A2774" s="82" t="s">
        <v>161</v>
      </c>
      <c r="B2774" s="13" t="s">
        <v>74</v>
      </c>
      <c r="C2774" s="13" t="s">
        <v>187</v>
      </c>
      <c r="D2774" s="13">
        <v>2017</v>
      </c>
      <c r="E2774" s="13">
        <v>2018</v>
      </c>
      <c r="F2774" s="13" t="s">
        <v>244</v>
      </c>
      <c r="G2774" s="88"/>
      <c r="H2774" s="88"/>
      <c r="I2774" s="88"/>
      <c r="J2774" s="88"/>
      <c r="K2774" s="88"/>
      <c r="L2774" s="88"/>
      <c r="M2774" s="88">
        <v>17414</v>
      </c>
      <c r="N2774" s="88">
        <v>30149</v>
      </c>
      <c r="O2774" s="88"/>
      <c r="P2774" s="88"/>
      <c r="Q2774" s="88"/>
      <c r="R2774" s="88"/>
      <c r="S2774" s="88"/>
      <c r="T2774" s="88"/>
      <c r="U2774" s="88"/>
      <c r="V2774" s="88"/>
      <c r="W2774" s="140"/>
      <c r="X2774" s="140"/>
      <c r="Y2774" s="140"/>
      <c r="Z2774" s="85">
        <v>0.93075356415478616</v>
      </c>
      <c r="AA2774" s="85">
        <v>0.52291105121293802</v>
      </c>
      <c r="AB2774" s="85">
        <v>0.375</v>
      </c>
      <c r="AC2774" s="85">
        <v>0.1105</v>
      </c>
      <c r="AD2774" s="121">
        <v>1056</v>
      </c>
      <c r="AE2774" s="121">
        <v>366</v>
      </c>
      <c r="AF2774" s="88">
        <v>2535</v>
      </c>
      <c r="AG2774" s="88">
        <v>5392</v>
      </c>
    </row>
    <row r="2775" spans="1:33">
      <c r="A2775" s="82" t="s">
        <v>162</v>
      </c>
      <c r="B2775" s="13" t="s">
        <v>75</v>
      </c>
      <c r="C2775" s="13" t="s">
        <v>187</v>
      </c>
      <c r="D2775" s="13">
        <v>2017</v>
      </c>
      <c r="E2775" s="13">
        <v>2018</v>
      </c>
      <c r="F2775" s="13" t="s">
        <v>244</v>
      </c>
      <c r="G2775" s="88"/>
      <c r="H2775" s="88"/>
      <c r="I2775" s="88"/>
      <c r="J2775" s="88"/>
      <c r="K2775" s="88"/>
      <c r="L2775" s="88"/>
      <c r="M2775" s="88">
        <v>38782</v>
      </c>
      <c r="N2775" s="88">
        <v>80667</v>
      </c>
      <c r="O2775" s="88"/>
      <c r="P2775" s="88"/>
      <c r="Q2775" s="88"/>
      <c r="R2775" s="88"/>
      <c r="S2775" s="88"/>
      <c r="T2775" s="88"/>
      <c r="U2775" s="88"/>
      <c r="V2775" s="88"/>
      <c r="W2775" s="140"/>
      <c r="X2775" s="140"/>
      <c r="Y2775" s="140"/>
      <c r="Z2775" s="85">
        <v>0.96389496717724288</v>
      </c>
      <c r="AA2775" s="85">
        <v>0.94417862838915467</v>
      </c>
      <c r="AB2775" s="85">
        <v>1</v>
      </c>
      <c r="AC2775" s="85">
        <v>2.5700000000000001E-2</v>
      </c>
      <c r="AD2775" s="121">
        <v>2844</v>
      </c>
      <c r="AE2775" s="121">
        <v>698</v>
      </c>
      <c r="AF2775" s="88">
        <v>3964</v>
      </c>
      <c r="AG2775" s="88">
        <v>8929</v>
      </c>
    </row>
    <row r="2776" spans="1:33">
      <c r="A2776" s="82" t="s">
        <v>163</v>
      </c>
      <c r="B2776" s="13" t="s">
        <v>75</v>
      </c>
      <c r="C2776" s="13" t="s">
        <v>187</v>
      </c>
      <c r="D2776" s="13">
        <v>2017</v>
      </c>
      <c r="E2776" s="13">
        <v>2018</v>
      </c>
      <c r="F2776" s="13" t="s">
        <v>244</v>
      </c>
      <c r="G2776" s="88"/>
      <c r="H2776" s="88"/>
      <c r="I2776" s="88"/>
      <c r="J2776" s="88"/>
      <c r="K2776" s="88"/>
      <c r="L2776" s="88"/>
      <c r="M2776" s="88">
        <v>5301</v>
      </c>
      <c r="N2776" s="88">
        <v>12071</v>
      </c>
      <c r="O2776" s="88"/>
      <c r="P2776" s="88"/>
      <c r="Q2776" s="88"/>
      <c r="R2776" s="88"/>
      <c r="S2776" s="88"/>
      <c r="T2776" s="88"/>
      <c r="U2776" s="88"/>
      <c r="V2776" s="88"/>
      <c r="W2776" s="140"/>
      <c r="X2776" s="140"/>
      <c r="Y2776" s="140"/>
      <c r="Z2776" s="85">
        <v>0.95726495726495731</v>
      </c>
      <c r="AA2776" s="85">
        <v>0.92737430167597767</v>
      </c>
      <c r="AB2776" s="85">
        <v>0.375</v>
      </c>
      <c r="AC2776" s="85">
        <v>0.1105</v>
      </c>
      <c r="AD2776" s="121">
        <v>485</v>
      </c>
      <c r="AE2776" s="121">
        <v>152</v>
      </c>
      <c r="AF2776" s="88">
        <v>544</v>
      </c>
      <c r="AG2776" s="88">
        <v>1250</v>
      </c>
    </row>
    <row r="2777" spans="1:33">
      <c r="A2777" s="82" t="s">
        <v>164</v>
      </c>
      <c r="B2777" s="13" t="s">
        <v>75</v>
      </c>
      <c r="C2777" s="13" t="s">
        <v>187</v>
      </c>
      <c r="D2777" s="13">
        <v>2017</v>
      </c>
      <c r="E2777" s="13">
        <v>2018</v>
      </c>
      <c r="F2777" s="13" t="s">
        <v>244</v>
      </c>
      <c r="G2777" s="88"/>
      <c r="H2777" s="88"/>
      <c r="I2777" s="88"/>
      <c r="J2777" s="88"/>
      <c r="K2777" s="88"/>
      <c r="L2777" s="88"/>
      <c r="M2777" s="88">
        <v>4138</v>
      </c>
      <c r="N2777" s="88">
        <v>8887</v>
      </c>
      <c r="O2777" s="88"/>
      <c r="P2777" s="88"/>
      <c r="Q2777" s="88"/>
      <c r="R2777" s="88"/>
      <c r="S2777" s="88"/>
      <c r="T2777" s="88"/>
      <c r="U2777" s="88"/>
      <c r="V2777" s="88"/>
      <c r="W2777" s="140"/>
      <c r="X2777" s="140"/>
      <c r="Y2777" s="140"/>
      <c r="Z2777" s="85">
        <v>0.91752577319587625</v>
      </c>
      <c r="AA2777" s="85">
        <v>0.97014925373134331</v>
      </c>
      <c r="AB2777" s="85">
        <v>0.375</v>
      </c>
      <c r="AC2777" s="85">
        <v>0.1105</v>
      </c>
      <c r="AD2777" s="121">
        <v>376</v>
      </c>
      <c r="AE2777" s="121">
        <v>46</v>
      </c>
      <c r="AF2777" s="88">
        <v>386</v>
      </c>
      <c r="AG2777" s="88">
        <v>831</v>
      </c>
    </row>
    <row r="2778" spans="1:33">
      <c r="A2778" s="82" t="s">
        <v>165</v>
      </c>
      <c r="B2778" s="13" t="s">
        <v>75</v>
      </c>
      <c r="C2778" s="13" t="s">
        <v>187</v>
      </c>
      <c r="D2778" s="13">
        <v>2017</v>
      </c>
      <c r="E2778" s="13">
        <v>2018</v>
      </c>
      <c r="F2778" s="13" t="s">
        <v>244</v>
      </c>
      <c r="G2778" s="88"/>
      <c r="H2778" s="88"/>
      <c r="I2778" s="88"/>
      <c r="J2778" s="88"/>
      <c r="K2778" s="88"/>
      <c r="L2778" s="88"/>
      <c r="M2778" s="88">
        <v>973</v>
      </c>
      <c r="N2778" s="88">
        <v>1680</v>
      </c>
      <c r="O2778" s="88"/>
      <c r="P2778" s="88"/>
      <c r="Q2778" s="88"/>
      <c r="R2778" s="88"/>
      <c r="S2778" s="88"/>
      <c r="T2778" s="88"/>
      <c r="U2778" s="88"/>
      <c r="V2778" s="88"/>
      <c r="W2778" s="140"/>
      <c r="X2778" s="140"/>
      <c r="Y2778" s="140"/>
      <c r="Z2778" s="85">
        <v>1</v>
      </c>
      <c r="AA2778" s="85">
        <v>0.78048780487804881</v>
      </c>
      <c r="AB2778" s="85">
        <v>0.375</v>
      </c>
      <c r="AC2778" s="85">
        <v>0.1105</v>
      </c>
      <c r="AD2778" s="121">
        <v>97</v>
      </c>
      <c r="AE2778" s="121">
        <v>11</v>
      </c>
      <c r="AF2778" s="88">
        <v>30</v>
      </c>
      <c r="AG2778" s="88">
        <v>45</v>
      </c>
    </row>
    <row r="2779" spans="1:33">
      <c r="A2779" s="82" t="s">
        <v>166</v>
      </c>
      <c r="B2779" s="13" t="s">
        <v>74</v>
      </c>
      <c r="C2779" s="13" t="s">
        <v>187</v>
      </c>
      <c r="D2779" s="13">
        <v>2017</v>
      </c>
      <c r="E2779" s="13">
        <v>2018</v>
      </c>
      <c r="F2779" s="13" t="s">
        <v>244</v>
      </c>
      <c r="G2779" s="88"/>
      <c r="H2779" s="88"/>
      <c r="I2779" s="88"/>
      <c r="J2779" s="88"/>
      <c r="K2779" s="88"/>
      <c r="L2779" s="88"/>
      <c r="M2779" s="88">
        <v>50906</v>
      </c>
      <c r="N2779" s="88">
        <v>117022</v>
      </c>
      <c r="O2779" s="88"/>
      <c r="P2779" s="88"/>
      <c r="Q2779" s="88"/>
      <c r="R2779" s="88"/>
      <c r="S2779" s="88"/>
      <c r="T2779" s="88"/>
      <c r="U2779" s="88"/>
      <c r="V2779" s="88"/>
      <c r="W2779" s="140"/>
      <c r="X2779" s="140"/>
      <c r="Y2779" s="140"/>
      <c r="Z2779" s="85">
        <v>0.88252862120457942</v>
      </c>
      <c r="AA2779" s="85">
        <v>0.84262295081967209</v>
      </c>
      <c r="AB2779" s="85">
        <v>0.25</v>
      </c>
      <c r="AC2779" s="85">
        <v>2.93E-2</v>
      </c>
      <c r="AD2779" s="121">
        <v>2769</v>
      </c>
      <c r="AE2779" s="121">
        <v>196</v>
      </c>
      <c r="AF2779" s="88">
        <v>7388</v>
      </c>
      <c r="AG2779" s="88">
        <v>17743</v>
      </c>
    </row>
    <row r="2780" spans="1:33">
      <c r="A2780" s="82" t="s">
        <v>167</v>
      </c>
      <c r="B2780" s="13" t="s">
        <v>75</v>
      </c>
      <c r="C2780" s="13" t="s">
        <v>187</v>
      </c>
      <c r="D2780" s="13">
        <v>2017</v>
      </c>
      <c r="E2780" s="13">
        <v>2018</v>
      </c>
      <c r="F2780" s="13" t="s">
        <v>244</v>
      </c>
      <c r="G2780" s="88"/>
      <c r="H2780" s="88"/>
      <c r="I2780" s="88"/>
      <c r="J2780" s="88"/>
      <c r="K2780" s="88"/>
      <c r="L2780" s="88"/>
      <c r="M2780" s="88">
        <v>2711</v>
      </c>
      <c r="N2780" s="88">
        <v>4773</v>
      </c>
      <c r="O2780" s="88"/>
      <c r="P2780" s="88"/>
      <c r="Q2780" s="88"/>
      <c r="R2780" s="88"/>
      <c r="S2780" s="88"/>
      <c r="T2780" s="88"/>
      <c r="U2780" s="88"/>
      <c r="V2780" s="88"/>
      <c r="W2780" s="140"/>
      <c r="X2780" s="140"/>
      <c r="Y2780" s="140"/>
      <c r="Z2780" s="85">
        <v>0.98360655737704916</v>
      </c>
      <c r="AA2780" s="85">
        <v>0.97752808988764039</v>
      </c>
      <c r="AB2780" s="85">
        <v>0.375</v>
      </c>
      <c r="AC2780" s="85">
        <v>0.1105</v>
      </c>
      <c r="AD2780" s="121">
        <v>237</v>
      </c>
      <c r="AE2780" s="121">
        <v>3</v>
      </c>
      <c r="AF2780" s="88">
        <v>83</v>
      </c>
      <c r="AG2780" s="88">
        <v>130</v>
      </c>
    </row>
    <row r="2781" spans="1:33">
      <c r="A2781" s="82" t="s">
        <v>168</v>
      </c>
      <c r="B2781" s="13" t="s">
        <v>74</v>
      </c>
      <c r="C2781" s="13" t="s">
        <v>187</v>
      </c>
      <c r="D2781" s="13">
        <v>2017</v>
      </c>
      <c r="E2781" s="13">
        <v>2018</v>
      </c>
      <c r="F2781" s="13" t="s">
        <v>244</v>
      </c>
      <c r="G2781" s="88"/>
      <c r="H2781" s="88"/>
      <c r="I2781" s="88"/>
      <c r="J2781" s="88"/>
      <c r="K2781" s="88"/>
      <c r="L2781" s="88"/>
      <c r="M2781" s="88">
        <v>34631</v>
      </c>
      <c r="N2781" s="88">
        <v>68495</v>
      </c>
      <c r="O2781" s="88"/>
      <c r="P2781" s="88"/>
      <c r="Q2781" s="88"/>
      <c r="R2781" s="88"/>
      <c r="S2781" s="88"/>
      <c r="T2781" s="88"/>
      <c r="U2781" s="88"/>
      <c r="V2781" s="88"/>
      <c r="W2781" s="140"/>
      <c r="X2781" s="140"/>
      <c r="Y2781" s="140"/>
      <c r="Z2781" s="85">
        <v>0.97707979626485564</v>
      </c>
      <c r="AA2781" s="85">
        <v>0.97</v>
      </c>
      <c r="AB2781" s="85">
        <v>0</v>
      </c>
      <c r="AC2781" s="85">
        <v>7.3899999999999993E-2</v>
      </c>
      <c r="AD2781" s="121">
        <v>2899</v>
      </c>
      <c r="AE2781" s="121">
        <v>483</v>
      </c>
      <c r="AF2781" s="88">
        <v>5888</v>
      </c>
      <c r="AG2781" s="88">
        <v>13793</v>
      </c>
    </row>
    <row r="2782" spans="1:33">
      <c r="A2782" s="82" t="s">
        <v>169</v>
      </c>
      <c r="B2782" s="13" t="s">
        <v>74</v>
      </c>
      <c r="C2782" s="13" t="s">
        <v>187</v>
      </c>
      <c r="D2782" s="13">
        <v>2017</v>
      </c>
      <c r="E2782" s="13">
        <v>2018</v>
      </c>
      <c r="F2782" s="13" t="s">
        <v>244</v>
      </c>
      <c r="G2782" s="88"/>
      <c r="H2782" s="88"/>
      <c r="I2782" s="88"/>
      <c r="J2782" s="88"/>
      <c r="K2782" s="88"/>
      <c r="L2782" s="88"/>
      <c r="M2782" s="88">
        <v>10044</v>
      </c>
      <c r="N2782" s="88">
        <v>18604</v>
      </c>
      <c r="O2782" s="88"/>
      <c r="P2782" s="88"/>
      <c r="Q2782" s="88"/>
      <c r="R2782" s="88"/>
      <c r="S2782" s="88"/>
      <c r="T2782" s="88"/>
      <c r="U2782" s="88"/>
      <c r="V2782" s="88"/>
      <c r="W2782" s="140"/>
      <c r="X2782" s="140"/>
      <c r="Y2782" s="140"/>
      <c r="Z2782" s="85">
        <v>0.77086494688922613</v>
      </c>
      <c r="AA2782" s="85">
        <v>0.96648044692737434</v>
      </c>
      <c r="AB2782" s="85">
        <v>0.375</v>
      </c>
      <c r="AC2782" s="85">
        <v>0.1105</v>
      </c>
      <c r="AD2782" s="121">
        <v>1005</v>
      </c>
      <c r="AE2782" s="121">
        <v>314</v>
      </c>
      <c r="AF2782" s="88">
        <v>787</v>
      </c>
      <c r="AG2782" s="88">
        <v>1601</v>
      </c>
    </row>
    <row r="2783" spans="1:33" s="82" customFormat="1">
      <c r="A2783" s="82" t="s">
        <v>170</v>
      </c>
      <c r="B2783" s="13" t="s">
        <v>75</v>
      </c>
      <c r="C2783" s="13" t="s">
        <v>187</v>
      </c>
      <c r="D2783" s="13">
        <v>2017</v>
      </c>
      <c r="E2783" s="13">
        <v>2018</v>
      </c>
      <c r="F2783" s="13" t="s">
        <v>244</v>
      </c>
      <c r="G2783" s="88"/>
      <c r="H2783" s="88"/>
      <c r="I2783" s="88"/>
      <c r="J2783" s="88"/>
      <c r="K2783" s="88"/>
      <c r="L2783" s="88"/>
      <c r="M2783" s="88">
        <v>5958</v>
      </c>
      <c r="N2783" s="88">
        <v>12834</v>
      </c>
      <c r="O2783" s="88"/>
      <c r="P2783" s="88"/>
      <c r="Q2783" s="88"/>
      <c r="R2783" s="88"/>
      <c r="S2783" s="88"/>
      <c r="T2783" s="88"/>
      <c r="U2783" s="88"/>
      <c r="V2783" s="88"/>
      <c r="W2783" s="140"/>
      <c r="X2783" s="140"/>
      <c r="Y2783" s="140"/>
      <c r="Z2783" s="85">
        <v>0.984375</v>
      </c>
      <c r="AA2783" s="85">
        <v>0.96694214876033058</v>
      </c>
      <c r="AB2783" s="85">
        <v>0.375</v>
      </c>
      <c r="AC2783" s="85">
        <v>0.1105</v>
      </c>
      <c r="AD2783" s="121">
        <v>451</v>
      </c>
      <c r="AE2783" s="121">
        <v>72</v>
      </c>
      <c r="AF2783" s="88">
        <v>417</v>
      </c>
      <c r="AG2783" s="88">
        <v>891</v>
      </c>
    </row>
    <row r="2784" spans="1:33" s="82" customFormat="1">
      <c r="A2784" s="48" t="s">
        <v>171</v>
      </c>
      <c r="B2784" s="13" t="s">
        <v>66</v>
      </c>
      <c r="C2784" s="13" t="s">
        <v>188</v>
      </c>
      <c r="D2784" s="13">
        <v>2017</v>
      </c>
      <c r="E2784" s="13">
        <v>2018</v>
      </c>
      <c r="F2784" s="13" t="s">
        <v>244</v>
      </c>
      <c r="G2784" s="88">
        <v>233450</v>
      </c>
      <c r="H2784" s="88">
        <v>1739497</v>
      </c>
      <c r="I2784" s="88">
        <v>2000</v>
      </c>
      <c r="J2784" s="88">
        <v>16943</v>
      </c>
      <c r="K2784" s="88">
        <v>235450</v>
      </c>
      <c r="L2784" s="88">
        <v>1756440</v>
      </c>
      <c r="M2784" s="88">
        <v>1991890</v>
      </c>
      <c r="N2784" s="88">
        <v>4083710</v>
      </c>
      <c r="O2784" s="88">
        <v>600296</v>
      </c>
      <c r="P2784" s="88">
        <v>3439039</v>
      </c>
      <c r="Q2784" s="88">
        <v>4039335</v>
      </c>
      <c r="R2784" s="88">
        <v>6665</v>
      </c>
      <c r="S2784" s="88">
        <v>37710</v>
      </c>
      <c r="T2784" s="88">
        <v>44375</v>
      </c>
      <c r="U2784" s="88">
        <v>606961</v>
      </c>
      <c r="V2784" s="88">
        <v>3476749</v>
      </c>
      <c r="W2784" s="140">
        <v>541703033</v>
      </c>
      <c r="X2784" s="140">
        <v>4914952</v>
      </c>
      <c r="Y2784" s="140">
        <v>546617985</v>
      </c>
      <c r="Z2784" s="85">
        <v>0.97875539877439344</v>
      </c>
      <c r="AA2784" s="85">
        <v>0.92992337546024484</v>
      </c>
      <c r="AB2784" s="85">
        <v>0.52100000000000002</v>
      </c>
      <c r="AC2784" s="85">
        <v>6.4500000000000002E-2</v>
      </c>
      <c r="AD2784" s="121">
        <v>138297</v>
      </c>
      <c r="AE2784" s="121">
        <v>42559</v>
      </c>
      <c r="AF2784" s="88">
        <v>266167</v>
      </c>
      <c r="AG2784" s="88">
        <v>573445</v>
      </c>
    </row>
    <row r="2785" spans="1:33" s="82" customFormat="1">
      <c r="A2785" s="48" t="s">
        <v>172</v>
      </c>
      <c r="B2785" s="13" t="s">
        <v>74</v>
      </c>
      <c r="C2785" s="13" t="s">
        <v>188</v>
      </c>
      <c r="D2785" s="13">
        <v>2017</v>
      </c>
      <c r="E2785" s="13">
        <v>2018</v>
      </c>
      <c r="F2785" s="13" t="s">
        <v>244</v>
      </c>
      <c r="G2785" s="88"/>
      <c r="H2785" s="88"/>
      <c r="I2785" s="88"/>
      <c r="J2785" s="88"/>
      <c r="K2785" s="88"/>
      <c r="L2785" s="88"/>
      <c r="M2785" s="88">
        <v>56587</v>
      </c>
      <c r="N2785" s="88">
        <v>106310</v>
      </c>
      <c r="O2785" s="88"/>
      <c r="P2785" s="88"/>
      <c r="Q2785" s="88"/>
      <c r="R2785" s="88"/>
      <c r="S2785" s="88"/>
      <c r="T2785" s="88"/>
      <c r="U2785" s="88"/>
      <c r="V2785" s="88"/>
      <c r="W2785" s="140"/>
      <c r="X2785" s="140"/>
      <c r="Y2785" s="140"/>
      <c r="Z2785" s="25" t="s">
        <v>66</v>
      </c>
      <c r="AA2785" s="25" t="s">
        <v>66</v>
      </c>
      <c r="AB2785" s="85">
        <v>0.8</v>
      </c>
      <c r="AC2785" s="85">
        <v>5.3900000000000003E-2</v>
      </c>
      <c r="AD2785" s="121">
        <v>4270</v>
      </c>
      <c r="AE2785" s="121">
        <v>1448</v>
      </c>
      <c r="AF2785" s="88">
        <v>6334</v>
      </c>
      <c r="AG2785" s="88">
        <v>12548</v>
      </c>
    </row>
    <row r="2786" spans="1:33" s="82" customFormat="1">
      <c r="A2786" s="48" t="s">
        <v>173</v>
      </c>
      <c r="B2786" s="13" t="s">
        <v>75</v>
      </c>
      <c r="C2786" s="13" t="s">
        <v>188</v>
      </c>
      <c r="D2786" s="13">
        <v>2017</v>
      </c>
      <c r="E2786" s="13">
        <v>2018</v>
      </c>
      <c r="F2786" s="13" t="s">
        <v>244</v>
      </c>
      <c r="G2786" s="88"/>
      <c r="H2786" s="88"/>
      <c r="I2786" s="88"/>
      <c r="J2786" s="88"/>
      <c r="K2786" s="88"/>
      <c r="L2786" s="88"/>
      <c r="M2786" s="88">
        <v>77</v>
      </c>
      <c r="N2786" s="88">
        <v>136</v>
      </c>
      <c r="O2786" s="88"/>
      <c r="P2786" s="88"/>
      <c r="Q2786" s="88"/>
      <c r="R2786" s="88"/>
      <c r="S2786" s="88"/>
      <c r="T2786" s="88"/>
      <c r="U2786" s="88"/>
      <c r="V2786" s="88"/>
      <c r="W2786" s="140"/>
      <c r="X2786" s="140"/>
      <c r="Y2786" s="140"/>
      <c r="Z2786" s="85">
        <v>1</v>
      </c>
      <c r="AA2786" s="25" t="s">
        <v>66</v>
      </c>
      <c r="AB2786" s="85">
        <v>0.53800000000000003</v>
      </c>
      <c r="AC2786" s="85">
        <v>5.9200000000000003E-2</v>
      </c>
      <c r="AD2786" s="121">
        <v>3</v>
      </c>
      <c r="AE2786" s="121">
        <v>0</v>
      </c>
      <c r="AF2786" s="88" t="s">
        <v>430</v>
      </c>
      <c r="AG2786" s="88" t="s">
        <v>430</v>
      </c>
    </row>
    <row r="2787" spans="1:33" s="82" customFormat="1">
      <c r="A2787" s="48" t="s">
        <v>174</v>
      </c>
      <c r="B2787" s="13" t="s">
        <v>75</v>
      </c>
      <c r="C2787" s="13" t="s">
        <v>188</v>
      </c>
      <c r="D2787" s="13">
        <v>2017</v>
      </c>
      <c r="E2787" s="13">
        <v>2018</v>
      </c>
      <c r="F2787" s="13" t="s">
        <v>244</v>
      </c>
      <c r="G2787" s="88"/>
      <c r="H2787" s="88"/>
      <c r="I2787" s="88"/>
      <c r="J2787" s="88"/>
      <c r="K2787" s="88"/>
      <c r="L2787" s="88"/>
      <c r="M2787" s="88">
        <v>1609</v>
      </c>
      <c r="N2787" s="88">
        <v>2939</v>
      </c>
      <c r="O2787" s="88"/>
      <c r="P2787" s="88"/>
      <c r="Q2787" s="88"/>
      <c r="R2787" s="88"/>
      <c r="S2787" s="88"/>
      <c r="T2787" s="88"/>
      <c r="U2787" s="88"/>
      <c r="V2787" s="88"/>
      <c r="W2787" s="140"/>
      <c r="X2787" s="140"/>
      <c r="Y2787" s="140"/>
      <c r="Z2787" s="85">
        <v>1</v>
      </c>
      <c r="AA2787" s="85">
        <v>0.96491228070175439</v>
      </c>
      <c r="AB2787" s="85">
        <v>0.53800000000000003</v>
      </c>
      <c r="AC2787" s="85">
        <v>5.9200000000000003E-2</v>
      </c>
      <c r="AD2787" s="121">
        <v>111</v>
      </c>
      <c r="AE2787" s="121">
        <v>27</v>
      </c>
      <c r="AF2787" s="88">
        <v>35</v>
      </c>
      <c r="AG2787" s="88">
        <v>63</v>
      </c>
    </row>
    <row r="2788" spans="1:33" s="82" customFormat="1">
      <c r="A2788" s="48" t="s">
        <v>175</v>
      </c>
      <c r="B2788" s="13" t="s">
        <v>75</v>
      </c>
      <c r="C2788" s="13" t="s">
        <v>188</v>
      </c>
      <c r="D2788" s="13">
        <v>2017</v>
      </c>
      <c r="E2788" s="13">
        <v>2018</v>
      </c>
      <c r="F2788" s="13" t="s">
        <v>244</v>
      </c>
      <c r="G2788" s="88"/>
      <c r="H2788" s="88"/>
      <c r="I2788" s="88"/>
      <c r="J2788" s="88"/>
      <c r="K2788" s="88"/>
      <c r="L2788" s="88"/>
      <c r="M2788" s="88">
        <v>16845</v>
      </c>
      <c r="N2788" s="88">
        <v>30881</v>
      </c>
      <c r="O2788" s="88"/>
      <c r="P2788" s="88"/>
      <c r="Q2788" s="88"/>
      <c r="R2788" s="88"/>
      <c r="S2788" s="88"/>
      <c r="T2788" s="88"/>
      <c r="U2788" s="88"/>
      <c r="V2788" s="88"/>
      <c r="W2788" s="140"/>
      <c r="X2788" s="140"/>
      <c r="Y2788" s="140"/>
      <c r="Z2788" s="85">
        <v>0.89987484355444303</v>
      </c>
      <c r="AA2788" s="85">
        <v>0.93835616438356162</v>
      </c>
      <c r="AB2788" s="85">
        <v>0.53800000000000003</v>
      </c>
      <c r="AC2788" s="85">
        <v>5.9200000000000003E-2</v>
      </c>
      <c r="AD2788" s="121">
        <v>1291</v>
      </c>
      <c r="AE2788" s="121">
        <v>514</v>
      </c>
      <c r="AF2788" s="88">
        <v>761</v>
      </c>
      <c r="AG2788" s="88">
        <v>1311</v>
      </c>
    </row>
    <row r="2789" spans="1:33" s="82" customFormat="1">
      <c r="A2789" s="48" t="s">
        <v>176</v>
      </c>
      <c r="B2789" s="13" t="s">
        <v>75</v>
      </c>
      <c r="C2789" s="13" t="s">
        <v>188</v>
      </c>
      <c r="D2789" s="13">
        <v>2017</v>
      </c>
      <c r="E2789" s="13">
        <v>2018</v>
      </c>
      <c r="F2789" s="13" t="s">
        <v>244</v>
      </c>
      <c r="G2789" s="88"/>
      <c r="H2789" s="88"/>
      <c r="I2789" s="88"/>
      <c r="J2789" s="88"/>
      <c r="K2789" s="88"/>
      <c r="L2789" s="88"/>
      <c r="M2789" s="88">
        <v>2768</v>
      </c>
      <c r="N2789" s="88">
        <v>4999</v>
      </c>
      <c r="O2789" s="88"/>
      <c r="P2789" s="88"/>
      <c r="Q2789" s="88"/>
      <c r="R2789" s="88"/>
      <c r="S2789" s="88"/>
      <c r="T2789" s="88"/>
      <c r="U2789" s="88"/>
      <c r="V2789" s="88"/>
      <c r="W2789" s="140"/>
      <c r="X2789" s="140"/>
      <c r="Y2789" s="140"/>
      <c r="Z2789" s="85">
        <v>0.98347107438016534</v>
      </c>
      <c r="AA2789" s="85">
        <v>0.95774647887323938</v>
      </c>
      <c r="AB2789" s="85">
        <v>0.53800000000000003</v>
      </c>
      <c r="AC2789" s="85">
        <v>5.9200000000000003E-2</v>
      </c>
      <c r="AD2789" s="121">
        <v>182</v>
      </c>
      <c r="AE2789" s="121">
        <v>37</v>
      </c>
      <c r="AF2789" s="88">
        <v>52</v>
      </c>
      <c r="AG2789" s="88">
        <v>98</v>
      </c>
    </row>
    <row r="2790" spans="1:33" s="82" customFormat="1">
      <c r="A2790" s="48" t="s">
        <v>177</v>
      </c>
      <c r="B2790" s="13" t="s">
        <v>75</v>
      </c>
      <c r="C2790" s="13" t="s">
        <v>188</v>
      </c>
      <c r="D2790" s="13">
        <v>2017</v>
      </c>
      <c r="E2790" s="13">
        <v>2018</v>
      </c>
      <c r="F2790" s="13" t="s">
        <v>244</v>
      </c>
      <c r="G2790" s="88"/>
      <c r="H2790" s="88"/>
      <c r="I2790" s="88"/>
      <c r="J2790" s="88"/>
      <c r="K2790" s="88"/>
      <c r="L2790" s="88"/>
      <c r="M2790" s="88">
        <v>670</v>
      </c>
      <c r="N2790" s="88">
        <v>1442</v>
      </c>
      <c r="O2790" s="88"/>
      <c r="P2790" s="88"/>
      <c r="Q2790" s="88"/>
      <c r="R2790" s="88"/>
      <c r="S2790" s="88"/>
      <c r="T2790" s="88"/>
      <c r="U2790" s="88"/>
      <c r="V2790" s="88"/>
      <c r="W2790" s="140"/>
      <c r="X2790" s="140"/>
      <c r="Y2790" s="140"/>
      <c r="Z2790" s="85">
        <v>0.95652173913043481</v>
      </c>
      <c r="AA2790" s="85">
        <v>0.93939393939393945</v>
      </c>
      <c r="AB2790" s="85">
        <v>0.53800000000000003</v>
      </c>
      <c r="AC2790" s="85">
        <v>5.9200000000000003E-2</v>
      </c>
      <c r="AD2790" s="121">
        <v>86</v>
      </c>
      <c r="AE2790" s="121">
        <v>8</v>
      </c>
      <c r="AF2790" s="88">
        <v>100</v>
      </c>
      <c r="AG2790" s="88">
        <v>231</v>
      </c>
    </row>
    <row r="2791" spans="1:33" s="82" customFormat="1">
      <c r="A2791" s="48" t="s">
        <v>178</v>
      </c>
      <c r="B2791" s="13" t="s">
        <v>74</v>
      </c>
      <c r="C2791" s="13" t="s">
        <v>188</v>
      </c>
      <c r="D2791" s="13">
        <v>2017</v>
      </c>
      <c r="E2791" s="13">
        <v>2018</v>
      </c>
      <c r="F2791" s="13" t="s">
        <v>244</v>
      </c>
      <c r="G2791" s="88"/>
      <c r="H2791" s="88"/>
      <c r="I2791" s="88"/>
      <c r="J2791" s="88"/>
      <c r="K2791" s="88"/>
      <c r="L2791" s="88"/>
      <c r="M2791" s="88">
        <v>31506</v>
      </c>
      <c r="N2791" s="88">
        <v>62958</v>
      </c>
      <c r="O2791" s="88"/>
      <c r="P2791" s="88"/>
      <c r="Q2791" s="88"/>
      <c r="R2791" s="88"/>
      <c r="S2791" s="88"/>
      <c r="T2791" s="88"/>
      <c r="U2791" s="88"/>
      <c r="V2791" s="88"/>
      <c r="W2791" s="140"/>
      <c r="X2791" s="140"/>
      <c r="Y2791" s="140"/>
      <c r="Z2791" s="85">
        <v>0.97942386831275718</v>
      </c>
      <c r="AA2791" s="85">
        <v>0.97852028639618138</v>
      </c>
      <c r="AB2791" s="85">
        <v>0.66700000000000004</v>
      </c>
      <c r="AC2791" s="85">
        <v>5.3900000000000003E-2</v>
      </c>
      <c r="AD2791" s="121">
        <v>2068</v>
      </c>
      <c r="AE2791" s="121">
        <v>783</v>
      </c>
      <c r="AF2791" s="88">
        <v>4253</v>
      </c>
      <c r="AG2791" s="88">
        <v>8665</v>
      </c>
    </row>
    <row r="2792" spans="1:33" s="82" customFormat="1">
      <c r="A2792" s="48" t="s">
        <v>179</v>
      </c>
      <c r="B2792" s="13" t="s">
        <v>75</v>
      </c>
      <c r="C2792" s="13" t="s">
        <v>188</v>
      </c>
      <c r="D2792" s="13">
        <v>2017</v>
      </c>
      <c r="E2792" s="13">
        <v>2018</v>
      </c>
      <c r="F2792" s="13" t="s">
        <v>244</v>
      </c>
      <c r="G2792" s="88"/>
      <c r="H2792" s="88"/>
      <c r="I2792" s="88"/>
      <c r="J2792" s="88"/>
      <c r="K2792" s="88"/>
      <c r="L2792" s="88"/>
      <c r="M2792" s="88">
        <v>2588</v>
      </c>
      <c r="N2792" s="88">
        <v>5215</v>
      </c>
      <c r="O2792" s="88"/>
      <c r="P2792" s="88"/>
      <c r="Q2792" s="88"/>
      <c r="R2792" s="88"/>
      <c r="S2792" s="88"/>
      <c r="T2792" s="88"/>
      <c r="U2792" s="88"/>
      <c r="V2792" s="88"/>
      <c r="W2792" s="140"/>
      <c r="X2792" s="140"/>
      <c r="Y2792" s="140"/>
      <c r="Z2792" s="85">
        <v>0.99019607843137258</v>
      </c>
      <c r="AA2792" s="85">
        <v>0.92957746478873238</v>
      </c>
      <c r="AB2792" s="85">
        <v>0.53800000000000003</v>
      </c>
      <c r="AC2792" s="85">
        <v>5.9200000000000003E-2</v>
      </c>
      <c r="AD2792" s="121">
        <v>133</v>
      </c>
      <c r="AE2792" s="121">
        <v>14</v>
      </c>
      <c r="AF2792" s="88">
        <v>101</v>
      </c>
      <c r="AG2792" s="88">
        <v>177</v>
      </c>
    </row>
    <row r="2793" spans="1:33" s="82" customFormat="1">
      <c r="A2793" s="48" t="s">
        <v>180</v>
      </c>
      <c r="B2793" s="13" t="s">
        <v>75</v>
      </c>
      <c r="C2793" s="13" t="s">
        <v>188</v>
      </c>
      <c r="D2793" s="13">
        <v>2017</v>
      </c>
      <c r="E2793" s="13">
        <v>2018</v>
      </c>
      <c r="F2793" s="13" t="s">
        <v>244</v>
      </c>
      <c r="G2793" s="88"/>
      <c r="H2793" s="88"/>
      <c r="I2793" s="88"/>
      <c r="J2793" s="88"/>
      <c r="K2793" s="88"/>
      <c r="L2793" s="88"/>
      <c r="M2793" s="88">
        <v>6544</v>
      </c>
      <c r="N2793" s="88">
        <v>11440</v>
      </c>
      <c r="O2793" s="88"/>
      <c r="P2793" s="88"/>
      <c r="Q2793" s="88"/>
      <c r="R2793" s="88"/>
      <c r="S2793" s="88"/>
      <c r="T2793" s="88"/>
      <c r="U2793" s="88"/>
      <c r="V2793" s="88"/>
      <c r="W2793" s="140"/>
      <c r="X2793" s="140"/>
      <c r="Y2793" s="140"/>
      <c r="Z2793" s="85">
        <v>0.98203592814371254</v>
      </c>
      <c r="AA2793" s="85">
        <v>0.98795180722891562</v>
      </c>
      <c r="AB2793" s="85">
        <v>0.53800000000000003</v>
      </c>
      <c r="AC2793" s="85">
        <v>5.9200000000000003E-2</v>
      </c>
      <c r="AD2793" s="121">
        <v>541</v>
      </c>
      <c r="AE2793" s="121">
        <v>104</v>
      </c>
      <c r="AF2793" s="88">
        <v>332</v>
      </c>
      <c r="AG2793" s="88">
        <v>688</v>
      </c>
    </row>
    <row r="2794" spans="1:33" s="82" customFormat="1">
      <c r="A2794" s="82" t="s">
        <v>122</v>
      </c>
      <c r="B2794" s="13" t="s">
        <v>74</v>
      </c>
      <c r="C2794" s="13" t="s">
        <v>188</v>
      </c>
      <c r="D2794" s="13">
        <v>2017</v>
      </c>
      <c r="E2794" s="13">
        <v>2018</v>
      </c>
      <c r="F2794" s="13" t="s">
        <v>244</v>
      </c>
      <c r="G2794" s="88"/>
      <c r="H2794" s="88"/>
      <c r="I2794" s="88"/>
      <c r="J2794" s="88"/>
      <c r="K2794" s="88"/>
      <c r="L2794" s="88"/>
      <c r="M2794" s="88">
        <v>95652</v>
      </c>
      <c r="N2794" s="88">
        <v>220286</v>
      </c>
      <c r="O2794" s="88"/>
      <c r="P2794" s="88"/>
      <c r="Q2794" s="88"/>
      <c r="R2794" s="88"/>
      <c r="S2794" s="88"/>
      <c r="T2794" s="88"/>
      <c r="U2794" s="88"/>
      <c r="V2794" s="88"/>
      <c r="W2794" s="140"/>
      <c r="X2794" s="140"/>
      <c r="Y2794" s="140"/>
      <c r="Z2794" s="85">
        <v>0.93533913961467408</v>
      </c>
      <c r="AA2794" s="85">
        <v>0.94406779661016949</v>
      </c>
      <c r="AB2794" s="85">
        <v>0.44400000000000001</v>
      </c>
      <c r="AC2794" s="85">
        <v>6.4899999999999999E-2</v>
      </c>
      <c r="AD2794" s="121">
        <v>5126</v>
      </c>
      <c r="AE2794" s="121">
        <v>1920</v>
      </c>
      <c r="AF2794" s="88">
        <v>12341</v>
      </c>
      <c r="AG2794" s="88">
        <v>28238</v>
      </c>
    </row>
    <row r="2795" spans="1:33" s="82" customFormat="1">
      <c r="A2795" s="82" t="s">
        <v>123</v>
      </c>
      <c r="B2795" s="13" t="s">
        <v>75</v>
      </c>
      <c r="C2795" s="13" t="s">
        <v>188</v>
      </c>
      <c r="D2795" s="13">
        <v>2017</v>
      </c>
      <c r="E2795" s="13">
        <v>2018</v>
      </c>
      <c r="F2795" s="13" t="s">
        <v>244</v>
      </c>
      <c r="G2795" s="88"/>
      <c r="H2795" s="88"/>
      <c r="I2795" s="88"/>
      <c r="J2795" s="88"/>
      <c r="K2795" s="88"/>
      <c r="L2795" s="88"/>
      <c r="M2795" s="88">
        <v>1474</v>
      </c>
      <c r="N2795" s="88">
        <v>2385</v>
      </c>
      <c r="O2795" s="88"/>
      <c r="P2795" s="88"/>
      <c r="Q2795" s="88"/>
      <c r="R2795" s="88"/>
      <c r="S2795" s="88"/>
      <c r="T2795" s="88"/>
      <c r="U2795" s="88"/>
      <c r="V2795" s="88"/>
      <c r="W2795" s="140"/>
      <c r="X2795" s="140"/>
      <c r="Y2795" s="140"/>
      <c r="Z2795" s="85">
        <v>0.95588235294117652</v>
      </c>
      <c r="AA2795" s="85">
        <v>0.97826086956521741</v>
      </c>
      <c r="AB2795" s="85">
        <v>0.53800000000000003</v>
      </c>
      <c r="AC2795" s="85">
        <v>5.9200000000000003E-2</v>
      </c>
      <c r="AD2795" s="121">
        <v>108</v>
      </c>
      <c r="AE2795" s="121">
        <v>13</v>
      </c>
      <c r="AF2795" s="88">
        <v>177</v>
      </c>
      <c r="AG2795" s="88">
        <v>369</v>
      </c>
    </row>
    <row r="2796" spans="1:33" s="82" customFormat="1">
      <c r="A2796" s="82" t="s">
        <v>124</v>
      </c>
      <c r="B2796" s="13" t="s">
        <v>75</v>
      </c>
      <c r="C2796" s="13" t="s">
        <v>188</v>
      </c>
      <c r="D2796" s="13">
        <v>2017</v>
      </c>
      <c r="E2796" s="13">
        <v>2018</v>
      </c>
      <c r="F2796" s="13" t="s">
        <v>244</v>
      </c>
      <c r="G2796" s="88"/>
      <c r="H2796" s="88"/>
      <c r="I2796" s="88"/>
      <c r="J2796" s="88"/>
      <c r="K2796" s="88"/>
      <c r="L2796" s="88"/>
      <c r="M2796" s="88">
        <v>12009</v>
      </c>
      <c r="N2796" s="88">
        <v>20034</v>
      </c>
      <c r="O2796" s="88"/>
      <c r="P2796" s="88"/>
      <c r="Q2796" s="88"/>
      <c r="R2796" s="88"/>
      <c r="S2796" s="88"/>
      <c r="T2796" s="88"/>
      <c r="U2796" s="88"/>
      <c r="V2796" s="88"/>
      <c r="W2796" s="140"/>
      <c r="X2796" s="140"/>
      <c r="Y2796" s="140"/>
      <c r="Z2796" s="85">
        <v>0.95741056218057918</v>
      </c>
      <c r="AA2796" s="85">
        <v>0.96601941747572817</v>
      </c>
      <c r="AB2796" s="85">
        <v>0.53800000000000003</v>
      </c>
      <c r="AC2796" s="85">
        <v>5.9200000000000003E-2</v>
      </c>
      <c r="AD2796" s="121">
        <v>1000</v>
      </c>
      <c r="AE2796" s="121">
        <v>187</v>
      </c>
      <c r="AF2796" s="88">
        <v>497</v>
      </c>
      <c r="AG2796" s="88">
        <v>933</v>
      </c>
    </row>
    <row r="2797" spans="1:33" s="82" customFormat="1">
      <c r="A2797" s="82" t="s">
        <v>125</v>
      </c>
      <c r="B2797" s="13" t="s">
        <v>75</v>
      </c>
      <c r="C2797" s="13" t="s">
        <v>188</v>
      </c>
      <c r="D2797" s="13">
        <v>2017</v>
      </c>
      <c r="E2797" s="13">
        <v>2018</v>
      </c>
      <c r="F2797" s="13" t="s">
        <v>244</v>
      </c>
      <c r="G2797" s="88"/>
      <c r="H2797" s="88"/>
      <c r="I2797" s="88"/>
      <c r="J2797" s="88"/>
      <c r="K2797" s="88"/>
      <c r="L2797" s="88"/>
      <c r="M2797" s="88">
        <v>17180</v>
      </c>
      <c r="N2797" s="88">
        <v>41423</v>
      </c>
      <c r="O2797" s="88"/>
      <c r="P2797" s="88"/>
      <c r="Q2797" s="88"/>
      <c r="R2797" s="88"/>
      <c r="S2797" s="88"/>
      <c r="T2797" s="88"/>
      <c r="U2797" s="88"/>
      <c r="V2797" s="88"/>
      <c r="W2797" s="140"/>
      <c r="X2797" s="140"/>
      <c r="Y2797" s="140"/>
      <c r="Z2797" s="85">
        <v>0.98809523809523814</v>
      </c>
      <c r="AA2797" s="85">
        <v>0.92351274787535409</v>
      </c>
      <c r="AB2797" s="85">
        <v>0.53800000000000003</v>
      </c>
      <c r="AC2797" s="85">
        <v>5.9200000000000003E-2</v>
      </c>
      <c r="AD2797" s="121">
        <v>863</v>
      </c>
      <c r="AE2797" s="121">
        <v>117</v>
      </c>
      <c r="AF2797" s="88">
        <v>849</v>
      </c>
      <c r="AG2797" s="88">
        <v>1681</v>
      </c>
    </row>
    <row r="2798" spans="1:33" s="82" customFormat="1">
      <c r="A2798" s="82" t="s">
        <v>126</v>
      </c>
      <c r="B2798" s="13" t="s">
        <v>75</v>
      </c>
      <c r="C2798" s="13" t="s">
        <v>188</v>
      </c>
      <c r="D2798" s="13">
        <v>2017</v>
      </c>
      <c r="E2798" s="13">
        <v>2018</v>
      </c>
      <c r="F2798" s="13" t="s">
        <v>244</v>
      </c>
      <c r="G2798" s="88"/>
      <c r="H2798" s="88"/>
      <c r="I2798" s="88"/>
      <c r="J2798" s="88"/>
      <c r="K2798" s="88"/>
      <c r="L2798" s="88"/>
      <c r="M2798" s="88">
        <v>999</v>
      </c>
      <c r="N2798" s="88">
        <v>1925</v>
      </c>
      <c r="O2798" s="88"/>
      <c r="P2798" s="88"/>
      <c r="Q2798" s="88"/>
      <c r="R2798" s="88"/>
      <c r="S2798" s="88"/>
      <c r="T2798" s="88"/>
      <c r="U2798" s="88"/>
      <c r="V2798" s="88"/>
      <c r="W2798" s="140"/>
      <c r="X2798" s="140"/>
      <c r="Y2798" s="140"/>
      <c r="Z2798" s="85">
        <v>1</v>
      </c>
      <c r="AA2798" s="85">
        <v>0.8529411764705882</v>
      </c>
      <c r="AB2798" s="85">
        <v>0.53800000000000003</v>
      </c>
      <c r="AC2798" s="85">
        <v>5.9200000000000003E-2</v>
      </c>
      <c r="AD2798" s="121">
        <v>80</v>
      </c>
      <c r="AE2798" s="121">
        <v>3</v>
      </c>
      <c r="AF2798" s="88">
        <v>46</v>
      </c>
      <c r="AG2798" s="88">
        <v>97</v>
      </c>
    </row>
    <row r="2799" spans="1:33" s="82" customFormat="1">
      <c r="A2799" s="82" t="s">
        <v>127</v>
      </c>
      <c r="B2799" s="13" t="s">
        <v>75</v>
      </c>
      <c r="C2799" s="13" t="s">
        <v>188</v>
      </c>
      <c r="D2799" s="13">
        <v>2017</v>
      </c>
      <c r="E2799" s="13">
        <v>2018</v>
      </c>
      <c r="F2799" s="13" t="s">
        <v>244</v>
      </c>
      <c r="G2799" s="88"/>
      <c r="H2799" s="88"/>
      <c r="I2799" s="88"/>
      <c r="J2799" s="88"/>
      <c r="K2799" s="88"/>
      <c r="L2799" s="88"/>
      <c r="M2799" s="88">
        <v>68268</v>
      </c>
      <c r="N2799" s="88">
        <v>157266</v>
      </c>
      <c r="O2799" s="88"/>
      <c r="P2799" s="88"/>
      <c r="Q2799" s="88"/>
      <c r="R2799" s="88"/>
      <c r="S2799" s="88"/>
      <c r="T2799" s="88"/>
      <c r="U2799" s="88"/>
      <c r="V2799" s="88"/>
      <c r="W2799" s="140"/>
      <c r="X2799" s="140"/>
      <c r="Y2799" s="140"/>
      <c r="Z2799" s="85">
        <v>0.98506588579795018</v>
      </c>
      <c r="AA2799" s="85">
        <v>0.93650068524440389</v>
      </c>
      <c r="AB2799" s="85">
        <v>0.4</v>
      </c>
      <c r="AC2799" s="85">
        <v>2.6700000000000002E-2</v>
      </c>
      <c r="AD2799" s="121">
        <v>4762</v>
      </c>
      <c r="AE2799" s="121">
        <v>1332</v>
      </c>
      <c r="AF2799" s="88">
        <v>9497</v>
      </c>
      <c r="AG2799" s="88">
        <v>22130</v>
      </c>
    </row>
    <row r="2800" spans="1:33" s="82" customFormat="1">
      <c r="A2800" s="82" t="s">
        <v>128</v>
      </c>
      <c r="B2800" s="13" t="s">
        <v>75</v>
      </c>
      <c r="C2800" s="13" t="s">
        <v>188</v>
      </c>
      <c r="D2800" s="13">
        <v>2017</v>
      </c>
      <c r="E2800" s="13">
        <v>2018</v>
      </c>
      <c r="F2800" s="13" t="s">
        <v>244</v>
      </c>
      <c r="G2800" s="88"/>
      <c r="H2800" s="88"/>
      <c r="I2800" s="88"/>
      <c r="J2800" s="88"/>
      <c r="K2800" s="88"/>
      <c r="L2800" s="88"/>
      <c r="M2800" s="88">
        <v>10606</v>
      </c>
      <c r="N2800" s="88">
        <v>23692</v>
      </c>
      <c r="O2800" s="88"/>
      <c r="P2800" s="88"/>
      <c r="Q2800" s="88"/>
      <c r="R2800" s="88"/>
      <c r="S2800" s="88"/>
      <c r="T2800" s="88"/>
      <c r="U2800" s="88"/>
      <c r="V2800" s="88"/>
      <c r="W2800" s="140"/>
      <c r="X2800" s="140"/>
      <c r="Y2800" s="140"/>
      <c r="Z2800" s="85">
        <v>1</v>
      </c>
      <c r="AA2800" s="85">
        <v>0.95975232198142413</v>
      </c>
      <c r="AB2800" s="85">
        <v>0.53800000000000003</v>
      </c>
      <c r="AC2800" s="85">
        <v>5.9200000000000003E-2</v>
      </c>
      <c r="AD2800" s="121">
        <v>706</v>
      </c>
      <c r="AE2800" s="121">
        <v>109</v>
      </c>
      <c r="AF2800" s="88">
        <v>1202</v>
      </c>
      <c r="AG2800" s="88">
        <v>2854</v>
      </c>
    </row>
    <row r="2801" spans="1:33" s="82" customFormat="1">
      <c r="A2801" s="82" t="s">
        <v>129</v>
      </c>
      <c r="B2801" s="13" t="s">
        <v>75</v>
      </c>
      <c r="C2801" s="13" t="s">
        <v>188</v>
      </c>
      <c r="D2801" s="13">
        <v>2017</v>
      </c>
      <c r="E2801" s="13">
        <v>2018</v>
      </c>
      <c r="F2801" s="13" t="s">
        <v>244</v>
      </c>
      <c r="G2801" s="88"/>
      <c r="H2801" s="88"/>
      <c r="I2801" s="88"/>
      <c r="J2801" s="88"/>
      <c r="K2801" s="88"/>
      <c r="L2801" s="88"/>
      <c r="M2801" s="88">
        <v>6320</v>
      </c>
      <c r="N2801" s="88">
        <v>11620</v>
      </c>
      <c r="O2801" s="88"/>
      <c r="P2801" s="88"/>
      <c r="Q2801" s="88"/>
      <c r="R2801" s="88"/>
      <c r="S2801" s="88"/>
      <c r="T2801" s="88"/>
      <c r="U2801" s="88"/>
      <c r="V2801" s="88"/>
      <c r="W2801" s="140"/>
      <c r="X2801" s="140"/>
      <c r="Y2801" s="140"/>
      <c r="Z2801" s="85">
        <v>0.87132352941176472</v>
      </c>
      <c r="AA2801" s="85">
        <v>0.91228070175438591</v>
      </c>
      <c r="AB2801" s="85">
        <v>0.53800000000000003</v>
      </c>
      <c r="AC2801" s="85">
        <v>5.9200000000000003E-2</v>
      </c>
      <c r="AD2801" s="121">
        <v>363</v>
      </c>
      <c r="AE2801" s="121">
        <v>51</v>
      </c>
      <c r="AF2801" s="88">
        <v>348</v>
      </c>
      <c r="AG2801" s="88">
        <v>675</v>
      </c>
    </row>
    <row r="2802" spans="1:33" s="82" customFormat="1">
      <c r="A2802" s="82" t="s">
        <v>130</v>
      </c>
      <c r="B2802" s="13" t="s">
        <v>75</v>
      </c>
      <c r="C2802" s="13" t="s">
        <v>188</v>
      </c>
      <c r="D2802" s="13">
        <v>2017</v>
      </c>
      <c r="E2802" s="13">
        <v>2018</v>
      </c>
      <c r="F2802" s="13" t="s">
        <v>244</v>
      </c>
      <c r="G2802" s="88"/>
      <c r="H2802" s="88"/>
      <c r="I2802" s="88"/>
      <c r="J2802" s="88"/>
      <c r="K2802" s="88"/>
      <c r="L2802" s="88"/>
      <c r="M2802" s="88">
        <v>1497</v>
      </c>
      <c r="N2802" s="88">
        <v>3025</v>
      </c>
      <c r="O2802" s="88"/>
      <c r="P2802" s="88"/>
      <c r="Q2802" s="88"/>
      <c r="R2802" s="88"/>
      <c r="S2802" s="88"/>
      <c r="T2802" s="88"/>
      <c r="U2802" s="88"/>
      <c r="V2802" s="88"/>
      <c r="W2802" s="140"/>
      <c r="X2802" s="140"/>
      <c r="Y2802" s="140"/>
      <c r="Z2802" s="85">
        <v>0.93333333333333335</v>
      </c>
      <c r="AA2802" s="85">
        <v>0.94871794871794868</v>
      </c>
      <c r="AB2802" s="85">
        <v>0.53800000000000003</v>
      </c>
      <c r="AC2802" s="85">
        <v>5.9200000000000003E-2</v>
      </c>
      <c r="AD2802" s="121">
        <v>84</v>
      </c>
      <c r="AE2802" s="121">
        <v>9</v>
      </c>
      <c r="AF2802" s="88">
        <v>78</v>
      </c>
      <c r="AG2802" s="88">
        <v>145</v>
      </c>
    </row>
    <row r="2803" spans="1:33" s="82" customFormat="1">
      <c r="A2803" s="82" t="s">
        <v>131</v>
      </c>
      <c r="B2803" s="13" t="s">
        <v>76</v>
      </c>
      <c r="C2803" s="13" t="s">
        <v>188</v>
      </c>
      <c r="D2803" s="13">
        <v>2017</v>
      </c>
      <c r="E2803" s="13">
        <v>2018</v>
      </c>
      <c r="F2803" s="13" t="s">
        <v>244</v>
      </c>
      <c r="G2803" s="88"/>
      <c r="H2803" s="88"/>
      <c r="I2803" s="88"/>
      <c r="J2803" s="88"/>
      <c r="K2803" s="88"/>
      <c r="L2803" s="88"/>
      <c r="M2803" s="88">
        <v>554348</v>
      </c>
      <c r="N2803" s="88">
        <v>1099100</v>
      </c>
      <c r="O2803" s="88"/>
      <c r="P2803" s="88"/>
      <c r="Q2803" s="88"/>
      <c r="R2803" s="88"/>
      <c r="S2803" s="88"/>
      <c r="T2803" s="88"/>
      <c r="U2803" s="88"/>
      <c r="V2803" s="88"/>
      <c r="W2803" s="140"/>
      <c r="X2803" s="140"/>
      <c r="Y2803" s="140"/>
      <c r="Z2803" s="85">
        <v>0.98864628820960698</v>
      </c>
      <c r="AA2803" s="85">
        <v>0.91670242437245231</v>
      </c>
      <c r="AB2803" s="85">
        <v>0.623</v>
      </c>
      <c r="AC2803" s="85">
        <v>0.10390000000000001</v>
      </c>
      <c r="AD2803" s="121">
        <v>40259</v>
      </c>
      <c r="AE2803" s="121">
        <v>14241</v>
      </c>
      <c r="AF2803" s="88">
        <v>88981</v>
      </c>
      <c r="AG2803" s="88">
        <v>185063</v>
      </c>
    </row>
    <row r="2804" spans="1:33" s="82" customFormat="1">
      <c r="A2804" s="82" t="s">
        <v>132</v>
      </c>
      <c r="B2804" s="13" t="s">
        <v>75</v>
      </c>
      <c r="C2804" s="13" t="s">
        <v>188</v>
      </c>
      <c r="D2804" s="13">
        <v>2017</v>
      </c>
      <c r="E2804" s="13">
        <v>2018</v>
      </c>
      <c r="F2804" s="13" t="s">
        <v>244</v>
      </c>
      <c r="G2804" s="88"/>
      <c r="H2804" s="88"/>
      <c r="I2804" s="88"/>
      <c r="J2804" s="88"/>
      <c r="K2804" s="88"/>
      <c r="L2804" s="88"/>
      <c r="M2804" s="88">
        <v>11302</v>
      </c>
      <c r="N2804" s="88">
        <v>27315</v>
      </c>
      <c r="O2804" s="88"/>
      <c r="P2804" s="88"/>
      <c r="Q2804" s="88"/>
      <c r="R2804" s="88"/>
      <c r="S2804" s="88"/>
      <c r="T2804" s="88"/>
      <c r="U2804" s="88"/>
      <c r="V2804" s="88"/>
      <c r="W2804" s="140"/>
      <c r="X2804" s="140"/>
      <c r="Y2804" s="140"/>
      <c r="Z2804" s="85">
        <v>0.98326359832635979</v>
      </c>
      <c r="AA2804" s="85">
        <v>0.98</v>
      </c>
      <c r="AB2804" s="85">
        <v>0.53800000000000003</v>
      </c>
      <c r="AC2804" s="85">
        <v>5.9200000000000003E-2</v>
      </c>
      <c r="AD2804" s="121">
        <v>652</v>
      </c>
      <c r="AE2804" s="121">
        <v>80</v>
      </c>
      <c r="AF2804" s="88">
        <v>2567</v>
      </c>
      <c r="AG2804" s="88">
        <v>6292</v>
      </c>
    </row>
    <row r="2805" spans="1:33" s="82" customFormat="1">
      <c r="A2805" s="82" t="s">
        <v>133</v>
      </c>
      <c r="B2805" s="13" t="s">
        <v>75</v>
      </c>
      <c r="C2805" s="13" t="s">
        <v>188</v>
      </c>
      <c r="D2805" s="13">
        <v>2017</v>
      </c>
      <c r="E2805" s="13">
        <v>2018</v>
      </c>
      <c r="F2805" s="13" t="s">
        <v>244</v>
      </c>
      <c r="G2805" s="88"/>
      <c r="H2805" s="88"/>
      <c r="I2805" s="88"/>
      <c r="J2805" s="88"/>
      <c r="K2805" s="88"/>
      <c r="L2805" s="88"/>
      <c r="M2805" s="88">
        <v>5923</v>
      </c>
      <c r="N2805" s="88">
        <v>9775</v>
      </c>
      <c r="O2805" s="88"/>
      <c r="P2805" s="88"/>
      <c r="Q2805" s="88"/>
      <c r="R2805" s="88"/>
      <c r="S2805" s="88"/>
      <c r="T2805" s="88"/>
      <c r="U2805" s="88"/>
      <c r="V2805" s="88"/>
      <c r="W2805" s="140"/>
      <c r="X2805" s="140"/>
      <c r="Y2805" s="140"/>
      <c r="Z2805" s="85">
        <v>0.97378277153558057</v>
      </c>
      <c r="AA2805" s="85">
        <v>0.9526627218934911</v>
      </c>
      <c r="AB2805" s="85">
        <v>0.53800000000000003</v>
      </c>
      <c r="AC2805" s="85">
        <v>5.9200000000000003E-2</v>
      </c>
      <c r="AD2805" s="121">
        <v>387</v>
      </c>
      <c r="AE2805" s="121">
        <v>120</v>
      </c>
      <c r="AF2805" s="88">
        <v>1069</v>
      </c>
      <c r="AG2805" s="88">
        <v>1956</v>
      </c>
    </row>
    <row r="2806" spans="1:33" s="82" customFormat="1">
      <c r="A2806" s="82" t="s">
        <v>134</v>
      </c>
      <c r="B2806" s="13" t="s">
        <v>75</v>
      </c>
      <c r="C2806" s="13" t="s">
        <v>188</v>
      </c>
      <c r="D2806" s="13">
        <v>2017</v>
      </c>
      <c r="E2806" s="13">
        <v>2018</v>
      </c>
      <c r="F2806" s="13" t="s">
        <v>244</v>
      </c>
      <c r="G2806" s="88"/>
      <c r="H2806" s="88"/>
      <c r="I2806" s="88"/>
      <c r="J2806" s="88"/>
      <c r="K2806" s="88"/>
      <c r="L2806" s="88"/>
      <c r="M2806" s="88">
        <v>1032</v>
      </c>
      <c r="N2806" s="88">
        <v>1910</v>
      </c>
      <c r="O2806" s="88"/>
      <c r="P2806" s="88"/>
      <c r="Q2806" s="88"/>
      <c r="R2806" s="88"/>
      <c r="S2806" s="88"/>
      <c r="T2806" s="88"/>
      <c r="U2806" s="88"/>
      <c r="V2806" s="88"/>
      <c r="W2806" s="140"/>
      <c r="X2806" s="140"/>
      <c r="Y2806" s="140"/>
      <c r="Z2806" s="85">
        <v>1</v>
      </c>
      <c r="AA2806" s="85">
        <v>1</v>
      </c>
      <c r="AB2806" s="85">
        <v>0.53800000000000003</v>
      </c>
      <c r="AC2806" s="85">
        <v>5.9200000000000003E-2</v>
      </c>
      <c r="AD2806" s="121">
        <v>78</v>
      </c>
      <c r="AE2806" s="121">
        <v>8</v>
      </c>
      <c r="AF2806" s="88">
        <v>22</v>
      </c>
      <c r="AG2806" s="88">
        <v>39</v>
      </c>
    </row>
    <row r="2807" spans="1:33" s="82" customFormat="1">
      <c r="A2807" s="82" t="s">
        <v>135</v>
      </c>
      <c r="B2807" s="13" t="s">
        <v>75</v>
      </c>
      <c r="C2807" s="13" t="s">
        <v>188</v>
      </c>
      <c r="D2807" s="13">
        <v>2017</v>
      </c>
      <c r="E2807" s="13">
        <v>2018</v>
      </c>
      <c r="F2807" s="13" t="s">
        <v>244</v>
      </c>
      <c r="G2807" s="88"/>
      <c r="H2807" s="88"/>
      <c r="I2807" s="88"/>
      <c r="J2807" s="88"/>
      <c r="K2807" s="88"/>
      <c r="L2807" s="88"/>
      <c r="M2807" s="88">
        <v>6273</v>
      </c>
      <c r="N2807" s="88">
        <v>11569</v>
      </c>
      <c r="O2807" s="88"/>
      <c r="P2807" s="88"/>
      <c r="Q2807" s="88"/>
      <c r="R2807" s="88"/>
      <c r="S2807" s="88"/>
      <c r="T2807" s="88"/>
      <c r="U2807" s="88"/>
      <c r="V2807" s="88"/>
      <c r="W2807" s="140"/>
      <c r="X2807" s="140"/>
      <c r="Y2807" s="140"/>
      <c r="Z2807" s="85">
        <v>0.92211838006230529</v>
      </c>
      <c r="AA2807" s="85">
        <v>0.87606837606837606</v>
      </c>
      <c r="AB2807" s="85">
        <v>0.53800000000000003</v>
      </c>
      <c r="AC2807" s="85">
        <v>5.9200000000000003E-2</v>
      </c>
      <c r="AD2807" s="121">
        <v>410</v>
      </c>
      <c r="AE2807" s="121">
        <v>53</v>
      </c>
      <c r="AF2807" s="88">
        <v>475</v>
      </c>
      <c r="AG2807" s="88">
        <v>1075</v>
      </c>
    </row>
    <row r="2808" spans="1:33" s="82" customFormat="1">
      <c r="A2808" s="82" t="s">
        <v>136</v>
      </c>
      <c r="B2808" s="13" t="s">
        <v>75</v>
      </c>
      <c r="C2808" s="13" t="s">
        <v>188</v>
      </c>
      <c r="D2808" s="13">
        <v>2017</v>
      </c>
      <c r="E2808" s="13">
        <v>2018</v>
      </c>
      <c r="F2808" s="13" t="s">
        <v>244</v>
      </c>
      <c r="G2808" s="88"/>
      <c r="H2808" s="88"/>
      <c r="I2808" s="88"/>
      <c r="J2808" s="88"/>
      <c r="K2808" s="88"/>
      <c r="L2808" s="88"/>
      <c r="M2808" s="88">
        <v>23084</v>
      </c>
      <c r="N2808" s="88">
        <v>53088</v>
      </c>
      <c r="O2808" s="88"/>
      <c r="P2808" s="88"/>
      <c r="Q2808" s="88"/>
      <c r="R2808" s="88"/>
      <c r="S2808" s="88"/>
      <c r="T2808" s="88"/>
      <c r="U2808" s="88"/>
      <c r="V2808" s="88"/>
      <c r="W2808" s="140"/>
      <c r="X2808" s="140"/>
      <c r="Y2808" s="140"/>
      <c r="Z2808" s="85">
        <v>0.98527865404837012</v>
      </c>
      <c r="AA2808" s="85">
        <v>0.97380585516178741</v>
      </c>
      <c r="AB2808" s="85">
        <v>1</v>
      </c>
      <c r="AC2808" s="85">
        <v>1.18E-2</v>
      </c>
      <c r="AD2808" s="121">
        <v>1461</v>
      </c>
      <c r="AE2808" s="121">
        <v>260</v>
      </c>
      <c r="AF2808" s="88">
        <v>3256</v>
      </c>
      <c r="AG2808" s="88">
        <v>7630</v>
      </c>
    </row>
    <row r="2809" spans="1:33" s="82" customFormat="1">
      <c r="A2809" s="82" t="s">
        <v>137</v>
      </c>
      <c r="B2809" s="13" t="s">
        <v>75</v>
      </c>
      <c r="C2809" s="13" t="s">
        <v>188</v>
      </c>
      <c r="D2809" s="13">
        <v>2017</v>
      </c>
      <c r="E2809" s="13">
        <v>2018</v>
      </c>
      <c r="F2809" s="13" t="s">
        <v>244</v>
      </c>
      <c r="G2809" s="88"/>
      <c r="H2809" s="88"/>
      <c r="I2809" s="88"/>
      <c r="J2809" s="88"/>
      <c r="K2809" s="88"/>
      <c r="L2809" s="88"/>
      <c r="M2809" s="88">
        <v>582</v>
      </c>
      <c r="N2809" s="88">
        <v>1216</v>
      </c>
      <c r="O2809" s="88"/>
      <c r="P2809" s="88"/>
      <c r="Q2809" s="88"/>
      <c r="R2809" s="88"/>
      <c r="S2809" s="88"/>
      <c r="T2809" s="88"/>
      <c r="U2809" s="88"/>
      <c r="V2809" s="88"/>
      <c r="W2809" s="140"/>
      <c r="X2809" s="140"/>
      <c r="Y2809" s="140"/>
      <c r="Z2809" s="85">
        <v>0.88571428571428568</v>
      </c>
      <c r="AA2809" s="85">
        <v>0.92</v>
      </c>
      <c r="AB2809" s="85">
        <v>0.53800000000000003</v>
      </c>
      <c r="AC2809" s="85">
        <v>5.9200000000000003E-2</v>
      </c>
      <c r="AD2809" s="121">
        <v>39</v>
      </c>
      <c r="AE2809" s="121">
        <v>7</v>
      </c>
      <c r="AF2809" s="88">
        <v>38</v>
      </c>
      <c r="AG2809" s="88">
        <v>69</v>
      </c>
    </row>
    <row r="2810" spans="1:33" s="82" customFormat="1">
      <c r="A2810" s="82" t="s">
        <v>138</v>
      </c>
      <c r="B2810" s="13" t="s">
        <v>75</v>
      </c>
      <c r="C2810" s="13" t="s">
        <v>188</v>
      </c>
      <c r="D2810" s="13">
        <v>2017</v>
      </c>
      <c r="E2810" s="13">
        <v>2018</v>
      </c>
      <c r="F2810" s="13" t="s">
        <v>244</v>
      </c>
      <c r="G2810" s="88"/>
      <c r="H2810" s="88"/>
      <c r="I2810" s="88"/>
      <c r="J2810" s="88"/>
      <c r="K2810" s="88"/>
      <c r="L2810" s="88"/>
      <c r="M2810" s="88">
        <v>413</v>
      </c>
      <c r="N2810" s="88">
        <v>709</v>
      </c>
      <c r="O2810" s="88"/>
      <c r="P2810" s="88"/>
      <c r="Q2810" s="88"/>
      <c r="R2810" s="88"/>
      <c r="S2810" s="88"/>
      <c r="T2810" s="88"/>
      <c r="U2810" s="88"/>
      <c r="V2810" s="88"/>
      <c r="W2810" s="140"/>
      <c r="X2810" s="140"/>
      <c r="Y2810" s="140"/>
      <c r="Z2810" s="85">
        <v>0.92500000000000004</v>
      </c>
      <c r="AA2810" s="85">
        <v>0.92</v>
      </c>
      <c r="AB2810" s="85">
        <v>0.53800000000000003</v>
      </c>
      <c r="AC2810" s="85">
        <v>5.9200000000000003E-2</v>
      </c>
      <c r="AD2810" s="121">
        <v>52</v>
      </c>
      <c r="AE2810" s="121">
        <v>12</v>
      </c>
      <c r="AF2810" s="88">
        <v>54</v>
      </c>
      <c r="AG2810" s="88">
        <v>117</v>
      </c>
    </row>
    <row r="2811" spans="1:33" s="82" customFormat="1">
      <c r="A2811" s="82" t="s">
        <v>139</v>
      </c>
      <c r="B2811" s="13" t="s">
        <v>75</v>
      </c>
      <c r="C2811" s="13" t="s">
        <v>188</v>
      </c>
      <c r="D2811" s="13">
        <v>2017</v>
      </c>
      <c r="E2811" s="13">
        <v>2018</v>
      </c>
      <c r="F2811" s="13" t="s">
        <v>244</v>
      </c>
      <c r="G2811" s="88"/>
      <c r="H2811" s="88"/>
      <c r="I2811" s="88"/>
      <c r="J2811" s="88"/>
      <c r="K2811" s="88"/>
      <c r="L2811" s="88"/>
      <c r="M2811" s="88">
        <v>20394</v>
      </c>
      <c r="N2811" s="88">
        <v>45078</v>
      </c>
      <c r="O2811" s="88"/>
      <c r="P2811" s="88"/>
      <c r="Q2811" s="88"/>
      <c r="R2811" s="88"/>
      <c r="S2811" s="88"/>
      <c r="T2811" s="88"/>
      <c r="U2811" s="88"/>
      <c r="V2811" s="88"/>
      <c r="W2811" s="140"/>
      <c r="X2811" s="140"/>
      <c r="Y2811" s="140"/>
      <c r="Z2811" s="85">
        <v>0.9781115879828326</v>
      </c>
      <c r="AA2811" s="85">
        <v>0.92895015906680811</v>
      </c>
      <c r="AB2811" s="85">
        <v>0.5</v>
      </c>
      <c r="AC2811" s="85">
        <v>4.7199999999999999E-2</v>
      </c>
      <c r="AD2811" s="121">
        <v>2940</v>
      </c>
      <c r="AE2811" s="121">
        <v>615</v>
      </c>
      <c r="AF2811" s="88">
        <v>6473</v>
      </c>
      <c r="AG2811" s="88">
        <v>15123</v>
      </c>
    </row>
    <row r="2812" spans="1:33" s="82" customFormat="1">
      <c r="A2812" s="82" t="s">
        <v>140</v>
      </c>
      <c r="B2812" s="13" t="s">
        <v>75</v>
      </c>
      <c r="C2812" s="13" t="s">
        <v>188</v>
      </c>
      <c r="D2812" s="13">
        <v>2017</v>
      </c>
      <c r="E2812" s="13">
        <v>2018</v>
      </c>
      <c r="F2812" s="13" t="s">
        <v>244</v>
      </c>
      <c r="G2812" s="88"/>
      <c r="H2812" s="88"/>
      <c r="I2812" s="88"/>
      <c r="J2812" s="88"/>
      <c r="K2812" s="88"/>
      <c r="L2812" s="88"/>
      <c r="M2812" s="88">
        <v>3030</v>
      </c>
      <c r="N2812" s="88">
        <v>6038</v>
      </c>
      <c r="O2812" s="88"/>
      <c r="P2812" s="88"/>
      <c r="Q2812" s="88"/>
      <c r="R2812" s="88"/>
      <c r="S2812" s="88"/>
      <c r="T2812" s="88"/>
      <c r="U2812" s="88"/>
      <c r="V2812" s="88"/>
      <c r="W2812" s="140"/>
      <c r="X2812" s="140"/>
      <c r="Y2812" s="140"/>
      <c r="Z2812" s="85">
        <v>0.89444444444444449</v>
      </c>
      <c r="AA2812" s="85">
        <v>0.89622641509433965</v>
      </c>
      <c r="AB2812" s="85">
        <v>0.53800000000000003</v>
      </c>
      <c r="AC2812" s="85">
        <v>5.9200000000000003E-2</v>
      </c>
      <c r="AD2812" s="121">
        <v>289</v>
      </c>
      <c r="AE2812" s="121">
        <v>58</v>
      </c>
      <c r="AF2812" s="88">
        <v>599</v>
      </c>
      <c r="AG2812" s="88">
        <v>1300</v>
      </c>
    </row>
    <row r="2813" spans="1:33" s="82" customFormat="1">
      <c r="A2813" s="82" t="s">
        <v>141</v>
      </c>
      <c r="B2813" s="13" t="s">
        <v>75</v>
      </c>
      <c r="C2813" s="13" t="s">
        <v>188</v>
      </c>
      <c r="D2813" s="13">
        <v>2017</v>
      </c>
      <c r="E2813" s="13">
        <v>2018</v>
      </c>
      <c r="F2813" s="13" t="s">
        <v>244</v>
      </c>
      <c r="G2813" s="88"/>
      <c r="H2813" s="88"/>
      <c r="I2813" s="88"/>
      <c r="J2813" s="88"/>
      <c r="K2813" s="88"/>
      <c r="L2813" s="88"/>
      <c r="M2813" s="88">
        <v>4031</v>
      </c>
      <c r="N2813" s="88">
        <v>6939</v>
      </c>
      <c r="O2813" s="88"/>
      <c r="P2813" s="88"/>
      <c r="Q2813" s="88"/>
      <c r="R2813" s="88"/>
      <c r="S2813" s="88"/>
      <c r="T2813" s="88"/>
      <c r="U2813" s="88"/>
      <c r="V2813" s="88"/>
      <c r="W2813" s="140"/>
      <c r="X2813" s="140"/>
      <c r="Y2813" s="140"/>
      <c r="Z2813" s="85">
        <v>0.78888888888888886</v>
      </c>
      <c r="AA2813" s="85">
        <v>0.76119402985074625</v>
      </c>
      <c r="AB2813" s="85">
        <v>0.53800000000000003</v>
      </c>
      <c r="AC2813" s="85">
        <v>5.9200000000000003E-2</v>
      </c>
      <c r="AD2813" s="121">
        <v>402</v>
      </c>
      <c r="AE2813" s="121">
        <v>163</v>
      </c>
      <c r="AF2813" s="88">
        <v>109</v>
      </c>
      <c r="AG2813" s="88">
        <v>202</v>
      </c>
    </row>
    <row r="2814" spans="1:33" s="82" customFormat="1">
      <c r="A2814" s="82" t="s">
        <v>142</v>
      </c>
      <c r="B2814" s="13" t="s">
        <v>74</v>
      </c>
      <c r="C2814" s="13" t="s">
        <v>188</v>
      </c>
      <c r="D2814" s="13">
        <v>2017</v>
      </c>
      <c r="E2814" s="13">
        <v>2018</v>
      </c>
      <c r="F2814" s="13" t="s">
        <v>244</v>
      </c>
      <c r="G2814" s="88"/>
      <c r="H2814" s="88"/>
      <c r="I2814" s="88"/>
      <c r="J2814" s="88"/>
      <c r="K2814" s="88"/>
      <c r="L2814" s="88"/>
      <c r="M2814" s="88">
        <v>113785</v>
      </c>
      <c r="N2814" s="88">
        <v>230130</v>
      </c>
      <c r="O2814" s="88"/>
      <c r="P2814" s="88"/>
      <c r="Q2814" s="88"/>
      <c r="R2814" s="88"/>
      <c r="S2814" s="88"/>
      <c r="T2814" s="88"/>
      <c r="U2814" s="88"/>
      <c r="V2814" s="88"/>
      <c r="W2814" s="140"/>
      <c r="X2814" s="140"/>
      <c r="Y2814" s="140"/>
      <c r="Z2814" s="85">
        <v>0.99566704675028506</v>
      </c>
      <c r="AA2814" s="85">
        <v>0.99705159705159707</v>
      </c>
      <c r="AB2814" s="85">
        <v>0.33300000000000002</v>
      </c>
      <c r="AC2814" s="85">
        <v>7.5499999999999998E-2</v>
      </c>
      <c r="AD2814" s="121">
        <v>6340</v>
      </c>
      <c r="AE2814" s="121">
        <v>1437</v>
      </c>
      <c r="AF2814" s="88">
        <v>22830</v>
      </c>
      <c r="AG2814" s="88">
        <v>50539</v>
      </c>
    </row>
    <row r="2815" spans="1:33" s="82" customFormat="1">
      <c r="A2815" s="82" t="s">
        <v>143</v>
      </c>
      <c r="B2815" s="13" t="s">
        <v>74</v>
      </c>
      <c r="C2815" s="13" t="s">
        <v>188</v>
      </c>
      <c r="D2815" s="13">
        <v>2017</v>
      </c>
      <c r="E2815" s="13">
        <v>2018</v>
      </c>
      <c r="F2815" s="13" t="s">
        <v>244</v>
      </c>
      <c r="G2815" s="88"/>
      <c r="H2815" s="88"/>
      <c r="I2815" s="88"/>
      <c r="J2815" s="88"/>
      <c r="K2815" s="88"/>
      <c r="L2815" s="88"/>
      <c r="M2815" s="88">
        <v>8522</v>
      </c>
      <c r="N2815" s="88">
        <v>15863</v>
      </c>
      <c r="O2815" s="88"/>
      <c r="P2815" s="88"/>
      <c r="Q2815" s="88"/>
      <c r="R2815" s="88"/>
      <c r="S2815" s="88"/>
      <c r="T2815" s="88"/>
      <c r="U2815" s="88"/>
      <c r="V2815" s="88"/>
      <c r="W2815" s="140"/>
      <c r="X2815" s="140"/>
      <c r="Y2815" s="140"/>
      <c r="Z2815" s="85">
        <v>0.9884615384615385</v>
      </c>
      <c r="AA2815" s="85">
        <v>0.90686274509803921</v>
      </c>
      <c r="AB2815" s="85">
        <v>0.53800000000000003</v>
      </c>
      <c r="AC2815" s="85">
        <v>5.9200000000000003E-2</v>
      </c>
      <c r="AD2815" s="121">
        <v>539</v>
      </c>
      <c r="AE2815" s="121">
        <v>242</v>
      </c>
      <c r="AF2815" s="88">
        <v>563</v>
      </c>
      <c r="AG2815" s="88">
        <v>1200</v>
      </c>
    </row>
    <row r="2816" spans="1:33" s="82" customFormat="1">
      <c r="A2816" s="82" t="s">
        <v>144</v>
      </c>
      <c r="B2816" s="13" t="s">
        <v>75</v>
      </c>
      <c r="C2816" s="13" t="s">
        <v>188</v>
      </c>
      <c r="D2816" s="13">
        <v>2017</v>
      </c>
      <c r="E2816" s="13">
        <v>2018</v>
      </c>
      <c r="F2816" s="13" t="s">
        <v>244</v>
      </c>
      <c r="G2816" s="88"/>
      <c r="H2816" s="88"/>
      <c r="I2816" s="88"/>
      <c r="J2816" s="88"/>
      <c r="K2816" s="88"/>
      <c r="L2816" s="88"/>
      <c r="M2816" s="88">
        <v>1174</v>
      </c>
      <c r="N2816" s="88">
        <v>2108</v>
      </c>
      <c r="O2816" s="88"/>
      <c r="P2816" s="88"/>
      <c r="Q2816" s="88"/>
      <c r="R2816" s="88"/>
      <c r="S2816" s="88"/>
      <c r="T2816" s="88"/>
      <c r="U2816" s="88"/>
      <c r="V2816" s="88"/>
      <c r="W2816" s="140"/>
      <c r="X2816" s="140"/>
      <c r="Y2816" s="140"/>
      <c r="Z2816" s="85">
        <v>0.95081967213114749</v>
      </c>
      <c r="AA2816" s="85">
        <v>0.97142857142857142</v>
      </c>
      <c r="AB2816" s="85">
        <v>0.53800000000000003</v>
      </c>
      <c r="AC2816" s="85">
        <v>5.9200000000000003E-2</v>
      </c>
      <c r="AD2816" s="121">
        <v>80</v>
      </c>
      <c r="AE2816" s="121">
        <v>14</v>
      </c>
      <c r="AF2816" s="88">
        <v>39</v>
      </c>
      <c r="AG2816" s="88">
        <v>72</v>
      </c>
    </row>
    <row r="2817" spans="1:33" s="82" customFormat="1">
      <c r="A2817" s="82" t="s">
        <v>145</v>
      </c>
      <c r="B2817" s="13" t="s">
        <v>75</v>
      </c>
      <c r="C2817" s="13" t="s">
        <v>188</v>
      </c>
      <c r="D2817" s="13">
        <v>2017</v>
      </c>
      <c r="E2817" s="13">
        <v>2018</v>
      </c>
      <c r="F2817" s="13" t="s">
        <v>244</v>
      </c>
      <c r="G2817" s="88"/>
      <c r="H2817" s="88"/>
      <c r="I2817" s="88"/>
      <c r="J2817" s="88"/>
      <c r="K2817" s="88"/>
      <c r="L2817" s="88"/>
      <c r="M2817" s="88">
        <v>120891</v>
      </c>
      <c r="N2817" s="88">
        <v>265986</v>
      </c>
      <c r="O2817" s="88"/>
      <c r="P2817" s="88"/>
      <c r="Q2817" s="88"/>
      <c r="R2817" s="88"/>
      <c r="S2817" s="88"/>
      <c r="T2817" s="88"/>
      <c r="U2817" s="88"/>
      <c r="V2817" s="88"/>
      <c r="W2817" s="140"/>
      <c r="X2817" s="140"/>
      <c r="Y2817" s="140"/>
      <c r="Z2817" s="85">
        <v>0.99308705984013823</v>
      </c>
      <c r="AA2817" s="85">
        <v>0.92058735391069824</v>
      </c>
      <c r="AB2817" s="85">
        <v>0.55600000000000005</v>
      </c>
      <c r="AC2817" s="85">
        <v>3.1600000000000003E-2</v>
      </c>
      <c r="AD2817" s="121">
        <v>8429</v>
      </c>
      <c r="AE2817" s="121">
        <v>2512</v>
      </c>
      <c r="AF2817" s="88">
        <v>12844</v>
      </c>
      <c r="AG2817" s="88">
        <v>29697</v>
      </c>
    </row>
    <row r="2818" spans="1:33" s="82" customFormat="1">
      <c r="A2818" s="82" t="s">
        <v>146</v>
      </c>
      <c r="B2818" s="13" t="s">
        <v>74</v>
      </c>
      <c r="C2818" s="13" t="s">
        <v>188</v>
      </c>
      <c r="D2818" s="13">
        <v>2017</v>
      </c>
      <c r="E2818" s="13">
        <v>2018</v>
      </c>
      <c r="F2818" s="13" t="s">
        <v>244</v>
      </c>
      <c r="G2818" s="88"/>
      <c r="H2818" s="88"/>
      <c r="I2818" s="88"/>
      <c r="J2818" s="88"/>
      <c r="K2818" s="88"/>
      <c r="L2818" s="88"/>
      <c r="M2818" s="88">
        <v>96516</v>
      </c>
      <c r="N2818" s="88">
        <v>202910</v>
      </c>
      <c r="O2818" s="88"/>
      <c r="P2818" s="88"/>
      <c r="Q2818" s="88"/>
      <c r="R2818" s="88"/>
      <c r="S2818" s="88"/>
      <c r="T2818" s="88"/>
      <c r="U2818" s="88"/>
      <c r="V2818" s="88"/>
      <c r="W2818" s="140"/>
      <c r="X2818" s="140"/>
      <c r="Y2818" s="140"/>
      <c r="Z2818" s="85">
        <v>0.99281644785731982</v>
      </c>
      <c r="AA2818" s="85">
        <v>0.98481308411214952</v>
      </c>
      <c r="AB2818" s="85">
        <v>0.625</v>
      </c>
      <c r="AC2818" s="85">
        <v>6.8900000000000003E-2</v>
      </c>
      <c r="AD2818" s="121">
        <v>7154</v>
      </c>
      <c r="AE2818" s="121">
        <v>2353</v>
      </c>
      <c r="AF2818" s="88">
        <v>7433</v>
      </c>
      <c r="AG2818" s="88">
        <v>15073</v>
      </c>
    </row>
    <row r="2819" spans="1:33" s="82" customFormat="1">
      <c r="A2819" s="82" t="s">
        <v>147</v>
      </c>
      <c r="B2819" s="13" t="s">
        <v>75</v>
      </c>
      <c r="C2819" s="13" t="s">
        <v>188</v>
      </c>
      <c r="D2819" s="13">
        <v>2017</v>
      </c>
      <c r="E2819" s="13">
        <v>2018</v>
      </c>
      <c r="F2819" s="13" t="s">
        <v>244</v>
      </c>
      <c r="G2819" s="88"/>
      <c r="H2819" s="88"/>
      <c r="I2819" s="88"/>
      <c r="J2819" s="88"/>
      <c r="K2819" s="88"/>
      <c r="L2819" s="88"/>
      <c r="M2819" s="88">
        <v>2119</v>
      </c>
      <c r="N2819" s="88">
        <v>4652</v>
      </c>
      <c r="O2819" s="88"/>
      <c r="P2819" s="88"/>
      <c r="Q2819" s="88"/>
      <c r="R2819" s="88"/>
      <c r="S2819" s="88"/>
      <c r="T2819" s="88"/>
      <c r="U2819" s="88"/>
      <c r="V2819" s="88"/>
      <c r="W2819" s="140"/>
      <c r="X2819" s="140"/>
      <c r="Y2819" s="140"/>
      <c r="Z2819" s="85">
        <v>0.9652173913043478</v>
      </c>
      <c r="AA2819" s="85">
        <v>0.97368421052631582</v>
      </c>
      <c r="AB2819" s="85">
        <v>0.53800000000000003</v>
      </c>
      <c r="AC2819" s="85">
        <v>5.9200000000000003E-2</v>
      </c>
      <c r="AD2819" s="121">
        <v>174</v>
      </c>
      <c r="AE2819" s="121">
        <v>31</v>
      </c>
      <c r="AF2819" s="88">
        <v>287</v>
      </c>
      <c r="AG2819" s="88">
        <v>688</v>
      </c>
    </row>
    <row r="2820" spans="1:33" s="82" customFormat="1">
      <c r="A2820" s="82" t="s">
        <v>148</v>
      </c>
      <c r="B2820" s="13" t="s">
        <v>75</v>
      </c>
      <c r="C2820" s="13" t="s">
        <v>188</v>
      </c>
      <c r="D2820" s="13">
        <v>2017</v>
      </c>
      <c r="E2820" s="13">
        <v>2018</v>
      </c>
      <c r="F2820" s="13" t="s">
        <v>244</v>
      </c>
      <c r="G2820" s="88"/>
      <c r="H2820" s="88"/>
      <c r="I2820" s="88"/>
      <c r="J2820" s="88"/>
      <c r="K2820" s="88"/>
      <c r="L2820" s="88"/>
      <c r="M2820" s="88">
        <v>162482</v>
      </c>
      <c r="N2820" s="88">
        <v>352795</v>
      </c>
      <c r="O2820" s="88"/>
      <c r="P2820" s="88"/>
      <c r="Q2820" s="88"/>
      <c r="R2820" s="88"/>
      <c r="S2820" s="88"/>
      <c r="T2820" s="88"/>
      <c r="U2820" s="88"/>
      <c r="V2820" s="88"/>
      <c r="W2820" s="140"/>
      <c r="X2820" s="140"/>
      <c r="Y2820" s="140"/>
      <c r="Z2820" s="85">
        <v>0.99403275048570638</v>
      </c>
      <c r="AA2820" s="85">
        <v>0.94490131578947367</v>
      </c>
      <c r="AB2820" s="85">
        <v>0.3</v>
      </c>
      <c r="AC2820" s="85">
        <v>4.4200000000000003E-2</v>
      </c>
      <c r="AD2820" s="121">
        <v>10060</v>
      </c>
      <c r="AE2820" s="121">
        <v>2786</v>
      </c>
      <c r="AF2820" s="88">
        <v>17033</v>
      </c>
      <c r="AG2820" s="88">
        <v>37208</v>
      </c>
    </row>
    <row r="2821" spans="1:33" s="82" customFormat="1">
      <c r="A2821" s="82" t="s">
        <v>149</v>
      </c>
      <c r="B2821" s="13" t="s">
        <v>74</v>
      </c>
      <c r="C2821" s="13" t="s">
        <v>188</v>
      </c>
      <c r="D2821" s="13">
        <v>2017</v>
      </c>
      <c r="E2821" s="13">
        <v>2018</v>
      </c>
      <c r="F2821" s="13" t="s">
        <v>244</v>
      </c>
      <c r="G2821" s="88"/>
      <c r="H2821" s="88"/>
      <c r="I2821" s="88"/>
      <c r="J2821" s="88"/>
      <c r="K2821" s="88"/>
      <c r="L2821" s="88"/>
      <c r="M2821" s="88">
        <v>133714</v>
      </c>
      <c r="N2821" s="88">
        <v>268565</v>
      </c>
      <c r="O2821" s="88"/>
      <c r="P2821" s="88"/>
      <c r="Q2821" s="88"/>
      <c r="R2821" s="88"/>
      <c r="S2821" s="88"/>
      <c r="T2821" s="88"/>
      <c r="U2821" s="88"/>
      <c r="V2821" s="88"/>
      <c r="W2821" s="140"/>
      <c r="X2821" s="140"/>
      <c r="Y2821" s="140"/>
      <c r="Z2821" s="85">
        <v>0.97560160427807485</v>
      </c>
      <c r="AA2821" s="85">
        <v>0.95692025664527958</v>
      </c>
      <c r="AB2821" s="85">
        <v>0.53300000000000003</v>
      </c>
      <c r="AC2821" s="85">
        <v>1.38E-2</v>
      </c>
      <c r="AD2821" s="121">
        <v>10584</v>
      </c>
      <c r="AE2821" s="121">
        <v>4254</v>
      </c>
      <c r="AF2821" s="88">
        <v>12668</v>
      </c>
      <c r="AG2821" s="88">
        <v>26525</v>
      </c>
    </row>
    <row r="2822" spans="1:33" s="82" customFormat="1">
      <c r="A2822" s="82" t="s">
        <v>150</v>
      </c>
      <c r="B2822" s="13" t="s">
        <v>74</v>
      </c>
      <c r="C2822" s="13" t="s">
        <v>188</v>
      </c>
      <c r="D2822" s="13">
        <v>2017</v>
      </c>
      <c r="E2822" s="13">
        <v>2018</v>
      </c>
      <c r="F2822" s="13" t="s">
        <v>244</v>
      </c>
      <c r="G2822" s="88"/>
      <c r="H2822" s="88"/>
      <c r="I2822" s="88"/>
      <c r="J2822" s="88"/>
      <c r="K2822" s="88"/>
      <c r="L2822" s="88"/>
      <c r="M2822" s="88">
        <v>33601</v>
      </c>
      <c r="N2822" s="88">
        <v>50348</v>
      </c>
      <c r="O2822" s="88"/>
      <c r="P2822" s="88"/>
      <c r="Q2822" s="88"/>
      <c r="R2822" s="88"/>
      <c r="S2822" s="88"/>
      <c r="T2822" s="88"/>
      <c r="U2822" s="88"/>
      <c r="V2822" s="88"/>
      <c r="W2822" s="140"/>
      <c r="X2822" s="140"/>
      <c r="Y2822" s="140"/>
      <c r="Z2822" s="85">
        <v>0.96715049656226126</v>
      </c>
      <c r="AA2822" s="85">
        <v>0.78333333333333333</v>
      </c>
      <c r="AB2822" s="85">
        <v>0</v>
      </c>
      <c r="AC2822" s="85">
        <v>6.7000000000000004E-2</v>
      </c>
      <c r="AD2822" s="121">
        <v>2526</v>
      </c>
      <c r="AE2822" s="121">
        <v>819</v>
      </c>
      <c r="AF2822" s="88">
        <v>3340</v>
      </c>
      <c r="AG2822" s="88">
        <v>5494</v>
      </c>
    </row>
    <row r="2823" spans="1:33" s="82" customFormat="1">
      <c r="A2823" s="82" t="s">
        <v>151</v>
      </c>
      <c r="B2823" s="13" t="s">
        <v>75</v>
      </c>
      <c r="C2823" s="13" t="s">
        <v>188</v>
      </c>
      <c r="D2823" s="13">
        <v>2017</v>
      </c>
      <c r="E2823" s="13">
        <v>2018</v>
      </c>
      <c r="F2823" s="13" t="s">
        <v>244</v>
      </c>
      <c r="G2823" s="88"/>
      <c r="H2823" s="88"/>
      <c r="I2823" s="88"/>
      <c r="J2823" s="88"/>
      <c r="K2823" s="88"/>
      <c r="L2823" s="88"/>
      <c r="M2823" s="88">
        <v>46912</v>
      </c>
      <c r="N2823" s="88">
        <v>103344</v>
      </c>
      <c r="O2823" s="88"/>
      <c r="P2823" s="88"/>
      <c r="Q2823" s="88"/>
      <c r="R2823" s="88"/>
      <c r="S2823" s="88"/>
      <c r="T2823" s="88"/>
      <c r="U2823" s="88"/>
      <c r="V2823" s="88"/>
      <c r="W2823" s="140"/>
      <c r="X2823" s="140"/>
      <c r="Y2823" s="140"/>
      <c r="Z2823" s="85">
        <v>0.98250128667009784</v>
      </c>
      <c r="AA2823" s="85">
        <v>0.92518101367658889</v>
      </c>
      <c r="AB2823" s="85">
        <v>0.5</v>
      </c>
      <c r="AC2823" s="85">
        <v>1.29E-2</v>
      </c>
      <c r="AD2823" s="121">
        <v>2968</v>
      </c>
      <c r="AE2823" s="121">
        <v>998</v>
      </c>
      <c r="AF2823" s="88">
        <v>5876</v>
      </c>
      <c r="AG2823" s="88">
        <v>12852</v>
      </c>
    </row>
    <row r="2824" spans="1:33" s="82" customFormat="1">
      <c r="A2824" s="82" t="s">
        <v>152</v>
      </c>
      <c r="B2824" s="13" t="s">
        <v>74</v>
      </c>
      <c r="C2824" s="13" t="s">
        <v>188</v>
      </c>
      <c r="D2824" s="13">
        <v>2017</v>
      </c>
      <c r="E2824" s="13">
        <v>2018</v>
      </c>
      <c r="F2824" s="13" t="s">
        <v>244</v>
      </c>
      <c r="G2824" s="88"/>
      <c r="H2824" s="88"/>
      <c r="I2824" s="88"/>
      <c r="J2824" s="88"/>
      <c r="K2824" s="88"/>
      <c r="L2824" s="88"/>
      <c r="M2824" s="88">
        <v>9388</v>
      </c>
      <c r="N2824" s="88">
        <v>16451</v>
      </c>
      <c r="O2824" s="88"/>
      <c r="P2824" s="88"/>
      <c r="Q2824" s="88"/>
      <c r="R2824" s="88"/>
      <c r="S2824" s="88"/>
      <c r="T2824" s="88"/>
      <c r="U2824" s="88"/>
      <c r="V2824" s="88"/>
      <c r="W2824" s="140"/>
      <c r="X2824" s="140"/>
      <c r="Y2824" s="140"/>
      <c r="Z2824" s="85">
        <v>0.97841726618705038</v>
      </c>
      <c r="AA2824" s="85">
        <v>0.97247706422018354</v>
      </c>
      <c r="AB2824" s="85">
        <v>0.53800000000000003</v>
      </c>
      <c r="AC2824" s="85">
        <v>5.9200000000000003E-2</v>
      </c>
      <c r="AD2824" s="121">
        <v>722</v>
      </c>
      <c r="AE2824" s="121">
        <v>181</v>
      </c>
      <c r="AF2824" s="88">
        <v>951</v>
      </c>
      <c r="AG2824" s="88">
        <v>2051</v>
      </c>
    </row>
    <row r="2825" spans="1:33" s="82" customFormat="1">
      <c r="A2825" s="82" t="s">
        <v>153</v>
      </c>
      <c r="B2825" s="13" t="s">
        <v>74</v>
      </c>
      <c r="C2825" s="13" t="s">
        <v>188</v>
      </c>
      <c r="D2825" s="13">
        <v>2017</v>
      </c>
      <c r="E2825" s="13">
        <v>2018</v>
      </c>
      <c r="F2825" s="13" t="s">
        <v>244</v>
      </c>
      <c r="G2825" s="88"/>
      <c r="H2825" s="88"/>
      <c r="I2825" s="88"/>
      <c r="J2825" s="88"/>
      <c r="K2825" s="88"/>
      <c r="L2825" s="88"/>
      <c r="M2825" s="88">
        <v>13040</v>
      </c>
      <c r="N2825" s="88">
        <v>24925</v>
      </c>
      <c r="O2825" s="88"/>
      <c r="P2825" s="88"/>
      <c r="Q2825" s="88"/>
      <c r="R2825" s="88"/>
      <c r="S2825" s="88"/>
      <c r="T2825" s="88"/>
      <c r="U2825" s="88"/>
      <c r="V2825" s="88"/>
      <c r="W2825" s="140"/>
      <c r="X2825" s="140"/>
      <c r="Y2825" s="140"/>
      <c r="Z2825" s="85">
        <v>0.97239915074309979</v>
      </c>
      <c r="AA2825" s="85">
        <v>0.93103448275862066</v>
      </c>
      <c r="AB2825" s="85">
        <v>0.53800000000000003</v>
      </c>
      <c r="AC2825" s="85">
        <v>5.9200000000000003E-2</v>
      </c>
      <c r="AD2825" s="121">
        <v>1004</v>
      </c>
      <c r="AE2825" s="121">
        <v>273</v>
      </c>
      <c r="AF2825" s="88">
        <v>2745</v>
      </c>
      <c r="AG2825" s="88">
        <v>5500</v>
      </c>
    </row>
    <row r="2826" spans="1:33" s="82" customFormat="1">
      <c r="A2826" s="82" t="s">
        <v>154</v>
      </c>
      <c r="B2826" s="13" t="s">
        <v>74</v>
      </c>
      <c r="C2826" s="13" t="s">
        <v>188</v>
      </c>
      <c r="D2826" s="13">
        <v>2017</v>
      </c>
      <c r="E2826" s="13">
        <v>2018</v>
      </c>
      <c r="F2826" s="13" t="s">
        <v>244</v>
      </c>
      <c r="G2826" s="88"/>
      <c r="H2826" s="88"/>
      <c r="I2826" s="88"/>
      <c r="J2826" s="88"/>
      <c r="K2826" s="88"/>
      <c r="L2826" s="88"/>
      <c r="M2826" s="88">
        <v>19232</v>
      </c>
      <c r="N2826" s="88">
        <v>37984</v>
      </c>
      <c r="O2826" s="88"/>
      <c r="P2826" s="88"/>
      <c r="Q2826" s="88"/>
      <c r="R2826" s="88"/>
      <c r="S2826" s="88"/>
      <c r="T2826" s="88"/>
      <c r="U2826" s="88"/>
      <c r="V2826" s="88"/>
      <c r="W2826" s="140"/>
      <c r="X2826" s="140"/>
      <c r="Y2826" s="140"/>
      <c r="Z2826" s="85">
        <v>0.87682832948421863</v>
      </c>
      <c r="AA2826" s="85">
        <v>0.91003460207612452</v>
      </c>
      <c r="AB2826" s="85">
        <v>0.53800000000000003</v>
      </c>
      <c r="AC2826" s="85">
        <v>5.9200000000000003E-2</v>
      </c>
      <c r="AD2826" s="121">
        <v>1775</v>
      </c>
      <c r="AE2826" s="121">
        <v>535</v>
      </c>
      <c r="AF2826" s="88">
        <v>4397</v>
      </c>
      <c r="AG2826" s="88">
        <v>10302</v>
      </c>
    </row>
    <row r="2827" spans="1:33" s="82" customFormat="1">
      <c r="A2827" s="82" t="s">
        <v>155</v>
      </c>
      <c r="B2827" s="13" t="s">
        <v>74</v>
      </c>
      <c r="C2827" s="13" t="s">
        <v>188</v>
      </c>
      <c r="D2827" s="13">
        <v>2017</v>
      </c>
      <c r="E2827" s="13">
        <v>2018</v>
      </c>
      <c r="F2827" s="13" t="s">
        <v>244</v>
      </c>
      <c r="G2827" s="88"/>
      <c r="H2827" s="88"/>
      <c r="I2827" s="88"/>
      <c r="J2827" s="88"/>
      <c r="K2827" s="88"/>
      <c r="L2827" s="88"/>
      <c r="M2827" s="88">
        <v>45652</v>
      </c>
      <c r="N2827" s="88">
        <v>87809</v>
      </c>
      <c r="O2827" s="88"/>
      <c r="P2827" s="88"/>
      <c r="Q2827" s="88"/>
      <c r="R2827" s="88"/>
      <c r="S2827" s="88"/>
      <c r="T2827" s="88"/>
      <c r="U2827" s="88"/>
      <c r="V2827" s="88"/>
      <c r="W2827" s="140"/>
      <c r="X2827" s="140"/>
      <c r="Y2827" s="140"/>
      <c r="Z2827" s="85">
        <v>0.98702983138780809</v>
      </c>
      <c r="AA2827" s="85">
        <v>0.96226415094339623</v>
      </c>
      <c r="AB2827" s="85">
        <v>0.75</v>
      </c>
      <c r="AC2827" s="85">
        <v>4.5999999999999999E-2</v>
      </c>
      <c r="AD2827" s="121">
        <v>2560</v>
      </c>
      <c r="AE2827" s="121">
        <v>593</v>
      </c>
      <c r="AF2827" s="88">
        <v>7675</v>
      </c>
      <c r="AG2827" s="88">
        <v>16022</v>
      </c>
    </row>
    <row r="2828" spans="1:33" s="82" customFormat="1">
      <c r="A2828" s="82" t="s">
        <v>156</v>
      </c>
      <c r="B2828" s="13" t="s">
        <v>74</v>
      </c>
      <c r="C2828" s="13" t="s">
        <v>188</v>
      </c>
      <c r="D2828" s="13">
        <v>2017</v>
      </c>
      <c r="E2828" s="13">
        <v>2018</v>
      </c>
      <c r="F2828" s="13" t="s">
        <v>244</v>
      </c>
      <c r="G2828" s="88"/>
      <c r="H2828" s="88"/>
      <c r="I2828" s="88"/>
      <c r="J2828" s="88"/>
      <c r="K2828" s="88"/>
      <c r="L2828" s="88"/>
      <c r="M2828" s="88">
        <v>14362</v>
      </c>
      <c r="N2828" s="88">
        <v>25568</v>
      </c>
      <c r="O2828" s="88"/>
      <c r="P2828" s="88"/>
      <c r="Q2828" s="88"/>
      <c r="R2828" s="88"/>
      <c r="S2828" s="88"/>
      <c r="T2828" s="88"/>
      <c r="U2828" s="88"/>
      <c r="V2828" s="88"/>
      <c r="W2828" s="140"/>
      <c r="X2828" s="140"/>
      <c r="Y2828" s="140"/>
      <c r="Z2828" s="85">
        <v>0.96788321167883207</v>
      </c>
      <c r="AA2828" s="85">
        <v>0.970873786407767</v>
      </c>
      <c r="AB2828" s="85">
        <v>0.53800000000000003</v>
      </c>
      <c r="AC2828" s="85">
        <v>5.9200000000000003E-2</v>
      </c>
      <c r="AD2828" s="121">
        <v>1003</v>
      </c>
      <c r="AE2828" s="121">
        <v>344</v>
      </c>
      <c r="AF2828" s="88">
        <v>2245</v>
      </c>
      <c r="AG2828" s="88">
        <v>4852</v>
      </c>
    </row>
    <row r="2829" spans="1:33" s="82" customFormat="1">
      <c r="A2829" s="82" t="s">
        <v>157</v>
      </c>
      <c r="B2829" s="13" t="s">
        <v>75</v>
      </c>
      <c r="C2829" s="13" t="s">
        <v>188</v>
      </c>
      <c r="D2829" s="13">
        <v>2017</v>
      </c>
      <c r="E2829" s="13">
        <v>2018</v>
      </c>
      <c r="F2829" s="13" t="s">
        <v>244</v>
      </c>
      <c r="G2829" s="88"/>
      <c r="H2829" s="88"/>
      <c r="I2829" s="88"/>
      <c r="J2829" s="88"/>
      <c r="K2829" s="88"/>
      <c r="L2829" s="88"/>
      <c r="M2829" s="88">
        <v>12331</v>
      </c>
      <c r="N2829" s="88">
        <v>23085</v>
      </c>
      <c r="O2829" s="88"/>
      <c r="P2829" s="88"/>
      <c r="Q2829" s="88"/>
      <c r="R2829" s="88"/>
      <c r="S2829" s="88"/>
      <c r="T2829" s="88"/>
      <c r="U2829" s="88"/>
      <c r="V2829" s="88"/>
      <c r="W2829" s="140"/>
      <c r="X2829" s="140"/>
      <c r="Y2829" s="140"/>
      <c r="Z2829" s="85">
        <v>0.93717277486910999</v>
      </c>
      <c r="AA2829" s="85">
        <v>0.95717884130982367</v>
      </c>
      <c r="AB2829" s="85">
        <v>0.53800000000000003</v>
      </c>
      <c r="AC2829" s="85">
        <v>5.9200000000000003E-2</v>
      </c>
      <c r="AD2829" s="121">
        <v>961</v>
      </c>
      <c r="AE2829" s="121">
        <v>231</v>
      </c>
      <c r="AF2829" s="88">
        <v>500</v>
      </c>
      <c r="AG2829" s="88">
        <v>823</v>
      </c>
    </row>
    <row r="2830" spans="1:33" s="82" customFormat="1">
      <c r="A2830" s="82" t="s">
        <v>158</v>
      </c>
      <c r="B2830" s="13" t="s">
        <v>75</v>
      </c>
      <c r="C2830" s="13" t="s">
        <v>188</v>
      </c>
      <c r="D2830" s="13">
        <v>2017</v>
      </c>
      <c r="E2830" s="13">
        <v>2018</v>
      </c>
      <c r="F2830" s="13" t="s">
        <v>244</v>
      </c>
      <c r="G2830" s="88"/>
      <c r="H2830" s="88"/>
      <c r="I2830" s="88"/>
      <c r="J2830" s="88"/>
      <c r="K2830" s="88"/>
      <c r="L2830" s="88"/>
      <c r="M2830" s="88">
        <v>156</v>
      </c>
      <c r="N2830" s="88">
        <v>262</v>
      </c>
      <c r="O2830" s="88"/>
      <c r="P2830" s="88"/>
      <c r="Q2830" s="88"/>
      <c r="R2830" s="88"/>
      <c r="S2830" s="88"/>
      <c r="T2830" s="88"/>
      <c r="U2830" s="88"/>
      <c r="V2830" s="88"/>
      <c r="W2830" s="140"/>
      <c r="X2830" s="140"/>
      <c r="Y2830" s="140"/>
      <c r="Z2830" s="85">
        <v>1</v>
      </c>
      <c r="AA2830" s="85">
        <v>1</v>
      </c>
      <c r="AB2830" s="85">
        <v>0.53800000000000003</v>
      </c>
      <c r="AC2830" s="85">
        <v>5.9200000000000003E-2</v>
      </c>
      <c r="AD2830" s="121">
        <v>9</v>
      </c>
      <c r="AE2830" s="121">
        <v>0</v>
      </c>
      <c r="AF2830" s="88" t="s">
        <v>430</v>
      </c>
      <c r="AG2830" s="88" t="s">
        <v>430</v>
      </c>
    </row>
    <row r="2831" spans="1:33" s="82" customFormat="1">
      <c r="A2831" s="82" t="s">
        <v>159</v>
      </c>
      <c r="B2831" s="13" t="s">
        <v>75</v>
      </c>
      <c r="C2831" s="13" t="s">
        <v>188</v>
      </c>
      <c r="D2831" s="13">
        <v>2017</v>
      </c>
      <c r="E2831" s="13">
        <v>2018</v>
      </c>
      <c r="F2831" s="13" t="s">
        <v>244</v>
      </c>
      <c r="G2831" s="88"/>
      <c r="H2831" s="88"/>
      <c r="I2831" s="88"/>
      <c r="J2831" s="88"/>
      <c r="K2831" s="88"/>
      <c r="L2831" s="88"/>
      <c r="M2831" s="88">
        <v>3078</v>
      </c>
      <c r="N2831" s="88">
        <v>6353</v>
      </c>
      <c r="O2831" s="88"/>
      <c r="P2831" s="88"/>
      <c r="Q2831" s="88"/>
      <c r="R2831" s="88"/>
      <c r="S2831" s="88"/>
      <c r="T2831" s="88"/>
      <c r="U2831" s="88"/>
      <c r="V2831" s="88"/>
      <c r="W2831" s="140"/>
      <c r="X2831" s="140"/>
      <c r="Y2831" s="140"/>
      <c r="Z2831" s="85">
        <v>0.95348837209302328</v>
      </c>
      <c r="AA2831" s="85">
        <v>0.88135593220338981</v>
      </c>
      <c r="AB2831" s="85">
        <v>0.53800000000000003</v>
      </c>
      <c r="AC2831" s="85">
        <v>5.9200000000000003E-2</v>
      </c>
      <c r="AD2831" s="121">
        <v>278</v>
      </c>
      <c r="AE2831" s="121">
        <v>95</v>
      </c>
      <c r="AF2831" s="88">
        <v>156</v>
      </c>
      <c r="AG2831" s="88">
        <v>287</v>
      </c>
    </row>
    <row r="2832" spans="1:33" s="82" customFormat="1">
      <c r="A2832" s="82" t="s">
        <v>160</v>
      </c>
      <c r="B2832" s="13" t="s">
        <v>74</v>
      </c>
      <c r="C2832" s="13" t="s">
        <v>188</v>
      </c>
      <c r="D2832" s="13">
        <v>2017</v>
      </c>
      <c r="E2832" s="13">
        <v>2018</v>
      </c>
      <c r="F2832" s="13" t="s">
        <v>244</v>
      </c>
      <c r="G2832" s="88"/>
      <c r="H2832" s="88"/>
      <c r="I2832" s="88"/>
      <c r="J2832" s="88"/>
      <c r="K2832" s="88"/>
      <c r="L2832" s="88"/>
      <c r="M2832" s="88">
        <v>20974</v>
      </c>
      <c r="N2832" s="88">
        <v>39153</v>
      </c>
      <c r="O2832" s="88"/>
      <c r="P2832" s="88"/>
      <c r="Q2832" s="88"/>
      <c r="R2832" s="88"/>
      <c r="S2832" s="88"/>
      <c r="T2832" s="88"/>
      <c r="U2832" s="88"/>
      <c r="V2832" s="88"/>
      <c r="W2832" s="140"/>
      <c r="X2832" s="140"/>
      <c r="Y2832" s="140"/>
      <c r="Z2832" s="85">
        <v>0.96977329974811088</v>
      </c>
      <c r="AA2832" s="85">
        <v>0.96082474226804127</v>
      </c>
      <c r="AB2832" s="85">
        <v>0</v>
      </c>
      <c r="AC2832" s="85">
        <v>2.4899999999999999E-2</v>
      </c>
      <c r="AD2832" s="121">
        <v>1372</v>
      </c>
      <c r="AE2832" s="121">
        <v>437</v>
      </c>
      <c r="AF2832" s="88">
        <v>1909</v>
      </c>
      <c r="AG2832" s="88">
        <v>3884</v>
      </c>
    </row>
    <row r="2833" spans="1:33" s="82" customFormat="1">
      <c r="A2833" s="82" t="s">
        <v>161</v>
      </c>
      <c r="B2833" s="13" t="s">
        <v>74</v>
      </c>
      <c r="C2833" s="13" t="s">
        <v>188</v>
      </c>
      <c r="D2833" s="13">
        <v>2017</v>
      </c>
      <c r="E2833" s="13">
        <v>2018</v>
      </c>
      <c r="F2833" s="13" t="s">
        <v>244</v>
      </c>
      <c r="G2833" s="88"/>
      <c r="H2833" s="88"/>
      <c r="I2833" s="88"/>
      <c r="J2833" s="88"/>
      <c r="K2833" s="88"/>
      <c r="L2833" s="88"/>
      <c r="M2833" s="88">
        <v>16881</v>
      </c>
      <c r="N2833" s="88">
        <v>29682</v>
      </c>
      <c r="O2833" s="88"/>
      <c r="P2833" s="88"/>
      <c r="Q2833" s="88"/>
      <c r="R2833" s="88"/>
      <c r="S2833" s="88"/>
      <c r="T2833" s="88"/>
      <c r="U2833" s="88"/>
      <c r="V2833" s="88"/>
      <c r="W2833" s="140"/>
      <c r="X2833" s="140"/>
      <c r="Y2833" s="140"/>
      <c r="Z2833" s="85">
        <v>0.86422413793103448</v>
      </c>
      <c r="AA2833" s="85">
        <v>0.51038575667655783</v>
      </c>
      <c r="AB2833" s="85">
        <v>0.53800000000000003</v>
      </c>
      <c r="AC2833" s="85">
        <v>5.9200000000000003E-2</v>
      </c>
      <c r="AD2833" s="121">
        <v>931</v>
      </c>
      <c r="AE2833" s="121">
        <v>371</v>
      </c>
      <c r="AF2833" s="88">
        <v>2520</v>
      </c>
      <c r="AG2833" s="88">
        <v>5355</v>
      </c>
    </row>
    <row r="2834" spans="1:33" s="82" customFormat="1">
      <c r="A2834" s="82" t="s">
        <v>162</v>
      </c>
      <c r="B2834" s="13" t="s">
        <v>75</v>
      </c>
      <c r="C2834" s="13" t="s">
        <v>188</v>
      </c>
      <c r="D2834" s="13">
        <v>2017</v>
      </c>
      <c r="E2834" s="13">
        <v>2018</v>
      </c>
      <c r="F2834" s="13" t="s">
        <v>244</v>
      </c>
      <c r="G2834" s="88"/>
      <c r="H2834" s="88"/>
      <c r="I2834" s="88"/>
      <c r="J2834" s="88"/>
      <c r="K2834" s="88"/>
      <c r="L2834" s="88"/>
      <c r="M2834" s="88">
        <v>38671</v>
      </c>
      <c r="N2834" s="88">
        <v>80673</v>
      </c>
      <c r="O2834" s="88"/>
      <c r="P2834" s="88"/>
      <c r="Q2834" s="88"/>
      <c r="R2834" s="88"/>
      <c r="S2834" s="88"/>
      <c r="T2834" s="88"/>
      <c r="U2834" s="88"/>
      <c r="V2834" s="88"/>
      <c r="W2834" s="140"/>
      <c r="X2834" s="140"/>
      <c r="Y2834" s="140"/>
      <c r="Z2834" s="85">
        <v>0.98370197904540158</v>
      </c>
      <c r="AA2834" s="85">
        <v>0.94096916299559474</v>
      </c>
      <c r="AB2834" s="85">
        <v>1</v>
      </c>
      <c r="AC2834" s="85">
        <v>2.0299999999999999E-2</v>
      </c>
      <c r="AD2834" s="121">
        <v>2578</v>
      </c>
      <c r="AE2834" s="121">
        <v>585</v>
      </c>
      <c r="AF2834" s="88">
        <v>3940</v>
      </c>
      <c r="AG2834" s="88">
        <v>8884</v>
      </c>
    </row>
    <row r="2835" spans="1:33" s="82" customFormat="1">
      <c r="A2835" s="82" t="s">
        <v>163</v>
      </c>
      <c r="B2835" s="13" t="s">
        <v>75</v>
      </c>
      <c r="C2835" s="13" t="s">
        <v>188</v>
      </c>
      <c r="D2835" s="13">
        <v>2017</v>
      </c>
      <c r="E2835" s="13">
        <v>2018</v>
      </c>
      <c r="F2835" s="13" t="s">
        <v>244</v>
      </c>
      <c r="G2835" s="88"/>
      <c r="H2835" s="88"/>
      <c r="I2835" s="88"/>
      <c r="J2835" s="88"/>
      <c r="K2835" s="88"/>
      <c r="L2835" s="88"/>
      <c r="M2835" s="88">
        <v>5359</v>
      </c>
      <c r="N2835" s="88">
        <v>12232</v>
      </c>
      <c r="O2835" s="88"/>
      <c r="P2835" s="88"/>
      <c r="Q2835" s="88"/>
      <c r="R2835" s="88"/>
      <c r="S2835" s="88"/>
      <c r="T2835" s="88"/>
      <c r="U2835" s="88"/>
      <c r="V2835" s="88"/>
      <c r="W2835" s="140"/>
      <c r="X2835" s="140"/>
      <c r="Y2835" s="140"/>
      <c r="Z2835" s="85">
        <v>0.97397769516728627</v>
      </c>
      <c r="AA2835" s="85">
        <v>0.95169082125603865</v>
      </c>
      <c r="AB2835" s="85">
        <v>0.53800000000000003</v>
      </c>
      <c r="AC2835" s="85">
        <v>5.9200000000000003E-2</v>
      </c>
      <c r="AD2835" s="121">
        <v>409</v>
      </c>
      <c r="AE2835" s="121">
        <v>112</v>
      </c>
      <c r="AF2835" s="88">
        <v>549</v>
      </c>
      <c r="AG2835" s="88">
        <v>1262</v>
      </c>
    </row>
    <row r="2836" spans="1:33" s="82" customFormat="1">
      <c r="A2836" s="82" t="s">
        <v>164</v>
      </c>
      <c r="B2836" s="13" t="s">
        <v>75</v>
      </c>
      <c r="C2836" s="13" t="s">
        <v>188</v>
      </c>
      <c r="D2836" s="13">
        <v>2017</v>
      </c>
      <c r="E2836" s="13">
        <v>2018</v>
      </c>
      <c r="F2836" s="13" t="s">
        <v>244</v>
      </c>
      <c r="G2836" s="88"/>
      <c r="H2836" s="88"/>
      <c r="I2836" s="88"/>
      <c r="J2836" s="88"/>
      <c r="K2836" s="88"/>
      <c r="L2836" s="88"/>
      <c r="M2836" s="88">
        <v>4159</v>
      </c>
      <c r="N2836" s="88">
        <v>9011</v>
      </c>
      <c r="O2836" s="88"/>
      <c r="P2836" s="88"/>
      <c r="Q2836" s="88"/>
      <c r="R2836" s="88"/>
      <c r="S2836" s="88"/>
      <c r="T2836" s="88"/>
      <c r="U2836" s="88"/>
      <c r="V2836" s="88"/>
      <c r="W2836" s="140"/>
      <c r="X2836" s="140"/>
      <c r="Y2836" s="140"/>
      <c r="Z2836" s="85">
        <v>0.89671361502347413</v>
      </c>
      <c r="AA2836" s="85">
        <v>0.94557823129251706</v>
      </c>
      <c r="AB2836" s="85">
        <v>0.53800000000000003</v>
      </c>
      <c r="AC2836" s="85">
        <v>5.9200000000000003E-2</v>
      </c>
      <c r="AD2836" s="121">
        <v>367</v>
      </c>
      <c r="AE2836" s="121">
        <v>45</v>
      </c>
      <c r="AF2836" s="88">
        <v>384</v>
      </c>
      <c r="AG2836" s="88">
        <v>841</v>
      </c>
    </row>
    <row r="2837" spans="1:33" s="82" customFormat="1">
      <c r="A2837" s="82" t="s">
        <v>165</v>
      </c>
      <c r="B2837" s="13" t="s">
        <v>75</v>
      </c>
      <c r="C2837" s="13" t="s">
        <v>188</v>
      </c>
      <c r="D2837" s="13">
        <v>2017</v>
      </c>
      <c r="E2837" s="13">
        <v>2018</v>
      </c>
      <c r="F2837" s="13" t="s">
        <v>244</v>
      </c>
      <c r="G2837" s="88"/>
      <c r="H2837" s="88"/>
      <c r="I2837" s="88"/>
      <c r="J2837" s="88"/>
      <c r="K2837" s="88"/>
      <c r="L2837" s="88"/>
      <c r="M2837" s="88">
        <v>986</v>
      </c>
      <c r="N2837" s="88">
        <v>1685</v>
      </c>
      <c r="O2837" s="88"/>
      <c r="P2837" s="88"/>
      <c r="Q2837" s="88"/>
      <c r="R2837" s="88"/>
      <c r="S2837" s="88"/>
      <c r="T2837" s="88"/>
      <c r="U2837" s="88"/>
      <c r="V2837" s="88"/>
      <c r="W2837" s="140"/>
      <c r="X2837" s="140"/>
      <c r="Y2837" s="140"/>
      <c r="Z2837" s="85">
        <v>0.984375</v>
      </c>
      <c r="AA2837" s="85">
        <v>0.63636363636363635</v>
      </c>
      <c r="AB2837" s="85">
        <v>0.53800000000000003</v>
      </c>
      <c r="AC2837" s="85">
        <v>5.9200000000000003E-2</v>
      </c>
      <c r="AD2837" s="121">
        <v>76</v>
      </c>
      <c r="AE2837" s="121">
        <v>15</v>
      </c>
      <c r="AF2837" s="88">
        <v>29</v>
      </c>
      <c r="AG2837" s="88">
        <v>42</v>
      </c>
    </row>
    <row r="2838" spans="1:33" s="82" customFormat="1">
      <c r="A2838" s="82" t="s">
        <v>166</v>
      </c>
      <c r="B2838" s="13" t="s">
        <v>74</v>
      </c>
      <c r="C2838" s="13" t="s">
        <v>188</v>
      </c>
      <c r="D2838" s="13">
        <v>2017</v>
      </c>
      <c r="E2838" s="13">
        <v>2018</v>
      </c>
      <c r="F2838" s="13" t="s">
        <v>244</v>
      </c>
      <c r="G2838" s="88"/>
      <c r="H2838" s="88"/>
      <c r="I2838" s="88"/>
      <c r="J2838" s="88"/>
      <c r="K2838" s="88"/>
      <c r="L2838" s="88"/>
      <c r="M2838" s="88">
        <v>51026</v>
      </c>
      <c r="N2838" s="88">
        <v>117544</v>
      </c>
      <c r="O2838" s="88"/>
      <c r="P2838" s="88"/>
      <c r="Q2838" s="88"/>
      <c r="R2838" s="88"/>
      <c r="S2838" s="88"/>
      <c r="T2838" s="88"/>
      <c r="U2838" s="88"/>
      <c r="V2838" s="88"/>
      <c r="W2838" s="140"/>
      <c r="X2838" s="140"/>
      <c r="Y2838" s="140"/>
      <c r="Z2838" s="85">
        <v>0.99417475728155336</v>
      </c>
      <c r="AA2838" s="85">
        <v>0.82352941176470584</v>
      </c>
      <c r="AB2838" s="85">
        <v>0.2</v>
      </c>
      <c r="AC2838" s="85">
        <v>2.3400000000000001E-2</v>
      </c>
      <c r="AD2838" s="121">
        <v>2627</v>
      </c>
      <c r="AE2838" s="121">
        <v>199</v>
      </c>
      <c r="AF2838" s="88">
        <v>7442</v>
      </c>
      <c r="AG2838" s="88">
        <v>17861</v>
      </c>
    </row>
    <row r="2839" spans="1:33" s="82" customFormat="1">
      <c r="A2839" s="82" t="s">
        <v>167</v>
      </c>
      <c r="B2839" s="13" t="s">
        <v>75</v>
      </c>
      <c r="C2839" s="13" t="s">
        <v>188</v>
      </c>
      <c r="D2839" s="13">
        <v>2017</v>
      </c>
      <c r="E2839" s="13">
        <v>2018</v>
      </c>
      <c r="F2839" s="13" t="s">
        <v>244</v>
      </c>
      <c r="G2839" s="88"/>
      <c r="H2839" s="88"/>
      <c r="I2839" s="88"/>
      <c r="J2839" s="88"/>
      <c r="K2839" s="88"/>
      <c r="L2839" s="88"/>
      <c r="M2839" s="88">
        <v>2685</v>
      </c>
      <c r="N2839" s="88">
        <v>4725</v>
      </c>
      <c r="O2839" s="88"/>
      <c r="P2839" s="88"/>
      <c r="Q2839" s="88"/>
      <c r="R2839" s="88"/>
      <c r="S2839" s="88"/>
      <c r="T2839" s="88"/>
      <c r="U2839" s="88"/>
      <c r="V2839" s="88"/>
      <c r="W2839" s="140"/>
      <c r="X2839" s="140"/>
      <c r="Y2839" s="140"/>
      <c r="Z2839" s="85">
        <v>0.97457627118644063</v>
      </c>
      <c r="AA2839" s="85">
        <v>0.97222222222222221</v>
      </c>
      <c r="AB2839" s="85">
        <v>0.53800000000000003</v>
      </c>
      <c r="AC2839" s="85">
        <v>5.9200000000000003E-2</v>
      </c>
      <c r="AD2839" s="121">
        <v>192</v>
      </c>
      <c r="AE2839" s="121">
        <v>2</v>
      </c>
      <c r="AF2839" s="88">
        <v>84</v>
      </c>
      <c r="AG2839" s="88">
        <v>130</v>
      </c>
    </row>
    <row r="2840" spans="1:33" s="82" customFormat="1">
      <c r="A2840" s="82" t="s">
        <v>168</v>
      </c>
      <c r="B2840" s="13" t="s">
        <v>74</v>
      </c>
      <c r="C2840" s="13" t="s">
        <v>188</v>
      </c>
      <c r="D2840" s="13">
        <v>2017</v>
      </c>
      <c r="E2840" s="13">
        <v>2018</v>
      </c>
      <c r="F2840" s="13" t="s">
        <v>244</v>
      </c>
      <c r="G2840" s="88"/>
      <c r="H2840" s="88"/>
      <c r="I2840" s="88"/>
      <c r="J2840" s="88"/>
      <c r="K2840" s="88"/>
      <c r="L2840" s="88"/>
      <c r="M2840" s="88">
        <v>34448</v>
      </c>
      <c r="N2840" s="88">
        <v>67604</v>
      </c>
      <c r="O2840" s="88"/>
      <c r="P2840" s="88"/>
      <c r="Q2840" s="88"/>
      <c r="R2840" s="88"/>
      <c r="S2840" s="88"/>
      <c r="T2840" s="88"/>
      <c r="U2840" s="88"/>
      <c r="V2840" s="88"/>
      <c r="W2840" s="140"/>
      <c r="X2840" s="140"/>
      <c r="Y2840" s="140"/>
      <c r="Z2840" s="85">
        <v>0.98945286750164796</v>
      </c>
      <c r="AA2840" s="85">
        <v>0.95342465753424654</v>
      </c>
      <c r="AB2840" s="85">
        <v>0</v>
      </c>
      <c r="AC2840" s="85">
        <v>6.9099999999999995E-2</v>
      </c>
      <c r="AD2840" s="121">
        <v>2541</v>
      </c>
      <c r="AE2840" s="121">
        <v>490</v>
      </c>
      <c r="AF2840" s="88">
        <v>5870</v>
      </c>
      <c r="AG2840" s="88">
        <v>13722</v>
      </c>
    </row>
    <row r="2841" spans="1:33" s="82" customFormat="1">
      <c r="A2841" s="82" t="s">
        <v>169</v>
      </c>
      <c r="B2841" s="13" t="s">
        <v>74</v>
      </c>
      <c r="C2841" s="13" t="s">
        <v>188</v>
      </c>
      <c r="D2841" s="13">
        <v>2017</v>
      </c>
      <c r="E2841" s="13">
        <v>2018</v>
      </c>
      <c r="F2841" s="13" t="s">
        <v>244</v>
      </c>
      <c r="G2841" s="88"/>
      <c r="H2841" s="88"/>
      <c r="I2841" s="88"/>
      <c r="J2841" s="88"/>
      <c r="K2841" s="88"/>
      <c r="L2841" s="88"/>
      <c r="M2841" s="88">
        <v>10146</v>
      </c>
      <c r="N2841" s="88">
        <v>18712</v>
      </c>
      <c r="O2841" s="88"/>
      <c r="P2841" s="88"/>
      <c r="Q2841" s="88"/>
      <c r="R2841" s="88"/>
      <c r="S2841" s="88"/>
      <c r="T2841" s="88"/>
      <c r="U2841" s="88"/>
      <c r="V2841" s="88"/>
      <c r="W2841" s="140"/>
      <c r="X2841" s="140"/>
      <c r="Y2841" s="140"/>
      <c r="Z2841" s="85">
        <v>0.81632653061224492</v>
      </c>
      <c r="AA2841" s="85">
        <v>0.86448598130841126</v>
      </c>
      <c r="AB2841" s="85">
        <v>0.53800000000000003</v>
      </c>
      <c r="AC2841" s="85">
        <v>5.9200000000000003E-2</v>
      </c>
      <c r="AD2841" s="121">
        <v>833</v>
      </c>
      <c r="AE2841" s="121">
        <v>235</v>
      </c>
      <c r="AF2841" s="88">
        <v>785</v>
      </c>
      <c r="AG2841" s="88">
        <v>1605</v>
      </c>
    </row>
    <row r="2842" spans="1:33" s="82" customFormat="1">
      <c r="A2842" s="82" t="s">
        <v>170</v>
      </c>
      <c r="B2842" s="13" t="s">
        <v>75</v>
      </c>
      <c r="C2842" s="13" t="s">
        <v>188</v>
      </c>
      <c r="D2842" s="13">
        <v>2017</v>
      </c>
      <c r="E2842" s="13">
        <v>2018</v>
      </c>
      <c r="F2842" s="13" t="s">
        <v>244</v>
      </c>
      <c r="G2842" s="88"/>
      <c r="H2842" s="88"/>
      <c r="I2842" s="88"/>
      <c r="J2842" s="88"/>
      <c r="K2842" s="88"/>
      <c r="L2842" s="88"/>
      <c r="M2842" s="88">
        <v>5989</v>
      </c>
      <c r="N2842" s="88">
        <v>12838</v>
      </c>
      <c r="O2842" s="88"/>
      <c r="P2842" s="88"/>
      <c r="Q2842" s="88"/>
      <c r="R2842" s="88"/>
      <c r="S2842" s="88"/>
      <c r="T2842" s="88"/>
      <c r="U2842" s="88"/>
      <c r="V2842" s="88"/>
      <c r="W2842" s="140"/>
      <c r="X2842" s="140"/>
      <c r="Y2842" s="140"/>
      <c r="Z2842" s="85">
        <v>0.98559077809798268</v>
      </c>
      <c r="AA2842" s="85">
        <v>0.97265625</v>
      </c>
      <c r="AB2842" s="85">
        <v>0.53800000000000003</v>
      </c>
      <c r="AC2842" s="85">
        <v>5.9200000000000003E-2</v>
      </c>
      <c r="AD2842" s="121">
        <v>459</v>
      </c>
      <c r="AE2842" s="121">
        <v>77</v>
      </c>
      <c r="AF2842" s="88">
        <v>423</v>
      </c>
      <c r="AG2842" s="88">
        <v>901</v>
      </c>
    </row>
    <row r="2843" spans="1:33" s="82" customFormat="1">
      <c r="A2843" s="48" t="s">
        <v>171</v>
      </c>
      <c r="B2843" s="13" t="s">
        <v>66</v>
      </c>
      <c r="C2843" s="13" t="s">
        <v>3</v>
      </c>
      <c r="D2843" s="13">
        <v>2018</v>
      </c>
      <c r="E2843" s="13">
        <v>2018</v>
      </c>
      <c r="F2843" s="13" t="s">
        <v>244</v>
      </c>
      <c r="G2843" s="88">
        <v>231845</v>
      </c>
      <c r="H2843" s="88">
        <v>1740342</v>
      </c>
      <c r="I2843" s="88">
        <v>1974</v>
      </c>
      <c r="J2843" s="88">
        <v>16808</v>
      </c>
      <c r="K2843" s="88">
        <v>233819</v>
      </c>
      <c r="L2843" s="88">
        <v>1757150</v>
      </c>
      <c r="M2843" s="88">
        <v>1990969</v>
      </c>
      <c r="N2843" s="88">
        <v>4060982</v>
      </c>
      <c r="O2843" s="88">
        <v>595166</v>
      </c>
      <c r="P2843" s="88">
        <v>3421826</v>
      </c>
      <c r="Q2843" s="88">
        <v>4016992</v>
      </c>
      <c r="R2843" s="88">
        <v>6608</v>
      </c>
      <c r="S2843" s="88">
        <v>37382</v>
      </c>
      <c r="T2843" s="88">
        <v>43990</v>
      </c>
      <c r="U2843" s="88">
        <v>601774</v>
      </c>
      <c r="V2843" s="88">
        <v>3459208</v>
      </c>
      <c r="W2843" s="140">
        <v>540728340</v>
      </c>
      <c r="X2843" s="140">
        <v>4869428</v>
      </c>
      <c r="Y2843" s="140">
        <v>545597768</v>
      </c>
      <c r="Z2843" s="85">
        <v>0.97950903442073423</v>
      </c>
      <c r="AA2843" s="85">
        <v>0.90960405489912122</v>
      </c>
      <c r="AB2843" s="85">
        <v>0.59499999999999997</v>
      </c>
      <c r="AC2843" s="85">
        <v>6.2700000000000006E-2</v>
      </c>
      <c r="AD2843" s="121">
        <v>178297</v>
      </c>
      <c r="AE2843" s="121">
        <v>61921</v>
      </c>
      <c r="AF2843" s="121">
        <v>266648</v>
      </c>
      <c r="AG2843" s="121">
        <v>574799</v>
      </c>
    </row>
    <row r="2844" spans="1:33" s="82" customFormat="1">
      <c r="A2844" s="48" t="s">
        <v>172</v>
      </c>
      <c r="B2844" s="13" t="s">
        <v>74</v>
      </c>
      <c r="C2844" s="13" t="s">
        <v>3</v>
      </c>
      <c r="D2844" s="13">
        <v>2018</v>
      </c>
      <c r="E2844" s="13">
        <v>2018</v>
      </c>
      <c r="F2844" s="13" t="s">
        <v>244</v>
      </c>
      <c r="G2844" s="88"/>
      <c r="H2844" s="88"/>
      <c r="I2844" s="88"/>
      <c r="J2844" s="88"/>
      <c r="K2844" s="88"/>
      <c r="L2844" s="88"/>
      <c r="M2844" s="88">
        <v>56497</v>
      </c>
      <c r="N2844" s="88">
        <v>104937</v>
      </c>
      <c r="O2844" s="88"/>
      <c r="P2844" s="88"/>
      <c r="Q2844" s="88"/>
      <c r="R2844" s="88"/>
      <c r="S2844" s="88"/>
      <c r="T2844" s="88"/>
      <c r="U2844" s="88"/>
      <c r="V2844" s="88"/>
      <c r="W2844" s="140"/>
      <c r="X2844" s="140"/>
      <c r="Y2844" s="140"/>
      <c r="Z2844" s="25">
        <v>0.98519999999999996</v>
      </c>
      <c r="AA2844" s="25">
        <v>0.9829</v>
      </c>
      <c r="AB2844" s="85">
        <v>0.85699999999999998</v>
      </c>
      <c r="AC2844" s="85">
        <v>4.5199999999999997E-2</v>
      </c>
      <c r="AD2844" s="121">
        <v>5746</v>
      </c>
      <c r="AE2844" s="121">
        <v>2151</v>
      </c>
      <c r="AF2844" s="121">
        <v>6311</v>
      </c>
      <c r="AG2844" s="121">
        <v>12444</v>
      </c>
    </row>
    <row r="2845" spans="1:33" s="82" customFormat="1">
      <c r="A2845" s="48" t="s">
        <v>173</v>
      </c>
      <c r="B2845" s="13" t="s">
        <v>75</v>
      </c>
      <c r="C2845" s="13" t="s">
        <v>3</v>
      </c>
      <c r="D2845" s="13">
        <v>2018</v>
      </c>
      <c r="E2845" s="13">
        <v>2018</v>
      </c>
      <c r="F2845" s="13" t="s">
        <v>244</v>
      </c>
      <c r="G2845" s="88"/>
      <c r="H2845" s="88"/>
      <c r="I2845" s="88"/>
      <c r="J2845" s="88"/>
      <c r="K2845" s="88"/>
      <c r="L2845" s="88"/>
      <c r="M2845" s="88">
        <v>79</v>
      </c>
      <c r="N2845" s="88">
        <v>139</v>
      </c>
      <c r="O2845" s="88"/>
      <c r="P2845" s="88"/>
      <c r="Q2845" s="88"/>
      <c r="R2845" s="88"/>
      <c r="S2845" s="88"/>
      <c r="T2845" s="88"/>
      <c r="U2845" s="88"/>
      <c r="V2845" s="88"/>
      <c r="W2845" s="140"/>
      <c r="X2845" s="140"/>
      <c r="Y2845" s="140"/>
      <c r="Z2845" s="85">
        <v>1</v>
      </c>
      <c r="AA2845" s="85">
        <v>1</v>
      </c>
      <c r="AB2845" s="85">
        <v>0.54500000000000004</v>
      </c>
      <c r="AC2845" s="85">
        <v>7.22E-2</v>
      </c>
      <c r="AD2845" s="121">
        <v>7</v>
      </c>
      <c r="AE2845" s="121">
        <v>1</v>
      </c>
      <c r="AF2845" s="121" t="s">
        <v>430</v>
      </c>
      <c r="AG2845" s="121" t="s">
        <v>430</v>
      </c>
    </row>
    <row r="2846" spans="1:33" s="82" customFormat="1">
      <c r="A2846" s="48" t="s">
        <v>174</v>
      </c>
      <c r="B2846" s="13" t="s">
        <v>75</v>
      </c>
      <c r="C2846" s="13" t="s">
        <v>3</v>
      </c>
      <c r="D2846" s="13">
        <v>2018</v>
      </c>
      <c r="E2846" s="13">
        <v>2018</v>
      </c>
      <c r="F2846" s="13" t="s">
        <v>244</v>
      </c>
      <c r="G2846" s="88"/>
      <c r="H2846" s="88"/>
      <c r="I2846" s="88"/>
      <c r="J2846" s="88"/>
      <c r="K2846" s="88"/>
      <c r="L2846" s="88"/>
      <c r="M2846" s="88">
        <v>1609</v>
      </c>
      <c r="N2846" s="88">
        <v>2915</v>
      </c>
      <c r="O2846" s="88"/>
      <c r="P2846" s="88"/>
      <c r="Q2846" s="88"/>
      <c r="R2846" s="88"/>
      <c r="S2846" s="88"/>
      <c r="T2846" s="88"/>
      <c r="U2846" s="88"/>
      <c r="V2846" s="88"/>
      <c r="W2846" s="140"/>
      <c r="X2846" s="140"/>
      <c r="Y2846" s="140"/>
      <c r="Z2846" s="85">
        <v>1</v>
      </c>
      <c r="AA2846" s="85">
        <v>0.98461538461538467</v>
      </c>
      <c r="AB2846" s="85">
        <v>0.54500000000000004</v>
      </c>
      <c r="AC2846" s="85">
        <v>7.22E-2</v>
      </c>
      <c r="AD2846" s="121">
        <v>144</v>
      </c>
      <c r="AE2846" s="121">
        <v>37</v>
      </c>
      <c r="AF2846" s="121">
        <v>33</v>
      </c>
      <c r="AG2846" s="121">
        <v>59</v>
      </c>
    </row>
    <row r="2847" spans="1:33" s="82" customFormat="1">
      <c r="A2847" s="48" t="s">
        <v>175</v>
      </c>
      <c r="B2847" s="13" t="s">
        <v>75</v>
      </c>
      <c r="C2847" s="13" t="s">
        <v>3</v>
      </c>
      <c r="D2847" s="13">
        <v>2018</v>
      </c>
      <c r="E2847" s="13">
        <v>2018</v>
      </c>
      <c r="F2847" s="13" t="s">
        <v>244</v>
      </c>
      <c r="G2847" s="88"/>
      <c r="H2847" s="88"/>
      <c r="I2847" s="88"/>
      <c r="J2847" s="88"/>
      <c r="K2847" s="88"/>
      <c r="L2847" s="88"/>
      <c r="M2847" s="88">
        <v>17012</v>
      </c>
      <c r="N2847" s="88">
        <v>31060</v>
      </c>
      <c r="O2847" s="88"/>
      <c r="P2847" s="88"/>
      <c r="Q2847" s="88"/>
      <c r="R2847" s="88"/>
      <c r="S2847" s="88"/>
      <c r="T2847" s="88"/>
      <c r="U2847" s="88"/>
      <c r="V2847" s="88"/>
      <c r="W2847" s="140"/>
      <c r="X2847" s="140"/>
      <c r="Y2847" s="140"/>
      <c r="Z2847" s="85">
        <v>0.93989071038251371</v>
      </c>
      <c r="AA2847" s="85">
        <v>0.94459459459459461</v>
      </c>
      <c r="AB2847" s="85">
        <v>0.54500000000000004</v>
      </c>
      <c r="AC2847" s="85">
        <v>7.22E-2</v>
      </c>
      <c r="AD2847" s="121">
        <v>1967</v>
      </c>
      <c r="AE2847" s="121">
        <v>916</v>
      </c>
      <c r="AF2847" s="121">
        <v>748</v>
      </c>
      <c r="AG2847" s="121">
        <v>1296</v>
      </c>
    </row>
    <row r="2848" spans="1:33" s="82" customFormat="1">
      <c r="A2848" s="48" t="s">
        <v>176</v>
      </c>
      <c r="B2848" s="13" t="s">
        <v>75</v>
      </c>
      <c r="C2848" s="13" t="s">
        <v>3</v>
      </c>
      <c r="D2848" s="13">
        <v>2018</v>
      </c>
      <c r="E2848" s="13">
        <v>2018</v>
      </c>
      <c r="F2848" s="13" t="s">
        <v>244</v>
      </c>
      <c r="G2848" s="88"/>
      <c r="H2848" s="88"/>
      <c r="I2848" s="88"/>
      <c r="J2848" s="88"/>
      <c r="K2848" s="88"/>
      <c r="L2848" s="88"/>
      <c r="M2848" s="88">
        <v>2798</v>
      </c>
      <c r="N2848" s="88">
        <v>5042</v>
      </c>
      <c r="O2848" s="88"/>
      <c r="P2848" s="88"/>
      <c r="Q2848" s="88"/>
      <c r="R2848" s="88"/>
      <c r="S2848" s="88"/>
      <c r="T2848" s="88"/>
      <c r="U2848" s="88"/>
      <c r="V2848" s="88"/>
      <c r="W2848" s="140"/>
      <c r="X2848" s="140"/>
      <c r="Y2848" s="140"/>
      <c r="Z2848" s="85">
        <v>0.9726027397260274</v>
      </c>
      <c r="AA2848" s="85">
        <v>0.95652173913043481</v>
      </c>
      <c r="AB2848" s="85">
        <v>0.54500000000000004</v>
      </c>
      <c r="AC2848" s="85">
        <v>7.22E-2</v>
      </c>
      <c r="AD2848" s="121">
        <v>252</v>
      </c>
      <c r="AE2848" s="121">
        <v>41</v>
      </c>
      <c r="AF2848" s="121">
        <v>62</v>
      </c>
      <c r="AG2848" s="121">
        <v>116</v>
      </c>
    </row>
    <row r="2849" spans="1:33" s="82" customFormat="1">
      <c r="A2849" s="48" t="s">
        <v>177</v>
      </c>
      <c r="B2849" s="13" t="s">
        <v>75</v>
      </c>
      <c r="C2849" s="13" t="s">
        <v>3</v>
      </c>
      <c r="D2849" s="13">
        <v>2018</v>
      </c>
      <c r="E2849" s="13">
        <v>2018</v>
      </c>
      <c r="F2849" s="13" t="s">
        <v>244</v>
      </c>
      <c r="G2849" s="88"/>
      <c r="H2849" s="88"/>
      <c r="I2849" s="88"/>
      <c r="J2849" s="88"/>
      <c r="K2849" s="88"/>
      <c r="L2849" s="88"/>
      <c r="M2849" s="88">
        <v>682</v>
      </c>
      <c r="N2849" s="88">
        <v>1486</v>
      </c>
      <c r="O2849" s="88"/>
      <c r="P2849" s="88"/>
      <c r="Q2849" s="88"/>
      <c r="R2849" s="88"/>
      <c r="S2849" s="88"/>
      <c r="T2849" s="88"/>
      <c r="U2849" s="88"/>
      <c r="V2849" s="88"/>
      <c r="W2849" s="140"/>
      <c r="X2849" s="140"/>
      <c r="Y2849" s="140"/>
      <c r="Z2849" s="85">
        <v>0.90476190476190477</v>
      </c>
      <c r="AA2849" s="85">
        <v>0.96875</v>
      </c>
      <c r="AB2849" s="85">
        <v>0.54500000000000004</v>
      </c>
      <c r="AC2849" s="85">
        <v>7.22E-2</v>
      </c>
      <c r="AD2849" s="121">
        <v>90</v>
      </c>
      <c r="AE2849" s="121">
        <v>15</v>
      </c>
      <c r="AF2849" s="121">
        <v>101</v>
      </c>
      <c r="AG2849" s="121">
        <v>238</v>
      </c>
    </row>
    <row r="2850" spans="1:33" s="82" customFormat="1">
      <c r="A2850" s="48" t="s">
        <v>178</v>
      </c>
      <c r="B2850" s="13" t="s">
        <v>74</v>
      </c>
      <c r="C2850" s="13" t="s">
        <v>3</v>
      </c>
      <c r="D2850" s="13">
        <v>2018</v>
      </c>
      <c r="E2850" s="13">
        <v>2018</v>
      </c>
      <c r="F2850" s="13" t="s">
        <v>244</v>
      </c>
      <c r="G2850" s="88"/>
      <c r="H2850" s="88"/>
      <c r="I2850" s="88"/>
      <c r="J2850" s="88"/>
      <c r="K2850" s="88"/>
      <c r="L2850" s="88"/>
      <c r="M2850" s="88">
        <v>31436</v>
      </c>
      <c r="N2850" s="88">
        <v>62160</v>
      </c>
      <c r="O2850" s="88"/>
      <c r="P2850" s="88"/>
      <c r="Q2850" s="88"/>
      <c r="R2850" s="88"/>
      <c r="S2850" s="88"/>
      <c r="T2850" s="88"/>
      <c r="U2850" s="88"/>
      <c r="V2850" s="88"/>
      <c r="W2850" s="140"/>
      <c r="X2850" s="140"/>
      <c r="Y2850" s="140"/>
      <c r="Z2850" s="85">
        <v>0.97906755470980023</v>
      </c>
      <c r="AA2850" s="85">
        <v>0.97919999999999996</v>
      </c>
      <c r="AB2850" s="85">
        <v>0.75</v>
      </c>
      <c r="AC2850" s="85">
        <v>4.0800000000000003E-2</v>
      </c>
      <c r="AD2850" s="121">
        <v>2750</v>
      </c>
      <c r="AE2850" s="121">
        <v>1091</v>
      </c>
      <c r="AF2850" s="121">
        <v>4239</v>
      </c>
      <c r="AG2850" s="121">
        <v>8610</v>
      </c>
    </row>
    <row r="2851" spans="1:33" s="82" customFormat="1">
      <c r="A2851" s="48" t="s">
        <v>179</v>
      </c>
      <c r="B2851" s="13" t="s">
        <v>75</v>
      </c>
      <c r="C2851" s="13" t="s">
        <v>3</v>
      </c>
      <c r="D2851" s="13">
        <v>2018</v>
      </c>
      <c r="E2851" s="13">
        <v>2018</v>
      </c>
      <c r="F2851" s="13" t="s">
        <v>244</v>
      </c>
      <c r="G2851" s="88"/>
      <c r="H2851" s="88"/>
      <c r="I2851" s="88"/>
      <c r="J2851" s="88"/>
      <c r="K2851" s="88"/>
      <c r="L2851" s="88"/>
      <c r="M2851" s="88">
        <v>2602</v>
      </c>
      <c r="N2851" s="88">
        <v>5196</v>
      </c>
      <c r="O2851" s="88"/>
      <c r="P2851" s="88"/>
      <c r="Q2851" s="88"/>
      <c r="R2851" s="88"/>
      <c r="S2851" s="88"/>
      <c r="T2851" s="88"/>
      <c r="U2851" s="88"/>
      <c r="V2851" s="88"/>
      <c r="W2851" s="140"/>
      <c r="X2851" s="140"/>
      <c r="Y2851" s="140"/>
      <c r="Z2851" s="85">
        <v>1</v>
      </c>
      <c r="AA2851" s="85">
        <v>0.85333333333333339</v>
      </c>
      <c r="AB2851" s="85">
        <v>0.54500000000000004</v>
      </c>
      <c r="AC2851" s="85">
        <v>7.22E-2</v>
      </c>
      <c r="AD2851" s="121">
        <v>194</v>
      </c>
      <c r="AE2851" s="121">
        <v>24</v>
      </c>
      <c r="AF2851" s="121">
        <v>107</v>
      </c>
      <c r="AG2851" s="121">
        <v>182</v>
      </c>
    </row>
    <row r="2852" spans="1:33" s="82" customFormat="1">
      <c r="A2852" s="48" t="s">
        <v>180</v>
      </c>
      <c r="B2852" s="13" t="s">
        <v>75</v>
      </c>
      <c r="C2852" s="13" t="s">
        <v>3</v>
      </c>
      <c r="D2852" s="13">
        <v>2018</v>
      </c>
      <c r="E2852" s="13">
        <v>2018</v>
      </c>
      <c r="F2852" s="13" t="s">
        <v>244</v>
      </c>
      <c r="G2852" s="88"/>
      <c r="H2852" s="88"/>
      <c r="I2852" s="88"/>
      <c r="J2852" s="88"/>
      <c r="K2852" s="88"/>
      <c r="L2852" s="88"/>
      <c r="M2852" s="88">
        <v>6529</v>
      </c>
      <c r="N2852" s="88">
        <v>11339</v>
      </c>
      <c r="O2852" s="88"/>
      <c r="P2852" s="88"/>
      <c r="Q2852" s="88"/>
      <c r="R2852" s="88"/>
      <c r="S2852" s="88"/>
      <c r="T2852" s="88"/>
      <c r="U2852" s="88"/>
      <c r="V2852" s="88"/>
      <c r="W2852" s="140"/>
      <c r="X2852" s="140"/>
      <c r="Y2852" s="140"/>
      <c r="Z2852" s="85">
        <v>0.99085365853658536</v>
      </c>
      <c r="AA2852" s="85">
        <v>1</v>
      </c>
      <c r="AB2852" s="85">
        <v>0.54500000000000004</v>
      </c>
      <c r="AC2852" s="85">
        <v>7.22E-2</v>
      </c>
      <c r="AD2852" s="121">
        <v>613</v>
      </c>
      <c r="AE2852" s="121">
        <v>104</v>
      </c>
      <c r="AF2852" s="121">
        <v>332</v>
      </c>
      <c r="AG2852" s="121">
        <v>680</v>
      </c>
    </row>
    <row r="2853" spans="1:33" s="82" customFormat="1">
      <c r="A2853" s="82" t="s">
        <v>122</v>
      </c>
      <c r="B2853" s="13" t="s">
        <v>74</v>
      </c>
      <c r="C2853" s="13" t="s">
        <v>3</v>
      </c>
      <c r="D2853" s="13">
        <v>2018</v>
      </c>
      <c r="E2853" s="13">
        <v>2018</v>
      </c>
      <c r="F2853" s="13" t="s">
        <v>244</v>
      </c>
      <c r="G2853" s="88"/>
      <c r="H2853" s="88"/>
      <c r="I2853" s="88"/>
      <c r="J2853" s="88"/>
      <c r="K2853" s="88"/>
      <c r="L2853" s="88"/>
      <c r="M2853" s="88">
        <v>95077</v>
      </c>
      <c r="N2853" s="88">
        <v>219123</v>
      </c>
      <c r="O2853" s="88"/>
      <c r="P2853" s="88"/>
      <c r="Q2853" s="88"/>
      <c r="R2853" s="88"/>
      <c r="S2853" s="88"/>
      <c r="T2853" s="88"/>
      <c r="U2853" s="88"/>
      <c r="V2853" s="88"/>
      <c r="W2853" s="140"/>
      <c r="X2853" s="140"/>
      <c r="Y2853" s="140"/>
      <c r="Z2853" s="85">
        <v>0.94232331437855399</v>
      </c>
      <c r="AA2853" s="85">
        <v>0.69015544041450783</v>
      </c>
      <c r="AB2853" s="85">
        <v>0.58299999999999996</v>
      </c>
      <c r="AC2853" s="85">
        <v>7.17E-2</v>
      </c>
      <c r="AD2853" s="121">
        <v>6327</v>
      </c>
      <c r="AE2853" s="121">
        <v>2621</v>
      </c>
      <c r="AF2853" s="121">
        <v>12551</v>
      </c>
      <c r="AG2853" s="121">
        <v>28709</v>
      </c>
    </row>
    <row r="2854" spans="1:33" s="82" customFormat="1">
      <c r="A2854" s="82" t="s">
        <v>123</v>
      </c>
      <c r="B2854" s="13" t="s">
        <v>75</v>
      </c>
      <c r="C2854" s="13" t="s">
        <v>3</v>
      </c>
      <c r="D2854" s="13">
        <v>2018</v>
      </c>
      <c r="E2854" s="13">
        <v>2018</v>
      </c>
      <c r="F2854" s="13" t="s">
        <v>244</v>
      </c>
      <c r="G2854" s="88"/>
      <c r="H2854" s="88"/>
      <c r="I2854" s="88"/>
      <c r="J2854" s="88"/>
      <c r="K2854" s="88"/>
      <c r="L2854" s="88"/>
      <c r="M2854" s="88">
        <v>1493</v>
      </c>
      <c r="N2854" s="88">
        <v>3425</v>
      </c>
      <c r="O2854" s="88"/>
      <c r="P2854" s="88"/>
      <c r="Q2854" s="88"/>
      <c r="R2854" s="88"/>
      <c r="S2854" s="88"/>
      <c r="T2854" s="88"/>
      <c r="U2854" s="88"/>
      <c r="V2854" s="88"/>
      <c r="W2854" s="140"/>
      <c r="X2854" s="140"/>
      <c r="Y2854" s="140"/>
      <c r="Z2854" s="85">
        <v>0.92405063291139244</v>
      </c>
      <c r="AA2854" s="85">
        <v>0.98039215686274506</v>
      </c>
      <c r="AB2854" s="85">
        <v>0.54500000000000004</v>
      </c>
      <c r="AC2854" s="85">
        <v>7.22E-2</v>
      </c>
      <c r="AD2854" s="121">
        <v>127</v>
      </c>
      <c r="AE2854" s="121">
        <v>21</v>
      </c>
      <c r="AF2854" s="121">
        <v>176</v>
      </c>
      <c r="AG2854" s="121">
        <v>364</v>
      </c>
    </row>
    <row r="2855" spans="1:33" s="82" customFormat="1">
      <c r="A2855" s="82" t="s">
        <v>124</v>
      </c>
      <c r="B2855" s="13" t="s">
        <v>75</v>
      </c>
      <c r="C2855" s="13" t="s">
        <v>3</v>
      </c>
      <c r="D2855" s="13">
        <v>2018</v>
      </c>
      <c r="E2855" s="13">
        <v>2018</v>
      </c>
      <c r="F2855" s="13" t="s">
        <v>244</v>
      </c>
      <c r="G2855" s="88"/>
      <c r="H2855" s="88"/>
      <c r="I2855" s="88"/>
      <c r="J2855" s="88"/>
      <c r="K2855" s="88"/>
      <c r="L2855" s="88"/>
      <c r="M2855" s="88">
        <v>12026</v>
      </c>
      <c r="N2855" s="88">
        <v>20071</v>
      </c>
      <c r="O2855" s="88"/>
      <c r="P2855" s="88"/>
      <c r="Q2855" s="88"/>
      <c r="R2855" s="88"/>
      <c r="S2855" s="88"/>
      <c r="T2855" s="88"/>
      <c r="U2855" s="88"/>
      <c r="V2855" s="88"/>
      <c r="W2855" s="140"/>
      <c r="X2855" s="140"/>
      <c r="Y2855" s="140"/>
      <c r="Z2855" s="85">
        <v>0.98493975903614461</v>
      </c>
      <c r="AA2855" s="85">
        <v>0.9854469854469855</v>
      </c>
      <c r="AB2855" s="85">
        <v>0.54500000000000004</v>
      </c>
      <c r="AC2855" s="85">
        <v>7.22E-2</v>
      </c>
      <c r="AD2855" s="121">
        <v>1425</v>
      </c>
      <c r="AE2855" s="121">
        <v>343</v>
      </c>
      <c r="AF2855" s="121">
        <v>474</v>
      </c>
      <c r="AG2855" s="121">
        <v>893</v>
      </c>
    </row>
    <row r="2856" spans="1:33" s="82" customFormat="1">
      <c r="A2856" s="82" t="s">
        <v>125</v>
      </c>
      <c r="B2856" s="13" t="s">
        <v>75</v>
      </c>
      <c r="C2856" s="13" t="s">
        <v>3</v>
      </c>
      <c r="D2856" s="13">
        <v>2018</v>
      </c>
      <c r="E2856" s="13">
        <v>2018</v>
      </c>
      <c r="F2856" s="13" t="s">
        <v>244</v>
      </c>
      <c r="G2856" s="88"/>
      <c r="H2856" s="88"/>
      <c r="I2856" s="88"/>
      <c r="J2856" s="88"/>
      <c r="K2856" s="88"/>
      <c r="L2856" s="88"/>
      <c r="M2856" s="88">
        <v>17149</v>
      </c>
      <c r="N2856" s="88">
        <v>41050</v>
      </c>
      <c r="O2856" s="88"/>
      <c r="P2856" s="88"/>
      <c r="Q2856" s="88"/>
      <c r="R2856" s="88"/>
      <c r="S2856" s="88"/>
      <c r="T2856" s="88"/>
      <c r="U2856" s="88"/>
      <c r="V2856" s="88"/>
      <c r="W2856" s="140"/>
      <c r="X2856" s="140"/>
      <c r="Y2856" s="140"/>
      <c r="Z2856" s="85">
        <v>0.97236842105263155</v>
      </c>
      <c r="AA2856" s="85">
        <v>0.92750533049040507</v>
      </c>
      <c r="AB2856" s="85">
        <v>0.54500000000000004</v>
      </c>
      <c r="AC2856" s="85">
        <v>7.22E-2</v>
      </c>
      <c r="AD2856" s="121">
        <v>1156</v>
      </c>
      <c r="AE2856" s="121">
        <v>160</v>
      </c>
      <c r="AF2856" s="121">
        <v>846</v>
      </c>
      <c r="AG2856" s="121">
        <v>1680</v>
      </c>
    </row>
    <row r="2857" spans="1:33" s="82" customFormat="1">
      <c r="A2857" s="82" t="s">
        <v>126</v>
      </c>
      <c r="B2857" s="13" t="s">
        <v>75</v>
      </c>
      <c r="C2857" s="13" t="s">
        <v>3</v>
      </c>
      <c r="D2857" s="13">
        <v>2018</v>
      </c>
      <c r="E2857" s="13">
        <v>2018</v>
      </c>
      <c r="F2857" s="13" t="s">
        <v>244</v>
      </c>
      <c r="G2857" s="88"/>
      <c r="H2857" s="88"/>
      <c r="I2857" s="88"/>
      <c r="J2857" s="88"/>
      <c r="K2857" s="88"/>
      <c r="L2857" s="88"/>
      <c r="M2857" s="88">
        <v>1033</v>
      </c>
      <c r="N2857" s="88">
        <v>2002</v>
      </c>
      <c r="O2857" s="88"/>
      <c r="P2857" s="88"/>
      <c r="Q2857" s="88"/>
      <c r="R2857" s="88"/>
      <c r="S2857" s="88"/>
      <c r="T2857" s="88"/>
      <c r="U2857" s="88"/>
      <c r="V2857" s="88"/>
      <c r="W2857" s="140"/>
      <c r="X2857" s="140"/>
      <c r="Y2857" s="140"/>
      <c r="Z2857" s="85">
        <v>1</v>
      </c>
      <c r="AA2857" s="85">
        <v>0.87234042553191493</v>
      </c>
      <c r="AB2857" s="85">
        <v>0.54500000000000004</v>
      </c>
      <c r="AC2857" s="85">
        <v>7.22E-2</v>
      </c>
      <c r="AD2857" s="121">
        <v>93</v>
      </c>
      <c r="AE2857" s="121">
        <v>7</v>
      </c>
      <c r="AF2857" s="121">
        <v>45</v>
      </c>
      <c r="AG2857" s="121">
        <v>91</v>
      </c>
    </row>
    <row r="2858" spans="1:33" s="82" customFormat="1">
      <c r="A2858" s="82" t="s">
        <v>127</v>
      </c>
      <c r="B2858" s="13" t="s">
        <v>75</v>
      </c>
      <c r="C2858" s="13" t="s">
        <v>3</v>
      </c>
      <c r="D2858" s="13">
        <v>2018</v>
      </c>
      <c r="E2858" s="13">
        <v>2018</v>
      </c>
      <c r="F2858" s="13" t="s">
        <v>244</v>
      </c>
      <c r="G2858" s="88"/>
      <c r="H2858" s="88"/>
      <c r="I2858" s="88"/>
      <c r="J2858" s="88"/>
      <c r="K2858" s="88"/>
      <c r="L2858" s="88"/>
      <c r="M2858" s="88">
        <v>68299</v>
      </c>
      <c r="N2858" s="88">
        <v>157208</v>
      </c>
      <c r="O2858" s="88"/>
      <c r="P2858" s="88"/>
      <c r="Q2858" s="88"/>
      <c r="R2858" s="88"/>
      <c r="S2858" s="88"/>
      <c r="T2858" s="88"/>
      <c r="U2858" s="88"/>
      <c r="V2858" s="88"/>
      <c r="W2858" s="140"/>
      <c r="X2858" s="140"/>
      <c r="Y2858" s="140"/>
      <c r="Z2858" s="85">
        <v>0.98085053469286243</v>
      </c>
      <c r="AA2858" s="85">
        <v>0.90787019768743005</v>
      </c>
      <c r="AB2858" s="85">
        <v>0.5</v>
      </c>
      <c r="AC2858" s="85">
        <v>2.1600000000000001E-2</v>
      </c>
      <c r="AD2858" s="121">
        <v>7258</v>
      </c>
      <c r="AE2858" s="121">
        <v>2034</v>
      </c>
      <c r="AF2858" s="121">
        <v>9608</v>
      </c>
      <c r="AG2858" s="121">
        <v>22324</v>
      </c>
    </row>
    <row r="2859" spans="1:33" s="82" customFormat="1">
      <c r="A2859" s="82" t="s">
        <v>128</v>
      </c>
      <c r="B2859" s="13" t="s">
        <v>75</v>
      </c>
      <c r="C2859" s="13" t="s">
        <v>3</v>
      </c>
      <c r="D2859" s="13">
        <v>2018</v>
      </c>
      <c r="E2859" s="13">
        <v>2018</v>
      </c>
      <c r="F2859" s="13" t="s">
        <v>244</v>
      </c>
      <c r="G2859" s="88"/>
      <c r="H2859" s="88"/>
      <c r="I2859" s="88"/>
      <c r="J2859" s="88"/>
      <c r="K2859" s="88"/>
      <c r="L2859" s="88"/>
      <c r="M2859" s="88">
        <v>10770</v>
      </c>
      <c r="N2859" s="88">
        <v>23971</v>
      </c>
      <c r="O2859" s="88"/>
      <c r="P2859" s="88"/>
      <c r="Q2859" s="88"/>
      <c r="R2859" s="88"/>
      <c r="S2859" s="88"/>
      <c r="T2859" s="88"/>
      <c r="U2859" s="88"/>
      <c r="V2859" s="88"/>
      <c r="W2859" s="140"/>
      <c r="X2859" s="140"/>
      <c r="Y2859" s="140"/>
      <c r="Z2859" s="85">
        <v>0.99294781382228492</v>
      </c>
      <c r="AA2859" s="85">
        <v>0.94541910331384016</v>
      </c>
      <c r="AB2859" s="85">
        <v>0.54500000000000004</v>
      </c>
      <c r="AC2859" s="85">
        <v>7.22E-2</v>
      </c>
      <c r="AD2859" s="121">
        <v>1122</v>
      </c>
      <c r="AE2859" s="121">
        <v>191</v>
      </c>
      <c r="AF2859" s="121">
        <v>1208</v>
      </c>
      <c r="AG2859" s="121">
        <v>2867</v>
      </c>
    </row>
    <row r="2860" spans="1:33" s="82" customFormat="1">
      <c r="A2860" s="82" t="s">
        <v>129</v>
      </c>
      <c r="B2860" s="13" t="s">
        <v>75</v>
      </c>
      <c r="C2860" s="13" t="s">
        <v>3</v>
      </c>
      <c r="D2860" s="13">
        <v>2018</v>
      </c>
      <c r="E2860" s="13">
        <v>2018</v>
      </c>
      <c r="F2860" s="13" t="s">
        <v>244</v>
      </c>
      <c r="G2860" s="88"/>
      <c r="H2860" s="88"/>
      <c r="I2860" s="88"/>
      <c r="J2860" s="88"/>
      <c r="K2860" s="88"/>
      <c r="L2860" s="88"/>
      <c r="M2860" s="88">
        <v>6396</v>
      </c>
      <c r="N2860" s="88">
        <v>11684</v>
      </c>
      <c r="O2860" s="88"/>
      <c r="P2860" s="88"/>
      <c r="Q2860" s="88"/>
      <c r="R2860" s="88"/>
      <c r="S2860" s="88"/>
      <c r="T2860" s="88"/>
      <c r="U2860" s="88"/>
      <c r="V2860" s="88"/>
      <c r="W2860" s="140"/>
      <c r="X2860" s="140"/>
      <c r="Y2860" s="140"/>
      <c r="Z2860" s="85">
        <v>0.90490797546012269</v>
      </c>
      <c r="AA2860" s="85">
        <v>0.92050209205020916</v>
      </c>
      <c r="AB2860" s="85">
        <v>0.54500000000000004</v>
      </c>
      <c r="AC2860" s="85">
        <v>7.22E-2</v>
      </c>
      <c r="AD2860" s="121">
        <v>482</v>
      </c>
      <c r="AE2860" s="121">
        <v>80</v>
      </c>
      <c r="AF2860" s="121">
        <v>360</v>
      </c>
      <c r="AG2860" s="121">
        <v>695</v>
      </c>
    </row>
    <row r="2861" spans="1:33" s="82" customFormat="1">
      <c r="A2861" s="82" t="s">
        <v>130</v>
      </c>
      <c r="B2861" s="13" t="s">
        <v>75</v>
      </c>
      <c r="C2861" s="13" t="s">
        <v>3</v>
      </c>
      <c r="D2861" s="13">
        <v>2018</v>
      </c>
      <c r="E2861" s="13">
        <v>2018</v>
      </c>
      <c r="F2861" s="13" t="s">
        <v>244</v>
      </c>
      <c r="G2861" s="88"/>
      <c r="H2861" s="88"/>
      <c r="I2861" s="88"/>
      <c r="J2861" s="88"/>
      <c r="K2861" s="88"/>
      <c r="L2861" s="88"/>
      <c r="M2861" s="88">
        <v>1515</v>
      </c>
      <c r="N2861" s="88">
        <v>3044</v>
      </c>
      <c r="O2861" s="88"/>
      <c r="P2861" s="88"/>
      <c r="Q2861" s="88"/>
      <c r="R2861" s="88"/>
      <c r="S2861" s="88"/>
      <c r="T2861" s="88"/>
      <c r="U2861" s="88"/>
      <c r="V2861" s="88"/>
      <c r="W2861" s="140"/>
      <c r="X2861" s="140"/>
      <c r="Y2861" s="140"/>
      <c r="Z2861" s="85">
        <v>0.93975903614457834</v>
      </c>
      <c r="AA2861" s="85">
        <v>0.73913043478260865</v>
      </c>
      <c r="AB2861" s="85">
        <v>0.54500000000000004</v>
      </c>
      <c r="AC2861" s="85">
        <v>7.22E-2</v>
      </c>
      <c r="AD2861" s="121">
        <v>146</v>
      </c>
      <c r="AE2861" s="121">
        <v>24</v>
      </c>
      <c r="AF2861" s="121">
        <v>77</v>
      </c>
      <c r="AG2861" s="121">
        <v>140</v>
      </c>
    </row>
    <row r="2862" spans="1:33" s="82" customFormat="1">
      <c r="A2862" s="82" t="s">
        <v>131</v>
      </c>
      <c r="B2862" s="13" t="s">
        <v>76</v>
      </c>
      <c r="C2862" s="13" t="s">
        <v>3</v>
      </c>
      <c r="D2862" s="13">
        <v>2018</v>
      </c>
      <c r="E2862" s="13">
        <v>2018</v>
      </c>
      <c r="F2862" s="13" t="s">
        <v>244</v>
      </c>
      <c r="G2862" s="88"/>
      <c r="H2862" s="88"/>
      <c r="I2862" s="88"/>
      <c r="J2862" s="88"/>
      <c r="K2862" s="88"/>
      <c r="L2862" s="88"/>
      <c r="M2862" s="88">
        <v>555624</v>
      </c>
      <c r="N2862" s="88">
        <v>1097151</v>
      </c>
      <c r="O2862" s="88"/>
      <c r="P2862" s="88"/>
      <c r="Q2862" s="88"/>
      <c r="R2862" s="88"/>
      <c r="S2862" s="88"/>
      <c r="T2862" s="88"/>
      <c r="U2862" s="88"/>
      <c r="V2862" s="88"/>
      <c r="W2862" s="140"/>
      <c r="X2862" s="140"/>
      <c r="Y2862" s="140"/>
      <c r="Z2862" s="85">
        <v>0.99184549356223173</v>
      </c>
      <c r="AA2862" s="85">
        <v>0.91588909034626098</v>
      </c>
      <c r="AB2862" s="85">
        <v>0.71399999999999997</v>
      </c>
      <c r="AC2862" s="85">
        <v>0.1033</v>
      </c>
      <c r="AD2862" s="121">
        <v>50642</v>
      </c>
      <c r="AE2862" s="121">
        <v>19589</v>
      </c>
      <c r="AF2862" s="121">
        <v>88291</v>
      </c>
      <c r="AG2862" s="121">
        <v>184292</v>
      </c>
    </row>
    <row r="2863" spans="1:33" s="82" customFormat="1">
      <c r="A2863" s="82" t="s">
        <v>132</v>
      </c>
      <c r="B2863" s="13" t="s">
        <v>75</v>
      </c>
      <c r="C2863" s="13" t="s">
        <v>3</v>
      </c>
      <c r="D2863" s="13">
        <v>2018</v>
      </c>
      <c r="E2863" s="13">
        <v>2018</v>
      </c>
      <c r="F2863" s="13" t="s">
        <v>244</v>
      </c>
      <c r="G2863" s="88"/>
      <c r="H2863" s="88"/>
      <c r="I2863" s="88"/>
      <c r="J2863" s="88"/>
      <c r="K2863" s="88"/>
      <c r="L2863" s="88"/>
      <c r="M2863" s="88">
        <v>11370</v>
      </c>
      <c r="N2863" s="88">
        <v>27424</v>
      </c>
      <c r="O2863" s="88"/>
      <c r="P2863" s="88"/>
      <c r="Q2863" s="88"/>
      <c r="R2863" s="88"/>
      <c r="S2863" s="88"/>
      <c r="T2863" s="88"/>
      <c r="U2863" s="88"/>
      <c r="V2863" s="88"/>
      <c r="W2863" s="140"/>
      <c r="X2863" s="140"/>
      <c r="Y2863" s="140"/>
      <c r="Z2863" s="85">
        <v>0.99411764705882355</v>
      </c>
      <c r="AA2863" s="85">
        <v>0.97826086956521741</v>
      </c>
      <c r="AB2863" s="85">
        <v>0.54500000000000004</v>
      </c>
      <c r="AC2863" s="85">
        <v>7.22E-2</v>
      </c>
      <c r="AD2863" s="121">
        <v>769</v>
      </c>
      <c r="AE2863" s="121">
        <v>92</v>
      </c>
      <c r="AF2863" s="121">
        <v>2554</v>
      </c>
      <c r="AG2863" s="121">
        <v>6262</v>
      </c>
    </row>
    <row r="2864" spans="1:33" s="82" customFormat="1">
      <c r="A2864" s="82" t="s">
        <v>133</v>
      </c>
      <c r="B2864" s="13" t="s">
        <v>75</v>
      </c>
      <c r="C2864" s="13" t="s">
        <v>3</v>
      </c>
      <c r="D2864" s="13">
        <v>2018</v>
      </c>
      <c r="E2864" s="13">
        <v>2018</v>
      </c>
      <c r="F2864" s="13" t="s">
        <v>244</v>
      </c>
      <c r="G2864" s="88"/>
      <c r="H2864" s="88"/>
      <c r="I2864" s="88"/>
      <c r="J2864" s="88"/>
      <c r="K2864" s="88"/>
      <c r="L2864" s="88"/>
      <c r="M2864" s="88">
        <v>6007</v>
      </c>
      <c r="N2864" s="88">
        <v>9872</v>
      </c>
      <c r="O2864" s="88"/>
      <c r="P2864" s="88"/>
      <c r="Q2864" s="88"/>
      <c r="R2864" s="88"/>
      <c r="S2864" s="88"/>
      <c r="T2864" s="88"/>
      <c r="U2864" s="88"/>
      <c r="V2864" s="88"/>
      <c r="W2864" s="140"/>
      <c r="X2864" s="140"/>
      <c r="Y2864" s="140"/>
      <c r="Z2864" s="85">
        <v>0.991044776119403</v>
      </c>
      <c r="AA2864" s="85">
        <v>0.90783410138248843</v>
      </c>
      <c r="AB2864" s="85">
        <v>0.54500000000000004</v>
      </c>
      <c r="AC2864" s="85">
        <v>7.22E-2</v>
      </c>
      <c r="AD2864" s="121">
        <v>532</v>
      </c>
      <c r="AE2864" s="121">
        <v>149</v>
      </c>
      <c r="AF2864" s="121">
        <v>1073</v>
      </c>
      <c r="AG2864" s="121">
        <v>1973</v>
      </c>
    </row>
    <row r="2865" spans="1:33" s="82" customFormat="1">
      <c r="A2865" s="82" t="s">
        <v>134</v>
      </c>
      <c r="B2865" s="13" t="s">
        <v>75</v>
      </c>
      <c r="C2865" s="13" t="s">
        <v>3</v>
      </c>
      <c r="D2865" s="13">
        <v>2018</v>
      </c>
      <c r="E2865" s="13">
        <v>2018</v>
      </c>
      <c r="F2865" s="13" t="s">
        <v>244</v>
      </c>
      <c r="G2865" s="88"/>
      <c r="H2865" s="88"/>
      <c r="I2865" s="88"/>
      <c r="J2865" s="88"/>
      <c r="K2865" s="88"/>
      <c r="L2865" s="88"/>
      <c r="M2865" s="88">
        <v>1040</v>
      </c>
      <c r="N2865" s="88">
        <v>1926</v>
      </c>
      <c r="O2865" s="88"/>
      <c r="P2865" s="88"/>
      <c r="Q2865" s="88"/>
      <c r="R2865" s="88"/>
      <c r="S2865" s="88"/>
      <c r="T2865" s="88"/>
      <c r="U2865" s="88"/>
      <c r="V2865" s="88"/>
      <c r="W2865" s="140"/>
      <c r="X2865" s="140"/>
      <c r="Y2865" s="140"/>
      <c r="Z2865" s="85">
        <v>0.98039215686274506</v>
      </c>
      <c r="AA2865" s="85">
        <v>0.97368421052631582</v>
      </c>
      <c r="AB2865" s="85">
        <v>0.54500000000000004</v>
      </c>
      <c r="AC2865" s="85">
        <v>7.22E-2</v>
      </c>
      <c r="AD2865" s="121">
        <v>85</v>
      </c>
      <c r="AE2865" s="121">
        <v>21</v>
      </c>
      <c r="AF2865" s="121">
        <v>25</v>
      </c>
      <c r="AG2865" s="121">
        <v>43</v>
      </c>
    </row>
    <row r="2866" spans="1:33" s="82" customFormat="1">
      <c r="A2866" s="82" t="s">
        <v>135</v>
      </c>
      <c r="B2866" s="13" t="s">
        <v>75</v>
      </c>
      <c r="C2866" s="13" t="s">
        <v>3</v>
      </c>
      <c r="D2866" s="13">
        <v>2018</v>
      </c>
      <c r="E2866" s="13">
        <v>2018</v>
      </c>
      <c r="F2866" s="13" t="s">
        <v>244</v>
      </c>
      <c r="G2866" s="88"/>
      <c r="H2866" s="88"/>
      <c r="I2866" s="88"/>
      <c r="J2866" s="88"/>
      <c r="K2866" s="88"/>
      <c r="L2866" s="88"/>
      <c r="M2866" s="88">
        <v>6287</v>
      </c>
      <c r="N2866" s="88">
        <v>11559</v>
      </c>
      <c r="O2866" s="88"/>
      <c r="P2866" s="88"/>
      <c r="Q2866" s="88"/>
      <c r="R2866" s="88"/>
      <c r="S2866" s="88"/>
      <c r="T2866" s="88"/>
      <c r="U2866" s="88"/>
      <c r="V2866" s="88"/>
      <c r="W2866" s="140"/>
      <c r="X2866" s="140"/>
      <c r="Y2866" s="140"/>
      <c r="Z2866" s="85">
        <v>0.93939393939393945</v>
      </c>
      <c r="AA2866" s="85">
        <v>0.88102893890675238</v>
      </c>
      <c r="AB2866" s="85">
        <v>0.54500000000000004</v>
      </c>
      <c r="AC2866" s="85">
        <v>7.22E-2</v>
      </c>
      <c r="AD2866" s="121">
        <v>616</v>
      </c>
      <c r="AE2866" s="121">
        <v>103</v>
      </c>
      <c r="AF2866" s="121">
        <v>484</v>
      </c>
      <c r="AG2866" s="121">
        <v>1092</v>
      </c>
    </row>
    <row r="2867" spans="1:33" s="82" customFormat="1">
      <c r="A2867" s="82" t="s">
        <v>136</v>
      </c>
      <c r="B2867" s="13" t="s">
        <v>75</v>
      </c>
      <c r="C2867" s="13" t="s">
        <v>3</v>
      </c>
      <c r="D2867" s="13">
        <v>2018</v>
      </c>
      <c r="E2867" s="13">
        <v>2018</v>
      </c>
      <c r="F2867" s="13" t="s">
        <v>244</v>
      </c>
      <c r="G2867" s="88"/>
      <c r="H2867" s="88"/>
      <c r="I2867" s="88"/>
      <c r="J2867" s="88"/>
      <c r="K2867" s="88"/>
      <c r="L2867" s="88"/>
      <c r="M2867" s="88">
        <v>23163</v>
      </c>
      <c r="N2867" s="88">
        <v>53153</v>
      </c>
      <c r="O2867" s="88"/>
      <c r="P2867" s="88"/>
      <c r="Q2867" s="88"/>
      <c r="R2867" s="88"/>
      <c r="S2867" s="88"/>
      <c r="T2867" s="88"/>
      <c r="U2867" s="88"/>
      <c r="V2867" s="88"/>
      <c r="W2867" s="140"/>
      <c r="X2867" s="140"/>
      <c r="Y2867" s="140"/>
      <c r="Z2867" s="85">
        <v>0.97720797720797725</v>
      </c>
      <c r="AA2867" s="85">
        <v>0.97278911564625847</v>
      </c>
      <c r="AB2867" s="85">
        <v>1</v>
      </c>
      <c r="AC2867" s="85">
        <v>4.2999999999999997E-2</v>
      </c>
      <c r="AD2867" s="121">
        <v>1879</v>
      </c>
      <c r="AE2867" s="121">
        <v>408</v>
      </c>
      <c r="AF2867" s="121">
        <v>3262</v>
      </c>
      <c r="AG2867" s="121">
        <v>7659</v>
      </c>
    </row>
    <row r="2868" spans="1:33" s="82" customFormat="1">
      <c r="A2868" s="82" t="s">
        <v>137</v>
      </c>
      <c r="B2868" s="13" t="s">
        <v>75</v>
      </c>
      <c r="C2868" s="13" t="s">
        <v>3</v>
      </c>
      <c r="D2868" s="13">
        <v>2018</v>
      </c>
      <c r="E2868" s="13">
        <v>2018</v>
      </c>
      <c r="F2868" s="13" t="s">
        <v>244</v>
      </c>
      <c r="G2868" s="88"/>
      <c r="H2868" s="88"/>
      <c r="I2868" s="88"/>
      <c r="J2868" s="88"/>
      <c r="K2868" s="88"/>
      <c r="L2868" s="88"/>
      <c r="M2868" s="88">
        <v>594</v>
      </c>
      <c r="N2868" s="88">
        <v>1244</v>
      </c>
      <c r="O2868" s="88"/>
      <c r="P2868" s="88"/>
      <c r="Q2868" s="88"/>
      <c r="R2868" s="88"/>
      <c r="S2868" s="88"/>
      <c r="T2868" s="88"/>
      <c r="U2868" s="88"/>
      <c r="V2868" s="88"/>
      <c r="W2868" s="140"/>
      <c r="X2868" s="140"/>
      <c r="Y2868" s="140"/>
      <c r="Z2868" s="85">
        <v>0.97222222222222221</v>
      </c>
      <c r="AA2868" s="85">
        <v>0.96296296296296291</v>
      </c>
      <c r="AB2868" s="85">
        <v>0.54500000000000004</v>
      </c>
      <c r="AC2868" s="85">
        <v>7.22E-2</v>
      </c>
      <c r="AD2868" s="121">
        <v>47</v>
      </c>
      <c r="AE2868" s="121">
        <v>4</v>
      </c>
      <c r="AF2868" s="121">
        <v>38</v>
      </c>
      <c r="AG2868" s="121">
        <v>71</v>
      </c>
    </row>
    <row r="2869" spans="1:33" s="82" customFormat="1">
      <c r="A2869" s="82" t="s">
        <v>138</v>
      </c>
      <c r="B2869" s="13" t="s">
        <v>75</v>
      </c>
      <c r="C2869" s="13" t="s">
        <v>3</v>
      </c>
      <c r="D2869" s="13">
        <v>2018</v>
      </c>
      <c r="E2869" s="13">
        <v>2018</v>
      </c>
      <c r="F2869" s="13" t="s">
        <v>244</v>
      </c>
      <c r="G2869" s="88"/>
      <c r="H2869" s="88"/>
      <c r="I2869" s="88"/>
      <c r="J2869" s="88"/>
      <c r="K2869" s="88"/>
      <c r="L2869" s="88"/>
      <c r="M2869" s="88">
        <v>401</v>
      </c>
      <c r="N2869" s="88">
        <v>697</v>
      </c>
      <c r="O2869" s="88"/>
      <c r="P2869" s="88"/>
      <c r="Q2869" s="88"/>
      <c r="R2869" s="88"/>
      <c r="S2869" s="88"/>
      <c r="T2869" s="88"/>
      <c r="U2869" s="88"/>
      <c r="V2869" s="88"/>
      <c r="W2869" s="140"/>
      <c r="X2869" s="140"/>
      <c r="Y2869" s="140"/>
      <c r="Z2869" s="85">
        <v>0.95238095238095233</v>
      </c>
      <c r="AA2869" s="85">
        <v>0.9375</v>
      </c>
      <c r="AB2869" s="85">
        <v>0.54500000000000004</v>
      </c>
      <c r="AC2869" s="85">
        <v>7.22E-2</v>
      </c>
      <c r="AD2869" s="121">
        <v>37</v>
      </c>
      <c r="AE2869" s="121">
        <v>9</v>
      </c>
      <c r="AF2869" s="121">
        <v>54</v>
      </c>
      <c r="AG2869" s="121">
        <v>115</v>
      </c>
    </row>
    <row r="2870" spans="1:33" s="82" customFormat="1">
      <c r="A2870" s="82" t="s">
        <v>139</v>
      </c>
      <c r="B2870" s="13" t="s">
        <v>75</v>
      </c>
      <c r="C2870" s="13" t="s">
        <v>3</v>
      </c>
      <c r="D2870" s="13">
        <v>2018</v>
      </c>
      <c r="E2870" s="13">
        <v>2018</v>
      </c>
      <c r="F2870" s="13" t="s">
        <v>244</v>
      </c>
      <c r="G2870" s="88"/>
      <c r="H2870" s="88"/>
      <c r="I2870" s="88"/>
      <c r="J2870" s="88"/>
      <c r="K2870" s="88"/>
      <c r="L2870" s="88"/>
      <c r="M2870" s="88">
        <v>21204</v>
      </c>
      <c r="N2870" s="88">
        <v>47217</v>
      </c>
      <c r="O2870" s="88"/>
      <c r="P2870" s="88"/>
      <c r="Q2870" s="88"/>
      <c r="R2870" s="88"/>
      <c r="S2870" s="88"/>
      <c r="T2870" s="88"/>
      <c r="U2870" s="88"/>
      <c r="V2870" s="88"/>
      <c r="W2870" s="140"/>
      <c r="X2870" s="140"/>
      <c r="Y2870" s="140"/>
      <c r="Z2870" s="85">
        <v>0.969896004378763</v>
      </c>
      <c r="AA2870" s="85">
        <v>0.9247787610619469</v>
      </c>
      <c r="AB2870" s="85">
        <v>0.5</v>
      </c>
      <c r="AC2870" s="85">
        <v>4.8099999999999997E-2</v>
      </c>
      <c r="AD2870" s="121">
        <v>2522</v>
      </c>
      <c r="AE2870" s="121">
        <v>669</v>
      </c>
      <c r="AF2870" s="121">
        <v>6818</v>
      </c>
      <c r="AG2870" s="121">
        <v>15917</v>
      </c>
    </row>
    <row r="2871" spans="1:33" s="82" customFormat="1">
      <c r="A2871" s="82" t="s">
        <v>140</v>
      </c>
      <c r="B2871" s="13" t="s">
        <v>75</v>
      </c>
      <c r="C2871" s="13" t="s">
        <v>3</v>
      </c>
      <c r="D2871" s="13">
        <v>2018</v>
      </c>
      <c r="E2871" s="13">
        <v>2018</v>
      </c>
      <c r="F2871" s="13" t="s">
        <v>244</v>
      </c>
      <c r="G2871" s="88"/>
      <c r="H2871" s="88"/>
      <c r="I2871" s="88"/>
      <c r="J2871" s="88"/>
      <c r="K2871" s="88"/>
      <c r="L2871" s="88"/>
      <c r="M2871" s="88">
        <v>3062</v>
      </c>
      <c r="N2871" s="88">
        <v>6110</v>
      </c>
      <c r="O2871" s="88"/>
      <c r="P2871" s="88"/>
      <c r="Q2871" s="88"/>
      <c r="R2871" s="88"/>
      <c r="S2871" s="88"/>
      <c r="T2871" s="88"/>
      <c r="U2871" s="88"/>
      <c r="V2871" s="88"/>
      <c r="W2871" s="140"/>
      <c r="X2871" s="140"/>
      <c r="Y2871" s="140"/>
      <c r="Z2871" s="85">
        <v>0.89655172413793105</v>
      </c>
      <c r="AA2871" s="85">
        <v>0.86238532110091748</v>
      </c>
      <c r="AB2871" s="85">
        <v>0.54500000000000004</v>
      </c>
      <c r="AC2871" s="85">
        <v>7.22E-2</v>
      </c>
      <c r="AD2871" s="121">
        <v>385</v>
      </c>
      <c r="AE2871" s="121">
        <v>88</v>
      </c>
      <c r="AF2871" s="121">
        <v>618</v>
      </c>
      <c r="AG2871" s="121">
        <v>1347</v>
      </c>
    </row>
    <row r="2872" spans="1:33" s="82" customFormat="1">
      <c r="A2872" s="82" t="s">
        <v>141</v>
      </c>
      <c r="B2872" s="13" t="s">
        <v>75</v>
      </c>
      <c r="C2872" s="13" t="s">
        <v>3</v>
      </c>
      <c r="D2872" s="13">
        <v>2018</v>
      </c>
      <c r="E2872" s="13">
        <v>2018</v>
      </c>
      <c r="F2872" s="13" t="s">
        <v>244</v>
      </c>
      <c r="G2872" s="88"/>
      <c r="H2872" s="88"/>
      <c r="I2872" s="88"/>
      <c r="J2872" s="88"/>
      <c r="K2872" s="88"/>
      <c r="L2872" s="88"/>
      <c r="M2872" s="88">
        <v>4019</v>
      </c>
      <c r="N2872" s="88">
        <v>6901</v>
      </c>
      <c r="O2872" s="88"/>
      <c r="P2872" s="88"/>
      <c r="Q2872" s="88"/>
      <c r="R2872" s="88"/>
      <c r="S2872" s="88"/>
      <c r="T2872" s="88"/>
      <c r="U2872" s="88"/>
      <c r="V2872" s="88"/>
      <c r="W2872" s="140"/>
      <c r="X2872" s="140"/>
      <c r="Y2872" s="140"/>
      <c r="Z2872" s="85">
        <v>0.73684210526315796</v>
      </c>
      <c r="AA2872" s="85">
        <v>0.76162790697674421</v>
      </c>
      <c r="AB2872" s="85">
        <v>0.54500000000000004</v>
      </c>
      <c r="AC2872" s="85">
        <v>7.22E-2</v>
      </c>
      <c r="AD2872" s="121">
        <v>426</v>
      </c>
      <c r="AE2872" s="121">
        <v>160</v>
      </c>
      <c r="AF2872" s="121">
        <v>112</v>
      </c>
      <c r="AG2872" s="121">
        <v>199</v>
      </c>
    </row>
    <row r="2873" spans="1:33" s="82" customFormat="1">
      <c r="A2873" s="82" t="s">
        <v>142</v>
      </c>
      <c r="B2873" s="13" t="s">
        <v>74</v>
      </c>
      <c r="C2873" s="13" t="s">
        <v>3</v>
      </c>
      <c r="D2873" s="13">
        <v>2018</v>
      </c>
      <c r="E2873" s="13">
        <v>2018</v>
      </c>
      <c r="F2873" s="13" t="s">
        <v>244</v>
      </c>
      <c r="G2873" s="88"/>
      <c r="H2873" s="88"/>
      <c r="I2873" s="88"/>
      <c r="J2873" s="88"/>
      <c r="K2873" s="88"/>
      <c r="L2873" s="88"/>
      <c r="M2873" s="88">
        <v>113584</v>
      </c>
      <c r="N2873" s="88">
        <v>226935</v>
      </c>
      <c r="O2873" s="88"/>
      <c r="P2873" s="88"/>
      <c r="Q2873" s="88"/>
      <c r="R2873" s="88"/>
      <c r="S2873" s="88"/>
      <c r="T2873" s="88"/>
      <c r="U2873" s="88"/>
      <c r="V2873" s="88"/>
      <c r="W2873" s="140"/>
      <c r="X2873" s="140"/>
      <c r="Y2873" s="140"/>
      <c r="Z2873" s="85">
        <v>0.98945019273686341</v>
      </c>
      <c r="AA2873" s="85">
        <v>0.99809741248097417</v>
      </c>
      <c r="AB2873" s="85">
        <v>0.5</v>
      </c>
      <c r="AC2873" s="85">
        <v>9.1300000000000006E-2</v>
      </c>
      <c r="AD2873" s="121">
        <v>8691</v>
      </c>
      <c r="AE2873" s="121">
        <v>2947</v>
      </c>
      <c r="AF2873" s="121">
        <v>22818</v>
      </c>
      <c r="AG2873" s="121">
        <v>50355</v>
      </c>
    </row>
    <row r="2874" spans="1:33" s="82" customFormat="1">
      <c r="A2874" s="82" t="s">
        <v>143</v>
      </c>
      <c r="B2874" s="13" t="s">
        <v>74</v>
      </c>
      <c r="C2874" s="13" t="s">
        <v>3</v>
      </c>
      <c r="D2874" s="13">
        <v>2018</v>
      </c>
      <c r="E2874" s="13">
        <v>2018</v>
      </c>
      <c r="F2874" s="13" t="s">
        <v>244</v>
      </c>
      <c r="G2874" s="88"/>
      <c r="H2874" s="88"/>
      <c r="I2874" s="88"/>
      <c r="J2874" s="88"/>
      <c r="K2874" s="88"/>
      <c r="L2874" s="88"/>
      <c r="M2874" s="88">
        <v>8576</v>
      </c>
      <c r="N2874" s="88">
        <v>15802</v>
      </c>
      <c r="O2874" s="88"/>
      <c r="P2874" s="88"/>
      <c r="Q2874" s="88"/>
      <c r="R2874" s="88"/>
      <c r="S2874" s="88"/>
      <c r="T2874" s="88"/>
      <c r="U2874" s="88"/>
      <c r="V2874" s="88"/>
      <c r="W2874" s="140"/>
      <c r="X2874" s="140"/>
      <c r="Y2874" s="140"/>
      <c r="Z2874" s="85">
        <v>1</v>
      </c>
      <c r="AA2874" s="85">
        <v>0.91221374045801529</v>
      </c>
      <c r="AB2874" s="85">
        <v>0.54500000000000004</v>
      </c>
      <c r="AC2874" s="85">
        <v>7.22E-2</v>
      </c>
      <c r="AD2874" s="121">
        <v>753</v>
      </c>
      <c r="AE2874" s="121">
        <v>365</v>
      </c>
      <c r="AF2874" s="121">
        <v>560</v>
      </c>
      <c r="AG2874" s="121">
        <v>1191</v>
      </c>
    </row>
    <row r="2875" spans="1:33" s="82" customFormat="1">
      <c r="A2875" s="82" t="s">
        <v>144</v>
      </c>
      <c r="B2875" s="13" t="s">
        <v>75</v>
      </c>
      <c r="C2875" s="13" t="s">
        <v>3</v>
      </c>
      <c r="D2875" s="13">
        <v>2018</v>
      </c>
      <c r="E2875" s="13">
        <v>2018</v>
      </c>
      <c r="F2875" s="13" t="s">
        <v>244</v>
      </c>
      <c r="G2875" s="88"/>
      <c r="H2875" s="88"/>
      <c r="I2875" s="88"/>
      <c r="J2875" s="88"/>
      <c r="K2875" s="88"/>
      <c r="L2875" s="88"/>
      <c r="M2875" s="88">
        <v>1220</v>
      </c>
      <c r="N2875" s="88">
        <v>2202</v>
      </c>
      <c r="O2875" s="88"/>
      <c r="P2875" s="88"/>
      <c r="Q2875" s="88"/>
      <c r="R2875" s="88"/>
      <c r="S2875" s="88"/>
      <c r="T2875" s="88"/>
      <c r="U2875" s="88"/>
      <c r="V2875" s="88"/>
      <c r="W2875" s="140"/>
      <c r="X2875" s="140"/>
      <c r="Y2875" s="140"/>
      <c r="Z2875" s="85">
        <v>0.97701149425287359</v>
      </c>
      <c r="AA2875" s="85">
        <v>0.921875</v>
      </c>
      <c r="AB2875" s="85">
        <v>0.54500000000000004</v>
      </c>
      <c r="AC2875" s="85">
        <v>7.22E-2</v>
      </c>
      <c r="AD2875" s="121">
        <v>130</v>
      </c>
      <c r="AE2875" s="121">
        <v>34</v>
      </c>
      <c r="AF2875" s="121">
        <v>40</v>
      </c>
      <c r="AG2875" s="121">
        <v>76</v>
      </c>
    </row>
    <row r="2876" spans="1:33" s="82" customFormat="1">
      <c r="A2876" s="82" t="s">
        <v>145</v>
      </c>
      <c r="B2876" s="13" t="s">
        <v>75</v>
      </c>
      <c r="C2876" s="13" t="s">
        <v>3</v>
      </c>
      <c r="D2876" s="13">
        <v>2018</v>
      </c>
      <c r="E2876" s="13">
        <v>2018</v>
      </c>
      <c r="F2876" s="13" t="s">
        <v>244</v>
      </c>
      <c r="G2876" s="88"/>
      <c r="H2876" s="88"/>
      <c r="I2876" s="88"/>
      <c r="J2876" s="88"/>
      <c r="K2876" s="88"/>
      <c r="L2876" s="88"/>
      <c r="M2876" s="88">
        <v>120061</v>
      </c>
      <c r="N2876" s="88">
        <v>263086</v>
      </c>
      <c r="O2876" s="88"/>
      <c r="P2876" s="88"/>
      <c r="Q2876" s="88"/>
      <c r="R2876" s="88"/>
      <c r="S2876" s="88"/>
      <c r="T2876" s="88"/>
      <c r="U2876" s="88"/>
      <c r="V2876" s="88"/>
      <c r="W2876" s="140"/>
      <c r="X2876" s="140"/>
      <c r="Y2876" s="140"/>
      <c r="Z2876" s="85">
        <v>0.99038461538461542</v>
      </c>
      <c r="AA2876" s="85">
        <v>0.90085312427945585</v>
      </c>
      <c r="AB2876" s="85">
        <v>0.63600000000000001</v>
      </c>
      <c r="AC2876" s="85">
        <v>4.5999999999999999E-2</v>
      </c>
      <c r="AD2876" s="121">
        <v>11559</v>
      </c>
      <c r="AE2876" s="121">
        <v>3672</v>
      </c>
      <c r="AF2876" s="121">
        <v>12808</v>
      </c>
      <c r="AG2876" s="121">
        <v>29547</v>
      </c>
    </row>
    <row r="2877" spans="1:33" s="82" customFormat="1">
      <c r="A2877" s="82" t="s">
        <v>146</v>
      </c>
      <c r="B2877" s="13" t="s">
        <v>74</v>
      </c>
      <c r="C2877" s="13" t="s">
        <v>3</v>
      </c>
      <c r="D2877" s="13">
        <v>2018</v>
      </c>
      <c r="E2877" s="13">
        <v>2018</v>
      </c>
      <c r="F2877" s="13" t="s">
        <v>244</v>
      </c>
      <c r="G2877" s="88"/>
      <c r="H2877" s="88"/>
      <c r="I2877" s="88"/>
      <c r="J2877" s="88"/>
      <c r="K2877" s="88"/>
      <c r="L2877" s="88"/>
      <c r="M2877" s="88">
        <v>96362</v>
      </c>
      <c r="N2877" s="88">
        <v>200821</v>
      </c>
      <c r="O2877" s="88"/>
      <c r="P2877" s="88"/>
      <c r="Q2877" s="88"/>
      <c r="R2877" s="88"/>
      <c r="S2877" s="88"/>
      <c r="T2877" s="88"/>
      <c r="U2877" s="88"/>
      <c r="V2877" s="88"/>
      <c r="W2877" s="140"/>
      <c r="X2877" s="140"/>
      <c r="Y2877" s="140"/>
      <c r="Z2877" s="85">
        <v>0.99390243902439024</v>
      </c>
      <c r="AA2877" s="85">
        <v>0.90947148090005236</v>
      </c>
      <c r="AB2877" s="85">
        <v>0.66700000000000004</v>
      </c>
      <c r="AC2877" s="85">
        <v>6.9000000000000006E-2</v>
      </c>
      <c r="AD2877" s="121">
        <v>9470</v>
      </c>
      <c r="AE2877" s="121">
        <v>3591</v>
      </c>
      <c r="AF2877" s="121">
        <v>7565</v>
      </c>
      <c r="AG2877" s="121">
        <v>15336</v>
      </c>
    </row>
    <row r="2878" spans="1:33" s="82" customFormat="1">
      <c r="A2878" s="82" t="s">
        <v>147</v>
      </c>
      <c r="B2878" s="13" t="s">
        <v>75</v>
      </c>
      <c r="C2878" s="13" t="s">
        <v>3</v>
      </c>
      <c r="D2878" s="13">
        <v>2018</v>
      </c>
      <c r="E2878" s="13">
        <v>2018</v>
      </c>
      <c r="F2878" s="13" t="s">
        <v>244</v>
      </c>
      <c r="G2878" s="88"/>
      <c r="H2878" s="88"/>
      <c r="I2878" s="88"/>
      <c r="J2878" s="88"/>
      <c r="K2878" s="88"/>
      <c r="L2878" s="88"/>
      <c r="M2878" s="88">
        <v>2128</v>
      </c>
      <c r="N2878" s="88">
        <v>4659</v>
      </c>
      <c r="O2878" s="88"/>
      <c r="P2878" s="88"/>
      <c r="Q2878" s="88"/>
      <c r="R2878" s="88"/>
      <c r="S2878" s="88"/>
      <c r="T2878" s="88"/>
      <c r="U2878" s="88"/>
      <c r="V2878" s="88"/>
      <c r="W2878" s="140"/>
      <c r="X2878" s="140"/>
      <c r="Y2878" s="140"/>
      <c r="Z2878" s="85">
        <v>0.94308943089430897</v>
      </c>
      <c r="AA2878" s="85">
        <v>0.9</v>
      </c>
      <c r="AB2878" s="85">
        <v>0.54500000000000004</v>
      </c>
      <c r="AC2878" s="85">
        <v>7.22E-2</v>
      </c>
      <c r="AD2878" s="121">
        <v>175</v>
      </c>
      <c r="AE2878" s="121">
        <v>35</v>
      </c>
      <c r="AF2878" s="121">
        <v>287</v>
      </c>
      <c r="AG2878" s="121">
        <v>704</v>
      </c>
    </row>
    <row r="2879" spans="1:33" s="82" customFormat="1">
      <c r="A2879" s="82" t="s">
        <v>148</v>
      </c>
      <c r="B2879" s="13" t="s">
        <v>75</v>
      </c>
      <c r="C2879" s="13" t="s">
        <v>3</v>
      </c>
      <c r="D2879" s="13">
        <v>2018</v>
      </c>
      <c r="E2879" s="13">
        <v>2018</v>
      </c>
      <c r="F2879" s="13" t="s">
        <v>244</v>
      </c>
      <c r="G2879" s="88"/>
      <c r="H2879" s="88"/>
      <c r="I2879" s="88"/>
      <c r="J2879" s="88"/>
      <c r="K2879" s="88"/>
      <c r="L2879" s="88"/>
      <c r="M2879" s="88">
        <v>161011</v>
      </c>
      <c r="N2879" s="88">
        <v>348552</v>
      </c>
      <c r="O2879" s="88"/>
      <c r="P2879" s="88"/>
      <c r="Q2879" s="88"/>
      <c r="R2879" s="88"/>
      <c r="S2879" s="88"/>
      <c r="T2879" s="88"/>
      <c r="U2879" s="88"/>
      <c r="V2879" s="88"/>
      <c r="W2879" s="140"/>
      <c r="X2879" s="140"/>
      <c r="Y2879" s="140"/>
      <c r="Z2879" s="85">
        <v>0.98870588235294121</v>
      </c>
      <c r="AA2879" s="85">
        <v>0.88744372186093046</v>
      </c>
      <c r="AB2879" s="85">
        <v>0.46200000000000002</v>
      </c>
      <c r="AC2879" s="85">
        <v>4.19E-2</v>
      </c>
      <c r="AD2879" s="121">
        <v>13783</v>
      </c>
      <c r="AE2879" s="121">
        <v>4124</v>
      </c>
      <c r="AF2879" s="121">
        <v>16957</v>
      </c>
      <c r="AG2879" s="121">
        <v>37003</v>
      </c>
    </row>
    <row r="2880" spans="1:33" s="82" customFormat="1">
      <c r="A2880" s="82" t="s">
        <v>149</v>
      </c>
      <c r="B2880" s="13" t="s">
        <v>74</v>
      </c>
      <c r="C2880" s="13" t="s">
        <v>3</v>
      </c>
      <c r="D2880" s="13">
        <v>2018</v>
      </c>
      <c r="E2880" s="13">
        <v>2018</v>
      </c>
      <c r="F2880" s="13" t="s">
        <v>244</v>
      </c>
      <c r="G2880" s="88"/>
      <c r="H2880" s="88"/>
      <c r="I2880" s="88"/>
      <c r="J2880" s="88"/>
      <c r="K2880" s="88"/>
      <c r="L2880" s="88"/>
      <c r="M2880" s="88">
        <v>132859</v>
      </c>
      <c r="N2880" s="88">
        <v>262987</v>
      </c>
      <c r="O2880" s="88"/>
      <c r="P2880" s="88"/>
      <c r="Q2880" s="88"/>
      <c r="R2880" s="88"/>
      <c r="S2880" s="88"/>
      <c r="T2880" s="88"/>
      <c r="U2880" s="88"/>
      <c r="V2880" s="88"/>
      <c r="W2880" s="140"/>
      <c r="X2880" s="140"/>
      <c r="Y2880" s="140"/>
      <c r="Z2880" s="85">
        <v>0.97724550898203588</v>
      </c>
      <c r="AA2880" s="85">
        <v>0.96171874999999996</v>
      </c>
      <c r="AB2880" s="85">
        <v>0.55000000000000004</v>
      </c>
      <c r="AC2880" s="85">
        <v>1.21E-2</v>
      </c>
      <c r="AD2880" s="121">
        <v>13721</v>
      </c>
      <c r="AE2880" s="121">
        <v>6264</v>
      </c>
      <c r="AF2880" s="121">
        <v>12794</v>
      </c>
      <c r="AG2880" s="121">
        <v>26704</v>
      </c>
    </row>
    <row r="2881" spans="1:33" s="82" customFormat="1">
      <c r="A2881" s="82" t="s">
        <v>150</v>
      </c>
      <c r="B2881" s="13" t="s">
        <v>74</v>
      </c>
      <c r="C2881" s="13" t="s">
        <v>3</v>
      </c>
      <c r="D2881" s="13">
        <v>2018</v>
      </c>
      <c r="E2881" s="13">
        <v>2018</v>
      </c>
      <c r="F2881" s="13" t="s">
        <v>244</v>
      </c>
      <c r="G2881" s="88"/>
      <c r="H2881" s="88"/>
      <c r="I2881" s="88"/>
      <c r="J2881" s="88"/>
      <c r="K2881" s="88"/>
      <c r="L2881" s="88"/>
      <c r="M2881" s="88">
        <v>33498</v>
      </c>
      <c r="N2881" s="88">
        <v>49803</v>
      </c>
      <c r="O2881" s="88"/>
      <c r="P2881" s="88"/>
      <c r="Q2881" s="88"/>
      <c r="R2881" s="88"/>
      <c r="S2881" s="88"/>
      <c r="T2881" s="88"/>
      <c r="U2881" s="88"/>
      <c r="V2881" s="88"/>
      <c r="W2881" s="140"/>
      <c r="X2881" s="140"/>
      <c r="Y2881" s="140"/>
      <c r="Z2881" s="85">
        <v>0.97081306462821404</v>
      </c>
      <c r="AA2881" s="85">
        <v>0.66864784546805345</v>
      </c>
      <c r="AB2881" s="85">
        <v>0.33300000000000002</v>
      </c>
      <c r="AC2881" s="85">
        <v>8.43E-2</v>
      </c>
      <c r="AD2881" s="121">
        <v>2331</v>
      </c>
      <c r="AE2881" s="121">
        <v>1202</v>
      </c>
      <c r="AF2881" s="121">
        <v>3332</v>
      </c>
      <c r="AG2881" s="121">
        <v>5500</v>
      </c>
    </row>
    <row r="2882" spans="1:33" s="82" customFormat="1">
      <c r="A2882" s="82" t="s">
        <v>151</v>
      </c>
      <c r="B2882" s="13" t="s">
        <v>75</v>
      </c>
      <c r="C2882" s="13" t="s">
        <v>3</v>
      </c>
      <c r="D2882" s="13">
        <v>2018</v>
      </c>
      <c r="E2882" s="13">
        <v>2018</v>
      </c>
      <c r="F2882" s="13" t="s">
        <v>244</v>
      </c>
      <c r="G2882" s="88"/>
      <c r="H2882" s="88"/>
      <c r="I2882" s="88"/>
      <c r="J2882" s="88"/>
      <c r="K2882" s="88"/>
      <c r="L2882" s="88"/>
      <c r="M2882" s="88">
        <v>46664</v>
      </c>
      <c r="N2882" s="88">
        <v>102602</v>
      </c>
      <c r="O2882" s="88"/>
      <c r="P2882" s="88"/>
      <c r="Q2882" s="88"/>
      <c r="R2882" s="88"/>
      <c r="S2882" s="88"/>
      <c r="T2882" s="88"/>
      <c r="U2882" s="88"/>
      <c r="V2882" s="88"/>
      <c r="W2882" s="140"/>
      <c r="X2882" s="140"/>
      <c r="Y2882" s="140"/>
      <c r="Z2882" s="85">
        <v>0.98107714701601167</v>
      </c>
      <c r="AA2882" s="85">
        <v>0.90444930707512761</v>
      </c>
      <c r="AB2882" s="85">
        <v>0.6</v>
      </c>
      <c r="AC2882" s="85">
        <v>1.8499999999999999E-2</v>
      </c>
      <c r="AD2882" s="121">
        <v>3543</v>
      </c>
      <c r="AE2882" s="121">
        <v>1316</v>
      </c>
      <c r="AF2882" s="121">
        <v>5840</v>
      </c>
      <c r="AG2882" s="121">
        <v>12803</v>
      </c>
    </row>
    <row r="2883" spans="1:33" s="82" customFormat="1">
      <c r="A2883" s="82" t="s">
        <v>152</v>
      </c>
      <c r="B2883" s="13" t="s">
        <v>74</v>
      </c>
      <c r="C2883" s="13" t="s">
        <v>3</v>
      </c>
      <c r="D2883" s="13">
        <v>2018</v>
      </c>
      <c r="E2883" s="13">
        <v>2018</v>
      </c>
      <c r="F2883" s="13" t="s">
        <v>244</v>
      </c>
      <c r="G2883" s="88"/>
      <c r="H2883" s="88"/>
      <c r="I2883" s="88"/>
      <c r="J2883" s="88"/>
      <c r="K2883" s="88"/>
      <c r="L2883" s="88"/>
      <c r="M2883" s="88">
        <v>9469</v>
      </c>
      <c r="N2883" s="88">
        <v>16415</v>
      </c>
      <c r="O2883" s="88"/>
      <c r="P2883" s="88"/>
      <c r="Q2883" s="88"/>
      <c r="R2883" s="88"/>
      <c r="S2883" s="88"/>
      <c r="T2883" s="88"/>
      <c r="U2883" s="88"/>
      <c r="V2883" s="88"/>
      <c r="W2883" s="140"/>
      <c r="X2883" s="140"/>
      <c r="Y2883" s="140"/>
      <c r="Z2883" s="85">
        <v>0.96008869179600886</v>
      </c>
      <c r="AA2883" s="85">
        <v>0.95406360424028269</v>
      </c>
      <c r="AB2883" s="85">
        <v>0.54500000000000004</v>
      </c>
      <c r="AC2883" s="85">
        <v>7.22E-2</v>
      </c>
      <c r="AD2883" s="121">
        <v>864</v>
      </c>
      <c r="AE2883" s="121">
        <v>268</v>
      </c>
      <c r="AF2883" s="121">
        <v>970</v>
      </c>
      <c r="AG2883" s="121">
        <v>2110</v>
      </c>
    </row>
    <row r="2884" spans="1:33" s="82" customFormat="1">
      <c r="A2884" s="82" t="s">
        <v>153</v>
      </c>
      <c r="B2884" s="13" t="s">
        <v>74</v>
      </c>
      <c r="C2884" s="13" t="s">
        <v>3</v>
      </c>
      <c r="D2884" s="13">
        <v>2018</v>
      </c>
      <c r="E2884" s="13">
        <v>2018</v>
      </c>
      <c r="F2884" s="13" t="s">
        <v>244</v>
      </c>
      <c r="G2884" s="88"/>
      <c r="H2884" s="88"/>
      <c r="I2884" s="88"/>
      <c r="J2884" s="88"/>
      <c r="K2884" s="88"/>
      <c r="L2884" s="88"/>
      <c r="M2884" s="88">
        <v>13072</v>
      </c>
      <c r="N2884" s="88">
        <v>24923</v>
      </c>
      <c r="O2884" s="88"/>
      <c r="P2884" s="88"/>
      <c r="Q2884" s="88"/>
      <c r="R2884" s="88"/>
      <c r="S2884" s="88"/>
      <c r="T2884" s="88"/>
      <c r="U2884" s="88"/>
      <c r="V2884" s="88"/>
      <c r="W2884" s="140"/>
      <c r="X2884" s="140"/>
      <c r="Y2884" s="140"/>
      <c r="Z2884" s="85">
        <v>0.97588126159554733</v>
      </c>
      <c r="AA2884" s="85">
        <v>0.9353932584269663</v>
      </c>
      <c r="AB2884" s="85">
        <v>0.54500000000000004</v>
      </c>
      <c r="AC2884" s="85">
        <v>7.22E-2</v>
      </c>
      <c r="AD2884" s="121">
        <v>1247</v>
      </c>
      <c r="AE2884" s="121">
        <v>402</v>
      </c>
      <c r="AF2884" s="121">
        <v>2754</v>
      </c>
      <c r="AG2884" s="121">
        <v>5548</v>
      </c>
    </row>
    <row r="2885" spans="1:33" s="82" customFormat="1">
      <c r="A2885" s="82" t="s">
        <v>154</v>
      </c>
      <c r="B2885" s="13" t="s">
        <v>74</v>
      </c>
      <c r="C2885" s="13" t="s">
        <v>3</v>
      </c>
      <c r="D2885" s="13">
        <v>2018</v>
      </c>
      <c r="E2885" s="13">
        <v>2018</v>
      </c>
      <c r="F2885" s="13" t="s">
        <v>244</v>
      </c>
      <c r="G2885" s="88"/>
      <c r="H2885" s="88"/>
      <c r="I2885" s="88"/>
      <c r="J2885" s="88"/>
      <c r="K2885" s="88"/>
      <c r="L2885" s="88"/>
      <c r="M2885" s="88">
        <v>19890</v>
      </c>
      <c r="N2885" s="88">
        <v>39123</v>
      </c>
      <c r="O2885" s="88"/>
      <c r="P2885" s="88"/>
      <c r="Q2885" s="88"/>
      <c r="R2885" s="88"/>
      <c r="S2885" s="88"/>
      <c r="T2885" s="88"/>
      <c r="U2885" s="88"/>
      <c r="V2885" s="88"/>
      <c r="W2885" s="140"/>
      <c r="X2885" s="140"/>
      <c r="Y2885" s="140"/>
      <c r="Z2885" s="85">
        <v>0.81601731601731609</v>
      </c>
      <c r="AA2885" s="85">
        <v>0.89189189189189189</v>
      </c>
      <c r="AB2885" s="85">
        <v>0.54500000000000004</v>
      </c>
      <c r="AC2885" s="85">
        <v>7.22E-2</v>
      </c>
      <c r="AD2885" s="121">
        <v>2477</v>
      </c>
      <c r="AE2885" s="121">
        <v>1038</v>
      </c>
      <c r="AF2885" s="121">
        <v>4643</v>
      </c>
      <c r="AG2885" s="121">
        <v>10837</v>
      </c>
    </row>
    <row r="2886" spans="1:33" s="82" customFormat="1">
      <c r="A2886" s="82" t="s">
        <v>155</v>
      </c>
      <c r="B2886" s="13" t="s">
        <v>74</v>
      </c>
      <c r="C2886" s="13" t="s">
        <v>3</v>
      </c>
      <c r="D2886" s="13">
        <v>2018</v>
      </c>
      <c r="E2886" s="13">
        <v>2018</v>
      </c>
      <c r="F2886" s="13" t="s">
        <v>244</v>
      </c>
      <c r="G2886" s="88"/>
      <c r="H2886" s="88"/>
      <c r="I2886" s="88"/>
      <c r="J2886" s="88"/>
      <c r="K2886" s="88"/>
      <c r="L2886" s="88"/>
      <c r="M2886" s="88">
        <v>45365</v>
      </c>
      <c r="N2886" s="88">
        <v>87007</v>
      </c>
      <c r="O2886" s="88"/>
      <c r="P2886" s="88"/>
      <c r="Q2886" s="88"/>
      <c r="R2886" s="88"/>
      <c r="S2886" s="88"/>
      <c r="T2886" s="88"/>
      <c r="U2886" s="88"/>
      <c r="V2886" s="88"/>
      <c r="W2886" s="140"/>
      <c r="X2886" s="140"/>
      <c r="Y2886" s="140"/>
      <c r="Z2886" s="85">
        <v>0.99261538461538457</v>
      </c>
      <c r="AA2886" s="85">
        <v>0.97373358348968109</v>
      </c>
      <c r="AB2886" s="85">
        <v>0.6</v>
      </c>
      <c r="AC2886" s="85">
        <v>5.1499999999999997E-2</v>
      </c>
      <c r="AD2886" s="121">
        <v>3196</v>
      </c>
      <c r="AE2886" s="121">
        <v>873</v>
      </c>
      <c r="AF2886" s="121">
        <v>7622</v>
      </c>
      <c r="AG2886" s="121">
        <v>15900</v>
      </c>
    </row>
    <row r="2887" spans="1:33" s="82" customFormat="1">
      <c r="A2887" s="82" t="s">
        <v>156</v>
      </c>
      <c r="B2887" s="13" t="s">
        <v>74</v>
      </c>
      <c r="C2887" s="13" t="s">
        <v>3</v>
      </c>
      <c r="D2887" s="13">
        <v>2018</v>
      </c>
      <c r="E2887" s="13">
        <v>2018</v>
      </c>
      <c r="F2887" s="13" t="s">
        <v>244</v>
      </c>
      <c r="G2887" s="88"/>
      <c r="H2887" s="88"/>
      <c r="I2887" s="88"/>
      <c r="J2887" s="88"/>
      <c r="K2887" s="88"/>
      <c r="L2887" s="88"/>
      <c r="M2887" s="88">
        <v>14583</v>
      </c>
      <c r="N2887" s="88">
        <v>26016</v>
      </c>
      <c r="O2887" s="88"/>
      <c r="P2887" s="88"/>
      <c r="Q2887" s="88"/>
      <c r="R2887" s="88"/>
      <c r="S2887" s="88"/>
      <c r="T2887" s="88"/>
      <c r="U2887" s="88"/>
      <c r="V2887" s="88"/>
      <c r="W2887" s="140"/>
      <c r="X2887" s="140"/>
      <c r="Y2887" s="140"/>
      <c r="Z2887" s="85">
        <v>0.96562032884902838</v>
      </c>
      <c r="AA2887" s="85">
        <v>0.96539792387543255</v>
      </c>
      <c r="AB2887" s="85">
        <v>0.54500000000000004</v>
      </c>
      <c r="AC2887" s="85">
        <v>7.22E-2</v>
      </c>
      <c r="AD2887" s="121">
        <v>1160</v>
      </c>
      <c r="AE2887" s="121">
        <v>488</v>
      </c>
      <c r="AF2887" s="121">
        <v>2297</v>
      </c>
      <c r="AG2887" s="121">
        <v>4981</v>
      </c>
    </row>
    <row r="2888" spans="1:33" s="82" customFormat="1">
      <c r="A2888" s="82" t="s">
        <v>157</v>
      </c>
      <c r="B2888" s="13" t="s">
        <v>75</v>
      </c>
      <c r="C2888" s="13" t="s">
        <v>3</v>
      </c>
      <c r="D2888" s="13">
        <v>2018</v>
      </c>
      <c r="E2888" s="13">
        <v>2018</v>
      </c>
      <c r="F2888" s="13" t="s">
        <v>244</v>
      </c>
      <c r="G2888" s="88"/>
      <c r="H2888" s="88"/>
      <c r="I2888" s="88"/>
      <c r="J2888" s="88"/>
      <c r="K2888" s="88"/>
      <c r="L2888" s="88"/>
      <c r="M2888" s="88">
        <v>12367</v>
      </c>
      <c r="N2888" s="88">
        <v>23062</v>
      </c>
      <c r="O2888" s="88"/>
      <c r="P2888" s="88"/>
      <c r="Q2888" s="88"/>
      <c r="R2888" s="88"/>
      <c r="S2888" s="88"/>
      <c r="T2888" s="88"/>
      <c r="U2888" s="88"/>
      <c r="V2888" s="88"/>
      <c r="W2888" s="140"/>
      <c r="X2888" s="140"/>
      <c r="Y2888" s="140"/>
      <c r="Z2888" s="85">
        <v>0.93834586466165415</v>
      </c>
      <c r="AA2888" s="85">
        <v>0.95029821073558651</v>
      </c>
      <c r="AB2888" s="85">
        <v>0.54500000000000004</v>
      </c>
      <c r="AC2888" s="85">
        <v>7.22E-2</v>
      </c>
      <c r="AD2888" s="121">
        <v>1317</v>
      </c>
      <c r="AE2888" s="121">
        <v>353</v>
      </c>
      <c r="AF2888" s="121">
        <v>492</v>
      </c>
      <c r="AG2888" s="121">
        <v>802</v>
      </c>
    </row>
    <row r="2889" spans="1:33" s="82" customFormat="1">
      <c r="A2889" s="82" t="s">
        <v>158</v>
      </c>
      <c r="B2889" s="13" t="s">
        <v>75</v>
      </c>
      <c r="C2889" s="13" t="s">
        <v>3</v>
      </c>
      <c r="D2889" s="13">
        <v>2018</v>
      </c>
      <c r="E2889" s="13">
        <v>2018</v>
      </c>
      <c r="F2889" s="13" t="s">
        <v>244</v>
      </c>
      <c r="G2889" s="88"/>
      <c r="H2889" s="88"/>
      <c r="I2889" s="88"/>
      <c r="J2889" s="88"/>
      <c r="K2889" s="88"/>
      <c r="L2889" s="88"/>
      <c r="M2889" s="88">
        <v>153</v>
      </c>
      <c r="N2889" s="88">
        <v>259</v>
      </c>
      <c r="O2889" s="88"/>
      <c r="P2889" s="88"/>
      <c r="Q2889" s="88"/>
      <c r="R2889" s="88"/>
      <c r="S2889" s="88"/>
      <c r="T2889" s="88"/>
      <c r="U2889" s="88"/>
      <c r="V2889" s="88"/>
      <c r="W2889" s="140"/>
      <c r="X2889" s="140"/>
      <c r="Y2889" s="140"/>
      <c r="Z2889" s="85">
        <v>1</v>
      </c>
      <c r="AA2889" s="85">
        <v>1</v>
      </c>
      <c r="AB2889" s="85">
        <v>0.54500000000000004</v>
      </c>
      <c r="AC2889" s="85">
        <v>7.22E-2</v>
      </c>
      <c r="AD2889" s="121">
        <v>7</v>
      </c>
      <c r="AE2889" s="121">
        <v>1</v>
      </c>
      <c r="AF2889" s="121" t="s">
        <v>430</v>
      </c>
      <c r="AG2889" s="121" t="s">
        <v>430</v>
      </c>
    </row>
    <row r="2890" spans="1:33" s="82" customFormat="1">
      <c r="A2890" s="82" t="s">
        <v>159</v>
      </c>
      <c r="B2890" s="13" t="s">
        <v>75</v>
      </c>
      <c r="C2890" s="13" t="s">
        <v>3</v>
      </c>
      <c r="D2890" s="13">
        <v>2018</v>
      </c>
      <c r="E2890" s="13">
        <v>2018</v>
      </c>
      <c r="F2890" s="13" t="s">
        <v>244</v>
      </c>
      <c r="G2890" s="88"/>
      <c r="H2890" s="88"/>
      <c r="I2890" s="88"/>
      <c r="J2890" s="88"/>
      <c r="K2890" s="88"/>
      <c r="L2890" s="88"/>
      <c r="M2890" s="88">
        <v>3127</v>
      </c>
      <c r="N2890" s="88">
        <v>6419</v>
      </c>
      <c r="O2890" s="88"/>
      <c r="P2890" s="88"/>
      <c r="Q2890" s="88"/>
      <c r="R2890" s="88"/>
      <c r="S2890" s="88"/>
      <c r="T2890" s="88"/>
      <c r="U2890" s="88"/>
      <c r="V2890" s="88"/>
      <c r="W2890" s="140"/>
      <c r="X2890" s="140"/>
      <c r="Y2890" s="140"/>
      <c r="Z2890" s="85">
        <v>0.93121693121693117</v>
      </c>
      <c r="AA2890" s="85">
        <v>0.88524590163934425</v>
      </c>
      <c r="AB2890" s="85">
        <v>0.54500000000000004</v>
      </c>
      <c r="AC2890" s="85">
        <v>7.22E-2</v>
      </c>
      <c r="AD2890" s="121">
        <v>341</v>
      </c>
      <c r="AE2890" s="121">
        <v>117</v>
      </c>
      <c r="AF2890" s="121">
        <v>161</v>
      </c>
      <c r="AG2890" s="121">
        <v>303</v>
      </c>
    </row>
    <row r="2891" spans="1:33" s="82" customFormat="1">
      <c r="A2891" s="82" t="s">
        <v>160</v>
      </c>
      <c r="B2891" s="13" t="s">
        <v>74</v>
      </c>
      <c r="C2891" s="13" t="s">
        <v>3</v>
      </c>
      <c r="D2891" s="13">
        <v>2018</v>
      </c>
      <c r="E2891" s="13">
        <v>2018</v>
      </c>
      <c r="F2891" s="13" t="s">
        <v>244</v>
      </c>
      <c r="G2891" s="88"/>
      <c r="H2891" s="88"/>
      <c r="I2891" s="88"/>
      <c r="J2891" s="88"/>
      <c r="K2891" s="88"/>
      <c r="L2891" s="88"/>
      <c r="M2891" s="88">
        <v>20761</v>
      </c>
      <c r="N2891" s="88">
        <v>38145</v>
      </c>
      <c r="O2891" s="88"/>
      <c r="P2891" s="88"/>
      <c r="Q2891" s="88"/>
      <c r="R2891" s="88"/>
      <c r="S2891" s="88"/>
      <c r="T2891" s="88"/>
      <c r="U2891" s="88"/>
      <c r="V2891" s="88"/>
      <c r="W2891" s="140"/>
      <c r="X2891" s="140"/>
      <c r="Y2891" s="140"/>
      <c r="Z2891" s="85">
        <v>0.9719626168224299</v>
      </c>
      <c r="AA2891" s="85">
        <v>0.95833333333333337</v>
      </c>
      <c r="AB2891" s="85">
        <v>0</v>
      </c>
      <c r="AC2891" s="85">
        <v>4.58E-2</v>
      </c>
      <c r="AD2891" s="121">
        <v>1774</v>
      </c>
      <c r="AE2891" s="121">
        <v>505</v>
      </c>
      <c r="AF2891" s="121">
        <v>1911</v>
      </c>
      <c r="AG2891" s="121">
        <v>3887</v>
      </c>
    </row>
    <row r="2892" spans="1:33" s="82" customFormat="1">
      <c r="A2892" s="82" t="s">
        <v>161</v>
      </c>
      <c r="B2892" s="13" t="s">
        <v>74</v>
      </c>
      <c r="C2892" s="13" t="s">
        <v>3</v>
      </c>
      <c r="D2892" s="13">
        <v>2018</v>
      </c>
      <c r="E2892" s="13">
        <v>2018</v>
      </c>
      <c r="F2892" s="13" t="s">
        <v>244</v>
      </c>
      <c r="G2892" s="88"/>
      <c r="H2892" s="88"/>
      <c r="I2892" s="88"/>
      <c r="J2892" s="88"/>
      <c r="K2892" s="88"/>
      <c r="L2892" s="88"/>
      <c r="M2892" s="88">
        <v>16778</v>
      </c>
      <c r="N2892" s="88">
        <v>29264</v>
      </c>
      <c r="O2892" s="88"/>
      <c r="P2892" s="88"/>
      <c r="Q2892" s="88"/>
      <c r="R2892" s="88"/>
      <c r="S2892" s="88"/>
      <c r="T2892" s="88"/>
      <c r="U2892" s="88"/>
      <c r="V2892" s="88"/>
      <c r="W2892" s="140"/>
      <c r="X2892" s="140"/>
      <c r="Y2892" s="140"/>
      <c r="Z2892" s="85">
        <v>0.9401408450704225</v>
      </c>
      <c r="AA2892" s="85">
        <v>0.5461538461538461</v>
      </c>
      <c r="AB2892" s="85">
        <v>0.54500000000000004</v>
      </c>
      <c r="AC2892" s="85">
        <v>7.22E-2</v>
      </c>
      <c r="AD2892" s="121">
        <v>1163</v>
      </c>
      <c r="AE2892" s="121">
        <v>509</v>
      </c>
      <c r="AF2892" s="121">
        <v>2560</v>
      </c>
      <c r="AG2892" s="121">
        <v>5408</v>
      </c>
    </row>
    <row r="2893" spans="1:33" s="82" customFormat="1">
      <c r="A2893" s="82" t="s">
        <v>162</v>
      </c>
      <c r="B2893" s="13" t="s">
        <v>75</v>
      </c>
      <c r="C2893" s="13" t="s">
        <v>3</v>
      </c>
      <c r="D2893" s="13">
        <v>2018</v>
      </c>
      <c r="E2893" s="13">
        <v>2018</v>
      </c>
      <c r="F2893" s="13" t="s">
        <v>244</v>
      </c>
      <c r="G2893" s="88"/>
      <c r="H2893" s="88"/>
      <c r="I2893" s="88"/>
      <c r="J2893" s="88"/>
      <c r="K2893" s="88"/>
      <c r="L2893" s="88"/>
      <c r="M2893" s="88">
        <v>38318</v>
      </c>
      <c r="N2893" s="88">
        <v>80036</v>
      </c>
      <c r="O2893" s="88"/>
      <c r="P2893" s="88"/>
      <c r="Q2893" s="88"/>
      <c r="R2893" s="88"/>
      <c r="S2893" s="88"/>
      <c r="T2893" s="88"/>
      <c r="U2893" s="88"/>
      <c r="V2893" s="88"/>
      <c r="W2893" s="140"/>
      <c r="X2893" s="140"/>
      <c r="Y2893" s="140"/>
      <c r="Z2893" s="85">
        <v>0.97318007662835249</v>
      </c>
      <c r="AA2893" s="85">
        <v>0.9395562356541699</v>
      </c>
      <c r="AB2893" s="85">
        <v>0.5</v>
      </c>
      <c r="AC2893" s="85">
        <v>5.8400000000000001E-2</v>
      </c>
      <c r="AD2893" s="121">
        <v>3116</v>
      </c>
      <c r="AE2893" s="121">
        <v>848</v>
      </c>
      <c r="AF2893" s="121">
        <v>3905</v>
      </c>
      <c r="AG2893" s="121">
        <v>8794</v>
      </c>
    </row>
    <row r="2894" spans="1:33" s="82" customFormat="1">
      <c r="A2894" s="82" t="s">
        <v>163</v>
      </c>
      <c r="B2894" s="13" t="s">
        <v>75</v>
      </c>
      <c r="C2894" s="13" t="s">
        <v>3</v>
      </c>
      <c r="D2894" s="13">
        <v>2018</v>
      </c>
      <c r="E2894" s="13">
        <v>2018</v>
      </c>
      <c r="F2894" s="13" t="s">
        <v>244</v>
      </c>
      <c r="G2894" s="88"/>
      <c r="H2894" s="88"/>
      <c r="I2894" s="88"/>
      <c r="J2894" s="88"/>
      <c r="K2894" s="88"/>
      <c r="L2894" s="88"/>
      <c r="M2894" s="88">
        <v>5374</v>
      </c>
      <c r="N2894" s="88">
        <v>12262</v>
      </c>
      <c r="O2894" s="88"/>
      <c r="P2894" s="88"/>
      <c r="Q2894" s="88"/>
      <c r="R2894" s="88"/>
      <c r="S2894" s="88"/>
      <c r="T2894" s="88"/>
      <c r="U2894" s="88"/>
      <c r="V2894" s="88"/>
      <c r="W2894" s="140"/>
      <c r="X2894" s="140"/>
      <c r="Y2894" s="140"/>
      <c r="Z2894" s="85">
        <v>0.98207885304659504</v>
      </c>
      <c r="AA2894" s="85">
        <v>0.94690265486725667</v>
      </c>
      <c r="AB2894" s="85">
        <v>0.54500000000000004</v>
      </c>
      <c r="AC2894" s="85">
        <v>7.22E-2</v>
      </c>
      <c r="AD2894" s="121">
        <v>493</v>
      </c>
      <c r="AE2894" s="121">
        <v>163</v>
      </c>
      <c r="AF2894" s="121">
        <v>547</v>
      </c>
      <c r="AG2894" s="121">
        <v>1250</v>
      </c>
    </row>
    <row r="2895" spans="1:33" s="82" customFormat="1">
      <c r="A2895" s="82" t="s">
        <v>164</v>
      </c>
      <c r="B2895" s="13" t="s">
        <v>75</v>
      </c>
      <c r="C2895" s="13" t="s">
        <v>3</v>
      </c>
      <c r="D2895" s="13">
        <v>2018</v>
      </c>
      <c r="E2895" s="13">
        <v>2018</v>
      </c>
      <c r="F2895" s="13" t="s">
        <v>244</v>
      </c>
      <c r="G2895" s="88"/>
      <c r="H2895" s="88"/>
      <c r="I2895" s="88"/>
      <c r="J2895" s="88"/>
      <c r="K2895" s="88"/>
      <c r="L2895" s="88"/>
      <c r="M2895" s="88">
        <v>4184</v>
      </c>
      <c r="N2895" s="88">
        <v>8982</v>
      </c>
      <c r="O2895" s="88"/>
      <c r="P2895" s="88"/>
      <c r="Q2895" s="88"/>
      <c r="R2895" s="88"/>
      <c r="S2895" s="88"/>
      <c r="T2895" s="88"/>
      <c r="U2895" s="88"/>
      <c r="V2895" s="88"/>
      <c r="W2895" s="140"/>
      <c r="X2895" s="140"/>
      <c r="Y2895" s="140"/>
      <c r="Z2895" s="85">
        <v>0.92405063291139244</v>
      </c>
      <c r="AA2895" s="85">
        <v>0.94565217391304346</v>
      </c>
      <c r="AB2895" s="85">
        <v>0.54500000000000004</v>
      </c>
      <c r="AC2895" s="85">
        <v>7.22E-2</v>
      </c>
      <c r="AD2895" s="121">
        <v>470</v>
      </c>
      <c r="AE2895" s="121">
        <v>95</v>
      </c>
      <c r="AF2895" s="121">
        <v>390</v>
      </c>
      <c r="AG2895" s="121">
        <v>858</v>
      </c>
    </row>
    <row r="2896" spans="1:33" s="82" customFormat="1">
      <c r="A2896" s="82" t="s">
        <v>165</v>
      </c>
      <c r="B2896" s="13" t="s">
        <v>75</v>
      </c>
      <c r="C2896" s="13" t="s">
        <v>3</v>
      </c>
      <c r="D2896" s="13">
        <v>2018</v>
      </c>
      <c r="E2896" s="13">
        <v>2018</v>
      </c>
      <c r="F2896" s="13" t="s">
        <v>244</v>
      </c>
      <c r="G2896" s="88"/>
      <c r="H2896" s="88"/>
      <c r="I2896" s="88"/>
      <c r="J2896" s="88"/>
      <c r="K2896" s="88"/>
      <c r="L2896" s="88"/>
      <c r="M2896" s="88">
        <v>990</v>
      </c>
      <c r="N2896" s="88">
        <v>1673</v>
      </c>
      <c r="O2896" s="88"/>
      <c r="P2896" s="88"/>
      <c r="Q2896" s="88"/>
      <c r="R2896" s="88"/>
      <c r="S2896" s="88"/>
      <c r="T2896" s="88"/>
      <c r="U2896" s="88"/>
      <c r="V2896" s="88"/>
      <c r="W2896" s="140"/>
      <c r="X2896" s="140"/>
      <c r="Y2896" s="140"/>
      <c r="Z2896" s="85">
        <v>0.9137931034482758</v>
      </c>
      <c r="AA2896" s="85">
        <v>0.86</v>
      </c>
      <c r="AB2896" s="85">
        <v>0.54500000000000004</v>
      </c>
      <c r="AC2896" s="85">
        <v>7.22E-2</v>
      </c>
      <c r="AD2896" s="121">
        <v>89</v>
      </c>
      <c r="AE2896" s="121">
        <v>13</v>
      </c>
      <c r="AF2896" s="121">
        <v>30</v>
      </c>
      <c r="AG2896" s="121">
        <v>44</v>
      </c>
    </row>
    <row r="2897" spans="1:33" s="82" customFormat="1">
      <c r="A2897" s="82" t="s">
        <v>166</v>
      </c>
      <c r="B2897" s="13" t="s">
        <v>74</v>
      </c>
      <c r="C2897" s="13" t="s">
        <v>3</v>
      </c>
      <c r="D2897" s="13">
        <v>2018</v>
      </c>
      <c r="E2897" s="13">
        <v>2018</v>
      </c>
      <c r="F2897" s="13" t="s">
        <v>244</v>
      </c>
      <c r="G2897" s="88"/>
      <c r="H2897" s="88"/>
      <c r="I2897" s="88"/>
      <c r="J2897" s="88"/>
      <c r="K2897" s="88"/>
      <c r="L2897" s="88"/>
      <c r="M2897" s="88">
        <v>51376</v>
      </c>
      <c r="N2897" s="88">
        <v>117240</v>
      </c>
      <c r="O2897" s="88"/>
      <c r="P2897" s="88"/>
      <c r="Q2897" s="88"/>
      <c r="R2897" s="88"/>
      <c r="S2897" s="88"/>
      <c r="T2897" s="88"/>
      <c r="U2897" s="88"/>
      <c r="V2897" s="88"/>
      <c r="W2897" s="140"/>
      <c r="X2897" s="140"/>
      <c r="Y2897" s="140"/>
      <c r="Z2897" s="85">
        <v>0.98858146684233639</v>
      </c>
      <c r="AA2897" s="85">
        <v>0.78510028653295127</v>
      </c>
      <c r="AB2897" s="85">
        <v>0.2</v>
      </c>
      <c r="AC2897" s="85">
        <v>3.3599999999999998E-2</v>
      </c>
      <c r="AD2897" s="121">
        <v>2985</v>
      </c>
      <c r="AE2897" s="121">
        <v>186</v>
      </c>
      <c r="AF2897" s="121">
        <v>7587</v>
      </c>
      <c r="AG2897" s="121">
        <v>18152</v>
      </c>
    </row>
    <row r="2898" spans="1:33" s="82" customFormat="1">
      <c r="A2898" s="82" t="s">
        <v>167</v>
      </c>
      <c r="B2898" s="13" t="s">
        <v>75</v>
      </c>
      <c r="C2898" s="13" t="s">
        <v>3</v>
      </c>
      <c r="D2898" s="13">
        <v>2018</v>
      </c>
      <c r="E2898" s="13">
        <v>2018</v>
      </c>
      <c r="F2898" s="13" t="s">
        <v>244</v>
      </c>
      <c r="G2898" s="88"/>
      <c r="H2898" s="88"/>
      <c r="I2898" s="88"/>
      <c r="J2898" s="88"/>
      <c r="K2898" s="88"/>
      <c r="L2898" s="88"/>
      <c r="M2898" s="88">
        <v>2680</v>
      </c>
      <c r="N2898" s="88">
        <v>4702</v>
      </c>
      <c r="O2898" s="88"/>
      <c r="P2898" s="88"/>
      <c r="Q2898" s="88"/>
      <c r="R2898" s="88"/>
      <c r="S2898" s="88"/>
      <c r="T2898" s="88"/>
      <c r="U2898" s="88"/>
      <c r="V2898" s="88"/>
      <c r="W2898" s="140"/>
      <c r="X2898" s="140"/>
      <c r="Y2898" s="140"/>
      <c r="Z2898" s="85">
        <v>0.97315436241610742</v>
      </c>
      <c r="AA2898" s="85">
        <v>0.9553571428571429</v>
      </c>
      <c r="AB2898" s="85">
        <v>0.54500000000000004</v>
      </c>
      <c r="AC2898" s="85">
        <v>7.22E-2</v>
      </c>
      <c r="AD2898" s="121">
        <v>297</v>
      </c>
      <c r="AE2898" s="121">
        <v>4</v>
      </c>
      <c r="AF2898" s="121">
        <v>83</v>
      </c>
      <c r="AG2898" s="121">
        <v>130</v>
      </c>
    </row>
    <row r="2899" spans="1:33" s="82" customFormat="1">
      <c r="A2899" s="82" t="s">
        <v>168</v>
      </c>
      <c r="B2899" s="13" t="s">
        <v>74</v>
      </c>
      <c r="C2899" s="13" t="s">
        <v>3</v>
      </c>
      <c r="D2899" s="13">
        <v>2018</v>
      </c>
      <c r="E2899" s="13">
        <v>2018</v>
      </c>
      <c r="F2899" s="13" t="s">
        <v>244</v>
      </c>
      <c r="G2899" s="88"/>
      <c r="H2899" s="88"/>
      <c r="I2899" s="88"/>
      <c r="J2899" s="88"/>
      <c r="K2899" s="88"/>
      <c r="L2899" s="88"/>
      <c r="M2899" s="88">
        <v>34548</v>
      </c>
      <c r="N2899" s="88">
        <v>67471</v>
      </c>
      <c r="O2899" s="88"/>
      <c r="P2899" s="88"/>
      <c r="Q2899" s="88"/>
      <c r="R2899" s="88"/>
      <c r="S2899" s="88"/>
      <c r="T2899" s="88"/>
      <c r="U2899" s="88"/>
      <c r="V2899" s="88"/>
      <c r="W2899" s="140"/>
      <c r="X2899" s="140"/>
      <c r="Y2899" s="140"/>
      <c r="Z2899" s="85">
        <v>0.98361650485436891</v>
      </c>
      <c r="AA2899" s="85">
        <v>0.97121535181236673</v>
      </c>
      <c r="AB2899" s="85">
        <v>0</v>
      </c>
      <c r="AC2899" s="85">
        <v>6.6500000000000004E-2</v>
      </c>
      <c r="AD2899" s="121">
        <v>3433</v>
      </c>
      <c r="AE2899" s="121">
        <v>792</v>
      </c>
      <c r="AF2899" s="121">
        <v>5888</v>
      </c>
      <c r="AG2899" s="121">
        <v>13719</v>
      </c>
    </row>
    <row r="2900" spans="1:33" s="82" customFormat="1">
      <c r="A2900" s="82" t="s">
        <v>169</v>
      </c>
      <c r="B2900" s="13" t="s">
        <v>74</v>
      </c>
      <c r="C2900" s="13" t="s">
        <v>3</v>
      </c>
      <c r="D2900" s="13">
        <v>2018</v>
      </c>
      <c r="E2900" s="13">
        <v>2018</v>
      </c>
      <c r="F2900" s="13" t="s">
        <v>244</v>
      </c>
      <c r="G2900" s="88"/>
      <c r="H2900" s="88"/>
      <c r="I2900" s="88"/>
      <c r="J2900" s="88"/>
      <c r="K2900" s="88"/>
      <c r="L2900" s="88"/>
      <c r="M2900" s="88">
        <v>10145</v>
      </c>
      <c r="N2900" s="88">
        <v>18544</v>
      </c>
      <c r="O2900" s="88"/>
      <c r="P2900" s="88"/>
      <c r="Q2900" s="88"/>
      <c r="R2900" s="88"/>
      <c r="S2900" s="88"/>
      <c r="T2900" s="88"/>
      <c r="U2900" s="88"/>
      <c r="V2900" s="88"/>
      <c r="W2900" s="140"/>
      <c r="X2900" s="140"/>
      <c r="Y2900" s="140"/>
      <c r="Z2900" s="85">
        <v>0.85263157894736841</v>
      </c>
      <c r="AA2900" s="85">
        <v>0.90821256038647347</v>
      </c>
      <c r="AB2900" s="85">
        <v>0.54500000000000004</v>
      </c>
      <c r="AC2900" s="85">
        <v>7.22E-2</v>
      </c>
      <c r="AD2900" s="121">
        <v>1266</v>
      </c>
      <c r="AE2900" s="121">
        <v>446</v>
      </c>
      <c r="AF2900" s="121">
        <v>770</v>
      </c>
      <c r="AG2900" s="121">
        <v>1586</v>
      </c>
    </row>
    <row r="2901" spans="1:33">
      <c r="A2901" s="82" t="s">
        <v>170</v>
      </c>
      <c r="B2901" s="13" t="s">
        <v>75</v>
      </c>
      <c r="C2901" s="13" t="s">
        <v>3</v>
      </c>
      <c r="D2901" s="13">
        <v>2018</v>
      </c>
      <c r="E2901" s="13">
        <v>2018</v>
      </c>
      <c r="F2901" s="13" t="s">
        <v>244</v>
      </c>
      <c r="G2901" s="88"/>
      <c r="H2901" s="88"/>
      <c r="I2901" s="88"/>
      <c r="J2901" s="88"/>
      <c r="K2901" s="88"/>
      <c r="L2901" s="88"/>
      <c r="M2901" s="88">
        <v>6053</v>
      </c>
      <c r="N2901" s="88">
        <v>12884</v>
      </c>
      <c r="O2901" s="88"/>
      <c r="P2901" s="88"/>
      <c r="Q2901" s="88"/>
      <c r="R2901" s="88"/>
      <c r="S2901" s="88"/>
      <c r="T2901" s="88"/>
      <c r="U2901" s="88"/>
      <c r="V2901" s="88"/>
      <c r="W2901" s="140"/>
      <c r="X2901" s="140"/>
      <c r="Y2901" s="140"/>
      <c r="Z2901" s="85">
        <v>0.98774509803921573</v>
      </c>
      <c r="AA2901" s="85">
        <v>0.97222222222222221</v>
      </c>
      <c r="AB2901" s="85">
        <v>0.54500000000000004</v>
      </c>
      <c r="AC2901" s="85">
        <v>7.22E-2</v>
      </c>
      <c r="AD2901" s="121">
        <v>607</v>
      </c>
      <c r="AE2901" s="121">
        <v>117</v>
      </c>
      <c r="AF2901" s="121">
        <v>425</v>
      </c>
      <c r="AG2901" s="121">
        <v>908</v>
      </c>
    </row>
    <row r="2902" spans="1:33" s="82" customFormat="1">
      <c r="A2902" s="48" t="s">
        <v>171</v>
      </c>
      <c r="B2902" s="13" t="s">
        <v>66</v>
      </c>
      <c r="C2902" s="13" t="s">
        <v>182</v>
      </c>
      <c r="D2902" s="13">
        <v>2018</v>
      </c>
      <c r="E2902" s="13">
        <v>2018</v>
      </c>
      <c r="F2902" s="13" t="s">
        <v>244</v>
      </c>
      <c r="G2902" s="88">
        <v>229090</v>
      </c>
      <c r="H2902" s="88">
        <v>1717385</v>
      </c>
      <c r="I2902" s="88">
        <v>1968</v>
      </c>
      <c r="J2902" s="88">
        <v>16615</v>
      </c>
      <c r="K2902" s="88">
        <v>231058</v>
      </c>
      <c r="L2902" s="88">
        <v>1734000</v>
      </c>
      <c r="M2902" s="137">
        <v>1965058</v>
      </c>
      <c r="N2902" s="137">
        <v>4020977</v>
      </c>
      <c r="O2902" s="137">
        <v>588807</v>
      </c>
      <c r="P2902" s="137">
        <v>3388545</v>
      </c>
      <c r="Q2902" s="137">
        <v>3977352</v>
      </c>
      <c r="R2902" s="137">
        <v>6589</v>
      </c>
      <c r="S2902" s="137">
        <v>37036</v>
      </c>
      <c r="T2902" s="137">
        <v>43625</v>
      </c>
      <c r="U2902" s="137">
        <v>595396</v>
      </c>
      <c r="V2902" s="137">
        <v>3425581</v>
      </c>
      <c r="W2902" s="141">
        <v>534051660</v>
      </c>
      <c r="X2902" s="141">
        <v>4808994</v>
      </c>
      <c r="Y2902" s="141">
        <v>538860654</v>
      </c>
      <c r="Z2902" s="111">
        <v>0.98094222022572852</v>
      </c>
      <c r="AA2902" s="111">
        <v>0.90998728960443709</v>
      </c>
      <c r="AB2902" s="25">
        <v>0.64</v>
      </c>
      <c r="AC2902" s="111">
        <v>6.3299999999999995E-2</v>
      </c>
      <c r="AD2902" s="121">
        <v>139483</v>
      </c>
      <c r="AE2902" s="121">
        <v>49448</v>
      </c>
      <c r="AF2902" s="121">
        <v>263990</v>
      </c>
      <c r="AG2902" s="121">
        <v>569279</v>
      </c>
    </row>
    <row r="2903" spans="1:33" s="82" customFormat="1">
      <c r="A2903" s="48" t="s">
        <v>172</v>
      </c>
      <c r="B2903" s="13" t="s">
        <v>74</v>
      </c>
      <c r="C2903" s="13" t="s">
        <v>182</v>
      </c>
      <c r="D2903" s="13">
        <v>2018</v>
      </c>
      <c r="E2903" s="13">
        <v>2018</v>
      </c>
      <c r="F2903" s="13" t="s">
        <v>244</v>
      </c>
      <c r="G2903" s="88"/>
      <c r="H2903" s="88"/>
      <c r="I2903" s="88"/>
      <c r="J2903" s="88"/>
      <c r="K2903" s="88"/>
      <c r="L2903" s="88"/>
      <c r="M2903" s="137">
        <v>55019</v>
      </c>
      <c r="N2903" s="137">
        <v>103106</v>
      </c>
      <c r="O2903" s="137"/>
      <c r="P2903" s="137"/>
      <c r="Q2903" s="137"/>
      <c r="R2903" s="137"/>
      <c r="S2903" s="137"/>
      <c r="T2903" s="137"/>
      <c r="U2903" s="137"/>
      <c r="V2903" s="137"/>
      <c r="W2903" s="141"/>
      <c r="X2903" s="141"/>
      <c r="Y2903" s="141"/>
      <c r="Z2903" s="111">
        <v>0.98415374241402565</v>
      </c>
      <c r="AA2903" s="111">
        <v>0.970873786407767</v>
      </c>
      <c r="AB2903" s="25">
        <v>0.88900000000000001</v>
      </c>
      <c r="AC2903" s="111">
        <v>0.04</v>
      </c>
      <c r="AD2903" s="121">
        <v>4710</v>
      </c>
      <c r="AE2903" s="121">
        <v>1789</v>
      </c>
      <c r="AF2903" s="121">
        <v>6154</v>
      </c>
      <c r="AG2903" s="121">
        <v>12153</v>
      </c>
    </row>
    <row r="2904" spans="1:33" s="82" customFormat="1">
      <c r="A2904" s="48" t="s">
        <v>173</v>
      </c>
      <c r="B2904" s="13" t="s">
        <v>75</v>
      </c>
      <c r="C2904" s="13" t="s">
        <v>182</v>
      </c>
      <c r="D2904" s="13">
        <v>2018</v>
      </c>
      <c r="E2904" s="13">
        <v>2018</v>
      </c>
      <c r="F2904" s="13" t="s">
        <v>244</v>
      </c>
      <c r="G2904" s="88"/>
      <c r="H2904" s="88"/>
      <c r="I2904" s="88"/>
      <c r="J2904" s="88"/>
      <c r="K2904" s="88"/>
      <c r="L2904" s="88"/>
      <c r="M2904" s="137">
        <v>79</v>
      </c>
      <c r="N2904" s="137">
        <v>141</v>
      </c>
      <c r="O2904" s="137"/>
      <c r="P2904" s="137"/>
      <c r="Q2904" s="137"/>
      <c r="R2904" s="137"/>
      <c r="S2904" s="137"/>
      <c r="T2904" s="137"/>
      <c r="U2904" s="137"/>
      <c r="V2904" s="137"/>
      <c r="W2904" s="141"/>
      <c r="X2904" s="141"/>
      <c r="Y2904" s="141"/>
      <c r="Z2904" s="111">
        <v>1</v>
      </c>
      <c r="AA2904" s="111">
        <v>0.66666666666666663</v>
      </c>
      <c r="AB2904" s="25">
        <v>0.6</v>
      </c>
      <c r="AC2904" s="111">
        <v>0.13</v>
      </c>
      <c r="AD2904" s="121">
        <v>4</v>
      </c>
      <c r="AE2904" s="121">
        <v>2</v>
      </c>
      <c r="AF2904" s="121" t="s">
        <v>430</v>
      </c>
      <c r="AG2904" s="121" t="s">
        <v>430</v>
      </c>
    </row>
    <row r="2905" spans="1:33" s="82" customFormat="1">
      <c r="A2905" s="48" t="s">
        <v>174</v>
      </c>
      <c r="B2905" s="13" t="s">
        <v>75</v>
      </c>
      <c r="C2905" s="13" t="s">
        <v>182</v>
      </c>
      <c r="D2905" s="13">
        <v>2018</v>
      </c>
      <c r="E2905" s="13">
        <v>2018</v>
      </c>
      <c r="F2905" s="13" t="s">
        <v>244</v>
      </c>
      <c r="G2905" s="88"/>
      <c r="H2905" s="88"/>
      <c r="I2905" s="88"/>
      <c r="J2905" s="88"/>
      <c r="K2905" s="88"/>
      <c r="L2905" s="88"/>
      <c r="M2905" s="137">
        <v>1571</v>
      </c>
      <c r="N2905" s="137">
        <v>2838</v>
      </c>
      <c r="O2905" s="137"/>
      <c r="P2905" s="137"/>
      <c r="Q2905" s="137"/>
      <c r="R2905" s="137"/>
      <c r="S2905" s="137"/>
      <c r="T2905" s="137"/>
      <c r="U2905" s="137"/>
      <c r="V2905" s="137"/>
      <c r="W2905" s="141"/>
      <c r="X2905" s="141"/>
      <c r="Y2905" s="141"/>
      <c r="Z2905" s="111">
        <v>0.98648648648648651</v>
      </c>
      <c r="AA2905" s="111">
        <v>0.97959183673469385</v>
      </c>
      <c r="AB2905" s="25">
        <v>0.6</v>
      </c>
      <c r="AC2905" s="111">
        <v>0.13</v>
      </c>
      <c r="AD2905" s="121">
        <v>112</v>
      </c>
      <c r="AE2905" s="121">
        <v>23</v>
      </c>
      <c r="AF2905" s="121">
        <v>36</v>
      </c>
      <c r="AG2905" s="121">
        <v>66</v>
      </c>
    </row>
    <row r="2906" spans="1:33">
      <c r="A2906" s="48" t="s">
        <v>175</v>
      </c>
      <c r="B2906" s="13" t="s">
        <v>75</v>
      </c>
      <c r="C2906" s="13" t="s">
        <v>182</v>
      </c>
      <c r="D2906" s="13">
        <v>2018</v>
      </c>
      <c r="E2906" s="13">
        <v>2018</v>
      </c>
      <c r="F2906" s="13" t="s">
        <v>244</v>
      </c>
      <c r="G2906" s="88"/>
      <c r="H2906" s="88"/>
      <c r="I2906" s="88"/>
      <c r="J2906" s="88"/>
      <c r="K2906" s="88"/>
      <c r="L2906" s="88"/>
      <c r="M2906" s="137">
        <v>16903</v>
      </c>
      <c r="N2906" s="137">
        <v>30858</v>
      </c>
      <c r="O2906" s="137"/>
      <c r="P2906" s="137"/>
      <c r="Q2906" s="137"/>
      <c r="R2906" s="137"/>
      <c r="S2906" s="137"/>
      <c r="T2906" s="137"/>
      <c r="U2906" s="137"/>
      <c r="V2906" s="137"/>
      <c r="W2906" s="141"/>
      <c r="X2906" s="141"/>
      <c r="Y2906" s="141"/>
      <c r="Z2906" s="111">
        <v>0.89900249376558605</v>
      </c>
      <c r="AA2906" s="111">
        <v>0.97044334975369462</v>
      </c>
      <c r="AB2906" s="25">
        <v>0.6</v>
      </c>
      <c r="AC2906" s="111">
        <v>0.13</v>
      </c>
      <c r="AD2906" s="121">
        <v>1377</v>
      </c>
      <c r="AE2906" s="121">
        <v>681</v>
      </c>
      <c r="AF2906" s="121">
        <v>751</v>
      </c>
      <c r="AG2906" s="121">
        <v>1313</v>
      </c>
    </row>
    <row r="2907" spans="1:33">
      <c r="A2907" s="48" t="s">
        <v>176</v>
      </c>
      <c r="B2907" s="13" t="s">
        <v>75</v>
      </c>
      <c r="C2907" s="13" t="s">
        <v>182</v>
      </c>
      <c r="D2907" s="13">
        <v>2018</v>
      </c>
      <c r="E2907" s="13">
        <v>2018</v>
      </c>
      <c r="F2907" s="13" t="s">
        <v>244</v>
      </c>
      <c r="G2907" s="88"/>
      <c r="H2907" s="88"/>
      <c r="I2907" s="88"/>
      <c r="J2907" s="88"/>
      <c r="K2907" s="88"/>
      <c r="L2907" s="88"/>
      <c r="M2907" s="137">
        <v>2783</v>
      </c>
      <c r="N2907" s="137">
        <v>5042</v>
      </c>
      <c r="O2907" s="137"/>
      <c r="P2907" s="137"/>
      <c r="Q2907" s="137"/>
      <c r="R2907" s="137"/>
      <c r="S2907" s="137"/>
      <c r="T2907" s="137"/>
      <c r="U2907" s="137"/>
      <c r="V2907" s="137"/>
      <c r="W2907" s="141"/>
      <c r="X2907" s="141"/>
      <c r="Y2907" s="141"/>
      <c r="Z2907" s="111">
        <v>0.97560975609756095</v>
      </c>
      <c r="AA2907" s="111">
        <v>0.97333333333333338</v>
      </c>
      <c r="AB2907" s="25">
        <v>0.6</v>
      </c>
      <c r="AC2907" s="111">
        <v>0.13</v>
      </c>
      <c r="AD2907" s="121">
        <v>167</v>
      </c>
      <c r="AE2907" s="121">
        <v>30</v>
      </c>
      <c r="AF2907" s="121">
        <v>57</v>
      </c>
      <c r="AG2907" s="121">
        <v>105</v>
      </c>
    </row>
    <row r="2908" spans="1:33">
      <c r="A2908" s="48" t="s">
        <v>177</v>
      </c>
      <c r="B2908" s="13" t="s">
        <v>75</v>
      </c>
      <c r="C2908" s="13" t="s">
        <v>182</v>
      </c>
      <c r="D2908" s="13">
        <v>2018</v>
      </c>
      <c r="E2908" s="13">
        <v>2018</v>
      </c>
      <c r="F2908" s="13" t="s">
        <v>244</v>
      </c>
      <c r="G2908" s="88"/>
      <c r="H2908" s="88"/>
      <c r="I2908" s="88"/>
      <c r="J2908" s="88"/>
      <c r="K2908" s="88"/>
      <c r="L2908" s="88"/>
      <c r="M2908" s="137">
        <v>672</v>
      </c>
      <c r="N2908" s="137">
        <v>1475</v>
      </c>
      <c r="O2908" s="137"/>
      <c r="P2908" s="137"/>
      <c r="Q2908" s="137"/>
      <c r="R2908" s="137"/>
      <c r="S2908" s="137"/>
      <c r="T2908" s="137"/>
      <c r="U2908" s="137"/>
      <c r="V2908" s="137"/>
      <c r="W2908" s="141"/>
      <c r="X2908" s="141"/>
      <c r="Y2908" s="141"/>
      <c r="Z2908" s="111">
        <v>0.94117647058823528</v>
      </c>
      <c r="AA2908" s="111">
        <v>0.80952380952380953</v>
      </c>
      <c r="AB2908" s="25">
        <v>0.6</v>
      </c>
      <c r="AC2908" s="111">
        <v>0.13</v>
      </c>
      <c r="AD2908" s="121">
        <v>49</v>
      </c>
      <c r="AE2908" s="121">
        <v>8</v>
      </c>
      <c r="AF2908" s="121">
        <v>98</v>
      </c>
      <c r="AG2908" s="121">
        <v>232</v>
      </c>
    </row>
    <row r="2909" spans="1:33">
      <c r="A2909" s="48" t="s">
        <v>178</v>
      </c>
      <c r="B2909" s="13" t="s">
        <v>74</v>
      </c>
      <c r="C2909" s="13" t="s">
        <v>182</v>
      </c>
      <c r="D2909" s="13">
        <v>2018</v>
      </c>
      <c r="E2909" s="13">
        <v>2018</v>
      </c>
      <c r="F2909" s="13" t="s">
        <v>244</v>
      </c>
      <c r="G2909" s="88"/>
      <c r="H2909" s="88"/>
      <c r="I2909" s="88"/>
      <c r="J2909" s="88"/>
      <c r="K2909" s="88"/>
      <c r="L2909" s="88"/>
      <c r="M2909" s="137">
        <v>30879</v>
      </c>
      <c r="N2909" s="137">
        <v>61557</v>
      </c>
      <c r="O2909" s="137"/>
      <c r="P2909" s="137"/>
      <c r="Q2909" s="137"/>
      <c r="R2909" s="137"/>
      <c r="S2909" s="137"/>
      <c r="T2909" s="137"/>
      <c r="U2909" s="137"/>
      <c r="V2909" s="137"/>
      <c r="W2909" s="141"/>
      <c r="X2909" s="141"/>
      <c r="Y2909" s="141"/>
      <c r="Z2909" s="111">
        <v>0.97599164926931103</v>
      </c>
      <c r="AA2909" s="111">
        <v>0.97228144989339016</v>
      </c>
      <c r="AB2909" s="25">
        <v>0.8</v>
      </c>
      <c r="AC2909" s="111">
        <v>3.3000000000000002E-2</v>
      </c>
      <c r="AD2909" s="121">
        <v>2113</v>
      </c>
      <c r="AE2909" s="121">
        <v>927</v>
      </c>
      <c r="AF2909" s="121">
        <v>4176</v>
      </c>
      <c r="AG2909" s="121">
        <v>8466</v>
      </c>
    </row>
    <row r="2910" spans="1:33">
      <c r="A2910" s="48" t="s">
        <v>179</v>
      </c>
      <c r="B2910" s="13" t="s">
        <v>75</v>
      </c>
      <c r="C2910" s="13" t="s">
        <v>182</v>
      </c>
      <c r="D2910" s="13">
        <v>2018</v>
      </c>
      <c r="E2910" s="13">
        <v>2018</v>
      </c>
      <c r="F2910" s="13" t="s">
        <v>244</v>
      </c>
      <c r="G2910" s="88"/>
      <c r="H2910" s="88"/>
      <c r="I2910" s="88"/>
      <c r="J2910" s="88"/>
      <c r="K2910" s="88"/>
      <c r="L2910" s="88"/>
      <c r="M2910" s="137">
        <v>2571</v>
      </c>
      <c r="N2910" s="137">
        <v>5134</v>
      </c>
      <c r="O2910" s="137"/>
      <c r="P2910" s="137"/>
      <c r="Q2910" s="137"/>
      <c r="R2910" s="137"/>
      <c r="S2910" s="137"/>
      <c r="T2910" s="137"/>
      <c r="U2910" s="137"/>
      <c r="V2910" s="137"/>
      <c r="W2910" s="141"/>
      <c r="X2910" s="141"/>
      <c r="Y2910" s="141"/>
      <c r="Z2910" s="111">
        <v>1</v>
      </c>
      <c r="AA2910" s="111">
        <v>0.91578947368421049</v>
      </c>
      <c r="AB2910" s="25">
        <v>0.6</v>
      </c>
      <c r="AC2910" s="111">
        <v>0.13</v>
      </c>
      <c r="AD2910" s="121">
        <v>163</v>
      </c>
      <c r="AE2910" s="121">
        <v>12</v>
      </c>
      <c r="AF2910" s="121">
        <v>107</v>
      </c>
      <c r="AG2910" s="121">
        <v>187</v>
      </c>
    </row>
    <row r="2911" spans="1:33">
      <c r="A2911" s="48" t="s">
        <v>180</v>
      </c>
      <c r="B2911" s="13" t="s">
        <v>75</v>
      </c>
      <c r="C2911" s="13" t="s">
        <v>182</v>
      </c>
      <c r="D2911" s="13">
        <v>2018</v>
      </c>
      <c r="E2911" s="13">
        <v>2018</v>
      </c>
      <c r="F2911" s="13" t="s">
        <v>244</v>
      </c>
      <c r="G2911" s="88"/>
      <c r="H2911" s="88"/>
      <c r="I2911" s="88"/>
      <c r="J2911" s="88"/>
      <c r="K2911" s="88"/>
      <c r="L2911" s="88"/>
      <c r="M2911" s="137">
        <v>6459</v>
      </c>
      <c r="N2911" s="137">
        <v>11192</v>
      </c>
      <c r="O2911" s="137"/>
      <c r="P2911" s="137"/>
      <c r="Q2911" s="137"/>
      <c r="R2911" s="137"/>
      <c r="S2911" s="137"/>
      <c r="T2911" s="137"/>
      <c r="U2911" s="137"/>
      <c r="V2911" s="137"/>
      <c r="W2911" s="141"/>
      <c r="X2911" s="141"/>
      <c r="Y2911" s="141"/>
      <c r="Z2911" s="111">
        <v>0.97435897435897434</v>
      </c>
      <c r="AA2911" s="111">
        <v>1</v>
      </c>
      <c r="AB2911" s="25">
        <v>0.6</v>
      </c>
      <c r="AC2911" s="111">
        <v>0.13</v>
      </c>
      <c r="AD2911" s="121">
        <v>535</v>
      </c>
      <c r="AE2911" s="121">
        <v>95</v>
      </c>
      <c r="AF2911" s="121">
        <v>342</v>
      </c>
      <c r="AG2911" s="121">
        <v>705</v>
      </c>
    </row>
    <row r="2912" spans="1:33">
      <c r="A2912" s="82" t="s">
        <v>122</v>
      </c>
      <c r="B2912" s="13" t="s">
        <v>74</v>
      </c>
      <c r="C2912" s="13" t="s">
        <v>182</v>
      </c>
      <c r="D2912" s="13">
        <v>2018</v>
      </c>
      <c r="E2912" s="13">
        <v>2018</v>
      </c>
      <c r="F2912" s="13" t="s">
        <v>244</v>
      </c>
      <c r="G2912" s="88"/>
      <c r="H2912" s="88"/>
      <c r="I2912" s="88"/>
      <c r="J2912" s="88"/>
      <c r="K2912" s="88"/>
      <c r="L2912" s="88"/>
      <c r="M2912" s="137">
        <v>95117</v>
      </c>
      <c r="N2912" s="137">
        <v>218752</v>
      </c>
      <c r="O2912" s="137"/>
      <c r="P2912" s="137"/>
      <c r="Q2912" s="137"/>
      <c r="R2912" s="137"/>
      <c r="S2912" s="137"/>
      <c r="T2912" s="137"/>
      <c r="U2912" s="137"/>
      <c r="V2912" s="137"/>
      <c r="W2912" s="141"/>
      <c r="X2912" s="141"/>
      <c r="Y2912" s="141"/>
      <c r="Z2912" s="111">
        <v>0.93538913362701903</v>
      </c>
      <c r="AA2912" s="111">
        <v>0.64233576642335766</v>
      </c>
      <c r="AB2912" s="25">
        <v>0.53300000000000003</v>
      </c>
      <c r="AC2912" s="111">
        <v>5.9200000000000003E-2</v>
      </c>
      <c r="AD2912" s="121">
        <v>4574</v>
      </c>
      <c r="AE2912" s="121">
        <v>1912</v>
      </c>
      <c r="AF2912" s="121">
        <v>12429</v>
      </c>
      <c r="AG2912" s="121">
        <v>28446</v>
      </c>
    </row>
    <row r="2913" spans="1:33">
      <c r="A2913" s="82" t="s">
        <v>123</v>
      </c>
      <c r="B2913" s="13" t="s">
        <v>75</v>
      </c>
      <c r="C2913" s="13" t="s">
        <v>182</v>
      </c>
      <c r="D2913" s="13">
        <v>2018</v>
      </c>
      <c r="E2913" s="13">
        <v>2018</v>
      </c>
      <c r="F2913" s="13" t="s">
        <v>244</v>
      </c>
      <c r="G2913" s="88"/>
      <c r="H2913" s="88"/>
      <c r="I2913" s="88"/>
      <c r="J2913" s="88"/>
      <c r="K2913" s="88"/>
      <c r="L2913" s="88"/>
      <c r="M2913" s="137">
        <v>1487</v>
      </c>
      <c r="N2913" s="137">
        <v>3411</v>
      </c>
      <c r="O2913" s="137"/>
      <c r="P2913" s="137"/>
      <c r="Q2913" s="137"/>
      <c r="R2913" s="137"/>
      <c r="S2913" s="137"/>
      <c r="T2913" s="137"/>
      <c r="U2913" s="137"/>
      <c r="V2913" s="137"/>
      <c r="W2913" s="141"/>
      <c r="X2913" s="141"/>
      <c r="Y2913" s="141"/>
      <c r="Z2913" s="111">
        <v>0.98550724637681164</v>
      </c>
      <c r="AA2913" s="111">
        <v>0.95121951219512191</v>
      </c>
      <c r="AB2913" s="25">
        <v>0.6</v>
      </c>
      <c r="AC2913" s="111">
        <v>0.13</v>
      </c>
      <c r="AD2913" s="121">
        <v>110</v>
      </c>
      <c r="AE2913" s="121">
        <v>15</v>
      </c>
      <c r="AF2913" s="121">
        <v>165</v>
      </c>
      <c r="AG2913" s="121">
        <v>341</v>
      </c>
    </row>
    <row r="2914" spans="1:33">
      <c r="A2914" s="82" t="s">
        <v>124</v>
      </c>
      <c r="B2914" s="13" t="s">
        <v>75</v>
      </c>
      <c r="C2914" s="13" t="s">
        <v>182</v>
      </c>
      <c r="D2914" s="13">
        <v>2018</v>
      </c>
      <c r="E2914" s="13">
        <v>2018</v>
      </c>
      <c r="F2914" s="13" t="s">
        <v>244</v>
      </c>
      <c r="G2914" s="88"/>
      <c r="H2914" s="88"/>
      <c r="I2914" s="88"/>
      <c r="J2914" s="88"/>
      <c r="K2914" s="88"/>
      <c r="L2914" s="88"/>
      <c r="M2914" s="137">
        <v>11802</v>
      </c>
      <c r="N2914" s="137">
        <v>19743</v>
      </c>
      <c r="O2914" s="137"/>
      <c r="P2914" s="137"/>
      <c r="Q2914" s="137"/>
      <c r="R2914" s="137"/>
      <c r="S2914" s="137"/>
      <c r="T2914" s="137"/>
      <c r="U2914" s="137"/>
      <c r="V2914" s="137"/>
      <c r="W2914" s="141"/>
      <c r="X2914" s="141"/>
      <c r="Y2914" s="141"/>
      <c r="Z2914" s="111">
        <v>0.9765625</v>
      </c>
      <c r="AA2914" s="111">
        <v>0.9703504043126685</v>
      </c>
      <c r="AB2914" s="25">
        <v>0.6</v>
      </c>
      <c r="AC2914" s="111">
        <v>0.13</v>
      </c>
      <c r="AD2914" s="121">
        <v>1097</v>
      </c>
      <c r="AE2914" s="121">
        <v>301</v>
      </c>
      <c r="AF2914" s="121">
        <v>478</v>
      </c>
      <c r="AG2914" s="121">
        <v>905</v>
      </c>
    </row>
    <row r="2915" spans="1:33">
      <c r="A2915" s="82" t="s">
        <v>125</v>
      </c>
      <c r="B2915" s="13" t="s">
        <v>75</v>
      </c>
      <c r="C2915" s="13" t="s">
        <v>182</v>
      </c>
      <c r="D2915" s="13">
        <v>2018</v>
      </c>
      <c r="E2915" s="13">
        <v>2018</v>
      </c>
      <c r="F2915" s="13" t="s">
        <v>244</v>
      </c>
      <c r="G2915" s="88"/>
      <c r="H2915" s="88"/>
      <c r="I2915" s="88"/>
      <c r="J2915" s="88"/>
      <c r="K2915" s="88"/>
      <c r="L2915" s="88"/>
      <c r="M2915" s="137">
        <v>16932</v>
      </c>
      <c r="N2915" s="137">
        <v>40404</v>
      </c>
      <c r="O2915" s="137"/>
      <c r="P2915" s="137"/>
      <c r="Q2915" s="137"/>
      <c r="R2915" s="137"/>
      <c r="S2915" s="137"/>
      <c r="T2915" s="137"/>
      <c r="U2915" s="137"/>
      <c r="V2915" s="137"/>
      <c r="W2915" s="141"/>
      <c r="X2915" s="141"/>
      <c r="Y2915" s="141"/>
      <c r="Z2915" s="111">
        <v>0.99039999999999995</v>
      </c>
      <c r="AA2915" s="111">
        <v>0.92225201072386054</v>
      </c>
      <c r="AB2915" s="25">
        <v>0.6</v>
      </c>
      <c r="AC2915" s="111">
        <v>0.13</v>
      </c>
      <c r="AD2915" s="121">
        <v>867</v>
      </c>
      <c r="AE2915" s="121">
        <v>127</v>
      </c>
      <c r="AF2915" s="121">
        <v>835</v>
      </c>
      <c r="AG2915" s="121">
        <v>1697</v>
      </c>
    </row>
    <row r="2916" spans="1:33">
      <c r="A2916" s="82" t="s">
        <v>126</v>
      </c>
      <c r="B2916" s="13" t="s">
        <v>75</v>
      </c>
      <c r="C2916" s="13" t="s">
        <v>182</v>
      </c>
      <c r="D2916" s="13">
        <v>2018</v>
      </c>
      <c r="E2916" s="13">
        <v>2018</v>
      </c>
      <c r="F2916" s="13" t="s">
        <v>244</v>
      </c>
      <c r="G2916" s="88"/>
      <c r="H2916" s="88"/>
      <c r="I2916" s="88"/>
      <c r="J2916" s="88"/>
      <c r="K2916" s="88"/>
      <c r="L2916" s="88"/>
      <c r="M2916" s="137">
        <v>1042</v>
      </c>
      <c r="N2916" s="137">
        <v>1996</v>
      </c>
      <c r="O2916" s="137"/>
      <c r="P2916" s="137"/>
      <c r="Q2916" s="137"/>
      <c r="R2916" s="137"/>
      <c r="S2916" s="137"/>
      <c r="T2916" s="137"/>
      <c r="U2916" s="137"/>
      <c r="V2916" s="137"/>
      <c r="W2916" s="141"/>
      <c r="X2916" s="141"/>
      <c r="Y2916" s="141"/>
      <c r="Z2916" s="111">
        <v>1</v>
      </c>
      <c r="AA2916" s="111">
        <v>0.94444444444444442</v>
      </c>
      <c r="AB2916" s="25">
        <v>0.6</v>
      </c>
      <c r="AC2916" s="111">
        <v>0.13</v>
      </c>
      <c r="AD2916" s="121">
        <v>71</v>
      </c>
      <c r="AE2916" s="121">
        <v>5</v>
      </c>
      <c r="AF2916" s="121">
        <v>52</v>
      </c>
      <c r="AG2916" s="121">
        <v>109</v>
      </c>
    </row>
    <row r="2917" spans="1:33">
      <c r="A2917" s="82" t="s">
        <v>127</v>
      </c>
      <c r="B2917" s="13" t="s">
        <v>75</v>
      </c>
      <c r="C2917" s="13" t="s">
        <v>182</v>
      </c>
      <c r="D2917" s="13">
        <v>2018</v>
      </c>
      <c r="E2917" s="13">
        <v>2018</v>
      </c>
      <c r="F2917" s="13" t="s">
        <v>244</v>
      </c>
      <c r="G2917" s="88"/>
      <c r="H2917" s="88"/>
      <c r="I2917" s="88"/>
      <c r="J2917" s="88"/>
      <c r="K2917" s="88"/>
      <c r="L2917" s="88"/>
      <c r="M2917" s="137">
        <v>67900</v>
      </c>
      <c r="N2917" s="137">
        <v>156899</v>
      </c>
      <c r="O2917" s="137"/>
      <c r="P2917" s="137"/>
      <c r="Q2917" s="137"/>
      <c r="R2917" s="137"/>
      <c r="S2917" s="137"/>
      <c r="T2917" s="137"/>
      <c r="U2917" s="137"/>
      <c r="V2917" s="137"/>
      <c r="W2917" s="141"/>
      <c r="X2917" s="141"/>
      <c r="Y2917" s="141"/>
      <c r="Z2917" s="111">
        <v>0.98148148148148151</v>
      </c>
      <c r="AA2917" s="111">
        <v>0.92317939609236233</v>
      </c>
      <c r="AB2917" s="25">
        <v>0.5</v>
      </c>
      <c r="AC2917" s="111">
        <v>2.07E-2</v>
      </c>
      <c r="AD2917" s="121">
        <v>5106</v>
      </c>
      <c r="AE2917" s="121">
        <v>1678</v>
      </c>
      <c r="AF2917" s="121">
        <v>9485</v>
      </c>
      <c r="AG2917" s="121">
        <v>22146</v>
      </c>
    </row>
    <row r="2918" spans="1:33">
      <c r="A2918" s="82" t="s">
        <v>128</v>
      </c>
      <c r="B2918" s="13" t="s">
        <v>75</v>
      </c>
      <c r="C2918" s="13" t="s">
        <v>182</v>
      </c>
      <c r="D2918" s="13">
        <v>2018</v>
      </c>
      <c r="E2918" s="13">
        <v>2018</v>
      </c>
      <c r="F2918" s="13" t="s">
        <v>244</v>
      </c>
      <c r="G2918" s="88"/>
      <c r="H2918" s="88"/>
      <c r="I2918" s="88"/>
      <c r="J2918" s="88"/>
      <c r="K2918" s="88"/>
      <c r="L2918" s="88"/>
      <c r="M2918" s="137">
        <v>10635</v>
      </c>
      <c r="N2918" s="137">
        <v>23910</v>
      </c>
      <c r="O2918" s="137"/>
      <c r="P2918" s="137"/>
      <c r="Q2918" s="137"/>
      <c r="R2918" s="137"/>
      <c r="S2918" s="137"/>
      <c r="T2918" s="137"/>
      <c r="U2918" s="137"/>
      <c r="V2918" s="137"/>
      <c r="W2918" s="141"/>
      <c r="X2918" s="141"/>
      <c r="Y2918" s="141"/>
      <c r="Z2918" s="111">
        <v>1</v>
      </c>
      <c r="AA2918" s="111">
        <v>0.96242774566473988</v>
      </c>
      <c r="AB2918" s="25">
        <v>0.6</v>
      </c>
      <c r="AC2918" s="111">
        <v>0.13</v>
      </c>
      <c r="AD2918" s="121">
        <v>725</v>
      </c>
      <c r="AE2918" s="121">
        <v>129</v>
      </c>
      <c r="AF2918" s="121">
        <v>1202</v>
      </c>
      <c r="AG2918" s="121">
        <v>2859</v>
      </c>
    </row>
    <row r="2919" spans="1:33">
      <c r="A2919" s="82" t="s">
        <v>129</v>
      </c>
      <c r="B2919" s="13" t="s">
        <v>75</v>
      </c>
      <c r="C2919" s="13" t="s">
        <v>182</v>
      </c>
      <c r="D2919" s="13">
        <v>2018</v>
      </c>
      <c r="E2919" s="13">
        <v>2018</v>
      </c>
      <c r="F2919" s="13" t="s">
        <v>244</v>
      </c>
      <c r="G2919" s="88"/>
      <c r="H2919" s="88"/>
      <c r="I2919" s="88"/>
      <c r="J2919" s="88"/>
      <c r="K2919" s="88"/>
      <c r="L2919" s="88"/>
      <c r="M2919" s="137">
        <v>6303</v>
      </c>
      <c r="N2919" s="137">
        <v>11576</v>
      </c>
      <c r="O2919" s="137"/>
      <c r="P2919" s="137"/>
      <c r="Q2919" s="137"/>
      <c r="R2919" s="137"/>
      <c r="S2919" s="137"/>
      <c r="T2919" s="137"/>
      <c r="U2919" s="137"/>
      <c r="V2919" s="137"/>
      <c r="W2919" s="141"/>
      <c r="X2919" s="141"/>
      <c r="Y2919" s="141"/>
      <c r="Z2919" s="111">
        <v>0.94776119402985071</v>
      </c>
      <c r="AA2919" s="111">
        <v>0.91443850267379678</v>
      </c>
      <c r="AB2919" s="25">
        <v>0.6</v>
      </c>
      <c r="AC2919" s="111">
        <v>0.13</v>
      </c>
      <c r="AD2919" s="121">
        <v>380</v>
      </c>
      <c r="AE2919" s="121">
        <v>57</v>
      </c>
      <c r="AF2919" s="121">
        <v>349</v>
      </c>
      <c r="AG2919" s="121">
        <v>680</v>
      </c>
    </row>
    <row r="2920" spans="1:33">
      <c r="A2920" s="82" t="s">
        <v>130</v>
      </c>
      <c r="B2920" s="13" t="s">
        <v>75</v>
      </c>
      <c r="C2920" s="13" t="s">
        <v>182</v>
      </c>
      <c r="D2920" s="13">
        <v>2018</v>
      </c>
      <c r="E2920" s="13">
        <v>2018</v>
      </c>
      <c r="F2920" s="13" t="s">
        <v>244</v>
      </c>
      <c r="G2920" s="88"/>
      <c r="H2920" s="88"/>
      <c r="I2920" s="88"/>
      <c r="J2920" s="88"/>
      <c r="K2920" s="88"/>
      <c r="L2920" s="88"/>
      <c r="M2920" s="137">
        <v>1521</v>
      </c>
      <c r="N2920" s="137">
        <v>3025</v>
      </c>
      <c r="O2920" s="137"/>
      <c r="P2920" s="137"/>
      <c r="Q2920" s="137"/>
      <c r="R2920" s="137"/>
      <c r="S2920" s="137"/>
      <c r="T2920" s="137"/>
      <c r="U2920" s="137"/>
      <c r="V2920" s="137"/>
      <c r="W2920" s="141"/>
      <c r="X2920" s="141"/>
      <c r="Y2920" s="141"/>
      <c r="Z2920" s="111">
        <v>0.94871794871794868</v>
      </c>
      <c r="AA2920" s="111">
        <v>0.76271186440677963</v>
      </c>
      <c r="AB2920" s="25">
        <v>0.6</v>
      </c>
      <c r="AC2920" s="111">
        <v>0.13</v>
      </c>
      <c r="AD2920" s="121">
        <v>93</v>
      </c>
      <c r="AE2920" s="121">
        <v>8</v>
      </c>
      <c r="AF2920" s="121">
        <v>77</v>
      </c>
      <c r="AG2920" s="121">
        <v>147</v>
      </c>
    </row>
    <row r="2921" spans="1:33">
      <c r="A2921" s="82" t="s">
        <v>131</v>
      </c>
      <c r="B2921" s="13" t="s">
        <v>76</v>
      </c>
      <c r="C2921" s="13" t="s">
        <v>182</v>
      </c>
      <c r="D2921" s="13">
        <v>2018</v>
      </c>
      <c r="E2921" s="13">
        <v>2018</v>
      </c>
      <c r="F2921" s="13" t="s">
        <v>244</v>
      </c>
      <c r="G2921" s="88"/>
      <c r="H2921" s="88"/>
      <c r="I2921" s="88"/>
      <c r="J2921" s="88"/>
      <c r="K2921" s="88"/>
      <c r="L2921" s="88"/>
      <c r="M2921" s="137">
        <v>547867</v>
      </c>
      <c r="N2921" s="137">
        <v>1083101</v>
      </c>
      <c r="O2921" s="137"/>
      <c r="P2921" s="137"/>
      <c r="Q2921" s="137"/>
      <c r="R2921" s="137"/>
      <c r="S2921" s="137"/>
      <c r="T2921" s="137"/>
      <c r="U2921" s="137"/>
      <c r="V2921" s="137"/>
      <c r="W2921" s="141"/>
      <c r="X2921" s="141"/>
      <c r="Y2921" s="141"/>
      <c r="Z2921" s="111">
        <v>0.99228791773778924</v>
      </c>
      <c r="AA2921" s="111">
        <v>0.91552887424958829</v>
      </c>
      <c r="AB2921" s="25">
        <v>0.76200000000000001</v>
      </c>
      <c r="AC2921" s="111">
        <v>8.2500000000000004E-2</v>
      </c>
      <c r="AD2921" s="121">
        <v>40793</v>
      </c>
      <c r="AE2921" s="121">
        <v>16086</v>
      </c>
      <c r="AF2921" s="121">
        <v>88039</v>
      </c>
      <c r="AG2921" s="121">
        <v>183327</v>
      </c>
    </row>
    <row r="2922" spans="1:33">
      <c r="A2922" s="82" t="s">
        <v>132</v>
      </c>
      <c r="B2922" s="13" t="s">
        <v>75</v>
      </c>
      <c r="C2922" s="13" t="s">
        <v>182</v>
      </c>
      <c r="D2922" s="13">
        <v>2018</v>
      </c>
      <c r="E2922" s="13">
        <v>2018</v>
      </c>
      <c r="F2922" s="13" t="s">
        <v>244</v>
      </c>
      <c r="G2922" s="88"/>
      <c r="H2922" s="88"/>
      <c r="I2922" s="88"/>
      <c r="J2922" s="88"/>
      <c r="K2922" s="88"/>
      <c r="L2922" s="88"/>
      <c r="M2922" s="137">
        <v>11348</v>
      </c>
      <c r="N2922" s="137">
        <v>27455</v>
      </c>
      <c r="O2922" s="137"/>
      <c r="P2922" s="137"/>
      <c r="Q2922" s="137"/>
      <c r="R2922" s="137"/>
      <c r="S2922" s="137"/>
      <c r="T2922" s="137"/>
      <c r="U2922" s="137"/>
      <c r="V2922" s="137"/>
      <c r="W2922" s="141"/>
      <c r="X2922" s="141"/>
      <c r="Y2922" s="141"/>
      <c r="Z2922" s="111">
        <v>0.99214659685863871</v>
      </c>
      <c r="AA2922" s="111">
        <v>0.98734177215189878</v>
      </c>
      <c r="AB2922" s="25">
        <v>0.6</v>
      </c>
      <c r="AC2922" s="111">
        <v>0.13</v>
      </c>
      <c r="AD2922" s="121">
        <v>551</v>
      </c>
      <c r="AE2922" s="121">
        <v>63</v>
      </c>
      <c r="AF2922" s="121">
        <v>2532</v>
      </c>
      <c r="AG2922" s="121">
        <v>6204</v>
      </c>
    </row>
    <row r="2923" spans="1:33">
      <c r="A2923" s="82" t="s">
        <v>133</v>
      </c>
      <c r="B2923" s="13" t="s">
        <v>75</v>
      </c>
      <c r="C2923" s="13" t="s">
        <v>182</v>
      </c>
      <c r="D2923" s="13">
        <v>2018</v>
      </c>
      <c r="E2923" s="13">
        <v>2018</v>
      </c>
      <c r="F2923" s="13" t="s">
        <v>244</v>
      </c>
      <c r="G2923" s="88"/>
      <c r="H2923" s="88"/>
      <c r="I2923" s="88"/>
      <c r="J2923" s="88"/>
      <c r="K2923" s="88"/>
      <c r="L2923" s="88"/>
      <c r="M2923" s="137">
        <v>5987</v>
      </c>
      <c r="N2923" s="137">
        <v>9836</v>
      </c>
      <c r="O2923" s="137"/>
      <c r="P2923" s="137"/>
      <c r="Q2923" s="137"/>
      <c r="R2923" s="137"/>
      <c r="S2923" s="137"/>
      <c r="T2923" s="137"/>
      <c r="U2923" s="137"/>
      <c r="V2923" s="137"/>
      <c r="W2923" s="141"/>
      <c r="X2923" s="141"/>
      <c r="Y2923" s="141"/>
      <c r="Z2923" s="111">
        <v>0.98566308243727596</v>
      </c>
      <c r="AA2923" s="111">
        <v>0.92655367231638419</v>
      </c>
      <c r="AB2923" s="25">
        <v>0.6</v>
      </c>
      <c r="AC2923" s="111">
        <v>0.13</v>
      </c>
      <c r="AD2923" s="121">
        <v>421</v>
      </c>
      <c r="AE2923" s="121">
        <v>121</v>
      </c>
      <c r="AF2923" s="121">
        <v>1073</v>
      </c>
      <c r="AG2923" s="121">
        <v>1971</v>
      </c>
    </row>
    <row r="2924" spans="1:33">
      <c r="A2924" s="82" t="s">
        <v>134</v>
      </c>
      <c r="B2924" s="13" t="s">
        <v>75</v>
      </c>
      <c r="C2924" s="13" t="s">
        <v>182</v>
      </c>
      <c r="D2924" s="13">
        <v>2018</v>
      </c>
      <c r="E2924" s="13">
        <v>2018</v>
      </c>
      <c r="F2924" s="13" t="s">
        <v>244</v>
      </c>
      <c r="G2924" s="88"/>
      <c r="H2924" s="88"/>
      <c r="I2924" s="88"/>
      <c r="J2924" s="88"/>
      <c r="K2924" s="88"/>
      <c r="L2924" s="88"/>
      <c r="M2924" s="137">
        <v>1042</v>
      </c>
      <c r="N2924" s="137">
        <v>1930</v>
      </c>
      <c r="O2924" s="137"/>
      <c r="P2924" s="137"/>
      <c r="Q2924" s="137"/>
      <c r="R2924" s="137"/>
      <c r="S2924" s="137"/>
      <c r="T2924" s="137"/>
      <c r="U2924" s="137"/>
      <c r="V2924" s="137"/>
      <c r="W2924" s="141"/>
      <c r="X2924" s="141"/>
      <c r="Y2924" s="141"/>
      <c r="Z2924" s="111">
        <v>0.94444444444444442</v>
      </c>
      <c r="AA2924" s="111">
        <v>0.96</v>
      </c>
      <c r="AB2924" s="25">
        <v>0.6</v>
      </c>
      <c r="AC2924" s="111">
        <v>0.13</v>
      </c>
      <c r="AD2924" s="121">
        <v>49</v>
      </c>
      <c r="AE2924" s="121">
        <v>14</v>
      </c>
      <c r="AF2924" s="121">
        <v>25</v>
      </c>
      <c r="AG2924" s="121">
        <v>43</v>
      </c>
    </row>
    <row r="2925" spans="1:33">
      <c r="A2925" s="82" t="s">
        <v>135</v>
      </c>
      <c r="B2925" s="13" t="s">
        <v>75</v>
      </c>
      <c r="C2925" s="13" t="s">
        <v>182</v>
      </c>
      <c r="D2925" s="13">
        <v>2018</v>
      </c>
      <c r="E2925" s="13">
        <v>2018</v>
      </c>
      <c r="F2925" s="13" t="s">
        <v>244</v>
      </c>
      <c r="G2925" s="88"/>
      <c r="H2925" s="88"/>
      <c r="I2925" s="88"/>
      <c r="J2925" s="88"/>
      <c r="K2925" s="88"/>
      <c r="L2925" s="88"/>
      <c r="M2925" s="137">
        <v>6170</v>
      </c>
      <c r="N2925" s="137">
        <v>11424</v>
      </c>
      <c r="O2925" s="137"/>
      <c r="P2925" s="137"/>
      <c r="Q2925" s="137"/>
      <c r="R2925" s="137"/>
      <c r="S2925" s="137"/>
      <c r="T2925" s="137"/>
      <c r="U2925" s="137"/>
      <c r="V2925" s="137"/>
      <c r="W2925" s="141"/>
      <c r="X2925" s="141"/>
      <c r="Y2925" s="141"/>
      <c r="Z2925" s="111">
        <v>0.92328767123287669</v>
      </c>
      <c r="AA2925" s="111">
        <v>0.90036900369003692</v>
      </c>
      <c r="AB2925" s="25">
        <v>0.6</v>
      </c>
      <c r="AC2925" s="111">
        <v>0.13</v>
      </c>
      <c r="AD2925" s="121">
        <v>442</v>
      </c>
      <c r="AE2925" s="121">
        <v>60</v>
      </c>
      <c r="AF2925" s="121">
        <v>473</v>
      </c>
      <c r="AG2925" s="121">
        <v>1069</v>
      </c>
    </row>
    <row r="2926" spans="1:33">
      <c r="A2926" s="82" t="s">
        <v>136</v>
      </c>
      <c r="B2926" s="13" t="s">
        <v>75</v>
      </c>
      <c r="C2926" s="13" t="s">
        <v>182</v>
      </c>
      <c r="D2926" s="13">
        <v>2018</v>
      </c>
      <c r="E2926" s="13">
        <v>2018</v>
      </c>
      <c r="F2926" s="13" t="s">
        <v>244</v>
      </c>
      <c r="G2926" s="88"/>
      <c r="H2926" s="88"/>
      <c r="I2926" s="88"/>
      <c r="J2926" s="88"/>
      <c r="K2926" s="88"/>
      <c r="L2926" s="88"/>
      <c r="M2926" s="137">
        <v>22977</v>
      </c>
      <c r="N2926" s="137">
        <v>52829</v>
      </c>
      <c r="O2926" s="137"/>
      <c r="P2926" s="137"/>
      <c r="Q2926" s="137"/>
      <c r="R2926" s="137"/>
      <c r="S2926" s="137"/>
      <c r="T2926" s="137"/>
      <c r="U2926" s="137"/>
      <c r="V2926" s="137"/>
      <c r="W2926" s="141"/>
      <c r="X2926" s="141"/>
      <c r="Y2926" s="141"/>
      <c r="Z2926" s="111">
        <v>0.98982188295165396</v>
      </c>
      <c r="AA2926" s="111">
        <v>0.96969696969696972</v>
      </c>
      <c r="AB2926" s="25">
        <v>1</v>
      </c>
      <c r="AC2926" s="111">
        <v>3.3799999999999997E-2</v>
      </c>
      <c r="AD2926" s="121">
        <v>1309</v>
      </c>
      <c r="AE2926" s="121">
        <v>321</v>
      </c>
      <c r="AF2926" s="121">
        <v>3222</v>
      </c>
      <c r="AG2926" s="121">
        <v>7586</v>
      </c>
    </row>
    <row r="2927" spans="1:33">
      <c r="A2927" s="82" t="s">
        <v>137</v>
      </c>
      <c r="B2927" s="13" t="s">
        <v>75</v>
      </c>
      <c r="C2927" s="13" t="s">
        <v>182</v>
      </c>
      <c r="D2927" s="13">
        <v>2018</v>
      </c>
      <c r="E2927" s="13">
        <v>2018</v>
      </c>
      <c r="F2927" s="13" t="s">
        <v>244</v>
      </c>
      <c r="G2927" s="88"/>
      <c r="H2927" s="88"/>
      <c r="I2927" s="88"/>
      <c r="J2927" s="88"/>
      <c r="K2927" s="88"/>
      <c r="L2927" s="88"/>
      <c r="M2927" s="137">
        <v>595</v>
      </c>
      <c r="N2927" s="137">
        <v>1224</v>
      </c>
      <c r="O2927" s="137"/>
      <c r="P2927" s="137"/>
      <c r="Q2927" s="137"/>
      <c r="R2927" s="137"/>
      <c r="S2927" s="137"/>
      <c r="T2927" s="137"/>
      <c r="U2927" s="137"/>
      <c r="V2927" s="137"/>
      <c r="W2927" s="141"/>
      <c r="X2927" s="141"/>
      <c r="Y2927" s="141"/>
      <c r="Z2927" s="111">
        <v>1</v>
      </c>
      <c r="AA2927" s="111">
        <v>0.94736842105263153</v>
      </c>
      <c r="AB2927" s="25">
        <v>0.6</v>
      </c>
      <c r="AC2927" s="111">
        <v>0.13</v>
      </c>
      <c r="AD2927" s="121">
        <v>41</v>
      </c>
      <c r="AE2927" s="121">
        <v>8</v>
      </c>
      <c r="AF2927" s="121">
        <v>38</v>
      </c>
      <c r="AG2927" s="121">
        <v>67</v>
      </c>
    </row>
    <row r="2928" spans="1:33">
      <c r="A2928" s="82" t="s">
        <v>138</v>
      </c>
      <c r="B2928" s="13" t="s">
        <v>75</v>
      </c>
      <c r="C2928" s="13" t="s">
        <v>182</v>
      </c>
      <c r="D2928" s="13">
        <v>2018</v>
      </c>
      <c r="E2928" s="13">
        <v>2018</v>
      </c>
      <c r="F2928" s="13" t="s">
        <v>244</v>
      </c>
      <c r="G2928" s="88"/>
      <c r="H2928" s="88"/>
      <c r="I2928" s="88"/>
      <c r="J2928" s="88"/>
      <c r="K2928" s="88"/>
      <c r="L2928" s="88"/>
      <c r="M2928" s="137">
        <v>403</v>
      </c>
      <c r="N2928" s="137">
        <v>698</v>
      </c>
      <c r="O2928" s="137"/>
      <c r="P2928" s="137"/>
      <c r="Q2928" s="137"/>
      <c r="R2928" s="137"/>
      <c r="S2928" s="137"/>
      <c r="T2928" s="137"/>
      <c r="U2928" s="137"/>
      <c r="V2928" s="137"/>
      <c r="W2928" s="141"/>
      <c r="X2928" s="141"/>
      <c r="Y2928" s="141"/>
      <c r="Z2928" s="111">
        <v>1</v>
      </c>
      <c r="AA2928" s="111">
        <v>0.94117647058823528</v>
      </c>
      <c r="AB2928" s="25">
        <v>0.6</v>
      </c>
      <c r="AC2928" s="111">
        <v>0.13</v>
      </c>
      <c r="AD2928" s="121">
        <v>32</v>
      </c>
      <c r="AE2928" s="121">
        <v>9</v>
      </c>
      <c r="AF2928" s="121">
        <v>50</v>
      </c>
      <c r="AG2928" s="121">
        <v>107</v>
      </c>
    </row>
    <row r="2929" spans="1:33">
      <c r="A2929" s="82" t="s">
        <v>139</v>
      </c>
      <c r="B2929" s="13" t="s">
        <v>75</v>
      </c>
      <c r="C2929" s="13" t="s">
        <v>182</v>
      </c>
      <c r="D2929" s="13">
        <v>2018</v>
      </c>
      <c r="E2929" s="13">
        <v>2018</v>
      </c>
      <c r="F2929" s="13" t="s">
        <v>244</v>
      </c>
      <c r="G2929" s="88"/>
      <c r="H2929" s="88"/>
      <c r="I2929" s="88"/>
      <c r="J2929" s="88"/>
      <c r="K2929" s="88"/>
      <c r="L2929" s="88"/>
      <c r="M2929" s="137">
        <v>21349</v>
      </c>
      <c r="N2929" s="137">
        <v>47635</v>
      </c>
      <c r="O2929" s="137"/>
      <c r="P2929" s="137"/>
      <c r="Q2929" s="137"/>
      <c r="R2929" s="137"/>
      <c r="S2929" s="137"/>
      <c r="T2929" s="137"/>
      <c r="U2929" s="137"/>
      <c r="V2929" s="137"/>
      <c r="W2929" s="141"/>
      <c r="X2929" s="141"/>
      <c r="Y2929" s="141"/>
      <c r="Z2929" s="111">
        <v>0.99575911789652249</v>
      </c>
      <c r="AA2929" s="111">
        <v>0.93610223642172519</v>
      </c>
      <c r="AB2929" s="25">
        <v>0.5</v>
      </c>
      <c r="AC2929" s="111">
        <v>5.28E-2</v>
      </c>
      <c r="AD2929" s="121">
        <v>1725</v>
      </c>
      <c r="AE2929" s="121">
        <v>487</v>
      </c>
      <c r="AF2929" s="121">
        <v>6880</v>
      </c>
      <c r="AG2929" s="121">
        <v>16058</v>
      </c>
    </row>
    <row r="2930" spans="1:33">
      <c r="A2930" s="82" t="s">
        <v>140</v>
      </c>
      <c r="B2930" s="13" t="s">
        <v>75</v>
      </c>
      <c r="C2930" s="13" t="s">
        <v>182</v>
      </c>
      <c r="D2930" s="13">
        <v>2018</v>
      </c>
      <c r="E2930" s="13">
        <v>2018</v>
      </c>
      <c r="F2930" s="13" t="s">
        <v>244</v>
      </c>
      <c r="G2930" s="88"/>
      <c r="H2930" s="88"/>
      <c r="I2930" s="88"/>
      <c r="J2930" s="88"/>
      <c r="K2930" s="88"/>
      <c r="L2930" s="88"/>
      <c r="M2930" s="137">
        <v>3052</v>
      </c>
      <c r="N2930" s="137">
        <v>6077</v>
      </c>
      <c r="O2930" s="137"/>
      <c r="P2930" s="137"/>
      <c r="Q2930" s="137"/>
      <c r="R2930" s="137"/>
      <c r="S2930" s="137"/>
      <c r="T2930" s="137"/>
      <c r="U2930" s="137"/>
      <c r="V2930" s="137"/>
      <c r="W2930" s="141"/>
      <c r="X2930" s="141"/>
      <c r="Y2930" s="141"/>
      <c r="Z2930" s="111">
        <v>0.93865030674846628</v>
      </c>
      <c r="AA2930" s="111">
        <v>0.89622641509433965</v>
      </c>
      <c r="AB2930" s="25">
        <v>0.6</v>
      </c>
      <c r="AC2930" s="111">
        <v>0.13</v>
      </c>
      <c r="AD2930" s="121">
        <v>284</v>
      </c>
      <c r="AE2930" s="121">
        <v>87</v>
      </c>
      <c r="AF2930" s="121">
        <v>609</v>
      </c>
      <c r="AG2930" s="121">
        <v>1338</v>
      </c>
    </row>
    <row r="2931" spans="1:33">
      <c r="A2931" s="82" t="s">
        <v>141</v>
      </c>
      <c r="B2931" s="13" t="s">
        <v>75</v>
      </c>
      <c r="C2931" s="13" t="s">
        <v>182</v>
      </c>
      <c r="D2931" s="13">
        <v>2018</v>
      </c>
      <c r="E2931" s="13">
        <v>2018</v>
      </c>
      <c r="F2931" s="13" t="s">
        <v>244</v>
      </c>
      <c r="G2931" s="88"/>
      <c r="H2931" s="88"/>
      <c r="I2931" s="88"/>
      <c r="J2931" s="88"/>
      <c r="K2931" s="88"/>
      <c r="L2931" s="88"/>
      <c r="M2931" s="137">
        <v>3965</v>
      </c>
      <c r="N2931" s="137">
        <v>6748</v>
      </c>
      <c r="O2931" s="137"/>
      <c r="P2931" s="137"/>
      <c r="Q2931" s="137"/>
      <c r="R2931" s="137"/>
      <c r="S2931" s="137"/>
      <c r="T2931" s="137"/>
      <c r="U2931" s="137"/>
      <c r="V2931" s="137"/>
      <c r="W2931" s="141"/>
      <c r="X2931" s="141"/>
      <c r="Y2931" s="141"/>
      <c r="Z2931" s="111">
        <v>0.77653631284916202</v>
      </c>
      <c r="AA2931" s="111">
        <v>0.72916666666666663</v>
      </c>
      <c r="AB2931" s="25">
        <v>0.6</v>
      </c>
      <c r="AC2931" s="111">
        <v>0.13</v>
      </c>
      <c r="AD2931" s="121">
        <v>313</v>
      </c>
      <c r="AE2931" s="121">
        <v>113</v>
      </c>
      <c r="AF2931" s="121">
        <v>108</v>
      </c>
      <c r="AG2931" s="121">
        <v>190</v>
      </c>
    </row>
    <row r="2932" spans="1:33">
      <c r="A2932" s="82" t="s">
        <v>142</v>
      </c>
      <c r="B2932" s="13" t="s">
        <v>74</v>
      </c>
      <c r="C2932" s="13" t="s">
        <v>182</v>
      </c>
      <c r="D2932" s="13">
        <v>2018</v>
      </c>
      <c r="E2932" s="13">
        <v>2018</v>
      </c>
      <c r="F2932" s="13" t="s">
        <v>244</v>
      </c>
      <c r="G2932" s="88"/>
      <c r="H2932" s="88"/>
      <c r="I2932" s="88"/>
      <c r="J2932" s="88"/>
      <c r="K2932" s="88"/>
      <c r="L2932" s="88"/>
      <c r="M2932" s="137">
        <v>111321</v>
      </c>
      <c r="N2932" s="137">
        <v>224263</v>
      </c>
      <c r="O2932" s="137"/>
      <c r="P2932" s="137"/>
      <c r="Q2932" s="137"/>
      <c r="R2932" s="137"/>
      <c r="S2932" s="137"/>
      <c r="T2932" s="137"/>
      <c r="U2932" s="137"/>
      <c r="V2932" s="137"/>
      <c r="W2932" s="141"/>
      <c r="X2932" s="141"/>
      <c r="Y2932" s="141"/>
      <c r="Z2932" s="111">
        <v>0.99197145405887599</v>
      </c>
      <c r="AA2932" s="111">
        <v>0.99799196787148592</v>
      </c>
      <c r="AB2932" s="25">
        <v>0.56299999999999994</v>
      </c>
      <c r="AC2932" s="111">
        <v>8.7999999999999995E-2</v>
      </c>
      <c r="AD2932" s="121">
        <v>6978</v>
      </c>
      <c r="AE2932" s="121">
        <v>2427</v>
      </c>
      <c r="AF2932" s="121">
        <v>22421</v>
      </c>
      <c r="AG2932" s="121">
        <v>49574</v>
      </c>
    </row>
    <row r="2933" spans="1:33">
      <c r="A2933" s="82" t="s">
        <v>143</v>
      </c>
      <c r="B2933" s="13" t="s">
        <v>74</v>
      </c>
      <c r="C2933" s="13" t="s">
        <v>182</v>
      </c>
      <c r="D2933" s="13">
        <v>2018</v>
      </c>
      <c r="E2933" s="13">
        <v>2018</v>
      </c>
      <c r="F2933" s="13" t="s">
        <v>244</v>
      </c>
      <c r="G2933" s="88"/>
      <c r="H2933" s="88"/>
      <c r="I2933" s="88"/>
      <c r="J2933" s="88"/>
      <c r="K2933" s="88"/>
      <c r="L2933" s="88"/>
      <c r="M2933" s="137">
        <v>8387</v>
      </c>
      <c r="N2933" s="137">
        <v>15593</v>
      </c>
      <c r="O2933" s="137"/>
      <c r="P2933" s="137"/>
      <c r="Q2933" s="137"/>
      <c r="R2933" s="137"/>
      <c r="S2933" s="137"/>
      <c r="T2933" s="137"/>
      <c r="U2933" s="137"/>
      <c r="V2933" s="137"/>
      <c r="W2933" s="141"/>
      <c r="X2933" s="141"/>
      <c r="Y2933" s="141"/>
      <c r="Z2933" s="111">
        <v>1</v>
      </c>
      <c r="AA2933" s="111">
        <v>0.8867924528301887</v>
      </c>
      <c r="AB2933" s="25">
        <v>0.6</v>
      </c>
      <c r="AC2933" s="111">
        <v>0.13</v>
      </c>
      <c r="AD2933" s="121">
        <v>561</v>
      </c>
      <c r="AE2933" s="121">
        <v>284</v>
      </c>
      <c r="AF2933" s="121">
        <v>541</v>
      </c>
      <c r="AG2933" s="121">
        <v>1143</v>
      </c>
    </row>
    <row r="2934" spans="1:33">
      <c r="A2934" s="82" t="s">
        <v>144</v>
      </c>
      <c r="B2934" s="13" t="s">
        <v>75</v>
      </c>
      <c r="C2934" s="13" t="s">
        <v>182</v>
      </c>
      <c r="D2934" s="13">
        <v>2018</v>
      </c>
      <c r="E2934" s="13">
        <v>2018</v>
      </c>
      <c r="F2934" s="13" t="s">
        <v>244</v>
      </c>
      <c r="G2934" s="88"/>
      <c r="H2934" s="88"/>
      <c r="I2934" s="88"/>
      <c r="J2934" s="88"/>
      <c r="K2934" s="88"/>
      <c r="L2934" s="88"/>
      <c r="M2934" s="137">
        <v>1191</v>
      </c>
      <c r="N2934" s="137">
        <v>2189</v>
      </c>
      <c r="O2934" s="137"/>
      <c r="P2934" s="137"/>
      <c r="Q2934" s="137"/>
      <c r="R2934" s="137"/>
      <c r="S2934" s="137"/>
      <c r="T2934" s="137"/>
      <c r="U2934" s="137"/>
      <c r="V2934" s="137"/>
      <c r="W2934" s="141"/>
      <c r="X2934" s="141"/>
      <c r="Y2934" s="141"/>
      <c r="Z2934" s="111">
        <v>0.984375</v>
      </c>
      <c r="AA2934" s="111">
        <v>0.83783783783783783</v>
      </c>
      <c r="AB2934" s="25">
        <v>0.6</v>
      </c>
      <c r="AC2934" s="111">
        <v>0.13</v>
      </c>
      <c r="AD2934" s="121">
        <v>65</v>
      </c>
      <c r="AE2934" s="121">
        <v>13</v>
      </c>
      <c r="AF2934" s="121">
        <v>43</v>
      </c>
      <c r="AG2934" s="121">
        <v>79</v>
      </c>
    </row>
    <row r="2935" spans="1:33">
      <c r="A2935" s="82" t="s">
        <v>145</v>
      </c>
      <c r="B2935" s="13" t="s">
        <v>75</v>
      </c>
      <c r="C2935" s="13" t="s">
        <v>182</v>
      </c>
      <c r="D2935" s="13">
        <v>2018</v>
      </c>
      <c r="E2935" s="13">
        <v>2018</v>
      </c>
      <c r="F2935" s="13" t="s">
        <v>244</v>
      </c>
      <c r="G2935" s="88"/>
      <c r="H2935" s="88"/>
      <c r="I2935" s="88"/>
      <c r="J2935" s="88"/>
      <c r="K2935" s="88"/>
      <c r="L2935" s="88"/>
      <c r="M2935" s="137">
        <v>117728</v>
      </c>
      <c r="N2935" s="137">
        <v>258144</v>
      </c>
      <c r="O2935" s="137"/>
      <c r="P2935" s="137"/>
      <c r="Q2935" s="137"/>
      <c r="R2935" s="137"/>
      <c r="S2935" s="137"/>
      <c r="T2935" s="137"/>
      <c r="U2935" s="137"/>
      <c r="V2935" s="137"/>
      <c r="W2935" s="141"/>
      <c r="X2935" s="141"/>
      <c r="Y2935" s="141"/>
      <c r="Z2935" s="111">
        <v>0.98698299391140043</v>
      </c>
      <c r="AA2935" s="111">
        <v>0.89484240687679084</v>
      </c>
      <c r="AB2935" s="25">
        <v>0.64300000000000002</v>
      </c>
      <c r="AC2935" s="111">
        <v>3.9300000000000002E-2</v>
      </c>
      <c r="AD2935" s="121">
        <v>8746</v>
      </c>
      <c r="AE2935" s="121">
        <v>2886</v>
      </c>
      <c r="AF2935" s="121">
        <v>12598</v>
      </c>
      <c r="AG2935" s="121">
        <v>29208</v>
      </c>
    </row>
    <row r="2936" spans="1:33">
      <c r="A2936" s="82" t="s">
        <v>146</v>
      </c>
      <c r="B2936" s="13" t="s">
        <v>74</v>
      </c>
      <c r="C2936" s="13" t="s">
        <v>182</v>
      </c>
      <c r="D2936" s="13">
        <v>2018</v>
      </c>
      <c r="E2936" s="13">
        <v>2018</v>
      </c>
      <c r="F2936" s="13" t="s">
        <v>244</v>
      </c>
      <c r="G2936" s="88"/>
      <c r="H2936" s="88"/>
      <c r="I2936" s="88"/>
      <c r="J2936" s="88"/>
      <c r="K2936" s="88"/>
      <c r="L2936" s="88"/>
      <c r="M2936" s="137">
        <v>94749</v>
      </c>
      <c r="N2936" s="137">
        <v>199442</v>
      </c>
      <c r="O2936" s="137"/>
      <c r="P2936" s="137"/>
      <c r="Q2936" s="137"/>
      <c r="R2936" s="137"/>
      <c r="S2936" s="137"/>
      <c r="T2936" s="137"/>
      <c r="U2936" s="137"/>
      <c r="V2936" s="137"/>
      <c r="W2936" s="141"/>
      <c r="X2936" s="141"/>
      <c r="Y2936" s="141"/>
      <c r="Z2936" s="111">
        <v>0.99282678002125402</v>
      </c>
      <c r="AA2936" s="111">
        <v>0.79260543038705955</v>
      </c>
      <c r="AB2936" s="25">
        <v>0.66700000000000004</v>
      </c>
      <c r="AC2936" s="111">
        <v>6.4100000000000004E-2</v>
      </c>
      <c r="AD2936" s="121">
        <v>7240</v>
      </c>
      <c r="AE2936" s="121">
        <v>2775</v>
      </c>
      <c r="AF2936" s="121">
        <v>7426</v>
      </c>
      <c r="AG2936" s="121">
        <v>15108</v>
      </c>
    </row>
    <row r="2937" spans="1:33">
      <c r="A2937" s="82" t="s">
        <v>147</v>
      </c>
      <c r="B2937" s="13" t="s">
        <v>75</v>
      </c>
      <c r="C2937" s="13" t="s">
        <v>182</v>
      </c>
      <c r="D2937" s="13">
        <v>2018</v>
      </c>
      <c r="E2937" s="13">
        <v>2018</v>
      </c>
      <c r="F2937" s="13" t="s">
        <v>244</v>
      </c>
      <c r="G2937" s="88"/>
      <c r="H2937" s="88"/>
      <c r="I2937" s="88"/>
      <c r="J2937" s="88"/>
      <c r="K2937" s="88"/>
      <c r="L2937" s="88"/>
      <c r="M2937" s="137">
        <v>2127</v>
      </c>
      <c r="N2937" s="137">
        <v>4655</v>
      </c>
      <c r="O2937" s="137"/>
      <c r="P2937" s="137"/>
      <c r="Q2937" s="137"/>
      <c r="R2937" s="137"/>
      <c r="S2937" s="137"/>
      <c r="T2937" s="137"/>
      <c r="U2937" s="137"/>
      <c r="V2937" s="137"/>
      <c r="W2937" s="141"/>
      <c r="X2937" s="141"/>
      <c r="Y2937" s="141"/>
      <c r="Z2937" s="111">
        <v>1</v>
      </c>
      <c r="AA2937" s="111">
        <v>0.97014925373134331</v>
      </c>
      <c r="AB2937" s="25">
        <v>0.6</v>
      </c>
      <c r="AC2937" s="111">
        <v>0.13</v>
      </c>
      <c r="AD2937" s="121">
        <v>154</v>
      </c>
      <c r="AE2937" s="121">
        <v>32</v>
      </c>
      <c r="AF2937" s="121">
        <v>287</v>
      </c>
      <c r="AG2937" s="121">
        <v>702</v>
      </c>
    </row>
    <row r="2938" spans="1:33">
      <c r="A2938" s="82" t="s">
        <v>148</v>
      </c>
      <c r="B2938" s="13" t="s">
        <v>75</v>
      </c>
      <c r="C2938" s="13" t="s">
        <v>182</v>
      </c>
      <c r="D2938" s="13">
        <v>2018</v>
      </c>
      <c r="E2938" s="13">
        <v>2018</v>
      </c>
      <c r="F2938" s="13" t="s">
        <v>244</v>
      </c>
      <c r="G2938" s="88"/>
      <c r="H2938" s="88"/>
      <c r="I2938" s="88"/>
      <c r="J2938" s="88"/>
      <c r="K2938" s="88"/>
      <c r="L2938" s="88"/>
      <c r="M2938" s="137">
        <v>158956</v>
      </c>
      <c r="N2938" s="137">
        <v>344997</v>
      </c>
      <c r="O2938" s="137"/>
      <c r="P2938" s="137"/>
      <c r="Q2938" s="137"/>
      <c r="R2938" s="137"/>
      <c r="S2938" s="137"/>
      <c r="T2938" s="137"/>
      <c r="U2938" s="137"/>
      <c r="V2938" s="137"/>
      <c r="W2938" s="141"/>
      <c r="X2938" s="141"/>
      <c r="Y2938" s="141"/>
      <c r="Z2938" s="111">
        <v>0.99007148530579825</v>
      </c>
      <c r="AA2938" s="111">
        <v>0.92475014697236924</v>
      </c>
      <c r="AB2938" s="25">
        <v>0.52900000000000003</v>
      </c>
      <c r="AC2938" s="111">
        <v>3.5799999999999998E-2</v>
      </c>
      <c r="AD2938" s="121">
        <v>10230</v>
      </c>
      <c r="AE2938" s="121">
        <v>2849</v>
      </c>
      <c r="AF2938" s="121">
        <v>16681</v>
      </c>
      <c r="AG2938" s="121">
        <v>36491</v>
      </c>
    </row>
    <row r="2939" spans="1:33">
      <c r="A2939" s="82" t="s">
        <v>149</v>
      </c>
      <c r="B2939" s="13" t="s">
        <v>74</v>
      </c>
      <c r="C2939" s="13" t="s">
        <v>182</v>
      </c>
      <c r="D2939" s="13">
        <v>2018</v>
      </c>
      <c r="E2939" s="13">
        <v>2018</v>
      </c>
      <c r="F2939" s="13" t="s">
        <v>244</v>
      </c>
      <c r="G2939" s="88"/>
      <c r="H2939" s="88"/>
      <c r="I2939" s="88"/>
      <c r="J2939" s="88"/>
      <c r="K2939" s="88"/>
      <c r="L2939" s="88"/>
      <c r="M2939" s="137">
        <v>131584</v>
      </c>
      <c r="N2939" s="137">
        <v>260795</v>
      </c>
      <c r="O2939" s="137"/>
      <c r="P2939" s="137"/>
      <c r="Q2939" s="137"/>
      <c r="R2939" s="137"/>
      <c r="S2939" s="137"/>
      <c r="T2939" s="137"/>
      <c r="U2939" s="137"/>
      <c r="V2939" s="137"/>
      <c r="W2939" s="141"/>
      <c r="X2939" s="141"/>
      <c r="Y2939" s="141"/>
      <c r="Z2939" s="111">
        <v>0.97836266752785406</v>
      </c>
      <c r="AA2939" s="111">
        <v>0.96685971685971683</v>
      </c>
      <c r="AB2939" s="25">
        <v>0.64</v>
      </c>
      <c r="AC2939" s="111">
        <v>3.4700000000000002E-2</v>
      </c>
      <c r="AD2939" s="121">
        <v>11626</v>
      </c>
      <c r="AE2939" s="121">
        <v>5267</v>
      </c>
      <c r="AF2939" s="121">
        <v>12576</v>
      </c>
      <c r="AG2939" s="121">
        <v>26284</v>
      </c>
    </row>
    <row r="2940" spans="1:33">
      <c r="A2940" s="82" t="s">
        <v>150</v>
      </c>
      <c r="B2940" s="13" t="s">
        <v>74</v>
      </c>
      <c r="C2940" s="13" t="s">
        <v>182</v>
      </c>
      <c r="D2940" s="13">
        <v>2018</v>
      </c>
      <c r="E2940" s="13">
        <v>2018</v>
      </c>
      <c r="F2940" s="13" t="s">
        <v>244</v>
      </c>
      <c r="G2940" s="88"/>
      <c r="H2940" s="88"/>
      <c r="I2940" s="88"/>
      <c r="J2940" s="88"/>
      <c r="K2940" s="88"/>
      <c r="L2940" s="88"/>
      <c r="M2940" s="137">
        <v>32822</v>
      </c>
      <c r="N2940" s="137">
        <v>49160</v>
      </c>
      <c r="O2940" s="137"/>
      <c r="P2940" s="137"/>
      <c r="Q2940" s="137"/>
      <c r="R2940" s="137"/>
      <c r="S2940" s="137"/>
      <c r="T2940" s="137"/>
      <c r="U2940" s="137"/>
      <c r="V2940" s="137"/>
      <c r="W2940" s="141"/>
      <c r="X2940" s="141"/>
      <c r="Y2940" s="141"/>
      <c r="Z2940" s="111">
        <v>0.96145124716553287</v>
      </c>
      <c r="AA2940" s="111">
        <v>0.62618595825426948</v>
      </c>
      <c r="AB2940" s="25">
        <v>0.25</v>
      </c>
      <c r="AC2940" s="111">
        <v>7.7299999999999994E-2</v>
      </c>
      <c r="AD2940" s="121">
        <v>2609</v>
      </c>
      <c r="AE2940" s="121">
        <v>955</v>
      </c>
      <c r="AF2940" s="121">
        <v>3285</v>
      </c>
      <c r="AG2940" s="121">
        <v>5435</v>
      </c>
    </row>
    <row r="2941" spans="1:33">
      <c r="A2941" s="82" t="s">
        <v>151</v>
      </c>
      <c r="B2941" s="13" t="s">
        <v>75</v>
      </c>
      <c r="C2941" s="13" t="s">
        <v>182</v>
      </c>
      <c r="D2941" s="13">
        <v>2018</v>
      </c>
      <c r="E2941" s="13">
        <v>2018</v>
      </c>
      <c r="F2941" s="13" t="s">
        <v>244</v>
      </c>
      <c r="G2941" s="88"/>
      <c r="H2941" s="88"/>
      <c r="I2941" s="88"/>
      <c r="J2941" s="88"/>
      <c r="K2941" s="88"/>
      <c r="L2941" s="88"/>
      <c r="M2941" s="137">
        <v>46250</v>
      </c>
      <c r="N2941" s="137">
        <v>101739</v>
      </c>
      <c r="O2941" s="137"/>
      <c r="P2941" s="137"/>
      <c r="Q2941" s="137"/>
      <c r="R2941" s="137"/>
      <c r="S2941" s="137"/>
      <c r="T2941" s="137"/>
      <c r="U2941" s="137"/>
      <c r="V2941" s="137"/>
      <c r="W2941" s="141"/>
      <c r="X2941" s="141"/>
      <c r="Y2941" s="141"/>
      <c r="Z2941" s="111">
        <v>0.97490452809601746</v>
      </c>
      <c r="AA2941" s="111">
        <v>0.89606035205364631</v>
      </c>
      <c r="AB2941" s="25">
        <v>0.66700000000000004</v>
      </c>
      <c r="AC2941" s="111">
        <v>1.8100000000000002E-2</v>
      </c>
      <c r="AD2941" s="121">
        <v>2865</v>
      </c>
      <c r="AE2941" s="121">
        <v>1039</v>
      </c>
      <c r="AF2941" s="121">
        <v>5740</v>
      </c>
      <c r="AG2941" s="121">
        <v>12537</v>
      </c>
    </row>
    <row r="2942" spans="1:33">
      <c r="A2942" s="82" t="s">
        <v>152</v>
      </c>
      <c r="B2942" s="13" t="s">
        <v>74</v>
      </c>
      <c r="C2942" s="13" t="s">
        <v>182</v>
      </c>
      <c r="D2942" s="13">
        <v>2018</v>
      </c>
      <c r="E2942" s="13">
        <v>2018</v>
      </c>
      <c r="F2942" s="13" t="s">
        <v>244</v>
      </c>
      <c r="G2942" s="88"/>
      <c r="H2942" s="88"/>
      <c r="I2942" s="88"/>
      <c r="J2942" s="88"/>
      <c r="K2942" s="88"/>
      <c r="L2942" s="88"/>
      <c r="M2942" s="137">
        <v>9358</v>
      </c>
      <c r="N2942" s="137">
        <v>16330</v>
      </c>
      <c r="O2942" s="137"/>
      <c r="P2942" s="137"/>
      <c r="Q2942" s="137"/>
      <c r="R2942" s="137"/>
      <c r="S2942" s="137"/>
      <c r="T2942" s="137"/>
      <c r="U2942" s="137"/>
      <c r="V2942" s="137"/>
      <c r="W2942" s="141"/>
      <c r="X2942" s="141"/>
      <c r="Y2942" s="141"/>
      <c r="Z2942" s="111">
        <v>0.97698209718670082</v>
      </c>
      <c r="AA2942" s="111">
        <v>0.9641255605381166</v>
      </c>
      <c r="AB2942" s="25">
        <v>0.6</v>
      </c>
      <c r="AC2942" s="111">
        <v>0.13</v>
      </c>
      <c r="AD2942" s="121">
        <v>692</v>
      </c>
      <c r="AE2942" s="121">
        <v>196</v>
      </c>
      <c r="AF2942" s="121">
        <v>960</v>
      </c>
      <c r="AG2942" s="121">
        <v>2085</v>
      </c>
    </row>
    <row r="2943" spans="1:33">
      <c r="A2943" s="82" t="s">
        <v>153</v>
      </c>
      <c r="B2943" s="13" t="s">
        <v>74</v>
      </c>
      <c r="C2943" s="13" t="s">
        <v>182</v>
      </c>
      <c r="D2943" s="13">
        <v>2018</v>
      </c>
      <c r="E2943" s="13">
        <v>2018</v>
      </c>
      <c r="F2943" s="13" t="s">
        <v>244</v>
      </c>
      <c r="G2943" s="88"/>
      <c r="H2943" s="88"/>
      <c r="I2943" s="88"/>
      <c r="J2943" s="88"/>
      <c r="K2943" s="88"/>
      <c r="L2943" s="88"/>
      <c r="M2943" s="137">
        <v>12771</v>
      </c>
      <c r="N2943" s="137">
        <v>24271</v>
      </c>
      <c r="O2943" s="137"/>
      <c r="P2943" s="137"/>
      <c r="Q2943" s="137"/>
      <c r="R2943" s="137"/>
      <c r="S2943" s="137"/>
      <c r="T2943" s="137"/>
      <c r="U2943" s="137"/>
      <c r="V2943" s="137"/>
      <c r="W2943" s="141"/>
      <c r="X2943" s="141"/>
      <c r="Y2943" s="141"/>
      <c r="Z2943" s="111">
        <v>0.99356223175965663</v>
      </c>
      <c r="AA2943" s="111">
        <v>0.90169491525423728</v>
      </c>
      <c r="AB2943" s="25">
        <v>0.6</v>
      </c>
      <c r="AC2943" s="111">
        <v>0.13</v>
      </c>
      <c r="AD2943" s="121">
        <v>1071</v>
      </c>
      <c r="AE2943" s="121">
        <v>314</v>
      </c>
      <c r="AF2943" s="121">
        <v>2694</v>
      </c>
      <c r="AG2943" s="121">
        <v>5447</v>
      </c>
    </row>
    <row r="2944" spans="1:33">
      <c r="A2944" s="82" t="s">
        <v>154</v>
      </c>
      <c r="B2944" s="13" t="s">
        <v>74</v>
      </c>
      <c r="C2944" s="13" t="s">
        <v>182</v>
      </c>
      <c r="D2944" s="13">
        <v>2018</v>
      </c>
      <c r="E2944" s="13">
        <v>2018</v>
      </c>
      <c r="F2944" s="13" t="s">
        <v>244</v>
      </c>
      <c r="G2944" s="88"/>
      <c r="H2944" s="88"/>
      <c r="I2944" s="88"/>
      <c r="J2944" s="88"/>
      <c r="K2944" s="88"/>
      <c r="L2944" s="88"/>
      <c r="M2944" s="137">
        <v>20269</v>
      </c>
      <c r="N2944" s="137">
        <v>39690</v>
      </c>
      <c r="O2944" s="137"/>
      <c r="P2944" s="137"/>
      <c r="Q2944" s="137"/>
      <c r="R2944" s="137"/>
      <c r="S2944" s="137"/>
      <c r="T2944" s="137"/>
      <c r="U2944" s="137"/>
      <c r="V2944" s="137"/>
      <c r="W2944" s="141"/>
      <c r="X2944" s="141"/>
      <c r="Y2944" s="141"/>
      <c r="Z2944" s="111">
        <v>0.88064516129032255</v>
      </c>
      <c r="AA2944" s="111">
        <v>0.88732394366197187</v>
      </c>
      <c r="AB2944" s="25">
        <v>0.6</v>
      </c>
      <c r="AC2944" s="111">
        <v>0.13</v>
      </c>
      <c r="AD2944" s="121">
        <v>1743</v>
      </c>
      <c r="AE2944" s="121">
        <v>827</v>
      </c>
      <c r="AF2944" s="121">
        <v>4660</v>
      </c>
      <c r="AG2944" s="121">
        <v>10898</v>
      </c>
    </row>
    <row r="2945" spans="1:33">
      <c r="A2945" s="82" t="s">
        <v>155</v>
      </c>
      <c r="B2945" s="13" t="s">
        <v>74</v>
      </c>
      <c r="C2945" s="13" t="s">
        <v>182</v>
      </c>
      <c r="D2945" s="13">
        <v>2018</v>
      </c>
      <c r="E2945" s="13">
        <v>2018</v>
      </c>
      <c r="F2945" s="13" t="s">
        <v>244</v>
      </c>
      <c r="G2945" s="88"/>
      <c r="H2945" s="88"/>
      <c r="I2945" s="88"/>
      <c r="J2945" s="88"/>
      <c r="K2945" s="88"/>
      <c r="L2945" s="88"/>
      <c r="M2945" s="137">
        <v>44319</v>
      </c>
      <c r="N2945" s="137">
        <v>84952</v>
      </c>
      <c r="O2945" s="137"/>
      <c r="P2945" s="137"/>
      <c r="Q2945" s="137"/>
      <c r="R2945" s="137"/>
      <c r="S2945" s="137"/>
      <c r="T2945" s="137"/>
      <c r="U2945" s="137"/>
      <c r="V2945" s="137"/>
      <c r="W2945" s="141"/>
      <c r="X2945" s="141"/>
      <c r="Y2945" s="141"/>
      <c r="Z2945" s="111">
        <v>0.99398395721925137</v>
      </c>
      <c r="AA2945" s="111">
        <v>0.97040169133192389</v>
      </c>
      <c r="AB2945" s="25">
        <v>0.66700000000000004</v>
      </c>
      <c r="AC2945" s="111">
        <v>0.05</v>
      </c>
      <c r="AD2945" s="121">
        <v>2517</v>
      </c>
      <c r="AE2945" s="121">
        <v>673</v>
      </c>
      <c r="AF2945" s="121">
        <v>7430</v>
      </c>
      <c r="AG2945" s="121">
        <v>15510</v>
      </c>
    </row>
    <row r="2946" spans="1:33">
      <c r="A2946" s="82" t="s">
        <v>156</v>
      </c>
      <c r="B2946" s="13" t="s">
        <v>74</v>
      </c>
      <c r="C2946" s="13" t="s">
        <v>182</v>
      </c>
      <c r="D2946" s="13">
        <v>2018</v>
      </c>
      <c r="E2946" s="13">
        <v>2018</v>
      </c>
      <c r="F2946" s="13" t="s">
        <v>244</v>
      </c>
      <c r="G2946" s="88"/>
      <c r="H2946" s="88"/>
      <c r="I2946" s="88"/>
      <c r="J2946" s="88"/>
      <c r="K2946" s="88"/>
      <c r="L2946" s="88"/>
      <c r="M2946" s="137">
        <v>14771</v>
      </c>
      <c r="N2946" s="137">
        <v>26244</v>
      </c>
      <c r="O2946" s="137"/>
      <c r="P2946" s="137"/>
      <c r="Q2946" s="137"/>
      <c r="R2946" s="137"/>
      <c r="S2946" s="137"/>
      <c r="T2946" s="137"/>
      <c r="U2946" s="137"/>
      <c r="V2946" s="137"/>
      <c r="W2946" s="141"/>
      <c r="X2946" s="141"/>
      <c r="Y2946" s="141"/>
      <c r="Z2946" s="111">
        <v>0.96768707482993199</v>
      </c>
      <c r="AA2946" s="111">
        <v>0.99065420560747663</v>
      </c>
      <c r="AB2946" s="25">
        <v>0.6</v>
      </c>
      <c r="AC2946" s="111">
        <v>0.13</v>
      </c>
      <c r="AD2946" s="121">
        <v>1119</v>
      </c>
      <c r="AE2946" s="121">
        <v>605</v>
      </c>
      <c r="AF2946" s="121">
        <v>2300</v>
      </c>
      <c r="AG2946" s="121">
        <v>4979</v>
      </c>
    </row>
    <row r="2947" spans="1:33">
      <c r="A2947" s="82" t="s">
        <v>157</v>
      </c>
      <c r="B2947" s="13" t="s">
        <v>75</v>
      </c>
      <c r="C2947" s="13" t="s">
        <v>182</v>
      </c>
      <c r="D2947" s="13">
        <v>2018</v>
      </c>
      <c r="E2947" s="13">
        <v>2018</v>
      </c>
      <c r="F2947" s="13" t="s">
        <v>244</v>
      </c>
      <c r="G2947" s="88"/>
      <c r="H2947" s="88"/>
      <c r="I2947" s="88"/>
      <c r="J2947" s="88"/>
      <c r="K2947" s="88"/>
      <c r="L2947" s="88"/>
      <c r="M2947" s="137">
        <v>12235</v>
      </c>
      <c r="N2947" s="137">
        <v>22870</v>
      </c>
      <c r="O2947" s="137"/>
      <c r="P2947" s="137"/>
      <c r="Q2947" s="137"/>
      <c r="R2947" s="137"/>
      <c r="S2947" s="137"/>
      <c r="T2947" s="137"/>
      <c r="U2947" s="137"/>
      <c r="V2947" s="137"/>
      <c r="W2947" s="141"/>
      <c r="X2947" s="141"/>
      <c r="Y2947" s="141"/>
      <c r="Z2947" s="111">
        <v>0.9373848987108655</v>
      </c>
      <c r="AA2947" s="111">
        <v>0.93398533007334961</v>
      </c>
      <c r="AB2947" s="25">
        <v>0.6</v>
      </c>
      <c r="AC2947" s="111">
        <v>0.13</v>
      </c>
      <c r="AD2947" s="121">
        <v>910</v>
      </c>
      <c r="AE2947" s="121">
        <v>207</v>
      </c>
      <c r="AF2947" s="121">
        <v>489</v>
      </c>
      <c r="AG2947" s="121">
        <v>789</v>
      </c>
    </row>
    <row r="2948" spans="1:33">
      <c r="A2948" s="82" t="s">
        <v>158</v>
      </c>
      <c r="B2948" s="13" t="s">
        <v>75</v>
      </c>
      <c r="C2948" s="13" t="s">
        <v>182</v>
      </c>
      <c r="D2948" s="13">
        <v>2018</v>
      </c>
      <c r="E2948" s="13">
        <v>2018</v>
      </c>
      <c r="F2948" s="13" t="s">
        <v>244</v>
      </c>
      <c r="G2948" s="88"/>
      <c r="H2948" s="88"/>
      <c r="I2948" s="88"/>
      <c r="J2948" s="88"/>
      <c r="K2948" s="88"/>
      <c r="L2948" s="88"/>
      <c r="M2948" s="137">
        <v>146</v>
      </c>
      <c r="N2948" s="137">
        <v>236</v>
      </c>
      <c r="O2948" s="137"/>
      <c r="P2948" s="137"/>
      <c r="Q2948" s="137"/>
      <c r="R2948" s="137"/>
      <c r="S2948" s="137"/>
      <c r="T2948" s="137"/>
      <c r="U2948" s="137"/>
      <c r="V2948" s="137"/>
      <c r="W2948" s="141"/>
      <c r="X2948" s="141"/>
      <c r="Y2948" s="141"/>
      <c r="Z2948" s="111">
        <v>1</v>
      </c>
      <c r="AA2948" s="111">
        <v>0.75</v>
      </c>
      <c r="AB2948" s="25">
        <v>0.6</v>
      </c>
      <c r="AC2948" s="111">
        <v>0.13</v>
      </c>
      <c r="AD2948" s="121">
        <v>10</v>
      </c>
      <c r="AE2948" s="121">
        <v>1</v>
      </c>
      <c r="AF2948" s="121" t="s">
        <v>430</v>
      </c>
      <c r="AG2948" s="121" t="s">
        <v>430</v>
      </c>
    </row>
    <row r="2949" spans="1:33">
      <c r="A2949" s="82" t="s">
        <v>159</v>
      </c>
      <c r="B2949" s="13" t="s">
        <v>75</v>
      </c>
      <c r="C2949" s="13" t="s">
        <v>182</v>
      </c>
      <c r="D2949" s="13">
        <v>2018</v>
      </c>
      <c r="E2949" s="13">
        <v>2018</v>
      </c>
      <c r="F2949" s="13" t="s">
        <v>244</v>
      </c>
      <c r="G2949" s="88"/>
      <c r="H2949" s="88"/>
      <c r="I2949" s="88"/>
      <c r="J2949" s="88"/>
      <c r="K2949" s="88"/>
      <c r="L2949" s="88"/>
      <c r="M2949" s="137">
        <v>3165</v>
      </c>
      <c r="N2949" s="137">
        <v>6506</v>
      </c>
      <c r="O2949" s="137"/>
      <c r="P2949" s="137"/>
      <c r="Q2949" s="137"/>
      <c r="R2949" s="137"/>
      <c r="S2949" s="137"/>
      <c r="T2949" s="137"/>
      <c r="U2949" s="137"/>
      <c r="V2949" s="137"/>
      <c r="W2949" s="141"/>
      <c r="X2949" s="141"/>
      <c r="Y2949" s="141"/>
      <c r="Z2949" s="111">
        <v>0.9375</v>
      </c>
      <c r="AA2949" s="111">
        <v>0.92920353982300885</v>
      </c>
      <c r="AB2949" s="25">
        <v>0.6</v>
      </c>
      <c r="AC2949" s="111">
        <v>0.13</v>
      </c>
      <c r="AD2949" s="121">
        <v>250</v>
      </c>
      <c r="AE2949" s="121">
        <v>88</v>
      </c>
      <c r="AF2949" s="121">
        <v>161</v>
      </c>
      <c r="AG2949" s="121">
        <v>300</v>
      </c>
    </row>
    <row r="2950" spans="1:33">
      <c r="A2950" s="82" t="s">
        <v>160</v>
      </c>
      <c r="B2950" s="13" t="s">
        <v>74</v>
      </c>
      <c r="C2950" s="13" t="s">
        <v>182</v>
      </c>
      <c r="D2950" s="13">
        <v>2018</v>
      </c>
      <c r="E2950" s="13">
        <v>2018</v>
      </c>
      <c r="F2950" s="13" t="s">
        <v>244</v>
      </c>
      <c r="G2950" s="88"/>
      <c r="H2950" s="88"/>
      <c r="I2950" s="88"/>
      <c r="J2950" s="88"/>
      <c r="K2950" s="88"/>
      <c r="L2950" s="88"/>
      <c r="M2950" s="137">
        <v>20387</v>
      </c>
      <c r="N2950" s="137">
        <v>37788</v>
      </c>
      <c r="O2950" s="137"/>
      <c r="P2950" s="137"/>
      <c r="Q2950" s="137"/>
      <c r="R2950" s="137"/>
      <c r="S2950" s="137"/>
      <c r="T2950" s="137"/>
      <c r="U2950" s="137"/>
      <c r="V2950" s="137"/>
      <c r="W2950" s="141"/>
      <c r="X2950" s="141"/>
      <c r="Y2950" s="141"/>
      <c r="Z2950" s="111">
        <v>0.97880299251870329</v>
      </c>
      <c r="AA2950" s="111">
        <v>0.96</v>
      </c>
      <c r="AB2950" s="25">
        <v>0.25</v>
      </c>
      <c r="AC2950" s="111">
        <v>3.4700000000000002E-2</v>
      </c>
      <c r="AD2950" s="121">
        <v>1294</v>
      </c>
      <c r="AE2950" s="121">
        <v>462</v>
      </c>
      <c r="AF2950" s="121">
        <v>1888</v>
      </c>
      <c r="AG2950" s="121">
        <v>3833</v>
      </c>
    </row>
    <row r="2951" spans="1:33">
      <c r="A2951" s="82" t="s">
        <v>161</v>
      </c>
      <c r="B2951" s="13" t="s">
        <v>74</v>
      </c>
      <c r="C2951" s="13" t="s">
        <v>182</v>
      </c>
      <c r="D2951" s="13">
        <v>2018</v>
      </c>
      <c r="E2951" s="13">
        <v>2018</v>
      </c>
      <c r="F2951" s="13" t="s">
        <v>244</v>
      </c>
      <c r="G2951" s="88"/>
      <c r="H2951" s="88"/>
      <c r="I2951" s="88"/>
      <c r="J2951" s="88"/>
      <c r="K2951" s="88"/>
      <c r="L2951" s="88"/>
      <c r="M2951" s="137">
        <v>16488</v>
      </c>
      <c r="N2951" s="137">
        <v>28908</v>
      </c>
      <c r="O2951" s="137"/>
      <c r="P2951" s="137"/>
      <c r="Q2951" s="137"/>
      <c r="R2951" s="137"/>
      <c r="S2951" s="137"/>
      <c r="T2951" s="137"/>
      <c r="U2951" s="137"/>
      <c r="V2951" s="137"/>
      <c r="W2951" s="141"/>
      <c r="X2951" s="141"/>
      <c r="Y2951" s="141"/>
      <c r="Z2951" s="111">
        <v>0.96502057613168724</v>
      </c>
      <c r="AA2951" s="111">
        <v>0.48958333333333331</v>
      </c>
      <c r="AB2951" s="25">
        <v>0.6</v>
      </c>
      <c r="AC2951" s="111">
        <v>0.13</v>
      </c>
      <c r="AD2951" s="121">
        <v>865</v>
      </c>
      <c r="AE2951" s="121">
        <v>375</v>
      </c>
      <c r="AF2951" s="121">
        <v>2516</v>
      </c>
      <c r="AG2951" s="121">
        <v>5297</v>
      </c>
    </row>
    <row r="2952" spans="1:33">
      <c r="A2952" s="82" t="s">
        <v>162</v>
      </c>
      <c r="B2952" s="13" t="s">
        <v>75</v>
      </c>
      <c r="C2952" s="13" t="s">
        <v>182</v>
      </c>
      <c r="D2952" s="13">
        <v>2018</v>
      </c>
      <c r="E2952" s="13">
        <v>2018</v>
      </c>
      <c r="F2952" s="13" t="s">
        <v>244</v>
      </c>
      <c r="G2952" s="88"/>
      <c r="H2952" s="88"/>
      <c r="I2952" s="88"/>
      <c r="J2952" s="88"/>
      <c r="K2952" s="88"/>
      <c r="L2952" s="88"/>
      <c r="M2952" s="137">
        <v>37759</v>
      </c>
      <c r="N2952" s="137">
        <v>79077</v>
      </c>
      <c r="O2952" s="137"/>
      <c r="P2952" s="137"/>
      <c r="Q2952" s="137"/>
      <c r="R2952" s="137"/>
      <c r="S2952" s="137"/>
      <c r="T2952" s="137"/>
      <c r="U2952" s="137"/>
      <c r="V2952" s="137"/>
      <c r="W2952" s="141"/>
      <c r="X2952" s="141"/>
      <c r="Y2952" s="141"/>
      <c r="Z2952" s="111">
        <v>0.97846332945285219</v>
      </c>
      <c r="AA2952" s="111">
        <v>0.9303525365434222</v>
      </c>
      <c r="AB2952" s="25">
        <v>0.66700000000000004</v>
      </c>
      <c r="AC2952" s="111">
        <v>6.25E-2</v>
      </c>
      <c r="AD2952" s="121">
        <v>2647</v>
      </c>
      <c r="AE2952" s="121">
        <v>648</v>
      </c>
      <c r="AF2952" s="121">
        <v>3846</v>
      </c>
      <c r="AG2952" s="121">
        <v>8694</v>
      </c>
    </row>
    <row r="2953" spans="1:33">
      <c r="A2953" s="82" t="s">
        <v>163</v>
      </c>
      <c r="B2953" s="13" t="s">
        <v>75</v>
      </c>
      <c r="C2953" s="13" t="s">
        <v>182</v>
      </c>
      <c r="D2953" s="13">
        <v>2018</v>
      </c>
      <c r="E2953" s="13">
        <v>2018</v>
      </c>
      <c r="F2953" s="13" t="s">
        <v>244</v>
      </c>
      <c r="G2953" s="88"/>
      <c r="H2953" s="88"/>
      <c r="I2953" s="88"/>
      <c r="J2953" s="88"/>
      <c r="K2953" s="88"/>
      <c r="L2953" s="88"/>
      <c r="M2953" s="137">
        <v>5348</v>
      </c>
      <c r="N2953" s="137">
        <v>12267</v>
      </c>
      <c r="O2953" s="137"/>
      <c r="P2953" s="137"/>
      <c r="Q2953" s="137"/>
      <c r="R2953" s="137"/>
      <c r="S2953" s="137"/>
      <c r="T2953" s="137"/>
      <c r="U2953" s="137"/>
      <c r="V2953" s="137"/>
      <c r="W2953" s="141"/>
      <c r="X2953" s="141"/>
      <c r="Y2953" s="141"/>
      <c r="Z2953" s="111">
        <v>0.9946236559139785</v>
      </c>
      <c r="AA2953" s="111">
        <v>0.96350364963503654</v>
      </c>
      <c r="AB2953" s="25">
        <v>0.6</v>
      </c>
      <c r="AC2953" s="111">
        <v>0.13</v>
      </c>
      <c r="AD2953" s="121">
        <v>319</v>
      </c>
      <c r="AE2953" s="121">
        <v>90</v>
      </c>
      <c r="AF2953" s="121">
        <v>540</v>
      </c>
      <c r="AG2953" s="121">
        <v>1229</v>
      </c>
    </row>
    <row r="2954" spans="1:33">
      <c r="A2954" s="82" t="s">
        <v>164</v>
      </c>
      <c r="B2954" s="13" t="s">
        <v>75</v>
      </c>
      <c r="C2954" s="13" t="s">
        <v>182</v>
      </c>
      <c r="D2954" s="13">
        <v>2018</v>
      </c>
      <c r="E2954" s="13">
        <v>2018</v>
      </c>
      <c r="F2954" s="13" t="s">
        <v>244</v>
      </c>
      <c r="G2954" s="88"/>
      <c r="H2954" s="88"/>
      <c r="I2954" s="88"/>
      <c r="J2954" s="88"/>
      <c r="K2954" s="88"/>
      <c r="L2954" s="88"/>
      <c r="M2954" s="137">
        <v>4126</v>
      </c>
      <c r="N2954" s="137">
        <v>8944</v>
      </c>
      <c r="O2954" s="137"/>
      <c r="P2954" s="137"/>
      <c r="Q2954" s="137"/>
      <c r="R2954" s="137"/>
      <c r="S2954" s="137"/>
      <c r="T2954" s="137"/>
      <c r="U2954" s="137"/>
      <c r="V2954" s="137"/>
      <c r="W2954" s="141"/>
      <c r="X2954" s="141"/>
      <c r="Y2954" s="141"/>
      <c r="Z2954" s="111">
        <v>0.87719298245614041</v>
      </c>
      <c r="AA2954" s="111">
        <v>0.97247706422018354</v>
      </c>
      <c r="AB2954" s="25">
        <v>0.6</v>
      </c>
      <c r="AC2954" s="111">
        <v>0.13</v>
      </c>
      <c r="AD2954" s="121">
        <v>339</v>
      </c>
      <c r="AE2954" s="121">
        <v>64</v>
      </c>
      <c r="AF2954" s="121">
        <v>387</v>
      </c>
      <c r="AG2954" s="121">
        <v>862</v>
      </c>
    </row>
    <row r="2955" spans="1:33">
      <c r="A2955" s="82" t="s">
        <v>165</v>
      </c>
      <c r="B2955" s="13" t="s">
        <v>75</v>
      </c>
      <c r="C2955" s="13" t="s">
        <v>182</v>
      </c>
      <c r="D2955" s="13">
        <v>2018</v>
      </c>
      <c r="E2955" s="13">
        <v>2018</v>
      </c>
      <c r="F2955" s="13" t="s">
        <v>244</v>
      </c>
      <c r="G2955" s="88"/>
      <c r="H2955" s="88"/>
      <c r="I2955" s="88"/>
      <c r="J2955" s="88"/>
      <c r="K2955" s="88"/>
      <c r="L2955" s="88"/>
      <c r="M2955" s="137">
        <v>969</v>
      </c>
      <c r="N2955" s="137">
        <v>1655</v>
      </c>
      <c r="O2955" s="137"/>
      <c r="P2955" s="137"/>
      <c r="Q2955" s="137"/>
      <c r="R2955" s="137"/>
      <c r="S2955" s="137"/>
      <c r="T2955" s="137"/>
      <c r="U2955" s="137"/>
      <c r="V2955" s="137"/>
      <c r="W2955" s="141"/>
      <c r="X2955" s="141"/>
      <c r="Y2955" s="141"/>
      <c r="Z2955" s="111">
        <v>1</v>
      </c>
      <c r="AA2955" s="111">
        <v>0.87096774193548387</v>
      </c>
      <c r="AB2955" s="25">
        <v>0.6</v>
      </c>
      <c r="AC2955" s="111">
        <v>0.13</v>
      </c>
      <c r="AD2955" s="121">
        <v>88</v>
      </c>
      <c r="AE2955" s="121">
        <v>9</v>
      </c>
      <c r="AF2955" s="121">
        <v>30</v>
      </c>
      <c r="AG2955" s="121">
        <v>44</v>
      </c>
    </row>
    <row r="2956" spans="1:33">
      <c r="A2956" s="82" t="s">
        <v>166</v>
      </c>
      <c r="B2956" s="13" t="s">
        <v>74</v>
      </c>
      <c r="C2956" s="13" t="s">
        <v>182</v>
      </c>
      <c r="D2956" s="13">
        <v>2018</v>
      </c>
      <c r="E2956" s="13">
        <v>2018</v>
      </c>
      <c r="F2956" s="13" t="s">
        <v>244</v>
      </c>
      <c r="G2956" s="88"/>
      <c r="H2956" s="88"/>
      <c r="I2956" s="88"/>
      <c r="J2956" s="88"/>
      <c r="K2956" s="88"/>
      <c r="L2956" s="88"/>
      <c r="M2956" s="137">
        <v>50651</v>
      </c>
      <c r="N2956" s="137">
        <v>117219</v>
      </c>
      <c r="O2956" s="137"/>
      <c r="P2956" s="137"/>
      <c r="Q2956" s="137"/>
      <c r="R2956" s="137"/>
      <c r="S2956" s="137"/>
      <c r="T2956" s="137"/>
      <c r="U2956" s="137"/>
      <c r="V2956" s="137"/>
      <c r="W2956" s="141"/>
      <c r="X2956" s="141"/>
      <c r="Y2956" s="141"/>
      <c r="Z2956" s="111">
        <v>0.99171597633136099</v>
      </c>
      <c r="AA2956" s="111">
        <v>0.80288461538461542</v>
      </c>
      <c r="AB2956" s="25">
        <v>0.16700000000000001</v>
      </c>
      <c r="AC2956" s="111">
        <v>3.7999999999999999E-2</v>
      </c>
      <c r="AD2956" s="121">
        <v>2128</v>
      </c>
      <c r="AE2956" s="121">
        <v>189</v>
      </c>
      <c r="AF2956" s="121">
        <v>7529</v>
      </c>
      <c r="AG2956" s="121">
        <v>17991</v>
      </c>
    </row>
    <row r="2957" spans="1:33">
      <c r="A2957" s="82" t="s">
        <v>167</v>
      </c>
      <c r="B2957" s="13" t="s">
        <v>75</v>
      </c>
      <c r="C2957" s="13" t="s">
        <v>182</v>
      </c>
      <c r="D2957" s="13">
        <v>2018</v>
      </c>
      <c r="E2957" s="13">
        <v>2018</v>
      </c>
      <c r="F2957" s="13" t="s">
        <v>244</v>
      </c>
      <c r="G2957" s="88"/>
      <c r="H2957" s="88"/>
      <c r="I2957" s="88"/>
      <c r="J2957" s="88"/>
      <c r="K2957" s="88"/>
      <c r="L2957" s="88"/>
      <c r="M2957" s="137">
        <v>2662</v>
      </c>
      <c r="N2957" s="137">
        <v>4669</v>
      </c>
      <c r="O2957" s="137"/>
      <c r="P2957" s="137"/>
      <c r="Q2957" s="137"/>
      <c r="R2957" s="137"/>
      <c r="S2957" s="137"/>
      <c r="T2957" s="137"/>
      <c r="U2957" s="137"/>
      <c r="V2957" s="137"/>
      <c r="W2957" s="141"/>
      <c r="X2957" s="141"/>
      <c r="Y2957" s="141"/>
      <c r="Z2957" s="111">
        <v>1</v>
      </c>
      <c r="AA2957" s="111">
        <v>0.95238095238095233</v>
      </c>
      <c r="AB2957" s="25">
        <v>0.6</v>
      </c>
      <c r="AC2957" s="111">
        <v>0.13</v>
      </c>
      <c r="AD2957" s="121">
        <v>234</v>
      </c>
      <c r="AE2957" s="121">
        <v>1</v>
      </c>
      <c r="AF2957" s="121">
        <v>78</v>
      </c>
      <c r="AG2957" s="121">
        <v>120</v>
      </c>
    </row>
    <row r="2958" spans="1:33">
      <c r="A2958" s="82" t="s">
        <v>168</v>
      </c>
      <c r="B2958" s="13" t="s">
        <v>74</v>
      </c>
      <c r="C2958" s="13" t="s">
        <v>182</v>
      </c>
      <c r="D2958" s="13">
        <v>2018</v>
      </c>
      <c r="E2958" s="13">
        <v>2018</v>
      </c>
      <c r="F2958" s="13" t="s">
        <v>244</v>
      </c>
      <c r="G2958" s="88"/>
      <c r="H2958" s="88"/>
      <c r="I2958" s="88"/>
      <c r="J2958" s="88"/>
      <c r="K2958" s="88"/>
      <c r="L2958" s="88"/>
      <c r="M2958" s="137">
        <v>34044</v>
      </c>
      <c r="N2958" s="137">
        <v>67156</v>
      </c>
      <c r="O2958" s="137"/>
      <c r="P2958" s="137"/>
      <c r="Q2958" s="137"/>
      <c r="R2958" s="137"/>
      <c r="S2958" s="137"/>
      <c r="T2958" s="137"/>
      <c r="U2958" s="137"/>
      <c r="V2958" s="137"/>
      <c r="W2958" s="141"/>
      <c r="X2958" s="141"/>
      <c r="Y2958" s="141"/>
      <c r="Z2958" s="111">
        <v>0.97786720321931586</v>
      </c>
      <c r="AA2958" s="111">
        <v>0.95780590717299574</v>
      </c>
      <c r="AB2958" s="25">
        <v>0.2</v>
      </c>
      <c r="AC2958" s="111">
        <v>6.0400000000000002E-2</v>
      </c>
      <c r="AD2958" s="121">
        <v>2663</v>
      </c>
      <c r="AE2958" s="121">
        <v>627</v>
      </c>
      <c r="AF2958" s="121">
        <v>5841</v>
      </c>
      <c r="AG2958" s="121">
        <v>13638</v>
      </c>
    </row>
    <row r="2959" spans="1:33">
      <c r="A2959" s="82" t="s">
        <v>169</v>
      </c>
      <c r="B2959" s="13" t="s">
        <v>74</v>
      </c>
      <c r="C2959" s="13" t="s">
        <v>182</v>
      </c>
      <c r="D2959" s="13">
        <v>2018</v>
      </c>
      <c r="E2959" s="13">
        <v>2018</v>
      </c>
      <c r="F2959" s="13" t="s">
        <v>244</v>
      </c>
      <c r="G2959" s="88"/>
      <c r="H2959" s="88"/>
      <c r="I2959" s="88"/>
      <c r="J2959" s="88"/>
      <c r="K2959" s="88"/>
      <c r="L2959" s="88"/>
      <c r="M2959" s="137">
        <v>10064</v>
      </c>
      <c r="N2959" s="137">
        <v>18382</v>
      </c>
      <c r="O2959" s="137"/>
      <c r="P2959" s="137"/>
      <c r="Q2959" s="137"/>
      <c r="R2959" s="137"/>
      <c r="S2959" s="137"/>
      <c r="T2959" s="137"/>
      <c r="U2959" s="137"/>
      <c r="V2959" s="137"/>
      <c r="W2959" s="141"/>
      <c r="X2959" s="141"/>
      <c r="Y2959" s="141"/>
      <c r="Z2959" s="111">
        <v>0.83300198807157055</v>
      </c>
      <c r="AA2959" s="111">
        <v>0.85606060606060608</v>
      </c>
      <c r="AB2959" s="25">
        <v>0.6</v>
      </c>
      <c r="AC2959" s="111">
        <v>0.13</v>
      </c>
      <c r="AD2959" s="121">
        <v>918</v>
      </c>
      <c r="AE2959" s="121">
        <v>312</v>
      </c>
      <c r="AF2959" s="121">
        <v>765</v>
      </c>
      <c r="AG2959" s="121">
        <v>1562</v>
      </c>
    </row>
    <row r="2960" spans="1:33" s="82" customFormat="1">
      <c r="A2960" s="82" t="s">
        <v>170</v>
      </c>
      <c r="B2960" s="13" t="s">
        <v>75</v>
      </c>
      <c r="C2960" s="13" t="s">
        <v>182</v>
      </c>
      <c r="D2960" s="13">
        <v>2018</v>
      </c>
      <c r="E2960" s="13">
        <v>2018</v>
      </c>
      <c r="F2960" s="13" t="s">
        <v>244</v>
      </c>
      <c r="G2960" s="88"/>
      <c r="H2960" s="88"/>
      <c r="I2960" s="88"/>
      <c r="J2960" s="88"/>
      <c r="K2960" s="88"/>
      <c r="L2960" s="88"/>
      <c r="M2960" s="137">
        <v>5981</v>
      </c>
      <c r="N2960" s="137">
        <v>12820</v>
      </c>
      <c r="O2960" s="137"/>
      <c r="P2960" s="137"/>
      <c r="Q2960" s="137"/>
      <c r="R2960" s="137"/>
      <c r="S2960" s="137"/>
      <c r="T2960" s="137"/>
      <c r="U2960" s="137"/>
      <c r="V2960" s="137"/>
      <c r="W2960" s="141"/>
      <c r="X2960" s="141"/>
      <c r="Y2960" s="141"/>
      <c r="Z2960" s="111">
        <v>0.99270072992700731</v>
      </c>
      <c r="AA2960" s="111">
        <v>0.95833333333333337</v>
      </c>
      <c r="AB2960" s="25">
        <v>0.6</v>
      </c>
      <c r="AC2960" s="111">
        <v>0.13</v>
      </c>
      <c r="AD2960" s="121">
        <v>389</v>
      </c>
      <c r="AE2960" s="121">
        <v>65</v>
      </c>
      <c r="AF2960" s="121">
        <v>431</v>
      </c>
      <c r="AG2960" s="121">
        <v>918</v>
      </c>
    </row>
    <row r="2961" spans="1:33" s="82" customFormat="1">
      <c r="A2961" s="48" t="s">
        <v>171</v>
      </c>
      <c r="B2961" s="13" t="s">
        <v>66</v>
      </c>
      <c r="C2961" s="13" t="s">
        <v>183</v>
      </c>
      <c r="D2961" s="13">
        <v>2018</v>
      </c>
      <c r="E2961" s="13">
        <v>2018</v>
      </c>
      <c r="F2961" s="13" t="s">
        <v>244</v>
      </c>
      <c r="G2961" s="88">
        <v>227987</v>
      </c>
      <c r="H2961" s="88">
        <v>1731263</v>
      </c>
      <c r="I2961" s="88">
        <v>1988</v>
      </c>
      <c r="J2961" s="88">
        <v>16864</v>
      </c>
      <c r="K2961" s="88">
        <v>229975</v>
      </c>
      <c r="L2961" s="88">
        <v>1748127</v>
      </c>
      <c r="M2961" s="137">
        <v>1978102</v>
      </c>
      <c r="N2961" s="137">
        <v>4024067</v>
      </c>
      <c r="O2961" s="137">
        <v>584935</v>
      </c>
      <c r="P2961" s="137">
        <v>3395170</v>
      </c>
      <c r="Q2961" s="137">
        <v>3980105</v>
      </c>
      <c r="R2961" s="137">
        <v>6627</v>
      </c>
      <c r="S2961" s="137">
        <v>37335</v>
      </c>
      <c r="T2961" s="137">
        <v>43962</v>
      </c>
      <c r="U2961" s="137">
        <v>591562</v>
      </c>
      <c r="V2961" s="137">
        <v>3432505</v>
      </c>
      <c r="W2961" s="141">
        <v>535739484</v>
      </c>
      <c r="X2961" s="141">
        <v>4811847</v>
      </c>
      <c r="Y2961" s="141">
        <v>540551331</v>
      </c>
      <c r="Z2961" s="111">
        <v>0.98295726793570593</v>
      </c>
      <c r="AA2961" s="111">
        <v>0.92426494102597867</v>
      </c>
      <c r="AB2961" s="25">
        <v>0.66900000000000004</v>
      </c>
      <c r="AC2961" s="111">
        <v>7.0499999999999993E-2</v>
      </c>
      <c r="AD2961" s="121">
        <v>144570</v>
      </c>
      <c r="AE2961" s="121">
        <v>50419</v>
      </c>
      <c r="AF2961" s="121">
        <v>262196</v>
      </c>
      <c r="AG2961" s="121">
        <v>565291</v>
      </c>
    </row>
    <row r="2962" spans="1:33" s="82" customFormat="1">
      <c r="A2962" s="48" t="s">
        <v>172</v>
      </c>
      <c r="B2962" s="13" t="s">
        <v>74</v>
      </c>
      <c r="C2962" s="13" t="s">
        <v>183</v>
      </c>
      <c r="D2962" s="13">
        <v>2018</v>
      </c>
      <c r="E2962" s="13">
        <v>2018</v>
      </c>
      <c r="F2962" s="13" t="s">
        <v>244</v>
      </c>
      <c r="G2962" s="88"/>
      <c r="H2962" s="88"/>
      <c r="I2962" s="88"/>
      <c r="J2962" s="88"/>
      <c r="K2962" s="88"/>
      <c r="L2962" s="88"/>
      <c r="M2962" s="137">
        <v>55632</v>
      </c>
      <c r="N2962" s="137">
        <v>103157</v>
      </c>
      <c r="O2962" s="137"/>
      <c r="P2962" s="137"/>
      <c r="Q2962" s="137"/>
      <c r="R2962" s="137"/>
      <c r="S2962" s="137"/>
      <c r="T2962" s="137"/>
      <c r="U2962" s="137"/>
      <c r="V2962" s="137"/>
      <c r="W2962" s="141"/>
      <c r="X2962" s="141"/>
      <c r="Y2962" s="141"/>
      <c r="Z2962" s="111">
        <v>0.98415374241402565</v>
      </c>
      <c r="AA2962" s="111">
        <v>0.970873786407767</v>
      </c>
      <c r="AB2962" s="25">
        <v>0.90900000000000003</v>
      </c>
      <c r="AC2962" s="111">
        <v>4.2900000000000001E-2</v>
      </c>
      <c r="AD2962" s="121">
        <v>5220</v>
      </c>
      <c r="AE2962" s="121">
        <v>1935</v>
      </c>
      <c r="AF2962" s="121">
        <v>6042</v>
      </c>
      <c r="AG2962" s="121">
        <v>11925</v>
      </c>
    </row>
    <row r="2963" spans="1:33" s="82" customFormat="1">
      <c r="A2963" s="48" t="s">
        <v>173</v>
      </c>
      <c r="B2963" s="13" t="s">
        <v>75</v>
      </c>
      <c r="C2963" s="13" t="s">
        <v>183</v>
      </c>
      <c r="D2963" s="13">
        <v>2018</v>
      </c>
      <c r="E2963" s="13">
        <v>2018</v>
      </c>
      <c r="F2963" s="13" t="s">
        <v>244</v>
      </c>
      <c r="G2963" s="88"/>
      <c r="H2963" s="88"/>
      <c r="I2963" s="88"/>
      <c r="J2963" s="88"/>
      <c r="K2963" s="88"/>
      <c r="L2963" s="88"/>
      <c r="M2963" s="137">
        <v>80</v>
      </c>
      <c r="N2963" s="137">
        <v>147</v>
      </c>
      <c r="O2963" s="137"/>
      <c r="P2963" s="137"/>
      <c r="Q2963" s="137"/>
      <c r="R2963" s="137"/>
      <c r="S2963" s="137"/>
      <c r="T2963" s="137"/>
      <c r="U2963" s="137"/>
      <c r="V2963" s="137"/>
      <c r="W2963" s="141"/>
      <c r="X2963" s="141"/>
      <c r="Y2963" s="141"/>
      <c r="Z2963" s="111">
        <v>1</v>
      </c>
      <c r="AA2963" s="111">
        <v>1</v>
      </c>
      <c r="AB2963" s="25">
        <v>0.65600000000000003</v>
      </c>
      <c r="AC2963" s="111">
        <v>0.17280000000000001</v>
      </c>
      <c r="AD2963" s="121">
        <v>3</v>
      </c>
      <c r="AE2963" s="121">
        <v>0</v>
      </c>
      <c r="AF2963" s="121" t="s">
        <v>430</v>
      </c>
      <c r="AG2963" s="121" t="s">
        <v>430</v>
      </c>
    </row>
    <row r="2964" spans="1:33" s="82" customFormat="1">
      <c r="A2964" s="48" t="s">
        <v>174</v>
      </c>
      <c r="B2964" s="13" t="s">
        <v>75</v>
      </c>
      <c r="C2964" s="13" t="s">
        <v>183</v>
      </c>
      <c r="D2964" s="13">
        <v>2018</v>
      </c>
      <c r="E2964" s="13">
        <v>2018</v>
      </c>
      <c r="F2964" s="13" t="s">
        <v>244</v>
      </c>
      <c r="G2964" s="88"/>
      <c r="H2964" s="88"/>
      <c r="I2964" s="88"/>
      <c r="J2964" s="88"/>
      <c r="K2964" s="88"/>
      <c r="L2964" s="88"/>
      <c r="M2964" s="137">
        <v>1558</v>
      </c>
      <c r="N2964" s="137">
        <v>2817</v>
      </c>
      <c r="O2964" s="137"/>
      <c r="P2964" s="137"/>
      <c r="Q2964" s="137"/>
      <c r="R2964" s="137"/>
      <c r="S2964" s="137"/>
      <c r="T2964" s="137"/>
      <c r="U2964" s="137"/>
      <c r="V2964" s="137"/>
      <c r="W2964" s="141"/>
      <c r="X2964" s="141"/>
      <c r="Y2964" s="141"/>
      <c r="Z2964" s="111">
        <v>0.98630136986301364</v>
      </c>
      <c r="AA2964" s="111">
        <v>0.9821428571428571</v>
      </c>
      <c r="AB2964" s="25">
        <v>0.65600000000000003</v>
      </c>
      <c r="AC2964" s="111">
        <v>0.17280000000000001</v>
      </c>
      <c r="AD2964" s="121">
        <v>117</v>
      </c>
      <c r="AE2964" s="121">
        <v>19</v>
      </c>
      <c r="AF2964" s="121">
        <v>34</v>
      </c>
      <c r="AG2964" s="121">
        <v>64</v>
      </c>
    </row>
    <row r="2965" spans="1:33" s="82" customFormat="1">
      <c r="A2965" s="48" t="s">
        <v>175</v>
      </c>
      <c r="B2965" s="13" t="s">
        <v>75</v>
      </c>
      <c r="C2965" s="13" t="s">
        <v>183</v>
      </c>
      <c r="D2965" s="13">
        <v>2018</v>
      </c>
      <c r="E2965" s="13">
        <v>2018</v>
      </c>
      <c r="F2965" s="13" t="s">
        <v>244</v>
      </c>
      <c r="G2965" s="88"/>
      <c r="H2965" s="88"/>
      <c r="I2965" s="88"/>
      <c r="J2965" s="88"/>
      <c r="K2965" s="88"/>
      <c r="L2965" s="88"/>
      <c r="M2965" s="137">
        <v>17067</v>
      </c>
      <c r="N2965" s="137">
        <v>30964</v>
      </c>
      <c r="O2965" s="137"/>
      <c r="P2965" s="137"/>
      <c r="Q2965" s="137"/>
      <c r="R2965" s="137"/>
      <c r="S2965" s="137"/>
      <c r="T2965" s="137"/>
      <c r="U2965" s="137"/>
      <c r="V2965" s="137"/>
      <c r="W2965" s="141"/>
      <c r="X2965" s="141"/>
      <c r="Y2965" s="141"/>
      <c r="Z2965" s="111">
        <v>0.9094594594594595</v>
      </c>
      <c r="AA2965" s="111">
        <v>0.95210727969348663</v>
      </c>
      <c r="AB2965" s="25">
        <v>0.65600000000000003</v>
      </c>
      <c r="AC2965" s="111">
        <v>0.17280000000000001</v>
      </c>
      <c r="AD2965" s="121">
        <v>1401</v>
      </c>
      <c r="AE2965" s="121">
        <v>640</v>
      </c>
      <c r="AF2965" s="121">
        <v>761</v>
      </c>
      <c r="AG2965" s="121">
        <v>1334</v>
      </c>
    </row>
    <row r="2966" spans="1:33" s="82" customFormat="1">
      <c r="A2966" s="48" t="s">
        <v>176</v>
      </c>
      <c r="B2966" s="13" t="s">
        <v>75</v>
      </c>
      <c r="C2966" s="13" t="s">
        <v>183</v>
      </c>
      <c r="D2966" s="13">
        <v>2018</v>
      </c>
      <c r="E2966" s="13">
        <v>2018</v>
      </c>
      <c r="F2966" s="13" t="s">
        <v>244</v>
      </c>
      <c r="G2966" s="88"/>
      <c r="H2966" s="88"/>
      <c r="I2966" s="88"/>
      <c r="J2966" s="88"/>
      <c r="K2966" s="88"/>
      <c r="L2966" s="88"/>
      <c r="M2966" s="137">
        <v>2783</v>
      </c>
      <c r="N2966" s="137">
        <v>5035</v>
      </c>
      <c r="O2966" s="137"/>
      <c r="P2966" s="137"/>
      <c r="Q2966" s="137"/>
      <c r="R2966" s="137"/>
      <c r="S2966" s="137"/>
      <c r="T2966" s="137"/>
      <c r="U2966" s="137"/>
      <c r="V2966" s="137"/>
      <c r="W2966" s="141"/>
      <c r="X2966" s="141"/>
      <c r="Y2966" s="141"/>
      <c r="Z2966" s="111">
        <v>0.97727272727272729</v>
      </c>
      <c r="AA2966" s="111">
        <v>0.95652173913043481</v>
      </c>
      <c r="AB2966" s="25">
        <v>0.65600000000000003</v>
      </c>
      <c r="AC2966" s="111">
        <v>0.17280000000000001</v>
      </c>
      <c r="AD2966" s="121">
        <v>193</v>
      </c>
      <c r="AE2966" s="121">
        <v>51</v>
      </c>
      <c r="AF2966" s="121">
        <v>56</v>
      </c>
      <c r="AG2966" s="121">
        <v>103</v>
      </c>
    </row>
    <row r="2967" spans="1:33" s="82" customFormat="1">
      <c r="A2967" s="48" t="s">
        <v>177</v>
      </c>
      <c r="B2967" s="13" t="s">
        <v>75</v>
      </c>
      <c r="C2967" s="13" t="s">
        <v>183</v>
      </c>
      <c r="D2967" s="13">
        <v>2018</v>
      </c>
      <c r="E2967" s="13">
        <v>2018</v>
      </c>
      <c r="F2967" s="13" t="s">
        <v>244</v>
      </c>
      <c r="G2967" s="88"/>
      <c r="H2967" s="88"/>
      <c r="I2967" s="88"/>
      <c r="J2967" s="88"/>
      <c r="K2967" s="88"/>
      <c r="L2967" s="88"/>
      <c r="M2967" s="137">
        <v>697</v>
      </c>
      <c r="N2967" s="137">
        <v>1498</v>
      </c>
      <c r="O2967" s="137"/>
      <c r="P2967" s="137"/>
      <c r="Q2967" s="137"/>
      <c r="R2967" s="137"/>
      <c r="S2967" s="137"/>
      <c r="T2967" s="137"/>
      <c r="U2967" s="137"/>
      <c r="V2967" s="137"/>
      <c r="W2967" s="141"/>
      <c r="X2967" s="141"/>
      <c r="Y2967" s="141"/>
      <c r="Z2967" s="111">
        <v>0.97058823529411764</v>
      </c>
      <c r="AA2967" s="111">
        <v>0.96153846153846156</v>
      </c>
      <c r="AB2967" s="25">
        <v>0.65600000000000003</v>
      </c>
      <c r="AC2967" s="111">
        <v>0.17280000000000001</v>
      </c>
      <c r="AD2967" s="121">
        <v>56</v>
      </c>
      <c r="AE2967" s="121">
        <v>10</v>
      </c>
      <c r="AF2967" s="121">
        <v>102</v>
      </c>
      <c r="AG2967" s="121">
        <v>244</v>
      </c>
    </row>
    <row r="2968" spans="1:33" s="82" customFormat="1">
      <c r="A2968" s="48" t="s">
        <v>178</v>
      </c>
      <c r="B2968" s="13" t="s">
        <v>74</v>
      </c>
      <c r="C2968" s="13" t="s">
        <v>183</v>
      </c>
      <c r="D2968" s="13">
        <v>2018</v>
      </c>
      <c r="E2968" s="13">
        <v>2018</v>
      </c>
      <c r="F2968" s="13" t="s">
        <v>244</v>
      </c>
      <c r="G2968" s="88"/>
      <c r="H2968" s="88"/>
      <c r="I2968" s="88"/>
      <c r="J2968" s="88"/>
      <c r="K2968" s="88"/>
      <c r="L2968" s="88"/>
      <c r="M2968" s="137">
        <v>30919</v>
      </c>
      <c r="N2968" s="137">
        <v>61341</v>
      </c>
      <c r="O2968" s="137"/>
      <c r="P2968" s="137"/>
      <c r="Q2968" s="137"/>
      <c r="R2968" s="137"/>
      <c r="S2968" s="137"/>
      <c r="T2968" s="137"/>
      <c r="U2968" s="137"/>
      <c r="V2968" s="137"/>
      <c r="W2968" s="141"/>
      <c r="X2968" s="141"/>
      <c r="Y2968" s="141"/>
      <c r="Z2968" s="111">
        <v>0.98305084745762716</v>
      </c>
      <c r="AA2968" s="111">
        <v>0.97908745247148288</v>
      </c>
      <c r="AB2968" s="25">
        <v>0.83299999999999996</v>
      </c>
      <c r="AC2968" s="111">
        <v>3.2599999999999997E-2</v>
      </c>
      <c r="AD2968" s="121">
        <v>2370</v>
      </c>
      <c r="AE2968" s="121">
        <v>981</v>
      </c>
      <c r="AF2968" s="121">
        <v>4102</v>
      </c>
      <c r="AG2968" s="121">
        <v>8326</v>
      </c>
    </row>
    <row r="2969" spans="1:33" s="82" customFormat="1">
      <c r="A2969" s="48" t="s">
        <v>179</v>
      </c>
      <c r="B2969" s="13" t="s">
        <v>75</v>
      </c>
      <c r="C2969" s="13" t="s">
        <v>183</v>
      </c>
      <c r="D2969" s="13">
        <v>2018</v>
      </c>
      <c r="E2969" s="13">
        <v>2018</v>
      </c>
      <c r="F2969" s="13" t="s">
        <v>244</v>
      </c>
      <c r="G2969" s="88"/>
      <c r="H2969" s="88"/>
      <c r="I2969" s="88"/>
      <c r="J2969" s="88"/>
      <c r="K2969" s="88"/>
      <c r="L2969" s="88"/>
      <c r="M2969" s="137">
        <v>2576</v>
      </c>
      <c r="N2969" s="137">
        <v>5137</v>
      </c>
      <c r="O2969" s="137"/>
      <c r="P2969" s="137"/>
      <c r="Q2969" s="137"/>
      <c r="R2969" s="137"/>
      <c r="S2969" s="137"/>
      <c r="T2969" s="137"/>
      <c r="U2969" s="137"/>
      <c r="V2969" s="137"/>
      <c r="W2969" s="141"/>
      <c r="X2969" s="141"/>
      <c r="Y2969" s="141"/>
      <c r="Z2969" s="111">
        <v>0.99</v>
      </c>
      <c r="AA2969" s="111">
        <v>0.92105263157894735</v>
      </c>
      <c r="AB2969" s="25">
        <v>0.65600000000000003</v>
      </c>
      <c r="AC2969" s="111">
        <v>0.17280000000000001</v>
      </c>
      <c r="AD2969" s="121">
        <v>169</v>
      </c>
      <c r="AE2969" s="121">
        <v>24</v>
      </c>
      <c r="AF2969" s="121">
        <v>102</v>
      </c>
      <c r="AG2969" s="121">
        <v>179</v>
      </c>
    </row>
    <row r="2970" spans="1:33" s="82" customFormat="1">
      <c r="A2970" s="48" t="s">
        <v>180</v>
      </c>
      <c r="B2970" s="13" t="s">
        <v>75</v>
      </c>
      <c r="C2970" s="13" t="s">
        <v>183</v>
      </c>
      <c r="D2970" s="13">
        <v>2018</v>
      </c>
      <c r="E2970" s="13">
        <v>2018</v>
      </c>
      <c r="F2970" s="13" t="s">
        <v>244</v>
      </c>
      <c r="G2970" s="88"/>
      <c r="H2970" s="88"/>
      <c r="I2970" s="88"/>
      <c r="J2970" s="88"/>
      <c r="K2970" s="88"/>
      <c r="L2970" s="88"/>
      <c r="M2970" s="137">
        <v>6531</v>
      </c>
      <c r="N2970" s="137">
        <v>11288</v>
      </c>
      <c r="O2970" s="137"/>
      <c r="P2970" s="137"/>
      <c r="Q2970" s="137"/>
      <c r="R2970" s="137"/>
      <c r="S2970" s="137"/>
      <c r="T2970" s="137"/>
      <c r="U2970" s="137"/>
      <c r="V2970" s="137"/>
      <c r="W2970" s="141"/>
      <c r="X2970" s="141"/>
      <c r="Y2970" s="141"/>
      <c r="Z2970" s="111">
        <v>0.97560975609756095</v>
      </c>
      <c r="AA2970" s="111">
        <v>0.98523985239852396</v>
      </c>
      <c r="AB2970" s="25">
        <v>0.65600000000000003</v>
      </c>
      <c r="AC2970" s="111">
        <v>0.17280000000000001</v>
      </c>
      <c r="AD2970" s="121">
        <v>601</v>
      </c>
      <c r="AE2970" s="121">
        <v>130</v>
      </c>
      <c r="AF2970" s="121">
        <v>338</v>
      </c>
      <c r="AG2970" s="121">
        <v>690</v>
      </c>
    </row>
    <row r="2971" spans="1:33" s="82" customFormat="1">
      <c r="A2971" s="82" t="s">
        <v>122</v>
      </c>
      <c r="B2971" s="13" t="s">
        <v>74</v>
      </c>
      <c r="C2971" s="13" t="s">
        <v>183</v>
      </c>
      <c r="D2971" s="13">
        <v>2018</v>
      </c>
      <c r="E2971" s="13">
        <v>2018</v>
      </c>
      <c r="F2971" s="13" t="s">
        <v>244</v>
      </c>
      <c r="G2971" s="88"/>
      <c r="H2971" s="88"/>
      <c r="I2971" s="88"/>
      <c r="J2971" s="88"/>
      <c r="K2971" s="88"/>
      <c r="L2971" s="88"/>
      <c r="M2971" s="137">
        <v>94887</v>
      </c>
      <c r="N2971" s="137">
        <v>217902</v>
      </c>
      <c r="O2971" s="137"/>
      <c r="P2971" s="137"/>
      <c r="Q2971" s="137"/>
      <c r="R2971" s="137"/>
      <c r="S2971" s="137"/>
      <c r="T2971" s="137"/>
      <c r="U2971" s="137"/>
      <c r="V2971" s="137"/>
      <c r="W2971" s="141"/>
      <c r="X2971" s="141"/>
      <c r="Y2971" s="141"/>
      <c r="Z2971" s="111">
        <v>0.93170589944783488</v>
      </c>
      <c r="AA2971" s="111">
        <v>0.64255319148936174</v>
      </c>
      <c r="AB2971" s="25">
        <v>0.58799999999999997</v>
      </c>
      <c r="AC2971" s="111">
        <v>5.1999999999999998E-2</v>
      </c>
      <c r="AD2971" s="121">
        <v>4877</v>
      </c>
      <c r="AE2971" s="121">
        <v>2038</v>
      </c>
      <c r="AF2971" s="121">
        <v>12437</v>
      </c>
      <c r="AG2971" s="121">
        <v>28403</v>
      </c>
    </row>
    <row r="2972" spans="1:33" s="82" customFormat="1">
      <c r="A2972" s="82" t="s">
        <v>123</v>
      </c>
      <c r="B2972" s="13" t="s">
        <v>75</v>
      </c>
      <c r="C2972" s="13" t="s">
        <v>183</v>
      </c>
      <c r="D2972" s="13">
        <v>2018</v>
      </c>
      <c r="E2972" s="13">
        <v>2018</v>
      </c>
      <c r="F2972" s="13" t="s">
        <v>244</v>
      </c>
      <c r="G2972" s="88"/>
      <c r="H2972" s="88"/>
      <c r="I2972" s="88"/>
      <c r="J2972" s="88"/>
      <c r="K2972" s="88"/>
      <c r="L2972" s="88"/>
      <c r="M2972" s="137">
        <v>1487</v>
      </c>
      <c r="N2972" s="137">
        <v>3379</v>
      </c>
      <c r="O2972" s="137"/>
      <c r="P2972" s="137"/>
      <c r="Q2972" s="137"/>
      <c r="R2972" s="137"/>
      <c r="S2972" s="137"/>
      <c r="T2972" s="137"/>
      <c r="U2972" s="137"/>
      <c r="V2972" s="137"/>
      <c r="W2972" s="141"/>
      <c r="X2972" s="141"/>
      <c r="Y2972" s="141"/>
      <c r="Z2972" s="111">
        <v>1</v>
      </c>
      <c r="AA2972" s="111">
        <v>0.98039215686274506</v>
      </c>
      <c r="AB2972" s="25">
        <v>0.65600000000000003</v>
      </c>
      <c r="AC2972" s="111">
        <v>0.17280000000000001</v>
      </c>
      <c r="AD2972" s="121">
        <v>109</v>
      </c>
      <c r="AE2972" s="121">
        <v>22</v>
      </c>
      <c r="AF2972" s="121">
        <v>163</v>
      </c>
      <c r="AG2972" s="121">
        <v>336</v>
      </c>
    </row>
    <row r="2973" spans="1:33" s="82" customFormat="1">
      <c r="A2973" s="82" t="s">
        <v>124</v>
      </c>
      <c r="B2973" s="13" t="s">
        <v>75</v>
      </c>
      <c r="C2973" s="13" t="s">
        <v>183</v>
      </c>
      <c r="D2973" s="13">
        <v>2018</v>
      </c>
      <c r="E2973" s="13">
        <v>2018</v>
      </c>
      <c r="F2973" s="13" t="s">
        <v>244</v>
      </c>
      <c r="G2973" s="88"/>
      <c r="H2973" s="88"/>
      <c r="I2973" s="88"/>
      <c r="J2973" s="88"/>
      <c r="K2973" s="88"/>
      <c r="L2973" s="88"/>
      <c r="M2973" s="137">
        <v>11956</v>
      </c>
      <c r="N2973" s="137">
        <v>19931</v>
      </c>
      <c r="O2973" s="137"/>
      <c r="P2973" s="137"/>
      <c r="Q2973" s="137"/>
      <c r="R2973" s="137"/>
      <c r="S2973" s="137"/>
      <c r="T2973" s="137"/>
      <c r="U2973" s="137"/>
      <c r="V2973" s="137"/>
      <c r="W2973" s="141"/>
      <c r="X2973" s="141"/>
      <c r="Y2973" s="141"/>
      <c r="Z2973" s="111">
        <v>0.97754491017964074</v>
      </c>
      <c r="AA2973" s="111">
        <v>0.97453703703703709</v>
      </c>
      <c r="AB2973" s="25">
        <v>0.65600000000000003</v>
      </c>
      <c r="AC2973" s="111">
        <v>0.17280000000000001</v>
      </c>
      <c r="AD2973" s="121">
        <v>1146</v>
      </c>
      <c r="AE2973" s="121">
        <v>283</v>
      </c>
      <c r="AF2973" s="121">
        <v>473</v>
      </c>
      <c r="AG2973" s="121">
        <v>902</v>
      </c>
    </row>
    <row r="2974" spans="1:33" s="82" customFormat="1">
      <c r="A2974" s="82" t="s">
        <v>125</v>
      </c>
      <c r="B2974" s="13" t="s">
        <v>75</v>
      </c>
      <c r="C2974" s="13" t="s">
        <v>183</v>
      </c>
      <c r="D2974" s="13">
        <v>2018</v>
      </c>
      <c r="E2974" s="13">
        <v>2018</v>
      </c>
      <c r="F2974" s="13" t="s">
        <v>244</v>
      </c>
      <c r="G2974" s="88"/>
      <c r="H2974" s="88"/>
      <c r="I2974" s="88"/>
      <c r="J2974" s="88"/>
      <c r="K2974" s="88"/>
      <c r="L2974" s="88"/>
      <c r="M2974" s="137">
        <v>16881</v>
      </c>
      <c r="N2974" s="137">
        <v>40017</v>
      </c>
      <c r="O2974" s="137"/>
      <c r="P2974" s="137"/>
      <c r="Q2974" s="137"/>
      <c r="R2974" s="137"/>
      <c r="S2974" s="137"/>
      <c r="T2974" s="137"/>
      <c r="U2974" s="137"/>
      <c r="V2974" s="137"/>
      <c r="W2974" s="141"/>
      <c r="X2974" s="141"/>
      <c r="Y2974" s="141"/>
      <c r="Z2974" s="111">
        <v>0.97451274362818596</v>
      </c>
      <c r="AA2974" s="111">
        <v>0.92986425339366519</v>
      </c>
      <c r="AB2974" s="25">
        <v>0.65600000000000003</v>
      </c>
      <c r="AC2974" s="111">
        <v>0.17280000000000001</v>
      </c>
      <c r="AD2974" s="121">
        <v>1018</v>
      </c>
      <c r="AE2974" s="121">
        <v>126</v>
      </c>
      <c r="AF2974" s="121">
        <v>833</v>
      </c>
      <c r="AG2974" s="121">
        <v>1686</v>
      </c>
    </row>
    <row r="2975" spans="1:33" s="82" customFormat="1">
      <c r="A2975" s="82" t="s">
        <v>126</v>
      </c>
      <c r="B2975" s="13" t="s">
        <v>75</v>
      </c>
      <c r="C2975" s="13" t="s">
        <v>183</v>
      </c>
      <c r="D2975" s="13">
        <v>2018</v>
      </c>
      <c r="E2975" s="13">
        <v>2018</v>
      </c>
      <c r="F2975" s="13" t="s">
        <v>244</v>
      </c>
      <c r="G2975" s="88"/>
      <c r="H2975" s="88"/>
      <c r="I2975" s="88"/>
      <c r="J2975" s="88"/>
      <c r="K2975" s="88"/>
      <c r="L2975" s="88"/>
      <c r="M2975" s="137">
        <v>1036</v>
      </c>
      <c r="N2975" s="137">
        <v>1981</v>
      </c>
      <c r="O2975" s="137"/>
      <c r="P2975" s="137"/>
      <c r="Q2975" s="137"/>
      <c r="R2975" s="137"/>
      <c r="S2975" s="137"/>
      <c r="T2975" s="137"/>
      <c r="U2975" s="137"/>
      <c r="V2975" s="137"/>
      <c r="W2975" s="141"/>
      <c r="X2975" s="141"/>
      <c r="Y2975" s="141"/>
      <c r="Z2975" s="111">
        <v>1</v>
      </c>
      <c r="AA2975" s="111">
        <v>0.90322580645161288</v>
      </c>
      <c r="AB2975" s="25">
        <v>0.65600000000000003</v>
      </c>
      <c r="AC2975" s="111">
        <v>0.17280000000000001</v>
      </c>
      <c r="AD2975" s="121">
        <v>59</v>
      </c>
      <c r="AE2975" s="121">
        <v>1</v>
      </c>
      <c r="AF2975" s="121">
        <v>53</v>
      </c>
      <c r="AG2975" s="121">
        <v>111</v>
      </c>
    </row>
    <row r="2976" spans="1:33" s="82" customFormat="1">
      <c r="A2976" s="82" t="s">
        <v>127</v>
      </c>
      <c r="B2976" s="13" t="s">
        <v>75</v>
      </c>
      <c r="C2976" s="13" t="s">
        <v>183</v>
      </c>
      <c r="D2976" s="13">
        <v>2018</v>
      </c>
      <c r="E2976" s="13">
        <v>2018</v>
      </c>
      <c r="F2976" s="13" t="s">
        <v>244</v>
      </c>
      <c r="G2976" s="88"/>
      <c r="H2976" s="88"/>
      <c r="I2976" s="88"/>
      <c r="J2976" s="88"/>
      <c r="K2976" s="88"/>
      <c r="L2976" s="88"/>
      <c r="M2976" s="137">
        <v>68132</v>
      </c>
      <c r="N2976" s="137">
        <v>156958</v>
      </c>
      <c r="O2976" s="137"/>
      <c r="P2976" s="137"/>
      <c r="Q2976" s="137"/>
      <c r="R2976" s="137"/>
      <c r="S2976" s="137"/>
      <c r="T2976" s="137"/>
      <c r="U2976" s="137"/>
      <c r="V2976" s="137"/>
      <c r="W2976" s="141"/>
      <c r="X2976" s="141"/>
      <c r="Y2976" s="141"/>
      <c r="Z2976" s="111">
        <v>0.98507017020005971</v>
      </c>
      <c r="AA2976" s="111">
        <v>0.9417344173441734</v>
      </c>
      <c r="AB2976" s="25">
        <v>0.4</v>
      </c>
      <c r="AC2976" s="111">
        <v>2.3699999999999999E-2</v>
      </c>
      <c r="AD2976" s="121">
        <v>5186</v>
      </c>
      <c r="AE2976" s="121">
        <v>1493</v>
      </c>
      <c r="AF2976" s="121">
        <v>9496</v>
      </c>
      <c r="AG2976" s="121">
        <v>22133</v>
      </c>
    </row>
    <row r="2977" spans="1:33" s="82" customFormat="1">
      <c r="A2977" s="82" t="s">
        <v>128</v>
      </c>
      <c r="B2977" s="13" t="s">
        <v>75</v>
      </c>
      <c r="C2977" s="13" t="s">
        <v>183</v>
      </c>
      <c r="D2977" s="13">
        <v>2018</v>
      </c>
      <c r="E2977" s="13">
        <v>2018</v>
      </c>
      <c r="F2977" s="13" t="s">
        <v>244</v>
      </c>
      <c r="G2977" s="88"/>
      <c r="H2977" s="88"/>
      <c r="I2977" s="88"/>
      <c r="J2977" s="88"/>
      <c r="K2977" s="88"/>
      <c r="L2977" s="88"/>
      <c r="M2977" s="137">
        <v>10700</v>
      </c>
      <c r="N2977" s="137">
        <v>23929</v>
      </c>
      <c r="O2977" s="137"/>
      <c r="P2977" s="137"/>
      <c r="Q2977" s="137"/>
      <c r="R2977" s="137"/>
      <c r="S2977" s="137"/>
      <c r="T2977" s="137"/>
      <c r="U2977" s="137"/>
      <c r="V2977" s="137"/>
      <c r="W2977" s="141"/>
      <c r="X2977" s="141"/>
      <c r="Y2977" s="141"/>
      <c r="Z2977" s="111">
        <v>0.99795081967213117</v>
      </c>
      <c r="AA2977" s="111">
        <v>0.94721407624633436</v>
      </c>
      <c r="AB2977" s="25">
        <v>0.65600000000000003</v>
      </c>
      <c r="AC2977" s="111">
        <v>0.17280000000000001</v>
      </c>
      <c r="AD2977" s="121">
        <v>756</v>
      </c>
      <c r="AE2977" s="121">
        <v>127</v>
      </c>
      <c r="AF2977" s="121">
        <v>1195</v>
      </c>
      <c r="AG2977" s="121">
        <v>2867</v>
      </c>
    </row>
    <row r="2978" spans="1:33" s="82" customFormat="1">
      <c r="A2978" s="82" t="s">
        <v>129</v>
      </c>
      <c r="B2978" s="13" t="s">
        <v>75</v>
      </c>
      <c r="C2978" s="13" t="s">
        <v>183</v>
      </c>
      <c r="D2978" s="13">
        <v>2018</v>
      </c>
      <c r="E2978" s="13">
        <v>2018</v>
      </c>
      <c r="F2978" s="13" t="s">
        <v>244</v>
      </c>
      <c r="G2978" s="88"/>
      <c r="H2978" s="88"/>
      <c r="I2978" s="88"/>
      <c r="J2978" s="88"/>
      <c r="K2978" s="88"/>
      <c r="L2978" s="88"/>
      <c r="M2978" s="137">
        <v>6313</v>
      </c>
      <c r="N2978" s="137">
        <v>11533</v>
      </c>
      <c r="O2978" s="137"/>
      <c r="P2978" s="137"/>
      <c r="Q2978" s="137"/>
      <c r="R2978" s="137"/>
      <c r="S2978" s="137"/>
      <c r="T2978" s="137"/>
      <c r="U2978" s="137"/>
      <c r="V2978" s="137"/>
      <c r="W2978" s="141"/>
      <c r="X2978" s="141"/>
      <c r="Y2978" s="141"/>
      <c r="Z2978" s="111">
        <v>0.91335740072202165</v>
      </c>
      <c r="AA2978" s="111">
        <v>0.84864864864864864</v>
      </c>
      <c r="AB2978" s="25">
        <v>0.65600000000000003</v>
      </c>
      <c r="AC2978" s="111">
        <v>0.17280000000000001</v>
      </c>
      <c r="AD2978" s="121">
        <v>411</v>
      </c>
      <c r="AE2978" s="121">
        <v>68</v>
      </c>
      <c r="AF2978" s="121">
        <v>350</v>
      </c>
      <c r="AG2978" s="121">
        <v>682</v>
      </c>
    </row>
    <row r="2979" spans="1:33" s="82" customFormat="1">
      <c r="A2979" s="82" t="s">
        <v>130</v>
      </c>
      <c r="B2979" s="13" t="s">
        <v>75</v>
      </c>
      <c r="C2979" s="13" t="s">
        <v>183</v>
      </c>
      <c r="D2979" s="13">
        <v>2018</v>
      </c>
      <c r="E2979" s="13">
        <v>2018</v>
      </c>
      <c r="F2979" s="13" t="s">
        <v>244</v>
      </c>
      <c r="G2979" s="88"/>
      <c r="H2979" s="88"/>
      <c r="I2979" s="88"/>
      <c r="J2979" s="88"/>
      <c r="K2979" s="88"/>
      <c r="L2979" s="88"/>
      <c r="M2979" s="137">
        <v>1544</v>
      </c>
      <c r="N2979" s="137">
        <v>3053</v>
      </c>
      <c r="O2979" s="137"/>
      <c r="P2979" s="137"/>
      <c r="Q2979" s="137"/>
      <c r="R2979" s="137"/>
      <c r="S2979" s="137"/>
      <c r="T2979" s="137"/>
      <c r="U2979" s="137"/>
      <c r="V2979" s="137"/>
      <c r="W2979" s="141"/>
      <c r="X2979" s="141"/>
      <c r="Y2979" s="141"/>
      <c r="Z2979" s="111">
        <v>0.90588235294117647</v>
      </c>
      <c r="AA2979" s="111">
        <v>0.86274509803921573</v>
      </c>
      <c r="AB2979" s="25">
        <v>0.65600000000000003</v>
      </c>
      <c r="AC2979" s="111">
        <v>0.17280000000000001</v>
      </c>
      <c r="AD2979" s="121">
        <v>128</v>
      </c>
      <c r="AE2979" s="121">
        <v>24</v>
      </c>
      <c r="AF2979" s="121">
        <v>75</v>
      </c>
      <c r="AG2979" s="121">
        <v>143</v>
      </c>
    </row>
    <row r="2980" spans="1:33" s="82" customFormat="1">
      <c r="A2980" s="82" t="s">
        <v>131</v>
      </c>
      <c r="B2980" s="13" t="s">
        <v>76</v>
      </c>
      <c r="C2980" s="13" t="s">
        <v>183</v>
      </c>
      <c r="D2980" s="13">
        <v>2018</v>
      </c>
      <c r="E2980" s="13">
        <v>2018</v>
      </c>
      <c r="F2980" s="13" t="s">
        <v>244</v>
      </c>
      <c r="G2980" s="88"/>
      <c r="H2980" s="88"/>
      <c r="I2980" s="88"/>
      <c r="J2980" s="88"/>
      <c r="K2980" s="88"/>
      <c r="L2980" s="88"/>
      <c r="M2980" s="137">
        <v>553466</v>
      </c>
      <c r="N2980" s="137">
        <v>1086313</v>
      </c>
      <c r="O2980" s="137"/>
      <c r="P2980" s="137"/>
      <c r="Q2980" s="137"/>
      <c r="R2980" s="137"/>
      <c r="S2980" s="137"/>
      <c r="T2980" s="137"/>
      <c r="U2980" s="137"/>
      <c r="V2980" s="137"/>
      <c r="W2980" s="141"/>
      <c r="X2980" s="141"/>
      <c r="Y2980" s="141"/>
      <c r="Z2980" s="111">
        <v>0.99220217630170493</v>
      </c>
      <c r="AA2980" s="111">
        <v>0.92718908629441621</v>
      </c>
      <c r="AB2980" s="25">
        <v>0.78</v>
      </c>
      <c r="AC2980" s="111">
        <v>9.5000000000000001E-2</v>
      </c>
      <c r="AD2980" s="121">
        <v>39780</v>
      </c>
      <c r="AE2980" s="121">
        <v>16864</v>
      </c>
      <c r="AF2980" s="121">
        <v>87846</v>
      </c>
      <c r="AG2980" s="121">
        <v>182708</v>
      </c>
    </row>
    <row r="2981" spans="1:33" s="82" customFormat="1">
      <c r="A2981" s="82" t="s">
        <v>132</v>
      </c>
      <c r="B2981" s="13" t="s">
        <v>75</v>
      </c>
      <c r="C2981" s="13" t="s">
        <v>183</v>
      </c>
      <c r="D2981" s="13">
        <v>2018</v>
      </c>
      <c r="E2981" s="13">
        <v>2018</v>
      </c>
      <c r="F2981" s="13" t="s">
        <v>244</v>
      </c>
      <c r="G2981" s="88"/>
      <c r="H2981" s="88"/>
      <c r="I2981" s="88"/>
      <c r="J2981" s="88"/>
      <c r="K2981" s="88"/>
      <c r="L2981" s="88"/>
      <c r="M2981" s="137">
        <v>11404</v>
      </c>
      <c r="N2981" s="137">
        <v>27446</v>
      </c>
      <c r="O2981" s="137"/>
      <c r="P2981" s="137"/>
      <c r="Q2981" s="137"/>
      <c r="R2981" s="137"/>
      <c r="S2981" s="137"/>
      <c r="T2981" s="137"/>
      <c r="U2981" s="137"/>
      <c r="V2981" s="137"/>
      <c r="W2981" s="141"/>
      <c r="X2981" s="141"/>
      <c r="Y2981" s="141"/>
      <c r="Z2981" s="111">
        <v>0.99507389162561577</v>
      </c>
      <c r="AA2981" s="111">
        <v>0.98880597014925375</v>
      </c>
      <c r="AB2981" s="25">
        <v>0.65600000000000003</v>
      </c>
      <c r="AC2981" s="111">
        <v>0.17280000000000001</v>
      </c>
      <c r="AD2981" s="121">
        <v>588</v>
      </c>
      <c r="AE2981" s="121">
        <v>75</v>
      </c>
      <c r="AF2981" s="121">
        <v>2534</v>
      </c>
      <c r="AG2981" s="121">
        <v>6224</v>
      </c>
    </row>
    <row r="2982" spans="1:33" s="82" customFormat="1">
      <c r="A2982" s="82" t="s">
        <v>133</v>
      </c>
      <c r="B2982" s="13" t="s">
        <v>75</v>
      </c>
      <c r="C2982" s="13" t="s">
        <v>183</v>
      </c>
      <c r="D2982" s="13">
        <v>2018</v>
      </c>
      <c r="E2982" s="13">
        <v>2018</v>
      </c>
      <c r="F2982" s="13" t="s">
        <v>244</v>
      </c>
      <c r="G2982" s="88"/>
      <c r="H2982" s="88"/>
      <c r="I2982" s="88"/>
      <c r="J2982" s="88"/>
      <c r="K2982" s="88"/>
      <c r="L2982" s="88"/>
      <c r="M2982" s="137">
        <v>6030</v>
      </c>
      <c r="N2982" s="137">
        <v>9849</v>
      </c>
      <c r="O2982" s="137"/>
      <c r="P2982" s="137"/>
      <c r="Q2982" s="137"/>
      <c r="R2982" s="137"/>
      <c r="S2982" s="137"/>
      <c r="T2982" s="137"/>
      <c r="U2982" s="137"/>
      <c r="V2982" s="137"/>
      <c r="W2982" s="141"/>
      <c r="X2982" s="141"/>
      <c r="Y2982" s="141"/>
      <c r="Z2982" s="111">
        <v>0.97463768115942029</v>
      </c>
      <c r="AA2982" s="111">
        <v>0.88826815642458101</v>
      </c>
      <c r="AB2982" s="25">
        <v>0.65600000000000003</v>
      </c>
      <c r="AC2982" s="111">
        <v>0.17280000000000001</v>
      </c>
      <c r="AD2982" s="121">
        <v>439</v>
      </c>
      <c r="AE2982" s="121">
        <v>130</v>
      </c>
      <c r="AF2982" s="121">
        <v>1066</v>
      </c>
      <c r="AG2982" s="121">
        <v>1956</v>
      </c>
    </row>
    <row r="2983" spans="1:33" s="82" customFormat="1">
      <c r="A2983" s="82" t="s">
        <v>134</v>
      </c>
      <c r="B2983" s="13" t="s">
        <v>75</v>
      </c>
      <c r="C2983" s="13" t="s">
        <v>183</v>
      </c>
      <c r="D2983" s="13">
        <v>2018</v>
      </c>
      <c r="E2983" s="13">
        <v>2018</v>
      </c>
      <c r="F2983" s="13" t="s">
        <v>244</v>
      </c>
      <c r="G2983" s="88"/>
      <c r="H2983" s="88"/>
      <c r="I2983" s="88"/>
      <c r="J2983" s="88"/>
      <c r="K2983" s="88"/>
      <c r="L2983" s="88"/>
      <c r="M2983" s="137">
        <v>1041</v>
      </c>
      <c r="N2983" s="137">
        <v>1903</v>
      </c>
      <c r="O2983" s="137"/>
      <c r="P2983" s="137"/>
      <c r="Q2983" s="137"/>
      <c r="R2983" s="137"/>
      <c r="S2983" s="137"/>
      <c r="T2983" s="137"/>
      <c r="U2983" s="137"/>
      <c r="V2983" s="137"/>
      <c r="W2983" s="141"/>
      <c r="X2983" s="141"/>
      <c r="Y2983" s="141"/>
      <c r="Z2983" s="111">
        <v>0.94117647058823528</v>
      </c>
      <c r="AA2983" s="111">
        <v>1</v>
      </c>
      <c r="AB2983" s="25">
        <v>0.65600000000000003</v>
      </c>
      <c r="AC2983" s="111">
        <v>0.17280000000000001</v>
      </c>
      <c r="AD2983" s="121">
        <v>55</v>
      </c>
      <c r="AE2983" s="121">
        <v>13</v>
      </c>
      <c r="AF2983" s="121">
        <v>24</v>
      </c>
      <c r="AG2983" s="121">
        <v>42</v>
      </c>
    </row>
    <row r="2984" spans="1:33" s="82" customFormat="1">
      <c r="A2984" s="82" t="s">
        <v>135</v>
      </c>
      <c r="B2984" s="13" t="s">
        <v>75</v>
      </c>
      <c r="C2984" s="13" t="s">
        <v>183</v>
      </c>
      <c r="D2984" s="13">
        <v>2018</v>
      </c>
      <c r="E2984" s="13">
        <v>2018</v>
      </c>
      <c r="F2984" s="13" t="s">
        <v>244</v>
      </c>
      <c r="G2984" s="88"/>
      <c r="H2984" s="88"/>
      <c r="I2984" s="88"/>
      <c r="J2984" s="88"/>
      <c r="K2984" s="88"/>
      <c r="L2984" s="88"/>
      <c r="M2984" s="137">
        <v>6240</v>
      </c>
      <c r="N2984" s="137">
        <v>11568</v>
      </c>
      <c r="O2984" s="137"/>
      <c r="P2984" s="137"/>
      <c r="Q2984" s="137"/>
      <c r="R2984" s="137"/>
      <c r="S2984" s="137"/>
      <c r="T2984" s="137"/>
      <c r="U2984" s="137"/>
      <c r="V2984" s="137"/>
      <c r="W2984" s="141"/>
      <c r="X2984" s="141"/>
      <c r="Y2984" s="141"/>
      <c r="Z2984" s="111">
        <v>0.91466666666666663</v>
      </c>
      <c r="AA2984" s="111">
        <v>0.90671641791044777</v>
      </c>
      <c r="AB2984" s="25">
        <v>0.65600000000000003</v>
      </c>
      <c r="AC2984" s="111">
        <v>0.17280000000000001</v>
      </c>
      <c r="AD2984" s="121">
        <v>482</v>
      </c>
      <c r="AE2984" s="121">
        <v>64</v>
      </c>
      <c r="AF2984" s="121">
        <v>468</v>
      </c>
      <c r="AG2984" s="121">
        <v>1056</v>
      </c>
    </row>
    <row r="2985" spans="1:33" s="82" customFormat="1">
      <c r="A2985" s="82" t="s">
        <v>136</v>
      </c>
      <c r="B2985" s="13" t="s">
        <v>75</v>
      </c>
      <c r="C2985" s="13" t="s">
        <v>183</v>
      </c>
      <c r="D2985" s="13">
        <v>2018</v>
      </c>
      <c r="E2985" s="13">
        <v>2018</v>
      </c>
      <c r="F2985" s="13" t="s">
        <v>244</v>
      </c>
      <c r="G2985" s="88"/>
      <c r="H2985" s="88"/>
      <c r="I2985" s="88"/>
      <c r="J2985" s="88"/>
      <c r="K2985" s="88"/>
      <c r="L2985" s="88"/>
      <c r="M2985" s="137">
        <v>23268</v>
      </c>
      <c r="N2985" s="137">
        <v>53212</v>
      </c>
      <c r="O2985" s="137"/>
      <c r="P2985" s="137"/>
      <c r="Q2985" s="137"/>
      <c r="R2985" s="137"/>
      <c r="S2985" s="137"/>
      <c r="T2985" s="137"/>
      <c r="U2985" s="137"/>
      <c r="V2985" s="137"/>
      <c r="W2985" s="141"/>
      <c r="X2985" s="141"/>
      <c r="Y2985" s="141"/>
      <c r="Z2985" s="111">
        <v>0.99433106575963714</v>
      </c>
      <c r="AA2985" s="111">
        <v>0.98291925465838514</v>
      </c>
      <c r="AB2985" s="25">
        <v>1</v>
      </c>
      <c r="AC2985" s="111">
        <v>2.9700000000000001E-2</v>
      </c>
      <c r="AD2985" s="121">
        <v>1417</v>
      </c>
      <c r="AE2985" s="121">
        <v>292</v>
      </c>
      <c r="AF2985" s="121">
        <v>3204</v>
      </c>
      <c r="AG2985" s="121">
        <v>7550</v>
      </c>
    </row>
    <row r="2986" spans="1:33" s="82" customFormat="1">
      <c r="A2986" s="82" t="s">
        <v>137</v>
      </c>
      <c r="B2986" s="13" t="s">
        <v>75</v>
      </c>
      <c r="C2986" s="13" t="s">
        <v>183</v>
      </c>
      <c r="D2986" s="13">
        <v>2018</v>
      </c>
      <c r="E2986" s="13">
        <v>2018</v>
      </c>
      <c r="F2986" s="13" t="s">
        <v>244</v>
      </c>
      <c r="G2986" s="88"/>
      <c r="H2986" s="88"/>
      <c r="I2986" s="88"/>
      <c r="J2986" s="88"/>
      <c r="K2986" s="88"/>
      <c r="L2986" s="88"/>
      <c r="M2986" s="137">
        <v>597</v>
      </c>
      <c r="N2986" s="137">
        <v>1214</v>
      </c>
      <c r="O2986" s="137"/>
      <c r="P2986" s="137"/>
      <c r="Q2986" s="137"/>
      <c r="R2986" s="137"/>
      <c r="S2986" s="137"/>
      <c r="T2986" s="137"/>
      <c r="U2986" s="137"/>
      <c r="V2986" s="137"/>
      <c r="W2986" s="141"/>
      <c r="X2986" s="141"/>
      <c r="Y2986" s="141"/>
      <c r="Z2986" s="111">
        <v>0.96875</v>
      </c>
      <c r="AA2986" s="111">
        <v>0.95</v>
      </c>
      <c r="AB2986" s="25">
        <v>0.65600000000000003</v>
      </c>
      <c r="AC2986" s="111">
        <v>0.17280000000000001</v>
      </c>
      <c r="AD2986" s="121">
        <v>37</v>
      </c>
      <c r="AE2986" s="121">
        <v>3</v>
      </c>
      <c r="AF2986" s="121">
        <v>36</v>
      </c>
      <c r="AG2986" s="121">
        <v>62</v>
      </c>
    </row>
    <row r="2987" spans="1:33" s="82" customFormat="1">
      <c r="A2987" s="82" t="s">
        <v>138</v>
      </c>
      <c r="B2987" s="13" t="s">
        <v>75</v>
      </c>
      <c r="C2987" s="13" t="s">
        <v>183</v>
      </c>
      <c r="D2987" s="13">
        <v>2018</v>
      </c>
      <c r="E2987" s="13">
        <v>2018</v>
      </c>
      <c r="F2987" s="13" t="s">
        <v>244</v>
      </c>
      <c r="G2987" s="88"/>
      <c r="H2987" s="88"/>
      <c r="I2987" s="88"/>
      <c r="J2987" s="88"/>
      <c r="K2987" s="88"/>
      <c r="L2987" s="88"/>
      <c r="M2987" s="137">
        <v>395</v>
      </c>
      <c r="N2987" s="137">
        <v>686</v>
      </c>
      <c r="O2987" s="137"/>
      <c r="P2987" s="137"/>
      <c r="Q2987" s="137"/>
      <c r="R2987" s="137"/>
      <c r="S2987" s="137"/>
      <c r="T2987" s="137"/>
      <c r="U2987" s="137"/>
      <c r="V2987" s="137"/>
      <c r="W2987" s="141"/>
      <c r="X2987" s="141"/>
      <c r="Y2987" s="141"/>
      <c r="Z2987" s="111">
        <v>1</v>
      </c>
      <c r="AA2987" s="111">
        <v>1</v>
      </c>
      <c r="AB2987" s="25">
        <v>0.65600000000000003</v>
      </c>
      <c r="AC2987" s="111">
        <v>0.17280000000000001</v>
      </c>
      <c r="AD2987" s="121">
        <v>34</v>
      </c>
      <c r="AE2987" s="121">
        <v>6</v>
      </c>
      <c r="AF2987" s="121">
        <v>51</v>
      </c>
      <c r="AG2987" s="121">
        <v>108</v>
      </c>
    </row>
    <row r="2988" spans="1:33" s="82" customFormat="1">
      <c r="A2988" s="82" t="s">
        <v>139</v>
      </c>
      <c r="B2988" s="13" t="s">
        <v>75</v>
      </c>
      <c r="C2988" s="13" t="s">
        <v>183</v>
      </c>
      <c r="D2988" s="13">
        <v>2018</v>
      </c>
      <c r="E2988" s="13">
        <v>2018</v>
      </c>
      <c r="F2988" s="13" t="s">
        <v>244</v>
      </c>
      <c r="G2988" s="88"/>
      <c r="H2988" s="88"/>
      <c r="I2988" s="88"/>
      <c r="J2988" s="88"/>
      <c r="K2988" s="88"/>
      <c r="L2988" s="88"/>
      <c r="M2988" s="137">
        <v>21615</v>
      </c>
      <c r="N2988" s="137">
        <v>48150</v>
      </c>
      <c r="O2988" s="137"/>
      <c r="P2988" s="137"/>
      <c r="Q2988" s="137"/>
      <c r="R2988" s="137"/>
      <c r="S2988" s="137"/>
      <c r="T2988" s="137"/>
      <c r="U2988" s="137"/>
      <c r="V2988" s="137"/>
      <c r="W2988" s="141"/>
      <c r="X2988" s="141"/>
      <c r="Y2988" s="141"/>
      <c r="Z2988" s="111">
        <v>0.99140401146131807</v>
      </c>
      <c r="AA2988" s="111">
        <v>0.95344827586206893</v>
      </c>
      <c r="AB2988" s="25">
        <v>0.33300000000000002</v>
      </c>
      <c r="AC2988" s="111">
        <v>4.8599999999999997E-2</v>
      </c>
      <c r="AD2988" s="121">
        <v>1631</v>
      </c>
      <c r="AE2988" s="121">
        <v>490</v>
      </c>
      <c r="AF2988" s="121">
        <v>6882</v>
      </c>
      <c r="AG2988" s="121">
        <v>16130</v>
      </c>
    </row>
    <row r="2989" spans="1:33" s="82" customFormat="1">
      <c r="A2989" s="82" t="s">
        <v>140</v>
      </c>
      <c r="B2989" s="13" t="s">
        <v>75</v>
      </c>
      <c r="C2989" s="13" t="s">
        <v>183</v>
      </c>
      <c r="D2989" s="13">
        <v>2018</v>
      </c>
      <c r="E2989" s="13">
        <v>2018</v>
      </c>
      <c r="F2989" s="13" t="s">
        <v>244</v>
      </c>
      <c r="G2989" s="88"/>
      <c r="H2989" s="88"/>
      <c r="I2989" s="88"/>
      <c r="J2989" s="88"/>
      <c r="K2989" s="88"/>
      <c r="L2989" s="88"/>
      <c r="M2989" s="137">
        <v>3052</v>
      </c>
      <c r="N2989" s="137">
        <v>6089</v>
      </c>
      <c r="O2989" s="137"/>
      <c r="P2989" s="137"/>
      <c r="Q2989" s="137"/>
      <c r="R2989" s="137"/>
      <c r="S2989" s="137"/>
      <c r="T2989" s="137"/>
      <c r="U2989" s="137"/>
      <c r="V2989" s="137"/>
      <c r="W2989" s="141"/>
      <c r="X2989" s="141"/>
      <c r="Y2989" s="141"/>
      <c r="Z2989" s="111">
        <v>0.97457627118644063</v>
      </c>
      <c r="AA2989" s="111">
        <v>0.8970588235294118</v>
      </c>
      <c r="AB2989" s="25">
        <v>0.65600000000000003</v>
      </c>
      <c r="AC2989" s="111">
        <v>0.17280000000000001</v>
      </c>
      <c r="AD2989" s="121">
        <v>251</v>
      </c>
      <c r="AE2989" s="121">
        <v>63</v>
      </c>
      <c r="AF2989" s="121">
        <v>606</v>
      </c>
      <c r="AG2989" s="121">
        <v>1334</v>
      </c>
    </row>
    <row r="2990" spans="1:33" s="82" customFormat="1">
      <c r="A2990" s="82" t="s">
        <v>141</v>
      </c>
      <c r="B2990" s="13" t="s">
        <v>75</v>
      </c>
      <c r="C2990" s="13" t="s">
        <v>183</v>
      </c>
      <c r="D2990" s="13">
        <v>2018</v>
      </c>
      <c r="E2990" s="13">
        <v>2018</v>
      </c>
      <c r="F2990" s="13" t="s">
        <v>244</v>
      </c>
      <c r="G2990" s="88"/>
      <c r="H2990" s="88"/>
      <c r="I2990" s="88"/>
      <c r="J2990" s="88"/>
      <c r="K2990" s="88"/>
      <c r="L2990" s="88"/>
      <c r="M2990" s="137">
        <v>4087</v>
      </c>
      <c r="N2990" s="137">
        <v>6988</v>
      </c>
      <c r="O2990" s="137"/>
      <c r="P2990" s="137"/>
      <c r="Q2990" s="137"/>
      <c r="R2990" s="137"/>
      <c r="S2990" s="137"/>
      <c r="T2990" s="137"/>
      <c r="U2990" s="137"/>
      <c r="V2990" s="137"/>
      <c r="W2990" s="141"/>
      <c r="X2990" s="141"/>
      <c r="Y2990" s="141"/>
      <c r="Z2990" s="111">
        <v>0.8876811594202898</v>
      </c>
      <c r="AA2990" s="111">
        <v>0.74594594594594599</v>
      </c>
      <c r="AB2990" s="25">
        <v>0.65600000000000003</v>
      </c>
      <c r="AC2990" s="111">
        <v>0.17280000000000001</v>
      </c>
      <c r="AD2990" s="121">
        <v>434</v>
      </c>
      <c r="AE2990" s="121">
        <v>167</v>
      </c>
      <c r="AF2990" s="121">
        <v>113</v>
      </c>
      <c r="AG2990" s="121">
        <v>197</v>
      </c>
    </row>
    <row r="2991" spans="1:33" s="82" customFormat="1">
      <c r="A2991" s="82" t="s">
        <v>142</v>
      </c>
      <c r="B2991" s="13" t="s">
        <v>74</v>
      </c>
      <c r="C2991" s="13" t="s">
        <v>183</v>
      </c>
      <c r="D2991" s="13">
        <v>2018</v>
      </c>
      <c r="E2991" s="13">
        <v>2018</v>
      </c>
      <c r="F2991" s="13" t="s">
        <v>244</v>
      </c>
      <c r="G2991" s="88"/>
      <c r="H2991" s="88"/>
      <c r="I2991" s="88"/>
      <c r="J2991" s="88"/>
      <c r="K2991" s="88"/>
      <c r="L2991" s="88"/>
      <c r="M2991" s="137">
        <v>112044</v>
      </c>
      <c r="N2991" s="137">
        <v>224545</v>
      </c>
      <c r="O2991" s="137"/>
      <c r="P2991" s="137"/>
      <c r="Q2991" s="137"/>
      <c r="R2991" s="137"/>
      <c r="S2991" s="137"/>
      <c r="T2991" s="137"/>
      <c r="U2991" s="137"/>
      <c r="V2991" s="137"/>
      <c r="W2991" s="141"/>
      <c r="X2991" s="141"/>
      <c r="Y2991" s="141"/>
      <c r="Z2991" s="111">
        <v>0.99206017551190973</v>
      </c>
      <c r="AA2991" s="111">
        <v>0.99375557537912573</v>
      </c>
      <c r="AB2991" s="25">
        <v>0.63200000000000001</v>
      </c>
      <c r="AC2991" s="111">
        <v>7.9500000000000001E-2</v>
      </c>
      <c r="AD2991" s="121">
        <v>7473</v>
      </c>
      <c r="AE2991" s="121">
        <v>2462</v>
      </c>
      <c r="AF2991" s="121">
        <v>22084</v>
      </c>
      <c r="AG2991" s="121">
        <v>48909</v>
      </c>
    </row>
    <row r="2992" spans="1:33" s="82" customFormat="1">
      <c r="A2992" s="82" t="s">
        <v>143</v>
      </c>
      <c r="B2992" s="13" t="s">
        <v>74</v>
      </c>
      <c r="C2992" s="13" t="s">
        <v>183</v>
      </c>
      <c r="D2992" s="13">
        <v>2018</v>
      </c>
      <c r="E2992" s="13">
        <v>2018</v>
      </c>
      <c r="F2992" s="13" t="s">
        <v>244</v>
      </c>
      <c r="G2992" s="88"/>
      <c r="H2992" s="88"/>
      <c r="I2992" s="88"/>
      <c r="J2992" s="88"/>
      <c r="K2992" s="88"/>
      <c r="L2992" s="88"/>
      <c r="M2992" s="137">
        <v>8486</v>
      </c>
      <c r="N2992" s="137">
        <v>15477</v>
      </c>
      <c r="O2992" s="137"/>
      <c r="P2992" s="137"/>
      <c r="Q2992" s="137"/>
      <c r="R2992" s="137"/>
      <c r="S2992" s="137"/>
      <c r="T2992" s="137"/>
      <c r="U2992" s="137"/>
      <c r="V2992" s="137"/>
      <c r="W2992" s="141"/>
      <c r="X2992" s="141"/>
      <c r="Y2992" s="141"/>
      <c r="Z2992" s="111">
        <v>1</v>
      </c>
      <c r="AA2992" s="111">
        <v>0.90598290598290598</v>
      </c>
      <c r="AB2992" s="25">
        <v>0.65600000000000003</v>
      </c>
      <c r="AC2992" s="111">
        <v>0.17280000000000001</v>
      </c>
      <c r="AD2992" s="121">
        <v>599</v>
      </c>
      <c r="AE2992" s="121">
        <v>302</v>
      </c>
      <c r="AF2992" s="121">
        <v>531</v>
      </c>
      <c r="AG2992" s="121">
        <v>1129</v>
      </c>
    </row>
    <row r="2993" spans="1:33" s="82" customFormat="1">
      <c r="A2993" s="82" t="s">
        <v>144</v>
      </c>
      <c r="B2993" s="13" t="s">
        <v>75</v>
      </c>
      <c r="C2993" s="13" t="s">
        <v>183</v>
      </c>
      <c r="D2993" s="13">
        <v>2018</v>
      </c>
      <c r="E2993" s="13">
        <v>2018</v>
      </c>
      <c r="F2993" s="13" t="s">
        <v>244</v>
      </c>
      <c r="G2993" s="88"/>
      <c r="H2993" s="88"/>
      <c r="I2993" s="88"/>
      <c r="J2993" s="88"/>
      <c r="K2993" s="88"/>
      <c r="L2993" s="88"/>
      <c r="M2993" s="137">
        <v>1209</v>
      </c>
      <c r="N2993" s="137">
        <v>2206</v>
      </c>
      <c r="O2993" s="137"/>
      <c r="P2993" s="137"/>
      <c r="Q2993" s="137"/>
      <c r="R2993" s="137"/>
      <c r="S2993" s="137"/>
      <c r="T2993" s="137"/>
      <c r="U2993" s="137"/>
      <c r="V2993" s="137"/>
      <c r="W2993" s="141"/>
      <c r="X2993" s="141"/>
      <c r="Y2993" s="141"/>
      <c r="Z2993" s="111">
        <v>1</v>
      </c>
      <c r="AA2993" s="111">
        <v>0.86111111111111116</v>
      </c>
      <c r="AB2993" s="25">
        <v>0.65600000000000003</v>
      </c>
      <c r="AC2993" s="111">
        <v>0.17280000000000001</v>
      </c>
      <c r="AD2993" s="121">
        <v>86</v>
      </c>
      <c r="AE2993" s="121">
        <v>18</v>
      </c>
      <c r="AF2993" s="121">
        <v>41</v>
      </c>
      <c r="AG2993" s="121">
        <v>77</v>
      </c>
    </row>
    <row r="2994" spans="1:33" s="82" customFormat="1">
      <c r="A2994" s="82" t="s">
        <v>145</v>
      </c>
      <c r="B2994" s="13" t="s">
        <v>75</v>
      </c>
      <c r="C2994" s="13" t="s">
        <v>183</v>
      </c>
      <c r="D2994" s="13">
        <v>2018</v>
      </c>
      <c r="E2994" s="13">
        <v>2018</v>
      </c>
      <c r="F2994" s="13" t="s">
        <v>244</v>
      </c>
      <c r="G2994" s="88"/>
      <c r="H2994" s="88"/>
      <c r="I2994" s="88"/>
      <c r="J2994" s="88"/>
      <c r="K2994" s="88"/>
      <c r="L2994" s="88"/>
      <c r="M2994" s="137">
        <v>117832</v>
      </c>
      <c r="N2994" s="137">
        <v>256978</v>
      </c>
      <c r="O2994" s="137"/>
      <c r="P2994" s="137"/>
      <c r="Q2994" s="137"/>
      <c r="R2994" s="137"/>
      <c r="S2994" s="137"/>
      <c r="T2994" s="137"/>
      <c r="U2994" s="137"/>
      <c r="V2994" s="137"/>
      <c r="W2994" s="141"/>
      <c r="X2994" s="141"/>
      <c r="Y2994" s="141"/>
      <c r="Z2994" s="111">
        <v>0.99191577364166195</v>
      </c>
      <c r="AA2994" s="111">
        <v>0.92242703533026116</v>
      </c>
      <c r="AB2994" s="25">
        <v>0.68799999999999994</v>
      </c>
      <c r="AC2994" s="111">
        <v>3.4000000000000002E-2</v>
      </c>
      <c r="AD2994" s="121">
        <v>9365</v>
      </c>
      <c r="AE2994" s="121">
        <v>2862</v>
      </c>
      <c r="AF2994" s="121">
        <v>12424</v>
      </c>
      <c r="AG2994" s="121">
        <v>28737</v>
      </c>
    </row>
    <row r="2995" spans="1:33" s="82" customFormat="1">
      <c r="A2995" s="82" t="s">
        <v>146</v>
      </c>
      <c r="B2995" s="13" t="s">
        <v>74</v>
      </c>
      <c r="C2995" s="13" t="s">
        <v>183</v>
      </c>
      <c r="D2995" s="13">
        <v>2018</v>
      </c>
      <c r="E2995" s="13">
        <v>2018</v>
      </c>
      <c r="F2995" s="13" t="s">
        <v>244</v>
      </c>
      <c r="G2995" s="88"/>
      <c r="H2995" s="88"/>
      <c r="I2995" s="88"/>
      <c r="J2995" s="88"/>
      <c r="K2995" s="88"/>
      <c r="L2995" s="88"/>
      <c r="M2995" s="137">
        <v>95602</v>
      </c>
      <c r="N2995" s="137">
        <v>199742</v>
      </c>
      <c r="O2995" s="137"/>
      <c r="P2995" s="137"/>
      <c r="Q2995" s="137"/>
      <c r="R2995" s="137"/>
      <c r="S2995" s="137"/>
      <c r="T2995" s="137"/>
      <c r="U2995" s="137"/>
      <c r="V2995" s="137"/>
      <c r="W2995" s="141"/>
      <c r="X2995" s="141"/>
      <c r="Y2995" s="141"/>
      <c r="Z2995" s="111">
        <v>0.99361963190184044</v>
      </c>
      <c r="AA2995" s="111">
        <v>0.88736118455843471</v>
      </c>
      <c r="AB2995" s="25">
        <v>0.66700000000000004</v>
      </c>
      <c r="AC2995" s="111">
        <v>6.6400000000000001E-2</v>
      </c>
      <c r="AD2995" s="121">
        <v>7735</v>
      </c>
      <c r="AE2995" s="121">
        <v>2701</v>
      </c>
      <c r="AF2995" s="121">
        <v>7342</v>
      </c>
      <c r="AG2995" s="121">
        <v>14929</v>
      </c>
    </row>
    <row r="2996" spans="1:33" s="82" customFormat="1">
      <c r="A2996" s="82" t="s">
        <v>147</v>
      </c>
      <c r="B2996" s="13" t="s">
        <v>75</v>
      </c>
      <c r="C2996" s="13" t="s">
        <v>183</v>
      </c>
      <c r="D2996" s="13">
        <v>2018</v>
      </c>
      <c r="E2996" s="13">
        <v>2018</v>
      </c>
      <c r="F2996" s="13" t="s">
        <v>244</v>
      </c>
      <c r="G2996" s="88"/>
      <c r="H2996" s="88"/>
      <c r="I2996" s="88"/>
      <c r="J2996" s="88"/>
      <c r="K2996" s="88"/>
      <c r="L2996" s="88"/>
      <c r="M2996" s="137">
        <v>2155</v>
      </c>
      <c r="N2996" s="137">
        <v>4716</v>
      </c>
      <c r="O2996" s="137"/>
      <c r="P2996" s="137"/>
      <c r="Q2996" s="137"/>
      <c r="R2996" s="137"/>
      <c r="S2996" s="137"/>
      <c r="T2996" s="137"/>
      <c r="U2996" s="137"/>
      <c r="V2996" s="137"/>
      <c r="W2996" s="141"/>
      <c r="X2996" s="141"/>
      <c r="Y2996" s="141"/>
      <c r="Z2996" s="111">
        <v>0.98969072164948457</v>
      </c>
      <c r="AA2996" s="111">
        <v>0.94029850746268662</v>
      </c>
      <c r="AB2996" s="25">
        <v>0.65600000000000003</v>
      </c>
      <c r="AC2996" s="111">
        <v>0.17280000000000001</v>
      </c>
      <c r="AD2996" s="121">
        <v>147</v>
      </c>
      <c r="AE2996" s="121">
        <v>39</v>
      </c>
      <c r="AF2996" s="121">
        <v>287</v>
      </c>
      <c r="AG2996" s="121">
        <v>697</v>
      </c>
    </row>
    <row r="2997" spans="1:33" s="82" customFormat="1">
      <c r="A2997" s="82" t="s">
        <v>148</v>
      </c>
      <c r="B2997" s="13" t="s">
        <v>75</v>
      </c>
      <c r="C2997" s="13" t="s">
        <v>183</v>
      </c>
      <c r="D2997" s="13">
        <v>2018</v>
      </c>
      <c r="E2997" s="13">
        <v>2018</v>
      </c>
      <c r="F2997" s="13" t="s">
        <v>244</v>
      </c>
      <c r="G2997" s="88"/>
      <c r="H2997" s="88"/>
      <c r="I2997" s="88"/>
      <c r="J2997" s="88"/>
      <c r="K2997" s="88"/>
      <c r="L2997" s="88"/>
      <c r="M2997" s="137">
        <v>158837</v>
      </c>
      <c r="N2997" s="137">
        <v>343226</v>
      </c>
      <c r="O2997" s="137"/>
      <c r="P2997" s="137"/>
      <c r="Q2997" s="137"/>
      <c r="R2997" s="137"/>
      <c r="S2997" s="137"/>
      <c r="T2997" s="137"/>
      <c r="U2997" s="137"/>
      <c r="V2997" s="137"/>
      <c r="W2997" s="141"/>
      <c r="X2997" s="141"/>
      <c r="Y2997" s="141"/>
      <c r="Z2997" s="111">
        <v>0.99215993727949825</v>
      </c>
      <c r="AA2997" s="111">
        <v>0.94793291731669271</v>
      </c>
      <c r="AB2997" s="25">
        <v>0.57099999999999995</v>
      </c>
      <c r="AC2997" s="111">
        <v>3.9300000000000002E-2</v>
      </c>
      <c r="AD2997" s="121">
        <v>10851</v>
      </c>
      <c r="AE2997" s="121">
        <v>3099</v>
      </c>
      <c r="AF2997" s="121">
        <v>16494</v>
      </c>
      <c r="AG2997" s="121">
        <v>36159</v>
      </c>
    </row>
    <row r="2998" spans="1:33" s="82" customFormat="1">
      <c r="A2998" s="82" t="s">
        <v>149</v>
      </c>
      <c r="B2998" s="13" t="s">
        <v>74</v>
      </c>
      <c r="C2998" s="13" t="s">
        <v>183</v>
      </c>
      <c r="D2998" s="13">
        <v>2018</v>
      </c>
      <c r="E2998" s="13">
        <v>2018</v>
      </c>
      <c r="F2998" s="13" t="s">
        <v>244</v>
      </c>
      <c r="G2998" s="88"/>
      <c r="H2998" s="88"/>
      <c r="I2998" s="88"/>
      <c r="J2998" s="88"/>
      <c r="K2998" s="88"/>
      <c r="L2998" s="88"/>
      <c r="M2998" s="137">
        <v>132723</v>
      </c>
      <c r="N2998" s="137">
        <v>261612</v>
      </c>
      <c r="O2998" s="137"/>
      <c r="P2998" s="137"/>
      <c r="Q2998" s="137"/>
      <c r="R2998" s="137"/>
      <c r="S2998" s="137"/>
      <c r="T2998" s="137"/>
      <c r="U2998" s="137"/>
      <c r="V2998" s="137"/>
      <c r="W2998" s="141"/>
      <c r="X2998" s="141"/>
      <c r="Y2998" s="141"/>
      <c r="Z2998" s="111">
        <v>0.98479654195856314</v>
      </c>
      <c r="AA2998" s="111">
        <v>0.96321353065539117</v>
      </c>
      <c r="AB2998" s="25">
        <v>0.69</v>
      </c>
      <c r="AC2998" s="111">
        <v>4.6600000000000003E-2</v>
      </c>
      <c r="AD2998" s="121">
        <v>11576</v>
      </c>
      <c r="AE2998" s="121">
        <v>5058</v>
      </c>
      <c r="AF2998" s="121">
        <v>12444</v>
      </c>
      <c r="AG2998" s="121">
        <v>25976</v>
      </c>
    </row>
    <row r="2999" spans="1:33" s="82" customFormat="1">
      <c r="A2999" s="82" t="s">
        <v>150</v>
      </c>
      <c r="B2999" s="13" t="s">
        <v>74</v>
      </c>
      <c r="C2999" s="13" t="s">
        <v>183</v>
      </c>
      <c r="D2999" s="13">
        <v>2018</v>
      </c>
      <c r="E2999" s="13">
        <v>2018</v>
      </c>
      <c r="F2999" s="13" t="s">
        <v>244</v>
      </c>
      <c r="G2999" s="88"/>
      <c r="H2999" s="88"/>
      <c r="I2999" s="88"/>
      <c r="J2999" s="88"/>
      <c r="K2999" s="88"/>
      <c r="L2999" s="88"/>
      <c r="M2999" s="137">
        <v>33145</v>
      </c>
      <c r="N2999" s="137">
        <v>49118</v>
      </c>
      <c r="O2999" s="137"/>
      <c r="P2999" s="137"/>
      <c r="Q2999" s="137"/>
      <c r="R2999" s="137"/>
      <c r="S2999" s="137"/>
      <c r="T2999" s="137"/>
      <c r="U2999" s="137"/>
      <c r="V2999" s="137"/>
      <c r="W2999" s="141"/>
      <c r="X2999" s="141"/>
      <c r="Y2999" s="141"/>
      <c r="Z2999" s="111">
        <v>0.98008991650610144</v>
      </c>
      <c r="AA2999" s="111">
        <v>0.70562130177514792</v>
      </c>
      <c r="AB2999" s="25">
        <v>0.4</v>
      </c>
      <c r="AC2999" s="111">
        <v>6.7299999999999999E-2</v>
      </c>
      <c r="AD2999" s="121">
        <v>3019</v>
      </c>
      <c r="AE2999" s="121">
        <v>1105</v>
      </c>
      <c r="AF2999" s="121">
        <v>3257</v>
      </c>
      <c r="AG2999" s="121">
        <v>5400</v>
      </c>
    </row>
    <row r="3000" spans="1:33" s="82" customFormat="1">
      <c r="A3000" s="82" t="s">
        <v>151</v>
      </c>
      <c r="B3000" s="13" t="s">
        <v>75</v>
      </c>
      <c r="C3000" s="13" t="s">
        <v>183</v>
      </c>
      <c r="D3000" s="13">
        <v>2018</v>
      </c>
      <c r="E3000" s="13">
        <v>2018</v>
      </c>
      <c r="F3000" s="13" t="s">
        <v>244</v>
      </c>
      <c r="G3000" s="88"/>
      <c r="H3000" s="88"/>
      <c r="I3000" s="88"/>
      <c r="J3000" s="88"/>
      <c r="K3000" s="88"/>
      <c r="L3000" s="88"/>
      <c r="M3000" s="137">
        <v>46348</v>
      </c>
      <c r="N3000" s="137">
        <v>101545</v>
      </c>
      <c r="O3000" s="137"/>
      <c r="P3000" s="137"/>
      <c r="Q3000" s="137"/>
      <c r="R3000" s="137"/>
      <c r="S3000" s="137"/>
      <c r="T3000" s="137"/>
      <c r="U3000" s="137"/>
      <c r="V3000" s="137"/>
      <c r="W3000" s="141"/>
      <c r="X3000" s="141"/>
      <c r="Y3000" s="141"/>
      <c r="Z3000" s="111">
        <v>0.98255515649050795</v>
      </c>
      <c r="AA3000" s="111">
        <v>0.91857707509881426</v>
      </c>
      <c r="AB3000" s="25">
        <v>0.57099999999999995</v>
      </c>
      <c r="AC3000" s="111">
        <v>1.5699999999999999E-2</v>
      </c>
      <c r="AD3000" s="121">
        <v>3039</v>
      </c>
      <c r="AE3000" s="121">
        <v>1089</v>
      </c>
      <c r="AF3000" s="121">
        <v>5660</v>
      </c>
      <c r="AG3000" s="121">
        <v>12418</v>
      </c>
    </row>
    <row r="3001" spans="1:33" s="82" customFormat="1">
      <c r="A3001" s="82" t="s">
        <v>152</v>
      </c>
      <c r="B3001" s="13" t="s">
        <v>74</v>
      </c>
      <c r="C3001" s="13" t="s">
        <v>183</v>
      </c>
      <c r="D3001" s="13">
        <v>2018</v>
      </c>
      <c r="E3001" s="13">
        <v>2018</v>
      </c>
      <c r="F3001" s="13" t="s">
        <v>244</v>
      </c>
      <c r="G3001" s="88"/>
      <c r="H3001" s="88"/>
      <c r="I3001" s="88"/>
      <c r="J3001" s="88"/>
      <c r="K3001" s="88"/>
      <c r="L3001" s="88"/>
      <c r="M3001" s="137">
        <v>9476</v>
      </c>
      <c r="N3001" s="137">
        <v>16328</v>
      </c>
      <c r="O3001" s="137"/>
      <c r="P3001" s="137"/>
      <c r="Q3001" s="137"/>
      <c r="R3001" s="137"/>
      <c r="S3001" s="137"/>
      <c r="T3001" s="137"/>
      <c r="U3001" s="137"/>
      <c r="V3001" s="137"/>
      <c r="W3001" s="141"/>
      <c r="X3001" s="141"/>
      <c r="Y3001" s="141"/>
      <c r="Z3001" s="111">
        <v>0.97701149425287359</v>
      </c>
      <c r="AA3001" s="111">
        <v>0.95061728395061729</v>
      </c>
      <c r="AB3001" s="25">
        <v>0.65600000000000003</v>
      </c>
      <c r="AC3001" s="111">
        <v>0.17280000000000001</v>
      </c>
      <c r="AD3001" s="121">
        <v>748</v>
      </c>
      <c r="AE3001" s="121">
        <v>206</v>
      </c>
      <c r="AF3001" s="121">
        <v>955</v>
      </c>
      <c r="AG3001" s="121">
        <v>2073</v>
      </c>
    </row>
    <row r="3002" spans="1:33" s="82" customFormat="1">
      <c r="A3002" s="82" t="s">
        <v>153</v>
      </c>
      <c r="B3002" s="13" t="s">
        <v>74</v>
      </c>
      <c r="C3002" s="13" t="s">
        <v>183</v>
      </c>
      <c r="D3002" s="13">
        <v>2018</v>
      </c>
      <c r="E3002" s="13">
        <v>2018</v>
      </c>
      <c r="F3002" s="13" t="s">
        <v>244</v>
      </c>
      <c r="G3002" s="88"/>
      <c r="H3002" s="88"/>
      <c r="I3002" s="88"/>
      <c r="J3002" s="88"/>
      <c r="K3002" s="88"/>
      <c r="L3002" s="88"/>
      <c r="M3002" s="137">
        <v>12879</v>
      </c>
      <c r="N3002" s="137">
        <v>24322</v>
      </c>
      <c r="O3002" s="137"/>
      <c r="P3002" s="137"/>
      <c r="Q3002" s="137"/>
      <c r="R3002" s="137"/>
      <c r="S3002" s="137"/>
      <c r="T3002" s="137"/>
      <c r="U3002" s="137"/>
      <c r="V3002" s="137"/>
      <c r="W3002" s="141"/>
      <c r="X3002" s="141"/>
      <c r="Y3002" s="141"/>
      <c r="Z3002" s="111">
        <v>0.98235294117647054</v>
      </c>
      <c r="AA3002" s="111">
        <v>0.92032967032967028</v>
      </c>
      <c r="AB3002" s="25">
        <v>0.65600000000000003</v>
      </c>
      <c r="AC3002" s="111">
        <v>0.17280000000000001</v>
      </c>
      <c r="AD3002" s="121">
        <v>1041</v>
      </c>
      <c r="AE3002" s="121">
        <v>326</v>
      </c>
      <c r="AF3002" s="121">
        <v>2639</v>
      </c>
      <c r="AG3002" s="121">
        <v>5345</v>
      </c>
    </row>
    <row r="3003" spans="1:33" s="82" customFormat="1">
      <c r="A3003" s="82" t="s">
        <v>154</v>
      </c>
      <c r="B3003" s="13" t="s">
        <v>74</v>
      </c>
      <c r="C3003" s="13" t="s">
        <v>183</v>
      </c>
      <c r="D3003" s="13">
        <v>2018</v>
      </c>
      <c r="E3003" s="13">
        <v>2018</v>
      </c>
      <c r="F3003" s="13" t="s">
        <v>244</v>
      </c>
      <c r="G3003" s="88"/>
      <c r="H3003" s="88"/>
      <c r="I3003" s="88"/>
      <c r="J3003" s="88"/>
      <c r="K3003" s="88"/>
      <c r="L3003" s="88"/>
      <c r="M3003" s="137">
        <v>20595</v>
      </c>
      <c r="N3003" s="137">
        <v>40497</v>
      </c>
      <c r="O3003" s="137"/>
      <c r="P3003" s="137"/>
      <c r="Q3003" s="137"/>
      <c r="R3003" s="137"/>
      <c r="S3003" s="137"/>
      <c r="T3003" s="137"/>
      <c r="U3003" s="137"/>
      <c r="V3003" s="137"/>
      <c r="W3003" s="141"/>
      <c r="X3003" s="141"/>
      <c r="Y3003" s="141"/>
      <c r="Z3003" s="111">
        <v>0.91411564625850339</v>
      </c>
      <c r="AA3003" s="111">
        <v>0.92971246006389774</v>
      </c>
      <c r="AB3003" s="25">
        <v>0.65600000000000003</v>
      </c>
      <c r="AC3003" s="111">
        <v>0.17280000000000001</v>
      </c>
      <c r="AD3003" s="121">
        <v>1691</v>
      </c>
      <c r="AE3003" s="121">
        <v>758</v>
      </c>
      <c r="AF3003" s="121">
        <v>4675</v>
      </c>
      <c r="AG3003" s="121">
        <v>10923</v>
      </c>
    </row>
    <row r="3004" spans="1:33" s="82" customFormat="1">
      <c r="A3004" s="82" t="s">
        <v>155</v>
      </c>
      <c r="B3004" s="13" t="s">
        <v>74</v>
      </c>
      <c r="C3004" s="13" t="s">
        <v>183</v>
      </c>
      <c r="D3004" s="13">
        <v>2018</v>
      </c>
      <c r="E3004" s="13">
        <v>2018</v>
      </c>
      <c r="F3004" s="13" t="s">
        <v>244</v>
      </c>
      <c r="G3004" s="88"/>
      <c r="H3004" s="88"/>
      <c r="I3004" s="88"/>
      <c r="J3004" s="88"/>
      <c r="K3004" s="88"/>
      <c r="L3004" s="88"/>
      <c r="M3004" s="137">
        <v>44303</v>
      </c>
      <c r="N3004" s="137">
        <v>84476</v>
      </c>
      <c r="O3004" s="137"/>
      <c r="P3004" s="137"/>
      <c r="Q3004" s="137"/>
      <c r="R3004" s="137"/>
      <c r="S3004" s="137"/>
      <c r="T3004" s="137"/>
      <c r="U3004" s="137"/>
      <c r="V3004" s="137"/>
      <c r="W3004" s="141"/>
      <c r="X3004" s="141"/>
      <c r="Y3004" s="141"/>
      <c r="Z3004" s="111">
        <v>0.99303356554781508</v>
      </c>
      <c r="AA3004" s="111">
        <v>0.96885813148788924</v>
      </c>
      <c r="AB3004" s="25">
        <v>0.71399999999999997</v>
      </c>
      <c r="AC3004" s="111">
        <v>7.6999999999999999E-2</v>
      </c>
      <c r="AD3004" s="121">
        <v>2881</v>
      </c>
      <c r="AE3004" s="121">
        <v>801</v>
      </c>
      <c r="AF3004" s="121">
        <v>7279</v>
      </c>
      <c r="AG3004" s="121">
        <v>15187</v>
      </c>
    </row>
    <row r="3005" spans="1:33" s="82" customFormat="1">
      <c r="A3005" s="82" t="s">
        <v>156</v>
      </c>
      <c r="B3005" s="13" t="s">
        <v>74</v>
      </c>
      <c r="C3005" s="13" t="s">
        <v>183</v>
      </c>
      <c r="D3005" s="13">
        <v>2018</v>
      </c>
      <c r="E3005" s="13">
        <v>2018</v>
      </c>
      <c r="F3005" s="13" t="s">
        <v>244</v>
      </c>
      <c r="G3005" s="88"/>
      <c r="H3005" s="88"/>
      <c r="I3005" s="88"/>
      <c r="J3005" s="88"/>
      <c r="K3005" s="88"/>
      <c r="L3005" s="88"/>
      <c r="M3005" s="137">
        <v>14858</v>
      </c>
      <c r="N3005" s="137">
        <v>26186</v>
      </c>
      <c r="O3005" s="137"/>
      <c r="P3005" s="137"/>
      <c r="Q3005" s="137"/>
      <c r="R3005" s="137"/>
      <c r="S3005" s="137"/>
      <c r="T3005" s="137"/>
      <c r="U3005" s="137"/>
      <c r="V3005" s="137"/>
      <c r="W3005" s="141"/>
      <c r="X3005" s="141"/>
      <c r="Y3005" s="141"/>
      <c r="Z3005" s="111">
        <v>0.9714714714714715</v>
      </c>
      <c r="AA3005" s="111">
        <v>0.98775510204081629</v>
      </c>
      <c r="AB3005" s="25">
        <v>0.65600000000000003</v>
      </c>
      <c r="AC3005" s="111">
        <v>0.17280000000000001</v>
      </c>
      <c r="AD3005" s="121">
        <v>1136</v>
      </c>
      <c r="AE3005" s="121">
        <v>494</v>
      </c>
      <c r="AF3005" s="121">
        <v>2282</v>
      </c>
      <c r="AG3005" s="121">
        <v>4944</v>
      </c>
    </row>
    <row r="3006" spans="1:33" s="82" customFormat="1">
      <c r="A3006" s="82" t="s">
        <v>157</v>
      </c>
      <c r="B3006" s="13" t="s">
        <v>75</v>
      </c>
      <c r="C3006" s="13" t="s">
        <v>183</v>
      </c>
      <c r="D3006" s="13">
        <v>2018</v>
      </c>
      <c r="E3006" s="13">
        <v>2018</v>
      </c>
      <c r="F3006" s="13" t="s">
        <v>244</v>
      </c>
      <c r="G3006" s="88"/>
      <c r="H3006" s="88"/>
      <c r="I3006" s="88"/>
      <c r="J3006" s="88"/>
      <c r="K3006" s="88"/>
      <c r="L3006" s="88"/>
      <c r="M3006" s="137">
        <v>12322</v>
      </c>
      <c r="N3006" s="137">
        <v>22929</v>
      </c>
      <c r="O3006" s="137"/>
      <c r="P3006" s="137"/>
      <c r="Q3006" s="137"/>
      <c r="R3006" s="137"/>
      <c r="S3006" s="137"/>
      <c r="T3006" s="137"/>
      <c r="U3006" s="137"/>
      <c r="V3006" s="137"/>
      <c r="W3006" s="141"/>
      <c r="X3006" s="141"/>
      <c r="Y3006" s="141"/>
      <c r="Z3006" s="111">
        <v>0.93155258764607685</v>
      </c>
      <c r="AA3006" s="111">
        <v>0.96120689655172409</v>
      </c>
      <c r="AB3006" s="25">
        <v>0.65600000000000003</v>
      </c>
      <c r="AC3006" s="111">
        <v>0.17280000000000001</v>
      </c>
      <c r="AD3006" s="121">
        <v>1103</v>
      </c>
      <c r="AE3006" s="121">
        <v>257</v>
      </c>
      <c r="AF3006" s="121">
        <v>498</v>
      </c>
      <c r="AG3006" s="121">
        <v>818</v>
      </c>
    </row>
    <row r="3007" spans="1:33" s="82" customFormat="1">
      <c r="A3007" s="82" t="s">
        <v>158</v>
      </c>
      <c r="B3007" s="13" t="s">
        <v>75</v>
      </c>
      <c r="C3007" s="13" t="s">
        <v>183</v>
      </c>
      <c r="D3007" s="13">
        <v>2018</v>
      </c>
      <c r="E3007" s="13">
        <v>2018</v>
      </c>
      <c r="F3007" s="13" t="s">
        <v>244</v>
      </c>
      <c r="G3007" s="88"/>
      <c r="H3007" s="88"/>
      <c r="I3007" s="88"/>
      <c r="J3007" s="88"/>
      <c r="K3007" s="88"/>
      <c r="L3007" s="88"/>
      <c r="M3007" s="137">
        <v>147</v>
      </c>
      <c r="N3007" s="137">
        <v>241</v>
      </c>
      <c r="O3007" s="137"/>
      <c r="P3007" s="137"/>
      <c r="Q3007" s="137"/>
      <c r="R3007" s="137"/>
      <c r="S3007" s="137"/>
      <c r="T3007" s="137"/>
      <c r="U3007" s="137"/>
      <c r="V3007" s="137"/>
      <c r="W3007" s="141"/>
      <c r="X3007" s="141"/>
      <c r="Y3007" s="141"/>
      <c r="Z3007" s="111">
        <v>1</v>
      </c>
      <c r="AA3007" s="111">
        <v>1</v>
      </c>
      <c r="AB3007" s="25">
        <v>0.65600000000000003</v>
      </c>
      <c r="AC3007" s="111">
        <v>0.17280000000000001</v>
      </c>
      <c r="AD3007" s="121">
        <v>11</v>
      </c>
      <c r="AE3007" s="121">
        <v>1</v>
      </c>
      <c r="AF3007" s="121" t="s">
        <v>430</v>
      </c>
      <c r="AG3007" s="121" t="s">
        <v>430</v>
      </c>
    </row>
    <row r="3008" spans="1:33" s="82" customFormat="1">
      <c r="A3008" s="82" t="s">
        <v>159</v>
      </c>
      <c r="B3008" s="13" t="s">
        <v>75</v>
      </c>
      <c r="C3008" s="13" t="s">
        <v>183</v>
      </c>
      <c r="D3008" s="13">
        <v>2018</v>
      </c>
      <c r="E3008" s="13">
        <v>2018</v>
      </c>
      <c r="F3008" s="13" t="s">
        <v>244</v>
      </c>
      <c r="G3008" s="88"/>
      <c r="H3008" s="88"/>
      <c r="I3008" s="88"/>
      <c r="J3008" s="88"/>
      <c r="K3008" s="88"/>
      <c r="L3008" s="88"/>
      <c r="M3008" s="137">
        <v>3192</v>
      </c>
      <c r="N3008" s="137">
        <v>6514</v>
      </c>
      <c r="O3008" s="137"/>
      <c r="P3008" s="137"/>
      <c r="Q3008" s="137"/>
      <c r="R3008" s="137"/>
      <c r="S3008" s="137"/>
      <c r="T3008" s="137"/>
      <c r="U3008" s="137"/>
      <c r="V3008" s="137"/>
      <c r="W3008" s="141"/>
      <c r="X3008" s="141"/>
      <c r="Y3008" s="141"/>
      <c r="Z3008" s="111">
        <v>0.96478873239436624</v>
      </c>
      <c r="AA3008" s="111">
        <v>0.92660550458715596</v>
      </c>
      <c r="AB3008" s="25">
        <v>0.65600000000000003</v>
      </c>
      <c r="AC3008" s="111">
        <v>0.17280000000000001</v>
      </c>
      <c r="AD3008" s="121">
        <v>224</v>
      </c>
      <c r="AE3008" s="121">
        <v>63</v>
      </c>
      <c r="AF3008" s="121">
        <v>161</v>
      </c>
      <c r="AG3008" s="121">
        <v>297</v>
      </c>
    </row>
    <row r="3009" spans="1:33" s="82" customFormat="1">
      <c r="A3009" s="82" t="s">
        <v>160</v>
      </c>
      <c r="B3009" s="13" t="s">
        <v>74</v>
      </c>
      <c r="C3009" s="13" t="s">
        <v>183</v>
      </c>
      <c r="D3009" s="13">
        <v>2018</v>
      </c>
      <c r="E3009" s="13">
        <v>2018</v>
      </c>
      <c r="F3009" s="13" t="s">
        <v>244</v>
      </c>
      <c r="G3009" s="88"/>
      <c r="H3009" s="88"/>
      <c r="I3009" s="88"/>
      <c r="J3009" s="88"/>
      <c r="K3009" s="88"/>
      <c r="L3009" s="88"/>
      <c r="M3009" s="137">
        <v>20539</v>
      </c>
      <c r="N3009" s="137">
        <v>37878</v>
      </c>
      <c r="O3009" s="137"/>
      <c r="P3009" s="137"/>
      <c r="Q3009" s="137"/>
      <c r="R3009" s="137"/>
      <c r="S3009" s="137"/>
      <c r="T3009" s="137"/>
      <c r="U3009" s="137"/>
      <c r="V3009" s="137"/>
      <c r="W3009" s="141"/>
      <c r="X3009" s="141"/>
      <c r="Y3009" s="141"/>
      <c r="Z3009" s="111">
        <v>0.97506561679790027</v>
      </c>
      <c r="AA3009" s="111">
        <v>0.94942528735632181</v>
      </c>
      <c r="AB3009" s="25">
        <v>0.4</v>
      </c>
      <c r="AC3009" s="111">
        <v>3.0099999999999998E-2</v>
      </c>
      <c r="AD3009" s="121">
        <v>1475</v>
      </c>
      <c r="AE3009" s="121">
        <v>438</v>
      </c>
      <c r="AF3009" s="121">
        <v>1847</v>
      </c>
      <c r="AG3009" s="121">
        <v>3757</v>
      </c>
    </row>
    <row r="3010" spans="1:33" s="82" customFormat="1">
      <c r="A3010" s="82" t="s">
        <v>161</v>
      </c>
      <c r="B3010" s="13" t="s">
        <v>74</v>
      </c>
      <c r="C3010" s="13" t="s">
        <v>183</v>
      </c>
      <c r="D3010" s="13">
        <v>2018</v>
      </c>
      <c r="E3010" s="13">
        <v>2018</v>
      </c>
      <c r="F3010" s="13" t="s">
        <v>244</v>
      </c>
      <c r="G3010" s="88"/>
      <c r="H3010" s="88"/>
      <c r="I3010" s="88"/>
      <c r="J3010" s="88"/>
      <c r="K3010" s="88"/>
      <c r="L3010" s="88"/>
      <c r="M3010" s="137">
        <v>16662</v>
      </c>
      <c r="N3010" s="137">
        <v>28991</v>
      </c>
      <c r="O3010" s="137"/>
      <c r="P3010" s="137"/>
      <c r="Q3010" s="137"/>
      <c r="R3010" s="137"/>
      <c r="S3010" s="137"/>
      <c r="T3010" s="137"/>
      <c r="U3010" s="137"/>
      <c r="V3010" s="137"/>
      <c r="W3010" s="141"/>
      <c r="X3010" s="141"/>
      <c r="Y3010" s="141"/>
      <c r="Z3010" s="111">
        <v>0.95169082125603865</v>
      </c>
      <c r="AA3010" s="111">
        <v>0.53205128205128205</v>
      </c>
      <c r="AB3010" s="25">
        <v>0.65600000000000003</v>
      </c>
      <c r="AC3010" s="111">
        <v>0.17280000000000001</v>
      </c>
      <c r="AD3010" s="121">
        <v>1041</v>
      </c>
      <c r="AE3010" s="121">
        <v>121</v>
      </c>
      <c r="AF3010" s="121">
        <v>2506</v>
      </c>
      <c r="AG3010" s="121">
        <v>5268</v>
      </c>
    </row>
    <row r="3011" spans="1:33" s="82" customFormat="1">
      <c r="A3011" s="82" t="s">
        <v>162</v>
      </c>
      <c r="B3011" s="13" t="s">
        <v>75</v>
      </c>
      <c r="C3011" s="13" t="s">
        <v>183</v>
      </c>
      <c r="D3011" s="13">
        <v>2018</v>
      </c>
      <c r="E3011" s="13">
        <v>2018</v>
      </c>
      <c r="F3011" s="13" t="s">
        <v>244</v>
      </c>
      <c r="G3011" s="88"/>
      <c r="H3011" s="88"/>
      <c r="I3011" s="88"/>
      <c r="J3011" s="88"/>
      <c r="K3011" s="88"/>
      <c r="L3011" s="88"/>
      <c r="M3011" s="137">
        <v>37905</v>
      </c>
      <c r="N3011" s="137">
        <v>79038</v>
      </c>
      <c r="O3011" s="137"/>
      <c r="P3011" s="137"/>
      <c r="Q3011" s="137"/>
      <c r="R3011" s="137"/>
      <c r="S3011" s="137"/>
      <c r="T3011" s="137"/>
      <c r="U3011" s="137"/>
      <c r="V3011" s="137"/>
      <c r="W3011" s="141"/>
      <c r="X3011" s="141"/>
      <c r="Y3011" s="141"/>
      <c r="Z3011" s="111">
        <v>0.97159699892818863</v>
      </c>
      <c r="AA3011" s="111">
        <v>0.95542949756888174</v>
      </c>
      <c r="AB3011" s="25">
        <v>0.66700000000000004</v>
      </c>
      <c r="AC3011" s="111">
        <v>5.45E-2</v>
      </c>
      <c r="AD3011" s="121">
        <v>2803</v>
      </c>
      <c r="AE3011" s="121">
        <v>653</v>
      </c>
      <c r="AF3011" s="121">
        <v>3796</v>
      </c>
      <c r="AG3011" s="121">
        <v>8548</v>
      </c>
    </row>
    <row r="3012" spans="1:33" s="82" customFormat="1">
      <c r="A3012" s="82" t="s">
        <v>163</v>
      </c>
      <c r="B3012" s="13" t="s">
        <v>75</v>
      </c>
      <c r="C3012" s="13" t="s">
        <v>183</v>
      </c>
      <c r="D3012" s="13">
        <v>2018</v>
      </c>
      <c r="E3012" s="13">
        <v>2018</v>
      </c>
      <c r="F3012" s="13" t="s">
        <v>244</v>
      </c>
      <c r="G3012" s="88"/>
      <c r="H3012" s="88"/>
      <c r="I3012" s="88"/>
      <c r="J3012" s="88"/>
      <c r="K3012" s="88"/>
      <c r="L3012" s="88"/>
      <c r="M3012" s="137">
        <v>5315</v>
      </c>
      <c r="N3012" s="137">
        <v>12152</v>
      </c>
      <c r="O3012" s="137"/>
      <c r="P3012" s="137"/>
      <c r="Q3012" s="137"/>
      <c r="R3012" s="137"/>
      <c r="S3012" s="137"/>
      <c r="T3012" s="137"/>
      <c r="U3012" s="137"/>
      <c r="V3012" s="137"/>
      <c r="W3012" s="141"/>
      <c r="X3012" s="141"/>
      <c r="Y3012" s="141"/>
      <c r="Z3012" s="111">
        <v>0.99487179487179489</v>
      </c>
      <c r="AA3012" s="111">
        <v>0.98192771084337349</v>
      </c>
      <c r="AB3012" s="25">
        <v>0.65600000000000003</v>
      </c>
      <c r="AC3012" s="111">
        <v>0.17280000000000001</v>
      </c>
      <c r="AD3012" s="121">
        <v>346</v>
      </c>
      <c r="AE3012" s="121">
        <v>100</v>
      </c>
      <c r="AF3012" s="121">
        <v>533</v>
      </c>
      <c r="AG3012" s="121">
        <v>1209</v>
      </c>
    </row>
    <row r="3013" spans="1:33" s="82" customFormat="1">
      <c r="A3013" s="82" t="s">
        <v>164</v>
      </c>
      <c r="B3013" s="13" t="s">
        <v>75</v>
      </c>
      <c r="C3013" s="13" t="s">
        <v>183</v>
      </c>
      <c r="D3013" s="13">
        <v>2018</v>
      </c>
      <c r="E3013" s="13">
        <v>2018</v>
      </c>
      <c r="F3013" s="13" t="s">
        <v>244</v>
      </c>
      <c r="G3013" s="88"/>
      <c r="H3013" s="88"/>
      <c r="I3013" s="88"/>
      <c r="J3013" s="88"/>
      <c r="K3013" s="88"/>
      <c r="L3013" s="88"/>
      <c r="M3013" s="137">
        <v>4187</v>
      </c>
      <c r="N3013" s="137">
        <v>9032</v>
      </c>
      <c r="O3013" s="137"/>
      <c r="P3013" s="137"/>
      <c r="Q3013" s="137"/>
      <c r="R3013" s="137"/>
      <c r="S3013" s="137"/>
      <c r="T3013" s="137"/>
      <c r="U3013" s="137"/>
      <c r="V3013" s="137"/>
      <c r="W3013" s="141"/>
      <c r="X3013" s="141"/>
      <c r="Y3013" s="141"/>
      <c r="Z3013" s="111">
        <v>0.9425837320574163</v>
      </c>
      <c r="AA3013" s="111">
        <v>0.96052631578947367</v>
      </c>
      <c r="AB3013" s="25">
        <v>0.65600000000000003</v>
      </c>
      <c r="AC3013" s="111">
        <v>0.17280000000000001</v>
      </c>
      <c r="AD3013" s="121">
        <v>433</v>
      </c>
      <c r="AE3013" s="121">
        <v>71</v>
      </c>
      <c r="AF3013" s="121">
        <v>391</v>
      </c>
      <c r="AG3013" s="121">
        <v>867</v>
      </c>
    </row>
    <row r="3014" spans="1:33" s="82" customFormat="1">
      <c r="A3014" s="82" t="s">
        <v>165</v>
      </c>
      <c r="B3014" s="13" t="s">
        <v>75</v>
      </c>
      <c r="C3014" s="13" t="s">
        <v>183</v>
      </c>
      <c r="D3014" s="13">
        <v>2018</v>
      </c>
      <c r="E3014" s="13">
        <v>2018</v>
      </c>
      <c r="F3014" s="13" t="s">
        <v>244</v>
      </c>
      <c r="G3014" s="88"/>
      <c r="H3014" s="88"/>
      <c r="I3014" s="88"/>
      <c r="J3014" s="88"/>
      <c r="K3014" s="88"/>
      <c r="L3014" s="88"/>
      <c r="M3014" s="137">
        <v>995</v>
      </c>
      <c r="N3014" s="137">
        <v>1687</v>
      </c>
      <c r="O3014" s="137"/>
      <c r="P3014" s="137"/>
      <c r="Q3014" s="137"/>
      <c r="R3014" s="137"/>
      <c r="S3014" s="137"/>
      <c r="T3014" s="137"/>
      <c r="U3014" s="137"/>
      <c r="V3014" s="137"/>
      <c r="W3014" s="141"/>
      <c r="X3014" s="141"/>
      <c r="Y3014" s="141"/>
      <c r="Z3014" s="111">
        <v>1</v>
      </c>
      <c r="AA3014" s="111">
        <v>0.84782608695652173</v>
      </c>
      <c r="AB3014" s="25">
        <v>0.65600000000000003</v>
      </c>
      <c r="AC3014" s="111">
        <v>0.17280000000000001</v>
      </c>
      <c r="AD3014" s="121">
        <v>81</v>
      </c>
      <c r="AE3014" s="121">
        <v>16</v>
      </c>
      <c r="AF3014" s="121">
        <v>29</v>
      </c>
      <c r="AG3014" s="121">
        <v>47</v>
      </c>
    </row>
    <row r="3015" spans="1:33" s="82" customFormat="1">
      <c r="A3015" s="82" t="s">
        <v>166</v>
      </c>
      <c r="B3015" s="13" t="s">
        <v>74</v>
      </c>
      <c r="C3015" s="13" t="s">
        <v>183</v>
      </c>
      <c r="D3015" s="13">
        <v>2018</v>
      </c>
      <c r="E3015" s="13">
        <v>2018</v>
      </c>
      <c r="F3015" s="13" t="s">
        <v>244</v>
      </c>
      <c r="G3015" s="88"/>
      <c r="H3015" s="88"/>
      <c r="I3015" s="88"/>
      <c r="J3015" s="88"/>
      <c r="K3015" s="88"/>
      <c r="L3015" s="88"/>
      <c r="M3015" s="137">
        <v>50926</v>
      </c>
      <c r="N3015" s="137">
        <v>117454</v>
      </c>
      <c r="O3015" s="137"/>
      <c r="P3015" s="137"/>
      <c r="Q3015" s="137"/>
      <c r="R3015" s="137"/>
      <c r="S3015" s="137"/>
      <c r="T3015" s="137"/>
      <c r="U3015" s="137"/>
      <c r="V3015" s="137"/>
      <c r="W3015" s="141"/>
      <c r="X3015" s="141"/>
      <c r="Y3015" s="141"/>
      <c r="Z3015" s="111">
        <v>0.9919724770642202</v>
      </c>
      <c r="AA3015" s="111">
        <v>0.74568965517241381</v>
      </c>
      <c r="AB3015" s="25">
        <v>0.28599999999999998</v>
      </c>
      <c r="AC3015" s="111">
        <v>4.2200000000000001E-2</v>
      </c>
      <c r="AD3015" s="121">
        <v>2301</v>
      </c>
      <c r="AE3015" s="121">
        <v>206</v>
      </c>
      <c r="AF3015" s="121">
        <v>7498</v>
      </c>
      <c r="AG3015" s="121">
        <v>17897</v>
      </c>
    </row>
    <row r="3016" spans="1:33" s="82" customFormat="1">
      <c r="A3016" s="82" t="s">
        <v>167</v>
      </c>
      <c r="B3016" s="13" t="s">
        <v>75</v>
      </c>
      <c r="C3016" s="13" t="s">
        <v>183</v>
      </c>
      <c r="D3016" s="13">
        <v>2018</v>
      </c>
      <c r="E3016" s="13">
        <v>2018</v>
      </c>
      <c r="F3016" s="13" t="s">
        <v>244</v>
      </c>
      <c r="G3016" s="88"/>
      <c r="H3016" s="88"/>
      <c r="I3016" s="88"/>
      <c r="J3016" s="88"/>
      <c r="K3016" s="88"/>
      <c r="L3016" s="88"/>
      <c r="M3016" s="137">
        <v>2671</v>
      </c>
      <c r="N3016" s="137">
        <v>4676</v>
      </c>
      <c r="O3016" s="137"/>
      <c r="P3016" s="137"/>
      <c r="Q3016" s="137"/>
      <c r="R3016" s="137"/>
      <c r="S3016" s="137"/>
      <c r="T3016" s="137"/>
      <c r="U3016" s="137"/>
      <c r="V3016" s="137"/>
      <c r="W3016" s="141"/>
      <c r="X3016" s="141"/>
      <c r="Y3016" s="141"/>
      <c r="Z3016" s="111">
        <v>1</v>
      </c>
      <c r="AA3016" s="111">
        <v>0.96341463414634143</v>
      </c>
      <c r="AB3016" s="25">
        <v>0.65600000000000003</v>
      </c>
      <c r="AC3016" s="111">
        <v>0.17280000000000001</v>
      </c>
      <c r="AD3016" s="121">
        <v>185</v>
      </c>
      <c r="AE3016" s="121">
        <v>1</v>
      </c>
      <c r="AF3016" s="121">
        <v>79</v>
      </c>
      <c r="AG3016" s="121">
        <v>127</v>
      </c>
    </row>
    <row r="3017" spans="1:33" s="82" customFormat="1">
      <c r="A3017" s="82" t="s">
        <v>168</v>
      </c>
      <c r="B3017" s="13" t="s">
        <v>74</v>
      </c>
      <c r="C3017" s="13" t="s">
        <v>183</v>
      </c>
      <c r="D3017" s="13">
        <v>2018</v>
      </c>
      <c r="E3017" s="13">
        <v>2018</v>
      </c>
      <c r="F3017" s="13" t="s">
        <v>244</v>
      </c>
      <c r="G3017" s="88"/>
      <c r="H3017" s="88"/>
      <c r="I3017" s="88"/>
      <c r="J3017" s="88"/>
      <c r="K3017" s="88"/>
      <c r="L3017" s="88"/>
      <c r="M3017" s="137">
        <v>34532</v>
      </c>
      <c r="N3017" s="137">
        <v>67699</v>
      </c>
      <c r="O3017" s="137"/>
      <c r="P3017" s="137"/>
      <c r="Q3017" s="137"/>
      <c r="R3017" s="137"/>
      <c r="S3017" s="137"/>
      <c r="T3017" s="137"/>
      <c r="U3017" s="137"/>
      <c r="V3017" s="137"/>
      <c r="W3017" s="141"/>
      <c r="X3017" s="141"/>
      <c r="Y3017" s="141"/>
      <c r="Z3017" s="111">
        <v>0.98540145985401462</v>
      </c>
      <c r="AA3017" s="111">
        <v>0.96843434343434343</v>
      </c>
      <c r="AB3017" s="25">
        <v>0.28599999999999998</v>
      </c>
      <c r="AC3017" s="111">
        <v>6.2799999999999995E-2</v>
      </c>
      <c r="AD3017" s="121">
        <v>2789</v>
      </c>
      <c r="AE3017" s="121">
        <v>591</v>
      </c>
      <c r="AF3017" s="121">
        <v>5821</v>
      </c>
      <c r="AG3017" s="121">
        <v>13569</v>
      </c>
    </row>
    <row r="3018" spans="1:33" s="82" customFormat="1">
      <c r="A3018" s="82" t="s">
        <v>169</v>
      </c>
      <c r="B3018" s="13" t="s">
        <v>74</v>
      </c>
      <c r="C3018" s="13" t="s">
        <v>183</v>
      </c>
      <c r="D3018" s="13">
        <v>2018</v>
      </c>
      <c r="E3018" s="13">
        <v>2018</v>
      </c>
      <c r="F3018" s="13" t="s">
        <v>244</v>
      </c>
      <c r="G3018" s="88"/>
      <c r="H3018" s="88"/>
      <c r="I3018" s="88"/>
      <c r="J3018" s="88"/>
      <c r="K3018" s="88"/>
      <c r="L3018" s="88"/>
      <c r="M3018" s="137">
        <v>10136</v>
      </c>
      <c r="N3018" s="137">
        <v>18290</v>
      </c>
      <c r="O3018" s="137"/>
      <c r="P3018" s="137"/>
      <c r="Q3018" s="137"/>
      <c r="R3018" s="137"/>
      <c r="S3018" s="137"/>
      <c r="T3018" s="137"/>
      <c r="U3018" s="137"/>
      <c r="V3018" s="137"/>
      <c r="W3018" s="141"/>
      <c r="X3018" s="141"/>
      <c r="Y3018" s="141"/>
      <c r="Z3018" s="111">
        <v>0.87188612099644125</v>
      </c>
      <c r="AA3018" s="111">
        <v>0.8896551724137931</v>
      </c>
      <c r="AB3018" s="25">
        <v>0.65600000000000003</v>
      </c>
      <c r="AC3018" s="111">
        <v>0.17280000000000001</v>
      </c>
      <c r="AD3018" s="121">
        <v>983</v>
      </c>
      <c r="AE3018" s="121">
        <v>355</v>
      </c>
      <c r="AF3018" s="121">
        <v>757</v>
      </c>
      <c r="AG3018" s="121">
        <v>1545</v>
      </c>
    </row>
    <row r="3019" spans="1:33" s="82" customFormat="1">
      <c r="A3019" s="82" t="s">
        <v>170</v>
      </c>
      <c r="B3019" s="13" t="s">
        <v>75</v>
      </c>
      <c r="C3019" s="13" t="s">
        <v>183</v>
      </c>
      <c r="D3019" s="13">
        <v>2018</v>
      </c>
      <c r="E3019" s="13">
        <v>2018</v>
      </c>
      <c r="F3019" s="13" t="s">
        <v>244</v>
      </c>
      <c r="G3019" s="88"/>
      <c r="H3019" s="88"/>
      <c r="I3019" s="88"/>
      <c r="J3019" s="88"/>
      <c r="K3019" s="88"/>
      <c r="L3019" s="88"/>
      <c r="M3019" s="137">
        <v>6107</v>
      </c>
      <c r="N3019" s="137">
        <v>13027</v>
      </c>
      <c r="O3019" s="137"/>
      <c r="P3019" s="137"/>
      <c r="Q3019" s="137"/>
      <c r="R3019" s="137"/>
      <c r="S3019" s="137"/>
      <c r="T3019" s="137"/>
      <c r="U3019" s="137"/>
      <c r="V3019" s="137"/>
      <c r="W3019" s="141"/>
      <c r="X3019" s="141"/>
      <c r="Y3019" s="141"/>
      <c r="Z3019" s="111">
        <v>0.99669966996699666</v>
      </c>
      <c r="AA3019" s="111">
        <v>0.96551724137931039</v>
      </c>
      <c r="AB3019" s="25">
        <v>0.65600000000000003</v>
      </c>
      <c r="AC3019" s="111">
        <v>0.17280000000000001</v>
      </c>
      <c r="AD3019" s="121">
        <v>440</v>
      </c>
      <c r="AE3019" s="121">
        <v>87</v>
      </c>
      <c r="AF3019" s="121">
        <v>438</v>
      </c>
      <c r="AG3019" s="121">
        <v>938</v>
      </c>
    </row>
    <row r="3020" spans="1:33" s="82" customFormat="1">
      <c r="A3020" s="48" t="s">
        <v>171</v>
      </c>
      <c r="B3020" s="13" t="s">
        <v>66</v>
      </c>
      <c r="C3020" s="13" t="s">
        <v>62</v>
      </c>
      <c r="D3020" s="13">
        <v>2018</v>
      </c>
      <c r="E3020" s="13">
        <v>2018</v>
      </c>
      <c r="F3020" s="13" t="s">
        <v>244</v>
      </c>
      <c r="G3020" s="88">
        <v>224225</v>
      </c>
      <c r="H3020" s="88">
        <v>1719404</v>
      </c>
      <c r="I3020" s="88">
        <v>1972</v>
      </c>
      <c r="J3020" s="88">
        <v>16429</v>
      </c>
      <c r="K3020" s="88">
        <v>226197</v>
      </c>
      <c r="L3020" s="88">
        <v>1735833</v>
      </c>
      <c r="M3020" s="137">
        <v>1962030</v>
      </c>
      <c r="N3020" s="137">
        <v>3982186</v>
      </c>
      <c r="O3020" s="137">
        <v>573944</v>
      </c>
      <c r="P3020" s="137">
        <v>3365037</v>
      </c>
      <c r="Q3020" s="137">
        <v>3938981</v>
      </c>
      <c r="R3020" s="137">
        <v>6561</v>
      </c>
      <c r="S3020" s="137">
        <v>36644</v>
      </c>
      <c r="T3020" s="137">
        <v>43205</v>
      </c>
      <c r="U3020" s="137">
        <v>580505</v>
      </c>
      <c r="V3020" s="137">
        <v>3401681</v>
      </c>
      <c r="W3020" s="141">
        <v>529078253</v>
      </c>
      <c r="X3020" s="141">
        <v>4719761</v>
      </c>
      <c r="Y3020" s="141">
        <v>533798014</v>
      </c>
      <c r="Z3020" s="111">
        <v>0.98601785837890221</v>
      </c>
      <c r="AA3020" s="111">
        <v>0.93247032612453429</v>
      </c>
      <c r="AB3020" s="25">
        <v>0.68500000000000005</v>
      </c>
      <c r="AC3020" s="111">
        <v>7.0999999999999994E-2</v>
      </c>
      <c r="AD3020" s="121">
        <v>144540</v>
      </c>
      <c r="AE3020" s="121">
        <v>54427</v>
      </c>
      <c r="AF3020" s="121">
        <v>257324</v>
      </c>
      <c r="AG3020" s="121">
        <v>555943</v>
      </c>
    </row>
    <row r="3021" spans="1:33" s="82" customFormat="1">
      <c r="A3021" s="48" t="s">
        <v>172</v>
      </c>
      <c r="B3021" s="13" t="s">
        <v>74</v>
      </c>
      <c r="C3021" s="13" t="s">
        <v>62</v>
      </c>
      <c r="D3021" s="13">
        <v>2018</v>
      </c>
      <c r="E3021" s="13">
        <v>2018</v>
      </c>
      <c r="F3021" s="13" t="s">
        <v>244</v>
      </c>
      <c r="G3021" s="88"/>
      <c r="H3021" s="88"/>
      <c r="I3021" s="88"/>
      <c r="J3021" s="88"/>
      <c r="K3021" s="88"/>
      <c r="L3021" s="88"/>
      <c r="M3021" s="137">
        <v>55132</v>
      </c>
      <c r="N3021" s="137">
        <v>102099</v>
      </c>
      <c r="O3021" s="137"/>
      <c r="P3021" s="137"/>
      <c r="Q3021" s="137"/>
      <c r="R3021" s="137"/>
      <c r="S3021" s="137"/>
      <c r="T3021" s="137"/>
      <c r="U3021" s="137"/>
      <c r="V3021" s="137"/>
      <c r="W3021" s="141"/>
      <c r="X3021" s="141"/>
      <c r="Y3021" s="141"/>
      <c r="Z3021" s="111">
        <v>0.99542184434270764</v>
      </c>
      <c r="AA3021" s="111">
        <v>0.98797896318557477</v>
      </c>
      <c r="AB3021" s="25">
        <v>0.91700000000000004</v>
      </c>
      <c r="AC3021" s="111">
        <v>4.9799999999999997E-2</v>
      </c>
      <c r="AD3021" s="121">
        <v>4935</v>
      </c>
      <c r="AE3021" s="121">
        <v>1819</v>
      </c>
      <c r="AF3021" s="121">
        <v>5943</v>
      </c>
      <c r="AG3021" s="121">
        <v>11702</v>
      </c>
    </row>
    <row r="3022" spans="1:33" s="82" customFormat="1">
      <c r="A3022" s="48" t="s">
        <v>173</v>
      </c>
      <c r="B3022" s="13" t="s">
        <v>75</v>
      </c>
      <c r="C3022" s="13" t="s">
        <v>62</v>
      </c>
      <c r="D3022" s="13">
        <v>2018</v>
      </c>
      <c r="E3022" s="13">
        <v>2018</v>
      </c>
      <c r="F3022" s="13" t="s">
        <v>244</v>
      </c>
      <c r="G3022" s="88"/>
      <c r="H3022" s="88"/>
      <c r="I3022" s="88"/>
      <c r="J3022" s="88"/>
      <c r="K3022" s="88"/>
      <c r="L3022" s="88"/>
      <c r="M3022" s="137">
        <v>76</v>
      </c>
      <c r="N3022" s="137">
        <v>133</v>
      </c>
      <c r="O3022" s="137"/>
      <c r="P3022" s="137"/>
      <c r="Q3022" s="137"/>
      <c r="R3022" s="137"/>
      <c r="S3022" s="137"/>
      <c r="T3022" s="137"/>
      <c r="U3022" s="137"/>
      <c r="V3022" s="137"/>
      <c r="W3022" s="141"/>
      <c r="X3022" s="141"/>
      <c r="Y3022" s="141"/>
      <c r="Z3022" s="25" t="s">
        <v>66</v>
      </c>
      <c r="AA3022" s="25" t="s">
        <v>66</v>
      </c>
      <c r="AB3022" s="25">
        <v>0.66700000000000004</v>
      </c>
      <c r="AC3022" s="111">
        <v>0.191</v>
      </c>
      <c r="AD3022" s="121">
        <v>1</v>
      </c>
      <c r="AE3022" s="121">
        <v>0</v>
      </c>
      <c r="AF3022" s="121" t="s">
        <v>430</v>
      </c>
      <c r="AG3022" s="121" t="s">
        <v>430</v>
      </c>
    </row>
    <row r="3023" spans="1:33" s="82" customFormat="1">
      <c r="A3023" s="48" t="s">
        <v>174</v>
      </c>
      <c r="B3023" s="13" t="s">
        <v>75</v>
      </c>
      <c r="C3023" s="13" t="s">
        <v>62</v>
      </c>
      <c r="D3023" s="13">
        <v>2018</v>
      </c>
      <c r="E3023" s="13">
        <v>2018</v>
      </c>
      <c r="F3023" s="13" t="s">
        <v>244</v>
      </c>
      <c r="G3023" s="88"/>
      <c r="H3023" s="88"/>
      <c r="I3023" s="88"/>
      <c r="J3023" s="88"/>
      <c r="K3023" s="88"/>
      <c r="L3023" s="88"/>
      <c r="M3023" s="137">
        <v>1548</v>
      </c>
      <c r="N3023" s="137">
        <v>2780</v>
      </c>
      <c r="O3023" s="137"/>
      <c r="P3023" s="137"/>
      <c r="Q3023" s="137"/>
      <c r="R3023" s="137"/>
      <c r="S3023" s="137"/>
      <c r="T3023" s="137"/>
      <c r="U3023" s="137"/>
      <c r="V3023" s="137"/>
      <c r="W3023" s="141"/>
      <c r="X3023" s="141"/>
      <c r="Y3023" s="141"/>
      <c r="Z3023" s="111">
        <v>1</v>
      </c>
      <c r="AA3023" s="111">
        <v>0.97777777777777775</v>
      </c>
      <c r="AB3023" s="25">
        <v>0.66700000000000004</v>
      </c>
      <c r="AC3023" s="111">
        <v>0.191</v>
      </c>
      <c r="AD3023" s="121">
        <v>126</v>
      </c>
      <c r="AE3023" s="121">
        <v>24</v>
      </c>
      <c r="AF3023" s="121">
        <v>34</v>
      </c>
      <c r="AG3023" s="121">
        <v>61</v>
      </c>
    </row>
    <row r="3024" spans="1:33" s="82" customFormat="1">
      <c r="A3024" s="48" t="s">
        <v>175</v>
      </c>
      <c r="B3024" s="13" t="s">
        <v>75</v>
      </c>
      <c r="C3024" s="13" t="s">
        <v>62</v>
      </c>
      <c r="D3024" s="13">
        <v>2018</v>
      </c>
      <c r="E3024" s="13">
        <v>2018</v>
      </c>
      <c r="F3024" s="13" t="s">
        <v>244</v>
      </c>
      <c r="G3024" s="88"/>
      <c r="H3024" s="88"/>
      <c r="I3024" s="88"/>
      <c r="J3024" s="88"/>
      <c r="K3024" s="88"/>
      <c r="L3024" s="88"/>
      <c r="M3024" s="137">
        <v>17093</v>
      </c>
      <c r="N3024" s="137">
        <v>30912</v>
      </c>
      <c r="O3024" s="137"/>
      <c r="P3024" s="137"/>
      <c r="Q3024" s="137"/>
      <c r="R3024" s="137"/>
      <c r="S3024" s="137"/>
      <c r="T3024" s="137"/>
      <c r="U3024" s="137"/>
      <c r="V3024" s="137"/>
      <c r="W3024" s="141"/>
      <c r="X3024" s="141"/>
      <c r="Y3024" s="141"/>
      <c r="Z3024" s="111">
        <v>0.95244215938303345</v>
      </c>
      <c r="AA3024" s="111">
        <v>0.94974874371859297</v>
      </c>
      <c r="AB3024" s="25">
        <v>0.66700000000000004</v>
      </c>
      <c r="AC3024" s="111">
        <v>0.191</v>
      </c>
      <c r="AD3024" s="121">
        <v>1520</v>
      </c>
      <c r="AE3024" s="121">
        <v>722</v>
      </c>
      <c r="AF3024" s="121">
        <v>761</v>
      </c>
      <c r="AG3024" s="121">
        <v>1339</v>
      </c>
    </row>
    <row r="3025" spans="1:33" s="82" customFormat="1">
      <c r="A3025" s="48" t="s">
        <v>176</v>
      </c>
      <c r="B3025" s="13" t="s">
        <v>75</v>
      </c>
      <c r="C3025" s="13" t="s">
        <v>62</v>
      </c>
      <c r="D3025" s="13">
        <v>2018</v>
      </c>
      <c r="E3025" s="13">
        <v>2018</v>
      </c>
      <c r="F3025" s="13" t="s">
        <v>244</v>
      </c>
      <c r="G3025" s="88"/>
      <c r="H3025" s="88"/>
      <c r="I3025" s="88"/>
      <c r="J3025" s="88"/>
      <c r="K3025" s="88"/>
      <c r="L3025" s="88"/>
      <c r="M3025" s="137">
        <v>2786</v>
      </c>
      <c r="N3025" s="137">
        <v>5003</v>
      </c>
      <c r="O3025" s="137"/>
      <c r="P3025" s="137"/>
      <c r="Q3025" s="137"/>
      <c r="R3025" s="137"/>
      <c r="S3025" s="137"/>
      <c r="T3025" s="137"/>
      <c r="U3025" s="137"/>
      <c r="V3025" s="137"/>
      <c r="W3025" s="141"/>
      <c r="X3025" s="141"/>
      <c r="Y3025" s="141"/>
      <c r="Z3025" s="111">
        <v>0.99099099099099097</v>
      </c>
      <c r="AA3025" s="111">
        <v>0.94666666666666666</v>
      </c>
      <c r="AB3025" s="25">
        <v>0.66700000000000004</v>
      </c>
      <c r="AC3025" s="111">
        <v>0.191</v>
      </c>
      <c r="AD3025" s="121">
        <v>190</v>
      </c>
      <c r="AE3025" s="121">
        <v>39</v>
      </c>
      <c r="AF3025" s="121">
        <v>56</v>
      </c>
      <c r="AG3025" s="121">
        <v>98</v>
      </c>
    </row>
    <row r="3026" spans="1:33" s="82" customFormat="1">
      <c r="A3026" s="48" t="s">
        <v>177</v>
      </c>
      <c r="B3026" s="13" t="s">
        <v>75</v>
      </c>
      <c r="C3026" s="13" t="s">
        <v>62</v>
      </c>
      <c r="D3026" s="13">
        <v>2018</v>
      </c>
      <c r="E3026" s="13">
        <v>2018</v>
      </c>
      <c r="F3026" s="13" t="s">
        <v>244</v>
      </c>
      <c r="G3026" s="88"/>
      <c r="H3026" s="88"/>
      <c r="I3026" s="88"/>
      <c r="J3026" s="88"/>
      <c r="K3026" s="88"/>
      <c r="L3026" s="88"/>
      <c r="M3026" s="137">
        <v>689</v>
      </c>
      <c r="N3026" s="137">
        <v>1486</v>
      </c>
      <c r="O3026" s="137"/>
      <c r="P3026" s="137"/>
      <c r="Q3026" s="137"/>
      <c r="R3026" s="137"/>
      <c r="S3026" s="137"/>
      <c r="T3026" s="137"/>
      <c r="U3026" s="137"/>
      <c r="V3026" s="137"/>
      <c r="W3026" s="141"/>
      <c r="X3026" s="141"/>
      <c r="Y3026" s="141"/>
      <c r="Z3026" s="111">
        <v>1</v>
      </c>
      <c r="AA3026" s="111">
        <v>0.86956521739130432</v>
      </c>
      <c r="AB3026" s="25">
        <v>0.66700000000000004</v>
      </c>
      <c r="AC3026" s="111">
        <v>0.191</v>
      </c>
      <c r="AD3026" s="121">
        <v>62</v>
      </c>
      <c r="AE3026" s="121">
        <v>15</v>
      </c>
      <c r="AF3026" s="121">
        <v>109</v>
      </c>
      <c r="AG3026" s="121">
        <v>258</v>
      </c>
    </row>
    <row r="3027" spans="1:33" s="82" customFormat="1">
      <c r="A3027" s="48" t="s">
        <v>178</v>
      </c>
      <c r="B3027" s="13" t="s">
        <v>74</v>
      </c>
      <c r="C3027" s="13" t="s">
        <v>62</v>
      </c>
      <c r="D3027" s="13">
        <v>2018</v>
      </c>
      <c r="E3027" s="13">
        <v>2018</v>
      </c>
      <c r="F3027" s="13" t="s">
        <v>244</v>
      </c>
      <c r="G3027" s="88"/>
      <c r="H3027" s="88"/>
      <c r="I3027" s="88"/>
      <c r="J3027" s="88"/>
      <c r="K3027" s="88"/>
      <c r="L3027" s="88"/>
      <c r="M3027" s="137">
        <v>30665</v>
      </c>
      <c r="N3027" s="137">
        <v>60618</v>
      </c>
      <c r="O3027" s="137"/>
      <c r="P3027" s="137"/>
      <c r="Q3027" s="137"/>
      <c r="R3027" s="137"/>
      <c r="S3027" s="137"/>
      <c r="T3027" s="137"/>
      <c r="U3027" s="137"/>
      <c r="V3027" s="137"/>
      <c r="W3027" s="141"/>
      <c r="X3027" s="141"/>
      <c r="Y3027" s="141"/>
      <c r="Z3027" s="111">
        <v>0.96266397578203833</v>
      </c>
      <c r="AA3027" s="111">
        <v>0.98430493273542596</v>
      </c>
      <c r="AB3027" s="25">
        <v>0.85699999999999998</v>
      </c>
      <c r="AC3027" s="111">
        <v>3.39E-2</v>
      </c>
      <c r="AD3027" s="121">
        <v>2334</v>
      </c>
      <c r="AE3027" s="121">
        <v>980</v>
      </c>
      <c r="AF3027" s="121">
        <v>3988</v>
      </c>
      <c r="AG3027" s="121">
        <v>8106</v>
      </c>
    </row>
    <row r="3028" spans="1:33" s="82" customFormat="1">
      <c r="A3028" s="48" t="s">
        <v>179</v>
      </c>
      <c r="B3028" s="13" t="s">
        <v>75</v>
      </c>
      <c r="C3028" s="13" t="s">
        <v>62</v>
      </c>
      <c r="D3028" s="13">
        <v>2018</v>
      </c>
      <c r="E3028" s="13">
        <v>2018</v>
      </c>
      <c r="F3028" s="13" t="s">
        <v>244</v>
      </c>
      <c r="G3028" s="88"/>
      <c r="H3028" s="88"/>
      <c r="I3028" s="88"/>
      <c r="J3028" s="88"/>
      <c r="K3028" s="88"/>
      <c r="L3028" s="88"/>
      <c r="M3028" s="137">
        <v>2526</v>
      </c>
      <c r="N3028" s="137">
        <v>5038</v>
      </c>
      <c r="O3028" s="137"/>
      <c r="P3028" s="137"/>
      <c r="Q3028" s="137"/>
      <c r="R3028" s="137"/>
      <c r="S3028" s="137"/>
      <c r="T3028" s="137"/>
      <c r="U3028" s="137"/>
      <c r="V3028" s="137"/>
      <c r="W3028" s="141"/>
      <c r="X3028" s="141"/>
      <c r="Y3028" s="141"/>
      <c r="Z3028" s="111">
        <v>1</v>
      </c>
      <c r="AA3028" s="111">
        <v>0.92592592592592593</v>
      </c>
      <c r="AB3028" s="25">
        <v>0.66700000000000004</v>
      </c>
      <c r="AC3028" s="111">
        <v>0.191</v>
      </c>
      <c r="AD3028" s="121">
        <v>163</v>
      </c>
      <c r="AE3028" s="121">
        <v>19</v>
      </c>
      <c r="AF3028" s="121">
        <v>104</v>
      </c>
      <c r="AG3028" s="121">
        <v>178</v>
      </c>
    </row>
    <row r="3029" spans="1:33" s="82" customFormat="1">
      <c r="A3029" s="48" t="s">
        <v>180</v>
      </c>
      <c r="B3029" s="13" t="s">
        <v>75</v>
      </c>
      <c r="C3029" s="13" t="s">
        <v>62</v>
      </c>
      <c r="D3029" s="13">
        <v>2018</v>
      </c>
      <c r="E3029" s="13">
        <v>2018</v>
      </c>
      <c r="F3029" s="13" t="s">
        <v>244</v>
      </c>
      <c r="G3029" s="88"/>
      <c r="H3029" s="88"/>
      <c r="I3029" s="88"/>
      <c r="J3029" s="88"/>
      <c r="K3029" s="88"/>
      <c r="L3029" s="88"/>
      <c r="M3029" s="137">
        <v>6456</v>
      </c>
      <c r="N3029" s="137">
        <v>11163</v>
      </c>
      <c r="O3029" s="137"/>
      <c r="P3029" s="137"/>
      <c r="Q3029" s="137"/>
      <c r="R3029" s="137"/>
      <c r="S3029" s="137"/>
      <c r="T3029" s="137"/>
      <c r="U3029" s="137"/>
      <c r="V3029" s="137"/>
      <c r="W3029" s="141"/>
      <c r="X3029" s="141"/>
      <c r="Y3029" s="141"/>
      <c r="Z3029" s="111">
        <v>0.99687499999999996</v>
      </c>
      <c r="AA3029" s="111">
        <v>0.99186991869918695</v>
      </c>
      <c r="AB3029" s="25">
        <v>0.66700000000000004</v>
      </c>
      <c r="AC3029" s="111">
        <v>0.191</v>
      </c>
      <c r="AD3029" s="121">
        <v>577</v>
      </c>
      <c r="AE3029" s="121">
        <v>124</v>
      </c>
      <c r="AF3029" s="121">
        <v>328</v>
      </c>
      <c r="AG3029" s="121">
        <v>668</v>
      </c>
    </row>
    <row r="3030" spans="1:33" s="82" customFormat="1">
      <c r="A3030" s="82" t="s">
        <v>122</v>
      </c>
      <c r="B3030" s="13" t="s">
        <v>74</v>
      </c>
      <c r="C3030" s="13" t="s">
        <v>62</v>
      </c>
      <c r="D3030" s="13">
        <v>2018</v>
      </c>
      <c r="E3030" s="13">
        <v>2018</v>
      </c>
      <c r="F3030" s="13" t="s">
        <v>244</v>
      </c>
      <c r="G3030" s="88"/>
      <c r="H3030" s="88"/>
      <c r="I3030" s="88"/>
      <c r="J3030" s="88"/>
      <c r="K3030" s="88"/>
      <c r="L3030" s="88"/>
      <c r="M3030" s="137">
        <v>94269</v>
      </c>
      <c r="N3030" s="137">
        <v>216111</v>
      </c>
      <c r="O3030" s="137"/>
      <c r="P3030" s="137"/>
      <c r="Q3030" s="137"/>
      <c r="R3030" s="137"/>
      <c r="S3030" s="137"/>
      <c r="T3030" s="137"/>
      <c r="U3030" s="137"/>
      <c r="V3030" s="137"/>
      <c r="W3030" s="141"/>
      <c r="X3030" s="141"/>
      <c r="Y3030" s="141"/>
      <c r="Z3030" s="111">
        <v>0.96257485029940115</v>
      </c>
      <c r="AA3030" s="111">
        <v>0.84230982787340369</v>
      </c>
      <c r="AB3030" s="25">
        <v>0.65</v>
      </c>
      <c r="AC3030" s="111">
        <v>5.0500000000000003E-2</v>
      </c>
      <c r="AD3030" s="121">
        <v>5195</v>
      </c>
      <c r="AE3030" s="121">
        <v>2230</v>
      </c>
      <c r="AF3030" s="121">
        <v>12301</v>
      </c>
      <c r="AG3030" s="121">
        <v>28121</v>
      </c>
    </row>
    <row r="3031" spans="1:33" s="82" customFormat="1">
      <c r="A3031" s="82" t="s">
        <v>123</v>
      </c>
      <c r="B3031" s="13" t="s">
        <v>75</v>
      </c>
      <c r="C3031" s="13" t="s">
        <v>62</v>
      </c>
      <c r="D3031" s="13">
        <v>2018</v>
      </c>
      <c r="E3031" s="13">
        <v>2018</v>
      </c>
      <c r="F3031" s="13" t="s">
        <v>244</v>
      </c>
      <c r="G3031" s="88"/>
      <c r="H3031" s="88"/>
      <c r="I3031" s="88"/>
      <c r="J3031" s="88"/>
      <c r="K3031" s="88"/>
      <c r="L3031" s="88"/>
      <c r="M3031" s="137">
        <v>1492</v>
      </c>
      <c r="N3031" s="137">
        <v>3391</v>
      </c>
      <c r="O3031" s="137"/>
      <c r="P3031" s="137"/>
      <c r="Q3031" s="137"/>
      <c r="R3031" s="137"/>
      <c r="S3031" s="137"/>
      <c r="T3031" s="137"/>
      <c r="U3031" s="137"/>
      <c r="V3031" s="137"/>
      <c r="W3031" s="141"/>
      <c r="X3031" s="141"/>
      <c r="Y3031" s="141"/>
      <c r="Z3031" s="111">
        <v>0.98666666666666669</v>
      </c>
      <c r="AA3031" s="111">
        <v>0.9555555555555556</v>
      </c>
      <c r="AB3031" s="25">
        <v>0.66700000000000004</v>
      </c>
      <c r="AC3031" s="111">
        <v>0.191</v>
      </c>
      <c r="AD3031" s="121">
        <v>122</v>
      </c>
      <c r="AE3031" s="121">
        <v>15</v>
      </c>
      <c r="AF3031" s="121">
        <v>161</v>
      </c>
      <c r="AG3031" s="121">
        <v>338</v>
      </c>
    </row>
    <row r="3032" spans="1:33" s="82" customFormat="1">
      <c r="A3032" s="82" t="s">
        <v>124</v>
      </c>
      <c r="B3032" s="13" t="s">
        <v>75</v>
      </c>
      <c r="C3032" s="13" t="s">
        <v>62</v>
      </c>
      <c r="D3032" s="13">
        <v>2018</v>
      </c>
      <c r="E3032" s="13">
        <v>2018</v>
      </c>
      <c r="F3032" s="13" t="s">
        <v>244</v>
      </c>
      <c r="G3032" s="88"/>
      <c r="H3032" s="88"/>
      <c r="I3032" s="88"/>
      <c r="J3032" s="88"/>
      <c r="K3032" s="88"/>
      <c r="L3032" s="88"/>
      <c r="M3032" s="137">
        <v>11912</v>
      </c>
      <c r="N3032" s="137">
        <v>19754</v>
      </c>
      <c r="O3032" s="137"/>
      <c r="P3032" s="137"/>
      <c r="Q3032" s="137"/>
      <c r="R3032" s="137"/>
      <c r="S3032" s="137"/>
      <c r="T3032" s="137"/>
      <c r="U3032" s="137"/>
      <c r="V3032" s="137"/>
      <c r="W3032" s="141"/>
      <c r="X3032" s="141"/>
      <c r="Y3032" s="141"/>
      <c r="Z3032" s="111">
        <v>0.97889610389610393</v>
      </c>
      <c r="AA3032" s="111">
        <v>0.97447795823665895</v>
      </c>
      <c r="AB3032" s="25">
        <v>0.66700000000000004</v>
      </c>
      <c r="AC3032" s="111">
        <v>0.191</v>
      </c>
      <c r="AD3032" s="121">
        <v>1217</v>
      </c>
      <c r="AE3032" s="121">
        <v>319</v>
      </c>
      <c r="AF3032" s="121">
        <v>461</v>
      </c>
      <c r="AG3032" s="121">
        <v>866</v>
      </c>
    </row>
    <row r="3033" spans="1:33" s="82" customFormat="1">
      <c r="A3033" s="82" t="s">
        <v>125</v>
      </c>
      <c r="B3033" s="13" t="s">
        <v>75</v>
      </c>
      <c r="C3033" s="13" t="s">
        <v>62</v>
      </c>
      <c r="D3033" s="13">
        <v>2018</v>
      </c>
      <c r="E3033" s="13">
        <v>2018</v>
      </c>
      <c r="F3033" s="13" t="s">
        <v>244</v>
      </c>
      <c r="G3033" s="88"/>
      <c r="H3033" s="88"/>
      <c r="I3033" s="88"/>
      <c r="J3033" s="88"/>
      <c r="K3033" s="88"/>
      <c r="L3033" s="88"/>
      <c r="M3033" s="137">
        <v>16729</v>
      </c>
      <c r="N3033" s="137">
        <v>39591</v>
      </c>
      <c r="O3033" s="137"/>
      <c r="P3033" s="137"/>
      <c r="Q3033" s="137"/>
      <c r="R3033" s="137"/>
      <c r="S3033" s="137"/>
      <c r="T3033" s="137"/>
      <c r="U3033" s="137"/>
      <c r="V3033" s="137"/>
      <c r="W3033" s="141"/>
      <c r="X3033" s="141"/>
      <c r="Y3033" s="141"/>
      <c r="Z3033" s="111">
        <v>0.99026425591098743</v>
      </c>
      <c r="AA3033" s="111">
        <v>0.94769874476987448</v>
      </c>
      <c r="AB3033" s="25">
        <v>0.66700000000000004</v>
      </c>
      <c r="AC3033" s="111">
        <v>0.191</v>
      </c>
      <c r="AD3033" s="121">
        <v>1120</v>
      </c>
      <c r="AE3033" s="121">
        <v>143</v>
      </c>
      <c r="AF3033" s="121">
        <v>824</v>
      </c>
      <c r="AG3033" s="121">
        <v>1659</v>
      </c>
    </row>
    <row r="3034" spans="1:33" s="82" customFormat="1">
      <c r="A3034" s="82" t="s">
        <v>126</v>
      </c>
      <c r="B3034" s="13" t="s">
        <v>75</v>
      </c>
      <c r="C3034" s="13" t="s">
        <v>62</v>
      </c>
      <c r="D3034" s="13">
        <v>2018</v>
      </c>
      <c r="E3034" s="13">
        <v>2018</v>
      </c>
      <c r="F3034" s="13" t="s">
        <v>244</v>
      </c>
      <c r="G3034" s="88"/>
      <c r="H3034" s="88"/>
      <c r="I3034" s="88"/>
      <c r="J3034" s="88"/>
      <c r="K3034" s="88"/>
      <c r="L3034" s="88"/>
      <c r="M3034" s="137">
        <v>1052</v>
      </c>
      <c r="N3034" s="137">
        <v>2011</v>
      </c>
      <c r="O3034" s="137"/>
      <c r="P3034" s="137"/>
      <c r="Q3034" s="137"/>
      <c r="R3034" s="137"/>
      <c r="S3034" s="137"/>
      <c r="T3034" s="137"/>
      <c r="U3034" s="137"/>
      <c r="V3034" s="137"/>
      <c r="W3034" s="141"/>
      <c r="X3034" s="141"/>
      <c r="Y3034" s="141"/>
      <c r="Z3034" s="111">
        <v>1</v>
      </c>
      <c r="AA3034" s="111">
        <v>0.90697674418604646</v>
      </c>
      <c r="AB3034" s="25">
        <v>0.66700000000000004</v>
      </c>
      <c r="AC3034" s="111">
        <v>0.191</v>
      </c>
      <c r="AD3034" s="121">
        <v>77</v>
      </c>
      <c r="AE3034" s="121">
        <v>0</v>
      </c>
      <c r="AF3034" s="121">
        <v>54</v>
      </c>
      <c r="AG3034" s="121">
        <v>115</v>
      </c>
    </row>
    <row r="3035" spans="1:33" s="82" customFormat="1">
      <c r="A3035" s="82" t="s">
        <v>127</v>
      </c>
      <c r="B3035" s="13" t="s">
        <v>75</v>
      </c>
      <c r="C3035" s="13" t="s">
        <v>62</v>
      </c>
      <c r="D3035" s="13">
        <v>2018</v>
      </c>
      <c r="E3035" s="13">
        <v>2018</v>
      </c>
      <c r="F3035" s="13" t="s">
        <v>244</v>
      </c>
      <c r="G3035" s="88"/>
      <c r="H3035" s="88"/>
      <c r="I3035" s="88"/>
      <c r="J3035" s="88"/>
      <c r="K3035" s="88"/>
      <c r="L3035" s="88"/>
      <c r="M3035" s="137">
        <v>67659</v>
      </c>
      <c r="N3035" s="137">
        <v>155710</v>
      </c>
      <c r="O3035" s="137"/>
      <c r="P3035" s="137"/>
      <c r="Q3035" s="137"/>
      <c r="R3035" s="137"/>
      <c r="S3035" s="137"/>
      <c r="T3035" s="137"/>
      <c r="U3035" s="137"/>
      <c r="V3035" s="137"/>
      <c r="W3035" s="141"/>
      <c r="X3035" s="141"/>
      <c r="Y3035" s="141"/>
      <c r="Z3035" s="111">
        <v>0.98555850279988211</v>
      </c>
      <c r="AA3035" s="111">
        <v>0.93242049469964661</v>
      </c>
      <c r="AB3035" s="25">
        <v>0.41699999999999998</v>
      </c>
      <c r="AC3035" s="111">
        <v>2.4E-2</v>
      </c>
      <c r="AD3035" s="121">
        <v>5232</v>
      </c>
      <c r="AE3035" s="121">
        <v>1633</v>
      </c>
      <c r="AF3035" s="121">
        <v>9478</v>
      </c>
      <c r="AG3035" s="121">
        <v>22117</v>
      </c>
    </row>
    <row r="3036" spans="1:33" s="82" customFormat="1">
      <c r="A3036" s="82" t="s">
        <v>128</v>
      </c>
      <c r="B3036" s="13" t="s">
        <v>75</v>
      </c>
      <c r="C3036" s="13" t="s">
        <v>62</v>
      </c>
      <c r="D3036" s="13">
        <v>2018</v>
      </c>
      <c r="E3036" s="13">
        <v>2018</v>
      </c>
      <c r="F3036" s="13" t="s">
        <v>244</v>
      </c>
      <c r="G3036" s="88"/>
      <c r="H3036" s="88"/>
      <c r="I3036" s="88"/>
      <c r="J3036" s="88"/>
      <c r="K3036" s="88"/>
      <c r="L3036" s="88"/>
      <c r="M3036" s="137">
        <v>10649</v>
      </c>
      <c r="N3036" s="137">
        <v>23750</v>
      </c>
      <c r="O3036" s="137"/>
      <c r="P3036" s="137"/>
      <c r="Q3036" s="137"/>
      <c r="R3036" s="137"/>
      <c r="S3036" s="137"/>
      <c r="T3036" s="137"/>
      <c r="U3036" s="137"/>
      <c r="V3036" s="137"/>
      <c r="W3036" s="141"/>
      <c r="X3036" s="141"/>
      <c r="Y3036" s="141"/>
      <c r="Z3036" s="111">
        <v>1</v>
      </c>
      <c r="AA3036" s="111">
        <v>0.95702005730659023</v>
      </c>
      <c r="AB3036" s="25">
        <v>0.66700000000000004</v>
      </c>
      <c r="AC3036" s="111">
        <v>0.191</v>
      </c>
      <c r="AD3036" s="121">
        <v>765</v>
      </c>
      <c r="AE3036" s="121">
        <v>147</v>
      </c>
      <c r="AF3036" s="121">
        <v>1171</v>
      </c>
      <c r="AG3036" s="121">
        <v>2806</v>
      </c>
    </row>
    <row r="3037" spans="1:33" s="82" customFormat="1">
      <c r="A3037" s="82" t="s">
        <v>129</v>
      </c>
      <c r="B3037" s="13" t="s">
        <v>75</v>
      </c>
      <c r="C3037" s="13" t="s">
        <v>62</v>
      </c>
      <c r="D3037" s="13">
        <v>2018</v>
      </c>
      <c r="E3037" s="13">
        <v>2018</v>
      </c>
      <c r="F3037" s="13" t="s">
        <v>244</v>
      </c>
      <c r="G3037" s="88"/>
      <c r="H3037" s="88"/>
      <c r="I3037" s="88"/>
      <c r="J3037" s="88"/>
      <c r="K3037" s="88"/>
      <c r="L3037" s="88"/>
      <c r="M3037" s="137">
        <v>6323</v>
      </c>
      <c r="N3037" s="137">
        <v>11547</v>
      </c>
      <c r="O3037" s="137"/>
      <c r="P3037" s="137"/>
      <c r="Q3037" s="137"/>
      <c r="R3037" s="137"/>
      <c r="S3037" s="137"/>
      <c r="T3037" s="137"/>
      <c r="U3037" s="137"/>
      <c r="V3037" s="137"/>
      <c r="W3037" s="141"/>
      <c r="X3037" s="141"/>
      <c r="Y3037" s="141"/>
      <c r="Z3037" s="111">
        <v>0.92203389830508475</v>
      </c>
      <c r="AA3037" s="111">
        <v>0.86294416243654826</v>
      </c>
      <c r="AB3037" s="25">
        <v>0.66700000000000004</v>
      </c>
      <c r="AC3037" s="111">
        <v>0.191</v>
      </c>
      <c r="AD3037" s="121">
        <v>422</v>
      </c>
      <c r="AE3037" s="121">
        <v>67</v>
      </c>
      <c r="AF3037" s="121">
        <v>356</v>
      </c>
      <c r="AG3037" s="121">
        <v>693</v>
      </c>
    </row>
    <row r="3038" spans="1:33" s="82" customFormat="1">
      <c r="A3038" s="82" t="s">
        <v>130</v>
      </c>
      <c r="B3038" s="13" t="s">
        <v>75</v>
      </c>
      <c r="C3038" s="13" t="s">
        <v>62</v>
      </c>
      <c r="D3038" s="13">
        <v>2018</v>
      </c>
      <c r="E3038" s="13">
        <v>2018</v>
      </c>
      <c r="F3038" s="13" t="s">
        <v>244</v>
      </c>
      <c r="G3038" s="88"/>
      <c r="H3038" s="88"/>
      <c r="I3038" s="88"/>
      <c r="J3038" s="88"/>
      <c r="K3038" s="88"/>
      <c r="L3038" s="88"/>
      <c r="M3038" s="137">
        <v>1505</v>
      </c>
      <c r="N3038" s="137">
        <v>2944</v>
      </c>
      <c r="O3038" s="137"/>
      <c r="P3038" s="137"/>
      <c r="Q3038" s="137"/>
      <c r="R3038" s="137"/>
      <c r="S3038" s="137"/>
      <c r="T3038" s="137"/>
      <c r="U3038" s="137"/>
      <c r="V3038" s="137"/>
      <c r="W3038" s="141"/>
      <c r="X3038" s="141"/>
      <c r="Y3038" s="141"/>
      <c r="Z3038" s="111">
        <v>0.98550724637681164</v>
      </c>
      <c r="AA3038" s="111">
        <v>0.88372093023255816</v>
      </c>
      <c r="AB3038" s="25">
        <v>0.66700000000000004</v>
      </c>
      <c r="AC3038" s="111">
        <v>0.191</v>
      </c>
      <c r="AD3038" s="121">
        <v>86</v>
      </c>
      <c r="AE3038" s="121">
        <v>13</v>
      </c>
      <c r="AF3038" s="121">
        <v>73</v>
      </c>
      <c r="AG3038" s="121">
        <v>142</v>
      </c>
    </row>
    <row r="3039" spans="1:33" s="82" customFormat="1">
      <c r="A3039" s="82" t="s">
        <v>131</v>
      </c>
      <c r="B3039" s="13" t="s">
        <v>76</v>
      </c>
      <c r="C3039" s="13" t="s">
        <v>62</v>
      </c>
      <c r="D3039" s="13">
        <v>2018</v>
      </c>
      <c r="E3039" s="13">
        <v>2018</v>
      </c>
      <c r="F3039" s="13" t="s">
        <v>244</v>
      </c>
      <c r="G3039" s="88"/>
      <c r="H3039" s="88"/>
      <c r="I3039" s="88"/>
      <c r="J3039" s="88"/>
      <c r="K3039" s="88"/>
      <c r="L3039" s="88"/>
      <c r="M3039" s="137">
        <v>549968</v>
      </c>
      <c r="N3039" s="137">
        <v>1075868</v>
      </c>
      <c r="O3039" s="137"/>
      <c r="P3039" s="137"/>
      <c r="Q3039" s="137"/>
      <c r="R3039" s="137"/>
      <c r="S3039" s="137"/>
      <c r="T3039" s="137"/>
      <c r="U3039" s="137"/>
      <c r="V3039" s="137"/>
      <c r="W3039" s="141"/>
      <c r="X3039" s="141"/>
      <c r="Y3039" s="141"/>
      <c r="Z3039" s="111">
        <v>0.99248373345299534</v>
      </c>
      <c r="AA3039" s="111">
        <v>0.91869169017140373</v>
      </c>
      <c r="AB3039" s="25">
        <v>0.78900000000000003</v>
      </c>
      <c r="AC3039" s="111">
        <v>8.3599999999999994E-2</v>
      </c>
      <c r="AD3039" s="121">
        <v>40116</v>
      </c>
      <c r="AE3039" s="121">
        <v>19446</v>
      </c>
      <c r="AF3039" s="121">
        <v>85316</v>
      </c>
      <c r="AG3039" s="121">
        <v>178330</v>
      </c>
    </row>
    <row r="3040" spans="1:33" s="82" customFormat="1">
      <c r="A3040" s="82" t="s">
        <v>132</v>
      </c>
      <c r="B3040" s="13" t="s">
        <v>75</v>
      </c>
      <c r="C3040" s="13" t="s">
        <v>62</v>
      </c>
      <c r="D3040" s="13">
        <v>2018</v>
      </c>
      <c r="E3040" s="13">
        <v>2018</v>
      </c>
      <c r="F3040" s="13" t="s">
        <v>244</v>
      </c>
      <c r="G3040" s="88"/>
      <c r="H3040" s="88"/>
      <c r="I3040" s="88"/>
      <c r="J3040" s="88"/>
      <c r="K3040" s="88"/>
      <c r="L3040" s="88"/>
      <c r="M3040" s="137">
        <v>11343</v>
      </c>
      <c r="N3040" s="137">
        <v>27316</v>
      </c>
      <c r="O3040" s="137"/>
      <c r="P3040" s="137"/>
      <c r="Q3040" s="137"/>
      <c r="R3040" s="137"/>
      <c r="S3040" s="137"/>
      <c r="T3040" s="137"/>
      <c r="U3040" s="137"/>
      <c r="V3040" s="137"/>
      <c r="W3040" s="141"/>
      <c r="X3040" s="141"/>
      <c r="Y3040" s="141"/>
      <c r="Z3040" s="111">
        <v>0.98947368421052628</v>
      </c>
      <c r="AA3040" s="111">
        <v>0.99586776859504134</v>
      </c>
      <c r="AB3040" s="25">
        <v>0.66700000000000004</v>
      </c>
      <c r="AC3040" s="111">
        <v>0.191</v>
      </c>
      <c r="AD3040" s="121">
        <v>554</v>
      </c>
      <c r="AE3040" s="121">
        <v>28</v>
      </c>
      <c r="AF3040" s="121">
        <v>2505</v>
      </c>
      <c r="AG3040" s="121">
        <v>6147</v>
      </c>
    </row>
    <row r="3041" spans="1:33" s="82" customFormat="1">
      <c r="A3041" s="82" t="s">
        <v>133</v>
      </c>
      <c r="B3041" s="13" t="s">
        <v>75</v>
      </c>
      <c r="C3041" s="13" t="s">
        <v>62</v>
      </c>
      <c r="D3041" s="13">
        <v>2018</v>
      </c>
      <c r="E3041" s="13">
        <v>2018</v>
      </c>
      <c r="F3041" s="13" t="s">
        <v>244</v>
      </c>
      <c r="G3041" s="88"/>
      <c r="H3041" s="88"/>
      <c r="I3041" s="88"/>
      <c r="J3041" s="88"/>
      <c r="K3041" s="88"/>
      <c r="L3041" s="88"/>
      <c r="M3041" s="137">
        <v>6023</v>
      </c>
      <c r="N3041" s="137">
        <v>9803</v>
      </c>
      <c r="O3041" s="137"/>
      <c r="P3041" s="137"/>
      <c r="Q3041" s="137"/>
      <c r="R3041" s="137"/>
      <c r="S3041" s="137"/>
      <c r="T3041" s="137"/>
      <c r="U3041" s="137"/>
      <c r="V3041" s="137"/>
      <c r="W3041" s="141"/>
      <c r="X3041" s="141"/>
      <c r="Y3041" s="141"/>
      <c r="Z3041" s="111">
        <v>0.97286821705426352</v>
      </c>
      <c r="AA3041" s="111">
        <v>0.94674556213017746</v>
      </c>
      <c r="AB3041" s="25">
        <v>0.66700000000000004</v>
      </c>
      <c r="AC3041" s="111">
        <v>0.191</v>
      </c>
      <c r="AD3041" s="121">
        <v>446</v>
      </c>
      <c r="AE3041" s="121">
        <v>143</v>
      </c>
      <c r="AF3041" s="121">
        <v>1047</v>
      </c>
      <c r="AG3041" s="121">
        <v>1927</v>
      </c>
    </row>
    <row r="3042" spans="1:33" s="82" customFormat="1">
      <c r="A3042" s="82" t="s">
        <v>134</v>
      </c>
      <c r="B3042" s="13" t="s">
        <v>75</v>
      </c>
      <c r="C3042" s="13" t="s">
        <v>62</v>
      </c>
      <c r="D3042" s="13">
        <v>2018</v>
      </c>
      <c r="E3042" s="13">
        <v>2018</v>
      </c>
      <c r="F3042" s="13" t="s">
        <v>244</v>
      </c>
      <c r="G3042" s="88"/>
      <c r="H3042" s="88"/>
      <c r="I3042" s="88"/>
      <c r="J3042" s="88"/>
      <c r="K3042" s="88"/>
      <c r="L3042" s="88"/>
      <c r="M3042" s="137">
        <v>1035</v>
      </c>
      <c r="N3042" s="137">
        <v>1904</v>
      </c>
      <c r="O3042" s="137"/>
      <c r="P3042" s="137"/>
      <c r="Q3042" s="137"/>
      <c r="R3042" s="137"/>
      <c r="S3042" s="137"/>
      <c r="T3042" s="137"/>
      <c r="U3042" s="137"/>
      <c r="V3042" s="137"/>
      <c r="W3042" s="141"/>
      <c r="X3042" s="141"/>
      <c r="Y3042" s="141"/>
      <c r="Z3042" s="111">
        <v>1</v>
      </c>
      <c r="AA3042" s="111">
        <v>1</v>
      </c>
      <c r="AB3042" s="25">
        <v>0.66700000000000004</v>
      </c>
      <c r="AC3042" s="111">
        <v>0.191</v>
      </c>
      <c r="AD3042" s="121">
        <v>54</v>
      </c>
      <c r="AE3042" s="121">
        <v>12</v>
      </c>
      <c r="AF3042" s="121">
        <v>24</v>
      </c>
      <c r="AG3042" s="121">
        <v>42</v>
      </c>
    </row>
    <row r="3043" spans="1:33" s="82" customFormat="1">
      <c r="A3043" s="82" t="s">
        <v>135</v>
      </c>
      <c r="B3043" s="13" t="s">
        <v>75</v>
      </c>
      <c r="C3043" s="13" t="s">
        <v>62</v>
      </c>
      <c r="D3043" s="13">
        <v>2018</v>
      </c>
      <c r="E3043" s="13">
        <v>2018</v>
      </c>
      <c r="F3043" s="13" t="s">
        <v>244</v>
      </c>
      <c r="G3043" s="88"/>
      <c r="H3043" s="88"/>
      <c r="I3043" s="88"/>
      <c r="J3043" s="88"/>
      <c r="K3043" s="88"/>
      <c r="L3043" s="88"/>
      <c r="M3043" s="137">
        <v>6261</v>
      </c>
      <c r="N3043" s="137">
        <v>11601</v>
      </c>
      <c r="O3043" s="137"/>
      <c r="P3043" s="137"/>
      <c r="Q3043" s="137"/>
      <c r="R3043" s="137"/>
      <c r="S3043" s="137"/>
      <c r="T3043" s="137"/>
      <c r="U3043" s="137"/>
      <c r="V3043" s="137"/>
      <c r="W3043" s="141"/>
      <c r="X3043" s="141"/>
      <c r="Y3043" s="141"/>
      <c r="Z3043" s="111">
        <v>0.96163682864450128</v>
      </c>
      <c r="AA3043" s="111">
        <v>0.87096774193548387</v>
      </c>
      <c r="AB3043" s="25">
        <v>0.66700000000000004</v>
      </c>
      <c r="AC3043" s="111">
        <v>0.191</v>
      </c>
      <c r="AD3043" s="121">
        <v>514</v>
      </c>
      <c r="AE3043" s="121">
        <v>66</v>
      </c>
      <c r="AF3043" s="121">
        <v>469</v>
      </c>
      <c r="AG3043" s="121">
        <v>1057</v>
      </c>
    </row>
    <row r="3044" spans="1:33" s="82" customFormat="1">
      <c r="A3044" s="82" t="s">
        <v>136</v>
      </c>
      <c r="B3044" s="13" t="s">
        <v>75</v>
      </c>
      <c r="C3044" s="13" t="s">
        <v>62</v>
      </c>
      <c r="D3044" s="13">
        <v>2018</v>
      </c>
      <c r="E3044" s="13">
        <v>2018</v>
      </c>
      <c r="F3044" s="13" t="s">
        <v>244</v>
      </c>
      <c r="G3044" s="88"/>
      <c r="H3044" s="88"/>
      <c r="I3044" s="88"/>
      <c r="J3044" s="88"/>
      <c r="K3044" s="88"/>
      <c r="L3044" s="88"/>
      <c r="M3044" s="137">
        <v>23019</v>
      </c>
      <c r="N3044" s="137">
        <v>52609</v>
      </c>
      <c r="O3044" s="137"/>
      <c r="P3044" s="137"/>
      <c r="Q3044" s="137"/>
      <c r="R3044" s="137"/>
      <c r="S3044" s="137"/>
      <c r="T3044" s="137"/>
      <c r="U3044" s="137"/>
      <c r="V3044" s="137"/>
      <c r="W3044" s="141"/>
      <c r="X3044" s="141"/>
      <c r="Y3044" s="141"/>
      <c r="Z3044" s="111">
        <v>0.99250936329588013</v>
      </c>
      <c r="AA3044" s="111">
        <v>0.98083623693379796</v>
      </c>
      <c r="AB3044" s="25">
        <v>1</v>
      </c>
      <c r="AC3044" s="111">
        <v>3.1899999999999998E-2</v>
      </c>
      <c r="AD3044" s="121">
        <v>1433</v>
      </c>
      <c r="AE3044" s="121">
        <v>337</v>
      </c>
      <c r="AF3044" s="121">
        <v>3186</v>
      </c>
      <c r="AG3044" s="121">
        <v>7514</v>
      </c>
    </row>
    <row r="3045" spans="1:33" s="82" customFormat="1">
      <c r="A3045" s="82" t="s">
        <v>137</v>
      </c>
      <c r="B3045" s="13" t="s">
        <v>75</v>
      </c>
      <c r="C3045" s="13" t="s">
        <v>62</v>
      </c>
      <c r="D3045" s="13">
        <v>2018</v>
      </c>
      <c r="E3045" s="13">
        <v>2018</v>
      </c>
      <c r="F3045" s="13" t="s">
        <v>244</v>
      </c>
      <c r="G3045" s="88"/>
      <c r="H3045" s="88"/>
      <c r="I3045" s="88"/>
      <c r="J3045" s="88"/>
      <c r="K3045" s="88"/>
      <c r="L3045" s="88"/>
      <c r="M3045" s="137">
        <v>592</v>
      </c>
      <c r="N3045" s="137">
        <v>1188</v>
      </c>
      <c r="O3045" s="137"/>
      <c r="P3045" s="137"/>
      <c r="Q3045" s="137"/>
      <c r="R3045" s="137"/>
      <c r="S3045" s="137"/>
      <c r="T3045" s="137"/>
      <c r="U3045" s="137"/>
      <c r="V3045" s="137"/>
      <c r="W3045" s="141"/>
      <c r="X3045" s="141"/>
      <c r="Y3045" s="141"/>
      <c r="Z3045" s="111">
        <v>1</v>
      </c>
      <c r="AA3045" s="111">
        <v>0.91666666666666663</v>
      </c>
      <c r="AB3045" s="25">
        <v>0.66700000000000004</v>
      </c>
      <c r="AC3045" s="111">
        <v>0.191</v>
      </c>
      <c r="AD3045" s="121">
        <v>46</v>
      </c>
      <c r="AE3045" s="121">
        <v>14</v>
      </c>
      <c r="AF3045" s="121">
        <v>36</v>
      </c>
      <c r="AG3045" s="121">
        <v>62</v>
      </c>
    </row>
    <row r="3046" spans="1:33" s="82" customFormat="1">
      <c r="A3046" s="82" t="s">
        <v>138</v>
      </c>
      <c r="B3046" s="13" t="s">
        <v>75</v>
      </c>
      <c r="C3046" s="13" t="s">
        <v>62</v>
      </c>
      <c r="D3046" s="13">
        <v>2018</v>
      </c>
      <c r="E3046" s="13">
        <v>2018</v>
      </c>
      <c r="F3046" s="13" t="s">
        <v>244</v>
      </c>
      <c r="G3046" s="88"/>
      <c r="H3046" s="88"/>
      <c r="I3046" s="88"/>
      <c r="J3046" s="88"/>
      <c r="K3046" s="88"/>
      <c r="L3046" s="88"/>
      <c r="M3046" s="137">
        <v>373</v>
      </c>
      <c r="N3046" s="137">
        <v>665</v>
      </c>
      <c r="O3046" s="137"/>
      <c r="P3046" s="137"/>
      <c r="Q3046" s="137"/>
      <c r="R3046" s="137"/>
      <c r="S3046" s="137"/>
      <c r="T3046" s="137"/>
      <c r="U3046" s="137"/>
      <c r="V3046" s="137"/>
      <c r="W3046" s="141"/>
      <c r="X3046" s="141"/>
      <c r="Y3046" s="141"/>
      <c r="Z3046" s="111">
        <v>1</v>
      </c>
      <c r="AA3046" s="111">
        <v>0.90909090909090906</v>
      </c>
      <c r="AB3046" s="25">
        <v>0.66700000000000004</v>
      </c>
      <c r="AC3046" s="111">
        <v>0.191</v>
      </c>
      <c r="AD3046" s="121">
        <v>34</v>
      </c>
      <c r="AE3046" s="121">
        <v>5</v>
      </c>
      <c r="AF3046" s="121">
        <v>44</v>
      </c>
      <c r="AG3046" s="121">
        <v>94</v>
      </c>
    </row>
    <row r="3047" spans="1:33" s="82" customFormat="1">
      <c r="A3047" s="82" t="s">
        <v>139</v>
      </c>
      <c r="B3047" s="13" t="s">
        <v>75</v>
      </c>
      <c r="C3047" s="13" t="s">
        <v>62</v>
      </c>
      <c r="D3047" s="13">
        <v>2018</v>
      </c>
      <c r="E3047" s="13">
        <v>2018</v>
      </c>
      <c r="F3047" s="13" t="s">
        <v>244</v>
      </c>
      <c r="G3047" s="88"/>
      <c r="H3047" s="88"/>
      <c r="I3047" s="88"/>
      <c r="J3047" s="88"/>
      <c r="K3047" s="88"/>
      <c r="L3047" s="88"/>
      <c r="M3047" s="137">
        <v>21326</v>
      </c>
      <c r="N3047" s="137">
        <v>47521</v>
      </c>
      <c r="O3047" s="137"/>
      <c r="P3047" s="137"/>
      <c r="Q3047" s="137"/>
      <c r="R3047" s="137"/>
      <c r="S3047" s="137"/>
      <c r="T3047" s="137"/>
      <c r="U3047" s="137"/>
      <c r="V3047" s="137"/>
      <c r="W3047" s="141"/>
      <c r="X3047" s="141"/>
      <c r="Y3047" s="141"/>
      <c r="Z3047" s="111">
        <v>0.99523809523809526</v>
      </c>
      <c r="AA3047" s="111">
        <v>0.94573643410852715</v>
      </c>
      <c r="AB3047" s="25">
        <v>0.25</v>
      </c>
      <c r="AC3047" s="111">
        <v>4.4299999999999999E-2</v>
      </c>
      <c r="AD3047" s="121">
        <v>1474</v>
      </c>
      <c r="AE3047" s="121">
        <v>466</v>
      </c>
      <c r="AF3047" s="121">
        <v>6731</v>
      </c>
      <c r="AG3047" s="121">
        <v>15830</v>
      </c>
    </row>
    <row r="3048" spans="1:33" s="82" customFormat="1">
      <c r="A3048" s="82" t="s">
        <v>140</v>
      </c>
      <c r="B3048" s="13" t="s">
        <v>75</v>
      </c>
      <c r="C3048" s="13" t="s">
        <v>62</v>
      </c>
      <c r="D3048" s="13">
        <v>2018</v>
      </c>
      <c r="E3048" s="13">
        <v>2018</v>
      </c>
      <c r="F3048" s="13" t="s">
        <v>244</v>
      </c>
      <c r="G3048" s="88"/>
      <c r="H3048" s="88"/>
      <c r="I3048" s="88"/>
      <c r="J3048" s="88"/>
      <c r="K3048" s="88"/>
      <c r="L3048" s="88"/>
      <c r="M3048" s="137">
        <v>3053</v>
      </c>
      <c r="N3048" s="137">
        <v>6066</v>
      </c>
      <c r="O3048" s="137"/>
      <c r="P3048" s="137"/>
      <c r="Q3048" s="137"/>
      <c r="R3048" s="137"/>
      <c r="S3048" s="137"/>
      <c r="T3048" s="137"/>
      <c r="U3048" s="137"/>
      <c r="V3048" s="137"/>
      <c r="W3048" s="141"/>
      <c r="X3048" s="141"/>
      <c r="Y3048" s="141"/>
      <c r="Z3048" s="111">
        <v>0.98113207547169812</v>
      </c>
      <c r="AA3048" s="111">
        <v>0.90769230769230769</v>
      </c>
      <c r="AB3048" s="25">
        <v>0.66700000000000004</v>
      </c>
      <c r="AC3048" s="111">
        <v>0.191</v>
      </c>
      <c r="AD3048" s="121">
        <v>241</v>
      </c>
      <c r="AE3048" s="121">
        <v>64</v>
      </c>
      <c r="AF3048" s="121">
        <v>598</v>
      </c>
      <c r="AG3048" s="121">
        <v>1305</v>
      </c>
    </row>
    <row r="3049" spans="1:33" s="82" customFormat="1">
      <c r="A3049" s="82" t="s">
        <v>141</v>
      </c>
      <c r="B3049" s="13" t="s">
        <v>75</v>
      </c>
      <c r="C3049" s="13" t="s">
        <v>62</v>
      </c>
      <c r="D3049" s="13">
        <v>2018</v>
      </c>
      <c r="E3049" s="13">
        <v>2018</v>
      </c>
      <c r="F3049" s="13" t="s">
        <v>244</v>
      </c>
      <c r="G3049" s="88"/>
      <c r="H3049" s="88"/>
      <c r="I3049" s="88"/>
      <c r="J3049" s="88"/>
      <c r="K3049" s="88"/>
      <c r="L3049" s="88"/>
      <c r="M3049" s="137">
        <v>4064</v>
      </c>
      <c r="N3049" s="137">
        <v>6976</v>
      </c>
      <c r="O3049" s="137"/>
      <c r="P3049" s="137"/>
      <c r="Q3049" s="137"/>
      <c r="R3049" s="137"/>
      <c r="S3049" s="137"/>
      <c r="T3049" s="137"/>
      <c r="U3049" s="137"/>
      <c r="V3049" s="137"/>
      <c r="W3049" s="141"/>
      <c r="X3049" s="141"/>
      <c r="Y3049" s="141"/>
      <c r="Z3049" s="111">
        <v>0.875</v>
      </c>
      <c r="AA3049" s="111">
        <v>0.76428571428571423</v>
      </c>
      <c r="AB3049" s="25">
        <v>0.66700000000000004</v>
      </c>
      <c r="AC3049" s="111">
        <v>0.191</v>
      </c>
      <c r="AD3049" s="121">
        <v>350</v>
      </c>
      <c r="AE3049" s="121">
        <v>137</v>
      </c>
      <c r="AF3049" s="121">
        <v>115</v>
      </c>
      <c r="AG3049" s="121">
        <v>204</v>
      </c>
    </row>
    <row r="3050" spans="1:33" s="82" customFormat="1">
      <c r="A3050" s="82" t="s">
        <v>142</v>
      </c>
      <c r="B3050" s="13" t="s">
        <v>74</v>
      </c>
      <c r="C3050" s="13" t="s">
        <v>62</v>
      </c>
      <c r="D3050" s="13">
        <v>2018</v>
      </c>
      <c r="E3050" s="13">
        <v>2018</v>
      </c>
      <c r="F3050" s="13" t="s">
        <v>244</v>
      </c>
      <c r="G3050" s="88"/>
      <c r="H3050" s="88"/>
      <c r="I3050" s="88"/>
      <c r="J3050" s="88"/>
      <c r="K3050" s="88"/>
      <c r="L3050" s="88"/>
      <c r="M3050" s="137">
        <v>110752</v>
      </c>
      <c r="N3050" s="137">
        <v>221451</v>
      </c>
      <c r="O3050" s="137"/>
      <c r="P3050" s="137"/>
      <c r="Q3050" s="137"/>
      <c r="R3050" s="137"/>
      <c r="S3050" s="137"/>
      <c r="T3050" s="137"/>
      <c r="U3050" s="137"/>
      <c r="V3050" s="137"/>
      <c r="W3050" s="141"/>
      <c r="X3050" s="141"/>
      <c r="Y3050" s="141"/>
      <c r="Z3050" s="111">
        <v>0.99236994219653174</v>
      </c>
      <c r="AA3050" s="111">
        <v>0.99770431588613406</v>
      </c>
      <c r="AB3050" s="25">
        <v>0.63600000000000001</v>
      </c>
      <c r="AC3050" s="111">
        <v>8.3699999999999997E-2</v>
      </c>
      <c r="AD3050" s="121">
        <v>7311</v>
      </c>
      <c r="AE3050" s="121">
        <v>2615</v>
      </c>
      <c r="AF3050" s="121">
        <v>21722</v>
      </c>
      <c r="AG3050" s="121">
        <v>48153</v>
      </c>
    </row>
    <row r="3051" spans="1:33" s="82" customFormat="1">
      <c r="A3051" s="82" t="s">
        <v>143</v>
      </c>
      <c r="B3051" s="13" t="s">
        <v>74</v>
      </c>
      <c r="C3051" s="13" t="s">
        <v>62</v>
      </c>
      <c r="D3051" s="13">
        <v>2018</v>
      </c>
      <c r="E3051" s="13">
        <v>2018</v>
      </c>
      <c r="F3051" s="13" t="s">
        <v>244</v>
      </c>
      <c r="G3051" s="88"/>
      <c r="H3051" s="88"/>
      <c r="I3051" s="88"/>
      <c r="J3051" s="88"/>
      <c r="K3051" s="88"/>
      <c r="L3051" s="88"/>
      <c r="M3051" s="137">
        <v>8328</v>
      </c>
      <c r="N3051" s="137">
        <v>15110</v>
      </c>
      <c r="O3051" s="137"/>
      <c r="P3051" s="137"/>
      <c r="Q3051" s="137"/>
      <c r="R3051" s="137"/>
      <c r="S3051" s="137"/>
      <c r="T3051" s="137"/>
      <c r="U3051" s="137"/>
      <c r="V3051" s="137"/>
      <c r="W3051" s="141"/>
      <c r="X3051" s="141"/>
      <c r="Y3051" s="141"/>
      <c r="Z3051" s="111">
        <v>0.99137931034482762</v>
      </c>
      <c r="AA3051" s="111">
        <v>0.95857988165680474</v>
      </c>
      <c r="AB3051" s="25">
        <v>0.66700000000000004</v>
      </c>
      <c r="AC3051" s="111">
        <v>0.191</v>
      </c>
      <c r="AD3051" s="121">
        <v>617</v>
      </c>
      <c r="AE3051" s="121">
        <v>288</v>
      </c>
      <c r="AF3051" s="121">
        <v>526</v>
      </c>
      <c r="AG3051" s="121">
        <v>1127</v>
      </c>
    </row>
    <row r="3052" spans="1:33" s="82" customFormat="1">
      <c r="A3052" s="82" t="s">
        <v>144</v>
      </c>
      <c r="B3052" s="13" t="s">
        <v>75</v>
      </c>
      <c r="C3052" s="13" t="s">
        <v>62</v>
      </c>
      <c r="D3052" s="13">
        <v>2018</v>
      </c>
      <c r="E3052" s="13">
        <v>2018</v>
      </c>
      <c r="F3052" s="13" t="s">
        <v>244</v>
      </c>
      <c r="G3052" s="88"/>
      <c r="H3052" s="88"/>
      <c r="I3052" s="88"/>
      <c r="J3052" s="88"/>
      <c r="K3052" s="88"/>
      <c r="L3052" s="88"/>
      <c r="M3052" s="137">
        <v>1193</v>
      </c>
      <c r="N3052" s="137">
        <v>2174</v>
      </c>
      <c r="O3052" s="137"/>
      <c r="P3052" s="137"/>
      <c r="Q3052" s="137"/>
      <c r="R3052" s="137"/>
      <c r="S3052" s="137"/>
      <c r="T3052" s="137"/>
      <c r="U3052" s="137"/>
      <c r="V3052" s="137"/>
      <c r="W3052" s="141"/>
      <c r="X3052" s="141"/>
      <c r="Y3052" s="141"/>
      <c r="Z3052" s="111">
        <v>1</v>
      </c>
      <c r="AA3052" s="111">
        <v>0.9</v>
      </c>
      <c r="AB3052" s="25">
        <v>0.66700000000000004</v>
      </c>
      <c r="AC3052" s="111">
        <v>0.191</v>
      </c>
      <c r="AD3052" s="121">
        <v>58</v>
      </c>
      <c r="AE3052" s="121">
        <v>18</v>
      </c>
      <c r="AF3052" s="121">
        <v>43</v>
      </c>
      <c r="AG3052" s="121">
        <v>80</v>
      </c>
    </row>
    <row r="3053" spans="1:33" s="82" customFormat="1">
      <c r="A3053" s="82" t="s">
        <v>145</v>
      </c>
      <c r="B3053" s="13" t="s">
        <v>75</v>
      </c>
      <c r="C3053" s="13" t="s">
        <v>62</v>
      </c>
      <c r="D3053" s="13">
        <v>2018</v>
      </c>
      <c r="E3053" s="13">
        <v>2018</v>
      </c>
      <c r="F3053" s="13" t="s">
        <v>244</v>
      </c>
      <c r="G3053" s="88"/>
      <c r="H3053" s="88"/>
      <c r="I3053" s="88"/>
      <c r="J3053" s="88"/>
      <c r="K3053" s="88"/>
      <c r="L3053" s="88"/>
      <c r="M3053" s="137">
        <v>116445</v>
      </c>
      <c r="N3053" s="137">
        <v>253355</v>
      </c>
      <c r="O3053" s="137"/>
      <c r="P3053" s="137"/>
      <c r="Q3053" s="137"/>
      <c r="R3053" s="137"/>
      <c r="S3053" s="137"/>
      <c r="T3053" s="137"/>
      <c r="U3053" s="137"/>
      <c r="V3053" s="137"/>
      <c r="W3053" s="141"/>
      <c r="X3053" s="141"/>
      <c r="Y3053" s="141"/>
      <c r="Z3053" s="111">
        <v>0.99431009957325744</v>
      </c>
      <c r="AA3053" s="111">
        <v>0.92977605750622061</v>
      </c>
      <c r="AB3053" s="25">
        <v>0.66700000000000004</v>
      </c>
      <c r="AC3053" s="111">
        <v>4.2500000000000003E-2</v>
      </c>
      <c r="AD3053" s="121">
        <v>9279</v>
      </c>
      <c r="AE3053" s="121">
        <v>3034</v>
      </c>
      <c r="AF3053" s="121">
        <v>12313</v>
      </c>
      <c r="AG3053" s="121">
        <v>28459</v>
      </c>
    </row>
    <row r="3054" spans="1:33" s="82" customFormat="1">
      <c r="A3054" s="82" t="s">
        <v>146</v>
      </c>
      <c r="B3054" s="13" t="s">
        <v>74</v>
      </c>
      <c r="C3054" s="13" t="s">
        <v>62</v>
      </c>
      <c r="D3054" s="13">
        <v>2018</v>
      </c>
      <c r="E3054" s="13">
        <v>2018</v>
      </c>
      <c r="F3054" s="13" t="s">
        <v>244</v>
      </c>
      <c r="G3054" s="88"/>
      <c r="H3054" s="88"/>
      <c r="I3054" s="88"/>
      <c r="J3054" s="88"/>
      <c r="K3054" s="88"/>
      <c r="L3054" s="88"/>
      <c r="M3054" s="137">
        <v>95020</v>
      </c>
      <c r="N3054" s="137">
        <v>198328</v>
      </c>
      <c r="O3054" s="137"/>
      <c r="P3054" s="137"/>
      <c r="Q3054" s="137"/>
      <c r="R3054" s="137"/>
      <c r="S3054" s="137"/>
      <c r="T3054" s="137"/>
      <c r="U3054" s="137"/>
      <c r="V3054" s="137"/>
      <c r="W3054" s="141"/>
      <c r="X3054" s="141"/>
      <c r="Y3054" s="141"/>
      <c r="Z3054" s="111">
        <v>0.99210794297352345</v>
      </c>
      <c r="AA3054" s="111">
        <v>0.91422482685135853</v>
      </c>
      <c r="AB3054" s="25">
        <v>0.7</v>
      </c>
      <c r="AC3054" s="111">
        <v>6.7000000000000004E-2</v>
      </c>
      <c r="AD3054" s="121">
        <v>8056</v>
      </c>
      <c r="AE3054" s="121">
        <v>2924</v>
      </c>
      <c r="AF3054" s="121">
        <v>7274</v>
      </c>
      <c r="AG3054" s="121">
        <v>14794</v>
      </c>
    </row>
    <row r="3055" spans="1:33" s="82" customFormat="1">
      <c r="A3055" s="82" t="s">
        <v>147</v>
      </c>
      <c r="B3055" s="13" t="s">
        <v>75</v>
      </c>
      <c r="C3055" s="13" t="s">
        <v>62</v>
      </c>
      <c r="D3055" s="13">
        <v>2018</v>
      </c>
      <c r="E3055" s="13">
        <v>2018</v>
      </c>
      <c r="F3055" s="13" t="s">
        <v>244</v>
      </c>
      <c r="G3055" s="88"/>
      <c r="H3055" s="88"/>
      <c r="I3055" s="88"/>
      <c r="J3055" s="88"/>
      <c r="K3055" s="88"/>
      <c r="L3055" s="88"/>
      <c r="M3055" s="137">
        <v>2128</v>
      </c>
      <c r="N3055" s="137">
        <v>4652</v>
      </c>
      <c r="O3055" s="137"/>
      <c r="P3055" s="137"/>
      <c r="Q3055" s="137"/>
      <c r="R3055" s="137"/>
      <c r="S3055" s="137"/>
      <c r="T3055" s="137"/>
      <c r="U3055" s="137"/>
      <c r="V3055" s="137"/>
      <c r="W3055" s="141"/>
      <c r="X3055" s="141"/>
      <c r="Y3055" s="141"/>
      <c r="Z3055" s="111">
        <v>0.98958333333333337</v>
      </c>
      <c r="AA3055" s="111">
        <v>0.93939393939393945</v>
      </c>
      <c r="AB3055" s="25">
        <v>0.66700000000000004</v>
      </c>
      <c r="AC3055" s="111">
        <v>0.191</v>
      </c>
      <c r="AD3055" s="121">
        <v>136</v>
      </c>
      <c r="AE3055" s="121">
        <v>30</v>
      </c>
      <c r="AF3055" s="121">
        <v>287</v>
      </c>
      <c r="AG3055" s="121">
        <v>704</v>
      </c>
    </row>
    <row r="3056" spans="1:33" s="82" customFormat="1">
      <c r="A3056" s="82" t="s">
        <v>148</v>
      </c>
      <c r="B3056" s="13" t="s">
        <v>75</v>
      </c>
      <c r="C3056" s="13" t="s">
        <v>62</v>
      </c>
      <c r="D3056" s="13">
        <v>2018</v>
      </c>
      <c r="E3056" s="13">
        <v>2018</v>
      </c>
      <c r="F3056" s="13" t="s">
        <v>244</v>
      </c>
      <c r="G3056" s="88"/>
      <c r="H3056" s="88"/>
      <c r="I3056" s="88"/>
      <c r="J3056" s="88"/>
      <c r="K3056" s="88"/>
      <c r="L3056" s="88"/>
      <c r="M3056" s="137">
        <v>157177</v>
      </c>
      <c r="N3056" s="137">
        <v>339363</v>
      </c>
      <c r="O3056" s="137"/>
      <c r="P3056" s="137"/>
      <c r="Q3056" s="137"/>
      <c r="R3056" s="137"/>
      <c r="S3056" s="137"/>
      <c r="T3056" s="137"/>
      <c r="U3056" s="137"/>
      <c r="V3056" s="137"/>
      <c r="W3056" s="141"/>
      <c r="X3056" s="141"/>
      <c r="Y3056" s="141"/>
      <c r="Z3056" s="111">
        <v>0.9924543288324067</v>
      </c>
      <c r="AA3056" s="111">
        <v>0.94956554590102005</v>
      </c>
      <c r="AB3056" s="25">
        <v>0.6</v>
      </c>
      <c r="AC3056" s="111">
        <v>4.99E-2</v>
      </c>
      <c r="AD3056" s="121">
        <v>11295</v>
      </c>
      <c r="AE3056" s="121">
        <v>3073</v>
      </c>
      <c r="AF3056" s="121">
        <v>16309</v>
      </c>
      <c r="AG3056" s="121">
        <v>35697</v>
      </c>
    </row>
    <row r="3057" spans="1:33" s="82" customFormat="1">
      <c r="A3057" s="82" t="s">
        <v>149</v>
      </c>
      <c r="B3057" s="13" t="s">
        <v>74</v>
      </c>
      <c r="C3057" s="13" t="s">
        <v>62</v>
      </c>
      <c r="D3057" s="13">
        <v>2018</v>
      </c>
      <c r="E3057" s="13">
        <v>2018</v>
      </c>
      <c r="F3057" s="13" t="s">
        <v>244</v>
      </c>
      <c r="G3057" s="88"/>
      <c r="H3057" s="88"/>
      <c r="I3057" s="88"/>
      <c r="J3057" s="88"/>
      <c r="K3057" s="88"/>
      <c r="L3057" s="88"/>
      <c r="M3057" s="137">
        <v>131828</v>
      </c>
      <c r="N3057" s="137">
        <v>259098</v>
      </c>
      <c r="O3057" s="137"/>
      <c r="P3057" s="137"/>
      <c r="Q3057" s="137"/>
      <c r="R3057" s="137"/>
      <c r="S3057" s="137"/>
      <c r="T3057" s="137"/>
      <c r="U3057" s="137"/>
      <c r="V3057" s="137"/>
      <c r="W3057" s="141"/>
      <c r="X3057" s="141"/>
      <c r="Y3057" s="141"/>
      <c r="Z3057" s="111">
        <v>0.9813284864507601</v>
      </c>
      <c r="AA3057" s="111">
        <v>0.96798336798336804</v>
      </c>
      <c r="AB3057" s="25">
        <v>0.72699999999999998</v>
      </c>
      <c r="AC3057" s="111">
        <v>4.41E-2</v>
      </c>
      <c r="AD3057" s="121">
        <v>11829</v>
      </c>
      <c r="AE3057" s="121">
        <v>5290</v>
      </c>
      <c r="AF3057" s="121">
        <v>12275</v>
      </c>
      <c r="AG3057" s="121">
        <v>25618</v>
      </c>
    </row>
    <row r="3058" spans="1:33" s="82" customFormat="1">
      <c r="A3058" s="82" t="s">
        <v>150</v>
      </c>
      <c r="B3058" s="13" t="s">
        <v>74</v>
      </c>
      <c r="C3058" s="13" t="s">
        <v>62</v>
      </c>
      <c r="D3058" s="13">
        <v>2018</v>
      </c>
      <c r="E3058" s="13">
        <v>2018</v>
      </c>
      <c r="F3058" s="13" t="s">
        <v>244</v>
      </c>
      <c r="G3058" s="88"/>
      <c r="H3058" s="88"/>
      <c r="I3058" s="88"/>
      <c r="J3058" s="88"/>
      <c r="K3058" s="88"/>
      <c r="L3058" s="88"/>
      <c r="M3058" s="137">
        <v>32889</v>
      </c>
      <c r="N3058" s="137">
        <v>48648</v>
      </c>
      <c r="O3058" s="137"/>
      <c r="P3058" s="137"/>
      <c r="Q3058" s="137"/>
      <c r="R3058" s="137"/>
      <c r="S3058" s="137"/>
      <c r="T3058" s="137"/>
      <c r="U3058" s="137"/>
      <c r="V3058" s="137"/>
      <c r="W3058" s="141"/>
      <c r="X3058" s="141"/>
      <c r="Y3058" s="141"/>
      <c r="Z3058" s="111">
        <v>0.975103734439834</v>
      </c>
      <c r="AA3058" s="111">
        <v>0.88524590163934425</v>
      </c>
      <c r="AB3058" s="25">
        <v>0.5</v>
      </c>
      <c r="AC3058" s="111">
        <v>6.6199999999999995E-2</v>
      </c>
      <c r="AD3058" s="121">
        <v>2923</v>
      </c>
      <c r="AE3058" s="121">
        <v>1124</v>
      </c>
      <c r="AF3058" s="121">
        <v>3199</v>
      </c>
      <c r="AG3058" s="121">
        <v>5322</v>
      </c>
    </row>
    <row r="3059" spans="1:33" s="82" customFormat="1">
      <c r="A3059" s="82" t="s">
        <v>151</v>
      </c>
      <c r="B3059" s="13" t="s">
        <v>75</v>
      </c>
      <c r="C3059" s="13" t="s">
        <v>62</v>
      </c>
      <c r="D3059" s="13">
        <v>2018</v>
      </c>
      <c r="E3059" s="13">
        <v>2018</v>
      </c>
      <c r="F3059" s="13" t="s">
        <v>244</v>
      </c>
      <c r="G3059" s="88"/>
      <c r="H3059" s="88"/>
      <c r="I3059" s="88"/>
      <c r="J3059" s="88"/>
      <c r="K3059" s="88"/>
      <c r="L3059" s="88"/>
      <c r="M3059" s="137">
        <v>45905</v>
      </c>
      <c r="N3059" s="137">
        <v>100490</v>
      </c>
      <c r="O3059" s="137"/>
      <c r="P3059" s="137"/>
      <c r="Q3059" s="137"/>
      <c r="R3059" s="137"/>
      <c r="S3059" s="137"/>
      <c r="T3059" s="137"/>
      <c r="U3059" s="137"/>
      <c r="V3059" s="137"/>
      <c r="W3059" s="141"/>
      <c r="X3059" s="141"/>
      <c r="Y3059" s="141"/>
      <c r="Z3059" s="111">
        <v>0.98753387533875336</v>
      </c>
      <c r="AA3059" s="111">
        <v>0.92091836734693877</v>
      </c>
      <c r="AB3059" s="25">
        <v>0.625</v>
      </c>
      <c r="AC3059" s="111">
        <v>2.9000000000000001E-2</v>
      </c>
      <c r="AD3059" s="121">
        <v>2867</v>
      </c>
      <c r="AE3059" s="121">
        <v>991</v>
      </c>
      <c r="AF3059" s="121">
        <v>5603</v>
      </c>
      <c r="AG3059" s="121">
        <v>12305</v>
      </c>
    </row>
    <row r="3060" spans="1:33" s="82" customFormat="1">
      <c r="A3060" s="82" t="s">
        <v>152</v>
      </c>
      <c r="B3060" s="13" t="s">
        <v>74</v>
      </c>
      <c r="C3060" s="13" t="s">
        <v>62</v>
      </c>
      <c r="D3060" s="13">
        <v>2018</v>
      </c>
      <c r="E3060" s="13">
        <v>2018</v>
      </c>
      <c r="F3060" s="13" t="s">
        <v>244</v>
      </c>
      <c r="G3060" s="88"/>
      <c r="H3060" s="88"/>
      <c r="I3060" s="88"/>
      <c r="J3060" s="88"/>
      <c r="K3060" s="88"/>
      <c r="L3060" s="88"/>
      <c r="M3060" s="137">
        <v>9350</v>
      </c>
      <c r="N3060" s="137">
        <v>16106</v>
      </c>
      <c r="O3060" s="137"/>
      <c r="P3060" s="137"/>
      <c r="Q3060" s="137"/>
      <c r="R3060" s="137"/>
      <c r="S3060" s="137"/>
      <c r="T3060" s="137"/>
      <c r="U3060" s="137"/>
      <c r="V3060" s="137"/>
      <c r="W3060" s="141"/>
      <c r="X3060" s="141"/>
      <c r="Y3060" s="141"/>
      <c r="Z3060" s="111">
        <v>0.97329376854599403</v>
      </c>
      <c r="AA3060" s="111">
        <v>0.95726495726495731</v>
      </c>
      <c r="AB3060" s="25">
        <v>0.66700000000000004</v>
      </c>
      <c r="AC3060" s="111">
        <v>0.191</v>
      </c>
      <c r="AD3060" s="121">
        <v>706</v>
      </c>
      <c r="AE3060" s="121">
        <v>238</v>
      </c>
      <c r="AF3060" s="121">
        <v>930</v>
      </c>
      <c r="AG3060" s="121">
        <v>2014</v>
      </c>
    </row>
    <row r="3061" spans="1:33" s="82" customFormat="1">
      <c r="A3061" s="82" t="s">
        <v>153</v>
      </c>
      <c r="B3061" s="13" t="s">
        <v>74</v>
      </c>
      <c r="C3061" s="13" t="s">
        <v>62</v>
      </c>
      <c r="D3061" s="13">
        <v>2018</v>
      </c>
      <c r="E3061" s="13">
        <v>2018</v>
      </c>
      <c r="F3061" s="13" t="s">
        <v>244</v>
      </c>
      <c r="G3061" s="88"/>
      <c r="H3061" s="88"/>
      <c r="I3061" s="88"/>
      <c r="J3061" s="88"/>
      <c r="K3061" s="88"/>
      <c r="L3061" s="88"/>
      <c r="M3061" s="137">
        <v>12661</v>
      </c>
      <c r="N3061" s="137">
        <v>23928</v>
      </c>
      <c r="O3061" s="137"/>
      <c r="P3061" s="137"/>
      <c r="Q3061" s="137"/>
      <c r="R3061" s="137"/>
      <c r="S3061" s="137"/>
      <c r="T3061" s="137"/>
      <c r="U3061" s="137"/>
      <c r="V3061" s="137"/>
      <c r="W3061" s="141"/>
      <c r="X3061" s="141"/>
      <c r="Y3061" s="141"/>
      <c r="Z3061" s="111">
        <v>0.98019801980198018</v>
      </c>
      <c r="AA3061" s="111">
        <v>0.93548387096774188</v>
      </c>
      <c r="AB3061" s="25">
        <v>0.66700000000000004</v>
      </c>
      <c r="AC3061" s="111">
        <v>0.191</v>
      </c>
      <c r="AD3061" s="121">
        <v>946</v>
      </c>
      <c r="AE3061" s="121">
        <v>311</v>
      </c>
      <c r="AF3061" s="121">
        <v>2589</v>
      </c>
      <c r="AG3061" s="121">
        <v>5227</v>
      </c>
    </row>
    <row r="3062" spans="1:33" s="82" customFormat="1">
      <c r="A3062" s="82" t="s">
        <v>154</v>
      </c>
      <c r="B3062" s="13" t="s">
        <v>74</v>
      </c>
      <c r="C3062" s="13" t="s">
        <v>62</v>
      </c>
      <c r="D3062" s="13">
        <v>2018</v>
      </c>
      <c r="E3062" s="13">
        <v>2018</v>
      </c>
      <c r="F3062" s="13" t="s">
        <v>244</v>
      </c>
      <c r="G3062" s="88"/>
      <c r="H3062" s="88"/>
      <c r="I3062" s="88"/>
      <c r="J3062" s="88"/>
      <c r="K3062" s="88"/>
      <c r="L3062" s="88"/>
      <c r="M3062" s="137">
        <v>20426</v>
      </c>
      <c r="N3062" s="137">
        <v>40135</v>
      </c>
      <c r="O3062" s="137"/>
      <c r="P3062" s="137"/>
      <c r="Q3062" s="137"/>
      <c r="R3062" s="137"/>
      <c r="S3062" s="137"/>
      <c r="T3062" s="137"/>
      <c r="U3062" s="137"/>
      <c r="V3062" s="137"/>
      <c r="W3062" s="141"/>
      <c r="X3062" s="141"/>
      <c r="Y3062" s="141"/>
      <c r="Z3062" s="111">
        <v>0.94468546637744033</v>
      </c>
      <c r="AA3062" s="111">
        <v>0.93137254901960786</v>
      </c>
      <c r="AB3062" s="25">
        <v>0.66700000000000004</v>
      </c>
      <c r="AC3062" s="111">
        <v>0.191</v>
      </c>
      <c r="AD3062" s="121">
        <v>1732</v>
      </c>
      <c r="AE3062" s="121">
        <v>921</v>
      </c>
      <c r="AF3062" s="121">
        <v>4583</v>
      </c>
      <c r="AG3062" s="121">
        <v>10735</v>
      </c>
    </row>
    <row r="3063" spans="1:33" s="82" customFormat="1">
      <c r="A3063" s="82" t="s">
        <v>155</v>
      </c>
      <c r="B3063" s="13" t="s">
        <v>74</v>
      </c>
      <c r="C3063" s="13" t="s">
        <v>62</v>
      </c>
      <c r="D3063" s="13">
        <v>2018</v>
      </c>
      <c r="E3063" s="13">
        <v>2018</v>
      </c>
      <c r="F3063" s="13" t="s">
        <v>244</v>
      </c>
      <c r="G3063" s="88"/>
      <c r="H3063" s="88"/>
      <c r="I3063" s="88"/>
      <c r="J3063" s="88"/>
      <c r="K3063" s="88"/>
      <c r="L3063" s="88"/>
      <c r="M3063" s="137">
        <v>43723</v>
      </c>
      <c r="N3063" s="137">
        <v>82792</v>
      </c>
      <c r="O3063" s="137"/>
      <c r="P3063" s="137"/>
      <c r="Q3063" s="137"/>
      <c r="R3063" s="137"/>
      <c r="S3063" s="137"/>
      <c r="T3063" s="137"/>
      <c r="U3063" s="137"/>
      <c r="V3063" s="137"/>
      <c r="W3063" s="141"/>
      <c r="X3063" s="141"/>
      <c r="Y3063" s="141"/>
      <c r="Z3063" s="111">
        <v>0.99597315436241607</v>
      </c>
      <c r="AA3063" s="111">
        <v>0.98292220113851991</v>
      </c>
      <c r="AB3063" s="25">
        <v>0.75</v>
      </c>
      <c r="AC3063" s="111">
        <v>6.6699999999999995E-2</v>
      </c>
      <c r="AD3063" s="121">
        <v>2822</v>
      </c>
      <c r="AE3063" s="121">
        <v>805</v>
      </c>
      <c r="AF3063" s="121">
        <v>7164</v>
      </c>
      <c r="AG3063" s="121">
        <v>14932</v>
      </c>
    </row>
    <row r="3064" spans="1:33" s="82" customFormat="1">
      <c r="A3064" s="82" t="s">
        <v>156</v>
      </c>
      <c r="B3064" s="13" t="s">
        <v>74</v>
      </c>
      <c r="C3064" s="13" t="s">
        <v>62</v>
      </c>
      <c r="D3064" s="13">
        <v>2018</v>
      </c>
      <c r="E3064" s="13">
        <v>2018</v>
      </c>
      <c r="F3064" s="13" t="s">
        <v>244</v>
      </c>
      <c r="G3064" s="88"/>
      <c r="H3064" s="88"/>
      <c r="I3064" s="88"/>
      <c r="J3064" s="88"/>
      <c r="K3064" s="88"/>
      <c r="L3064" s="88"/>
      <c r="M3064" s="137">
        <v>14826</v>
      </c>
      <c r="N3064" s="137">
        <v>26060</v>
      </c>
      <c r="O3064" s="137"/>
      <c r="P3064" s="137"/>
      <c r="Q3064" s="137"/>
      <c r="R3064" s="137"/>
      <c r="S3064" s="137"/>
      <c r="T3064" s="137"/>
      <c r="U3064" s="137"/>
      <c r="V3064" s="137"/>
      <c r="W3064" s="141"/>
      <c r="X3064" s="141"/>
      <c r="Y3064" s="141"/>
      <c r="Z3064" s="111">
        <v>0.96831683168316829</v>
      </c>
      <c r="AA3064" s="111">
        <v>0.984375</v>
      </c>
      <c r="AB3064" s="25">
        <v>0.66700000000000004</v>
      </c>
      <c r="AC3064" s="111">
        <v>0.191</v>
      </c>
      <c r="AD3064" s="121">
        <v>867</v>
      </c>
      <c r="AE3064" s="121">
        <v>403</v>
      </c>
      <c r="AF3064" s="121">
        <v>2250</v>
      </c>
      <c r="AG3064" s="121">
        <v>4905</v>
      </c>
    </row>
    <row r="3065" spans="1:33" s="82" customFormat="1">
      <c r="A3065" s="82" t="s">
        <v>157</v>
      </c>
      <c r="B3065" s="13" t="s">
        <v>75</v>
      </c>
      <c r="C3065" s="13" t="s">
        <v>62</v>
      </c>
      <c r="D3065" s="13">
        <v>2018</v>
      </c>
      <c r="E3065" s="13">
        <v>2018</v>
      </c>
      <c r="F3065" s="13" t="s">
        <v>244</v>
      </c>
      <c r="G3065" s="88"/>
      <c r="H3065" s="88"/>
      <c r="I3065" s="88"/>
      <c r="J3065" s="88"/>
      <c r="K3065" s="88"/>
      <c r="L3065" s="88"/>
      <c r="M3065" s="137">
        <v>12254</v>
      </c>
      <c r="N3065" s="137">
        <v>22729</v>
      </c>
      <c r="O3065" s="137"/>
      <c r="P3065" s="137"/>
      <c r="Q3065" s="137"/>
      <c r="R3065" s="137"/>
      <c r="S3065" s="137"/>
      <c r="T3065" s="137"/>
      <c r="U3065" s="137"/>
      <c r="V3065" s="137"/>
      <c r="W3065" s="141"/>
      <c r="X3065" s="141"/>
      <c r="Y3065" s="141"/>
      <c r="Z3065" s="111">
        <v>0.93023255813953487</v>
      </c>
      <c r="AA3065" s="111">
        <v>0.94915254237288138</v>
      </c>
      <c r="AB3065" s="25">
        <v>0.66700000000000004</v>
      </c>
      <c r="AC3065" s="111">
        <v>0.191</v>
      </c>
      <c r="AD3065" s="121">
        <v>1017</v>
      </c>
      <c r="AE3065" s="121">
        <v>226</v>
      </c>
      <c r="AF3065" s="121">
        <v>493</v>
      </c>
      <c r="AG3065" s="121">
        <v>813</v>
      </c>
    </row>
    <row r="3066" spans="1:33" s="82" customFormat="1">
      <c r="A3066" s="82" t="s">
        <v>158</v>
      </c>
      <c r="B3066" s="13" t="s">
        <v>75</v>
      </c>
      <c r="C3066" s="13" t="s">
        <v>62</v>
      </c>
      <c r="D3066" s="13">
        <v>2018</v>
      </c>
      <c r="E3066" s="13">
        <v>2018</v>
      </c>
      <c r="F3066" s="13" t="s">
        <v>244</v>
      </c>
      <c r="G3066" s="88"/>
      <c r="H3066" s="88"/>
      <c r="I3066" s="88"/>
      <c r="J3066" s="88"/>
      <c r="K3066" s="88"/>
      <c r="L3066" s="88"/>
      <c r="M3066" s="137">
        <v>146</v>
      </c>
      <c r="N3066" s="137">
        <v>243</v>
      </c>
      <c r="O3066" s="137"/>
      <c r="P3066" s="137"/>
      <c r="Q3066" s="137"/>
      <c r="R3066" s="137"/>
      <c r="S3066" s="137"/>
      <c r="T3066" s="137"/>
      <c r="U3066" s="137"/>
      <c r="V3066" s="137"/>
      <c r="W3066" s="141"/>
      <c r="X3066" s="141"/>
      <c r="Y3066" s="141"/>
      <c r="Z3066" s="111">
        <v>1</v>
      </c>
      <c r="AA3066" s="111">
        <v>0.5</v>
      </c>
      <c r="AB3066" s="25">
        <v>0.66700000000000004</v>
      </c>
      <c r="AC3066" s="111">
        <v>0.191</v>
      </c>
      <c r="AD3066" s="121">
        <v>6</v>
      </c>
      <c r="AE3066" s="121">
        <v>0</v>
      </c>
      <c r="AF3066" s="121" t="s">
        <v>430</v>
      </c>
      <c r="AG3066" s="121" t="s">
        <v>430</v>
      </c>
    </row>
    <row r="3067" spans="1:33" s="82" customFormat="1">
      <c r="A3067" s="82" t="s">
        <v>159</v>
      </c>
      <c r="B3067" s="13" t="s">
        <v>75</v>
      </c>
      <c r="C3067" s="13" t="s">
        <v>62</v>
      </c>
      <c r="D3067" s="13">
        <v>2018</v>
      </c>
      <c r="E3067" s="13">
        <v>2018</v>
      </c>
      <c r="F3067" s="13" t="s">
        <v>244</v>
      </c>
      <c r="G3067" s="88"/>
      <c r="H3067" s="88"/>
      <c r="I3067" s="88"/>
      <c r="J3067" s="88"/>
      <c r="K3067" s="88"/>
      <c r="L3067" s="88"/>
      <c r="M3067" s="137">
        <v>3191</v>
      </c>
      <c r="N3067" s="137">
        <v>6502</v>
      </c>
      <c r="O3067" s="137"/>
      <c r="P3067" s="137"/>
      <c r="Q3067" s="137"/>
      <c r="R3067" s="137"/>
      <c r="S3067" s="137"/>
      <c r="T3067" s="137"/>
      <c r="U3067" s="137"/>
      <c r="V3067" s="137"/>
      <c r="W3067" s="141"/>
      <c r="X3067" s="141"/>
      <c r="Y3067" s="141"/>
      <c r="Z3067" s="111">
        <v>0.96460176991150437</v>
      </c>
      <c r="AA3067" s="111">
        <v>0.92592592592592593</v>
      </c>
      <c r="AB3067" s="25">
        <v>0.66700000000000004</v>
      </c>
      <c r="AC3067" s="111">
        <v>0.191</v>
      </c>
      <c r="AD3067" s="121">
        <v>249</v>
      </c>
      <c r="AE3067" s="121">
        <v>84</v>
      </c>
      <c r="AF3067" s="121">
        <v>161</v>
      </c>
      <c r="AG3067" s="121">
        <v>294</v>
      </c>
    </row>
    <row r="3068" spans="1:33" s="82" customFormat="1">
      <c r="A3068" s="82" t="s">
        <v>160</v>
      </c>
      <c r="B3068" s="13" t="s">
        <v>74</v>
      </c>
      <c r="C3068" s="13" t="s">
        <v>62</v>
      </c>
      <c r="D3068" s="13">
        <v>2018</v>
      </c>
      <c r="E3068" s="13">
        <v>2018</v>
      </c>
      <c r="F3068" s="13" t="s">
        <v>244</v>
      </c>
      <c r="G3068" s="88"/>
      <c r="H3068" s="88"/>
      <c r="I3068" s="88"/>
      <c r="J3068" s="88"/>
      <c r="K3068" s="88"/>
      <c r="L3068" s="88"/>
      <c r="M3068" s="137">
        <v>20322</v>
      </c>
      <c r="N3068" s="137">
        <v>37493</v>
      </c>
      <c r="O3068" s="137"/>
      <c r="P3068" s="137"/>
      <c r="Q3068" s="137"/>
      <c r="R3068" s="137"/>
      <c r="S3068" s="137"/>
      <c r="T3068" s="137"/>
      <c r="U3068" s="137"/>
      <c r="V3068" s="137"/>
      <c r="W3068" s="141"/>
      <c r="X3068" s="141"/>
      <c r="Y3068" s="141"/>
      <c r="Z3068" s="111">
        <v>0.99217731421121247</v>
      </c>
      <c r="AA3068" s="111">
        <v>0.96124031007751942</v>
      </c>
      <c r="AB3068" s="25">
        <v>0.33300000000000002</v>
      </c>
      <c r="AC3068" s="111">
        <v>2.8299999999999999E-2</v>
      </c>
      <c r="AD3068" s="121">
        <v>1483</v>
      </c>
      <c r="AE3068" s="121">
        <v>532</v>
      </c>
      <c r="AF3068" s="121">
        <v>1833</v>
      </c>
      <c r="AG3068" s="121">
        <v>3729</v>
      </c>
    </row>
    <row r="3069" spans="1:33" s="82" customFormat="1">
      <c r="A3069" s="82" t="s">
        <v>161</v>
      </c>
      <c r="B3069" s="13" t="s">
        <v>74</v>
      </c>
      <c r="C3069" s="13" t="s">
        <v>62</v>
      </c>
      <c r="D3069" s="13">
        <v>2018</v>
      </c>
      <c r="E3069" s="13">
        <v>2018</v>
      </c>
      <c r="F3069" s="13" t="s">
        <v>244</v>
      </c>
      <c r="G3069" s="88"/>
      <c r="H3069" s="88"/>
      <c r="I3069" s="88"/>
      <c r="J3069" s="88"/>
      <c r="K3069" s="88"/>
      <c r="L3069" s="88"/>
      <c r="M3069" s="137">
        <v>16437</v>
      </c>
      <c r="N3069" s="137">
        <v>28471</v>
      </c>
      <c r="O3069" s="137"/>
      <c r="P3069" s="137"/>
      <c r="Q3069" s="137"/>
      <c r="R3069" s="137"/>
      <c r="S3069" s="137"/>
      <c r="T3069" s="137"/>
      <c r="U3069" s="137"/>
      <c r="V3069" s="137"/>
      <c r="W3069" s="141"/>
      <c r="X3069" s="141"/>
      <c r="Y3069" s="141"/>
      <c r="Z3069" s="111">
        <v>0.96121416526138281</v>
      </c>
      <c r="AA3069" s="111">
        <v>0.83043478260869563</v>
      </c>
      <c r="AB3069" s="25">
        <v>0.66700000000000004</v>
      </c>
      <c r="AC3069" s="111">
        <v>0.191</v>
      </c>
      <c r="AD3069" s="121">
        <v>964</v>
      </c>
      <c r="AE3069" s="121">
        <v>416</v>
      </c>
      <c r="AF3069" s="121">
        <v>2433</v>
      </c>
      <c r="AG3069" s="121">
        <v>5123</v>
      </c>
    </row>
    <row r="3070" spans="1:33" s="82" customFormat="1">
      <c r="A3070" s="82" t="s">
        <v>162</v>
      </c>
      <c r="B3070" s="13" t="s">
        <v>75</v>
      </c>
      <c r="C3070" s="13" t="s">
        <v>62</v>
      </c>
      <c r="D3070" s="13">
        <v>2018</v>
      </c>
      <c r="E3070" s="13">
        <v>2018</v>
      </c>
      <c r="F3070" s="13" t="s">
        <v>244</v>
      </c>
      <c r="G3070" s="88"/>
      <c r="H3070" s="88"/>
      <c r="I3070" s="88"/>
      <c r="J3070" s="88"/>
      <c r="K3070" s="88"/>
      <c r="L3070" s="88"/>
      <c r="M3070" s="137">
        <v>37473</v>
      </c>
      <c r="N3070" s="137">
        <v>78058</v>
      </c>
      <c r="O3070" s="137"/>
      <c r="P3070" s="137"/>
      <c r="Q3070" s="137"/>
      <c r="R3070" s="137"/>
      <c r="S3070" s="137"/>
      <c r="T3070" s="137"/>
      <c r="U3070" s="137"/>
      <c r="V3070" s="137"/>
      <c r="W3070" s="141"/>
      <c r="X3070" s="141"/>
      <c r="Y3070" s="141"/>
      <c r="Z3070" s="111">
        <v>0.97404202719406674</v>
      </c>
      <c r="AA3070" s="111">
        <v>0.93057996485061512</v>
      </c>
      <c r="AB3070" s="25">
        <v>0.75</v>
      </c>
      <c r="AC3070" s="111">
        <v>5.2400000000000002E-2</v>
      </c>
      <c r="AD3070" s="121">
        <v>2644</v>
      </c>
      <c r="AE3070" s="121">
        <v>634</v>
      </c>
      <c r="AF3070" s="121">
        <v>3745</v>
      </c>
      <c r="AG3070" s="121">
        <v>8422</v>
      </c>
    </row>
    <row r="3071" spans="1:33" s="82" customFormat="1">
      <c r="A3071" s="82" t="s">
        <v>163</v>
      </c>
      <c r="B3071" s="13" t="s">
        <v>75</v>
      </c>
      <c r="C3071" s="13" t="s">
        <v>62</v>
      </c>
      <c r="D3071" s="13">
        <v>2018</v>
      </c>
      <c r="E3071" s="13">
        <v>2018</v>
      </c>
      <c r="F3071" s="13" t="s">
        <v>244</v>
      </c>
      <c r="G3071" s="88"/>
      <c r="H3071" s="88"/>
      <c r="I3071" s="88"/>
      <c r="J3071" s="88"/>
      <c r="K3071" s="88"/>
      <c r="L3071" s="88"/>
      <c r="M3071" s="137">
        <v>5271</v>
      </c>
      <c r="N3071" s="137">
        <v>11982</v>
      </c>
      <c r="O3071" s="137"/>
      <c r="P3071" s="137"/>
      <c r="Q3071" s="137"/>
      <c r="R3071" s="137"/>
      <c r="S3071" s="137"/>
      <c r="T3071" s="137"/>
      <c r="U3071" s="137"/>
      <c r="V3071" s="137"/>
      <c r="W3071" s="141"/>
      <c r="X3071" s="141"/>
      <c r="Y3071" s="141"/>
      <c r="Z3071" s="111">
        <v>0.98765432098765427</v>
      </c>
      <c r="AA3071" s="111">
        <v>0.98598130841121501</v>
      </c>
      <c r="AB3071" s="25">
        <v>0.66700000000000004</v>
      </c>
      <c r="AC3071" s="111">
        <v>0.191</v>
      </c>
      <c r="AD3071" s="121">
        <v>424</v>
      </c>
      <c r="AE3071" s="121">
        <v>136</v>
      </c>
      <c r="AF3071" s="121">
        <v>518</v>
      </c>
      <c r="AG3071" s="121">
        <v>1178</v>
      </c>
    </row>
    <row r="3072" spans="1:33" s="82" customFormat="1">
      <c r="A3072" s="82" t="s">
        <v>164</v>
      </c>
      <c r="B3072" s="13" t="s">
        <v>75</v>
      </c>
      <c r="C3072" s="13" t="s">
        <v>62</v>
      </c>
      <c r="D3072" s="13">
        <v>2018</v>
      </c>
      <c r="E3072" s="13">
        <v>2018</v>
      </c>
      <c r="F3072" s="13" t="s">
        <v>244</v>
      </c>
      <c r="G3072" s="88"/>
      <c r="H3072" s="88"/>
      <c r="I3072" s="88"/>
      <c r="J3072" s="88"/>
      <c r="K3072" s="88"/>
      <c r="L3072" s="88"/>
      <c r="M3072" s="137">
        <v>4170</v>
      </c>
      <c r="N3072" s="137">
        <v>8959</v>
      </c>
      <c r="O3072" s="137"/>
      <c r="P3072" s="137"/>
      <c r="Q3072" s="137"/>
      <c r="R3072" s="137"/>
      <c r="S3072" s="137"/>
      <c r="T3072" s="137"/>
      <c r="U3072" s="137"/>
      <c r="V3072" s="137"/>
      <c r="W3072" s="141"/>
      <c r="X3072" s="141"/>
      <c r="Y3072" s="141"/>
      <c r="Z3072" s="111">
        <v>0.90769230769230769</v>
      </c>
      <c r="AA3072" s="111">
        <v>0.91970802919708028</v>
      </c>
      <c r="AB3072" s="25">
        <v>0.66700000000000004</v>
      </c>
      <c r="AC3072" s="111">
        <v>0.191</v>
      </c>
      <c r="AD3072" s="121">
        <v>359</v>
      </c>
      <c r="AE3072" s="121">
        <v>66</v>
      </c>
      <c r="AF3072" s="121">
        <v>399</v>
      </c>
      <c r="AG3072" s="121">
        <v>878</v>
      </c>
    </row>
    <row r="3073" spans="1:33" s="82" customFormat="1">
      <c r="A3073" s="82" t="s">
        <v>165</v>
      </c>
      <c r="B3073" s="13" t="s">
        <v>75</v>
      </c>
      <c r="C3073" s="13" t="s">
        <v>62</v>
      </c>
      <c r="D3073" s="13">
        <v>2018</v>
      </c>
      <c r="E3073" s="13">
        <v>2018</v>
      </c>
      <c r="F3073" s="13" t="s">
        <v>244</v>
      </c>
      <c r="G3073" s="88"/>
      <c r="H3073" s="88"/>
      <c r="I3073" s="88"/>
      <c r="J3073" s="88"/>
      <c r="K3073" s="88"/>
      <c r="L3073" s="88"/>
      <c r="M3073" s="137">
        <v>986</v>
      </c>
      <c r="N3073" s="137">
        <v>1655</v>
      </c>
      <c r="O3073" s="137"/>
      <c r="P3073" s="137"/>
      <c r="Q3073" s="137"/>
      <c r="R3073" s="137"/>
      <c r="S3073" s="137"/>
      <c r="T3073" s="137"/>
      <c r="U3073" s="137"/>
      <c r="V3073" s="137"/>
      <c r="W3073" s="141"/>
      <c r="X3073" s="141"/>
      <c r="Y3073" s="141"/>
      <c r="Z3073" s="111">
        <v>1</v>
      </c>
      <c r="AA3073" s="111">
        <v>0.72413793103448276</v>
      </c>
      <c r="AB3073" s="25">
        <v>0.66700000000000004</v>
      </c>
      <c r="AC3073" s="111">
        <v>0.191</v>
      </c>
      <c r="AD3073" s="121">
        <v>75</v>
      </c>
      <c r="AE3073" s="121">
        <v>16</v>
      </c>
      <c r="AF3073" s="121">
        <v>35</v>
      </c>
      <c r="AG3073" s="121">
        <v>54</v>
      </c>
    </row>
    <row r="3074" spans="1:33" s="82" customFormat="1">
      <c r="A3074" s="82" t="s">
        <v>166</v>
      </c>
      <c r="B3074" s="13" t="s">
        <v>74</v>
      </c>
      <c r="C3074" s="13" t="s">
        <v>62</v>
      </c>
      <c r="D3074" s="13">
        <v>2018</v>
      </c>
      <c r="E3074" s="13">
        <v>2018</v>
      </c>
      <c r="F3074" s="13" t="s">
        <v>244</v>
      </c>
      <c r="G3074" s="88"/>
      <c r="H3074" s="88"/>
      <c r="I3074" s="88"/>
      <c r="J3074" s="88"/>
      <c r="K3074" s="88"/>
      <c r="L3074" s="88"/>
      <c r="M3074" s="137">
        <v>50615</v>
      </c>
      <c r="N3074" s="137">
        <v>116388</v>
      </c>
      <c r="O3074" s="137"/>
      <c r="P3074" s="137"/>
      <c r="Q3074" s="137"/>
      <c r="R3074" s="137"/>
      <c r="S3074" s="137"/>
      <c r="T3074" s="137"/>
      <c r="U3074" s="137"/>
      <c r="V3074" s="137"/>
      <c r="W3074" s="141"/>
      <c r="X3074" s="141"/>
      <c r="Y3074" s="141"/>
      <c r="Z3074" s="111">
        <v>0.98975903614457827</v>
      </c>
      <c r="AA3074" s="111">
        <v>0.80099502487562191</v>
      </c>
      <c r="AB3074" s="25">
        <v>0.33300000000000002</v>
      </c>
      <c r="AC3074" s="111">
        <v>4.2000000000000003E-2</v>
      </c>
      <c r="AD3074" s="121">
        <v>2280</v>
      </c>
      <c r="AE3074" s="121">
        <v>279</v>
      </c>
      <c r="AF3074" s="121">
        <v>7417</v>
      </c>
      <c r="AG3074" s="121">
        <v>17705</v>
      </c>
    </row>
    <row r="3075" spans="1:33" s="82" customFormat="1">
      <c r="A3075" s="82" t="s">
        <v>167</v>
      </c>
      <c r="B3075" s="13" t="s">
        <v>75</v>
      </c>
      <c r="C3075" s="13" t="s">
        <v>62</v>
      </c>
      <c r="D3075" s="13">
        <v>2018</v>
      </c>
      <c r="E3075" s="13">
        <v>2018</v>
      </c>
      <c r="F3075" s="13" t="s">
        <v>244</v>
      </c>
      <c r="G3075" s="88"/>
      <c r="H3075" s="88"/>
      <c r="I3075" s="88"/>
      <c r="J3075" s="88"/>
      <c r="K3075" s="88"/>
      <c r="L3075" s="88"/>
      <c r="M3075" s="137">
        <v>2657</v>
      </c>
      <c r="N3075" s="137">
        <v>4618</v>
      </c>
      <c r="O3075" s="137"/>
      <c r="P3075" s="137"/>
      <c r="Q3075" s="137"/>
      <c r="R3075" s="137"/>
      <c r="S3075" s="137"/>
      <c r="T3075" s="137"/>
      <c r="U3075" s="137"/>
      <c r="V3075" s="137"/>
      <c r="W3075" s="141"/>
      <c r="X3075" s="141"/>
      <c r="Y3075" s="141"/>
      <c r="Z3075" s="111">
        <v>1</v>
      </c>
      <c r="AA3075" s="111">
        <v>0.9726027397260274</v>
      </c>
      <c r="AB3075" s="25">
        <v>0.66700000000000004</v>
      </c>
      <c r="AC3075" s="111">
        <v>0.191</v>
      </c>
      <c r="AD3075" s="121">
        <v>196</v>
      </c>
      <c r="AE3075" s="121">
        <v>1</v>
      </c>
      <c r="AF3075" s="121">
        <v>76</v>
      </c>
      <c r="AG3075" s="121">
        <v>123</v>
      </c>
    </row>
    <row r="3076" spans="1:33" s="82" customFormat="1">
      <c r="A3076" s="82" t="s">
        <v>168</v>
      </c>
      <c r="B3076" s="13" t="s">
        <v>74</v>
      </c>
      <c r="C3076" s="13" t="s">
        <v>62</v>
      </c>
      <c r="D3076" s="13">
        <v>2018</v>
      </c>
      <c r="E3076" s="13">
        <v>2018</v>
      </c>
      <c r="F3076" s="13" t="s">
        <v>244</v>
      </c>
      <c r="G3076" s="88"/>
      <c r="H3076" s="88"/>
      <c r="I3076" s="88"/>
      <c r="J3076" s="88"/>
      <c r="K3076" s="88"/>
      <c r="L3076" s="88"/>
      <c r="M3076" s="137">
        <v>34165</v>
      </c>
      <c r="N3076" s="137">
        <v>66830</v>
      </c>
      <c r="O3076" s="137"/>
      <c r="P3076" s="137"/>
      <c r="Q3076" s="137"/>
      <c r="R3076" s="137"/>
      <c r="S3076" s="137"/>
      <c r="T3076" s="137"/>
      <c r="U3076" s="137"/>
      <c r="V3076" s="137"/>
      <c r="W3076" s="141"/>
      <c r="X3076" s="141"/>
      <c r="Y3076" s="141"/>
      <c r="Z3076" s="111">
        <v>0.98905109489051091</v>
      </c>
      <c r="AA3076" s="111">
        <v>0.96423841059602644</v>
      </c>
      <c r="AB3076" s="25">
        <v>0.375</v>
      </c>
      <c r="AC3076" s="111">
        <v>5.5300000000000002E-2</v>
      </c>
      <c r="AD3076" s="121">
        <v>2649</v>
      </c>
      <c r="AE3076" s="121">
        <v>589</v>
      </c>
      <c r="AF3076" s="121">
        <v>5695</v>
      </c>
      <c r="AG3076" s="121">
        <v>13340</v>
      </c>
    </row>
    <row r="3077" spans="1:33" s="82" customFormat="1">
      <c r="A3077" s="82" t="s">
        <v>169</v>
      </c>
      <c r="B3077" s="13" t="s">
        <v>74</v>
      </c>
      <c r="C3077" s="13" t="s">
        <v>62</v>
      </c>
      <c r="D3077" s="13">
        <v>2018</v>
      </c>
      <c r="E3077" s="13">
        <v>2018</v>
      </c>
      <c r="F3077" s="13" t="s">
        <v>244</v>
      </c>
      <c r="G3077" s="88"/>
      <c r="H3077" s="88"/>
      <c r="I3077" s="88"/>
      <c r="J3077" s="88"/>
      <c r="K3077" s="88"/>
      <c r="L3077" s="88"/>
      <c r="M3077" s="137">
        <v>10029</v>
      </c>
      <c r="N3077" s="137">
        <v>18072</v>
      </c>
      <c r="O3077" s="137"/>
      <c r="P3077" s="137"/>
      <c r="Q3077" s="137"/>
      <c r="R3077" s="137"/>
      <c r="S3077" s="137"/>
      <c r="T3077" s="137"/>
      <c r="U3077" s="137"/>
      <c r="V3077" s="137"/>
      <c r="W3077" s="141"/>
      <c r="X3077" s="141"/>
      <c r="Y3077" s="141"/>
      <c r="Z3077" s="111">
        <v>0.8861607142857143</v>
      </c>
      <c r="AA3077" s="111">
        <v>0.90853658536585369</v>
      </c>
      <c r="AB3077" s="25">
        <v>0.66700000000000004</v>
      </c>
      <c r="AC3077" s="111">
        <v>0.191</v>
      </c>
      <c r="AD3077" s="121">
        <v>954</v>
      </c>
      <c r="AE3077" s="121">
        <v>297</v>
      </c>
      <c r="AF3077" s="121">
        <v>740</v>
      </c>
      <c r="AG3077" s="121">
        <v>1516</v>
      </c>
    </row>
    <row r="3078" spans="1:33" s="82" customFormat="1">
      <c r="A3078" s="82" t="s">
        <v>170</v>
      </c>
      <c r="B3078" s="13" t="s">
        <v>75</v>
      </c>
      <c r="C3078" s="13" t="s">
        <v>62</v>
      </c>
      <c r="D3078" s="13">
        <v>2018</v>
      </c>
      <c r="E3078" s="13">
        <v>2018</v>
      </c>
      <c r="F3078" s="13" t="s">
        <v>244</v>
      </c>
      <c r="G3078" s="88"/>
      <c r="H3078" s="88"/>
      <c r="I3078" s="88"/>
      <c r="J3078" s="88"/>
      <c r="K3078" s="88"/>
      <c r="L3078" s="88"/>
      <c r="M3078" s="137">
        <v>6045</v>
      </c>
      <c r="N3078" s="137">
        <v>12938</v>
      </c>
      <c r="O3078" s="137"/>
      <c r="P3078" s="137"/>
      <c r="Q3078" s="137"/>
      <c r="R3078" s="137"/>
      <c r="S3078" s="137"/>
      <c r="T3078" s="137"/>
      <c r="U3078" s="137"/>
      <c r="V3078" s="137"/>
      <c r="W3078" s="141"/>
      <c r="X3078" s="141"/>
      <c r="Y3078" s="141"/>
      <c r="Z3078" s="111">
        <v>0.98561151079136688</v>
      </c>
      <c r="AA3078" s="111">
        <v>0.93269230769230771</v>
      </c>
      <c r="AB3078" s="25">
        <v>0.66700000000000004</v>
      </c>
      <c r="AC3078" s="111">
        <v>0.191</v>
      </c>
      <c r="AD3078" s="121">
        <v>390</v>
      </c>
      <c r="AE3078" s="121">
        <v>59</v>
      </c>
      <c r="AF3078" s="121">
        <v>433</v>
      </c>
      <c r="AG3078" s="121">
        <v>911</v>
      </c>
    </row>
    <row r="3079" spans="1:33" s="82" customFormat="1">
      <c r="A3079" s="48" t="s">
        <v>171</v>
      </c>
      <c r="B3079" s="13" t="s">
        <v>66</v>
      </c>
      <c r="C3079" s="13" t="s">
        <v>63</v>
      </c>
      <c r="D3079" s="13">
        <v>2018</v>
      </c>
      <c r="E3079" s="13">
        <v>2018</v>
      </c>
      <c r="F3079" s="13" t="s">
        <v>244</v>
      </c>
      <c r="G3079" s="88">
        <v>221184</v>
      </c>
      <c r="H3079" s="88">
        <v>1719683</v>
      </c>
      <c r="I3079" s="88">
        <v>1952</v>
      </c>
      <c r="J3079" s="88">
        <v>16363</v>
      </c>
      <c r="K3079" s="88">
        <v>223136</v>
      </c>
      <c r="L3079" s="88">
        <v>1736046</v>
      </c>
      <c r="M3079" s="137">
        <v>1959182</v>
      </c>
      <c r="N3079" s="137">
        <v>3965263</v>
      </c>
      <c r="O3079" s="137">
        <v>565919</v>
      </c>
      <c r="P3079" s="137">
        <v>3356505</v>
      </c>
      <c r="Q3079" s="137">
        <v>3922424</v>
      </c>
      <c r="R3079" s="137">
        <v>6487</v>
      </c>
      <c r="S3079" s="137">
        <v>36352</v>
      </c>
      <c r="T3079" s="137">
        <v>42839</v>
      </c>
      <c r="U3079" s="137">
        <v>572406</v>
      </c>
      <c r="V3079" s="137">
        <v>3392857</v>
      </c>
      <c r="W3079" s="141">
        <v>527585758</v>
      </c>
      <c r="X3079" s="141">
        <v>4668612</v>
      </c>
      <c r="Y3079" s="141">
        <v>532254370</v>
      </c>
      <c r="Z3079" s="111">
        <v>0.98571444150009269</v>
      </c>
      <c r="AA3079" s="111">
        <v>0.92869379409435038</v>
      </c>
      <c r="AB3079" s="25">
        <v>0.64900000000000002</v>
      </c>
      <c r="AC3079" s="111">
        <v>6.6799999999999998E-2</v>
      </c>
      <c r="AD3079" s="121">
        <v>148115</v>
      </c>
      <c r="AE3079" s="121">
        <v>56465</v>
      </c>
      <c r="AF3079" s="121">
        <v>253655</v>
      </c>
      <c r="AG3079" s="121">
        <v>547748</v>
      </c>
    </row>
    <row r="3080" spans="1:33" s="82" customFormat="1">
      <c r="A3080" s="48" t="s">
        <v>172</v>
      </c>
      <c r="B3080" s="13" t="s">
        <v>74</v>
      </c>
      <c r="C3080" s="13" t="s">
        <v>63</v>
      </c>
      <c r="D3080" s="13">
        <v>2018</v>
      </c>
      <c r="E3080" s="13">
        <v>2018</v>
      </c>
      <c r="F3080" s="13" t="s">
        <v>244</v>
      </c>
      <c r="G3080" s="88"/>
      <c r="H3080" s="88"/>
      <c r="I3080" s="88"/>
      <c r="J3080" s="88"/>
      <c r="K3080" s="88"/>
      <c r="L3080" s="88"/>
      <c r="M3080" s="137">
        <v>55154</v>
      </c>
      <c r="N3080" s="137">
        <v>101559</v>
      </c>
      <c r="O3080" s="137"/>
      <c r="P3080" s="137"/>
      <c r="Q3080" s="137"/>
      <c r="R3080" s="137"/>
      <c r="S3080" s="137"/>
      <c r="T3080" s="137"/>
      <c r="U3080" s="137"/>
      <c r="V3080" s="137"/>
      <c r="W3080" s="141"/>
      <c r="X3080" s="141"/>
      <c r="Y3080" s="141"/>
      <c r="Z3080" s="111">
        <v>0.99400819930621254</v>
      </c>
      <c r="AA3080" s="111">
        <v>0.98752922837100543</v>
      </c>
      <c r="AB3080" s="25">
        <v>0.85699999999999998</v>
      </c>
      <c r="AC3080" s="111">
        <v>4.3200000000000002E-2</v>
      </c>
      <c r="AD3080" s="121">
        <v>5269</v>
      </c>
      <c r="AE3080" s="121">
        <v>1790</v>
      </c>
      <c r="AF3080" s="121">
        <v>5871</v>
      </c>
      <c r="AG3080" s="121">
        <v>11502</v>
      </c>
    </row>
    <row r="3081" spans="1:33" s="82" customFormat="1">
      <c r="A3081" s="48" t="s">
        <v>173</v>
      </c>
      <c r="B3081" s="13" t="s">
        <v>75</v>
      </c>
      <c r="C3081" s="13" t="s">
        <v>63</v>
      </c>
      <c r="D3081" s="13">
        <v>2018</v>
      </c>
      <c r="E3081" s="13">
        <v>2018</v>
      </c>
      <c r="F3081" s="13" t="s">
        <v>244</v>
      </c>
      <c r="G3081" s="88"/>
      <c r="H3081" s="88"/>
      <c r="I3081" s="88"/>
      <c r="J3081" s="88"/>
      <c r="K3081" s="88"/>
      <c r="L3081" s="88"/>
      <c r="M3081" s="137">
        <v>80</v>
      </c>
      <c r="N3081" s="137">
        <v>147</v>
      </c>
      <c r="O3081" s="137"/>
      <c r="P3081" s="137"/>
      <c r="Q3081" s="137"/>
      <c r="R3081" s="137"/>
      <c r="S3081" s="137"/>
      <c r="T3081" s="137"/>
      <c r="U3081" s="137"/>
      <c r="V3081" s="137"/>
      <c r="W3081" s="141"/>
      <c r="X3081" s="141"/>
      <c r="Y3081" s="141"/>
      <c r="Z3081" s="111">
        <v>1</v>
      </c>
      <c r="AA3081" s="111">
        <v>1</v>
      </c>
      <c r="AB3081" s="25">
        <v>0.625</v>
      </c>
      <c r="AC3081" s="111">
        <v>0.16930000000000001</v>
      </c>
      <c r="AD3081" s="121">
        <v>5</v>
      </c>
      <c r="AE3081" s="121">
        <v>1</v>
      </c>
      <c r="AF3081" s="121" t="s">
        <v>430</v>
      </c>
      <c r="AG3081" s="121" t="s">
        <v>430</v>
      </c>
    </row>
    <row r="3082" spans="1:33" s="82" customFormat="1">
      <c r="A3082" s="48" t="s">
        <v>174</v>
      </c>
      <c r="B3082" s="13" t="s">
        <v>75</v>
      </c>
      <c r="C3082" s="13" t="s">
        <v>63</v>
      </c>
      <c r="D3082" s="13">
        <v>2018</v>
      </c>
      <c r="E3082" s="13">
        <v>2018</v>
      </c>
      <c r="F3082" s="13" t="s">
        <v>244</v>
      </c>
      <c r="G3082" s="88"/>
      <c r="H3082" s="88"/>
      <c r="I3082" s="88"/>
      <c r="J3082" s="88"/>
      <c r="K3082" s="88"/>
      <c r="L3082" s="88"/>
      <c r="M3082" s="137">
        <v>1582</v>
      </c>
      <c r="N3082" s="137">
        <v>2843</v>
      </c>
      <c r="O3082" s="137"/>
      <c r="P3082" s="137"/>
      <c r="Q3082" s="137"/>
      <c r="R3082" s="137"/>
      <c r="S3082" s="137"/>
      <c r="T3082" s="137"/>
      <c r="U3082" s="137"/>
      <c r="V3082" s="137"/>
      <c r="W3082" s="141"/>
      <c r="X3082" s="141"/>
      <c r="Y3082" s="141"/>
      <c r="Z3082" s="111">
        <v>1</v>
      </c>
      <c r="AA3082" s="111">
        <v>1</v>
      </c>
      <c r="AB3082" s="25">
        <v>0.625</v>
      </c>
      <c r="AC3082" s="111">
        <v>0.16930000000000001</v>
      </c>
      <c r="AD3082" s="121">
        <v>112</v>
      </c>
      <c r="AE3082" s="121">
        <v>24</v>
      </c>
      <c r="AF3082" s="121">
        <v>32</v>
      </c>
      <c r="AG3082" s="121">
        <v>59</v>
      </c>
    </row>
    <row r="3083" spans="1:33" s="82" customFormat="1">
      <c r="A3083" s="48" t="s">
        <v>175</v>
      </c>
      <c r="B3083" s="13" t="s">
        <v>75</v>
      </c>
      <c r="C3083" s="13" t="s">
        <v>63</v>
      </c>
      <c r="D3083" s="13">
        <v>2018</v>
      </c>
      <c r="E3083" s="13">
        <v>2018</v>
      </c>
      <c r="F3083" s="13" t="s">
        <v>244</v>
      </c>
      <c r="G3083" s="88"/>
      <c r="H3083" s="88"/>
      <c r="I3083" s="88"/>
      <c r="J3083" s="88"/>
      <c r="K3083" s="88"/>
      <c r="L3083" s="88"/>
      <c r="M3083" s="137">
        <v>17113</v>
      </c>
      <c r="N3083" s="137">
        <v>30967</v>
      </c>
      <c r="O3083" s="137"/>
      <c r="P3083" s="137"/>
      <c r="Q3083" s="137"/>
      <c r="R3083" s="137"/>
      <c r="S3083" s="137"/>
      <c r="T3083" s="137"/>
      <c r="U3083" s="137"/>
      <c r="V3083" s="137"/>
      <c r="W3083" s="141"/>
      <c r="X3083" s="141"/>
      <c r="Y3083" s="141"/>
      <c r="Z3083" s="111">
        <v>0.93002544529262088</v>
      </c>
      <c r="AA3083" s="111">
        <v>0.96125461254612543</v>
      </c>
      <c r="AB3083" s="25">
        <v>0.625</v>
      </c>
      <c r="AC3083" s="111">
        <v>0.16930000000000001</v>
      </c>
      <c r="AD3083" s="121">
        <v>1408</v>
      </c>
      <c r="AE3083" s="121">
        <v>610</v>
      </c>
      <c r="AF3083" s="121">
        <v>758</v>
      </c>
      <c r="AG3083" s="121">
        <v>1344</v>
      </c>
    </row>
    <row r="3084" spans="1:33" s="82" customFormat="1">
      <c r="A3084" s="48" t="s">
        <v>176</v>
      </c>
      <c r="B3084" s="13" t="s">
        <v>75</v>
      </c>
      <c r="C3084" s="13" t="s">
        <v>63</v>
      </c>
      <c r="D3084" s="13">
        <v>2018</v>
      </c>
      <c r="E3084" s="13">
        <v>2018</v>
      </c>
      <c r="F3084" s="13" t="s">
        <v>244</v>
      </c>
      <c r="G3084" s="88"/>
      <c r="H3084" s="88"/>
      <c r="I3084" s="88"/>
      <c r="J3084" s="88"/>
      <c r="K3084" s="88"/>
      <c r="L3084" s="88"/>
      <c r="M3084" s="137">
        <v>2780</v>
      </c>
      <c r="N3084" s="137">
        <v>4970</v>
      </c>
      <c r="O3084" s="137"/>
      <c r="P3084" s="137"/>
      <c r="Q3084" s="137"/>
      <c r="R3084" s="137"/>
      <c r="S3084" s="137"/>
      <c r="T3084" s="137"/>
      <c r="U3084" s="137"/>
      <c r="V3084" s="137"/>
      <c r="W3084" s="141"/>
      <c r="X3084" s="141"/>
      <c r="Y3084" s="141"/>
      <c r="Z3084" s="111">
        <v>0.98290598290598286</v>
      </c>
      <c r="AA3084" s="111">
        <v>0.94666666666666666</v>
      </c>
      <c r="AB3084" s="25">
        <v>0.625</v>
      </c>
      <c r="AC3084" s="111">
        <v>0.16930000000000001</v>
      </c>
      <c r="AD3084" s="121">
        <v>174</v>
      </c>
      <c r="AE3084" s="121">
        <v>38</v>
      </c>
      <c r="AF3084" s="121">
        <v>50</v>
      </c>
      <c r="AG3084" s="121">
        <v>91</v>
      </c>
    </row>
    <row r="3085" spans="1:33" s="82" customFormat="1">
      <c r="A3085" s="48" t="s">
        <v>177</v>
      </c>
      <c r="B3085" s="13" t="s">
        <v>75</v>
      </c>
      <c r="C3085" s="13" t="s">
        <v>63</v>
      </c>
      <c r="D3085" s="13">
        <v>2018</v>
      </c>
      <c r="E3085" s="13">
        <v>2018</v>
      </c>
      <c r="F3085" s="13" t="s">
        <v>244</v>
      </c>
      <c r="G3085" s="88"/>
      <c r="H3085" s="88"/>
      <c r="I3085" s="88"/>
      <c r="J3085" s="88"/>
      <c r="K3085" s="88"/>
      <c r="L3085" s="88"/>
      <c r="M3085" s="137">
        <v>686</v>
      </c>
      <c r="N3085" s="137">
        <v>1451</v>
      </c>
      <c r="O3085" s="137"/>
      <c r="P3085" s="137"/>
      <c r="Q3085" s="137"/>
      <c r="R3085" s="137"/>
      <c r="S3085" s="137"/>
      <c r="T3085" s="137"/>
      <c r="U3085" s="137"/>
      <c r="V3085" s="137"/>
      <c r="W3085" s="141"/>
      <c r="X3085" s="141"/>
      <c r="Y3085" s="141"/>
      <c r="Z3085" s="111">
        <v>0.97297297297297303</v>
      </c>
      <c r="AA3085" s="111">
        <v>1</v>
      </c>
      <c r="AB3085" s="25">
        <v>0.625</v>
      </c>
      <c r="AC3085" s="111">
        <v>0.16930000000000001</v>
      </c>
      <c r="AD3085" s="121">
        <v>75</v>
      </c>
      <c r="AE3085" s="121">
        <v>17</v>
      </c>
      <c r="AF3085" s="121">
        <v>105</v>
      </c>
      <c r="AG3085" s="121">
        <v>245</v>
      </c>
    </row>
    <row r="3086" spans="1:33" s="82" customFormat="1">
      <c r="A3086" s="48" t="s">
        <v>178</v>
      </c>
      <c r="B3086" s="13" t="s">
        <v>74</v>
      </c>
      <c r="C3086" s="13" t="s">
        <v>63</v>
      </c>
      <c r="D3086" s="13">
        <v>2018</v>
      </c>
      <c r="E3086" s="13">
        <v>2018</v>
      </c>
      <c r="F3086" s="13" t="s">
        <v>244</v>
      </c>
      <c r="G3086" s="88"/>
      <c r="H3086" s="88"/>
      <c r="I3086" s="88"/>
      <c r="J3086" s="88"/>
      <c r="K3086" s="88"/>
      <c r="L3086" s="88"/>
      <c r="M3086" s="137">
        <v>30598</v>
      </c>
      <c r="N3086" s="137">
        <v>60331</v>
      </c>
      <c r="O3086" s="137"/>
      <c r="P3086" s="137"/>
      <c r="Q3086" s="137"/>
      <c r="R3086" s="137"/>
      <c r="S3086" s="137"/>
      <c r="T3086" s="137"/>
      <c r="U3086" s="137"/>
      <c r="V3086" s="137"/>
      <c r="W3086" s="141"/>
      <c r="X3086" s="141"/>
      <c r="Y3086" s="141"/>
      <c r="Z3086" s="111">
        <v>0.96535580524344566</v>
      </c>
      <c r="AA3086" s="111">
        <v>0.97488584474885842</v>
      </c>
      <c r="AB3086" s="25">
        <v>0.75</v>
      </c>
      <c r="AC3086" s="111">
        <v>2.9100000000000001E-2</v>
      </c>
      <c r="AD3086" s="121">
        <v>2482</v>
      </c>
      <c r="AE3086" s="121">
        <v>1097</v>
      </c>
      <c r="AF3086" s="121">
        <v>3927</v>
      </c>
      <c r="AG3086" s="121">
        <v>8003</v>
      </c>
    </row>
    <row r="3087" spans="1:33" s="82" customFormat="1">
      <c r="A3087" s="48" t="s">
        <v>179</v>
      </c>
      <c r="B3087" s="13" t="s">
        <v>75</v>
      </c>
      <c r="C3087" s="13" t="s">
        <v>63</v>
      </c>
      <c r="D3087" s="13">
        <v>2018</v>
      </c>
      <c r="E3087" s="13">
        <v>2018</v>
      </c>
      <c r="F3087" s="13" t="s">
        <v>244</v>
      </c>
      <c r="G3087" s="88"/>
      <c r="H3087" s="88"/>
      <c r="I3087" s="88"/>
      <c r="J3087" s="88"/>
      <c r="K3087" s="88"/>
      <c r="L3087" s="88"/>
      <c r="M3087" s="137">
        <v>2532</v>
      </c>
      <c r="N3087" s="137">
        <v>5021</v>
      </c>
      <c r="O3087" s="137"/>
      <c r="P3087" s="137"/>
      <c r="Q3087" s="137"/>
      <c r="R3087" s="137"/>
      <c r="S3087" s="137"/>
      <c r="T3087" s="137"/>
      <c r="U3087" s="137"/>
      <c r="V3087" s="137"/>
      <c r="W3087" s="141"/>
      <c r="X3087" s="141"/>
      <c r="Y3087" s="141"/>
      <c r="Z3087" s="111">
        <v>1</v>
      </c>
      <c r="AA3087" s="111">
        <v>0.94505494505494503</v>
      </c>
      <c r="AB3087" s="25">
        <v>0.625</v>
      </c>
      <c r="AC3087" s="111">
        <v>0.16930000000000001</v>
      </c>
      <c r="AD3087" s="121">
        <v>218</v>
      </c>
      <c r="AE3087" s="121">
        <v>27</v>
      </c>
      <c r="AF3087" s="121">
        <v>100</v>
      </c>
      <c r="AG3087" s="121">
        <v>174</v>
      </c>
    </row>
    <row r="3088" spans="1:33" s="82" customFormat="1">
      <c r="A3088" s="48" t="s">
        <v>180</v>
      </c>
      <c r="B3088" s="13" t="s">
        <v>75</v>
      </c>
      <c r="C3088" s="13" t="s">
        <v>63</v>
      </c>
      <c r="D3088" s="13">
        <v>2018</v>
      </c>
      <c r="E3088" s="13">
        <v>2018</v>
      </c>
      <c r="F3088" s="13" t="s">
        <v>244</v>
      </c>
      <c r="G3088" s="88"/>
      <c r="H3088" s="88"/>
      <c r="I3088" s="88"/>
      <c r="J3088" s="88"/>
      <c r="K3088" s="88"/>
      <c r="L3088" s="88"/>
      <c r="M3088" s="137">
        <v>6435</v>
      </c>
      <c r="N3088" s="137">
        <v>11070</v>
      </c>
      <c r="O3088" s="137"/>
      <c r="P3088" s="137"/>
      <c r="Q3088" s="137"/>
      <c r="R3088" s="137"/>
      <c r="S3088" s="137"/>
      <c r="T3088" s="137"/>
      <c r="U3088" s="137"/>
      <c r="V3088" s="137"/>
      <c r="W3088" s="141"/>
      <c r="X3088" s="141"/>
      <c r="Y3088" s="141"/>
      <c r="Z3088" s="111">
        <v>1</v>
      </c>
      <c r="AA3088" s="111">
        <v>0.99256505576208176</v>
      </c>
      <c r="AB3088" s="25">
        <v>0.625</v>
      </c>
      <c r="AC3088" s="111">
        <v>0.16930000000000001</v>
      </c>
      <c r="AD3088" s="121">
        <v>620</v>
      </c>
      <c r="AE3088" s="121">
        <v>156</v>
      </c>
      <c r="AF3088" s="121">
        <v>321</v>
      </c>
      <c r="AG3088" s="121">
        <v>647</v>
      </c>
    </row>
    <row r="3089" spans="1:33" s="82" customFormat="1">
      <c r="A3089" s="82" t="s">
        <v>122</v>
      </c>
      <c r="B3089" s="13" t="s">
        <v>74</v>
      </c>
      <c r="C3089" s="13" t="s">
        <v>63</v>
      </c>
      <c r="D3089" s="13">
        <v>2018</v>
      </c>
      <c r="E3089" s="13">
        <v>2018</v>
      </c>
      <c r="F3089" s="13" t="s">
        <v>244</v>
      </c>
      <c r="G3089" s="88"/>
      <c r="H3089" s="88"/>
      <c r="I3089" s="88"/>
      <c r="J3089" s="88"/>
      <c r="K3089" s="88"/>
      <c r="L3089" s="88"/>
      <c r="M3089" s="137">
        <v>94139</v>
      </c>
      <c r="N3089" s="137">
        <v>215553</v>
      </c>
      <c r="O3089" s="137"/>
      <c r="P3089" s="137"/>
      <c r="Q3089" s="137"/>
      <c r="R3089" s="137"/>
      <c r="S3089" s="137"/>
      <c r="T3089" s="137"/>
      <c r="U3089" s="137"/>
      <c r="V3089" s="137"/>
      <c r="W3089" s="141"/>
      <c r="X3089" s="141"/>
      <c r="Y3089" s="141"/>
      <c r="Z3089" s="111">
        <v>0.93881068658431488</v>
      </c>
      <c r="AA3089" s="111">
        <v>0.92936596218020018</v>
      </c>
      <c r="AB3089" s="25">
        <v>0.60899999999999999</v>
      </c>
      <c r="AC3089" s="111">
        <v>4.53E-2</v>
      </c>
      <c r="AD3089" s="121">
        <v>5089</v>
      </c>
      <c r="AE3089" s="121">
        <v>2316</v>
      </c>
      <c r="AF3089" s="121">
        <v>12143</v>
      </c>
      <c r="AG3089" s="121">
        <v>27789</v>
      </c>
    </row>
    <row r="3090" spans="1:33" s="82" customFormat="1">
      <c r="A3090" s="82" t="s">
        <v>123</v>
      </c>
      <c r="B3090" s="13" t="s">
        <v>75</v>
      </c>
      <c r="C3090" s="13" t="s">
        <v>63</v>
      </c>
      <c r="D3090" s="13">
        <v>2018</v>
      </c>
      <c r="E3090" s="13">
        <v>2018</v>
      </c>
      <c r="F3090" s="13" t="s">
        <v>244</v>
      </c>
      <c r="G3090" s="88"/>
      <c r="H3090" s="88"/>
      <c r="I3090" s="88"/>
      <c r="J3090" s="88"/>
      <c r="K3090" s="88"/>
      <c r="L3090" s="88"/>
      <c r="M3090" s="137">
        <v>1504</v>
      </c>
      <c r="N3090" s="137">
        <v>3372</v>
      </c>
      <c r="O3090" s="137"/>
      <c r="P3090" s="137"/>
      <c r="Q3090" s="137"/>
      <c r="R3090" s="137"/>
      <c r="S3090" s="137"/>
      <c r="T3090" s="137"/>
      <c r="U3090" s="137"/>
      <c r="V3090" s="137"/>
      <c r="W3090" s="141"/>
      <c r="X3090" s="141"/>
      <c r="Y3090" s="141"/>
      <c r="Z3090" s="111">
        <v>0.94736842105263164</v>
      </c>
      <c r="AA3090" s="111">
        <v>0.94444444444444442</v>
      </c>
      <c r="AB3090" s="25">
        <v>0.625</v>
      </c>
      <c r="AC3090" s="111">
        <v>0.16930000000000001</v>
      </c>
      <c r="AD3090" s="121">
        <v>116</v>
      </c>
      <c r="AE3090" s="121">
        <v>25</v>
      </c>
      <c r="AF3090" s="121">
        <v>153</v>
      </c>
      <c r="AG3090" s="121">
        <v>330</v>
      </c>
    </row>
    <row r="3091" spans="1:33" s="82" customFormat="1">
      <c r="A3091" s="82" t="s">
        <v>124</v>
      </c>
      <c r="B3091" s="13" t="s">
        <v>75</v>
      </c>
      <c r="C3091" s="13" t="s">
        <v>63</v>
      </c>
      <c r="D3091" s="13">
        <v>2018</v>
      </c>
      <c r="E3091" s="13">
        <v>2018</v>
      </c>
      <c r="F3091" s="13" t="s">
        <v>244</v>
      </c>
      <c r="G3091" s="88"/>
      <c r="H3091" s="88"/>
      <c r="I3091" s="88"/>
      <c r="J3091" s="88"/>
      <c r="K3091" s="88"/>
      <c r="L3091" s="88"/>
      <c r="M3091" s="137">
        <v>11892</v>
      </c>
      <c r="N3091" s="137">
        <v>19706</v>
      </c>
      <c r="O3091" s="137"/>
      <c r="P3091" s="137"/>
      <c r="Q3091" s="137"/>
      <c r="R3091" s="137"/>
      <c r="S3091" s="137"/>
      <c r="T3091" s="137"/>
      <c r="U3091" s="137"/>
      <c r="V3091" s="137"/>
      <c r="W3091" s="141"/>
      <c r="X3091" s="141"/>
      <c r="Y3091" s="141"/>
      <c r="Z3091" s="111">
        <v>0.99149659863945583</v>
      </c>
      <c r="AA3091" s="111">
        <v>0.98086124401913877</v>
      </c>
      <c r="AB3091" s="25">
        <v>0.625</v>
      </c>
      <c r="AC3091" s="111">
        <v>0.16930000000000001</v>
      </c>
      <c r="AD3091" s="121">
        <v>1238</v>
      </c>
      <c r="AE3091" s="121">
        <v>346</v>
      </c>
      <c r="AF3091" s="121">
        <v>460</v>
      </c>
      <c r="AG3091" s="121">
        <v>877</v>
      </c>
    </row>
    <row r="3092" spans="1:33" s="82" customFormat="1">
      <c r="A3092" s="82" t="s">
        <v>125</v>
      </c>
      <c r="B3092" s="13" t="s">
        <v>75</v>
      </c>
      <c r="C3092" s="13" t="s">
        <v>63</v>
      </c>
      <c r="D3092" s="13">
        <v>2018</v>
      </c>
      <c r="E3092" s="13">
        <v>2018</v>
      </c>
      <c r="F3092" s="13" t="s">
        <v>244</v>
      </c>
      <c r="G3092" s="88"/>
      <c r="H3092" s="88"/>
      <c r="I3092" s="88"/>
      <c r="J3092" s="88"/>
      <c r="K3092" s="88"/>
      <c r="L3092" s="88"/>
      <c r="M3092" s="137">
        <v>16729</v>
      </c>
      <c r="N3092" s="137">
        <v>39549</v>
      </c>
      <c r="O3092" s="137"/>
      <c r="P3092" s="137"/>
      <c r="Q3092" s="137"/>
      <c r="R3092" s="137"/>
      <c r="S3092" s="137"/>
      <c r="T3092" s="137"/>
      <c r="U3092" s="137"/>
      <c r="V3092" s="137"/>
      <c r="W3092" s="141"/>
      <c r="X3092" s="141"/>
      <c r="Y3092" s="141"/>
      <c r="Z3092" s="111">
        <v>0.97919556171983357</v>
      </c>
      <c r="AA3092" s="111">
        <v>0.93473193473193472</v>
      </c>
      <c r="AB3092" s="25">
        <v>0.625</v>
      </c>
      <c r="AC3092" s="111">
        <v>0.16930000000000001</v>
      </c>
      <c r="AD3092" s="121">
        <v>1034</v>
      </c>
      <c r="AE3092" s="121">
        <v>153</v>
      </c>
      <c r="AF3092" s="121">
        <v>840</v>
      </c>
      <c r="AG3092" s="121">
        <v>1680</v>
      </c>
    </row>
    <row r="3093" spans="1:33" s="82" customFormat="1">
      <c r="A3093" s="82" t="s">
        <v>126</v>
      </c>
      <c r="B3093" s="13" t="s">
        <v>75</v>
      </c>
      <c r="C3093" s="13" t="s">
        <v>63</v>
      </c>
      <c r="D3093" s="13">
        <v>2018</v>
      </c>
      <c r="E3093" s="13">
        <v>2018</v>
      </c>
      <c r="F3093" s="13" t="s">
        <v>244</v>
      </c>
      <c r="G3093" s="88"/>
      <c r="H3093" s="88"/>
      <c r="I3093" s="88"/>
      <c r="J3093" s="88"/>
      <c r="K3093" s="88"/>
      <c r="L3093" s="88"/>
      <c r="M3093" s="137">
        <v>1038</v>
      </c>
      <c r="N3093" s="137">
        <v>1980</v>
      </c>
      <c r="O3093" s="137"/>
      <c r="P3093" s="137"/>
      <c r="Q3093" s="137"/>
      <c r="R3093" s="137"/>
      <c r="S3093" s="137"/>
      <c r="T3093" s="137"/>
      <c r="U3093" s="137"/>
      <c r="V3093" s="137"/>
      <c r="W3093" s="141"/>
      <c r="X3093" s="141"/>
      <c r="Y3093" s="141"/>
      <c r="Z3093" s="111">
        <v>1</v>
      </c>
      <c r="AA3093" s="111">
        <v>0.83870967741935487</v>
      </c>
      <c r="AB3093" s="25">
        <v>0.625</v>
      </c>
      <c r="AC3093" s="111">
        <v>0.16930000000000001</v>
      </c>
      <c r="AD3093" s="121">
        <v>60</v>
      </c>
      <c r="AE3093" s="121">
        <v>4</v>
      </c>
      <c r="AF3093" s="121">
        <v>50</v>
      </c>
      <c r="AG3093" s="121">
        <v>109</v>
      </c>
    </row>
    <row r="3094" spans="1:33" s="82" customFormat="1">
      <c r="A3094" s="82" t="s">
        <v>127</v>
      </c>
      <c r="B3094" s="13" t="s">
        <v>75</v>
      </c>
      <c r="C3094" s="13" t="s">
        <v>63</v>
      </c>
      <c r="D3094" s="13">
        <v>2018</v>
      </c>
      <c r="E3094" s="13">
        <v>2018</v>
      </c>
      <c r="F3094" s="13" t="s">
        <v>244</v>
      </c>
      <c r="G3094" s="88"/>
      <c r="H3094" s="88"/>
      <c r="I3094" s="88"/>
      <c r="J3094" s="88"/>
      <c r="K3094" s="88"/>
      <c r="L3094" s="88"/>
      <c r="M3094" s="137">
        <v>67595</v>
      </c>
      <c r="N3094" s="137">
        <v>155375</v>
      </c>
      <c r="O3094" s="137"/>
      <c r="P3094" s="137"/>
      <c r="Q3094" s="137"/>
      <c r="R3094" s="137"/>
      <c r="S3094" s="137"/>
      <c r="T3094" s="137"/>
      <c r="U3094" s="137"/>
      <c r="V3094" s="137"/>
      <c r="W3094" s="141"/>
      <c r="X3094" s="141"/>
      <c r="Y3094" s="141"/>
      <c r="Z3094" s="111">
        <v>0.99089356858281163</v>
      </c>
      <c r="AA3094" s="111">
        <v>0.9415077989601387</v>
      </c>
      <c r="AB3094" s="25">
        <v>0.42899999999999999</v>
      </c>
      <c r="AC3094" s="111">
        <v>2.5899999999999999E-2</v>
      </c>
      <c r="AD3094" s="121">
        <v>5286</v>
      </c>
      <c r="AE3094" s="121">
        <v>1721</v>
      </c>
      <c r="AF3094" s="121">
        <v>9420</v>
      </c>
      <c r="AG3094" s="121">
        <v>22079</v>
      </c>
    </row>
    <row r="3095" spans="1:33" s="82" customFormat="1">
      <c r="A3095" s="82" t="s">
        <v>128</v>
      </c>
      <c r="B3095" s="13" t="s">
        <v>75</v>
      </c>
      <c r="C3095" s="13" t="s">
        <v>63</v>
      </c>
      <c r="D3095" s="13">
        <v>2018</v>
      </c>
      <c r="E3095" s="13">
        <v>2018</v>
      </c>
      <c r="F3095" s="13" t="s">
        <v>244</v>
      </c>
      <c r="G3095" s="88"/>
      <c r="H3095" s="88"/>
      <c r="I3095" s="88"/>
      <c r="J3095" s="88"/>
      <c r="K3095" s="88"/>
      <c r="L3095" s="88"/>
      <c r="M3095" s="137">
        <v>10595</v>
      </c>
      <c r="N3095" s="137">
        <v>23551</v>
      </c>
      <c r="O3095" s="137"/>
      <c r="P3095" s="137"/>
      <c r="Q3095" s="137"/>
      <c r="R3095" s="137"/>
      <c r="S3095" s="137"/>
      <c r="T3095" s="137"/>
      <c r="U3095" s="137"/>
      <c r="V3095" s="137"/>
      <c r="W3095" s="141"/>
      <c r="X3095" s="141"/>
      <c r="Y3095" s="141"/>
      <c r="Z3095" s="111">
        <v>0.99786324786324787</v>
      </c>
      <c r="AA3095" s="111">
        <v>0.95625000000000004</v>
      </c>
      <c r="AB3095" s="25">
        <v>0.625</v>
      </c>
      <c r="AC3095" s="111">
        <v>0.16930000000000001</v>
      </c>
      <c r="AD3095" s="121">
        <v>750</v>
      </c>
      <c r="AE3095" s="121">
        <v>149</v>
      </c>
      <c r="AF3095" s="121">
        <v>1146</v>
      </c>
      <c r="AG3095" s="121">
        <v>2762</v>
      </c>
    </row>
    <row r="3096" spans="1:33" s="82" customFormat="1">
      <c r="A3096" s="82" t="s">
        <v>129</v>
      </c>
      <c r="B3096" s="13" t="s">
        <v>75</v>
      </c>
      <c r="C3096" s="13" t="s">
        <v>63</v>
      </c>
      <c r="D3096" s="13">
        <v>2018</v>
      </c>
      <c r="E3096" s="13">
        <v>2018</v>
      </c>
      <c r="F3096" s="13" t="s">
        <v>244</v>
      </c>
      <c r="G3096" s="88"/>
      <c r="H3096" s="88"/>
      <c r="I3096" s="88"/>
      <c r="J3096" s="88"/>
      <c r="K3096" s="88"/>
      <c r="L3096" s="88"/>
      <c r="M3096" s="137">
        <v>6294</v>
      </c>
      <c r="N3096" s="137">
        <v>11448</v>
      </c>
      <c r="O3096" s="137"/>
      <c r="P3096" s="137"/>
      <c r="Q3096" s="137"/>
      <c r="R3096" s="137"/>
      <c r="S3096" s="137"/>
      <c r="T3096" s="137"/>
      <c r="U3096" s="137"/>
      <c r="V3096" s="137"/>
      <c r="W3096" s="141"/>
      <c r="X3096" s="141"/>
      <c r="Y3096" s="141"/>
      <c r="Z3096" s="111">
        <v>0.93309859154929575</v>
      </c>
      <c r="AA3096" s="111">
        <v>0.89637305699481862</v>
      </c>
      <c r="AB3096" s="25">
        <v>0.625</v>
      </c>
      <c r="AC3096" s="111">
        <v>0.16930000000000001</v>
      </c>
      <c r="AD3096" s="121">
        <v>429</v>
      </c>
      <c r="AE3096" s="121">
        <v>54</v>
      </c>
      <c r="AF3096" s="121">
        <v>342</v>
      </c>
      <c r="AG3096" s="121">
        <v>664</v>
      </c>
    </row>
    <row r="3097" spans="1:33" s="82" customFormat="1">
      <c r="A3097" s="82" t="s">
        <v>130</v>
      </c>
      <c r="B3097" s="13" t="s">
        <v>75</v>
      </c>
      <c r="C3097" s="13" t="s">
        <v>63</v>
      </c>
      <c r="D3097" s="13">
        <v>2018</v>
      </c>
      <c r="E3097" s="13">
        <v>2018</v>
      </c>
      <c r="F3097" s="13" t="s">
        <v>244</v>
      </c>
      <c r="G3097" s="88"/>
      <c r="H3097" s="88"/>
      <c r="I3097" s="88"/>
      <c r="J3097" s="88"/>
      <c r="K3097" s="88"/>
      <c r="L3097" s="88"/>
      <c r="M3097" s="137">
        <v>1494</v>
      </c>
      <c r="N3097" s="137">
        <v>2898</v>
      </c>
      <c r="O3097" s="137"/>
      <c r="P3097" s="137"/>
      <c r="Q3097" s="137"/>
      <c r="R3097" s="137"/>
      <c r="S3097" s="137"/>
      <c r="T3097" s="137"/>
      <c r="U3097" s="137"/>
      <c r="V3097" s="137"/>
      <c r="W3097" s="141"/>
      <c r="X3097" s="141"/>
      <c r="Y3097" s="141"/>
      <c r="Z3097" s="111">
        <v>0.94545454545454544</v>
      </c>
      <c r="AA3097" s="111">
        <v>0.91891891891891897</v>
      </c>
      <c r="AB3097" s="25">
        <v>0.625</v>
      </c>
      <c r="AC3097" s="111">
        <v>0.16930000000000001</v>
      </c>
      <c r="AD3097" s="121">
        <v>98</v>
      </c>
      <c r="AE3097" s="121">
        <v>17</v>
      </c>
      <c r="AF3097" s="121">
        <v>70</v>
      </c>
      <c r="AG3097" s="121">
        <v>135</v>
      </c>
    </row>
    <row r="3098" spans="1:33" s="82" customFormat="1">
      <c r="A3098" s="82" t="s">
        <v>131</v>
      </c>
      <c r="B3098" s="13" t="s">
        <v>76</v>
      </c>
      <c r="C3098" s="13" t="s">
        <v>63</v>
      </c>
      <c r="D3098" s="13">
        <v>2018</v>
      </c>
      <c r="E3098" s="13">
        <v>2018</v>
      </c>
      <c r="F3098" s="13" t="s">
        <v>244</v>
      </c>
      <c r="G3098" s="88"/>
      <c r="H3098" s="88"/>
      <c r="I3098" s="88"/>
      <c r="J3098" s="88"/>
      <c r="K3098" s="88"/>
      <c r="L3098" s="88"/>
      <c r="M3098" s="137">
        <v>550424</v>
      </c>
      <c r="N3098" s="137">
        <v>1073474</v>
      </c>
      <c r="O3098" s="137"/>
      <c r="P3098" s="137"/>
      <c r="Q3098" s="137"/>
      <c r="R3098" s="137"/>
      <c r="S3098" s="137"/>
      <c r="T3098" s="137"/>
      <c r="U3098" s="137"/>
      <c r="V3098" s="137"/>
      <c r="W3098" s="141"/>
      <c r="X3098" s="141"/>
      <c r="Y3098" s="141"/>
      <c r="Z3098" s="111">
        <v>0.99189263782515702</v>
      </c>
      <c r="AA3098" s="111">
        <v>0.90475230559895181</v>
      </c>
      <c r="AB3098" s="25">
        <v>0.73399999999999999</v>
      </c>
      <c r="AC3098" s="111">
        <v>8.0299999999999996E-2</v>
      </c>
      <c r="AD3098" s="121">
        <v>41026</v>
      </c>
      <c r="AE3098" s="121">
        <v>20179</v>
      </c>
      <c r="AF3098" s="121">
        <v>84553</v>
      </c>
      <c r="AG3098" s="121">
        <v>176286</v>
      </c>
    </row>
    <row r="3099" spans="1:33" s="82" customFormat="1">
      <c r="A3099" s="82" t="s">
        <v>132</v>
      </c>
      <c r="B3099" s="13" t="s">
        <v>75</v>
      </c>
      <c r="C3099" s="13" t="s">
        <v>63</v>
      </c>
      <c r="D3099" s="13">
        <v>2018</v>
      </c>
      <c r="E3099" s="13">
        <v>2018</v>
      </c>
      <c r="F3099" s="13" t="s">
        <v>244</v>
      </c>
      <c r="G3099" s="88"/>
      <c r="H3099" s="88"/>
      <c r="I3099" s="88"/>
      <c r="J3099" s="88"/>
      <c r="K3099" s="88"/>
      <c r="L3099" s="88"/>
      <c r="M3099" s="137">
        <v>11239</v>
      </c>
      <c r="N3099" s="137">
        <v>27054</v>
      </c>
      <c r="O3099" s="137"/>
      <c r="P3099" s="137"/>
      <c r="Q3099" s="137"/>
      <c r="R3099" s="137"/>
      <c r="S3099" s="137"/>
      <c r="T3099" s="137"/>
      <c r="U3099" s="137"/>
      <c r="V3099" s="137"/>
      <c r="W3099" s="141"/>
      <c r="X3099" s="141"/>
      <c r="Y3099" s="141"/>
      <c r="Z3099" s="111">
        <v>1</v>
      </c>
      <c r="AA3099" s="111">
        <v>0.98672566371681414</v>
      </c>
      <c r="AB3099" s="25">
        <v>0.625</v>
      </c>
      <c r="AC3099" s="111">
        <v>0.16930000000000001</v>
      </c>
      <c r="AD3099" s="121">
        <v>563</v>
      </c>
      <c r="AE3099" s="121">
        <v>58</v>
      </c>
      <c r="AF3099" s="121">
        <v>2461</v>
      </c>
      <c r="AG3099" s="121">
        <v>6058</v>
      </c>
    </row>
    <row r="3100" spans="1:33" s="82" customFormat="1">
      <c r="A3100" s="82" t="s">
        <v>133</v>
      </c>
      <c r="B3100" s="13" t="s">
        <v>75</v>
      </c>
      <c r="C3100" s="13" t="s">
        <v>63</v>
      </c>
      <c r="D3100" s="13">
        <v>2018</v>
      </c>
      <c r="E3100" s="13">
        <v>2018</v>
      </c>
      <c r="F3100" s="13" t="s">
        <v>244</v>
      </c>
      <c r="G3100" s="88"/>
      <c r="H3100" s="88"/>
      <c r="I3100" s="88"/>
      <c r="J3100" s="88"/>
      <c r="K3100" s="88"/>
      <c r="L3100" s="88"/>
      <c r="M3100" s="137">
        <v>6039</v>
      </c>
      <c r="N3100" s="137">
        <v>9795</v>
      </c>
      <c r="O3100" s="137"/>
      <c r="P3100" s="137"/>
      <c r="Q3100" s="137"/>
      <c r="R3100" s="137"/>
      <c r="S3100" s="137"/>
      <c r="T3100" s="137"/>
      <c r="U3100" s="137"/>
      <c r="V3100" s="137"/>
      <c r="W3100" s="141"/>
      <c r="X3100" s="141"/>
      <c r="Y3100" s="141"/>
      <c r="Z3100" s="111">
        <v>0.98888888888888893</v>
      </c>
      <c r="AA3100" s="111">
        <v>0.94252873563218387</v>
      </c>
      <c r="AB3100" s="25">
        <v>0.625</v>
      </c>
      <c r="AC3100" s="111">
        <v>0.16930000000000001</v>
      </c>
      <c r="AD3100" s="121">
        <v>441</v>
      </c>
      <c r="AE3100" s="121">
        <v>132</v>
      </c>
      <c r="AF3100" s="121">
        <v>1051</v>
      </c>
      <c r="AG3100" s="121">
        <v>1930</v>
      </c>
    </row>
    <row r="3101" spans="1:33" s="82" customFormat="1">
      <c r="A3101" s="82" t="s">
        <v>134</v>
      </c>
      <c r="B3101" s="13" t="s">
        <v>75</v>
      </c>
      <c r="C3101" s="13" t="s">
        <v>63</v>
      </c>
      <c r="D3101" s="13">
        <v>2018</v>
      </c>
      <c r="E3101" s="13">
        <v>2018</v>
      </c>
      <c r="F3101" s="13" t="s">
        <v>244</v>
      </c>
      <c r="G3101" s="88"/>
      <c r="H3101" s="88"/>
      <c r="I3101" s="88"/>
      <c r="J3101" s="88"/>
      <c r="K3101" s="88"/>
      <c r="L3101" s="88"/>
      <c r="M3101" s="137">
        <v>1031</v>
      </c>
      <c r="N3101" s="137">
        <v>1879</v>
      </c>
      <c r="O3101" s="137"/>
      <c r="P3101" s="137"/>
      <c r="Q3101" s="137"/>
      <c r="R3101" s="137"/>
      <c r="S3101" s="137"/>
      <c r="T3101" s="137"/>
      <c r="U3101" s="137"/>
      <c r="V3101" s="137"/>
      <c r="W3101" s="141"/>
      <c r="X3101" s="141"/>
      <c r="Y3101" s="141"/>
      <c r="Z3101" s="111">
        <v>0.97619047619047616</v>
      </c>
      <c r="AA3101" s="111">
        <v>1</v>
      </c>
      <c r="AB3101" s="25">
        <v>0.625</v>
      </c>
      <c r="AC3101" s="111">
        <v>0.16930000000000001</v>
      </c>
      <c r="AD3101" s="121">
        <v>54</v>
      </c>
      <c r="AE3101" s="121">
        <v>14</v>
      </c>
      <c r="AF3101" s="121">
        <v>25</v>
      </c>
      <c r="AG3101" s="121">
        <v>43</v>
      </c>
    </row>
    <row r="3102" spans="1:33" s="82" customFormat="1">
      <c r="A3102" s="82" t="s">
        <v>135</v>
      </c>
      <c r="B3102" s="13" t="s">
        <v>75</v>
      </c>
      <c r="C3102" s="13" t="s">
        <v>63</v>
      </c>
      <c r="D3102" s="13">
        <v>2018</v>
      </c>
      <c r="E3102" s="13">
        <v>2018</v>
      </c>
      <c r="F3102" s="13" t="s">
        <v>244</v>
      </c>
      <c r="G3102" s="88"/>
      <c r="H3102" s="88"/>
      <c r="I3102" s="88"/>
      <c r="J3102" s="88"/>
      <c r="K3102" s="88"/>
      <c r="L3102" s="88"/>
      <c r="M3102" s="137">
        <v>6244</v>
      </c>
      <c r="N3102" s="137">
        <v>11546</v>
      </c>
      <c r="O3102" s="137"/>
      <c r="P3102" s="137"/>
      <c r="Q3102" s="137"/>
      <c r="R3102" s="137"/>
      <c r="S3102" s="137"/>
      <c r="T3102" s="137"/>
      <c r="U3102" s="137"/>
      <c r="V3102" s="137"/>
      <c r="W3102" s="141"/>
      <c r="X3102" s="141"/>
      <c r="Y3102" s="141"/>
      <c r="Z3102" s="111">
        <v>0.95441595441595439</v>
      </c>
      <c r="AA3102" s="111">
        <v>0.87449392712550611</v>
      </c>
      <c r="AB3102" s="25">
        <v>0.625</v>
      </c>
      <c r="AC3102" s="111">
        <v>0.16930000000000001</v>
      </c>
      <c r="AD3102" s="121">
        <v>482</v>
      </c>
      <c r="AE3102" s="121">
        <v>77</v>
      </c>
      <c r="AF3102" s="121">
        <v>452</v>
      </c>
      <c r="AG3102" s="121">
        <v>1029</v>
      </c>
    </row>
    <row r="3103" spans="1:33" s="82" customFormat="1">
      <c r="A3103" s="82" t="s">
        <v>136</v>
      </c>
      <c r="B3103" s="13" t="s">
        <v>75</v>
      </c>
      <c r="C3103" s="13" t="s">
        <v>63</v>
      </c>
      <c r="D3103" s="13">
        <v>2018</v>
      </c>
      <c r="E3103" s="13">
        <v>2018</v>
      </c>
      <c r="F3103" s="13" t="s">
        <v>244</v>
      </c>
      <c r="G3103" s="88"/>
      <c r="H3103" s="88"/>
      <c r="I3103" s="88"/>
      <c r="J3103" s="88"/>
      <c r="K3103" s="88"/>
      <c r="L3103" s="88"/>
      <c r="M3103" s="137">
        <v>22952</v>
      </c>
      <c r="N3103" s="137">
        <v>52362</v>
      </c>
      <c r="O3103" s="137"/>
      <c r="P3103" s="137"/>
      <c r="Q3103" s="137"/>
      <c r="R3103" s="137"/>
      <c r="S3103" s="137"/>
      <c r="T3103" s="137"/>
      <c r="U3103" s="137"/>
      <c r="V3103" s="137"/>
      <c r="W3103" s="141"/>
      <c r="X3103" s="141"/>
      <c r="Y3103" s="141"/>
      <c r="Z3103" s="111">
        <v>0.99633251833740832</v>
      </c>
      <c r="AA3103" s="111">
        <v>0.98014440433213001</v>
      </c>
      <c r="AB3103" s="25">
        <v>0.75</v>
      </c>
      <c r="AC3103" s="111">
        <v>3.1099999999999999E-2</v>
      </c>
      <c r="AD3103" s="121">
        <v>1433</v>
      </c>
      <c r="AE3103" s="121">
        <v>302</v>
      </c>
      <c r="AF3103" s="121">
        <v>3139</v>
      </c>
      <c r="AG3103" s="121">
        <v>7405</v>
      </c>
    </row>
    <row r="3104" spans="1:33" s="82" customFormat="1">
      <c r="A3104" s="82" t="s">
        <v>137</v>
      </c>
      <c r="B3104" s="13" t="s">
        <v>75</v>
      </c>
      <c r="C3104" s="13" t="s">
        <v>63</v>
      </c>
      <c r="D3104" s="13">
        <v>2018</v>
      </c>
      <c r="E3104" s="13">
        <v>2018</v>
      </c>
      <c r="F3104" s="13" t="s">
        <v>244</v>
      </c>
      <c r="G3104" s="88"/>
      <c r="H3104" s="88"/>
      <c r="I3104" s="88"/>
      <c r="J3104" s="88"/>
      <c r="K3104" s="88"/>
      <c r="L3104" s="88"/>
      <c r="M3104" s="137">
        <v>596</v>
      </c>
      <c r="N3104" s="137">
        <v>1203</v>
      </c>
      <c r="O3104" s="137"/>
      <c r="P3104" s="137"/>
      <c r="Q3104" s="137"/>
      <c r="R3104" s="137"/>
      <c r="S3104" s="137"/>
      <c r="T3104" s="137"/>
      <c r="U3104" s="137"/>
      <c r="V3104" s="137"/>
      <c r="W3104" s="141"/>
      <c r="X3104" s="141"/>
      <c r="Y3104" s="141"/>
      <c r="Z3104" s="111">
        <v>1</v>
      </c>
      <c r="AA3104" s="111">
        <v>0.82352941176470584</v>
      </c>
      <c r="AB3104" s="25">
        <v>0.625</v>
      </c>
      <c r="AC3104" s="111">
        <v>0.16930000000000001</v>
      </c>
      <c r="AD3104" s="121">
        <v>35</v>
      </c>
      <c r="AE3104" s="121">
        <v>7</v>
      </c>
      <c r="AF3104" s="121">
        <v>34</v>
      </c>
      <c r="AG3104" s="121">
        <v>56</v>
      </c>
    </row>
    <row r="3105" spans="1:33" s="82" customFormat="1">
      <c r="A3105" s="82" t="s">
        <v>138</v>
      </c>
      <c r="B3105" s="13" t="s">
        <v>75</v>
      </c>
      <c r="C3105" s="13" t="s">
        <v>63</v>
      </c>
      <c r="D3105" s="13">
        <v>2018</v>
      </c>
      <c r="E3105" s="13">
        <v>2018</v>
      </c>
      <c r="F3105" s="13" t="s">
        <v>244</v>
      </c>
      <c r="G3105" s="88"/>
      <c r="H3105" s="88"/>
      <c r="I3105" s="88"/>
      <c r="J3105" s="88"/>
      <c r="K3105" s="88"/>
      <c r="L3105" s="88"/>
      <c r="M3105" s="137">
        <v>372</v>
      </c>
      <c r="N3105" s="137">
        <v>657</v>
      </c>
      <c r="O3105" s="137"/>
      <c r="P3105" s="137"/>
      <c r="Q3105" s="137"/>
      <c r="R3105" s="137"/>
      <c r="S3105" s="137"/>
      <c r="T3105" s="137"/>
      <c r="U3105" s="137"/>
      <c r="V3105" s="137"/>
      <c r="W3105" s="141"/>
      <c r="X3105" s="141"/>
      <c r="Y3105" s="141"/>
      <c r="Z3105" s="111">
        <v>1</v>
      </c>
      <c r="AA3105" s="111">
        <v>1</v>
      </c>
      <c r="AB3105" s="25">
        <v>0.625</v>
      </c>
      <c r="AC3105" s="111">
        <v>0.16930000000000001</v>
      </c>
      <c r="AD3105" s="121">
        <v>46</v>
      </c>
      <c r="AE3105" s="121">
        <v>8</v>
      </c>
      <c r="AF3105" s="121">
        <v>43</v>
      </c>
      <c r="AG3105" s="121">
        <v>93</v>
      </c>
    </row>
    <row r="3106" spans="1:33" s="82" customFormat="1">
      <c r="A3106" s="82" t="s">
        <v>139</v>
      </c>
      <c r="B3106" s="13" t="s">
        <v>75</v>
      </c>
      <c r="C3106" s="13" t="s">
        <v>63</v>
      </c>
      <c r="D3106" s="13">
        <v>2018</v>
      </c>
      <c r="E3106" s="13">
        <v>2018</v>
      </c>
      <c r="F3106" s="13" t="s">
        <v>244</v>
      </c>
      <c r="G3106" s="88"/>
      <c r="H3106" s="88"/>
      <c r="I3106" s="88"/>
      <c r="J3106" s="88"/>
      <c r="K3106" s="88"/>
      <c r="L3106" s="88"/>
      <c r="M3106" s="137">
        <v>20603</v>
      </c>
      <c r="N3106" s="137">
        <v>45654</v>
      </c>
      <c r="O3106" s="137"/>
      <c r="P3106" s="137"/>
      <c r="Q3106" s="137"/>
      <c r="R3106" s="137"/>
      <c r="S3106" s="137"/>
      <c r="T3106" s="137"/>
      <c r="U3106" s="137"/>
      <c r="V3106" s="137"/>
      <c r="W3106" s="141"/>
      <c r="X3106" s="141"/>
      <c r="Y3106" s="141"/>
      <c r="Z3106" s="111">
        <v>0.99769053117782913</v>
      </c>
      <c r="AA3106" s="111">
        <v>0.94695481335952847</v>
      </c>
      <c r="AB3106" s="25">
        <v>0.2</v>
      </c>
      <c r="AC3106" s="111">
        <v>6.2600000000000003E-2</v>
      </c>
      <c r="AD3106" s="121">
        <v>1452</v>
      </c>
      <c r="AE3106" s="121">
        <v>444</v>
      </c>
      <c r="AF3106" s="121">
        <v>6266</v>
      </c>
      <c r="AG3106" s="121">
        <v>14781</v>
      </c>
    </row>
    <row r="3107" spans="1:33" s="82" customFormat="1">
      <c r="A3107" s="82" t="s">
        <v>140</v>
      </c>
      <c r="B3107" s="13" t="s">
        <v>75</v>
      </c>
      <c r="C3107" s="13" t="s">
        <v>63</v>
      </c>
      <c r="D3107" s="13">
        <v>2018</v>
      </c>
      <c r="E3107" s="13">
        <v>2018</v>
      </c>
      <c r="F3107" s="13" t="s">
        <v>244</v>
      </c>
      <c r="G3107" s="88"/>
      <c r="H3107" s="88"/>
      <c r="I3107" s="88"/>
      <c r="J3107" s="88"/>
      <c r="K3107" s="88"/>
      <c r="L3107" s="88"/>
      <c r="M3107" s="137">
        <v>3024</v>
      </c>
      <c r="N3107" s="137">
        <v>5949</v>
      </c>
      <c r="O3107" s="137"/>
      <c r="P3107" s="137"/>
      <c r="Q3107" s="137"/>
      <c r="R3107" s="137"/>
      <c r="S3107" s="137"/>
      <c r="T3107" s="137"/>
      <c r="U3107" s="137"/>
      <c r="V3107" s="137"/>
      <c r="W3107" s="141"/>
      <c r="X3107" s="141"/>
      <c r="Y3107" s="141"/>
      <c r="Z3107" s="111">
        <v>0.97619047619047616</v>
      </c>
      <c r="AA3107" s="111">
        <v>0.94805194805194803</v>
      </c>
      <c r="AB3107" s="25">
        <v>0.625</v>
      </c>
      <c r="AC3107" s="111">
        <v>0.16930000000000001</v>
      </c>
      <c r="AD3107" s="121">
        <v>255</v>
      </c>
      <c r="AE3107" s="121">
        <v>78</v>
      </c>
      <c r="AF3107" s="121">
        <v>578</v>
      </c>
      <c r="AG3107" s="121">
        <v>1258</v>
      </c>
    </row>
    <row r="3108" spans="1:33" s="82" customFormat="1">
      <c r="A3108" s="82" t="s">
        <v>141</v>
      </c>
      <c r="B3108" s="13" t="s">
        <v>75</v>
      </c>
      <c r="C3108" s="13" t="s">
        <v>63</v>
      </c>
      <c r="D3108" s="13">
        <v>2018</v>
      </c>
      <c r="E3108" s="13">
        <v>2018</v>
      </c>
      <c r="F3108" s="13" t="s">
        <v>244</v>
      </c>
      <c r="G3108" s="88"/>
      <c r="H3108" s="88"/>
      <c r="I3108" s="88"/>
      <c r="J3108" s="88"/>
      <c r="K3108" s="88"/>
      <c r="L3108" s="88"/>
      <c r="M3108" s="137">
        <v>4070</v>
      </c>
      <c r="N3108" s="137">
        <v>6946</v>
      </c>
      <c r="O3108" s="137"/>
      <c r="P3108" s="137"/>
      <c r="Q3108" s="137"/>
      <c r="R3108" s="137"/>
      <c r="S3108" s="137"/>
      <c r="T3108" s="137"/>
      <c r="U3108" s="137"/>
      <c r="V3108" s="137"/>
      <c r="W3108" s="141"/>
      <c r="X3108" s="141"/>
      <c r="Y3108" s="141"/>
      <c r="Z3108" s="111">
        <v>0.86075949367088611</v>
      </c>
      <c r="AA3108" s="111">
        <v>0.77419354838709675</v>
      </c>
      <c r="AB3108" s="25">
        <v>0.625</v>
      </c>
      <c r="AC3108" s="111">
        <v>0.16930000000000001</v>
      </c>
      <c r="AD3108" s="121">
        <v>400</v>
      </c>
      <c r="AE3108" s="121">
        <v>142</v>
      </c>
      <c r="AF3108" s="121">
        <v>106</v>
      </c>
      <c r="AG3108" s="121">
        <v>180</v>
      </c>
    </row>
    <row r="3109" spans="1:33" s="82" customFormat="1">
      <c r="A3109" s="82" t="s">
        <v>142</v>
      </c>
      <c r="B3109" s="13" t="s">
        <v>74</v>
      </c>
      <c r="C3109" s="13" t="s">
        <v>63</v>
      </c>
      <c r="D3109" s="13">
        <v>2018</v>
      </c>
      <c r="E3109" s="13">
        <v>2018</v>
      </c>
      <c r="F3109" s="13" t="s">
        <v>244</v>
      </c>
      <c r="G3109" s="88"/>
      <c r="H3109" s="88"/>
      <c r="I3109" s="88"/>
      <c r="J3109" s="88"/>
      <c r="K3109" s="88"/>
      <c r="L3109" s="88"/>
      <c r="M3109" s="137">
        <v>110203</v>
      </c>
      <c r="N3109" s="137">
        <v>219587</v>
      </c>
      <c r="O3109" s="137"/>
      <c r="P3109" s="137"/>
      <c r="Q3109" s="137"/>
      <c r="R3109" s="137"/>
      <c r="S3109" s="137"/>
      <c r="T3109" s="137"/>
      <c r="U3109" s="137"/>
      <c r="V3109" s="137"/>
      <c r="W3109" s="141"/>
      <c r="X3109" s="141"/>
      <c r="Y3109" s="141"/>
      <c r="Z3109" s="111">
        <v>0.99436985708098746</v>
      </c>
      <c r="AA3109" s="111">
        <v>0.99086977414704469</v>
      </c>
      <c r="AB3109" s="25">
        <v>0.6</v>
      </c>
      <c r="AC3109" s="111">
        <v>8.8300000000000003E-2</v>
      </c>
      <c r="AD3109" s="121">
        <v>7335</v>
      </c>
      <c r="AE3109" s="121">
        <v>2584</v>
      </c>
      <c r="AF3109" s="121">
        <v>21387</v>
      </c>
      <c r="AG3109" s="121">
        <v>47429</v>
      </c>
    </row>
    <row r="3110" spans="1:33" s="82" customFormat="1">
      <c r="A3110" s="82" t="s">
        <v>143</v>
      </c>
      <c r="B3110" s="13" t="s">
        <v>74</v>
      </c>
      <c r="C3110" s="13" t="s">
        <v>63</v>
      </c>
      <c r="D3110" s="13">
        <v>2018</v>
      </c>
      <c r="E3110" s="13">
        <v>2018</v>
      </c>
      <c r="F3110" s="13" t="s">
        <v>244</v>
      </c>
      <c r="G3110" s="88"/>
      <c r="H3110" s="88"/>
      <c r="I3110" s="88"/>
      <c r="J3110" s="88"/>
      <c r="K3110" s="88"/>
      <c r="L3110" s="88"/>
      <c r="M3110" s="137">
        <v>8247</v>
      </c>
      <c r="N3110" s="137">
        <v>14901</v>
      </c>
      <c r="O3110" s="137"/>
      <c r="P3110" s="137"/>
      <c r="Q3110" s="137"/>
      <c r="R3110" s="137"/>
      <c r="S3110" s="137"/>
      <c r="T3110" s="137"/>
      <c r="U3110" s="137"/>
      <c r="V3110" s="137"/>
      <c r="W3110" s="141"/>
      <c r="X3110" s="141"/>
      <c r="Y3110" s="141"/>
      <c r="Z3110" s="111">
        <v>0.99568965517241381</v>
      </c>
      <c r="AA3110" s="111">
        <v>0.90952380952380951</v>
      </c>
      <c r="AB3110" s="25">
        <v>0.625</v>
      </c>
      <c r="AC3110" s="111">
        <v>0.16930000000000001</v>
      </c>
      <c r="AD3110" s="121">
        <v>614</v>
      </c>
      <c r="AE3110" s="121">
        <v>315</v>
      </c>
      <c r="AF3110" s="121">
        <v>518</v>
      </c>
      <c r="AG3110" s="121">
        <v>1109</v>
      </c>
    </row>
    <row r="3111" spans="1:33" s="82" customFormat="1">
      <c r="A3111" s="82" t="s">
        <v>144</v>
      </c>
      <c r="B3111" s="13" t="s">
        <v>75</v>
      </c>
      <c r="C3111" s="13" t="s">
        <v>63</v>
      </c>
      <c r="D3111" s="13">
        <v>2018</v>
      </c>
      <c r="E3111" s="13">
        <v>2018</v>
      </c>
      <c r="F3111" s="13" t="s">
        <v>244</v>
      </c>
      <c r="G3111" s="88"/>
      <c r="H3111" s="88"/>
      <c r="I3111" s="88"/>
      <c r="J3111" s="88"/>
      <c r="K3111" s="88"/>
      <c r="L3111" s="88"/>
      <c r="M3111" s="137">
        <v>1180</v>
      </c>
      <c r="N3111" s="137">
        <v>2148</v>
      </c>
      <c r="O3111" s="137"/>
      <c r="P3111" s="137"/>
      <c r="Q3111" s="137"/>
      <c r="R3111" s="137"/>
      <c r="S3111" s="137"/>
      <c r="T3111" s="137"/>
      <c r="U3111" s="137"/>
      <c r="V3111" s="137"/>
      <c r="W3111" s="141"/>
      <c r="X3111" s="141"/>
      <c r="Y3111" s="141"/>
      <c r="Z3111" s="111">
        <v>1</v>
      </c>
      <c r="AA3111" s="111">
        <v>0.95</v>
      </c>
      <c r="AB3111" s="25">
        <v>0.625</v>
      </c>
      <c r="AC3111" s="111">
        <v>0.16930000000000001</v>
      </c>
      <c r="AD3111" s="121">
        <v>60</v>
      </c>
      <c r="AE3111" s="121">
        <v>18</v>
      </c>
      <c r="AF3111" s="121">
        <v>38</v>
      </c>
      <c r="AG3111" s="121">
        <v>71</v>
      </c>
    </row>
    <row r="3112" spans="1:33" s="82" customFormat="1">
      <c r="A3112" s="82" t="s">
        <v>145</v>
      </c>
      <c r="B3112" s="13" t="s">
        <v>75</v>
      </c>
      <c r="C3112" s="13" t="s">
        <v>63</v>
      </c>
      <c r="D3112" s="13">
        <v>2018</v>
      </c>
      <c r="E3112" s="13">
        <v>2018</v>
      </c>
      <c r="F3112" s="13" t="s">
        <v>244</v>
      </c>
      <c r="G3112" s="88"/>
      <c r="H3112" s="88"/>
      <c r="I3112" s="88"/>
      <c r="J3112" s="88"/>
      <c r="K3112" s="88"/>
      <c r="L3112" s="88"/>
      <c r="M3112" s="137">
        <v>116198</v>
      </c>
      <c r="N3112" s="137">
        <v>252464</v>
      </c>
      <c r="O3112" s="137"/>
      <c r="P3112" s="137"/>
      <c r="Q3112" s="137"/>
      <c r="R3112" s="137"/>
      <c r="S3112" s="137"/>
      <c r="T3112" s="137"/>
      <c r="U3112" s="137"/>
      <c r="V3112" s="137"/>
      <c r="W3112" s="141"/>
      <c r="X3112" s="141"/>
      <c r="Y3112" s="141"/>
      <c r="Z3112" s="111">
        <v>0.99416635302973277</v>
      </c>
      <c r="AA3112" s="111">
        <v>0.92013440165417415</v>
      </c>
      <c r="AB3112" s="25">
        <v>0.66700000000000004</v>
      </c>
      <c r="AC3112" s="111">
        <v>4.3400000000000001E-2</v>
      </c>
      <c r="AD3112" s="121">
        <v>10142</v>
      </c>
      <c r="AE3112" s="121">
        <v>3323</v>
      </c>
      <c r="AF3112" s="121">
        <v>12167</v>
      </c>
      <c r="AG3112" s="121">
        <v>28153</v>
      </c>
    </row>
    <row r="3113" spans="1:33" s="82" customFormat="1">
      <c r="A3113" s="82" t="s">
        <v>146</v>
      </c>
      <c r="B3113" s="13" t="s">
        <v>74</v>
      </c>
      <c r="C3113" s="13" t="s">
        <v>63</v>
      </c>
      <c r="D3113" s="13">
        <v>2018</v>
      </c>
      <c r="E3113" s="13">
        <v>2018</v>
      </c>
      <c r="F3113" s="13" t="s">
        <v>244</v>
      </c>
      <c r="G3113" s="88"/>
      <c r="H3113" s="88"/>
      <c r="I3113" s="88"/>
      <c r="J3113" s="88"/>
      <c r="K3113" s="88"/>
      <c r="L3113" s="88"/>
      <c r="M3113" s="137">
        <v>94933</v>
      </c>
      <c r="N3113" s="137">
        <v>197630</v>
      </c>
      <c r="O3113" s="137"/>
      <c r="P3113" s="137"/>
      <c r="Q3113" s="137"/>
      <c r="R3113" s="137"/>
      <c r="S3113" s="137"/>
      <c r="T3113" s="137"/>
      <c r="U3113" s="137"/>
      <c r="V3113" s="137"/>
      <c r="W3113" s="141"/>
      <c r="X3113" s="141"/>
      <c r="Y3113" s="141"/>
      <c r="Z3113" s="111">
        <v>0.99689218264403534</v>
      </c>
      <c r="AA3113" s="111">
        <v>0.91811023622047239</v>
      </c>
      <c r="AB3113" s="25">
        <v>0.65200000000000002</v>
      </c>
      <c r="AC3113" s="111">
        <v>6.4699999999999994E-2</v>
      </c>
      <c r="AD3113" s="121">
        <v>8330</v>
      </c>
      <c r="AE3113" s="121">
        <v>3078</v>
      </c>
      <c r="AF3113" s="121">
        <v>7164</v>
      </c>
      <c r="AG3113" s="121">
        <v>14599</v>
      </c>
    </row>
    <row r="3114" spans="1:33" s="82" customFormat="1">
      <c r="A3114" s="82" t="s">
        <v>147</v>
      </c>
      <c r="B3114" s="13" t="s">
        <v>75</v>
      </c>
      <c r="C3114" s="13" t="s">
        <v>63</v>
      </c>
      <c r="D3114" s="13">
        <v>2018</v>
      </c>
      <c r="E3114" s="13">
        <v>2018</v>
      </c>
      <c r="F3114" s="13" t="s">
        <v>244</v>
      </c>
      <c r="G3114" s="88"/>
      <c r="H3114" s="88"/>
      <c r="I3114" s="88"/>
      <c r="J3114" s="88"/>
      <c r="K3114" s="88"/>
      <c r="L3114" s="88"/>
      <c r="M3114" s="137">
        <v>2120</v>
      </c>
      <c r="N3114" s="137">
        <v>4600</v>
      </c>
      <c r="O3114" s="137"/>
      <c r="P3114" s="137"/>
      <c r="Q3114" s="137"/>
      <c r="R3114" s="137"/>
      <c r="S3114" s="137"/>
      <c r="T3114" s="137"/>
      <c r="U3114" s="137"/>
      <c r="V3114" s="137"/>
      <c r="W3114" s="141"/>
      <c r="X3114" s="141"/>
      <c r="Y3114" s="141"/>
      <c r="Z3114" s="111">
        <v>1</v>
      </c>
      <c r="AA3114" s="111">
        <v>0.98684210526315785</v>
      </c>
      <c r="AB3114" s="25">
        <v>0.625</v>
      </c>
      <c r="AC3114" s="111">
        <v>0.16930000000000001</v>
      </c>
      <c r="AD3114" s="121">
        <v>159</v>
      </c>
      <c r="AE3114" s="121">
        <v>40</v>
      </c>
      <c r="AF3114" s="121">
        <v>285</v>
      </c>
      <c r="AG3114" s="121">
        <v>699</v>
      </c>
    </row>
    <row r="3115" spans="1:33" s="82" customFormat="1">
      <c r="A3115" s="82" t="s">
        <v>148</v>
      </c>
      <c r="B3115" s="13" t="s">
        <v>75</v>
      </c>
      <c r="C3115" s="13" t="s">
        <v>63</v>
      </c>
      <c r="D3115" s="13">
        <v>2018</v>
      </c>
      <c r="E3115" s="13">
        <v>2018</v>
      </c>
      <c r="F3115" s="13" t="s">
        <v>244</v>
      </c>
      <c r="G3115" s="88"/>
      <c r="H3115" s="88"/>
      <c r="I3115" s="88"/>
      <c r="J3115" s="88"/>
      <c r="K3115" s="88"/>
      <c r="L3115" s="88"/>
      <c r="M3115" s="137">
        <v>156828</v>
      </c>
      <c r="N3115" s="137">
        <v>338411</v>
      </c>
      <c r="O3115" s="137"/>
      <c r="P3115" s="137"/>
      <c r="Q3115" s="137"/>
      <c r="R3115" s="137"/>
      <c r="S3115" s="137"/>
      <c r="T3115" s="137"/>
      <c r="U3115" s="137"/>
      <c r="V3115" s="137"/>
      <c r="W3115" s="141"/>
      <c r="X3115" s="141"/>
      <c r="Y3115" s="141"/>
      <c r="Z3115" s="111">
        <v>0.99445649554109428</v>
      </c>
      <c r="AA3115" s="111">
        <v>0.94323221571758031</v>
      </c>
      <c r="AB3115" s="25">
        <v>0.57099999999999995</v>
      </c>
      <c r="AC3115" s="111">
        <v>4.8099999999999997E-2</v>
      </c>
      <c r="AD3115" s="121">
        <v>11811</v>
      </c>
      <c r="AE3115" s="121">
        <v>3568</v>
      </c>
      <c r="AF3115" s="121">
        <v>16108</v>
      </c>
      <c r="AG3115" s="121">
        <v>35359</v>
      </c>
    </row>
    <row r="3116" spans="1:33" s="82" customFormat="1">
      <c r="A3116" s="82" t="s">
        <v>149</v>
      </c>
      <c r="B3116" s="13" t="s">
        <v>74</v>
      </c>
      <c r="C3116" s="13" t="s">
        <v>63</v>
      </c>
      <c r="D3116" s="13">
        <v>2018</v>
      </c>
      <c r="E3116" s="13">
        <v>2018</v>
      </c>
      <c r="F3116" s="13" t="s">
        <v>244</v>
      </c>
      <c r="G3116" s="88"/>
      <c r="H3116" s="88"/>
      <c r="I3116" s="88"/>
      <c r="J3116" s="88"/>
      <c r="K3116" s="88"/>
      <c r="L3116" s="88"/>
      <c r="M3116" s="137">
        <v>132602</v>
      </c>
      <c r="N3116" s="137">
        <v>259599</v>
      </c>
      <c r="O3116" s="137"/>
      <c r="P3116" s="137"/>
      <c r="Q3116" s="137"/>
      <c r="R3116" s="137"/>
      <c r="S3116" s="137"/>
      <c r="T3116" s="137"/>
      <c r="U3116" s="137"/>
      <c r="V3116" s="137"/>
      <c r="W3116" s="141"/>
      <c r="X3116" s="141"/>
      <c r="Y3116" s="141"/>
      <c r="Z3116" s="111">
        <v>0.98035547240411602</v>
      </c>
      <c r="AA3116" s="111">
        <v>0.95729250604351335</v>
      </c>
      <c r="AB3116" s="25">
        <v>0.71099999999999997</v>
      </c>
      <c r="AC3116" s="111">
        <v>4.4499999999999998E-2</v>
      </c>
      <c r="AD3116" s="121">
        <v>11590</v>
      </c>
      <c r="AE3116" s="121">
        <v>5254</v>
      </c>
      <c r="AF3116" s="121">
        <v>12152</v>
      </c>
      <c r="AG3116" s="121">
        <v>25351</v>
      </c>
    </row>
    <row r="3117" spans="1:33" s="82" customFormat="1">
      <c r="A3117" s="82" t="s">
        <v>150</v>
      </c>
      <c r="B3117" s="13" t="s">
        <v>74</v>
      </c>
      <c r="C3117" s="13" t="s">
        <v>63</v>
      </c>
      <c r="D3117" s="13">
        <v>2018</v>
      </c>
      <c r="E3117" s="13">
        <v>2018</v>
      </c>
      <c r="F3117" s="13" t="s">
        <v>244</v>
      </c>
      <c r="G3117" s="88"/>
      <c r="H3117" s="88"/>
      <c r="I3117" s="88"/>
      <c r="J3117" s="88"/>
      <c r="K3117" s="88"/>
      <c r="L3117" s="88"/>
      <c r="M3117" s="137">
        <v>32948</v>
      </c>
      <c r="N3117" s="137">
        <v>48619</v>
      </c>
      <c r="O3117" s="137"/>
      <c r="P3117" s="137"/>
      <c r="Q3117" s="137"/>
      <c r="R3117" s="137"/>
      <c r="S3117" s="137"/>
      <c r="T3117" s="137"/>
      <c r="U3117" s="137"/>
      <c r="V3117" s="137"/>
      <c r="W3117" s="141"/>
      <c r="X3117" s="141"/>
      <c r="Y3117" s="141"/>
      <c r="Z3117" s="111">
        <v>0.98383541513592943</v>
      </c>
      <c r="AA3117" s="111">
        <v>0.90820584144645344</v>
      </c>
      <c r="AB3117" s="25">
        <v>0.57099999999999995</v>
      </c>
      <c r="AC3117" s="111">
        <v>0.08</v>
      </c>
      <c r="AD3117" s="121">
        <v>2772</v>
      </c>
      <c r="AE3117" s="121">
        <v>898</v>
      </c>
      <c r="AF3117" s="121">
        <v>3163</v>
      </c>
      <c r="AG3117" s="121">
        <v>5264</v>
      </c>
    </row>
    <row r="3118" spans="1:33" s="82" customFormat="1">
      <c r="A3118" s="82" t="s">
        <v>151</v>
      </c>
      <c r="B3118" s="13" t="s">
        <v>75</v>
      </c>
      <c r="C3118" s="13" t="s">
        <v>63</v>
      </c>
      <c r="D3118" s="13">
        <v>2018</v>
      </c>
      <c r="E3118" s="13">
        <v>2018</v>
      </c>
      <c r="F3118" s="13" t="s">
        <v>244</v>
      </c>
      <c r="G3118" s="88"/>
      <c r="H3118" s="88"/>
      <c r="I3118" s="88"/>
      <c r="J3118" s="88"/>
      <c r="K3118" s="88"/>
      <c r="L3118" s="88"/>
      <c r="M3118" s="137">
        <v>45824</v>
      </c>
      <c r="N3118" s="137">
        <v>100058</v>
      </c>
      <c r="O3118" s="137"/>
      <c r="P3118" s="137"/>
      <c r="Q3118" s="137"/>
      <c r="R3118" s="137"/>
      <c r="S3118" s="137"/>
      <c r="T3118" s="137"/>
      <c r="U3118" s="137"/>
      <c r="V3118" s="137"/>
      <c r="W3118" s="141"/>
      <c r="X3118" s="141"/>
      <c r="Y3118" s="141"/>
      <c r="Z3118" s="111">
        <v>0.99118257261410792</v>
      </c>
      <c r="AA3118" s="111">
        <v>0.93755004003202558</v>
      </c>
      <c r="AB3118" s="25">
        <v>0.55600000000000005</v>
      </c>
      <c r="AC3118" s="111">
        <v>3.3300000000000003E-2</v>
      </c>
      <c r="AD3118" s="121">
        <v>3110</v>
      </c>
      <c r="AE3118" s="121">
        <v>1181</v>
      </c>
      <c r="AF3118" s="121">
        <v>5537</v>
      </c>
      <c r="AG3118" s="121">
        <v>12157</v>
      </c>
    </row>
    <row r="3119" spans="1:33" s="82" customFormat="1">
      <c r="A3119" s="82" t="s">
        <v>152</v>
      </c>
      <c r="B3119" s="13" t="s">
        <v>74</v>
      </c>
      <c r="C3119" s="13" t="s">
        <v>63</v>
      </c>
      <c r="D3119" s="13">
        <v>2018</v>
      </c>
      <c r="E3119" s="13">
        <v>2018</v>
      </c>
      <c r="F3119" s="13" t="s">
        <v>244</v>
      </c>
      <c r="G3119" s="88"/>
      <c r="H3119" s="88"/>
      <c r="I3119" s="88"/>
      <c r="J3119" s="88"/>
      <c r="K3119" s="88"/>
      <c r="L3119" s="88"/>
      <c r="M3119" s="137">
        <v>9304</v>
      </c>
      <c r="N3119" s="137">
        <v>16011</v>
      </c>
      <c r="O3119" s="137"/>
      <c r="P3119" s="137"/>
      <c r="Q3119" s="137"/>
      <c r="R3119" s="137"/>
      <c r="S3119" s="137"/>
      <c r="T3119" s="137"/>
      <c r="U3119" s="137"/>
      <c r="V3119" s="137"/>
      <c r="W3119" s="141"/>
      <c r="X3119" s="141"/>
      <c r="Y3119" s="141"/>
      <c r="Z3119" s="111">
        <v>0.9920844327176781</v>
      </c>
      <c r="AA3119" s="111">
        <v>0.9760956175298805</v>
      </c>
      <c r="AB3119" s="25">
        <v>0.625</v>
      </c>
      <c r="AC3119" s="111">
        <v>0.16930000000000001</v>
      </c>
      <c r="AD3119" s="121">
        <v>765</v>
      </c>
      <c r="AE3119" s="121">
        <v>234</v>
      </c>
      <c r="AF3119" s="121">
        <v>899</v>
      </c>
      <c r="AG3119" s="121">
        <v>1943</v>
      </c>
    </row>
    <row r="3120" spans="1:33" s="82" customFormat="1">
      <c r="A3120" s="82" t="s">
        <v>153</v>
      </c>
      <c r="B3120" s="13" t="s">
        <v>74</v>
      </c>
      <c r="C3120" s="13" t="s">
        <v>63</v>
      </c>
      <c r="D3120" s="13">
        <v>2018</v>
      </c>
      <c r="E3120" s="13">
        <v>2018</v>
      </c>
      <c r="F3120" s="13" t="s">
        <v>244</v>
      </c>
      <c r="G3120" s="88"/>
      <c r="H3120" s="88"/>
      <c r="I3120" s="88"/>
      <c r="J3120" s="88"/>
      <c r="K3120" s="88"/>
      <c r="L3120" s="88"/>
      <c r="M3120" s="137">
        <v>12535</v>
      </c>
      <c r="N3120" s="137">
        <v>23614</v>
      </c>
      <c r="O3120" s="137"/>
      <c r="P3120" s="137"/>
      <c r="Q3120" s="137"/>
      <c r="R3120" s="137"/>
      <c r="S3120" s="137"/>
      <c r="T3120" s="137"/>
      <c r="U3120" s="137"/>
      <c r="V3120" s="137"/>
      <c r="W3120" s="141"/>
      <c r="X3120" s="141"/>
      <c r="Y3120" s="141"/>
      <c r="Z3120" s="111">
        <v>0.98956158663883087</v>
      </c>
      <c r="AA3120" s="111">
        <v>0.90936555891238668</v>
      </c>
      <c r="AB3120" s="25">
        <v>0.625</v>
      </c>
      <c r="AC3120" s="111">
        <v>0.16930000000000001</v>
      </c>
      <c r="AD3120" s="121">
        <v>1066</v>
      </c>
      <c r="AE3120" s="121">
        <v>374</v>
      </c>
      <c r="AF3120" s="121">
        <v>2545</v>
      </c>
      <c r="AG3120" s="121">
        <v>5145</v>
      </c>
    </row>
    <row r="3121" spans="1:33" s="82" customFormat="1">
      <c r="A3121" s="82" t="s">
        <v>154</v>
      </c>
      <c r="B3121" s="13" t="s">
        <v>74</v>
      </c>
      <c r="C3121" s="13" t="s">
        <v>63</v>
      </c>
      <c r="D3121" s="13">
        <v>2018</v>
      </c>
      <c r="E3121" s="13">
        <v>2018</v>
      </c>
      <c r="F3121" s="13" t="s">
        <v>244</v>
      </c>
      <c r="G3121" s="88"/>
      <c r="H3121" s="88"/>
      <c r="I3121" s="88"/>
      <c r="J3121" s="88"/>
      <c r="K3121" s="88"/>
      <c r="L3121" s="88"/>
      <c r="M3121" s="137">
        <v>20284</v>
      </c>
      <c r="N3121" s="137">
        <v>39504</v>
      </c>
      <c r="O3121" s="137"/>
      <c r="P3121" s="137"/>
      <c r="Q3121" s="137"/>
      <c r="R3121" s="137"/>
      <c r="S3121" s="137"/>
      <c r="T3121" s="137"/>
      <c r="U3121" s="137"/>
      <c r="V3121" s="137"/>
      <c r="W3121" s="141"/>
      <c r="X3121" s="141"/>
      <c r="Y3121" s="141"/>
      <c r="Z3121" s="111">
        <v>0.92767295597484278</v>
      </c>
      <c r="AA3121" s="111">
        <v>0.90476190476190477</v>
      </c>
      <c r="AB3121" s="25">
        <v>0.625</v>
      </c>
      <c r="AC3121" s="111">
        <v>0.16930000000000001</v>
      </c>
      <c r="AD3121" s="121">
        <v>1742</v>
      </c>
      <c r="AE3121" s="121">
        <v>909</v>
      </c>
      <c r="AF3121" s="121">
        <v>4355</v>
      </c>
      <c r="AG3121" s="121">
        <v>10224</v>
      </c>
    </row>
    <row r="3122" spans="1:33" s="82" customFormat="1">
      <c r="A3122" s="82" t="s">
        <v>155</v>
      </c>
      <c r="B3122" s="13" t="s">
        <v>74</v>
      </c>
      <c r="C3122" s="13" t="s">
        <v>63</v>
      </c>
      <c r="D3122" s="13">
        <v>2018</v>
      </c>
      <c r="E3122" s="13">
        <v>2018</v>
      </c>
      <c r="F3122" s="13" t="s">
        <v>244</v>
      </c>
      <c r="G3122" s="88"/>
      <c r="H3122" s="88"/>
      <c r="I3122" s="88"/>
      <c r="J3122" s="88"/>
      <c r="K3122" s="88"/>
      <c r="L3122" s="88"/>
      <c r="M3122" s="137">
        <v>43326</v>
      </c>
      <c r="N3122" s="137">
        <v>81722</v>
      </c>
      <c r="O3122" s="137"/>
      <c r="P3122" s="137"/>
      <c r="Q3122" s="137"/>
      <c r="R3122" s="137"/>
      <c r="S3122" s="137"/>
      <c r="T3122" s="137"/>
      <c r="U3122" s="137"/>
      <c r="V3122" s="137"/>
      <c r="W3122" s="141"/>
      <c r="X3122" s="141"/>
      <c r="Y3122" s="141"/>
      <c r="Z3122" s="111">
        <v>0.99675955930006477</v>
      </c>
      <c r="AA3122" s="111">
        <v>0.98381294964028776</v>
      </c>
      <c r="AB3122" s="25">
        <v>0.77800000000000002</v>
      </c>
      <c r="AC3122" s="111">
        <v>6.7500000000000004E-2</v>
      </c>
      <c r="AD3122" s="121">
        <v>2978</v>
      </c>
      <c r="AE3122" s="121">
        <v>982</v>
      </c>
      <c r="AF3122" s="121">
        <v>6986</v>
      </c>
      <c r="AG3122" s="121">
        <v>14562</v>
      </c>
    </row>
    <row r="3123" spans="1:33" s="82" customFormat="1">
      <c r="A3123" s="82" t="s">
        <v>156</v>
      </c>
      <c r="B3123" s="13" t="s">
        <v>74</v>
      </c>
      <c r="C3123" s="13" t="s">
        <v>63</v>
      </c>
      <c r="D3123" s="13">
        <v>2018</v>
      </c>
      <c r="E3123" s="13">
        <v>2018</v>
      </c>
      <c r="F3123" s="13" t="s">
        <v>244</v>
      </c>
      <c r="G3123" s="88"/>
      <c r="H3123" s="88"/>
      <c r="I3123" s="88"/>
      <c r="J3123" s="88"/>
      <c r="K3123" s="88"/>
      <c r="L3123" s="88"/>
      <c r="M3123" s="137">
        <v>14789</v>
      </c>
      <c r="N3123" s="137">
        <v>25816</v>
      </c>
      <c r="O3123" s="137"/>
      <c r="P3123" s="137"/>
      <c r="Q3123" s="137"/>
      <c r="R3123" s="137"/>
      <c r="S3123" s="137"/>
      <c r="T3123" s="137"/>
      <c r="U3123" s="137"/>
      <c r="V3123" s="137"/>
      <c r="W3123" s="141"/>
      <c r="X3123" s="141"/>
      <c r="Y3123" s="141"/>
      <c r="Z3123" s="111">
        <v>0.97715289982425313</v>
      </c>
      <c r="AA3123" s="111">
        <v>0.99586776859504134</v>
      </c>
      <c r="AB3123" s="25">
        <v>0.625</v>
      </c>
      <c r="AC3123" s="111">
        <v>0.16930000000000001</v>
      </c>
      <c r="AD3123" s="121">
        <v>892</v>
      </c>
      <c r="AE3123" s="121">
        <v>410</v>
      </c>
      <c r="AF3123" s="121">
        <v>2189</v>
      </c>
      <c r="AG3123" s="121">
        <v>4759</v>
      </c>
    </row>
    <row r="3124" spans="1:33" s="82" customFormat="1">
      <c r="A3124" s="82" t="s">
        <v>157</v>
      </c>
      <c r="B3124" s="13" t="s">
        <v>75</v>
      </c>
      <c r="C3124" s="13" t="s">
        <v>63</v>
      </c>
      <c r="D3124" s="13">
        <v>2018</v>
      </c>
      <c r="E3124" s="13">
        <v>2018</v>
      </c>
      <c r="F3124" s="13" t="s">
        <v>244</v>
      </c>
      <c r="G3124" s="88"/>
      <c r="H3124" s="88"/>
      <c r="I3124" s="88"/>
      <c r="J3124" s="88"/>
      <c r="K3124" s="88"/>
      <c r="L3124" s="88"/>
      <c r="M3124" s="137">
        <v>12330</v>
      </c>
      <c r="N3124" s="137">
        <v>22776</v>
      </c>
      <c r="O3124" s="137"/>
      <c r="P3124" s="137"/>
      <c r="Q3124" s="137"/>
      <c r="R3124" s="137"/>
      <c r="S3124" s="137"/>
      <c r="T3124" s="137"/>
      <c r="U3124" s="137"/>
      <c r="V3124" s="137"/>
      <c r="W3124" s="141"/>
      <c r="X3124" s="141"/>
      <c r="Y3124" s="141"/>
      <c r="Z3124" s="111">
        <v>0.95667870036101088</v>
      </c>
      <c r="AA3124" s="111">
        <v>0.94266055045871555</v>
      </c>
      <c r="AB3124" s="25">
        <v>0.625</v>
      </c>
      <c r="AC3124" s="111">
        <v>0.16930000000000001</v>
      </c>
      <c r="AD3124" s="121">
        <v>1018</v>
      </c>
      <c r="AE3124" s="121">
        <v>215</v>
      </c>
      <c r="AF3124" s="121">
        <v>499</v>
      </c>
      <c r="AG3124" s="121">
        <v>811</v>
      </c>
    </row>
    <row r="3125" spans="1:33" s="82" customFormat="1">
      <c r="A3125" s="82" t="s">
        <v>158</v>
      </c>
      <c r="B3125" s="13" t="s">
        <v>75</v>
      </c>
      <c r="C3125" s="13" t="s">
        <v>63</v>
      </c>
      <c r="D3125" s="13">
        <v>2018</v>
      </c>
      <c r="E3125" s="13">
        <v>2018</v>
      </c>
      <c r="F3125" s="13" t="s">
        <v>244</v>
      </c>
      <c r="G3125" s="88"/>
      <c r="H3125" s="88"/>
      <c r="I3125" s="88"/>
      <c r="J3125" s="88"/>
      <c r="K3125" s="88"/>
      <c r="L3125" s="88"/>
      <c r="M3125" s="137">
        <v>148</v>
      </c>
      <c r="N3125" s="137">
        <v>246</v>
      </c>
      <c r="O3125" s="137"/>
      <c r="P3125" s="137"/>
      <c r="Q3125" s="137"/>
      <c r="R3125" s="137"/>
      <c r="S3125" s="137"/>
      <c r="T3125" s="137"/>
      <c r="U3125" s="137"/>
      <c r="V3125" s="137"/>
      <c r="W3125" s="141"/>
      <c r="X3125" s="141"/>
      <c r="Y3125" s="141"/>
      <c r="Z3125" s="111">
        <v>1</v>
      </c>
      <c r="AA3125" s="111">
        <v>0.4</v>
      </c>
      <c r="AB3125" s="25">
        <v>0.625</v>
      </c>
      <c r="AC3125" s="111">
        <v>0.16930000000000001</v>
      </c>
      <c r="AD3125" s="121">
        <v>12</v>
      </c>
      <c r="AE3125" s="121">
        <v>0</v>
      </c>
      <c r="AF3125" s="121" t="s">
        <v>430</v>
      </c>
      <c r="AG3125" s="121" t="s">
        <v>430</v>
      </c>
    </row>
    <row r="3126" spans="1:33" s="82" customFormat="1">
      <c r="A3126" s="82" t="s">
        <v>159</v>
      </c>
      <c r="B3126" s="13" t="s">
        <v>75</v>
      </c>
      <c r="C3126" s="13" t="s">
        <v>63</v>
      </c>
      <c r="D3126" s="13">
        <v>2018</v>
      </c>
      <c r="E3126" s="13">
        <v>2018</v>
      </c>
      <c r="F3126" s="13" t="s">
        <v>244</v>
      </c>
      <c r="G3126" s="88"/>
      <c r="H3126" s="88"/>
      <c r="I3126" s="88"/>
      <c r="J3126" s="88"/>
      <c r="K3126" s="88"/>
      <c r="L3126" s="88"/>
      <c r="M3126" s="137">
        <v>3197</v>
      </c>
      <c r="N3126" s="137">
        <v>6476</v>
      </c>
      <c r="O3126" s="137"/>
      <c r="P3126" s="137"/>
      <c r="Q3126" s="137"/>
      <c r="R3126" s="137"/>
      <c r="S3126" s="137"/>
      <c r="T3126" s="137"/>
      <c r="U3126" s="137"/>
      <c r="V3126" s="137"/>
      <c r="W3126" s="141"/>
      <c r="X3126" s="141"/>
      <c r="Y3126" s="141"/>
      <c r="Z3126" s="111">
        <v>0.96666666666666667</v>
      </c>
      <c r="AA3126" s="111">
        <v>0.86324786324786329</v>
      </c>
      <c r="AB3126" s="25">
        <v>0.625</v>
      </c>
      <c r="AC3126" s="111">
        <v>0.16930000000000001</v>
      </c>
      <c r="AD3126" s="121">
        <v>271</v>
      </c>
      <c r="AE3126" s="121">
        <v>98</v>
      </c>
      <c r="AF3126" s="121">
        <v>162</v>
      </c>
      <c r="AG3126" s="121">
        <v>300</v>
      </c>
    </row>
    <row r="3127" spans="1:33" s="82" customFormat="1">
      <c r="A3127" s="82" t="s">
        <v>160</v>
      </c>
      <c r="B3127" s="13" t="s">
        <v>74</v>
      </c>
      <c r="C3127" s="13" t="s">
        <v>63</v>
      </c>
      <c r="D3127" s="13">
        <v>2018</v>
      </c>
      <c r="E3127" s="13">
        <v>2018</v>
      </c>
      <c r="F3127" s="13" t="s">
        <v>244</v>
      </c>
      <c r="G3127" s="88"/>
      <c r="H3127" s="88"/>
      <c r="I3127" s="88"/>
      <c r="J3127" s="88"/>
      <c r="K3127" s="88"/>
      <c r="L3127" s="88"/>
      <c r="M3127" s="137">
        <v>20354</v>
      </c>
      <c r="N3127" s="137">
        <v>37463</v>
      </c>
      <c r="O3127" s="137"/>
      <c r="P3127" s="137"/>
      <c r="Q3127" s="137"/>
      <c r="R3127" s="137"/>
      <c r="S3127" s="137"/>
      <c r="T3127" s="137"/>
      <c r="U3127" s="137"/>
      <c r="V3127" s="137"/>
      <c r="W3127" s="141"/>
      <c r="X3127" s="141"/>
      <c r="Y3127" s="141"/>
      <c r="Z3127" s="111">
        <v>0.98007968127490042</v>
      </c>
      <c r="AA3127" s="111">
        <v>0.95942720763723155</v>
      </c>
      <c r="AB3127" s="25">
        <v>0.28599999999999998</v>
      </c>
      <c r="AC3127" s="111">
        <v>3.3700000000000001E-2</v>
      </c>
      <c r="AD3127" s="121">
        <v>1547</v>
      </c>
      <c r="AE3127" s="121">
        <v>575</v>
      </c>
      <c r="AF3127" s="121">
        <v>1799</v>
      </c>
      <c r="AG3127" s="121">
        <v>3655</v>
      </c>
    </row>
    <row r="3128" spans="1:33" s="82" customFormat="1">
      <c r="A3128" s="82" t="s">
        <v>161</v>
      </c>
      <c r="B3128" s="13" t="s">
        <v>74</v>
      </c>
      <c r="C3128" s="13" t="s">
        <v>63</v>
      </c>
      <c r="D3128" s="13">
        <v>2018</v>
      </c>
      <c r="E3128" s="13">
        <v>2018</v>
      </c>
      <c r="F3128" s="13" t="s">
        <v>244</v>
      </c>
      <c r="G3128" s="88"/>
      <c r="H3128" s="88"/>
      <c r="I3128" s="88"/>
      <c r="J3128" s="88"/>
      <c r="K3128" s="88"/>
      <c r="L3128" s="88"/>
      <c r="M3128" s="137">
        <v>16379</v>
      </c>
      <c r="N3128" s="137">
        <v>28308</v>
      </c>
      <c r="O3128" s="137"/>
      <c r="P3128" s="137"/>
      <c r="Q3128" s="137"/>
      <c r="R3128" s="137"/>
      <c r="S3128" s="137"/>
      <c r="T3128" s="137"/>
      <c r="U3128" s="137"/>
      <c r="V3128" s="137"/>
      <c r="W3128" s="141"/>
      <c r="X3128" s="141"/>
      <c r="Y3128" s="141"/>
      <c r="Z3128" s="111">
        <v>0.97947761194029848</v>
      </c>
      <c r="AA3128" s="111">
        <v>0.87341772151898733</v>
      </c>
      <c r="AB3128" s="25">
        <v>0.625</v>
      </c>
      <c r="AC3128" s="111">
        <v>0.16930000000000001</v>
      </c>
      <c r="AD3128" s="121">
        <v>980</v>
      </c>
      <c r="AE3128" s="121">
        <v>401</v>
      </c>
      <c r="AF3128" s="121">
        <v>2399</v>
      </c>
      <c r="AG3128" s="121">
        <v>5060</v>
      </c>
    </row>
    <row r="3129" spans="1:33" s="82" customFormat="1">
      <c r="A3129" s="82" t="s">
        <v>162</v>
      </c>
      <c r="B3129" s="13" t="s">
        <v>75</v>
      </c>
      <c r="C3129" s="13" t="s">
        <v>63</v>
      </c>
      <c r="D3129" s="13">
        <v>2018</v>
      </c>
      <c r="E3129" s="13">
        <v>2018</v>
      </c>
      <c r="F3129" s="13" t="s">
        <v>244</v>
      </c>
      <c r="G3129" s="88"/>
      <c r="H3129" s="88"/>
      <c r="I3129" s="88"/>
      <c r="J3129" s="88"/>
      <c r="K3129" s="88"/>
      <c r="L3129" s="88"/>
      <c r="M3129" s="137">
        <v>37386</v>
      </c>
      <c r="N3129" s="137">
        <v>77678</v>
      </c>
      <c r="O3129" s="137"/>
      <c r="P3129" s="137"/>
      <c r="Q3129" s="137"/>
      <c r="R3129" s="137"/>
      <c r="S3129" s="137"/>
      <c r="T3129" s="137"/>
      <c r="U3129" s="137"/>
      <c r="V3129" s="137"/>
      <c r="W3129" s="141"/>
      <c r="X3129" s="141"/>
      <c r="Y3129" s="141"/>
      <c r="Z3129" s="111">
        <v>0.96062992125984248</v>
      </c>
      <c r="AA3129" s="111">
        <v>0.92392223161453935</v>
      </c>
      <c r="AB3129" s="25">
        <v>0.6</v>
      </c>
      <c r="AC3129" s="111">
        <v>5.3199999999999997E-2</v>
      </c>
      <c r="AD3129" s="121">
        <v>2820</v>
      </c>
      <c r="AE3129" s="121">
        <v>635</v>
      </c>
      <c r="AF3129" s="121">
        <v>3730</v>
      </c>
      <c r="AG3129" s="121">
        <v>8364</v>
      </c>
    </row>
    <row r="3130" spans="1:33" s="82" customFormat="1">
      <c r="A3130" s="82" t="s">
        <v>163</v>
      </c>
      <c r="B3130" s="13" t="s">
        <v>75</v>
      </c>
      <c r="C3130" s="13" t="s">
        <v>63</v>
      </c>
      <c r="D3130" s="13">
        <v>2018</v>
      </c>
      <c r="E3130" s="13">
        <v>2018</v>
      </c>
      <c r="F3130" s="13" t="s">
        <v>244</v>
      </c>
      <c r="G3130" s="88"/>
      <c r="H3130" s="88"/>
      <c r="I3130" s="88"/>
      <c r="J3130" s="88"/>
      <c r="K3130" s="88"/>
      <c r="L3130" s="88"/>
      <c r="M3130" s="137">
        <v>5182</v>
      </c>
      <c r="N3130" s="137">
        <v>11796</v>
      </c>
      <c r="O3130" s="137"/>
      <c r="P3130" s="137"/>
      <c r="Q3130" s="137"/>
      <c r="R3130" s="137"/>
      <c r="S3130" s="137"/>
      <c r="T3130" s="137"/>
      <c r="U3130" s="137"/>
      <c r="V3130" s="137"/>
      <c r="W3130" s="141"/>
      <c r="X3130" s="141"/>
      <c r="Y3130" s="141"/>
      <c r="Z3130" s="111">
        <v>1</v>
      </c>
      <c r="AA3130" s="111">
        <v>0.96323529411764708</v>
      </c>
      <c r="AB3130" s="25">
        <v>0.625</v>
      </c>
      <c r="AC3130" s="111">
        <v>0.16930000000000001</v>
      </c>
      <c r="AD3130" s="121">
        <v>343</v>
      </c>
      <c r="AE3130" s="121">
        <v>63</v>
      </c>
      <c r="AF3130" s="121">
        <v>505</v>
      </c>
      <c r="AG3130" s="121">
        <v>1138</v>
      </c>
    </row>
    <row r="3131" spans="1:33" s="82" customFormat="1">
      <c r="A3131" s="82" t="s">
        <v>164</v>
      </c>
      <c r="B3131" s="13" t="s">
        <v>75</v>
      </c>
      <c r="C3131" s="13" t="s">
        <v>63</v>
      </c>
      <c r="D3131" s="13">
        <v>2018</v>
      </c>
      <c r="E3131" s="13">
        <v>2018</v>
      </c>
      <c r="F3131" s="13" t="s">
        <v>244</v>
      </c>
      <c r="G3131" s="88"/>
      <c r="H3131" s="88"/>
      <c r="I3131" s="88"/>
      <c r="J3131" s="88"/>
      <c r="K3131" s="88"/>
      <c r="L3131" s="88"/>
      <c r="M3131" s="137">
        <v>4166</v>
      </c>
      <c r="N3131" s="137">
        <v>8907</v>
      </c>
      <c r="O3131" s="137"/>
      <c r="P3131" s="137"/>
      <c r="Q3131" s="137"/>
      <c r="R3131" s="137"/>
      <c r="S3131" s="137"/>
      <c r="T3131" s="137"/>
      <c r="U3131" s="137"/>
      <c r="V3131" s="137"/>
      <c r="W3131" s="141"/>
      <c r="X3131" s="141"/>
      <c r="Y3131" s="141"/>
      <c r="Z3131" s="111">
        <v>0.9375</v>
      </c>
      <c r="AA3131" s="111">
        <v>0.93959731543624159</v>
      </c>
      <c r="AB3131" s="25">
        <v>0.625</v>
      </c>
      <c r="AC3131" s="111">
        <v>0.16930000000000001</v>
      </c>
      <c r="AD3131" s="121">
        <v>402</v>
      </c>
      <c r="AE3131" s="121">
        <v>72</v>
      </c>
      <c r="AF3131" s="121">
        <v>391</v>
      </c>
      <c r="AG3131" s="121">
        <v>863</v>
      </c>
    </row>
    <row r="3132" spans="1:33" s="82" customFormat="1">
      <c r="A3132" s="82" t="s">
        <v>165</v>
      </c>
      <c r="B3132" s="13" t="s">
        <v>75</v>
      </c>
      <c r="C3132" s="13" t="s">
        <v>63</v>
      </c>
      <c r="D3132" s="13">
        <v>2018</v>
      </c>
      <c r="E3132" s="13">
        <v>2018</v>
      </c>
      <c r="F3132" s="13" t="s">
        <v>244</v>
      </c>
      <c r="G3132" s="88"/>
      <c r="H3132" s="88"/>
      <c r="I3132" s="88"/>
      <c r="J3132" s="88"/>
      <c r="K3132" s="88"/>
      <c r="L3132" s="88"/>
      <c r="M3132" s="137">
        <v>1002</v>
      </c>
      <c r="N3132" s="137">
        <v>1675</v>
      </c>
      <c r="O3132" s="137"/>
      <c r="P3132" s="137"/>
      <c r="Q3132" s="137"/>
      <c r="R3132" s="137"/>
      <c r="S3132" s="137"/>
      <c r="T3132" s="137"/>
      <c r="U3132" s="137"/>
      <c r="V3132" s="137"/>
      <c r="W3132" s="141"/>
      <c r="X3132" s="141"/>
      <c r="Y3132" s="141"/>
      <c r="Z3132" s="111">
        <v>0.98181818181818181</v>
      </c>
      <c r="AA3132" s="111">
        <v>0.7441860465116279</v>
      </c>
      <c r="AB3132" s="25">
        <v>0.625</v>
      </c>
      <c r="AC3132" s="111">
        <v>0.16930000000000001</v>
      </c>
      <c r="AD3132" s="121">
        <v>83</v>
      </c>
      <c r="AE3132" s="121">
        <v>26</v>
      </c>
      <c r="AF3132" s="121">
        <v>33</v>
      </c>
      <c r="AG3132" s="121">
        <v>49</v>
      </c>
    </row>
    <row r="3133" spans="1:33" s="82" customFormat="1">
      <c r="A3133" s="82" t="s">
        <v>166</v>
      </c>
      <c r="B3133" s="13" t="s">
        <v>74</v>
      </c>
      <c r="C3133" s="13" t="s">
        <v>63</v>
      </c>
      <c r="D3133" s="13">
        <v>2018</v>
      </c>
      <c r="E3133" s="13">
        <v>2018</v>
      </c>
      <c r="F3133" s="13" t="s">
        <v>244</v>
      </c>
      <c r="G3133" s="88"/>
      <c r="H3133" s="88"/>
      <c r="I3133" s="88"/>
      <c r="J3133" s="88"/>
      <c r="K3133" s="88"/>
      <c r="L3133" s="88"/>
      <c r="M3133" s="137">
        <v>50236</v>
      </c>
      <c r="N3133" s="137">
        <v>115261</v>
      </c>
      <c r="O3133" s="137"/>
      <c r="P3133" s="137"/>
      <c r="Q3133" s="137"/>
      <c r="R3133" s="137"/>
      <c r="S3133" s="137"/>
      <c r="T3133" s="137"/>
      <c r="U3133" s="137"/>
      <c r="V3133" s="137"/>
      <c r="W3133" s="141"/>
      <c r="X3133" s="141"/>
      <c r="Y3133" s="141"/>
      <c r="Z3133" s="111">
        <v>0.98466981132075471</v>
      </c>
      <c r="AA3133" s="111">
        <v>0.75897435897435894</v>
      </c>
      <c r="AB3133" s="25">
        <v>0.4</v>
      </c>
      <c r="AC3133" s="111">
        <v>4.7600000000000003E-2</v>
      </c>
      <c r="AD3133" s="121">
        <v>2373</v>
      </c>
      <c r="AE3133" s="121">
        <v>273</v>
      </c>
      <c r="AF3133" s="121">
        <v>7345</v>
      </c>
      <c r="AG3133" s="121">
        <v>17526</v>
      </c>
    </row>
    <row r="3134" spans="1:33" s="82" customFormat="1">
      <c r="A3134" s="82" t="s">
        <v>167</v>
      </c>
      <c r="B3134" s="13" t="s">
        <v>75</v>
      </c>
      <c r="C3134" s="13" t="s">
        <v>63</v>
      </c>
      <c r="D3134" s="13">
        <v>2018</v>
      </c>
      <c r="E3134" s="13">
        <v>2018</v>
      </c>
      <c r="F3134" s="13" t="s">
        <v>244</v>
      </c>
      <c r="G3134" s="88"/>
      <c r="H3134" s="88"/>
      <c r="I3134" s="88"/>
      <c r="J3134" s="88"/>
      <c r="K3134" s="88"/>
      <c r="L3134" s="88"/>
      <c r="M3134" s="137">
        <v>2676</v>
      </c>
      <c r="N3134" s="137">
        <v>4637</v>
      </c>
      <c r="O3134" s="137"/>
      <c r="P3134" s="137"/>
      <c r="Q3134" s="137"/>
      <c r="R3134" s="137"/>
      <c r="S3134" s="137"/>
      <c r="T3134" s="137"/>
      <c r="U3134" s="137"/>
      <c r="V3134" s="137"/>
      <c r="W3134" s="141"/>
      <c r="X3134" s="141"/>
      <c r="Y3134" s="141"/>
      <c r="Z3134" s="111">
        <v>1</v>
      </c>
      <c r="AA3134" s="111">
        <v>1</v>
      </c>
      <c r="AB3134" s="25">
        <v>0.625</v>
      </c>
      <c r="AC3134" s="111">
        <v>0.16930000000000001</v>
      </c>
      <c r="AD3134" s="121">
        <v>247</v>
      </c>
      <c r="AE3134" s="121">
        <v>0</v>
      </c>
      <c r="AF3134" s="121">
        <v>76</v>
      </c>
      <c r="AG3134" s="121">
        <v>120</v>
      </c>
    </row>
    <row r="3135" spans="1:33" s="82" customFormat="1">
      <c r="A3135" s="82" t="s">
        <v>168</v>
      </c>
      <c r="B3135" s="13" t="s">
        <v>74</v>
      </c>
      <c r="C3135" s="13" t="s">
        <v>63</v>
      </c>
      <c r="D3135" s="13">
        <v>2018</v>
      </c>
      <c r="E3135" s="13">
        <v>2018</v>
      </c>
      <c r="F3135" s="13" t="s">
        <v>244</v>
      </c>
      <c r="G3135" s="88"/>
      <c r="H3135" s="88"/>
      <c r="I3135" s="88"/>
      <c r="J3135" s="88"/>
      <c r="K3135" s="88"/>
      <c r="L3135" s="88"/>
      <c r="M3135" s="137">
        <v>33975</v>
      </c>
      <c r="N3135" s="137">
        <v>66208</v>
      </c>
      <c r="O3135" s="137"/>
      <c r="P3135" s="137"/>
      <c r="Q3135" s="137"/>
      <c r="R3135" s="137"/>
      <c r="S3135" s="137"/>
      <c r="T3135" s="137"/>
      <c r="U3135" s="137"/>
      <c r="V3135" s="137"/>
      <c r="W3135" s="141"/>
      <c r="X3135" s="141"/>
      <c r="Y3135" s="141"/>
      <c r="Z3135" s="111">
        <v>0.99521203830369354</v>
      </c>
      <c r="AA3135" s="111">
        <v>0.96484375</v>
      </c>
      <c r="AB3135" s="25">
        <v>0.44400000000000001</v>
      </c>
      <c r="AC3135" s="111">
        <v>5.3800000000000001E-2</v>
      </c>
      <c r="AD3135" s="121">
        <v>2649</v>
      </c>
      <c r="AE3135" s="121">
        <v>611</v>
      </c>
      <c r="AF3135" s="121">
        <v>5558</v>
      </c>
      <c r="AG3135" s="121">
        <v>13025</v>
      </c>
    </row>
    <row r="3136" spans="1:33" s="82" customFormat="1">
      <c r="A3136" s="82" t="s">
        <v>169</v>
      </c>
      <c r="B3136" s="13" t="s">
        <v>74</v>
      </c>
      <c r="C3136" s="13" t="s">
        <v>63</v>
      </c>
      <c r="D3136" s="13">
        <v>2018</v>
      </c>
      <c r="E3136" s="13">
        <v>2018</v>
      </c>
      <c r="F3136" s="13" t="s">
        <v>244</v>
      </c>
      <c r="G3136" s="88"/>
      <c r="H3136" s="88"/>
      <c r="I3136" s="88"/>
      <c r="J3136" s="88"/>
      <c r="K3136" s="88"/>
      <c r="L3136" s="88"/>
      <c r="M3136" s="137">
        <v>10018</v>
      </c>
      <c r="N3136" s="137">
        <v>18034</v>
      </c>
      <c r="O3136" s="137"/>
      <c r="P3136" s="137"/>
      <c r="Q3136" s="137"/>
      <c r="R3136" s="137"/>
      <c r="S3136" s="137"/>
      <c r="T3136" s="137"/>
      <c r="U3136" s="137"/>
      <c r="V3136" s="137"/>
      <c r="W3136" s="141"/>
      <c r="X3136" s="141"/>
      <c r="Y3136" s="141"/>
      <c r="Z3136" s="111">
        <v>0.87045454545454548</v>
      </c>
      <c r="AA3136" s="111">
        <v>0.91139240506329111</v>
      </c>
      <c r="AB3136" s="25">
        <v>0.625</v>
      </c>
      <c r="AC3136" s="111">
        <v>0.16930000000000001</v>
      </c>
      <c r="AD3136" s="121">
        <v>938</v>
      </c>
      <c r="AE3136" s="121">
        <v>262</v>
      </c>
      <c r="AF3136" s="121">
        <v>735</v>
      </c>
      <c r="AG3136" s="121">
        <v>1497</v>
      </c>
    </row>
    <row r="3137" spans="1:33" s="82" customFormat="1">
      <c r="A3137" s="82" t="s">
        <v>170</v>
      </c>
      <c r="B3137" s="13" t="s">
        <v>75</v>
      </c>
      <c r="C3137" s="13" t="s">
        <v>63</v>
      </c>
      <c r="D3137" s="13">
        <v>2018</v>
      </c>
      <c r="E3137" s="13">
        <v>2018</v>
      </c>
      <c r="F3137" s="13" t="s">
        <v>244</v>
      </c>
      <c r="G3137" s="88"/>
      <c r="H3137" s="88"/>
      <c r="I3137" s="88"/>
      <c r="J3137" s="88"/>
      <c r="K3137" s="88"/>
      <c r="L3137" s="88"/>
      <c r="M3137" s="137">
        <v>5978</v>
      </c>
      <c r="N3137" s="137">
        <v>12804</v>
      </c>
      <c r="O3137" s="137"/>
      <c r="P3137" s="137"/>
      <c r="Q3137" s="137"/>
      <c r="R3137" s="137"/>
      <c r="S3137" s="137"/>
      <c r="T3137" s="137"/>
      <c r="U3137" s="137"/>
      <c r="V3137" s="137"/>
      <c r="W3137" s="141"/>
      <c r="X3137" s="141"/>
      <c r="Y3137" s="141"/>
      <c r="Z3137" s="111">
        <v>0.98916967509025266</v>
      </c>
      <c r="AA3137" s="111">
        <v>0.93236714975845414</v>
      </c>
      <c r="AB3137" s="25">
        <v>0.625</v>
      </c>
      <c r="AC3137" s="111">
        <v>0.16930000000000001</v>
      </c>
      <c r="AD3137" s="121">
        <v>416</v>
      </c>
      <c r="AE3137" s="121">
        <v>80</v>
      </c>
      <c r="AF3137" s="121">
        <v>428</v>
      </c>
      <c r="AG3137" s="121">
        <v>901</v>
      </c>
    </row>
    <row r="3138" spans="1:33" s="82" customFormat="1">
      <c r="A3138" s="48" t="s">
        <v>171</v>
      </c>
      <c r="B3138" s="13" t="s">
        <v>66</v>
      </c>
      <c r="C3138" s="13" t="s">
        <v>184</v>
      </c>
      <c r="D3138" s="13">
        <v>2018</v>
      </c>
      <c r="E3138" s="13">
        <v>2018</v>
      </c>
      <c r="F3138" s="13" t="s">
        <v>244</v>
      </c>
      <c r="G3138" s="88">
        <v>218381</v>
      </c>
      <c r="H3138" s="88">
        <v>1718389</v>
      </c>
      <c r="I3138" s="88">
        <v>1955</v>
      </c>
      <c r="J3138" s="88">
        <v>16123</v>
      </c>
      <c r="K3138" s="88">
        <v>220336</v>
      </c>
      <c r="L3138" s="88">
        <v>1734512</v>
      </c>
      <c r="M3138" s="137">
        <v>1954848</v>
      </c>
      <c r="N3138" s="137">
        <v>3948196</v>
      </c>
      <c r="O3138" s="137">
        <v>558174</v>
      </c>
      <c r="P3138" s="137">
        <v>3347727</v>
      </c>
      <c r="Q3138" s="137">
        <v>3905901</v>
      </c>
      <c r="R3138" s="137">
        <v>6443</v>
      </c>
      <c r="S3138" s="137">
        <v>35852</v>
      </c>
      <c r="T3138" s="137">
        <v>42295</v>
      </c>
      <c r="U3138" s="137">
        <v>564617</v>
      </c>
      <c r="V3138" s="137">
        <v>3383579</v>
      </c>
      <c r="W3138" s="141">
        <v>524284770</v>
      </c>
      <c r="X3138" s="141">
        <v>4606293</v>
      </c>
      <c r="Y3138" s="141">
        <v>528891063</v>
      </c>
      <c r="Z3138" s="111">
        <v>0.98386986613241056</v>
      </c>
      <c r="AA3138" s="111">
        <v>0.93080064583531197</v>
      </c>
      <c r="AB3138" s="25">
        <v>0.60599999999999998</v>
      </c>
      <c r="AC3138" s="111">
        <v>7.17E-2</v>
      </c>
      <c r="AD3138" s="121">
        <v>145869</v>
      </c>
      <c r="AE3138" s="121">
        <v>55942</v>
      </c>
      <c r="AF3138" s="121">
        <v>250138</v>
      </c>
      <c r="AG3138" s="121">
        <v>539644</v>
      </c>
    </row>
    <row r="3139" spans="1:33" s="82" customFormat="1">
      <c r="A3139" s="48" t="s">
        <v>172</v>
      </c>
      <c r="B3139" s="13" t="s">
        <v>74</v>
      </c>
      <c r="C3139" s="13" t="s">
        <v>184</v>
      </c>
      <c r="D3139" s="13">
        <v>2018</v>
      </c>
      <c r="E3139" s="13">
        <v>2018</v>
      </c>
      <c r="F3139" s="13" t="s">
        <v>244</v>
      </c>
      <c r="G3139" s="88"/>
      <c r="H3139" s="88"/>
      <c r="I3139" s="88"/>
      <c r="J3139" s="88"/>
      <c r="K3139" s="88"/>
      <c r="L3139" s="88"/>
      <c r="M3139" s="137">
        <v>55241</v>
      </c>
      <c r="N3139" s="137">
        <v>101859</v>
      </c>
      <c r="O3139" s="137"/>
      <c r="P3139" s="137"/>
      <c r="Q3139" s="137"/>
      <c r="R3139" s="137"/>
      <c r="S3139" s="137"/>
      <c r="T3139" s="137"/>
      <c r="U3139" s="137"/>
      <c r="V3139" s="137"/>
      <c r="W3139" s="141"/>
      <c r="X3139" s="141"/>
      <c r="Y3139" s="141"/>
      <c r="Z3139" s="111">
        <v>0.99181725196045001</v>
      </c>
      <c r="AA3139" s="111">
        <v>0.99142634450506628</v>
      </c>
      <c r="AB3139" s="25">
        <v>0.82399999999999995</v>
      </c>
      <c r="AC3139" s="111">
        <v>4.5400000000000003E-2</v>
      </c>
      <c r="AD3139" s="121">
        <v>4948</v>
      </c>
      <c r="AE3139" s="121">
        <v>1786</v>
      </c>
      <c r="AF3139" s="121">
        <v>5765</v>
      </c>
      <c r="AG3139" s="121">
        <v>11339</v>
      </c>
    </row>
    <row r="3140" spans="1:33" s="82" customFormat="1">
      <c r="A3140" s="48" t="s">
        <v>173</v>
      </c>
      <c r="B3140" s="13" t="s">
        <v>75</v>
      </c>
      <c r="C3140" s="13" t="s">
        <v>184</v>
      </c>
      <c r="D3140" s="13">
        <v>2018</v>
      </c>
      <c r="E3140" s="13">
        <v>2018</v>
      </c>
      <c r="F3140" s="13" t="s">
        <v>244</v>
      </c>
      <c r="G3140" s="88"/>
      <c r="H3140" s="88"/>
      <c r="I3140" s="88"/>
      <c r="J3140" s="88"/>
      <c r="K3140" s="88"/>
      <c r="L3140" s="88"/>
      <c r="M3140" s="137">
        <v>78</v>
      </c>
      <c r="N3140" s="137">
        <v>138</v>
      </c>
      <c r="O3140" s="137"/>
      <c r="P3140" s="137"/>
      <c r="Q3140" s="137"/>
      <c r="R3140" s="137"/>
      <c r="S3140" s="137"/>
      <c r="T3140" s="137"/>
      <c r="U3140" s="137"/>
      <c r="V3140" s="137"/>
      <c r="W3140" s="141"/>
      <c r="X3140" s="141"/>
      <c r="Y3140" s="141"/>
      <c r="Z3140" s="111">
        <v>1</v>
      </c>
      <c r="AA3140" s="111">
        <v>0</v>
      </c>
      <c r="AB3140" s="25">
        <v>0.54</v>
      </c>
      <c r="AC3140" s="111">
        <v>0.16489999999999999</v>
      </c>
      <c r="AD3140" s="121">
        <v>3</v>
      </c>
      <c r="AE3140" s="121">
        <v>0</v>
      </c>
      <c r="AF3140" s="121" t="s">
        <v>430</v>
      </c>
      <c r="AG3140" s="121" t="s">
        <v>430</v>
      </c>
    </row>
    <row r="3141" spans="1:33" s="82" customFormat="1">
      <c r="A3141" s="48" t="s">
        <v>174</v>
      </c>
      <c r="B3141" s="13" t="s">
        <v>75</v>
      </c>
      <c r="C3141" s="13" t="s">
        <v>184</v>
      </c>
      <c r="D3141" s="13">
        <v>2018</v>
      </c>
      <c r="E3141" s="13">
        <v>2018</v>
      </c>
      <c r="F3141" s="13" t="s">
        <v>244</v>
      </c>
      <c r="G3141" s="88"/>
      <c r="H3141" s="88"/>
      <c r="I3141" s="88"/>
      <c r="J3141" s="88"/>
      <c r="K3141" s="88"/>
      <c r="L3141" s="88"/>
      <c r="M3141" s="137">
        <v>1525</v>
      </c>
      <c r="N3141" s="137">
        <v>2751</v>
      </c>
      <c r="O3141" s="137"/>
      <c r="P3141" s="137"/>
      <c r="Q3141" s="137"/>
      <c r="R3141" s="137"/>
      <c r="S3141" s="137"/>
      <c r="T3141" s="137"/>
      <c r="U3141" s="137"/>
      <c r="V3141" s="137"/>
      <c r="W3141" s="141"/>
      <c r="X3141" s="141"/>
      <c r="Y3141" s="141"/>
      <c r="Z3141" s="111">
        <v>0.967741935483871</v>
      </c>
      <c r="AA3141" s="111">
        <v>0.97674418604651159</v>
      </c>
      <c r="AB3141" s="25">
        <v>0.54</v>
      </c>
      <c r="AC3141" s="111">
        <v>0.16489999999999999</v>
      </c>
      <c r="AD3141" s="121">
        <v>122</v>
      </c>
      <c r="AE3141" s="121">
        <v>29</v>
      </c>
      <c r="AF3141" s="121">
        <v>32</v>
      </c>
      <c r="AG3141" s="121">
        <v>60</v>
      </c>
    </row>
    <row r="3142" spans="1:33" s="82" customFormat="1">
      <c r="A3142" s="48" t="s">
        <v>175</v>
      </c>
      <c r="B3142" s="13" t="s">
        <v>75</v>
      </c>
      <c r="C3142" s="13" t="s">
        <v>184</v>
      </c>
      <c r="D3142" s="13">
        <v>2018</v>
      </c>
      <c r="E3142" s="13">
        <v>2018</v>
      </c>
      <c r="F3142" s="13" t="s">
        <v>244</v>
      </c>
      <c r="G3142" s="88"/>
      <c r="H3142" s="88"/>
      <c r="I3142" s="88"/>
      <c r="J3142" s="88"/>
      <c r="K3142" s="88"/>
      <c r="L3142" s="88"/>
      <c r="M3142" s="137">
        <v>17171</v>
      </c>
      <c r="N3142" s="137">
        <v>31082</v>
      </c>
      <c r="O3142" s="137"/>
      <c r="P3142" s="137"/>
      <c r="Q3142" s="137"/>
      <c r="R3142" s="137"/>
      <c r="S3142" s="137"/>
      <c r="T3142" s="137"/>
      <c r="U3142" s="137"/>
      <c r="V3142" s="137"/>
      <c r="W3142" s="141"/>
      <c r="X3142" s="141"/>
      <c r="Y3142" s="141"/>
      <c r="Z3142" s="111">
        <v>0.9600591715976331</v>
      </c>
      <c r="AA3142" s="111">
        <v>0.95617529880478092</v>
      </c>
      <c r="AB3142" s="25">
        <v>0.54</v>
      </c>
      <c r="AC3142" s="111">
        <v>0.16489999999999999</v>
      </c>
      <c r="AD3142" s="121">
        <v>1386</v>
      </c>
      <c r="AE3142" s="121">
        <v>585</v>
      </c>
      <c r="AF3142" s="121">
        <v>750</v>
      </c>
      <c r="AG3142" s="121">
        <v>1324</v>
      </c>
    </row>
    <row r="3143" spans="1:33" s="82" customFormat="1">
      <c r="A3143" s="48" t="s">
        <v>176</v>
      </c>
      <c r="B3143" s="13" t="s">
        <v>75</v>
      </c>
      <c r="C3143" s="13" t="s">
        <v>184</v>
      </c>
      <c r="D3143" s="13">
        <v>2018</v>
      </c>
      <c r="E3143" s="13">
        <v>2018</v>
      </c>
      <c r="F3143" s="13" t="s">
        <v>244</v>
      </c>
      <c r="G3143" s="88"/>
      <c r="H3143" s="88"/>
      <c r="I3143" s="88"/>
      <c r="J3143" s="88"/>
      <c r="K3143" s="88"/>
      <c r="L3143" s="88"/>
      <c r="M3143" s="137">
        <v>2795</v>
      </c>
      <c r="N3143" s="137">
        <v>4984</v>
      </c>
      <c r="O3143" s="137"/>
      <c r="P3143" s="137"/>
      <c r="Q3143" s="137"/>
      <c r="R3143" s="137"/>
      <c r="S3143" s="137"/>
      <c r="T3143" s="137"/>
      <c r="U3143" s="137"/>
      <c r="V3143" s="137"/>
      <c r="W3143" s="141"/>
      <c r="X3143" s="141"/>
      <c r="Y3143" s="141"/>
      <c r="Z3143" s="111">
        <v>0.98484848484848486</v>
      </c>
      <c r="AA3143" s="111">
        <v>0.92391304347826086</v>
      </c>
      <c r="AB3143" s="25">
        <v>0.54</v>
      </c>
      <c r="AC3143" s="111">
        <v>0.16489999999999999</v>
      </c>
      <c r="AD3143" s="121">
        <v>204</v>
      </c>
      <c r="AE3143" s="121">
        <v>42</v>
      </c>
      <c r="AF3143" s="121">
        <v>48</v>
      </c>
      <c r="AG3143" s="121">
        <v>87</v>
      </c>
    </row>
    <row r="3144" spans="1:33" s="82" customFormat="1">
      <c r="A3144" s="48" t="s">
        <v>177</v>
      </c>
      <c r="B3144" s="13" t="s">
        <v>75</v>
      </c>
      <c r="C3144" s="13" t="s">
        <v>184</v>
      </c>
      <c r="D3144" s="13">
        <v>2018</v>
      </c>
      <c r="E3144" s="13">
        <v>2018</v>
      </c>
      <c r="F3144" s="13" t="s">
        <v>244</v>
      </c>
      <c r="G3144" s="88"/>
      <c r="H3144" s="88"/>
      <c r="I3144" s="88"/>
      <c r="J3144" s="88"/>
      <c r="K3144" s="88"/>
      <c r="L3144" s="88"/>
      <c r="M3144" s="137">
        <v>654</v>
      </c>
      <c r="N3144" s="137">
        <v>1413</v>
      </c>
      <c r="O3144" s="137"/>
      <c r="P3144" s="137"/>
      <c r="Q3144" s="137"/>
      <c r="R3144" s="137"/>
      <c r="S3144" s="137"/>
      <c r="T3144" s="137"/>
      <c r="U3144" s="137"/>
      <c r="V3144" s="137"/>
      <c r="W3144" s="141"/>
      <c r="X3144" s="141"/>
      <c r="Y3144" s="141"/>
      <c r="Z3144" s="111">
        <v>0.90322580645161288</v>
      </c>
      <c r="AA3144" s="111">
        <v>0.94736842105263153</v>
      </c>
      <c r="AB3144" s="25">
        <v>0.54</v>
      </c>
      <c r="AC3144" s="111">
        <v>0.16489999999999999</v>
      </c>
      <c r="AD3144" s="121">
        <v>65</v>
      </c>
      <c r="AE3144" s="121">
        <v>21</v>
      </c>
      <c r="AF3144" s="121">
        <v>98</v>
      </c>
      <c r="AG3144" s="121">
        <v>226</v>
      </c>
    </row>
    <row r="3145" spans="1:33" s="82" customFormat="1">
      <c r="A3145" s="48" t="s">
        <v>178</v>
      </c>
      <c r="B3145" s="13" t="s">
        <v>74</v>
      </c>
      <c r="C3145" s="13" t="s">
        <v>184</v>
      </c>
      <c r="D3145" s="13">
        <v>2018</v>
      </c>
      <c r="E3145" s="13">
        <v>2018</v>
      </c>
      <c r="F3145" s="13" t="s">
        <v>244</v>
      </c>
      <c r="G3145" s="88"/>
      <c r="H3145" s="88"/>
      <c r="I3145" s="88"/>
      <c r="J3145" s="88"/>
      <c r="K3145" s="88"/>
      <c r="L3145" s="88"/>
      <c r="M3145" s="137">
        <v>30517</v>
      </c>
      <c r="N3145" s="137">
        <v>60065</v>
      </c>
      <c r="O3145" s="137"/>
      <c r="P3145" s="137"/>
      <c r="Q3145" s="137"/>
      <c r="R3145" s="137"/>
      <c r="S3145" s="137"/>
      <c r="T3145" s="137"/>
      <c r="U3145" s="137"/>
      <c r="V3145" s="137"/>
      <c r="W3145" s="141"/>
      <c r="X3145" s="141"/>
      <c r="Y3145" s="141"/>
      <c r="Z3145" s="111">
        <v>0.95791583166332661</v>
      </c>
      <c r="AA3145" s="111">
        <v>0.98124999999999996</v>
      </c>
      <c r="AB3145" s="25">
        <v>0.8</v>
      </c>
      <c r="AC3145" s="111">
        <v>2.4299999999999999E-2</v>
      </c>
      <c r="AD3145" s="121">
        <v>2476</v>
      </c>
      <c r="AE3145" s="121">
        <v>1124</v>
      </c>
      <c r="AF3145" s="121">
        <v>3872</v>
      </c>
      <c r="AG3145" s="121">
        <v>7893</v>
      </c>
    </row>
    <row r="3146" spans="1:33" s="82" customFormat="1">
      <c r="A3146" s="48" t="s">
        <v>179</v>
      </c>
      <c r="B3146" s="13" t="s">
        <v>75</v>
      </c>
      <c r="C3146" s="13" t="s">
        <v>184</v>
      </c>
      <c r="D3146" s="13">
        <v>2018</v>
      </c>
      <c r="E3146" s="13">
        <v>2018</v>
      </c>
      <c r="F3146" s="13" t="s">
        <v>244</v>
      </c>
      <c r="G3146" s="88"/>
      <c r="H3146" s="88"/>
      <c r="I3146" s="88"/>
      <c r="J3146" s="88"/>
      <c r="K3146" s="88"/>
      <c r="L3146" s="88"/>
      <c r="M3146" s="137">
        <v>2500</v>
      </c>
      <c r="N3146" s="137">
        <v>4960</v>
      </c>
      <c r="O3146" s="137"/>
      <c r="P3146" s="137"/>
      <c r="Q3146" s="137"/>
      <c r="R3146" s="137"/>
      <c r="S3146" s="137"/>
      <c r="T3146" s="137"/>
      <c r="U3146" s="137"/>
      <c r="V3146" s="137"/>
      <c r="W3146" s="141"/>
      <c r="X3146" s="141"/>
      <c r="Y3146" s="141"/>
      <c r="Z3146" s="111">
        <v>0.99065420560747663</v>
      </c>
      <c r="AA3146" s="111">
        <v>0.96103896103896103</v>
      </c>
      <c r="AB3146" s="25">
        <v>0.54</v>
      </c>
      <c r="AC3146" s="111">
        <v>0.16489999999999999</v>
      </c>
      <c r="AD3146" s="121">
        <v>178</v>
      </c>
      <c r="AE3146" s="121">
        <v>36</v>
      </c>
      <c r="AF3146" s="121">
        <v>99</v>
      </c>
      <c r="AG3146" s="121">
        <v>177</v>
      </c>
    </row>
    <row r="3147" spans="1:33" s="82" customFormat="1">
      <c r="A3147" s="48" t="s">
        <v>180</v>
      </c>
      <c r="B3147" s="13" t="s">
        <v>75</v>
      </c>
      <c r="C3147" s="13" t="s">
        <v>184</v>
      </c>
      <c r="D3147" s="13">
        <v>2018</v>
      </c>
      <c r="E3147" s="13">
        <v>2018</v>
      </c>
      <c r="F3147" s="13" t="s">
        <v>244</v>
      </c>
      <c r="G3147" s="88"/>
      <c r="H3147" s="88"/>
      <c r="I3147" s="88"/>
      <c r="J3147" s="88"/>
      <c r="K3147" s="88"/>
      <c r="L3147" s="88"/>
      <c r="M3147" s="137">
        <v>6438</v>
      </c>
      <c r="N3147" s="137">
        <v>11048</v>
      </c>
      <c r="O3147" s="137"/>
      <c r="P3147" s="137"/>
      <c r="Q3147" s="137"/>
      <c r="R3147" s="137"/>
      <c r="S3147" s="137"/>
      <c r="T3147" s="137"/>
      <c r="U3147" s="137"/>
      <c r="V3147" s="137"/>
      <c r="W3147" s="141"/>
      <c r="X3147" s="141"/>
      <c r="Y3147" s="141"/>
      <c r="Z3147" s="111">
        <v>0.98408488063660482</v>
      </c>
      <c r="AA3147" s="111">
        <v>0.99261992619926198</v>
      </c>
      <c r="AB3147" s="25">
        <v>0.54</v>
      </c>
      <c r="AC3147" s="111">
        <v>0.16489999999999999</v>
      </c>
      <c r="AD3147" s="121">
        <v>649</v>
      </c>
      <c r="AE3147" s="121">
        <v>153</v>
      </c>
      <c r="AF3147" s="121">
        <v>321</v>
      </c>
      <c r="AG3147" s="121">
        <v>641</v>
      </c>
    </row>
    <row r="3148" spans="1:33" s="82" customFormat="1">
      <c r="A3148" s="82" t="s">
        <v>122</v>
      </c>
      <c r="B3148" s="13" t="s">
        <v>74</v>
      </c>
      <c r="C3148" s="13" t="s">
        <v>184</v>
      </c>
      <c r="D3148" s="13">
        <v>2018</v>
      </c>
      <c r="E3148" s="13">
        <v>2018</v>
      </c>
      <c r="F3148" s="13" t="s">
        <v>244</v>
      </c>
      <c r="G3148" s="88"/>
      <c r="H3148" s="88"/>
      <c r="I3148" s="88"/>
      <c r="J3148" s="88"/>
      <c r="K3148" s="88"/>
      <c r="L3148" s="88"/>
      <c r="M3148" s="137">
        <v>93686</v>
      </c>
      <c r="N3148" s="137">
        <v>214282</v>
      </c>
      <c r="O3148" s="137"/>
      <c r="P3148" s="137"/>
      <c r="Q3148" s="137"/>
      <c r="R3148" s="137"/>
      <c r="S3148" s="137"/>
      <c r="T3148" s="137"/>
      <c r="U3148" s="137"/>
      <c r="V3148" s="137"/>
      <c r="W3148" s="141"/>
      <c r="X3148" s="141"/>
      <c r="Y3148" s="141"/>
      <c r="Z3148" s="111">
        <v>0.94982078853046592</v>
      </c>
      <c r="AA3148" s="111">
        <v>0.94727381665668065</v>
      </c>
      <c r="AB3148" s="25">
        <v>0.55600000000000005</v>
      </c>
      <c r="AC3148" s="111">
        <v>0.05</v>
      </c>
      <c r="AD3148" s="121">
        <v>5100</v>
      </c>
      <c r="AE3148" s="121">
        <v>2236</v>
      </c>
      <c r="AF3148" s="121">
        <v>11883</v>
      </c>
      <c r="AG3148" s="121">
        <v>27262</v>
      </c>
    </row>
    <row r="3149" spans="1:33" s="82" customFormat="1">
      <c r="A3149" s="82" t="s">
        <v>123</v>
      </c>
      <c r="B3149" s="13" t="s">
        <v>75</v>
      </c>
      <c r="C3149" s="13" t="s">
        <v>184</v>
      </c>
      <c r="D3149" s="13">
        <v>2018</v>
      </c>
      <c r="E3149" s="13">
        <v>2018</v>
      </c>
      <c r="F3149" s="13" t="s">
        <v>244</v>
      </c>
      <c r="G3149" s="88"/>
      <c r="H3149" s="88"/>
      <c r="I3149" s="88"/>
      <c r="J3149" s="88"/>
      <c r="K3149" s="88"/>
      <c r="L3149" s="88"/>
      <c r="M3149" s="137">
        <v>1489</v>
      </c>
      <c r="N3149" s="137">
        <v>3332</v>
      </c>
      <c r="O3149" s="137"/>
      <c r="P3149" s="137"/>
      <c r="Q3149" s="137"/>
      <c r="R3149" s="137"/>
      <c r="S3149" s="137"/>
      <c r="T3149" s="137"/>
      <c r="U3149" s="137"/>
      <c r="V3149" s="137"/>
      <c r="W3149" s="141"/>
      <c r="X3149" s="141"/>
      <c r="Y3149" s="141"/>
      <c r="Z3149" s="111">
        <v>0.95522388059701491</v>
      </c>
      <c r="AA3149" s="111">
        <v>1</v>
      </c>
      <c r="AB3149" s="25">
        <v>0.54</v>
      </c>
      <c r="AC3149" s="111">
        <v>0.16489999999999999</v>
      </c>
      <c r="AD3149" s="121">
        <v>112</v>
      </c>
      <c r="AE3149" s="121">
        <v>24</v>
      </c>
      <c r="AF3149" s="121">
        <v>149</v>
      </c>
      <c r="AG3149" s="121">
        <v>321</v>
      </c>
    </row>
    <row r="3150" spans="1:33" s="82" customFormat="1">
      <c r="A3150" s="82" t="s">
        <v>124</v>
      </c>
      <c r="B3150" s="13" t="s">
        <v>75</v>
      </c>
      <c r="C3150" s="13" t="s">
        <v>184</v>
      </c>
      <c r="D3150" s="13">
        <v>2018</v>
      </c>
      <c r="E3150" s="13">
        <v>2018</v>
      </c>
      <c r="F3150" s="13" t="s">
        <v>244</v>
      </c>
      <c r="G3150" s="88"/>
      <c r="H3150" s="88"/>
      <c r="I3150" s="88"/>
      <c r="J3150" s="88"/>
      <c r="K3150" s="88"/>
      <c r="L3150" s="88"/>
      <c r="M3150" s="137">
        <v>11983</v>
      </c>
      <c r="N3150" s="137">
        <v>19779</v>
      </c>
      <c r="O3150" s="137"/>
      <c r="P3150" s="137"/>
      <c r="Q3150" s="137"/>
      <c r="R3150" s="137"/>
      <c r="S3150" s="137"/>
      <c r="T3150" s="137"/>
      <c r="U3150" s="137"/>
      <c r="V3150" s="137"/>
      <c r="W3150" s="141"/>
      <c r="X3150" s="141"/>
      <c r="Y3150" s="141"/>
      <c r="Z3150" s="111">
        <v>0.98109965635738827</v>
      </c>
      <c r="AA3150" s="111">
        <v>0.98053527980535282</v>
      </c>
      <c r="AB3150" s="25">
        <v>0.54</v>
      </c>
      <c r="AC3150" s="111">
        <v>0.16489999999999999</v>
      </c>
      <c r="AD3150" s="121">
        <v>1100</v>
      </c>
      <c r="AE3150" s="121">
        <v>294</v>
      </c>
      <c r="AF3150" s="121">
        <v>453</v>
      </c>
      <c r="AG3150" s="121">
        <v>870</v>
      </c>
    </row>
    <row r="3151" spans="1:33" s="82" customFormat="1">
      <c r="A3151" s="82" t="s">
        <v>125</v>
      </c>
      <c r="B3151" s="13" t="s">
        <v>75</v>
      </c>
      <c r="C3151" s="13" t="s">
        <v>184</v>
      </c>
      <c r="D3151" s="13">
        <v>2018</v>
      </c>
      <c r="E3151" s="13">
        <v>2018</v>
      </c>
      <c r="F3151" s="13" t="s">
        <v>244</v>
      </c>
      <c r="G3151" s="88"/>
      <c r="H3151" s="88"/>
      <c r="I3151" s="88"/>
      <c r="J3151" s="88"/>
      <c r="K3151" s="88"/>
      <c r="L3151" s="88"/>
      <c r="M3151" s="137">
        <v>16743</v>
      </c>
      <c r="N3151" s="137">
        <v>39425</v>
      </c>
      <c r="O3151" s="137"/>
      <c r="P3151" s="137"/>
      <c r="Q3151" s="137"/>
      <c r="R3151" s="137"/>
      <c r="S3151" s="137"/>
      <c r="T3151" s="137"/>
      <c r="U3151" s="137"/>
      <c r="V3151" s="137"/>
      <c r="W3151" s="141"/>
      <c r="X3151" s="141"/>
      <c r="Y3151" s="141"/>
      <c r="Z3151" s="111">
        <v>0.97626112759643913</v>
      </c>
      <c r="AA3151" s="111">
        <v>0.92343387470997684</v>
      </c>
      <c r="AB3151" s="25">
        <v>0.54</v>
      </c>
      <c r="AC3151" s="111">
        <v>0.16489999999999999</v>
      </c>
      <c r="AD3151" s="121">
        <v>1038</v>
      </c>
      <c r="AE3151" s="121">
        <v>130</v>
      </c>
      <c r="AF3151" s="121">
        <v>846</v>
      </c>
      <c r="AG3151" s="121">
        <v>1698</v>
      </c>
    </row>
    <row r="3152" spans="1:33" s="82" customFormat="1">
      <c r="A3152" s="82" t="s">
        <v>126</v>
      </c>
      <c r="B3152" s="13" t="s">
        <v>75</v>
      </c>
      <c r="C3152" s="13" t="s">
        <v>184</v>
      </c>
      <c r="D3152" s="13">
        <v>2018</v>
      </c>
      <c r="E3152" s="13">
        <v>2018</v>
      </c>
      <c r="F3152" s="13" t="s">
        <v>244</v>
      </c>
      <c r="G3152" s="88"/>
      <c r="H3152" s="88"/>
      <c r="I3152" s="88"/>
      <c r="J3152" s="88"/>
      <c r="K3152" s="88"/>
      <c r="L3152" s="88"/>
      <c r="M3152" s="137">
        <v>1030</v>
      </c>
      <c r="N3152" s="137">
        <v>1943</v>
      </c>
      <c r="O3152" s="137"/>
      <c r="P3152" s="137"/>
      <c r="Q3152" s="137"/>
      <c r="R3152" s="137"/>
      <c r="S3152" s="137"/>
      <c r="T3152" s="137"/>
      <c r="U3152" s="137"/>
      <c r="V3152" s="137"/>
      <c r="W3152" s="141"/>
      <c r="X3152" s="141"/>
      <c r="Y3152" s="141"/>
      <c r="Z3152" s="111">
        <v>1</v>
      </c>
      <c r="AA3152" s="111">
        <v>0.94871794871794868</v>
      </c>
      <c r="AB3152" s="25">
        <v>0.54</v>
      </c>
      <c r="AC3152" s="111">
        <v>0.16489999999999999</v>
      </c>
      <c r="AD3152" s="121">
        <v>70</v>
      </c>
      <c r="AE3152" s="121">
        <v>2</v>
      </c>
      <c r="AF3152" s="121">
        <v>50</v>
      </c>
      <c r="AG3152" s="121">
        <v>108</v>
      </c>
    </row>
    <row r="3153" spans="1:33" s="82" customFormat="1">
      <c r="A3153" s="82" t="s">
        <v>127</v>
      </c>
      <c r="B3153" s="13" t="s">
        <v>75</v>
      </c>
      <c r="C3153" s="13" t="s">
        <v>184</v>
      </c>
      <c r="D3153" s="13">
        <v>2018</v>
      </c>
      <c r="E3153" s="13">
        <v>2018</v>
      </c>
      <c r="F3153" s="13" t="s">
        <v>244</v>
      </c>
      <c r="G3153" s="88"/>
      <c r="H3153" s="88"/>
      <c r="I3153" s="88"/>
      <c r="J3153" s="88"/>
      <c r="K3153" s="88"/>
      <c r="L3153" s="88"/>
      <c r="M3153" s="137">
        <v>67478</v>
      </c>
      <c r="N3153" s="137">
        <v>154691</v>
      </c>
      <c r="O3153" s="137"/>
      <c r="P3153" s="137"/>
      <c r="Q3153" s="137"/>
      <c r="R3153" s="137"/>
      <c r="S3153" s="137"/>
      <c r="T3153" s="137"/>
      <c r="U3153" s="137"/>
      <c r="V3153" s="137"/>
      <c r="W3153" s="141"/>
      <c r="X3153" s="141"/>
      <c r="Y3153" s="141"/>
      <c r="Z3153" s="111">
        <v>0.99175572519083965</v>
      </c>
      <c r="AA3153" s="111">
        <v>0.94645373414748712</v>
      </c>
      <c r="AB3153" s="25">
        <v>0.375</v>
      </c>
      <c r="AC3153" s="111">
        <v>2.35E-2</v>
      </c>
      <c r="AD3153" s="121">
        <v>5425</v>
      </c>
      <c r="AE3153" s="121">
        <v>1709</v>
      </c>
      <c r="AF3153" s="121">
        <v>9316</v>
      </c>
      <c r="AG3153" s="121">
        <v>21761</v>
      </c>
    </row>
    <row r="3154" spans="1:33" s="82" customFormat="1">
      <c r="A3154" s="82" t="s">
        <v>128</v>
      </c>
      <c r="B3154" s="13" t="s">
        <v>75</v>
      </c>
      <c r="C3154" s="13" t="s">
        <v>184</v>
      </c>
      <c r="D3154" s="13">
        <v>2018</v>
      </c>
      <c r="E3154" s="13">
        <v>2018</v>
      </c>
      <c r="F3154" s="13" t="s">
        <v>244</v>
      </c>
      <c r="G3154" s="88"/>
      <c r="H3154" s="88"/>
      <c r="I3154" s="88"/>
      <c r="J3154" s="88"/>
      <c r="K3154" s="88"/>
      <c r="L3154" s="88"/>
      <c r="M3154" s="137">
        <v>10610</v>
      </c>
      <c r="N3154" s="137">
        <v>23488</v>
      </c>
      <c r="O3154" s="137"/>
      <c r="P3154" s="137"/>
      <c r="Q3154" s="137"/>
      <c r="R3154" s="137"/>
      <c r="S3154" s="137"/>
      <c r="T3154" s="137"/>
      <c r="U3154" s="137"/>
      <c r="V3154" s="137"/>
      <c r="W3154" s="141"/>
      <c r="X3154" s="141"/>
      <c r="Y3154" s="141"/>
      <c r="Z3154" s="111">
        <v>1</v>
      </c>
      <c r="AA3154" s="111">
        <v>0.95530726256983245</v>
      </c>
      <c r="AB3154" s="25">
        <v>0.54</v>
      </c>
      <c r="AC3154" s="111">
        <v>0.16489999999999999</v>
      </c>
      <c r="AD3154" s="121">
        <v>803</v>
      </c>
      <c r="AE3154" s="121">
        <v>173</v>
      </c>
      <c r="AF3154" s="121">
        <v>1143</v>
      </c>
      <c r="AG3154" s="121">
        <v>2752</v>
      </c>
    </row>
    <row r="3155" spans="1:33" s="82" customFormat="1">
      <c r="A3155" s="82" t="s">
        <v>129</v>
      </c>
      <c r="B3155" s="13" t="s">
        <v>75</v>
      </c>
      <c r="C3155" s="13" t="s">
        <v>184</v>
      </c>
      <c r="D3155" s="13">
        <v>2018</v>
      </c>
      <c r="E3155" s="13">
        <v>2018</v>
      </c>
      <c r="F3155" s="13" t="s">
        <v>244</v>
      </c>
      <c r="G3155" s="88"/>
      <c r="H3155" s="88"/>
      <c r="I3155" s="88"/>
      <c r="J3155" s="88"/>
      <c r="K3155" s="88"/>
      <c r="L3155" s="88"/>
      <c r="M3155" s="137">
        <v>6310</v>
      </c>
      <c r="N3155" s="137">
        <v>11487</v>
      </c>
      <c r="O3155" s="137"/>
      <c r="P3155" s="137"/>
      <c r="Q3155" s="137"/>
      <c r="R3155" s="137"/>
      <c r="S3155" s="137"/>
      <c r="T3155" s="137"/>
      <c r="U3155" s="137"/>
      <c r="V3155" s="137"/>
      <c r="W3155" s="141"/>
      <c r="X3155" s="141"/>
      <c r="Y3155" s="141"/>
      <c r="Z3155" s="111">
        <v>0.95205479452054798</v>
      </c>
      <c r="AA3155" s="111">
        <v>0.93532338308457708</v>
      </c>
      <c r="AB3155" s="25">
        <v>0.54</v>
      </c>
      <c r="AC3155" s="111">
        <v>0.16489999999999999</v>
      </c>
      <c r="AD3155" s="121">
        <v>451</v>
      </c>
      <c r="AE3155" s="121">
        <v>62</v>
      </c>
      <c r="AF3155" s="121">
        <v>341</v>
      </c>
      <c r="AG3155" s="121">
        <v>653</v>
      </c>
    </row>
    <row r="3156" spans="1:33" s="82" customFormat="1">
      <c r="A3156" s="82" t="s">
        <v>130</v>
      </c>
      <c r="B3156" s="13" t="s">
        <v>75</v>
      </c>
      <c r="C3156" s="13" t="s">
        <v>184</v>
      </c>
      <c r="D3156" s="13">
        <v>2018</v>
      </c>
      <c r="E3156" s="13">
        <v>2018</v>
      </c>
      <c r="F3156" s="13" t="s">
        <v>244</v>
      </c>
      <c r="G3156" s="88"/>
      <c r="H3156" s="88"/>
      <c r="I3156" s="88"/>
      <c r="J3156" s="88"/>
      <c r="K3156" s="88"/>
      <c r="L3156" s="88"/>
      <c r="M3156" s="137">
        <v>1465</v>
      </c>
      <c r="N3156" s="137">
        <v>2850</v>
      </c>
      <c r="O3156" s="137"/>
      <c r="P3156" s="137"/>
      <c r="Q3156" s="137"/>
      <c r="R3156" s="137"/>
      <c r="S3156" s="137"/>
      <c r="T3156" s="137"/>
      <c r="U3156" s="137"/>
      <c r="V3156" s="137"/>
      <c r="W3156" s="141"/>
      <c r="X3156" s="141"/>
      <c r="Y3156" s="141"/>
      <c r="Z3156" s="111">
        <v>1</v>
      </c>
      <c r="AA3156" s="111">
        <v>0.74193548387096775</v>
      </c>
      <c r="AB3156" s="25">
        <v>0.54</v>
      </c>
      <c r="AC3156" s="111">
        <v>0.16489999999999999</v>
      </c>
      <c r="AD3156" s="121">
        <v>89</v>
      </c>
      <c r="AE3156" s="121">
        <v>19</v>
      </c>
      <c r="AF3156" s="121">
        <v>75</v>
      </c>
      <c r="AG3156" s="121">
        <v>146</v>
      </c>
    </row>
    <row r="3157" spans="1:33" s="82" customFormat="1">
      <c r="A3157" s="82" t="s">
        <v>131</v>
      </c>
      <c r="B3157" s="13" t="s">
        <v>76</v>
      </c>
      <c r="C3157" s="13" t="s">
        <v>184</v>
      </c>
      <c r="D3157" s="13">
        <v>2018</v>
      </c>
      <c r="E3157" s="13">
        <v>2018</v>
      </c>
      <c r="F3157" s="13" t="s">
        <v>244</v>
      </c>
      <c r="G3157" s="88"/>
      <c r="H3157" s="88"/>
      <c r="I3157" s="88"/>
      <c r="J3157" s="88"/>
      <c r="K3157" s="88"/>
      <c r="L3157" s="88"/>
      <c r="M3157" s="137">
        <v>551468</v>
      </c>
      <c r="N3157" s="137">
        <v>1073224</v>
      </c>
      <c r="O3157" s="137"/>
      <c r="P3157" s="137"/>
      <c r="Q3157" s="137"/>
      <c r="R3157" s="137"/>
      <c r="S3157" s="137"/>
      <c r="T3157" s="137"/>
      <c r="U3157" s="137"/>
      <c r="V3157" s="137"/>
      <c r="W3157" s="141"/>
      <c r="X3157" s="141"/>
      <c r="Y3157" s="141"/>
      <c r="Z3157" s="111">
        <v>0.99029845480843859</v>
      </c>
      <c r="AA3157" s="111">
        <v>0.9055506970523175</v>
      </c>
      <c r="AB3157" s="25">
        <v>0.67800000000000005</v>
      </c>
      <c r="AC3157" s="111">
        <v>8.8200000000000001E-2</v>
      </c>
      <c r="AD3157" s="121">
        <v>40649</v>
      </c>
      <c r="AE3157" s="121">
        <v>20794</v>
      </c>
      <c r="AF3157" s="121">
        <v>84544</v>
      </c>
      <c r="AG3157" s="121">
        <v>176048</v>
      </c>
    </row>
    <row r="3158" spans="1:33" s="82" customFormat="1">
      <c r="A3158" s="82" t="s">
        <v>132</v>
      </c>
      <c r="B3158" s="13" t="s">
        <v>75</v>
      </c>
      <c r="C3158" s="13" t="s">
        <v>184</v>
      </c>
      <c r="D3158" s="13">
        <v>2018</v>
      </c>
      <c r="E3158" s="13">
        <v>2018</v>
      </c>
      <c r="F3158" s="13" t="s">
        <v>244</v>
      </c>
      <c r="G3158" s="88"/>
      <c r="H3158" s="88"/>
      <c r="I3158" s="88"/>
      <c r="J3158" s="88"/>
      <c r="K3158" s="88"/>
      <c r="L3158" s="88"/>
      <c r="M3158" s="137">
        <v>11209</v>
      </c>
      <c r="N3158" s="137">
        <v>26919</v>
      </c>
      <c r="O3158" s="137"/>
      <c r="P3158" s="137"/>
      <c r="Q3158" s="137"/>
      <c r="R3158" s="137"/>
      <c r="S3158" s="137"/>
      <c r="T3158" s="137"/>
      <c r="U3158" s="137"/>
      <c r="V3158" s="137"/>
      <c r="W3158" s="141"/>
      <c r="X3158" s="141"/>
      <c r="Y3158" s="141"/>
      <c r="Z3158" s="111">
        <v>0.99173553719008267</v>
      </c>
      <c r="AA3158" s="111">
        <v>0.96943231441048039</v>
      </c>
      <c r="AB3158" s="25">
        <v>0.54</v>
      </c>
      <c r="AC3158" s="111">
        <v>0.16489999999999999</v>
      </c>
      <c r="AD3158" s="121">
        <v>560</v>
      </c>
      <c r="AE3158" s="121">
        <v>21</v>
      </c>
      <c r="AF3158" s="121">
        <v>2412</v>
      </c>
      <c r="AG3158" s="121">
        <v>5958</v>
      </c>
    </row>
    <row r="3159" spans="1:33" s="82" customFormat="1">
      <c r="A3159" s="82" t="s">
        <v>133</v>
      </c>
      <c r="B3159" s="13" t="s">
        <v>75</v>
      </c>
      <c r="C3159" s="13" t="s">
        <v>184</v>
      </c>
      <c r="D3159" s="13">
        <v>2018</v>
      </c>
      <c r="E3159" s="13">
        <v>2018</v>
      </c>
      <c r="F3159" s="13" t="s">
        <v>244</v>
      </c>
      <c r="G3159" s="88"/>
      <c r="H3159" s="88"/>
      <c r="I3159" s="88"/>
      <c r="J3159" s="88"/>
      <c r="K3159" s="88"/>
      <c r="L3159" s="88"/>
      <c r="M3159" s="137">
        <v>6080</v>
      </c>
      <c r="N3159" s="137">
        <v>9842</v>
      </c>
      <c r="O3159" s="137"/>
      <c r="P3159" s="137"/>
      <c r="Q3159" s="137"/>
      <c r="R3159" s="137"/>
      <c r="S3159" s="137"/>
      <c r="T3159" s="137"/>
      <c r="U3159" s="137"/>
      <c r="V3159" s="137"/>
      <c r="W3159" s="141"/>
      <c r="X3159" s="141"/>
      <c r="Y3159" s="141"/>
      <c r="Z3159" s="111">
        <v>0.99633699633699635</v>
      </c>
      <c r="AA3159" s="111">
        <v>0.9606741573033708</v>
      </c>
      <c r="AB3159" s="25">
        <v>0.54</v>
      </c>
      <c r="AC3159" s="111">
        <v>0.16489999999999999</v>
      </c>
      <c r="AD3159" s="121">
        <v>427</v>
      </c>
      <c r="AE3159" s="121">
        <v>137</v>
      </c>
      <c r="AF3159" s="121">
        <v>1045</v>
      </c>
      <c r="AG3159" s="121">
        <v>1923</v>
      </c>
    </row>
    <row r="3160" spans="1:33" s="82" customFormat="1">
      <c r="A3160" s="82" t="s">
        <v>134</v>
      </c>
      <c r="B3160" s="13" t="s">
        <v>75</v>
      </c>
      <c r="C3160" s="13" t="s">
        <v>184</v>
      </c>
      <c r="D3160" s="13">
        <v>2018</v>
      </c>
      <c r="E3160" s="13">
        <v>2018</v>
      </c>
      <c r="F3160" s="13" t="s">
        <v>244</v>
      </c>
      <c r="G3160" s="88"/>
      <c r="H3160" s="88"/>
      <c r="I3160" s="88"/>
      <c r="J3160" s="88"/>
      <c r="K3160" s="88"/>
      <c r="L3160" s="88"/>
      <c r="M3160" s="137">
        <v>1017</v>
      </c>
      <c r="N3160" s="137">
        <v>1840</v>
      </c>
      <c r="O3160" s="137"/>
      <c r="P3160" s="137"/>
      <c r="Q3160" s="137"/>
      <c r="R3160" s="137"/>
      <c r="S3160" s="137"/>
      <c r="T3160" s="137"/>
      <c r="U3160" s="137"/>
      <c r="V3160" s="137"/>
      <c r="W3160" s="141"/>
      <c r="X3160" s="141"/>
      <c r="Y3160" s="141"/>
      <c r="Z3160" s="111">
        <v>0.98039215686274506</v>
      </c>
      <c r="AA3160" s="111">
        <v>0.94444444444444442</v>
      </c>
      <c r="AB3160" s="25">
        <v>0.54</v>
      </c>
      <c r="AC3160" s="111">
        <v>0.16489999999999999</v>
      </c>
      <c r="AD3160" s="121">
        <v>75</v>
      </c>
      <c r="AE3160" s="121">
        <v>8</v>
      </c>
      <c r="AF3160" s="121">
        <v>22</v>
      </c>
      <c r="AG3160" s="121">
        <v>39</v>
      </c>
    </row>
    <row r="3161" spans="1:33" s="82" customFormat="1">
      <c r="A3161" s="82" t="s">
        <v>135</v>
      </c>
      <c r="B3161" s="13" t="s">
        <v>75</v>
      </c>
      <c r="C3161" s="13" t="s">
        <v>184</v>
      </c>
      <c r="D3161" s="13">
        <v>2018</v>
      </c>
      <c r="E3161" s="13">
        <v>2018</v>
      </c>
      <c r="F3161" s="13" t="s">
        <v>244</v>
      </c>
      <c r="G3161" s="88"/>
      <c r="H3161" s="88"/>
      <c r="I3161" s="88"/>
      <c r="J3161" s="88"/>
      <c r="K3161" s="88"/>
      <c r="L3161" s="88"/>
      <c r="M3161" s="137">
        <v>6128</v>
      </c>
      <c r="N3161" s="137">
        <v>11288</v>
      </c>
      <c r="O3161" s="137"/>
      <c r="P3161" s="137"/>
      <c r="Q3161" s="137"/>
      <c r="R3161" s="137"/>
      <c r="S3161" s="137"/>
      <c r="T3161" s="137"/>
      <c r="U3161" s="137"/>
      <c r="V3161" s="137"/>
      <c r="W3161" s="141"/>
      <c r="X3161" s="141"/>
      <c r="Y3161" s="141"/>
      <c r="Z3161" s="111">
        <v>0.95189003436426112</v>
      </c>
      <c r="AA3161" s="111">
        <v>0.90566037735849059</v>
      </c>
      <c r="AB3161" s="25">
        <v>0.54</v>
      </c>
      <c r="AC3161" s="111">
        <v>0.16489999999999999</v>
      </c>
      <c r="AD3161" s="121">
        <v>388</v>
      </c>
      <c r="AE3161" s="121">
        <v>52</v>
      </c>
      <c r="AF3161" s="121">
        <v>448</v>
      </c>
      <c r="AG3161" s="121">
        <v>1015</v>
      </c>
    </row>
    <row r="3162" spans="1:33" s="82" customFormat="1">
      <c r="A3162" s="82" t="s">
        <v>136</v>
      </c>
      <c r="B3162" s="13" t="s">
        <v>75</v>
      </c>
      <c r="C3162" s="13" t="s">
        <v>184</v>
      </c>
      <c r="D3162" s="13">
        <v>2018</v>
      </c>
      <c r="E3162" s="13">
        <v>2018</v>
      </c>
      <c r="F3162" s="13" t="s">
        <v>244</v>
      </c>
      <c r="G3162" s="88"/>
      <c r="H3162" s="88"/>
      <c r="I3162" s="88"/>
      <c r="J3162" s="88"/>
      <c r="K3162" s="88"/>
      <c r="L3162" s="88"/>
      <c r="M3162" s="137">
        <v>22847</v>
      </c>
      <c r="N3162" s="137">
        <v>51930</v>
      </c>
      <c r="O3162" s="137"/>
      <c r="P3162" s="137"/>
      <c r="Q3162" s="137"/>
      <c r="R3162" s="137"/>
      <c r="S3162" s="137"/>
      <c r="T3162" s="137"/>
      <c r="U3162" s="137"/>
      <c r="V3162" s="137"/>
      <c r="W3162" s="141"/>
      <c r="X3162" s="141"/>
      <c r="Y3162" s="141"/>
      <c r="Z3162" s="111">
        <v>0.99615384615384617</v>
      </c>
      <c r="AA3162" s="111">
        <v>0.97207678883071558</v>
      </c>
      <c r="AB3162" s="25">
        <v>0.6</v>
      </c>
      <c r="AC3162" s="111">
        <v>2.86E-2</v>
      </c>
      <c r="AD3162" s="121">
        <v>1440</v>
      </c>
      <c r="AE3162" s="121">
        <v>337</v>
      </c>
      <c r="AF3162" s="121">
        <v>3106</v>
      </c>
      <c r="AG3162" s="121">
        <v>7311</v>
      </c>
    </row>
    <row r="3163" spans="1:33" s="82" customFormat="1">
      <c r="A3163" s="82" t="s">
        <v>137</v>
      </c>
      <c r="B3163" s="13" t="s">
        <v>75</v>
      </c>
      <c r="C3163" s="13" t="s">
        <v>184</v>
      </c>
      <c r="D3163" s="13">
        <v>2018</v>
      </c>
      <c r="E3163" s="13">
        <v>2018</v>
      </c>
      <c r="F3163" s="13" t="s">
        <v>244</v>
      </c>
      <c r="G3163" s="88"/>
      <c r="H3163" s="88"/>
      <c r="I3163" s="88"/>
      <c r="J3163" s="88"/>
      <c r="K3163" s="88"/>
      <c r="L3163" s="88"/>
      <c r="M3163" s="137">
        <v>604</v>
      </c>
      <c r="N3163" s="137">
        <v>1214</v>
      </c>
      <c r="O3163" s="137"/>
      <c r="P3163" s="137"/>
      <c r="Q3163" s="137"/>
      <c r="R3163" s="137"/>
      <c r="S3163" s="137"/>
      <c r="T3163" s="137"/>
      <c r="U3163" s="137"/>
      <c r="V3163" s="137"/>
      <c r="W3163" s="141"/>
      <c r="X3163" s="141"/>
      <c r="Y3163" s="141"/>
      <c r="Z3163" s="111">
        <v>1</v>
      </c>
      <c r="AA3163" s="111">
        <v>0.95454545454545459</v>
      </c>
      <c r="AB3163" s="25">
        <v>0.54</v>
      </c>
      <c r="AC3163" s="111">
        <v>0.16489999999999999</v>
      </c>
      <c r="AD3163" s="121">
        <v>43</v>
      </c>
      <c r="AE3163" s="121">
        <v>5</v>
      </c>
      <c r="AF3163" s="121">
        <v>36</v>
      </c>
      <c r="AG3163" s="121">
        <v>63</v>
      </c>
    </row>
    <row r="3164" spans="1:33" s="82" customFormat="1">
      <c r="A3164" s="82" t="s">
        <v>138</v>
      </c>
      <c r="B3164" s="13" t="s">
        <v>75</v>
      </c>
      <c r="C3164" s="13" t="s">
        <v>184</v>
      </c>
      <c r="D3164" s="13">
        <v>2018</v>
      </c>
      <c r="E3164" s="13">
        <v>2018</v>
      </c>
      <c r="F3164" s="13" t="s">
        <v>244</v>
      </c>
      <c r="G3164" s="88"/>
      <c r="H3164" s="88"/>
      <c r="I3164" s="88"/>
      <c r="J3164" s="88"/>
      <c r="K3164" s="88"/>
      <c r="L3164" s="88"/>
      <c r="M3164" s="137">
        <v>375</v>
      </c>
      <c r="N3164" s="137">
        <v>653</v>
      </c>
      <c r="O3164" s="137"/>
      <c r="P3164" s="137"/>
      <c r="Q3164" s="137"/>
      <c r="R3164" s="137"/>
      <c r="S3164" s="137"/>
      <c r="T3164" s="137"/>
      <c r="U3164" s="137"/>
      <c r="V3164" s="137"/>
      <c r="W3164" s="141"/>
      <c r="X3164" s="141"/>
      <c r="Y3164" s="141"/>
      <c r="Z3164" s="111">
        <v>0.97142857142857142</v>
      </c>
      <c r="AA3164" s="111">
        <v>1</v>
      </c>
      <c r="AB3164" s="25">
        <v>0.54</v>
      </c>
      <c r="AC3164" s="111">
        <v>0.16489999999999999</v>
      </c>
      <c r="AD3164" s="121">
        <v>43</v>
      </c>
      <c r="AE3164" s="121">
        <v>4</v>
      </c>
      <c r="AF3164" s="121">
        <v>38</v>
      </c>
      <c r="AG3164" s="121">
        <v>81</v>
      </c>
    </row>
    <row r="3165" spans="1:33" s="82" customFormat="1">
      <c r="A3165" s="82" t="s">
        <v>139</v>
      </c>
      <c r="B3165" s="13" t="s">
        <v>75</v>
      </c>
      <c r="C3165" s="13" t="s">
        <v>184</v>
      </c>
      <c r="D3165" s="13">
        <v>2018</v>
      </c>
      <c r="E3165" s="13">
        <v>2018</v>
      </c>
      <c r="F3165" s="13" t="s">
        <v>244</v>
      </c>
      <c r="G3165" s="88"/>
      <c r="H3165" s="88"/>
      <c r="I3165" s="88"/>
      <c r="J3165" s="88"/>
      <c r="K3165" s="88"/>
      <c r="L3165" s="88"/>
      <c r="M3165" s="137">
        <v>19501</v>
      </c>
      <c r="N3165" s="137">
        <v>42718</v>
      </c>
      <c r="O3165" s="137"/>
      <c r="P3165" s="137"/>
      <c r="Q3165" s="137"/>
      <c r="R3165" s="137"/>
      <c r="S3165" s="137"/>
      <c r="T3165" s="137"/>
      <c r="U3165" s="137"/>
      <c r="V3165" s="137"/>
      <c r="W3165" s="141"/>
      <c r="X3165" s="141"/>
      <c r="Y3165" s="141"/>
      <c r="Z3165" s="111">
        <v>0.99737876802096981</v>
      </c>
      <c r="AA3165" s="111">
        <v>0.97550111358574609</v>
      </c>
      <c r="AB3165" s="25">
        <v>0.16700000000000001</v>
      </c>
      <c r="AC3165" s="111">
        <v>6.8199999999999997E-2</v>
      </c>
      <c r="AD3165" s="121">
        <v>1392</v>
      </c>
      <c r="AE3165" s="121">
        <v>445</v>
      </c>
      <c r="AF3165" s="121">
        <v>5545</v>
      </c>
      <c r="AG3165" s="121">
        <v>13117</v>
      </c>
    </row>
    <row r="3166" spans="1:33" s="82" customFormat="1">
      <c r="A3166" s="82" t="s">
        <v>140</v>
      </c>
      <c r="B3166" s="13" t="s">
        <v>75</v>
      </c>
      <c r="C3166" s="13" t="s">
        <v>184</v>
      </c>
      <c r="D3166" s="13">
        <v>2018</v>
      </c>
      <c r="E3166" s="13">
        <v>2018</v>
      </c>
      <c r="F3166" s="13" t="s">
        <v>244</v>
      </c>
      <c r="G3166" s="88"/>
      <c r="H3166" s="88"/>
      <c r="I3166" s="88"/>
      <c r="J3166" s="88"/>
      <c r="K3166" s="88"/>
      <c r="L3166" s="88"/>
      <c r="M3166" s="137">
        <v>2948</v>
      </c>
      <c r="N3166" s="137">
        <v>5796</v>
      </c>
      <c r="O3166" s="137"/>
      <c r="P3166" s="137"/>
      <c r="Q3166" s="137"/>
      <c r="R3166" s="137"/>
      <c r="S3166" s="137"/>
      <c r="T3166" s="137"/>
      <c r="U3166" s="137"/>
      <c r="V3166" s="137"/>
      <c r="W3166" s="141"/>
      <c r="X3166" s="141"/>
      <c r="Y3166" s="141"/>
      <c r="Z3166" s="111">
        <v>0.98863636363636365</v>
      </c>
      <c r="AA3166" s="111">
        <v>0.82758620689655171</v>
      </c>
      <c r="AB3166" s="25">
        <v>0.54</v>
      </c>
      <c r="AC3166" s="111">
        <v>0.16489999999999999</v>
      </c>
      <c r="AD3166" s="121">
        <v>235</v>
      </c>
      <c r="AE3166" s="121">
        <v>47</v>
      </c>
      <c r="AF3166" s="121">
        <v>559</v>
      </c>
      <c r="AG3166" s="121">
        <v>1209</v>
      </c>
    </row>
    <row r="3167" spans="1:33" s="82" customFormat="1">
      <c r="A3167" s="82" t="s">
        <v>141</v>
      </c>
      <c r="B3167" s="13" t="s">
        <v>75</v>
      </c>
      <c r="C3167" s="13" t="s">
        <v>184</v>
      </c>
      <c r="D3167" s="13">
        <v>2018</v>
      </c>
      <c r="E3167" s="13">
        <v>2018</v>
      </c>
      <c r="F3167" s="13" t="s">
        <v>244</v>
      </c>
      <c r="G3167" s="88"/>
      <c r="H3167" s="88"/>
      <c r="I3167" s="88"/>
      <c r="J3167" s="88"/>
      <c r="K3167" s="88"/>
      <c r="L3167" s="88"/>
      <c r="M3167" s="137">
        <v>4096</v>
      </c>
      <c r="N3167" s="137">
        <v>6987</v>
      </c>
      <c r="O3167" s="137"/>
      <c r="P3167" s="137"/>
      <c r="Q3167" s="137"/>
      <c r="R3167" s="137"/>
      <c r="S3167" s="137"/>
      <c r="T3167" s="137"/>
      <c r="U3167" s="137"/>
      <c r="V3167" s="137"/>
      <c r="W3167" s="141"/>
      <c r="X3167" s="141"/>
      <c r="Y3167" s="141"/>
      <c r="Z3167" s="111">
        <v>0.88770053475935828</v>
      </c>
      <c r="AA3167" s="111">
        <v>0.84246575342465757</v>
      </c>
      <c r="AB3167" s="25">
        <v>0.54</v>
      </c>
      <c r="AC3167" s="111">
        <v>0.16489999999999999</v>
      </c>
      <c r="AD3167" s="121">
        <v>373</v>
      </c>
      <c r="AE3167" s="121">
        <v>122</v>
      </c>
      <c r="AF3167" s="121">
        <v>104</v>
      </c>
      <c r="AG3167" s="121">
        <v>176</v>
      </c>
    </row>
    <row r="3168" spans="1:33" s="82" customFormat="1">
      <c r="A3168" s="82" t="s">
        <v>142</v>
      </c>
      <c r="B3168" s="13" t="s">
        <v>74</v>
      </c>
      <c r="C3168" s="13" t="s">
        <v>184</v>
      </c>
      <c r="D3168" s="13">
        <v>2018</v>
      </c>
      <c r="E3168" s="13">
        <v>2018</v>
      </c>
      <c r="F3168" s="13" t="s">
        <v>244</v>
      </c>
      <c r="G3168" s="88"/>
      <c r="H3168" s="88"/>
      <c r="I3168" s="88"/>
      <c r="J3168" s="88"/>
      <c r="K3168" s="88"/>
      <c r="L3168" s="88"/>
      <c r="M3168" s="137">
        <v>109744</v>
      </c>
      <c r="N3168" s="137">
        <v>218039</v>
      </c>
      <c r="O3168" s="137"/>
      <c r="P3168" s="137"/>
      <c r="Q3168" s="137"/>
      <c r="R3168" s="137"/>
      <c r="S3168" s="137"/>
      <c r="T3168" s="137"/>
      <c r="U3168" s="137"/>
      <c r="V3168" s="137"/>
      <c r="W3168" s="141"/>
      <c r="X3168" s="141"/>
      <c r="Y3168" s="141"/>
      <c r="Z3168" s="111">
        <v>0.99094827586206902</v>
      </c>
      <c r="AA3168" s="111">
        <v>0.99804973183812773</v>
      </c>
      <c r="AB3168" s="25">
        <v>0.65500000000000003</v>
      </c>
      <c r="AC3168" s="111">
        <v>8.1699999999999995E-2</v>
      </c>
      <c r="AD3168" s="121">
        <v>7501</v>
      </c>
      <c r="AE3168" s="121">
        <v>2572</v>
      </c>
      <c r="AF3168" s="121">
        <v>21042</v>
      </c>
      <c r="AG3168" s="121">
        <v>46762</v>
      </c>
    </row>
    <row r="3169" spans="1:33" s="82" customFormat="1">
      <c r="A3169" s="82" t="s">
        <v>143</v>
      </c>
      <c r="B3169" s="13" t="s">
        <v>74</v>
      </c>
      <c r="C3169" s="13" t="s">
        <v>184</v>
      </c>
      <c r="D3169" s="13">
        <v>2018</v>
      </c>
      <c r="E3169" s="13">
        <v>2018</v>
      </c>
      <c r="F3169" s="13" t="s">
        <v>244</v>
      </c>
      <c r="G3169" s="88"/>
      <c r="H3169" s="88"/>
      <c r="I3169" s="88"/>
      <c r="J3169" s="88"/>
      <c r="K3169" s="88"/>
      <c r="L3169" s="88"/>
      <c r="M3169" s="137">
        <v>8229</v>
      </c>
      <c r="N3169" s="137">
        <v>14836</v>
      </c>
      <c r="O3169" s="137"/>
      <c r="P3169" s="137"/>
      <c r="Q3169" s="137"/>
      <c r="R3169" s="137"/>
      <c r="S3169" s="137"/>
      <c r="T3169" s="137"/>
      <c r="U3169" s="137"/>
      <c r="V3169" s="137"/>
      <c r="W3169" s="141"/>
      <c r="X3169" s="141"/>
      <c r="Y3169" s="141"/>
      <c r="Z3169" s="111">
        <v>0.99588477366255146</v>
      </c>
      <c r="AA3169" s="111">
        <v>0.91428571428571426</v>
      </c>
      <c r="AB3169" s="25">
        <v>0.54</v>
      </c>
      <c r="AC3169" s="111">
        <v>0.16489999999999999</v>
      </c>
      <c r="AD3169" s="121">
        <v>591</v>
      </c>
      <c r="AE3169" s="121">
        <v>309</v>
      </c>
      <c r="AF3169" s="121">
        <v>507</v>
      </c>
      <c r="AG3169" s="121">
        <v>1072</v>
      </c>
    </row>
    <row r="3170" spans="1:33" s="82" customFormat="1">
      <c r="A3170" s="82" t="s">
        <v>144</v>
      </c>
      <c r="B3170" s="13" t="s">
        <v>75</v>
      </c>
      <c r="C3170" s="13" t="s">
        <v>184</v>
      </c>
      <c r="D3170" s="13">
        <v>2018</v>
      </c>
      <c r="E3170" s="13">
        <v>2018</v>
      </c>
      <c r="F3170" s="13" t="s">
        <v>244</v>
      </c>
      <c r="G3170" s="88"/>
      <c r="H3170" s="88"/>
      <c r="I3170" s="88"/>
      <c r="J3170" s="88"/>
      <c r="K3170" s="88"/>
      <c r="L3170" s="88"/>
      <c r="M3170" s="137">
        <v>1183</v>
      </c>
      <c r="N3170" s="137">
        <v>2140</v>
      </c>
      <c r="O3170" s="137"/>
      <c r="P3170" s="137"/>
      <c r="Q3170" s="137"/>
      <c r="R3170" s="137"/>
      <c r="S3170" s="137"/>
      <c r="T3170" s="137"/>
      <c r="U3170" s="137"/>
      <c r="V3170" s="137"/>
      <c r="W3170" s="141"/>
      <c r="X3170" s="141"/>
      <c r="Y3170" s="141"/>
      <c r="Z3170" s="111">
        <v>0.97872340425531912</v>
      </c>
      <c r="AA3170" s="111">
        <v>0.90909090909090906</v>
      </c>
      <c r="AB3170" s="25">
        <v>0.54</v>
      </c>
      <c r="AC3170" s="111">
        <v>0.16489999999999999</v>
      </c>
      <c r="AD3170" s="121">
        <v>64</v>
      </c>
      <c r="AE3170" s="121">
        <v>15</v>
      </c>
      <c r="AF3170" s="121">
        <v>40</v>
      </c>
      <c r="AG3170" s="121">
        <v>75</v>
      </c>
    </row>
    <row r="3171" spans="1:33" s="82" customFormat="1">
      <c r="A3171" s="82" t="s">
        <v>145</v>
      </c>
      <c r="B3171" s="13" t="s">
        <v>75</v>
      </c>
      <c r="C3171" s="13" t="s">
        <v>184</v>
      </c>
      <c r="D3171" s="13">
        <v>2018</v>
      </c>
      <c r="E3171" s="13">
        <v>2018</v>
      </c>
      <c r="F3171" s="13" t="s">
        <v>244</v>
      </c>
      <c r="G3171" s="88"/>
      <c r="H3171" s="88"/>
      <c r="I3171" s="88"/>
      <c r="J3171" s="88"/>
      <c r="K3171" s="88"/>
      <c r="L3171" s="88"/>
      <c r="M3171" s="137">
        <v>116060</v>
      </c>
      <c r="N3171" s="137">
        <v>251657</v>
      </c>
      <c r="O3171" s="137"/>
      <c r="P3171" s="137"/>
      <c r="Q3171" s="137"/>
      <c r="R3171" s="137"/>
      <c r="S3171" s="137"/>
      <c r="T3171" s="137"/>
      <c r="U3171" s="137"/>
      <c r="V3171" s="137"/>
      <c r="W3171" s="141"/>
      <c r="X3171" s="141"/>
      <c r="Y3171" s="141"/>
      <c r="Z3171" s="111">
        <v>0.99534071054164241</v>
      </c>
      <c r="AA3171" s="111">
        <v>0.91269220745373991</v>
      </c>
      <c r="AB3171" s="25">
        <v>0.64</v>
      </c>
      <c r="AC3171" s="111">
        <v>4.5600000000000002E-2</v>
      </c>
      <c r="AD3171" s="121">
        <v>10211</v>
      </c>
      <c r="AE3171" s="121">
        <v>3380</v>
      </c>
      <c r="AF3171" s="121">
        <v>12066</v>
      </c>
      <c r="AG3171" s="121">
        <v>27903</v>
      </c>
    </row>
    <row r="3172" spans="1:33" s="82" customFormat="1">
      <c r="A3172" s="82" t="s">
        <v>146</v>
      </c>
      <c r="B3172" s="13" t="s">
        <v>74</v>
      </c>
      <c r="C3172" s="13" t="s">
        <v>184</v>
      </c>
      <c r="D3172" s="13">
        <v>2018</v>
      </c>
      <c r="E3172" s="13">
        <v>2018</v>
      </c>
      <c r="F3172" s="13" t="s">
        <v>244</v>
      </c>
      <c r="G3172" s="88"/>
      <c r="H3172" s="88"/>
      <c r="I3172" s="88"/>
      <c r="J3172" s="88"/>
      <c r="K3172" s="88"/>
      <c r="L3172" s="88"/>
      <c r="M3172" s="137">
        <v>94780</v>
      </c>
      <c r="N3172" s="137">
        <v>197383</v>
      </c>
      <c r="O3172" s="137"/>
      <c r="P3172" s="137"/>
      <c r="Q3172" s="137"/>
      <c r="R3172" s="137"/>
      <c r="S3172" s="137"/>
      <c r="T3172" s="137"/>
      <c r="U3172" s="137"/>
      <c r="V3172" s="137"/>
      <c r="W3172" s="141"/>
      <c r="X3172" s="141"/>
      <c r="Y3172" s="141"/>
      <c r="Z3172" s="111">
        <v>0.99344758064516125</v>
      </c>
      <c r="AA3172" s="111">
        <v>0.95409645554909939</v>
      </c>
      <c r="AB3172" s="25">
        <v>0.63</v>
      </c>
      <c r="AC3172" s="111">
        <v>6.9400000000000003E-2</v>
      </c>
      <c r="AD3172" s="121">
        <v>8090</v>
      </c>
      <c r="AE3172" s="121">
        <v>3092</v>
      </c>
      <c r="AF3172" s="121">
        <v>7062</v>
      </c>
      <c r="AG3172" s="121">
        <v>14367</v>
      </c>
    </row>
    <row r="3173" spans="1:33" s="82" customFormat="1">
      <c r="A3173" s="82" t="s">
        <v>147</v>
      </c>
      <c r="B3173" s="13" t="s">
        <v>75</v>
      </c>
      <c r="C3173" s="13" t="s">
        <v>184</v>
      </c>
      <c r="D3173" s="13">
        <v>2018</v>
      </c>
      <c r="E3173" s="13">
        <v>2018</v>
      </c>
      <c r="F3173" s="13" t="s">
        <v>244</v>
      </c>
      <c r="G3173" s="88"/>
      <c r="H3173" s="88"/>
      <c r="I3173" s="88"/>
      <c r="J3173" s="88"/>
      <c r="K3173" s="88"/>
      <c r="L3173" s="88"/>
      <c r="M3173" s="137">
        <v>2100</v>
      </c>
      <c r="N3173" s="137">
        <v>4545</v>
      </c>
      <c r="O3173" s="137"/>
      <c r="P3173" s="137"/>
      <c r="Q3173" s="137"/>
      <c r="R3173" s="137"/>
      <c r="S3173" s="137"/>
      <c r="T3173" s="137"/>
      <c r="U3173" s="137"/>
      <c r="V3173" s="137"/>
      <c r="W3173" s="141"/>
      <c r="X3173" s="141"/>
      <c r="Y3173" s="141"/>
      <c r="Z3173" s="111">
        <v>0.9882352941176471</v>
      </c>
      <c r="AA3173" s="111">
        <v>0.98412698412698407</v>
      </c>
      <c r="AB3173" s="25">
        <v>0.54</v>
      </c>
      <c r="AC3173" s="111">
        <v>0.16489999999999999</v>
      </c>
      <c r="AD3173" s="121">
        <v>145</v>
      </c>
      <c r="AE3173" s="121">
        <v>33</v>
      </c>
      <c r="AF3173" s="121">
        <v>277</v>
      </c>
      <c r="AG3173" s="121">
        <v>682</v>
      </c>
    </row>
    <row r="3174" spans="1:33" s="82" customFormat="1">
      <c r="A3174" s="82" t="s">
        <v>148</v>
      </c>
      <c r="B3174" s="13" t="s">
        <v>75</v>
      </c>
      <c r="C3174" s="13" t="s">
        <v>184</v>
      </c>
      <c r="D3174" s="13">
        <v>2018</v>
      </c>
      <c r="E3174" s="13">
        <v>2018</v>
      </c>
      <c r="F3174" s="13" t="s">
        <v>244</v>
      </c>
      <c r="G3174" s="88"/>
      <c r="H3174" s="88"/>
      <c r="I3174" s="88"/>
      <c r="J3174" s="88"/>
      <c r="K3174" s="88"/>
      <c r="L3174" s="88"/>
      <c r="M3174" s="137">
        <v>156484</v>
      </c>
      <c r="N3174" s="137">
        <v>337399</v>
      </c>
      <c r="O3174" s="137"/>
      <c r="P3174" s="137"/>
      <c r="Q3174" s="137"/>
      <c r="R3174" s="137"/>
      <c r="S3174" s="137"/>
      <c r="T3174" s="137"/>
      <c r="U3174" s="137"/>
      <c r="V3174" s="137"/>
      <c r="W3174" s="141"/>
      <c r="X3174" s="141"/>
      <c r="Y3174" s="141"/>
      <c r="Z3174" s="111">
        <v>0.99108872530027126</v>
      </c>
      <c r="AA3174" s="111">
        <v>0.93825528700906347</v>
      </c>
      <c r="AB3174" s="25">
        <v>0.5</v>
      </c>
      <c r="AC3174" s="111">
        <v>4.9799999999999997E-2</v>
      </c>
      <c r="AD3174" s="121">
        <v>11777</v>
      </c>
      <c r="AE3174" s="121">
        <v>3559</v>
      </c>
      <c r="AF3174" s="121">
        <v>16042</v>
      </c>
      <c r="AG3174" s="121">
        <v>35132</v>
      </c>
    </row>
    <row r="3175" spans="1:33" s="82" customFormat="1">
      <c r="A3175" s="82" t="s">
        <v>149</v>
      </c>
      <c r="B3175" s="13" t="s">
        <v>74</v>
      </c>
      <c r="C3175" s="13" t="s">
        <v>184</v>
      </c>
      <c r="D3175" s="13">
        <v>2018</v>
      </c>
      <c r="E3175" s="13">
        <v>2018</v>
      </c>
      <c r="F3175" s="13" t="s">
        <v>244</v>
      </c>
      <c r="G3175" s="88"/>
      <c r="H3175" s="88"/>
      <c r="I3175" s="88"/>
      <c r="J3175" s="88"/>
      <c r="K3175" s="88"/>
      <c r="L3175" s="88"/>
      <c r="M3175" s="137">
        <v>132714</v>
      </c>
      <c r="N3175" s="137">
        <v>259784</v>
      </c>
      <c r="O3175" s="137"/>
      <c r="P3175" s="137"/>
      <c r="Q3175" s="137"/>
      <c r="R3175" s="137"/>
      <c r="S3175" s="137"/>
      <c r="T3175" s="137"/>
      <c r="U3175" s="137"/>
      <c r="V3175" s="137"/>
      <c r="W3175" s="141"/>
      <c r="X3175" s="141"/>
      <c r="Y3175" s="141"/>
      <c r="Z3175" s="111">
        <v>0.97651122625215891</v>
      </c>
      <c r="AA3175" s="111">
        <v>0.96339975599837335</v>
      </c>
      <c r="AB3175" s="25">
        <v>0.63600000000000001</v>
      </c>
      <c r="AC3175" s="111">
        <v>3.8699999999999998E-2</v>
      </c>
      <c r="AD3175" s="121">
        <v>10824</v>
      </c>
      <c r="AE3175" s="121">
        <v>4803</v>
      </c>
      <c r="AF3175" s="121">
        <v>12003</v>
      </c>
      <c r="AG3175" s="121">
        <v>25053</v>
      </c>
    </row>
    <row r="3176" spans="1:33" s="82" customFormat="1">
      <c r="A3176" s="82" t="s">
        <v>150</v>
      </c>
      <c r="B3176" s="13" t="s">
        <v>74</v>
      </c>
      <c r="C3176" s="13" t="s">
        <v>184</v>
      </c>
      <c r="D3176" s="13">
        <v>2018</v>
      </c>
      <c r="E3176" s="13">
        <v>2018</v>
      </c>
      <c r="F3176" s="13" t="s">
        <v>244</v>
      </c>
      <c r="G3176" s="88"/>
      <c r="H3176" s="88"/>
      <c r="I3176" s="88"/>
      <c r="J3176" s="88"/>
      <c r="K3176" s="88"/>
      <c r="L3176" s="88"/>
      <c r="M3176" s="137">
        <v>32850</v>
      </c>
      <c r="N3176" s="137">
        <v>48414</v>
      </c>
      <c r="O3176" s="137"/>
      <c r="P3176" s="137"/>
      <c r="Q3176" s="137"/>
      <c r="R3176" s="137"/>
      <c r="S3176" s="137"/>
      <c r="T3176" s="137"/>
      <c r="U3176" s="137"/>
      <c r="V3176" s="137"/>
      <c r="W3176" s="141"/>
      <c r="X3176" s="141"/>
      <c r="Y3176" s="141"/>
      <c r="Z3176" s="111">
        <v>0.98309178743961356</v>
      </c>
      <c r="AA3176" s="111">
        <v>0.89799072642967548</v>
      </c>
      <c r="AB3176" s="25">
        <v>0.55600000000000005</v>
      </c>
      <c r="AC3176" s="111">
        <v>7.5300000000000006E-2</v>
      </c>
      <c r="AD3176" s="121">
        <v>2585</v>
      </c>
      <c r="AE3176" s="121">
        <v>884</v>
      </c>
      <c r="AF3176" s="121">
        <v>3131</v>
      </c>
      <c r="AG3176" s="121">
        <v>5220</v>
      </c>
    </row>
    <row r="3177" spans="1:33" s="82" customFormat="1">
      <c r="A3177" s="82" t="s">
        <v>151</v>
      </c>
      <c r="B3177" s="13" t="s">
        <v>75</v>
      </c>
      <c r="C3177" s="13" t="s">
        <v>184</v>
      </c>
      <c r="D3177" s="13">
        <v>2018</v>
      </c>
      <c r="E3177" s="13">
        <v>2018</v>
      </c>
      <c r="F3177" s="13" t="s">
        <v>244</v>
      </c>
      <c r="G3177" s="88"/>
      <c r="H3177" s="88"/>
      <c r="I3177" s="88"/>
      <c r="J3177" s="88"/>
      <c r="K3177" s="88"/>
      <c r="L3177" s="88"/>
      <c r="M3177" s="137">
        <v>45569</v>
      </c>
      <c r="N3177" s="137">
        <v>99379</v>
      </c>
      <c r="O3177" s="137"/>
      <c r="P3177" s="137"/>
      <c r="Q3177" s="137"/>
      <c r="R3177" s="137"/>
      <c r="S3177" s="137"/>
      <c r="T3177" s="137"/>
      <c r="U3177" s="137"/>
      <c r="V3177" s="137"/>
      <c r="W3177" s="141"/>
      <c r="X3177" s="141"/>
      <c r="Y3177" s="141"/>
      <c r="Z3177" s="111">
        <v>0.98870967741935489</v>
      </c>
      <c r="AA3177" s="111">
        <v>0.93451899757477774</v>
      </c>
      <c r="AB3177" s="25">
        <v>0.5</v>
      </c>
      <c r="AC3177" s="111">
        <v>3.7900000000000003E-2</v>
      </c>
      <c r="AD3177" s="121">
        <v>3080</v>
      </c>
      <c r="AE3177" s="121">
        <v>1089</v>
      </c>
      <c r="AF3177" s="121">
        <v>5450</v>
      </c>
      <c r="AG3177" s="121">
        <v>11994</v>
      </c>
    </row>
    <row r="3178" spans="1:33" s="82" customFormat="1">
      <c r="A3178" s="82" t="s">
        <v>152</v>
      </c>
      <c r="B3178" s="13" t="s">
        <v>74</v>
      </c>
      <c r="C3178" s="13" t="s">
        <v>184</v>
      </c>
      <c r="D3178" s="13">
        <v>2018</v>
      </c>
      <c r="E3178" s="13">
        <v>2018</v>
      </c>
      <c r="F3178" s="13" t="s">
        <v>244</v>
      </c>
      <c r="G3178" s="88"/>
      <c r="H3178" s="88"/>
      <c r="I3178" s="88"/>
      <c r="J3178" s="88"/>
      <c r="K3178" s="88"/>
      <c r="L3178" s="88"/>
      <c r="M3178" s="137">
        <v>9240</v>
      </c>
      <c r="N3178" s="137">
        <v>15908</v>
      </c>
      <c r="O3178" s="137"/>
      <c r="P3178" s="137"/>
      <c r="Q3178" s="137"/>
      <c r="R3178" s="137"/>
      <c r="S3178" s="137"/>
      <c r="T3178" s="137"/>
      <c r="U3178" s="137"/>
      <c r="V3178" s="137"/>
      <c r="W3178" s="141"/>
      <c r="X3178" s="141"/>
      <c r="Y3178" s="141"/>
      <c r="Z3178" s="111">
        <v>0.99189189189189186</v>
      </c>
      <c r="AA3178" s="111">
        <v>0.984375</v>
      </c>
      <c r="AB3178" s="25">
        <v>0.54</v>
      </c>
      <c r="AC3178" s="111">
        <v>0.16489999999999999</v>
      </c>
      <c r="AD3178" s="121">
        <v>733</v>
      </c>
      <c r="AE3178" s="121">
        <v>183</v>
      </c>
      <c r="AF3178" s="121">
        <v>888</v>
      </c>
      <c r="AG3178" s="121">
        <v>1916</v>
      </c>
    </row>
    <row r="3179" spans="1:33" s="82" customFormat="1">
      <c r="A3179" s="82" t="s">
        <v>153</v>
      </c>
      <c r="B3179" s="13" t="s">
        <v>74</v>
      </c>
      <c r="C3179" s="13" t="s">
        <v>184</v>
      </c>
      <c r="D3179" s="13">
        <v>2018</v>
      </c>
      <c r="E3179" s="13">
        <v>2018</v>
      </c>
      <c r="F3179" s="13" t="s">
        <v>244</v>
      </c>
      <c r="G3179" s="88"/>
      <c r="H3179" s="88"/>
      <c r="I3179" s="88"/>
      <c r="J3179" s="88"/>
      <c r="K3179" s="88"/>
      <c r="L3179" s="88"/>
      <c r="M3179" s="137">
        <v>12405</v>
      </c>
      <c r="N3179" s="137">
        <v>23338</v>
      </c>
      <c r="O3179" s="137"/>
      <c r="P3179" s="137"/>
      <c r="Q3179" s="137"/>
      <c r="R3179" s="137"/>
      <c r="S3179" s="137"/>
      <c r="T3179" s="137"/>
      <c r="U3179" s="137"/>
      <c r="V3179" s="137"/>
      <c r="W3179" s="141"/>
      <c r="X3179" s="141"/>
      <c r="Y3179" s="141"/>
      <c r="Z3179" s="111">
        <v>0.98636363636363633</v>
      </c>
      <c r="AA3179" s="111">
        <v>0.8929889298892989</v>
      </c>
      <c r="AB3179" s="25">
        <v>0.54</v>
      </c>
      <c r="AC3179" s="111">
        <v>0.16489999999999999</v>
      </c>
      <c r="AD3179" s="121">
        <v>990</v>
      </c>
      <c r="AE3179" s="121">
        <v>299</v>
      </c>
      <c r="AF3179" s="121">
        <v>2493</v>
      </c>
      <c r="AG3179" s="121">
        <v>5031</v>
      </c>
    </row>
    <row r="3180" spans="1:33" s="82" customFormat="1">
      <c r="A3180" s="82" t="s">
        <v>154</v>
      </c>
      <c r="B3180" s="13" t="s">
        <v>74</v>
      </c>
      <c r="C3180" s="13" t="s">
        <v>184</v>
      </c>
      <c r="D3180" s="13">
        <v>2018</v>
      </c>
      <c r="E3180" s="13">
        <v>2018</v>
      </c>
      <c r="F3180" s="13" t="s">
        <v>244</v>
      </c>
      <c r="G3180" s="88"/>
      <c r="H3180" s="88"/>
      <c r="I3180" s="88"/>
      <c r="J3180" s="88"/>
      <c r="K3180" s="88"/>
      <c r="L3180" s="88"/>
      <c r="M3180" s="137">
        <v>20034</v>
      </c>
      <c r="N3180" s="137">
        <v>38640</v>
      </c>
      <c r="O3180" s="137"/>
      <c r="P3180" s="137"/>
      <c r="Q3180" s="137"/>
      <c r="R3180" s="137"/>
      <c r="S3180" s="137"/>
      <c r="T3180" s="137"/>
      <c r="U3180" s="137"/>
      <c r="V3180" s="137"/>
      <c r="W3180" s="141"/>
      <c r="X3180" s="141"/>
      <c r="Y3180" s="141"/>
      <c r="Z3180" s="111">
        <v>0.9162946428571429</v>
      </c>
      <c r="AA3180" s="111">
        <v>0.91984732824427484</v>
      </c>
      <c r="AB3180" s="25">
        <v>0.54</v>
      </c>
      <c r="AC3180" s="111">
        <v>0.16489999999999999</v>
      </c>
      <c r="AD3180" s="121">
        <v>1531</v>
      </c>
      <c r="AE3180" s="121">
        <v>768</v>
      </c>
      <c r="AF3180" s="121">
        <v>4003</v>
      </c>
      <c r="AG3180" s="121">
        <v>9383</v>
      </c>
    </row>
    <row r="3181" spans="1:33" s="82" customFormat="1">
      <c r="A3181" s="82" t="s">
        <v>155</v>
      </c>
      <c r="B3181" s="13" t="s">
        <v>74</v>
      </c>
      <c r="C3181" s="13" t="s">
        <v>184</v>
      </c>
      <c r="D3181" s="13">
        <v>2018</v>
      </c>
      <c r="E3181" s="13">
        <v>2018</v>
      </c>
      <c r="F3181" s="13" t="s">
        <v>244</v>
      </c>
      <c r="G3181" s="88"/>
      <c r="H3181" s="88"/>
      <c r="I3181" s="88"/>
      <c r="J3181" s="88"/>
      <c r="K3181" s="88"/>
      <c r="L3181" s="88"/>
      <c r="M3181" s="137">
        <v>42871</v>
      </c>
      <c r="N3181" s="137">
        <v>80663</v>
      </c>
      <c r="O3181" s="137"/>
      <c r="P3181" s="137"/>
      <c r="Q3181" s="137"/>
      <c r="R3181" s="137"/>
      <c r="S3181" s="137"/>
      <c r="T3181" s="137"/>
      <c r="U3181" s="137"/>
      <c r="V3181" s="137"/>
      <c r="W3181" s="141"/>
      <c r="X3181" s="141"/>
      <c r="Y3181" s="141"/>
      <c r="Z3181" s="111">
        <v>0.99457994579945797</v>
      </c>
      <c r="AA3181" s="111">
        <v>0.9821428571428571</v>
      </c>
      <c r="AB3181" s="25">
        <v>0.81799999999999995</v>
      </c>
      <c r="AC3181" s="111">
        <v>5.6099999999999997E-2</v>
      </c>
      <c r="AD3181" s="121">
        <v>2852</v>
      </c>
      <c r="AE3181" s="121">
        <v>816</v>
      </c>
      <c r="AF3181" s="121">
        <v>6811</v>
      </c>
      <c r="AG3181" s="121">
        <v>14192</v>
      </c>
    </row>
    <row r="3182" spans="1:33" s="82" customFormat="1">
      <c r="A3182" s="82" t="s">
        <v>156</v>
      </c>
      <c r="B3182" s="13" t="s">
        <v>74</v>
      </c>
      <c r="C3182" s="13" t="s">
        <v>184</v>
      </c>
      <c r="D3182" s="13">
        <v>2018</v>
      </c>
      <c r="E3182" s="13">
        <v>2018</v>
      </c>
      <c r="F3182" s="13" t="s">
        <v>244</v>
      </c>
      <c r="G3182" s="88"/>
      <c r="H3182" s="88"/>
      <c r="I3182" s="88"/>
      <c r="J3182" s="88"/>
      <c r="K3182" s="88"/>
      <c r="L3182" s="88"/>
      <c r="M3182" s="137">
        <v>14553</v>
      </c>
      <c r="N3182" s="137">
        <v>25200</v>
      </c>
      <c r="O3182" s="137"/>
      <c r="P3182" s="137"/>
      <c r="Q3182" s="137"/>
      <c r="R3182" s="137"/>
      <c r="S3182" s="137"/>
      <c r="T3182" s="137"/>
      <c r="U3182" s="137"/>
      <c r="V3182" s="137"/>
      <c r="W3182" s="141"/>
      <c r="X3182" s="141"/>
      <c r="Y3182" s="141"/>
      <c r="Z3182" s="111">
        <v>0.97601918465227822</v>
      </c>
      <c r="AA3182" s="111">
        <v>0.99024390243902438</v>
      </c>
      <c r="AB3182" s="25">
        <v>0.54</v>
      </c>
      <c r="AC3182" s="111">
        <v>0.16489999999999999</v>
      </c>
      <c r="AD3182" s="121">
        <v>754</v>
      </c>
      <c r="AE3182" s="121">
        <v>326</v>
      </c>
      <c r="AF3182" s="121">
        <v>2035</v>
      </c>
      <c r="AG3182" s="121">
        <v>4438</v>
      </c>
    </row>
    <row r="3183" spans="1:33" s="82" customFormat="1">
      <c r="A3183" s="82" t="s">
        <v>157</v>
      </c>
      <c r="B3183" s="13" t="s">
        <v>75</v>
      </c>
      <c r="C3183" s="13" t="s">
        <v>184</v>
      </c>
      <c r="D3183" s="13">
        <v>2018</v>
      </c>
      <c r="E3183" s="13">
        <v>2018</v>
      </c>
      <c r="F3183" s="13" t="s">
        <v>244</v>
      </c>
      <c r="G3183" s="88"/>
      <c r="H3183" s="88"/>
      <c r="I3183" s="88"/>
      <c r="J3183" s="88"/>
      <c r="K3183" s="88"/>
      <c r="L3183" s="88"/>
      <c r="M3183" s="137">
        <v>12271</v>
      </c>
      <c r="N3183" s="137">
        <v>22687</v>
      </c>
      <c r="O3183" s="137"/>
      <c r="P3183" s="137"/>
      <c r="Q3183" s="137"/>
      <c r="R3183" s="137"/>
      <c r="S3183" s="137"/>
      <c r="T3183" s="137"/>
      <c r="U3183" s="137"/>
      <c r="V3183" s="137"/>
      <c r="W3183" s="141"/>
      <c r="X3183" s="141"/>
      <c r="Y3183" s="141"/>
      <c r="Z3183" s="111">
        <v>0.97009345794392521</v>
      </c>
      <c r="AA3183" s="111">
        <v>0.95081967213114749</v>
      </c>
      <c r="AB3183" s="25">
        <v>0.54</v>
      </c>
      <c r="AC3183" s="111">
        <v>0.16489999999999999</v>
      </c>
      <c r="AD3183" s="121">
        <v>1133</v>
      </c>
      <c r="AE3183" s="121">
        <v>267</v>
      </c>
      <c r="AF3183" s="121">
        <v>502</v>
      </c>
      <c r="AG3183" s="121">
        <v>823</v>
      </c>
    </row>
    <row r="3184" spans="1:33" s="82" customFormat="1">
      <c r="A3184" s="82" t="s">
        <v>158</v>
      </c>
      <c r="B3184" s="13" t="s">
        <v>75</v>
      </c>
      <c r="C3184" s="13" t="s">
        <v>184</v>
      </c>
      <c r="D3184" s="13">
        <v>2018</v>
      </c>
      <c r="E3184" s="13">
        <v>2018</v>
      </c>
      <c r="F3184" s="13" t="s">
        <v>244</v>
      </c>
      <c r="G3184" s="88"/>
      <c r="H3184" s="88"/>
      <c r="I3184" s="88"/>
      <c r="J3184" s="88"/>
      <c r="K3184" s="88"/>
      <c r="L3184" s="88"/>
      <c r="M3184" s="137">
        <v>143</v>
      </c>
      <c r="N3184" s="137">
        <v>251</v>
      </c>
      <c r="O3184" s="137"/>
      <c r="P3184" s="137"/>
      <c r="Q3184" s="137"/>
      <c r="R3184" s="137"/>
      <c r="S3184" s="137"/>
      <c r="T3184" s="137"/>
      <c r="U3184" s="137"/>
      <c r="V3184" s="137"/>
      <c r="W3184" s="141"/>
      <c r="X3184" s="141"/>
      <c r="Y3184" s="141"/>
      <c r="Z3184" s="111">
        <v>1</v>
      </c>
      <c r="AA3184" s="111">
        <v>1</v>
      </c>
      <c r="AB3184" s="25">
        <v>0.54</v>
      </c>
      <c r="AC3184" s="111">
        <v>0.16489999999999999</v>
      </c>
      <c r="AD3184" s="121">
        <v>4</v>
      </c>
      <c r="AE3184" s="121">
        <v>0</v>
      </c>
      <c r="AF3184" s="121" t="s">
        <v>430</v>
      </c>
      <c r="AG3184" s="121" t="s">
        <v>430</v>
      </c>
    </row>
    <row r="3185" spans="1:33" s="82" customFormat="1">
      <c r="A3185" s="82" t="s">
        <v>159</v>
      </c>
      <c r="B3185" s="13" t="s">
        <v>75</v>
      </c>
      <c r="C3185" s="13" t="s">
        <v>184</v>
      </c>
      <c r="D3185" s="13">
        <v>2018</v>
      </c>
      <c r="E3185" s="13">
        <v>2018</v>
      </c>
      <c r="F3185" s="13" t="s">
        <v>244</v>
      </c>
      <c r="G3185" s="88"/>
      <c r="H3185" s="88"/>
      <c r="I3185" s="88"/>
      <c r="J3185" s="88"/>
      <c r="K3185" s="88"/>
      <c r="L3185" s="88"/>
      <c r="M3185" s="137">
        <v>3173</v>
      </c>
      <c r="N3185" s="137">
        <v>6384</v>
      </c>
      <c r="O3185" s="137"/>
      <c r="P3185" s="137"/>
      <c r="Q3185" s="137"/>
      <c r="R3185" s="137"/>
      <c r="S3185" s="137"/>
      <c r="T3185" s="137"/>
      <c r="U3185" s="137"/>
      <c r="V3185" s="137"/>
      <c r="W3185" s="141"/>
      <c r="X3185" s="141"/>
      <c r="Y3185" s="141"/>
      <c r="Z3185" s="111">
        <v>0.95833333333333337</v>
      </c>
      <c r="AA3185" s="111">
        <v>0.92079207920792083</v>
      </c>
      <c r="AB3185" s="25">
        <v>0.54</v>
      </c>
      <c r="AC3185" s="111">
        <v>0.16489999999999999</v>
      </c>
      <c r="AD3185" s="121">
        <v>256</v>
      </c>
      <c r="AE3185" s="121">
        <v>94</v>
      </c>
      <c r="AF3185" s="121">
        <v>155</v>
      </c>
      <c r="AG3185" s="121">
        <v>285</v>
      </c>
    </row>
    <row r="3186" spans="1:33" s="82" customFormat="1">
      <c r="A3186" s="82" t="s">
        <v>160</v>
      </c>
      <c r="B3186" s="13" t="s">
        <v>74</v>
      </c>
      <c r="C3186" s="13" t="s">
        <v>184</v>
      </c>
      <c r="D3186" s="13">
        <v>2018</v>
      </c>
      <c r="E3186" s="13">
        <v>2018</v>
      </c>
      <c r="F3186" s="13" t="s">
        <v>244</v>
      </c>
      <c r="G3186" s="88"/>
      <c r="H3186" s="88"/>
      <c r="I3186" s="88"/>
      <c r="J3186" s="88"/>
      <c r="K3186" s="88"/>
      <c r="L3186" s="88"/>
      <c r="M3186" s="137">
        <v>20301</v>
      </c>
      <c r="N3186" s="137">
        <v>37331</v>
      </c>
      <c r="O3186" s="137"/>
      <c r="P3186" s="137"/>
      <c r="Q3186" s="137"/>
      <c r="R3186" s="137"/>
      <c r="S3186" s="137"/>
      <c r="T3186" s="137"/>
      <c r="U3186" s="137"/>
      <c r="V3186" s="137"/>
      <c r="W3186" s="141"/>
      <c r="X3186" s="141"/>
      <c r="Y3186" s="141"/>
      <c r="Z3186" s="111">
        <v>0.97385620915032678</v>
      </c>
      <c r="AA3186" s="111">
        <v>0.96583143507972669</v>
      </c>
      <c r="AB3186" s="25">
        <v>0.375</v>
      </c>
      <c r="AC3186" s="111">
        <v>3.6400000000000002E-2</v>
      </c>
      <c r="AD3186" s="121">
        <v>1480</v>
      </c>
      <c r="AE3186" s="121">
        <v>468</v>
      </c>
      <c r="AF3186" s="121">
        <v>1754</v>
      </c>
      <c r="AG3186" s="121">
        <v>3579</v>
      </c>
    </row>
    <row r="3187" spans="1:33" s="82" customFormat="1">
      <c r="A3187" s="82" t="s">
        <v>161</v>
      </c>
      <c r="B3187" s="13" t="s">
        <v>74</v>
      </c>
      <c r="C3187" s="13" t="s">
        <v>184</v>
      </c>
      <c r="D3187" s="13">
        <v>2018</v>
      </c>
      <c r="E3187" s="13">
        <v>2018</v>
      </c>
      <c r="F3187" s="13" t="s">
        <v>244</v>
      </c>
      <c r="G3187" s="88"/>
      <c r="H3187" s="88"/>
      <c r="I3187" s="88"/>
      <c r="J3187" s="88"/>
      <c r="K3187" s="88"/>
      <c r="L3187" s="88"/>
      <c r="M3187" s="137">
        <v>16319</v>
      </c>
      <c r="N3187" s="137">
        <v>28135</v>
      </c>
      <c r="O3187" s="137"/>
      <c r="P3187" s="137"/>
      <c r="Q3187" s="137"/>
      <c r="R3187" s="137"/>
      <c r="S3187" s="137"/>
      <c r="T3187" s="137"/>
      <c r="U3187" s="137"/>
      <c r="V3187" s="137"/>
      <c r="W3187" s="141"/>
      <c r="X3187" s="141"/>
      <c r="Y3187" s="141"/>
      <c r="Z3187" s="111">
        <v>0.96579476861167002</v>
      </c>
      <c r="AA3187" s="111">
        <v>0.8308457711442786</v>
      </c>
      <c r="AB3187" s="25">
        <v>0.54</v>
      </c>
      <c r="AC3187" s="111">
        <v>0.16489999999999999</v>
      </c>
      <c r="AD3187" s="121">
        <v>943</v>
      </c>
      <c r="AE3187" s="121">
        <v>407</v>
      </c>
      <c r="AF3187" s="121">
        <v>2347</v>
      </c>
      <c r="AG3187" s="121">
        <v>4925</v>
      </c>
    </row>
    <row r="3188" spans="1:33" s="82" customFormat="1">
      <c r="A3188" s="82" t="s">
        <v>162</v>
      </c>
      <c r="B3188" s="13" t="s">
        <v>75</v>
      </c>
      <c r="C3188" s="13" t="s">
        <v>184</v>
      </c>
      <c r="D3188" s="13">
        <v>2018</v>
      </c>
      <c r="E3188" s="13">
        <v>2018</v>
      </c>
      <c r="F3188" s="13" t="s">
        <v>244</v>
      </c>
      <c r="G3188" s="88"/>
      <c r="H3188" s="88"/>
      <c r="I3188" s="88"/>
      <c r="J3188" s="88"/>
      <c r="K3188" s="88"/>
      <c r="L3188" s="88"/>
      <c r="M3188" s="137">
        <v>37211</v>
      </c>
      <c r="N3188" s="137">
        <v>76976</v>
      </c>
      <c r="O3188" s="137"/>
      <c r="P3188" s="137"/>
      <c r="Q3188" s="137"/>
      <c r="R3188" s="137"/>
      <c r="S3188" s="137"/>
      <c r="T3188" s="137"/>
      <c r="U3188" s="137"/>
      <c r="V3188" s="137"/>
      <c r="W3188" s="141"/>
      <c r="X3188" s="141"/>
      <c r="Y3188" s="141"/>
      <c r="Z3188" s="111">
        <v>0.94512551079976648</v>
      </c>
      <c r="AA3188" s="111">
        <v>0.91202090592334495</v>
      </c>
      <c r="AB3188" s="25">
        <v>0.5</v>
      </c>
      <c r="AC3188" s="111">
        <v>5.7299999999999997E-2</v>
      </c>
      <c r="AD3188" s="121">
        <v>2779</v>
      </c>
      <c r="AE3188" s="121">
        <v>743</v>
      </c>
      <c r="AF3188" s="121">
        <v>3665</v>
      </c>
      <c r="AG3188" s="121">
        <v>8189</v>
      </c>
    </row>
    <row r="3189" spans="1:33" s="82" customFormat="1">
      <c r="A3189" s="82" t="s">
        <v>163</v>
      </c>
      <c r="B3189" s="13" t="s">
        <v>75</v>
      </c>
      <c r="C3189" s="13" t="s">
        <v>184</v>
      </c>
      <c r="D3189" s="13">
        <v>2018</v>
      </c>
      <c r="E3189" s="13">
        <v>2018</v>
      </c>
      <c r="F3189" s="13" t="s">
        <v>244</v>
      </c>
      <c r="G3189" s="88"/>
      <c r="H3189" s="88"/>
      <c r="I3189" s="88"/>
      <c r="J3189" s="88"/>
      <c r="K3189" s="88"/>
      <c r="L3189" s="88"/>
      <c r="M3189" s="137">
        <v>5083</v>
      </c>
      <c r="N3189" s="137">
        <v>11542</v>
      </c>
      <c r="O3189" s="137"/>
      <c r="P3189" s="137"/>
      <c r="Q3189" s="137"/>
      <c r="R3189" s="137"/>
      <c r="S3189" s="137"/>
      <c r="T3189" s="137"/>
      <c r="U3189" s="137"/>
      <c r="V3189" s="137"/>
      <c r="W3189" s="141"/>
      <c r="X3189" s="141"/>
      <c r="Y3189" s="141"/>
      <c r="Z3189" s="111">
        <v>0.97905759162303663</v>
      </c>
      <c r="AA3189" s="111">
        <v>0.9375</v>
      </c>
      <c r="AB3189" s="25">
        <v>0.54</v>
      </c>
      <c r="AC3189" s="111">
        <v>0.16489999999999999</v>
      </c>
      <c r="AD3189" s="121">
        <v>394</v>
      </c>
      <c r="AE3189" s="121">
        <v>13</v>
      </c>
      <c r="AF3189" s="121">
        <v>493</v>
      </c>
      <c r="AG3189" s="121">
        <v>1116</v>
      </c>
    </row>
    <row r="3190" spans="1:33" s="82" customFormat="1">
      <c r="A3190" s="82" t="s">
        <v>164</v>
      </c>
      <c r="B3190" s="13" t="s">
        <v>75</v>
      </c>
      <c r="C3190" s="13" t="s">
        <v>184</v>
      </c>
      <c r="D3190" s="13">
        <v>2018</v>
      </c>
      <c r="E3190" s="13">
        <v>2018</v>
      </c>
      <c r="F3190" s="13" t="s">
        <v>244</v>
      </c>
      <c r="G3190" s="88"/>
      <c r="H3190" s="88"/>
      <c r="I3190" s="88"/>
      <c r="J3190" s="88"/>
      <c r="K3190" s="88"/>
      <c r="L3190" s="88"/>
      <c r="M3190" s="137">
        <v>4150</v>
      </c>
      <c r="N3190" s="137">
        <v>8831</v>
      </c>
      <c r="O3190" s="137"/>
      <c r="P3190" s="137"/>
      <c r="Q3190" s="137"/>
      <c r="R3190" s="137"/>
      <c r="S3190" s="137"/>
      <c r="T3190" s="137"/>
      <c r="U3190" s="137"/>
      <c r="V3190" s="137"/>
      <c r="W3190" s="141"/>
      <c r="X3190" s="141"/>
      <c r="Y3190" s="141"/>
      <c r="Z3190" s="111">
        <v>0.88144329896907214</v>
      </c>
      <c r="AA3190" s="111">
        <v>0.96183206106870234</v>
      </c>
      <c r="AB3190" s="25">
        <v>0.54</v>
      </c>
      <c r="AC3190" s="111">
        <v>0.16489999999999999</v>
      </c>
      <c r="AD3190" s="121">
        <v>385</v>
      </c>
      <c r="AE3190" s="121">
        <v>98</v>
      </c>
      <c r="AF3190" s="121">
        <v>385</v>
      </c>
      <c r="AG3190" s="121">
        <v>851</v>
      </c>
    </row>
    <row r="3191" spans="1:33" s="82" customFormat="1">
      <c r="A3191" s="82" t="s">
        <v>165</v>
      </c>
      <c r="B3191" s="13" t="s">
        <v>75</v>
      </c>
      <c r="C3191" s="13" t="s">
        <v>184</v>
      </c>
      <c r="D3191" s="13">
        <v>2018</v>
      </c>
      <c r="E3191" s="13">
        <v>2018</v>
      </c>
      <c r="F3191" s="13" t="s">
        <v>244</v>
      </c>
      <c r="G3191" s="88"/>
      <c r="H3191" s="88"/>
      <c r="I3191" s="88"/>
      <c r="J3191" s="88"/>
      <c r="K3191" s="88"/>
      <c r="L3191" s="88"/>
      <c r="M3191" s="137">
        <v>991</v>
      </c>
      <c r="N3191" s="137">
        <v>1639</v>
      </c>
      <c r="O3191" s="137"/>
      <c r="P3191" s="137"/>
      <c r="Q3191" s="137"/>
      <c r="R3191" s="137"/>
      <c r="S3191" s="137"/>
      <c r="T3191" s="137"/>
      <c r="U3191" s="137"/>
      <c r="V3191" s="137"/>
      <c r="W3191" s="141"/>
      <c r="X3191" s="141"/>
      <c r="Y3191" s="141"/>
      <c r="Z3191" s="111">
        <v>0.91836734693877553</v>
      </c>
      <c r="AA3191" s="111">
        <v>0.97222222222222221</v>
      </c>
      <c r="AB3191" s="25">
        <v>0.54</v>
      </c>
      <c r="AC3191" s="111">
        <v>0.16489999999999999</v>
      </c>
      <c r="AD3191" s="121">
        <v>93</v>
      </c>
      <c r="AE3191" s="121">
        <v>18</v>
      </c>
      <c r="AF3191" s="121">
        <v>32</v>
      </c>
      <c r="AG3191" s="121">
        <v>46</v>
      </c>
    </row>
    <row r="3192" spans="1:33" s="82" customFormat="1">
      <c r="A3192" s="82" t="s">
        <v>166</v>
      </c>
      <c r="B3192" s="13" t="s">
        <v>74</v>
      </c>
      <c r="C3192" s="13" t="s">
        <v>184</v>
      </c>
      <c r="D3192" s="13">
        <v>2018</v>
      </c>
      <c r="E3192" s="13">
        <v>2018</v>
      </c>
      <c r="F3192" s="13" t="s">
        <v>244</v>
      </c>
      <c r="G3192" s="88"/>
      <c r="H3192" s="88"/>
      <c r="I3192" s="88"/>
      <c r="J3192" s="88"/>
      <c r="K3192" s="88"/>
      <c r="L3192" s="88"/>
      <c r="M3192" s="137">
        <v>49934</v>
      </c>
      <c r="N3192" s="137">
        <v>114152</v>
      </c>
      <c r="O3192" s="137"/>
      <c r="P3192" s="137"/>
      <c r="Q3192" s="137"/>
      <c r="R3192" s="137"/>
      <c r="S3192" s="137"/>
      <c r="T3192" s="137"/>
      <c r="U3192" s="137"/>
      <c r="V3192" s="137"/>
      <c r="W3192" s="141"/>
      <c r="X3192" s="141"/>
      <c r="Y3192" s="141"/>
      <c r="Z3192" s="111">
        <v>0.9755671902268761</v>
      </c>
      <c r="AA3192" s="111">
        <v>0.8380281690140845</v>
      </c>
      <c r="AB3192" s="25">
        <v>0.36399999999999999</v>
      </c>
      <c r="AC3192" s="111">
        <v>5.8900000000000001E-2</v>
      </c>
      <c r="AD3192" s="121">
        <v>2480</v>
      </c>
      <c r="AE3192" s="121">
        <v>327</v>
      </c>
      <c r="AF3192" s="121">
        <v>7247</v>
      </c>
      <c r="AG3192" s="121">
        <v>17263</v>
      </c>
    </row>
    <row r="3193" spans="1:33" s="82" customFormat="1">
      <c r="A3193" s="82" t="s">
        <v>167</v>
      </c>
      <c r="B3193" s="13" t="s">
        <v>75</v>
      </c>
      <c r="C3193" s="13" t="s">
        <v>184</v>
      </c>
      <c r="D3193" s="13">
        <v>2018</v>
      </c>
      <c r="E3193" s="13">
        <v>2018</v>
      </c>
      <c r="F3193" s="13" t="s">
        <v>244</v>
      </c>
      <c r="G3193" s="88"/>
      <c r="H3193" s="88"/>
      <c r="I3193" s="88"/>
      <c r="J3193" s="88"/>
      <c r="K3193" s="88"/>
      <c r="L3193" s="88"/>
      <c r="M3193" s="137">
        <v>2691</v>
      </c>
      <c r="N3193" s="137">
        <v>4622</v>
      </c>
      <c r="O3193" s="137"/>
      <c r="P3193" s="137"/>
      <c r="Q3193" s="137"/>
      <c r="R3193" s="137"/>
      <c r="S3193" s="137"/>
      <c r="T3193" s="137"/>
      <c r="U3193" s="137"/>
      <c r="V3193" s="137"/>
      <c r="W3193" s="141"/>
      <c r="X3193" s="141"/>
      <c r="Y3193" s="141"/>
      <c r="Z3193" s="111">
        <v>1</v>
      </c>
      <c r="AA3193" s="111">
        <v>0.97826086956521741</v>
      </c>
      <c r="AB3193" s="25">
        <v>0.54</v>
      </c>
      <c r="AC3193" s="111">
        <v>0.16489999999999999</v>
      </c>
      <c r="AD3193" s="121">
        <v>213</v>
      </c>
      <c r="AE3193" s="121">
        <v>5</v>
      </c>
      <c r="AF3193" s="121">
        <v>77</v>
      </c>
      <c r="AG3193" s="121">
        <v>123</v>
      </c>
    </row>
    <row r="3194" spans="1:33" s="82" customFormat="1">
      <c r="A3194" s="82" t="s">
        <v>168</v>
      </c>
      <c r="B3194" s="13" t="s">
        <v>74</v>
      </c>
      <c r="C3194" s="13" t="s">
        <v>184</v>
      </c>
      <c r="D3194" s="13">
        <v>2018</v>
      </c>
      <c r="E3194" s="13">
        <v>2018</v>
      </c>
      <c r="F3194" s="13" t="s">
        <v>244</v>
      </c>
      <c r="G3194" s="88"/>
      <c r="H3194" s="88"/>
      <c r="I3194" s="88"/>
      <c r="J3194" s="88"/>
      <c r="K3194" s="88"/>
      <c r="L3194" s="88"/>
      <c r="M3194" s="137">
        <v>33777</v>
      </c>
      <c r="N3194" s="137">
        <v>65507</v>
      </c>
      <c r="O3194" s="137"/>
      <c r="P3194" s="137"/>
      <c r="Q3194" s="137"/>
      <c r="R3194" s="137"/>
      <c r="S3194" s="137"/>
      <c r="T3194" s="137"/>
      <c r="U3194" s="137"/>
      <c r="V3194" s="137"/>
      <c r="W3194" s="141"/>
      <c r="X3194" s="141"/>
      <c r="Y3194" s="141"/>
      <c r="Z3194" s="111">
        <v>0.99720475192173308</v>
      </c>
      <c r="AA3194" s="111">
        <v>0.96555965559655599</v>
      </c>
      <c r="AB3194" s="25">
        <v>0.45500000000000002</v>
      </c>
      <c r="AC3194" s="111">
        <v>5.6000000000000001E-2</v>
      </c>
      <c r="AD3194" s="121">
        <v>2705</v>
      </c>
      <c r="AE3194" s="121">
        <v>622</v>
      </c>
      <c r="AF3194" s="121">
        <v>5378</v>
      </c>
      <c r="AG3194" s="121">
        <v>12608</v>
      </c>
    </row>
    <row r="3195" spans="1:33" s="82" customFormat="1">
      <c r="A3195" s="82" t="s">
        <v>169</v>
      </c>
      <c r="B3195" s="13" t="s">
        <v>74</v>
      </c>
      <c r="C3195" s="13" t="s">
        <v>184</v>
      </c>
      <c r="D3195" s="13">
        <v>2018</v>
      </c>
      <c r="E3195" s="13">
        <v>2018</v>
      </c>
      <c r="F3195" s="13" t="s">
        <v>244</v>
      </c>
      <c r="G3195" s="88"/>
      <c r="H3195" s="88"/>
      <c r="I3195" s="88"/>
      <c r="J3195" s="88"/>
      <c r="K3195" s="88"/>
      <c r="L3195" s="88"/>
      <c r="M3195" s="137">
        <v>10022</v>
      </c>
      <c r="N3195" s="137">
        <v>18001</v>
      </c>
      <c r="O3195" s="137"/>
      <c r="P3195" s="137"/>
      <c r="Q3195" s="137"/>
      <c r="R3195" s="137"/>
      <c r="S3195" s="137"/>
      <c r="T3195" s="137"/>
      <c r="U3195" s="137"/>
      <c r="V3195" s="137"/>
      <c r="W3195" s="141"/>
      <c r="X3195" s="141"/>
      <c r="Y3195" s="141"/>
      <c r="Z3195" s="111">
        <v>0.84353741496598644</v>
      </c>
      <c r="AA3195" s="111">
        <v>0.90625</v>
      </c>
      <c r="AB3195" s="25">
        <v>0.54</v>
      </c>
      <c r="AC3195" s="111">
        <v>0.16489999999999999</v>
      </c>
      <c r="AD3195" s="121">
        <v>992</v>
      </c>
      <c r="AE3195" s="121">
        <v>270</v>
      </c>
      <c r="AF3195" s="121">
        <v>720</v>
      </c>
      <c r="AG3195" s="121">
        <v>1468</v>
      </c>
    </row>
    <row r="3196" spans="1:33">
      <c r="A3196" s="82" t="s">
        <v>170</v>
      </c>
      <c r="B3196" s="13" t="s">
        <v>75</v>
      </c>
      <c r="C3196" s="13" t="s">
        <v>184</v>
      </c>
      <c r="D3196" s="13">
        <v>2018</v>
      </c>
      <c r="E3196" s="13">
        <v>2018</v>
      </c>
      <c r="F3196" s="13" t="s">
        <v>244</v>
      </c>
      <c r="G3196" s="88"/>
      <c r="H3196" s="88"/>
      <c r="I3196" s="88"/>
      <c r="J3196" s="88"/>
      <c r="K3196" s="88"/>
      <c r="L3196" s="88"/>
      <c r="M3196" s="137">
        <v>5980</v>
      </c>
      <c r="N3196" s="137">
        <v>12825</v>
      </c>
      <c r="O3196" s="137"/>
      <c r="P3196" s="137"/>
      <c r="Q3196" s="137"/>
      <c r="R3196" s="137"/>
      <c r="S3196" s="137"/>
      <c r="T3196" s="137"/>
      <c r="U3196" s="137"/>
      <c r="V3196" s="137"/>
      <c r="W3196" s="141"/>
      <c r="X3196" s="141"/>
      <c r="Y3196" s="141"/>
      <c r="Z3196" s="111">
        <v>0.98083067092651754</v>
      </c>
      <c r="AA3196" s="111">
        <v>0.91402714932126694</v>
      </c>
      <c r="AB3196" s="25">
        <v>0.54</v>
      </c>
      <c r="AC3196" s="111">
        <v>0.16489999999999999</v>
      </c>
      <c r="AD3196" s="121">
        <v>440</v>
      </c>
      <c r="AE3196" s="121">
        <v>85</v>
      </c>
      <c r="AF3196" s="121">
        <v>428</v>
      </c>
      <c r="AG3196" s="121">
        <v>885</v>
      </c>
    </row>
    <row r="3197" spans="1:33" s="82" customFormat="1">
      <c r="A3197" s="48" t="s">
        <v>171</v>
      </c>
      <c r="B3197" s="13" t="s">
        <v>66</v>
      </c>
      <c r="C3197" s="13" t="s">
        <v>64</v>
      </c>
      <c r="D3197" s="13">
        <v>2018</v>
      </c>
      <c r="E3197" s="13">
        <v>2018</v>
      </c>
      <c r="F3197" s="13" t="s">
        <v>324</v>
      </c>
      <c r="G3197" s="88">
        <v>213751</v>
      </c>
      <c r="H3197" s="88">
        <v>1709543</v>
      </c>
      <c r="I3197" s="88">
        <v>1905</v>
      </c>
      <c r="J3197" s="88">
        <v>15952</v>
      </c>
      <c r="K3197" s="88">
        <v>215656</v>
      </c>
      <c r="L3197" s="88">
        <v>1725495</v>
      </c>
      <c r="M3197" s="45">
        <v>1941151</v>
      </c>
      <c r="N3197" s="45">
        <v>3912770</v>
      </c>
      <c r="O3197" s="103">
        <v>544697</v>
      </c>
      <c r="P3197" s="103">
        <v>3326361</v>
      </c>
      <c r="Q3197" s="103">
        <v>3871058</v>
      </c>
      <c r="R3197" s="103">
        <v>6300</v>
      </c>
      <c r="S3197" s="103">
        <v>35412</v>
      </c>
      <c r="T3197" s="103">
        <v>41712</v>
      </c>
      <c r="U3197" s="103">
        <v>550997</v>
      </c>
      <c r="V3197" s="103">
        <v>3361773</v>
      </c>
      <c r="W3197" s="138">
        <v>522995099</v>
      </c>
      <c r="X3197" s="138">
        <v>4569106</v>
      </c>
      <c r="Y3197" s="138">
        <v>527564205</v>
      </c>
      <c r="Z3197" s="25">
        <v>0.98405481907301562</v>
      </c>
      <c r="AA3197" s="25">
        <v>0.91694696915479856</v>
      </c>
      <c r="AB3197" s="25">
        <v>0.57799999999999996</v>
      </c>
      <c r="AC3197" s="25">
        <v>6.8900000000000003E-2</v>
      </c>
      <c r="AD3197" s="121">
        <v>155641</v>
      </c>
      <c r="AE3197" s="104">
        <v>60157</v>
      </c>
      <c r="AF3197" s="104">
        <v>245322</v>
      </c>
      <c r="AG3197" s="104">
        <v>529990</v>
      </c>
    </row>
    <row r="3198" spans="1:33" s="82" customFormat="1">
      <c r="A3198" s="48" t="s">
        <v>172</v>
      </c>
      <c r="B3198" s="13" t="s">
        <v>74</v>
      </c>
      <c r="C3198" s="13" t="s">
        <v>64</v>
      </c>
      <c r="D3198" s="13">
        <v>2018</v>
      </c>
      <c r="E3198" s="13">
        <v>2018</v>
      </c>
      <c r="F3198" s="13" t="s">
        <v>324</v>
      </c>
      <c r="G3198" s="88"/>
      <c r="H3198" s="88"/>
      <c r="I3198" s="88"/>
      <c r="J3198" s="88"/>
      <c r="K3198" s="88"/>
      <c r="L3198" s="88"/>
      <c r="M3198" s="45">
        <v>54734</v>
      </c>
      <c r="N3198" s="45">
        <v>100430</v>
      </c>
      <c r="O3198" s="103"/>
      <c r="P3198" s="103"/>
      <c r="Q3198" s="103"/>
      <c r="R3198" s="103"/>
      <c r="S3198" s="103"/>
      <c r="T3198" s="103"/>
      <c r="U3198" s="103"/>
      <c r="V3198" s="103"/>
      <c r="W3198" s="138"/>
      <c r="X3198" s="138"/>
      <c r="Y3198" s="138"/>
      <c r="Z3198" s="25">
        <v>0.98621121905358822</v>
      </c>
      <c r="AA3198" s="25">
        <v>0.98611111111111116</v>
      </c>
      <c r="AB3198" s="25">
        <v>0.73699999999999999</v>
      </c>
      <c r="AC3198" s="25">
        <v>4.2599999999999999E-2</v>
      </c>
      <c r="AD3198" s="121">
        <v>5379</v>
      </c>
      <c r="AE3198" s="104">
        <v>2011</v>
      </c>
      <c r="AF3198" s="104">
        <v>5644</v>
      </c>
      <c r="AG3198" s="104">
        <v>11132</v>
      </c>
    </row>
    <row r="3199" spans="1:33" s="82" customFormat="1">
      <c r="A3199" s="48" t="s">
        <v>173</v>
      </c>
      <c r="B3199" s="13" t="s">
        <v>75</v>
      </c>
      <c r="C3199" s="13" t="s">
        <v>64</v>
      </c>
      <c r="D3199" s="13">
        <v>2018</v>
      </c>
      <c r="E3199" s="13">
        <v>2018</v>
      </c>
      <c r="F3199" s="13" t="s">
        <v>324</v>
      </c>
      <c r="G3199" s="88"/>
      <c r="H3199" s="88"/>
      <c r="I3199" s="88"/>
      <c r="J3199" s="88"/>
      <c r="K3199" s="88"/>
      <c r="L3199" s="88"/>
      <c r="M3199" s="45">
        <v>72</v>
      </c>
      <c r="N3199" s="45">
        <v>122</v>
      </c>
      <c r="O3199" s="103"/>
      <c r="P3199" s="103"/>
      <c r="Q3199" s="103"/>
      <c r="R3199" s="103"/>
      <c r="S3199" s="103"/>
      <c r="T3199" s="103"/>
      <c r="U3199" s="103"/>
      <c r="V3199" s="103"/>
      <c r="W3199" s="138"/>
      <c r="X3199" s="138"/>
      <c r="Y3199" s="138"/>
      <c r="Z3199" s="25">
        <v>1</v>
      </c>
      <c r="AA3199" s="25">
        <v>0</v>
      </c>
      <c r="AB3199" s="25">
        <v>0.50800000000000001</v>
      </c>
      <c r="AC3199" s="25">
        <v>0.14929999999999999</v>
      </c>
      <c r="AD3199" s="121">
        <v>2</v>
      </c>
      <c r="AE3199" s="104">
        <v>0</v>
      </c>
      <c r="AF3199" s="104" t="s">
        <v>430</v>
      </c>
      <c r="AG3199" s="104" t="s">
        <v>430</v>
      </c>
    </row>
    <row r="3200" spans="1:33">
      <c r="A3200" s="48" t="s">
        <v>174</v>
      </c>
      <c r="B3200" s="13" t="s">
        <v>75</v>
      </c>
      <c r="C3200" s="13" t="s">
        <v>64</v>
      </c>
      <c r="D3200" s="13">
        <v>2018</v>
      </c>
      <c r="E3200" s="13">
        <v>2018</v>
      </c>
      <c r="F3200" s="13" t="s">
        <v>324</v>
      </c>
      <c r="G3200" s="88"/>
      <c r="H3200" s="88"/>
      <c r="I3200" s="88"/>
      <c r="J3200" s="88"/>
      <c r="K3200" s="88"/>
      <c r="L3200" s="88"/>
      <c r="M3200" s="45">
        <v>1505</v>
      </c>
      <c r="N3200" s="45">
        <v>2695</v>
      </c>
      <c r="O3200" s="103"/>
      <c r="P3200" s="103"/>
      <c r="Q3200" s="103"/>
      <c r="R3200" s="103"/>
      <c r="S3200" s="103"/>
      <c r="T3200" s="103"/>
      <c r="U3200" s="103"/>
      <c r="V3200" s="103"/>
      <c r="W3200" s="138"/>
      <c r="X3200" s="138"/>
      <c r="Y3200" s="138"/>
      <c r="Z3200" s="25">
        <v>0.98630136986301364</v>
      </c>
      <c r="AA3200" s="25">
        <v>0.95918367346938771</v>
      </c>
      <c r="AB3200" s="25">
        <v>0.50800000000000001</v>
      </c>
      <c r="AC3200" s="25">
        <v>0.14929999999999999</v>
      </c>
      <c r="AD3200" s="121">
        <v>115</v>
      </c>
      <c r="AE3200" s="104">
        <v>27</v>
      </c>
      <c r="AF3200" s="104">
        <v>35</v>
      </c>
      <c r="AG3200" s="104">
        <v>65</v>
      </c>
    </row>
    <row r="3201" spans="1:33">
      <c r="A3201" s="48" t="s">
        <v>175</v>
      </c>
      <c r="B3201" s="13" t="s">
        <v>75</v>
      </c>
      <c r="C3201" s="13" t="s">
        <v>64</v>
      </c>
      <c r="D3201" s="13">
        <v>2018</v>
      </c>
      <c r="E3201" s="13">
        <v>2018</v>
      </c>
      <c r="F3201" s="13" t="s">
        <v>324</v>
      </c>
      <c r="G3201" s="88"/>
      <c r="H3201" s="88"/>
      <c r="I3201" s="88"/>
      <c r="J3201" s="88"/>
      <c r="K3201" s="88"/>
      <c r="L3201" s="88"/>
      <c r="M3201" s="45">
        <v>16757</v>
      </c>
      <c r="N3201" s="45">
        <v>30508</v>
      </c>
      <c r="O3201" s="103"/>
      <c r="P3201" s="103"/>
      <c r="Q3201" s="103"/>
      <c r="R3201" s="103"/>
      <c r="S3201" s="103"/>
      <c r="T3201" s="103"/>
      <c r="U3201" s="103"/>
      <c r="V3201" s="103"/>
      <c r="W3201" s="138"/>
      <c r="X3201" s="138"/>
      <c r="Y3201" s="138"/>
      <c r="Z3201" s="25">
        <v>0.95161290322580649</v>
      </c>
      <c r="AA3201" s="25">
        <v>0.971830985915493</v>
      </c>
      <c r="AB3201" s="25">
        <v>0.50800000000000001</v>
      </c>
      <c r="AC3201" s="25">
        <v>0.14929999999999999</v>
      </c>
      <c r="AD3201" s="121">
        <v>1543</v>
      </c>
      <c r="AE3201" s="104">
        <v>716</v>
      </c>
      <c r="AF3201" s="104">
        <v>750</v>
      </c>
      <c r="AG3201" s="104">
        <v>1312</v>
      </c>
    </row>
    <row r="3202" spans="1:33">
      <c r="A3202" s="48" t="s">
        <v>176</v>
      </c>
      <c r="B3202" s="13" t="s">
        <v>75</v>
      </c>
      <c r="C3202" s="13" t="s">
        <v>64</v>
      </c>
      <c r="D3202" s="13">
        <v>2018</v>
      </c>
      <c r="E3202" s="13">
        <v>2018</v>
      </c>
      <c r="F3202" s="13" t="s">
        <v>324</v>
      </c>
      <c r="G3202" s="88"/>
      <c r="H3202" s="88"/>
      <c r="I3202" s="88"/>
      <c r="J3202" s="88"/>
      <c r="K3202" s="88"/>
      <c r="L3202" s="88"/>
      <c r="M3202" s="45">
        <v>2747</v>
      </c>
      <c r="N3202" s="45">
        <v>4885</v>
      </c>
      <c r="O3202" s="103"/>
      <c r="P3202" s="103"/>
      <c r="Q3202" s="103"/>
      <c r="R3202" s="103"/>
      <c r="S3202" s="103"/>
      <c r="T3202" s="103"/>
      <c r="U3202" s="103"/>
      <c r="V3202" s="103"/>
      <c r="W3202" s="138"/>
      <c r="X3202" s="138"/>
      <c r="Y3202" s="138"/>
      <c r="Z3202" s="25">
        <v>0.97368421052631582</v>
      </c>
      <c r="AA3202" s="25">
        <v>0.92500000000000004</v>
      </c>
      <c r="AB3202" s="25">
        <v>0.50800000000000001</v>
      </c>
      <c r="AC3202" s="25">
        <v>0.14929999999999999</v>
      </c>
      <c r="AD3202" s="121">
        <v>167</v>
      </c>
      <c r="AE3202" s="104">
        <v>31</v>
      </c>
      <c r="AF3202" s="104">
        <v>51</v>
      </c>
      <c r="AG3202" s="104">
        <v>92</v>
      </c>
    </row>
    <row r="3203" spans="1:33">
      <c r="A3203" s="48" t="s">
        <v>177</v>
      </c>
      <c r="B3203" s="13" t="s">
        <v>75</v>
      </c>
      <c r="C3203" s="13" t="s">
        <v>64</v>
      </c>
      <c r="D3203" s="13">
        <v>2018</v>
      </c>
      <c r="E3203" s="13">
        <v>2018</v>
      </c>
      <c r="F3203" s="13" t="s">
        <v>324</v>
      </c>
      <c r="G3203" s="88"/>
      <c r="H3203" s="88"/>
      <c r="I3203" s="88"/>
      <c r="J3203" s="88"/>
      <c r="K3203" s="88"/>
      <c r="L3203" s="88"/>
      <c r="M3203" s="45">
        <v>658</v>
      </c>
      <c r="N3203" s="45">
        <v>1414</v>
      </c>
      <c r="O3203" s="103"/>
      <c r="P3203" s="103"/>
      <c r="Q3203" s="103"/>
      <c r="R3203" s="103"/>
      <c r="S3203" s="103"/>
      <c r="T3203" s="103"/>
      <c r="U3203" s="103"/>
      <c r="V3203" s="103"/>
      <c r="W3203" s="138"/>
      <c r="X3203" s="138"/>
      <c r="Y3203" s="138"/>
      <c r="Z3203" s="25">
        <v>1</v>
      </c>
      <c r="AA3203" s="25">
        <v>0.70833333333333337</v>
      </c>
      <c r="AB3203" s="25">
        <v>0.50800000000000001</v>
      </c>
      <c r="AC3203" s="25">
        <v>0.14929999999999999</v>
      </c>
      <c r="AD3203" s="121">
        <v>85</v>
      </c>
      <c r="AE3203" s="104">
        <v>21</v>
      </c>
      <c r="AF3203" s="104">
        <v>93</v>
      </c>
      <c r="AG3203" s="104">
        <v>208</v>
      </c>
    </row>
    <row r="3204" spans="1:33">
      <c r="A3204" s="48" t="s">
        <v>178</v>
      </c>
      <c r="B3204" s="13" t="s">
        <v>74</v>
      </c>
      <c r="C3204" s="13" t="s">
        <v>64</v>
      </c>
      <c r="D3204" s="13">
        <v>2018</v>
      </c>
      <c r="E3204" s="13">
        <v>2018</v>
      </c>
      <c r="F3204" s="13" t="s">
        <v>324</v>
      </c>
      <c r="G3204" s="88"/>
      <c r="H3204" s="88"/>
      <c r="I3204" s="88"/>
      <c r="J3204" s="88"/>
      <c r="K3204" s="88"/>
      <c r="L3204" s="88"/>
      <c r="M3204" s="45">
        <v>30364</v>
      </c>
      <c r="N3204" s="45">
        <v>59407</v>
      </c>
      <c r="O3204" s="103"/>
      <c r="P3204" s="103"/>
      <c r="Q3204" s="103"/>
      <c r="R3204" s="103"/>
      <c r="S3204" s="103"/>
      <c r="T3204" s="103"/>
      <c r="U3204" s="103"/>
      <c r="V3204" s="103"/>
      <c r="W3204" s="138"/>
      <c r="X3204" s="138"/>
      <c r="Y3204" s="138"/>
      <c r="Z3204" s="25">
        <v>0.93517635843660629</v>
      </c>
      <c r="AA3204" s="25">
        <v>0.97421731123388577</v>
      </c>
      <c r="AB3204" s="25">
        <v>0.72699999999999998</v>
      </c>
      <c r="AC3204" s="25">
        <v>2.2700000000000001E-2</v>
      </c>
      <c r="AD3204" s="121">
        <v>2829</v>
      </c>
      <c r="AE3204" s="104">
        <v>1328</v>
      </c>
      <c r="AF3204" s="104">
        <v>3809</v>
      </c>
      <c r="AG3204" s="104">
        <v>7781</v>
      </c>
    </row>
    <row r="3205" spans="1:33">
      <c r="A3205" s="48" t="s">
        <v>179</v>
      </c>
      <c r="B3205" s="13" t="s">
        <v>75</v>
      </c>
      <c r="C3205" s="13" t="s">
        <v>64</v>
      </c>
      <c r="D3205" s="13">
        <v>2018</v>
      </c>
      <c r="E3205" s="13">
        <v>2018</v>
      </c>
      <c r="F3205" s="13" t="s">
        <v>324</v>
      </c>
      <c r="G3205" s="88"/>
      <c r="H3205" s="88"/>
      <c r="I3205" s="88"/>
      <c r="J3205" s="88"/>
      <c r="K3205" s="88"/>
      <c r="L3205" s="88"/>
      <c r="M3205" s="45">
        <v>2501</v>
      </c>
      <c r="N3205" s="45">
        <v>4946</v>
      </c>
      <c r="O3205" s="103"/>
      <c r="P3205" s="103"/>
      <c r="Q3205" s="103"/>
      <c r="R3205" s="103"/>
      <c r="S3205" s="103"/>
      <c r="T3205" s="103"/>
      <c r="U3205" s="103"/>
      <c r="V3205" s="103"/>
      <c r="W3205" s="138"/>
      <c r="X3205" s="138"/>
      <c r="Y3205" s="138"/>
      <c r="Z3205" s="25">
        <v>0.99099099099099097</v>
      </c>
      <c r="AA3205" s="25">
        <v>0.92</v>
      </c>
      <c r="AB3205" s="25">
        <v>0.50800000000000001</v>
      </c>
      <c r="AC3205" s="25">
        <v>0.14929999999999999</v>
      </c>
      <c r="AD3205" s="121">
        <v>184</v>
      </c>
      <c r="AE3205" s="104">
        <v>22</v>
      </c>
      <c r="AF3205" s="104">
        <v>99</v>
      </c>
      <c r="AG3205" s="104">
        <v>178</v>
      </c>
    </row>
    <row r="3206" spans="1:33">
      <c r="A3206" s="48" t="s">
        <v>180</v>
      </c>
      <c r="B3206" s="13" t="s">
        <v>75</v>
      </c>
      <c r="C3206" s="13" t="s">
        <v>64</v>
      </c>
      <c r="D3206" s="13">
        <v>2018</v>
      </c>
      <c r="E3206" s="13">
        <v>2018</v>
      </c>
      <c r="F3206" s="13" t="s">
        <v>324</v>
      </c>
      <c r="G3206" s="88"/>
      <c r="H3206" s="88"/>
      <c r="I3206" s="88"/>
      <c r="J3206" s="88"/>
      <c r="K3206" s="88"/>
      <c r="L3206" s="88"/>
      <c r="M3206" s="45">
        <v>6381</v>
      </c>
      <c r="N3206" s="45">
        <v>10940</v>
      </c>
      <c r="O3206" s="103"/>
      <c r="P3206" s="103"/>
      <c r="Q3206" s="103"/>
      <c r="R3206" s="103"/>
      <c r="S3206" s="103"/>
      <c r="T3206" s="103"/>
      <c r="U3206" s="103"/>
      <c r="V3206" s="103"/>
      <c r="W3206" s="138"/>
      <c r="X3206" s="138"/>
      <c r="Y3206" s="138"/>
      <c r="Z3206" s="25">
        <v>0.99082568807339455</v>
      </c>
      <c r="AA3206" s="25">
        <v>0.98837209302325579</v>
      </c>
      <c r="AB3206" s="25">
        <v>0.50800000000000001</v>
      </c>
      <c r="AC3206" s="25">
        <v>0.14929999999999999</v>
      </c>
      <c r="AD3206" s="121">
        <v>591</v>
      </c>
      <c r="AE3206" s="104">
        <v>120</v>
      </c>
      <c r="AF3206" s="104">
        <v>328</v>
      </c>
      <c r="AG3206" s="104">
        <v>660</v>
      </c>
    </row>
    <row r="3207" spans="1:33">
      <c r="A3207" s="82" t="s">
        <v>122</v>
      </c>
      <c r="B3207" s="13" t="s">
        <v>74</v>
      </c>
      <c r="C3207" s="13" t="s">
        <v>64</v>
      </c>
      <c r="D3207" s="13">
        <v>2018</v>
      </c>
      <c r="E3207" s="13">
        <v>2018</v>
      </c>
      <c r="F3207" s="13" t="s">
        <v>324</v>
      </c>
      <c r="G3207" s="88"/>
      <c r="H3207" s="88"/>
      <c r="I3207" s="88"/>
      <c r="J3207" s="88"/>
      <c r="K3207" s="88"/>
      <c r="L3207" s="88"/>
      <c r="M3207" s="45">
        <v>92501</v>
      </c>
      <c r="N3207" s="45">
        <v>211750</v>
      </c>
      <c r="O3207" s="103"/>
      <c r="P3207" s="103"/>
      <c r="Q3207" s="103"/>
      <c r="R3207" s="103"/>
      <c r="S3207" s="103"/>
      <c r="T3207" s="103"/>
      <c r="U3207" s="103"/>
      <c r="V3207" s="103"/>
      <c r="W3207" s="138"/>
      <c r="X3207" s="138"/>
      <c r="Y3207" s="138"/>
      <c r="Z3207" s="25">
        <v>0.9679327521793275</v>
      </c>
      <c r="AA3207" s="25">
        <v>0.93633633633633628</v>
      </c>
      <c r="AB3207" s="25">
        <v>0.53300000000000003</v>
      </c>
      <c r="AC3207" s="25">
        <v>4.6899999999999997E-2</v>
      </c>
      <c r="AD3207" s="121">
        <v>5087</v>
      </c>
      <c r="AE3207" s="104">
        <v>2080</v>
      </c>
      <c r="AF3207" s="104">
        <v>11587</v>
      </c>
      <c r="AG3207" s="104">
        <v>26601</v>
      </c>
    </row>
    <row r="3208" spans="1:33">
      <c r="A3208" s="82" t="s">
        <v>123</v>
      </c>
      <c r="B3208" s="13" t="s">
        <v>75</v>
      </c>
      <c r="C3208" s="13" t="s">
        <v>64</v>
      </c>
      <c r="D3208" s="13">
        <v>2018</v>
      </c>
      <c r="E3208" s="13">
        <v>2018</v>
      </c>
      <c r="F3208" s="13" t="s">
        <v>324</v>
      </c>
      <c r="G3208" s="88"/>
      <c r="H3208" s="88"/>
      <c r="I3208" s="88"/>
      <c r="J3208" s="88"/>
      <c r="K3208" s="88"/>
      <c r="L3208" s="88"/>
      <c r="M3208" s="45">
        <v>1506</v>
      </c>
      <c r="N3208" s="45">
        <v>3335</v>
      </c>
      <c r="O3208" s="103"/>
      <c r="P3208" s="103"/>
      <c r="Q3208" s="103"/>
      <c r="R3208" s="103"/>
      <c r="S3208" s="103"/>
      <c r="T3208" s="103"/>
      <c r="U3208" s="103"/>
      <c r="V3208" s="103"/>
      <c r="W3208" s="138"/>
      <c r="X3208" s="138"/>
      <c r="Y3208" s="138"/>
      <c r="Z3208" s="25">
        <v>0.98701298701298701</v>
      </c>
      <c r="AA3208" s="25">
        <v>0.92063492063492058</v>
      </c>
      <c r="AB3208" s="25">
        <v>0.50800000000000001</v>
      </c>
      <c r="AC3208" s="25">
        <v>0.14929999999999999</v>
      </c>
      <c r="AD3208" s="121">
        <v>158</v>
      </c>
      <c r="AE3208" s="104">
        <v>37</v>
      </c>
      <c r="AF3208" s="104">
        <v>151</v>
      </c>
      <c r="AG3208" s="104">
        <v>325</v>
      </c>
    </row>
    <row r="3209" spans="1:33">
      <c r="A3209" s="82" t="s">
        <v>124</v>
      </c>
      <c r="B3209" s="13" t="s">
        <v>75</v>
      </c>
      <c r="C3209" s="13" t="s">
        <v>64</v>
      </c>
      <c r="D3209" s="13">
        <v>2018</v>
      </c>
      <c r="E3209" s="13">
        <v>2018</v>
      </c>
      <c r="F3209" s="13" t="s">
        <v>324</v>
      </c>
      <c r="G3209" s="88"/>
      <c r="H3209" s="88"/>
      <c r="I3209" s="88"/>
      <c r="J3209" s="88"/>
      <c r="K3209" s="88"/>
      <c r="L3209" s="88"/>
      <c r="M3209" s="45">
        <v>11824</v>
      </c>
      <c r="N3209" s="45">
        <v>19507</v>
      </c>
      <c r="O3209" s="103"/>
      <c r="P3209" s="103"/>
      <c r="Q3209" s="103"/>
      <c r="R3209" s="103"/>
      <c r="S3209" s="103"/>
      <c r="T3209" s="103"/>
      <c r="U3209" s="103"/>
      <c r="V3209" s="103"/>
      <c r="W3209" s="138"/>
      <c r="X3209" s="138"/>
      <c r="Y3209" s="138"/>
      <c r="Z3209" s="25">
        <v>0.98911070780399279</v>
      </c>
      <c r="AA3209" s="25">
        <v>0.99222797927461137</v>
      </c>
      <c r="AB3209" s="25">
        <v>0.50800000000000001</v>
      </c>
      <c r="AC3209" s="25">
        <v>0.14929999999999999</v>
      </c>
      <c r="AD3209" s="121">
        <v>1181</v>
      </c>
      <c r="AE3209" s="104">
        <v>336</v>
      </c>
      <c r="AF3209" s="104">
        <v>448</v>
      </c>
      <c r="AG3209" s="104">
        <v>858</v>
      </c>
    </row>
    <row r="3210" spans="1:33">
      <c r="A3210" s="82" t="s">
        <v>125</v>
      </c>
      <c r="B3210" s="13" t="s">
        <v>75</v>
      </c>
      <c r="C3210" s="13" t="s">
        <v>64</v>
      </c>
      <c r="D3210" s="13">
        <v>2018</v>
      </c>
      <c r="E3210" s="13">
        <v>2018</v>
      </c>
      <c r="F3210" s="13" t="s">
        <v>324</v>
      </c>
      <c r="G3210" s="88"/>
      <c r="H3210" s="88"/>
      <c r="I3210" s="88"/>
      <c r="J3210" s="88"/>
      <c r="K3210" s="88"/>
      <c r="L3210" s="88"/>
      <c r="M3210" s="45">
        <v>16820</v>
      </c>
      <c r="N3210" s="45">
        <v>39617</v>
      </c>
      <c r="O3210" s="103"/>
      <c r="P3210" s="103"/>
      <c r="Q3210" s="103"/>
      <c r="R3210" s="103"/>
      <c r="S3210" s="103"/>
      <c r="T3210" s="103"/>
      <c r="U3210" s="103"/>
      <c r="V3210" s="103"/>
      <c r="W3210" s="138"/>
      <c r="X3210" s="138"/>
      <c r="Y3210" s="138"/>
      <c r="Z3210" s="25">
        <v>0.97396449704142007</v>
      </c>
      <c r="AA3210" s="25">
        <v>0.89768339768339767</v>
      </c>
      <c r="AB3210" s="25">
        <v>0.50800000000000001</v>
      </c>
      <c r="AC3210" s="25">
        <v>0.14929999999999999</v>
      </c>
      <c r="AD3210" s="121">
        <v>1261</v>
      </c>
      <c r="AE3210" s="104">
        <v>184</v>
      </c>
      <c r="AF3210" s="104">
        <v>840</v>
      </c>
      <c r="AG3210" s="104">
        <v>1677</v>
      </c>
    </row>
    <row r="3211" spans="1:33">
      <c r="A3211" s="82" t="s">
        <v>126</v>
      </c>
      <c r="B3211" s="13" t="s">
        <v>75</v>
      </c>
      <c r="C3211" s="13" t="s">
        <v>64</v>
      </c>
      <c r="D3211" s="13">
        <v>2018</v>
      </c>
      <c r="E3211" s="13">
        <v>2018</v>
      </c>
      <c r="F3211" s="13" t="s">
        <v>324</v>
      </c>
      <c r="G3211" s="88"/>
      <c r="H3211" s="88"/>
      <c r="I3211" s="88"/>
      <c r="J3211" s="88"/>
      <c r="K3211" s="88"/>
      <c r="L3211" s="88"/>
      <c r="M3211" s="45">
        <v>1023</v>
      </c>
      <c r="N3211" s="45">
        <v>1929</v>
      </c>
      <c r="O3211" s="103"/>
      <c r="P3211" s="103"/>
      <c r="Q3211" s="103"/>
      <c r="R3211" s="103"/>
      <c r="S3211" s="103"/>
      <c r="T3211" s="103"/>
      <c r="U3211" s="103"/>
      <c r="V3211" s="103"/>
      <c r="W3211" s="138"/>
      <c r="X3211" s="138"/>
      <c r="Y3211" s="138"/>
      <c r="Z3211" s="25">
        <v>1</v>
      </c>
      <c r="AA3211" s="25">
        <v>0.94736842105263153</v>
      </c>
      <c r="AB3211" s="25">
        <v>0.50800000000000001</v>
      </c>
      <c r="AC3211" s="25">
        <v>0.14929999999999999</v>
      </c>
      <c r="AD3211" s="121">
        <v>77</v>
      </c>
      <c r="AE3211" s="104">
        <v>2</v>
      </c>
      <c r="AF3211" s="104">
        <v>48</v>
      </c>
      <c r="AG3211" s="104">
        <v>106</v>
      </c>
    </row>
    <row r="3212" spans="1:33">
      <c r="A3212" s="82" t="s">
        <v>127</v>
      </c>
      <c r="B3212" s="13" t="s">
        <v>75</v>
      </c>
      <c r="C3212" s="13" t="s">
        <v>64</v>
      </c>
      <c r="D3212" s="13">
        <v>2018</v>
      </c>
      <c r="E3212" s="13">
        <v>2018</v>
      </c>
      <c r="F3212" s="13" t="s">
        <v>324</v>
      </c>
      <c r="G3212" s="88"/>
      <c r="H3212" s="88"/>
      <c r="I3212" s="88"/>
      <c r="J3212" s="88"/>
      <c r="K3212" s="88"/>
      <c r="L3212" s="88"/>
      <c r="M3212" s="45">
        <v>66851</v>
      </c>
      <c r="N3212" s="45">
        <v>153262</v>
      </c>
      <c r="O3212" s="103"/>
      <c r="P3212" s="103"/>
      <c r="Q3212" s="103"/>
      <c r="R3212" s="103"/>
      <c r="S3212" s="103"/>
      <c r="T3212" s="103"/>
      <c r="U3212" s="103"/>
      <c r="V3212" s="103"/>
      <c r="W3212" s="138"/>
      <c r="X3212" s="138"/>
      <c r="Y3212" s="138"/>
      <c r="Z3212" s="25">
        <v>0.98800468110005857</v>
      </c>
      <c r="AA3212" s="25">
        <v>0.91963509991311898</v>
      </c>
      <c r="AB3212" s="25">
        <v>0.316</v>
      </c>
      <c r="AC3212" s="25">
        <v>2.2499999999999999E-2</v>
      </c>
      <c r="AD3212" s="121">
        <v>5564</v>
      </c>
      <c r="AE3212" s="104">
        <v>1681</v>
      </c>
      <c r="AF3212" s="104">
        <v>9159</v>
      </c>
      <c r="AG3212" s="104">
        <v>21339</v>
      </c>
    </row>
    <row r="3213" spans="1:33">
      <c r="A3213" s="82" t="s">
        <v>128</v>
      </c>
      <c r="B3213" s="13" t="s">
        <v>75</v>
      </c>
      <c r="C3213" s="13" t="s">
        <v>64</v>
      </c>
      <c r="D3213" s="13">
        <v>2018</v>
      </c>
      <c r="E3213" s="13">
        <v>2018</v>
      </c>
      <c r="F3213" s="13" t="s">
        <v>324</v>
      </c>
      <c r="G3213" s="88"/>
      <c r="H3213" s="88"/>
      <c r="I3213" s="88"/>
      <c r="J3213" s="88"/>
      <c r="K3213" s="88"/>
      <c r="L3213" s="88"/>
      <c r="M3213" s="45">
        <v>10468</v>
      </c>
      <c r="N3213" s="45">
        <v>23176</v>
      </c>
      <c r="O3213" s="103"/>
      <c r="P3213" s="103"/>
      <c r="Q3213" s="103"/>
      <c r="R3213" s="103"/>
      <c r="S3213" s="103"/>
      <c r="T3213" s="103"/>
      <c r="U3213" s="103"/>
      <c r="V3213" s="103"/>
      <c r="W3213" s="138"/>
      <c r="X3213" s="138"/>
      <c r="Y3213" s="138"/>
      <c r="Z3213" s="25">
        <v>0.9925373134328358</v>
      </c>
      <c r="AA3213" s="25">
        <v>0.96276595744680848</v>
      </c>
      <c r="AB3213" s="25">
        <v>0.50800000000000001</v>
      </c>
      <c r="AC3213" s="25">
        <v>0.14929999999999999</v>
      </c>
      <c r="AD3213" s="121">
        <v>837</v>
      </c>
      <c r="AE3213" s="104">
        <v>147</v>
      </c>
      <c r="AF3213" s="104">
        <v>1129</v>
      </c>
      <c r="AG3213" s="104">
        <v>2732</v>
      </c>
    </row>
    <row r="3214" spans="1:33">
      <c r="A3214" s="82" t="s">
        <v>129</v>
      </c>
      <c r="B3214" s="13" t="s">
        <v>75</v>
      </c>
      <c r="C3214" s="13" t="s">
        <v>64</v>
      </c>
      <c r="D3214" s="13">
        <v>2018</v>
      </c>
      <c r="E3214" s="13">
        <v>2018</v>
      </c>
      <c r="F3214" s="13" t="s">
        <v>324</v>
      </c>
      <c r="G3214" s="88"/>
      <c r="H3214" s="88"/>
      <c r="I3214" s="88"/>
      <c r="J3214" s="88"/>
      <c r="K3214" s="88"/>
      <c r="L3214" s="88"/>
      <c r="M3214" s="45">
        <v>6216</v>
      </c>
      <c r="N3214" s="45">
        <v>11275</v>
      </c>
      <c r="O3214" s="103"/>
      <c r="P3214" s="103"/>
      <c r="Q3214" s="103"/>
      <c r="R3214" s="103"/>
      <c r="S3214" s="103"/>
      <c r="T3214" s="103"/>
      <c r="U3214" s="103"/>
      <c r="V3214" s="103"/>
      <c r="W3214" s="138"/>
      <c r="X3214" s="138"/>
      <c r="Y3214" s="138"/>
      <c r="Z3214" s="25">
        <v>0.956989247311828</v>
      </c>
      <c r="AA3214" s="25">
        <v>0.9138755980861244</v>
      </c>
      <c r="AB3214" s="25">
        <v>0.50800000000000001</v>
      </c>
      <c r="AC3214" s="25">
        <v>0.14929999999999999</v>
      </c>
      <c r="AD3214" s="121">
        <v>460</v>
      </c>
      <c r="AE3214" s="104">
        <v>72</v>
      </c>
      <c r="AF3214" s="104">
        <v>336</v>
      </c>
      <c r="AG3214" s="104">
        <v>645</v>
      </c>
    </row>
    <row r="3215" spans="1:33">
      <c r="A3215" s="82" t="s">
        <v>130</v>
      </c>
      <c r="B3215" s="13" t="s">
        <v>75</v>
      </c>
      <c r="C3215" s="13" t="s">
        <v>64</v>
      </c>
      <c r="D3215" s="13">
        <v>2018</v>
      </c>
      <c r="E3215" s="13">
        <v>2018</v>
      </c>
      <c r="F3215" s="13" t="s">
        <v>324</v>
      </c>
      <c r="G3215" s="88"/>
      <c r="H3215" s="88"/>
      <c r="I3215" s="88"/>
      <c r="J3215" s="88"/>
      <c r="K3215" s="88"/>
      <c r="L3215" s="88"/>
      <c r="M3215" s="45">
        <v>1448</v>
      </c>
      <c r="N3215" s="45">
        <v>2830</v>
      </c>
      <c r="O3215" s="103"/>
      <c r="P3215" s="103"/>
      <c r="Q3215" s="103"/>
      <c r="R3215" s="103"/>
      <c r="S3215" s="103"/>
      <c r="T3215" s="103"/>
      <c r="U3215" s="103"/>
      <c r="V3215" s="103"/>
      <c r="W3215" s="138"/>
      <c r="X3215" s="138"/>
      <c r="Y3215" s="138"/>
      <c r="Z3215" s="25">
        <v>0.91463414634146345</v>
      </c>
      <c r="AA3215" s="25">
        <v>0.83636363636363631</v>
      </c>
      <c r="AB3215" s="25">
        <v>0.50800000000000001</v>
      </c>
      <c r="AC3215" s="25">
        <v>0.14929999999999999</v>
      </c>
      <c r="AD3215" s="121">
        <v>133</v>
      </c>
      <c r="AE3215" s="104">
        <v>23</v>
      </c>
      <c r="AF3215" s="104">
        <v>76</v>
      </c>
      <c r="AG3215" s="104">
        <v>146</v>
      </c>
    </row>
    <row r="3216" spans="1:33">
      <c r="A3216" s="82" t="s">
        <v>131</v>
      </c>
      <c r="B3216" s="13" t="s">
        <v>76</v>
      </c>
      <c r="C3216" s="13" t="s">
        <v>64</v>
      </c>
      <c r="D3216" s="13">
        <v>2018</v>
      </c>
      <c r="E3216" s="13">
        <v>2018</v>
      </c>
      <c r="F3216" s="13" t="s">
        <v>324</v>
      </c>
      <c r="G3216" s="88"/>
      <c r="H3216" s="88"/>
      <c r="I3216" s="88"/>
      <c r="J3216" s="88"/>
      <c r="K3216" s="88"/>
      <c r="L3216" s="88"/>
      <c r="M3216" s="45">
        <v>549880</v>
      </c>
      <c r="N3216" s="45">
        <v>1069091</v>
      </c>
      <c r="O3216" s="103"/>
      <c r="P3216" s="103"/>
      <c r="Q3216" s="103"/>
      <c r="R3216" s="103"/>
      <c r="S3216" s="103"/>
      <c r="T3216" s="103"/>
      <c r="U3216" s="103"/>
      <c r="V3216" s="103"/>
      <c r="W3216" s="138"/>
      <c r="X3216" s="138"/>
      <c r="Y3216" s="138"/>
      <c r="Z3216" s="25">
        <v>0.99002853785462486</v>
      </c>
      <c r="AA3216" s="25">
        <v>0.9010871675402834</v>
      </c>
      <c r="AB3216" s="25">
        <v>0.629</v>
      </c>
      <c r="AC3216" s="25">
        <v>8.5800000000000001E-2</v>
      </c>
      <c r="AD3216" s="121">
        <v>43294</v>
      </c>
      <c r="AE3216" s="104">
        <v>21744</v>
      </c>
      <c r="AF3216" s="104">
        <v>83137</v>
      </c>
      <c r="AG3216" s="104">
        <v>174031</v>
      </c>
    </row>
    <row r="3217" spans="1:33">
      <c r="A3217" s="82" t="s">
        <v>132</v>
      </c>
      <c r="B3217" s="13" t="s">
        <v>75</v>
      </c>
      <c r="C3217" s="13" t="s">
        <v>64</v>
      </c>
      <c r="D3217" s="13">
        <v>2018</v>
      </c>
      <c r="E3217" s="13">
        <v>2018</v>
      </c>
      <c r="F3217" s="13" t="s">
        <v>324</v>
      </c>
      <c r="G3217" s="88"/>
      <c r="H3217" s="88"/>
      <c r="I3217" s="88"/>
      <c r="J3217" s="88"/>
      <c r="K3217" s="88"/>
      <c r="L3217" s="88"/>
      <c r="M3217" s="45">
        <v>11057</v>
      </c>
      <c r="N3217" s="45">
        <v>26529</v>
      </c>
      <c r="O3217" s="103"/>
      <c r="P3217" s="103"/>
      <c r="Q3217" s="103"/>
      <c r="R3217" s="103"/>
      <c r="S3217" s="103"/>
      <c r="T3217" s="103"/>
      <c r="U3217" s="103"/>
      <c r="V3217" s="103"/>
      <c r="W3217" s="138"/>
      <c r="X3217" s="138"/>
      <c r="Y3217" s="138"/>
      <c r="Z3217" s="25">
        <v>0.99061032863849763</v>
      </c>
      <c r="AA3217" s="25">
        <v>0.98566308243727596</v>
      </c>
      <c r="AB3217" s="25">
        <v>0.50800000000000001</v>
      </c>
      <c r="AC3217" s="25">
        <v>0.14929999999999999</v>
      </c>
      <c r="AD3217" s="121">
        <v>624</v>
      </c>
      <c r="AE3217" s="104">
        <v>87</v>
      </c>
      <c r="AF3217" s="104">
        <v>2287</v>
      </c>
      <c r="AG3217" s="104">
        <v>5678</v>
      </c>
    </row>
    <row r="3218" spans="1:33">
      <c r="A3218" s="82" t="s">
        <v>133</v>
      </c>
      <c r="B3218" s="13" t="s">
        <v>75</v>
      </c>
      <c r="C3218" s="13" t="s">
        <v>64</v>
      </c>
      <c r="D3218" s="13">
        <v>2018</v>
      </c>
      <c r="E3218" s="13">
        <v>2018</v>
      </c>
      <c r="F3218" s="13" t="s">
        <v>324</v>
      </c>
      <c r="G3218" s="88"/>
      <c r="H3218" s="88"/>
      <c r="I3218" s="88"/>
      <c r="J3218" s="88"/>
      <c r="K3218" s="88"/>
      <c r="L3218" s="88"/>
      <c r="M3218" s="45">
        <v>6023</v>
      </c>
      <c r="N3218" s="45">
        <v>9788</v>
      </c>
      <c r="O3218" s="103"/>
      <c r="P3218" s="103"/>
      <c r="Q3218" s="103"/>
      <c r="R3218" s="103"/>
      <c r="S3218" s="103"/>
      <c r="T3218" s="103"/>
      <c r="U3218" s="103"/>
      <c r="V3218" s="103"/>
      <c r="W3218" s="138"/>
      <c r="X3218" s="138"/>
      <c r="Y3218" s="138"/>
      <c r="Z3218" s="25">
        <v>0.99632352941176472</v>
      </c>
      <c r="AA3218" s="25">
        <v>0.93956043956043955</v>
      </c>
      <c r="AB3218" s="25">
        <v>0.50800000000000001</v>
      </c>
      <c r="AC3218" s="25">
        <v>0.14929999999999999</v>
      </c>
      <c r="AD3218" s="121">
        <v>438</v>
      </c>
      <c r="AE3218" s="104">
        <v>146</v>
      </c>
      <c r="AF3218" s="104">
        <v>1019</v>
      </c>
      <c r="AG3218" s="104">
        <v>1875</v>
      </c>
    </row>
    <row r="3219" spans="1:33">
      <c r="A3219" s="82" t="s">
        <v>134</v>
      </c>
      <c r="B3219" s="13" t="s">
        <v>75</v>
      </c>
      <c r="C3219" s="13" t="s">
        <v>64</v>
      </c>
      <c r="D3219" s="13">
        <v>2018</v>
      </c>
      <c r="E3219" s="13">
        <v>2018</v>
      </c>
      <c r="F3219" s="13" t="s">
        <v>324</v>
      </c>
      <c r="G3219" s="88"/>
      <c r="H3219" s="88"/>
      <c r="I3219" s="88"/>
      <c r="J3219" s="88"/>
      <c r="K3219" s="88"/>
      <c r="L3219" s="88"/>
      <c r="M3219" s="45">
        <v>996</v>
      </c>
      <c r="N3219" s="45">
        <v>1809</v>
      </c>
      <c r="O3219" s="103"/>
      <c r="P3219" s="103"/>
      <c r="Q3219" s="103"/>
      <c r="R3219" s="103"/>
      <c r="S3219" s="103"/>
      <c r="T3219" s="103"/>
      <c r="U3219" s="103"/>
      <c r="V3219" s="103"/>
      <c r="W3219" s="138"/>
      <c r="X3219" s="138"/>
      <c r="Y3219" s="138"/>
      <c r="Z3219" s="25">
        <v>0.97674418604651159</v>
      </c>
      <c r="AA3219" s="25">
        <v>1</v>
      </c>
      <c r="AB3219" s="25">
        <v>0.50800000000000001</v>
      </c>
      <c r="AC3219" s="25">
        <v>0.14929999999999999</v>
      </c>
      <c r="AD3219" s="121">
        <v>74</v>
      </c>
      <c r="AE3219" s="104">
        <v>9</v>
      </c>
      <c r="AF3219" s="104">
        <v>20</v>
      </c>
      <c r="AG3219" s="104">
        <v>36</v>
      </c>
    </row>
    <row r="3220" spans="1:33">
      <c r="A3220" s="82" t="s">
        <v>135</v>
      </c>
      <c r="B3220" s="13" t="s">
        <v>75</v>
      </c>
      <c r="C3220" s="13" t="s">
        <v>64</v>
      </c>
      <c r="D3220" s="13">
        <v>2018</v>
      </c>
      <c r="E3220" s="13">
        <v>2018</v>
      </c>
      <c r="F3220" s="13" t="s">
        <v>324</v>
      </c>
      <c r="G3220" s="88"/>
      <c r="H3220" s="88"/>
      <c r="I3220" s="88"/>
      <c r="J3220" s="88"/>
      <c r="K3220" s="88"/>
      <c r="L3220" s="88"/>
      <c r="M3220" s="45">
        <v>6117</v>
      </c>
      <c r="N3220" s="45">
        <v>11264</v>
      </c>
      <c r="O3220" s="103"/>
      <c r="P3220" s="103"/>
      <c r="Q3220" s="103"/>
      <c r="R3220" s="103"/>
      <c r="S3220" s="103"/>
      <c r="T3220" s="103"/>
      <c r="U3220" s="103"/>
      <c r="V3220" s="103"/>
      <c r="W3220" s="138"/>
      <c r="X3220" s="138"/>
      <c r="Y3220" s="138"/>
      <c r="Z3220" s="25">
        <v>0.97014925373134331</v>
      </c>
      <c r="AA3220" s="25">
        <v>0.89121338912133896</v>
      </c>
      <c r="AB3220" s="25">
        <v>0.50800000000000001</v>
      </c>
      <c r="AC3220" s="25">
        <v>0.14929999999999999</v>
      </c>
      <c r="AD3220" s="121">
        <v>508</v>
      </c>
      <c r="AE3220" s="104">
        <v>55</v>
      </c>
      <c r="AF3220" s="104">
        <v>435</v>
      </c>
      <c r="AG3220" s="104">
        <v>985</v>
      </c>
    </row>
    <row r="3221" spans="1:33">
      <c r="A3221" s="82" t="s">
        <v>136</v>
      </c>
      <c r="B3221" s="13" t="s">
        <v>75</v>
      </c>
      <c r="C3221" s="13" t="s">
        <v>64</v>
      </c>
      <c r="D3221" s="13">
        <v>2018</v>
      </c>
      <c r="E3221" s="13">
        <v>2018</v>
      </c>
      <c r="F3221" s="13" t="s">
        <v>324</v>
      </c>
      <c r="G3221" s="88"/>
      <c r="H3221" s="88"/>
      <c r="I3221" s="88"/>
      <c r="J3221" s="88"/>
      <c r="K3221" s="88"/>
      <c r="L3221" s="88"/>
      <c r="M3221" s="45">
        <v>22658</v>
      </c>
      <c r="N3221" s="45">
        <v>51491</v>
      </c>
      <c r="O3221" s="103"/>
      <c r="P3221" s="103"/>
      <c r="Q3221" s="103"/>
      <c r="R3221" s="103"/>
      <c r="S3221" s="103"/>
      <c r="T3221" s="103"/>
      <c r="U3221" s="103"/>
      <c r="V3221" s="103"/>
      <c r="W3221" s="138"/>
      <c r="X3221" s="138"/>
      <c r="Y3221" s="138"/>
      <c r="Z3221" s="25">
        <v>0.9800469483568075</v>
      </c>
      <c r="AA3221" s="25">
        <v>0.96910569105691058</v>
      </c>
      <c r="AB3221" s="25">
        <v>0.6</v>
      </c>
      <c r="AC3221" s="25">
        <v>2.8899999999999999E-2</v>
      </c>
      <c r="AD3221" s="121">
        <v>1624</v>
      </c>
      <c r="AE3221" s="104">
        <v>339</v>
      </c>
      <c r="AF3221" s="104">
        <v>3045</v>
      </c>
      <c r="AG3221" s="104">
        <v>7165</v>
      </c>
    </row>
    <row r="3222" spans="1:33">
      <c r="A3222" s="82" t="s">
        <v>137</v>
      </c>
      <c r="B3222" s="13" t="s">
        <v>75</v>
      </c>
      <c r="C3222" s="13" t="s">
        <v>64</v>
      </c>
      <c r="D3222" s="13">
        <v>2018</v>
      </c>
      <c r="E3222" s="13">
        <v>2018</v>
      </c>
      <c r="F3222" s="13" t="s">
        <v>324</v>
      </c>
      <c r="G3222" s="88"/>
      <c r="H3222" s="88"/>
      <c r="I3222" s="88"/>
      <c r="J3222" s="88"/>
      <c r="K3222" s="88"/>
      <c r="L3222" s="88"/>
      <c r="M3222" s="45">
        <v>593</v>
      </c>
      <c r="N3222" s="45">
        <v>1205</v>
      </c>
      <c r="O3222" s="103"/>
      <c r="P3222" s="103"/>
      <c r="Q3222" s="103"/>
      <c r="R3222" s="103"/>
      <c r="S3222" s="103"/>
      <c r="T3222" s="103"/>
      <c r="U3222" s="103"/>
      <c r="V3222" s="103"/>
      <c r="W3222" s="138"/>
      <c r="X3222" s="138"/>
      <c r="Y3222" s="138"/>
      <c r="Z3222" s="25">
        <v>0.96296296296296302</v>
      </c>
      <c r="AA3222" s="25">
        <v>0.90476190476190477</v>
      </c>
      <c r="AB3222" s="25">
        <v>0.50800000000000001</v>
      </c>
      <c r="AC3222" s="25">
        <v>0.14929999999999999</v>
      </c>
      <c r="AD3222" s="121">
        <v>40</v>
      </c>
      <c r="AE3222" s="104">
        <v>5</v>
      </c>
      <c r="AF3222" s="104">
        <v>37</v>
      </c>
      <c r="AG3222" s="104">
        <v>63</v>
      </c>
    </row>
    <row r="3223" spans="1:33">
      <c r="A3223" s="82" t="s">
        <v>138</v>
      </c>
      <c r="B3223" s="13" t="s">
        <v>75</v>
      </c>
      <c r="C3223" s="13" t="s">
        <v>64</v>
      </c>
      <c r="D3223" s="13">
        <v>2018</v>
      </c>
      <c r="E3223" s="13">
        <v>2018</v>
      </c>
      <c r="F3223" s="13" t="s">
        <v>324</v>
      </c>
      <c r="G3223" s="88"/>
      <c r="H3223" s="88"/>
      <c r="I3223" s="88"/>
      <c r="J3223" s="88"/>
      <c r="K3223" s="88"/>
      <c r="L3223" s="88"/>
      <c r="M3223" s="45">
        <v>355</v>
      </c>
      <c r="N3223" s="45">
        <v>620</v>
      </c>
      <c r="O3223" s="103"/>
      <c r="P3223" s="103"/>
      <c r="Q3223" s="103"/>
      <c r="R3223" s="103"/>
      <c r="S3223" s="103"/>
      <c r="T3223" s="103"/>
      <c r="U3223" s="103"/>
      <c r="V3223" s="103"/>
      <c r="W3223" s="138"/>
      <c r="X3223" s="138"/>
      <c r="Y3223" s="138"/>
      <c r="Z3223" s="25">
        <v>0.93333333333333335</v>
      </c>
      <c r="AA3223" s="25">
        <v>1</v>
      </c>
      <c r="AB3223" s="25">
        <v>0.50800000000000001</v>
      </c>
      <c r="AC3223" s="25">
        <v>0.14929999999999999</v>
      </c>
      <c r="AD3223" s="121">
        <v>32</v>
      </c>
      <c r="AE3223" s="104">
        <v>8</v>
      </c>
      <c r="AF3223" s="104">
        <v>39</v>
      </c>
      <c r="AG3223" s="104">
        <v>85</v>
      </c>
    </row>
    <row r="3224" spans="1:33">
      <c r="A3224" s="82" t="s">
        <v>139</v>
      </c>
      <c r="B3224" s="13" t="s">
        <v>75</v>
      </c>
      <c r="C3224" s="13" t="s">
        <v>64</v>
      </c>
      <c r="D3224" s="13">
        <v>2018</v>
      </c>
      <c r="E3224" s="13">
        <v>2018</v>
      </c>
      <c r="F3224" s="13" t="s">
        <v>324</v>
      </c>
      <c r="G3224" s="88"/>
      <c r="H3224" s="88"/>
      <c r="I3224" s="88"/>
      <c r="J3224" s="88"/>
      <c r="K3224" s="88"/>
      <c r="L3224" s="88"/>
      <c r="M3224" s="45">
        <v>18575</v>
      </c>
      <c r="N3224" s="45">
        <v>40323</v>
      </c>
      <c r="O3224" s="103"/>
      <c r="P3224" s="103"/>
      <c r="Q3224" s="103"/>
      <c r="R3224" s="103"/>
      <c r="S3224" s="103"/>
      <c r="T3224" s="103"/>
      <c r="U3224" s="103"/>
      <c r="V3224" s="103"/>
      <c r="W3224" s="138"/>
      <c r="X3224" s="138"/>
      <c r="Y3224" s="138"/>
      <c r="Z3224" s="25">
        <v>0.99648300117233291</v>
      </c>
      <c r="AA3224" s="25">
        <v>0.95463137996219283</v>
      </c>
      <c r="AB3224" s="25">
        <v>0.28599999999999998</v>
      </c>
      <c r="AC3224" s="25">
        <v>6.6000000000000003E-2</v>
      </c>
      <c r="AD3224" s="121">
        <v>1596</v>
      </c>
      <c r="AE3224" s="104">
        <v>484</v>
      </c>
      <c r="AF3224" s="104">
        <v>5038</v>
      </c>
      <c r="AG3224" s="104">
        <v>11928</v>
      </c>
    </row>
    <row r="3225" spans="1:33">
      <c r="A3225" s="82" t="s">
        <v>140</v>
      </c>
      <c r="B3225" s="13" t="s">
        <v>75</v>
      </c>
      <c r="C3225" s="13" t="s">
        <v>64</v>
      </c>
      <c r="D3225" s="13">
        <v>2018</v>
      </c>
      <c r="E3225" s="13">
        <v>2018</v>
      </c>
      <c r="F3225" s="13" t="s">
        <v>324</v>
      </c>
      <c r="G3225" s="88"/>
      <c r="H3225" s="88"/>
      <c r="I3225" s="88"/>
      <c r="J3225" s="88"/>
      <c r="K3225" s="88"/>
      <c r="L3225" s="88"/>
      <c r="M3225" s="45">
        <v>2851</v>
      </c>
      <c r="N3225" s="45">
        <v>5599</v>
      </c>
      <c r="O3225" s="103"/>
      <c r="P3225" s="103"/>
      <c r="Q3225" s="103"/>
      <c r="R3225" s="103"/>
      <c r="S3225" s="103"/>
      <c r="T3225" s="103"/>
      <c r="U3225" s="103"/>
      <c r="V3225" s="103"/>
      <c r="W3225" s="138"/>
      <c r="X3225" s="138"/>
      <c r="Y3225" s="138"/>
      <c r="Z3225" s="25">
        <v>0.98198198198198194</v>
      </c>
      <c r="AA3225" s="25">
        <v>0.95774647887323938</v>
      </c>
      <c r="AB3225" s="25">
        <v>0.50800000000000001</v>
      </c>
      <c r="AC3225" s="25">
        <v>0.14929999999999999</v>
      </c>
      <c r="AD3225" s="121">
        <v>261</v>
      </c>
      <c r="AE3225" s="104">
        <v>64</v>
      </c>
      <c r="AF3225" s="104">
        <v>540</v>
      </c>
      <c r="AG3225" s="104">
        <v>1162</v>
      </c>
    </row>
    <row r="3226" spans="1:33">
      <c r="A3226" s="82" t="s">
        <v>141</v>
      </c>
      <c r="B3226" s="13" t="s">
        <v>75</v>
      </c>
      <c r="C3226" s="13" t="s">
        <v>64</v>
      </c>
      <c r="D3226" s="13">
        <v>2018</v>
      </c>
      <c r="E3226" s="13">
        <v>2018</v>
      </c>
      <c r="F3226" s="13" t="s">
        <v>324</v>
      </c>
      <c r="G3226" s="88"/>
      <c r="H3226" s="88"/>
      <c r="I3226" s="88"/>
      <c r="J3226" s="88"/>
      <c r="K3226" s="88"/>
      <c r="L3226" s="88"/>
      <c r="M3226" s="45">
        <v>4128</v>
      </c>
      <c r="N3226" s="45">
        <v>7037</v>
      </c>
      <c r="O3226" s="103"/>
      <c r="P3226" s="103"/>
      <c r="Q3226" s="103"/>
      <c r="R3226" s="103"/>
      <c r="S3226" s="103"/>
      <c r="T3226" s="103"/>
      <c r="U3226" s="103"/>
      <c r="V3226" s="103"/>
      <c r="W3226" s="138"/>
      <c r="X3226" s="138"/>
      <c r="Y3226" s="138"/>
      <c r="Z3226" s="25">
        <v>0.80275229357798161</v>
      </c>
      <c r="AA3226" s="25">
        <v>0.86792452830188682</v>
      </c>
      <c r="AB3226" s="25">
        <v>0.50800000000000001</v>
      </c>
      <c r="AC3226" s="25">
        <v>0.14929999999999999</v>
      </c>
      <c r="AD3226" s="121">
        <v>403</v>
      </c>
      <c r="AE3226" s="104">
        <v>131</v>
      </c>
      <c r="AF3226" s="104">
        <v>101</v>
      </c>
      <c r="AG3226" s="104">
        <v>176</v>
      </c>
    </row>
    <row r="3227" spans="1:33">
      <c r="A3227" s="82" t="s">
        <v>142</v>
      </c>
      <c r="B3227" s="13" t="s">
        <v>74</v>
      </c>
      <c r="C3227" s="13" t="s">
        <v>64</v>
      </c>
      <c r="D3227" s="13">
        <v>2018</v>
      </c>
      <c r="E3227" s="13">
        <v>2018</v>
      </c>
      <c r="F3227" s="13" t="s">
        <v>324</v>
      </c>
      <c r="G3227" s="88"/>
      <c r="H3227" s="88"/>
      <c r="I3227" s="88"/>
      <c r="J3227" s="88"/>
      <c r="K3227" s="88"/>
      <c r="L3227" s="88"/>
      <c r="M3227" s="45">
        <v>108635</v>
      </c>
      <c r="N3227" s="45">
        <v>214874</v>
      </c>
      <c r="O3227" s="103"/>
      <c r="P3227" s="103"/>
      <c r="Q3227" s="103"/>
      <c r="R3227" s="103"/>
      <c r="S3227" s="103"/>
      <c r="T3227" s="103"/>
      <c r="U3227" s="103"/>
      <c r="V3227" s="103"/>
      <c r="W3227" s="138"/>
      <c r="X3227" s="138"/>
      <c r="Y3227" s="138"/>
      <c r="Z3227" s="25">
        <v>0.99056603773584906</v>
      </c>
      <c r="AA3227" s="25">
        <v>0.99531615925058547</v>
      </c>
      <c r="AB3227" s="25">
        <v>0.63600000000000001</v>
      </c>
      <c r="AC3227" s="25">
        <v>7.4200000000000002E-2</v>
      </c>
      <c r="AD3227" s="121">
        <v>7816</v>
      </c>
      <c r="AE3227" s="104">
        <v>2822</v>
      </c>
      <c r="AF3227" s="104">
        <v>20680</v>
      </c>
      <c r="AG3227" s="104">
        <v>46040</v>
      </c>
    </row>
    <row r="3228" spans="1:33">
      <c r="A3228" s="82" t="s">
        <v>143</v>
      </c>
      <c r="B3228" s="13" t="s">
        <v>74</v>
      </c>
      <c r="C3228" s="13" t="s">
        <v>64</v>
      </c>
      <c r="D3228" s="13">
        <v>2018</v>
      </c>
      <c r="E3228" s="13">
        <v>2018</v>
      </c>
      <c r="F3228" s="13" t="s">
        <v>324</v>
      </c>
      <c r="G3228" s="88"/>
      <c r="H3228" s="88"/>
      <c r="I3228" s="88"/>
      <c r="J3228" s="88"/>
      <c r="K3228" s="88"/>
      <c r="L3228" s="88"/>
      <c r="M3228" s="45">
        <v>8161</v>
      </c>
      <c r="N3228" s="45">
        <v>14603</v>
      </c>
      <c r="O3228" s="103"/>
      <c r="P3228" s="103"/>
      <c r="Q3228" s="103"/>
      <c r="R3228" s="103"/>
      <c r="S3228" s="103"/>
      <c r="T3228" s="103"/>
      <c r="U3228" s="103"/>
      <c r="V3228" s="103"/>
      <c r="W3228" s="138"/>
      <c r="X3228" s="138"/>
      <c r="Y3228" s="138"/>
      <c r="Z3228" s="25">
        <v>1</v>
      </c>
      <c r="AA3228" s="25">
        <v>0.89447236180904521</v>
      </c>
      <c r="AB3228" s="25">
        <v>0.50800000000000001</v>
      </c>
      <c r="AC3228" s="25">
        <v>0.14929999999999999</v>
      </c>
      <c r="AD3228" s="121">
        <v>699</v>
      </c>
      <c r="AE3228" s="104">
        <v>375</v>
      </c>
      <c r="AF3228" s="104">
        <v>503</v>
      </c>
      <c r="AG3228" s="104">
        <v>1056</v>
      </c>
    </row>
    <row r="3229" spans="1:33">
      <c r="A3229" s="82" t="s">
        <v>144</v>
      </c>
      <c r="B3229" s="13" t="s">
        <v>75</v>
      </c>
      <c r="C3229" s="13" t="s">
        <v>64</v>
      </c>
      <c r="D3229" s="13">
        <v>2018</v>
      </c>
      <c r="E3229" s="13">
        <v>2018</v>
      </c>
      <c r="F3229" s="13" t="s">
        <v>324</v>
      </c>
      <c r="G3229" s="88"/>
      <c r="H3229" s="88"/>
      <c r="I3229" s="88"/>
      <c r="J3229" s="88"/>
      <c r="K3229" s="88"/>
      <c r="L3229" s="88"/>
      <c r="M3229" s="45">
        <v>1104</v>
      </c>
      <c r="N3229" s="45">
        <v>1997</v>
      </c>
      <c r="O3229" s="103"/>
      <c r="P3229" s="103"/>
      <c r="Q3229" s="103"/>
      <c r="R3229" s="103"/>
      <c r="S3229" s="103"/>
      <c r="T3229" s="103"/>
      <c r="U3229" s="103"/>
      <c r="V3229" s="103"/>
      <c r="W3229" s="138"/>
      <c r="X3229" s="138"/>
      <c r="Y3229" s="138"/>
      <c r="Z3229" s="25">
        <v>1</v>
      </c>
      <c r="AA3229" s="25">
        <v>0.96</v>
      </c>
      <c r="AB3229" s="25">
        <v>0.50800000000000001</v>
      </c>
      <c r="AC3229" s="25">
        <v>0.14929999999999999</v>
      </c>
      <c r="AD3229" s="121">
        <v>71</v>
      </c>
      <c r="AE3229" s="104">
        <v>27</v>
      </c>
      <c r="AF3229" s="104">
        <v>42</v>
      </c>
      <c r="AG3229" s="104">
        <v>76</v>
      </c>
    </row>
    <row r="3230" spans="1:33">
      <c r="A3230" s="82" t="s">
        <v>145</v>
      </c>
      <c r="B3230" s="13" t="s">
        <v>75</v>
      </c>
      <c r="C3230" s="13" t="s">
        <v>64</v>
      </c>
      <c r="D3230" s="13">
        <v>2018</v>
      </c>
      <c r="E3230" s="13">
        <v>2018</v>
      </c>
      <c r="F3230" s="13" t="s">
        <v>324</v>
      </c>
      <c r="G3230" s="88"/>
      <c r="H3230" s="88"/>
      <c r="I3230" s="88"/>
      <c r="J3230" s="88"/>
      <c r="K3230" s="88"/>
      <c r="L3230" s="88"/>
      <c r="M3230" s="45">
        <v>115401</v>
      </c>
      <c r="N3230" s="45">
        <v>250275</v>
      </c>
      <c r="O3230" s="103"/>
      <c r="P3230" s="103"/>
      <c r="Q3230" s="103"/>
      <c r="R3230" s="103"/>
      <c r="S3230" s="103"/>
      <c r="T3230" s="103"/>
      <c r="U3230" s="103"/>
      <c r="V3230" s="103"/>
      <c r="W3230" s="138"/>
      <c r="X3230" s="138"/>
      <c r="Y3230" s="138"/>
      <c r="Z3230" s="25">
        <v>0.99082406917240162</v>
      </c>
      <c r="AA3230" s="25">
        <v>0.87417055787662812</v>
      </c>
      <c r="AB3230" s="25">
        <v>0.65500000000000003</v>
      </c>
      <c r="AC3230" s="25">
        <v>4.48E-2</v>
      </c>
      <c r="AD3230" s="121">
        <v>11127</v>
      </c>
      <c r="AE3230" s="104">
        <v>3667</v>
      </c>
      <c r="AF3230" s="104">
        <v>11970</v>
      </c>
      <c r="AG3230" s="104">
        <v>27663</v>
      </c>
    </row>
    <row r="3231" spans="1:33">
      <c r="A3231" s="82" t="s">
        <v>146</v>
      </c>
      <c r="B3231" s="13" t="s">
        <v>74</v>
      </c>
      <c r="C3231" s="13" t="s">
        <v>64</v>
      </c>
      <c r="D3231" s="13">
        <v>2018</v>
      </c>
      <c r="E3231" s="13">
        <v>2018</v>
      </c>
      <c r="F3231" s="13" t="s">
        <v>324</v>
      </c>
      <c r="G3231" s="88"/>
      <c r="H3231" s="88"/>
      <c r="I3231" s="88"/>
      <c r="J3231" s="88"/>
      <c r="K3231" s="88"/>
      <c r="L3231" s="88"/>
      <c r="M3231" s="45">
        <v>94573</v>
      </c>
      <c r="N3231" s="45">
        <v>195585</v>
      </c>
      <c r="O3231" s="103"/>
      <c r="P3231" s="103"/>
      <c r="Q3231" s="103"/>
      <c r="R3231" s="103"/>
      <c r="S3231" s="103"/>
      <c r="T3231" s="103"/>
      <c r="U3231" s="103"/>
      <c r="V3231" s="103"/>
      <c r="W3231" s="138"/>
      <c r="X3231" s="138"/>
      <c r="Y3231" s="138"/>
      <c r="Z3231" s="25">
        <v>0.99544994944388276</v>
      </c>
      <c r="AA3231" s="25">
        <v>0.93439817455790075</v>
      </c>
      <c r="AB3231" s="25">
        <v>0.64500000000000002</v>
      </c>
      <c r="AC3231" s="25">
        <v>6.8400000000000002E-2</v>
      </c>
      <c r="AD3231" s="121">
        <v>8390</v>
      </c>
      <c r="AE3231" s="104">
        <v>3280</v>
      </c>
      <c r="AF3231" s="104">
        <v>6953</v>
      </c>
      <c r="AG3231" s="104">
        <v>14119</v>
      </c>
    </row>
    <row r="3232" spans="1:33">
      <c r="A3232" s="82" t="s">
        <v>147</v>
      </c>
      <c r="B3232" s="13" t="s">
        <v>75</v>
      </c>
      <c r="C3232" s="13" t="s">
        <v>64</v>
      </c>
      <c r="D3232" s="13">
        <v>2018</v>
      </c>
      <c r="E3232" s="13">
        <v>2018</v>
      </c>
      <c r="F3232" s="13" t="s">
        <v>324</v>
      </c>
      <c r="G3232" s="88"/>
      <c r="H3232" s="88"/>
      <c r="I3232" s="88"/>
      <c r="J3232" s="88"/>
      <c r="K3232" s="88"/>
      <c r="L3232" s="88"/>
      <c r="M3232" s="45">
        <v>2097</v>
      </c>
      <c r="N3232" s="45">
        <v>4500</v>
      </c>
      <c r="O3232" s="103"/>
      <c r="P3232" s="103"/>
      <c r="Q3232" s="103"/>
      <c r="R3232" s="103"/>
      <c r="S3232" s="103"/>
      <c r="T3232" s="103"/>
      <c r="U3232" s="103"/>
      <c r="V3232" s="103"/>
      <c r="W3232" s="138"/>
      <c r="X3232" s="138"/>
      <c r="Y3232" s="138"/>
      <c r="Z3232" s="25">
        <v>0.99115044247787609</v>
      </c>
      <c r="AA3232" s="25">
        <v>0.98666666666666669</v>
      </c>
      <c r="AB3232" s="25">
        <v>0.50800000000000001</v>
      </c>
      <c r="AC3232" s="25">
        <v>0.14929999999999999</v>
      </c>
      <c r="AD3232" s="121">
        <v>182</v>
      </c>
      <c r="AE3232" s="104">
        <v>47</v>
      </c>
      <c r="AF3232" s="104">
        <v>269</v>
      </c>
      <c r="AG3232" s="104">
        <v>657</v>
      </c>
    </row>
    <row r="3233" spans="1:33">
      <c r="A3233" s="82" t="s">
        <v>148</v>
      </c>
      <c r="B3233" s="13" t="s">
        <v>75</v>
      </c>
      <c r="C3233" s="13" t="s">
        <v>64</v>
      </c>
      <c r="D3233" s="13">
        <v>2018</v>
      </c>
      <c r="E3233" s="13">
        <v>2018</v>
      </c>
      <c r="F3233" s="13" t="s">
        <v>324</v>
      </c>
      <c r="G3233" s="88"/>
      <c r="H3233" s="88"/>
      <c r="I3233" s="88"/>
      <c r="J3233" s="88"/>
      <c r="K3233" s="88"/>
      <c r="L3233" s="88"/>
      <c r="M3233" s="45">
        <v>155585</v>
      </c>
      <c r="N3233" s="45">
        <v>335516</v>
      </c>
      <c r="O3233" s="103"/>
      <c r="P3233" s="103"/>
      <c r="Q3233" s="103"/>
      <c r="R3233" s="103"/>
      <c r="S3233" s="103"/>
      <c r="T3233" s="103"/>
      <c r="U3233" s="103"/>
      <c r="V3233" s="103"/>
      <c r="W3233" s="138"/>
      <c r="X3233" s="138"/>
      <c r="Y3233" s="138"/>
      <c r="Z3233" s="25">
        <v>0.99061209162598574</v>
      </c>
      <c r="AA3233" s="25">
        <v>0.8991338866835078</v>
      </c>
      <c r="AB3233" s="25">
        <v>0.48599999999999999</v>
      </c>
      <c r="AC3233" s="25">
        <v>6.1199999999999997E-2</v>
      </c>
      <c r="AD3233" s="121">
        <v>12498</v>
      </c>
      <c r="AE3233" s="104">
        <v>3732</v>
      </c>
      <c r="AF3233" s="104">
        <v>15948</v>
      </c>
      <c r="AG3233" s="104">
        <v>34840</v>
      </c>
    </row>
    <row r="3234" spans="1:33">
      <c r="A3234" s="82" t="s">
        <v>149</v>
      </c>
      <c r="B3234" s="13" t="s">
        <v>74</v>
      </c>
      <c r="C3234" s="13" t="s">
        <v>64</v>
      </c>
      <c r="D3234" s="13">
        <v>2018</v>
      </c>
      <c r="E3234" s="13">
        <v>2018</v>
      </c>
      <c r="F3234" s="13" t="s">
        <v>324</v>
      </c>
      <c r="G3234" s="88"/>
      <c r="H3234" s="88"/>
      <c r="I3234" s="88"/>
      <c r="J3234" s="88"/>
      <c r="K3234" s="88"/>
      <c r="L3234" s="88"/>
      <c r="M3234" s="45">
        <v>132281</v>
      </c>
      <c r="N3234" s="45">
        <v>257770</v>
      </c>
      <c r="O3234" s="103"/>
      <c r="P3234" s="103"/>
      <c r="Q3234" s="103"/>
      <c r="R3234" s="103"/>
      <c r="S3234" s="103"/>
      <c r="T3234" s="103"/>
      <c r="U3234" s="103"/>
      <c r="V3234" s="103"/>
      <c r="W3234" s="138"/>
      <c r="X3234" s="138"/>
      <c r="Y3234" s="138"/>
      <c r="Z3234" s="25">
        <v>0.9736797418916624</v>
      </c>
      <c r="AA3234" s="25">
        <v>0.96863543788187367</v>
      </c>
      <c r="AB3234" s="25">
        <v>0.64</v>
      </c>
      <c r="AC3234" s="25">
        <v>3.4700000000000002E-2</v>
      </c>
      <c r="AD3234" s="121">
        <v>11684</v>
      </c>
      <c r="AE3234" s="104">
        <v>5433</v>
      </c>
      <c r="AF3234" s="104">
        <v>11845</v>
      </c>
      <c r="AG3234" s="104">
        <v>24705</v>
      </c>
    </row>
    <row r="3235" spans="1:33">
      <c r="A3235" s="82" t="s">
        <v>150</v>
      </c>
      <c r="B3235" s="13" t="s">
        <v>74</v>
      </c>
      <c r="C3235" s="13" t="s">
        <v>64</v>
      </c>
      <c r="D3235" s="13">
        <v>2018</v>
      </c>
      <c r="E3235" s="13">
        <v>2018</v>
      </c>
      <c r="F3235" s="13" t="s">
        <v>324</v>
      </c>
      <c r="G3235" s="88"/>
      <c r="H3235" s="88"/>
      <c r="I3235" s="88"/>
      <c r="J3235" s="88"/>
      <c r="K3235" s="88"/>
      <c r="L3235" s="88"/>
      <c r="M3235" s="45">
        <v>32787</v>
      </c>
      <c r="N3235" s="45">
        <v>48168</v>
      </c>
      <c r="O3235" s="103"/>
      <c r="P3235" s="103"/>
      <c r="Q3235" s="103"/>
      <c r="R3235" s="103"/>
      <c r="S3235" s="103"/>
      <c r="T3235" s="103"/>
      <c r="U3235" s="103"/>
      <c r="V3235" s="103"/>
      <c r="W3235" s="138"/>
      <c r="X3235" s="138"/>
      <c r="Y3235" s="138"/>
      <c r="Z3235" s="25">
        <v>0.98141263940520451</v>
      </c>
      <c r="AA3235" s="25">
        <v>0.89434523809523814</v>
      </c>
      <c r="AB3235" s="25">
        <v>0.5</v>
      </c>
      <c r="AC3235" s="25">
        <v>7.4800000000000005E-2</v>
      </c>
      <c r="AD3235" s="121">
        <v>2939</v>
      </c>
      <c r="AE3235" s="104">
        <v>1122</v>
      </c>
      <c r="AF3235" s="104">
        <v>3039</v>
      </c>
      <c r="AG3235" s="104">
        <v>5113</v>
      </c>
    </row>
    <row r="3236" spans="1:33">
      <c r="A3236" s="82" t="s">
        <v>151</v>
      </c>
      <c r="B3236" s="13" t="s">
        <v>75</v>
      </c>
      <c r="C3236" s="13" t="s">
        <v>64</v>
      </c>
      <c r="D3236" s="13">
        <v>2018</v>
      </c>
      <c r="E3236" s="13">
        <v>2018</v>
      </c>
      <c r="F3236" s="13" t="s">
        <v>324</v>
      </c>
      <c r="G3236" s="88"/>
      <c r="H3236" s="88"/>
      <c r="I3236" s="88"/>
      <c r="J3236" s="88"/>
      <c r="K3236" s="88"/>
      <c r="L3236" s="88"/>
      <c r="M3236" s="45">
        <v>45270</v>
      </c>
      <c r="N3236" s="45">
        <v>98646</v>
      </c>
      <c r="O3236" s="103"/>
      <c r="P3236" s="103"/>
      <c r="Q3236" s="103"/>
      <c r="R3236" s="103"/>
      <c r="S3236" s="103"/>
      <c r="T3236" s="103"/>
      <c r="U3236" s="103"/>
      <c r="V3236" s="103"/>
      <c r="W3236" s="138"/>
      <c r="X3236" s="138"/>
      <c r="Y3236" s="138"/>
      <c r="Z3236" s="25">
        <v>0.98756476683937822</v>
      </c>
      <c r="AA3236" s="25">
        <v>0.90759592795614719</v>
      </c>
      <c r="AB3236" s="25">
        <v>0.41699999999999998</v>
      </c>
      <c r="AC3236" s="25">
        <v>3.4299999999999997E-2</v>
      </c>
      <c r="AD3236" s="121">
        <v>3172</v>
      </c>
      <c r="AE3236" s="104">
        <v>1136</v>
      </c>
      <c r="AF3236" s="104">
        <v>5362</v>
      </c>
      <c r="AG3236" s="104">
        <v>11741</v>
      </c>
    </row>
    <row r="3237" spans="1:33">
      <c r="A3237" s="82" t="s">
        <v>152</v>
      </c>
      <c r="B3237" s="13" t="s">
        <v>74</v>
      </c>
      <c r="C3237" s="13" t="s">
        <v>64</v>
      </c>
      <c r="D3237" s="13">
        <v>2018</v>
      </c>
      <c r="E3237" s="13">
        <v>2018</v>
      </c>
      <c r="F3237" s="13" t="s">
        <v>324</v>
      </c>
      <c r="G3237" s="88"/>
      <c r="H3237" s="88"/>
      <c r="I3237" s="88"/>
      <c r="J3237" s="88"/>
      <c r="K3237" s="88"/>
      <c r="L3237" s="88"/>
      <c r="M3237" s="45">
        <v>9127</v>
      </c>
      <c r="N3237" s="45">
        <v>15607</v>
      </c>
      <c r="O3237" s="103"/>
      <c r="P3237" s="103"/>
      <c r="Q3237" s="103"/>
      <c r="R3237" s="103"/>
      <c r="S3237" s="103"/>
      <c r="T3237" s="103"/>
      <c r="U3237" s="103"/>
      <c r="V3237" s="103"/>
      <c r="W3237" s="138"/>
      <c r="X3237" s="138"/>
      <c r="Y3237" s="138"/>
      <c r="Z3237" s="25">
        <v>0.99714285714285711</v>
      </c>
      <c r="AA3237" s="25">
        <v>0.98353909465020573</v>
      </c>
      <c r="AB3237" s="25">
        <v>0.50800000000000001</v>
      </c>
      <c r="AC3237" s="25">
        <v>0.14929999999999999</v>
      </c>
      <c r="AD3237" s="121">
        <v>702</v>
      </c>
      <c r="AE3237" s="104">
        <v>224</v>
      </c>
      <c r="AF3237" s="104">
        <v>844</v>
      </c>
      <c r="AG3237" s="104">
        <v>1826</v>
      </c>
    </row>
    <row r="3238" spans="1:33">
      <c r="A3238" s="82" t="s">
        <v>153</v>
      </c>
      <c r="B3238" s="13" t="s">
        <v>74</v>
      </c>
      <c r="C3238" s="13" t="s">
        <v>64</v>
      </c>
      <c r="D3238" s="13">
        <v>2018</v>
      </c>
      <c r="E3238" s="13">
        <v>2018</v>
      </c>
      <c r="F3238" s="13" t="s">
        <v>324</v>
      </c>
      <c r="G3238" s="88"/>
      <c r="H3238" s="88"/>
      <c r="I3238" s="88"/>
      <c r="J3238" s="88"/>
      <c r="K3238" s="88"/>
      <c r="L3238" s="88"/>
      <c r="M3238" s="45">
        <v>12256</v>
      </c>
      <c r="N3238" s="45">
        <v>23051</v>
      </c>
      <c r="O3238" s="103"/>
      <c r="P3238" s="103"/>
      <c r="Q3238" s="103"/>
      <c r="R3238" s="103"/>
      <c r="S3238" s="103"/>
      <c r="T3238" s="103"/>
      <c r="U3238" s="103"/>
      <c r="V3238" s="103"/>
      <c r="W3238" s="138"/>
      <c r="X3238" s="138"/>
      <c r="Y3238" s="138"/>
      <c r="Z3238" s="25">
        <v>0.98654708520179368</v>
      </c>
      <c r="AA3238" s="25">
        <v>0.93113772455089816</v>
      </c>
      <c r="AB3238" s="25">
        <v>0.50800000000000001</v>
      </c>
      <c r="AC3238" s="25">
        <v>0.14929999999999999</v>
      </c>
      <c r="AD3238" s="121">
        <v>1070</v>
      </c>
      <c r="AE3238" s="104">
        <v>396</v>
      </c>
      <c r="AF3238" s="104">
        <v>2457</v>
      </c>
      <c r="AG3238" s="104">
        <v>4978</v>
      </c>
    </row>
    <row r="3239" spans="1:33">
      <c r="A3239" s="82" t="s">
        <v>154</v>
      </c>
      <c r="B3239" s="13" t="s">
        <v>74</v>
      </c>
      <c r="C3239" s="13" t="s">
        <v>64</v>
      </c>
      <c r="D3239" s="13">
        <v>2018</v>
      </c>
      <c r="E3239" s="13">
        <v>2018</v>
      </c>
      <c r="F3239" s="13" t="s">
        <v>324</v>
      </c>
      <c r="G3239" s="88"/>
      <c r="H3239" s="88"/>
      <c r="I3239" s="88"/>
      <c r="J3239" s="88"/>
      <c r="K3239" s="88"/>
      <c r="L3239" s="88"/>
      <c r="M3239" s="45">
        <v>19509</v>
      </c>
      <c r="N3239" s="45">
        <v>37327</v>
      </c>
      <c r="O3239" s="103"/>
      <c r="P3239" s="103"/>
      <c r="Q3239" s="103"/>
      <c r="R3239" s="103"/>
      <c r="S3239" s="103"/>
      <c r="T3239" s="103"/>
      <c r="U3239" s="103"/>
      <c r="V3239" s="103"/>
      <c r="W3239" s="138"/>
      <c r="X3239" s="138"/>
      <c r="Y3239" s="138"/>
      <c r="Z3239" s="25">
        <v>0.94673913043478264</v>
      </c>
      <c r="AA3239" s="25">
        <v>0.88389513108614237</v>
      </c>
      <c r="AB3239" s="25">
        <v>0.50800000000000001</v>
      </c>
      <c r="AC3239" s="25">
        <v>0.14929999999999999</v>
      </c>
      <c r="AD3239" s="121">
        <v>1885</v>
      </c>
      <c r="AE3239" s="104">
        <v>991</v>
      </c>
      <c r="AF3239" s="104">
        <v>3713</v>
      </c>
      <c r="AG3239" s="104">
        <v>8713</v>
      </c>
    </row>
    <row r="3240" spans="1:33">
      <c r="A3240" s="82" t="s">
        <v>155</v>
      </c>
      <c r="B3240" s="13" t="s">
        <v>74</v>
      </c>
      <c r="C3240" s="13" t="s">
        <v>64</v>
      </c>
      <c r="D3240" s="13">
        <v>2018</v>
      </c>
      <c r="E3240" s="13">
        <v>2018</v>
      </c>
      <c r="F3240" s="13" t="s">
        <v>324</v>
      </c>
      <c r="G3240" s="88"/>
      <c r="H3240" s="88"/>
      <c r="I3240" s="88"/>
      <c r="J3240" s="88"/>
      <c r="K3240" s="88"/>
      <c r="L3240" s="88"/>
      <c r="M3240" s="45">
        <v>42434</v>
      </c>
      <c r="N3240" s="45">
        <v>79764</v>
      </c>
      <c r="O3240" s="103"/>
      <c r="P3240" s="103"/>
      <c r="Q3240" s="103"/>
      <c r="R3240" s="103"/>
      <c r="S3240" s="103"/>
      <c r="T3240" s="103"/>
      <c r="U3240" s="103"/>
      <c r="V3240" s="103"/>
      <c r="W3240" s="138"/>
      <c r="X3240" s="138"/>
      <c r="Y3240" s="138"/>
      <c r="Z3240" s="25">
        <v>0.99531459170013392</v>
      </c>
      <c r="AA3240" s="25">
        <v>0.98063380281690138</v>
      </c>
      <c r="AB3240" s="25">
        <v>0.83299999999999996</v>
      </c>
      <c r="AC3240" s="25">
        <v>5.4899999999999997E-2</v>
      </c>
      <c r="AD3240" s="121">
        <v>3130</v>
      </c>
      <c r="AE3240" s="104">
        <v>932</v>
      </c>
      <c r="AF3240" s="104">
        <v>6673</v>
      </c>
      <c r="AG3240" s="104">
        <v>13893</v>
      </c>
    </row>
    <row r="3241" spans="1:33">
      <c r="A3241" s="82" t="s">
        <v>156</v>
      </c>
      <c r="B3241" s="13" t="s">
        <v>74</v>
      </c>
      <c r="C3241" s="13" t="s">
        <v>64</v>
      </c>
      <c r="D3241" s="13">
        <v>2018</v>
      </c>
      <c r="E3241" s="13">
        <v>2018</v>
      </c>
      <c r="F3241" s="13" t="s">
        <v>324</v>
      </c>
      <c r="G3241" s="88"/>
      <c r="H3241" s="88"/>
      <c r="I3241" s="88"/>
      <c r="J3241" s="88"/>
      <c r="K3241" s="88"/>
      <c r="L3241" s="88"/>
      <c r="M3241" s="45">
        <v>14085</v>
      </c>
      <c r="N3241" s="45">
        <v>24243</v>
      </c>
      <c r="O3241" s="103"/>
      <c r="P3241" s="103"/>
      <c r="Q3241" s="103"/>
      <c r="R3241" s="103"/>
      <c r="S3241" s="103"/>
      <c r="T3241" s="103"/>
      <c r="U3241" s="103"/>
      <c r="V3241" s="103"/>
      <c r="W3241" s="138"/>
      <c r="X3241" s="138"/>
      <c r="Y3241" s="138"/>
      <c r="Z3241" s="25">
        <v>0.99230769230769234</v>
      </c>
      <c r="AA3241" s="25">
        <v>0.98765432098765427</v>
      </c>
      <c r="AB3241" s="25">
        <v>0.50800000000000001</v>
      </c>
      <c r="AC3241" s="25">
        <v>0.14929999999999999</v>
      </c>
      <c r="AD3241" s="121">
        <v>773</v>
      </c>
      <c r="AE3241" s="104">
        <v>327</v>
      </c>
      <c r="AF3241" s="104">
        <v>1906</v>
      </c>
      <c r="AG3241" s="104">
        <v>4100</v>
      </c>
    </row>
    <row r="3242" spans="1:33">
      <c r="A3242" s="82" t="s">
        <v>157</v>
      </c>
      <c r="B3242" s="13" t="s">
        <v>75</v>
      </c>
      <c r="C3242" s="13" t="s">
        <v>64</v>
      </c>
      <c r="D3242" s="13">
        <v>2018</v>
      </c>
      <c r="E3242" s="13">
        <v>2018</v>
      </c>
      <c r="F3242" s="13" t="s">
        <v>324</v>
      </c>
      <c r="G3242" s="88"/>
      <c r="H3242" s="88"/>
      <c r="I3242" s="88"/>
      <c r="J3242" s="88"/>
      <c r="K3242" s="88"/>
      <c r="L3242" s="88"/>
      <c r="M3242" s="45">
        <v>12089</v>
      </c>
      <c r="N3242" s="45">
        <v>22357</v>
      </c>
      <c r="O3242" s="103"/>
      <c r="P3242" s="103"/>
      <c r="Q3242" s="103"/>
      <c r="R3242" s="103"/>
      <c r="S3242" s="103"/>
      <c r="T3242" s="103"/>
      <c r="U3242" s="103"/>
      <c r="V3242" s="103"/>
      <c r="W3242" s="138"/>
      <c r="X3242" s="138"/>
      <c r="Y3242" s="138"/>
      <c r="Z3242" s="25">
        <v>0.97117117117117113</v>
      </c>
      <c r="AA3242" s="25">
        <v>0.94392523364485981</v>
      </c>
      <c r="AB3242" s="25">
        <v>0.50800000000000001</v>
      </c>
      <c r="AC3242" s="25">
        <v>0.14929999999999999</v>
      </c>
      <c r="AD3242" s="121">
        <v>1043</v>
      </c>
      <c r="AE3242" s="104">
        <v>262</v>
      </c>
      <c r="AF3242" s="104">
        <v>506</v>
      </c>
      <c r="AG3242" s="104">
        <v>829</v>
      </c>
    </row>
    <row r="3243" spans="1:33">
      <c r="A3243" s="82" t="s">
        <v>158</v>
      </c>
      <c r="B3243" s="13" t="s">
        <v>75</v>
      </c>
      <c r="C3243" s="13" t="s">
        <v>64</v>
      </c>
      <c r="D3243" s="13">
        <v>2018</v>
      </c>
      <c r="E3243" s="13">
        <v>2018</v>
      </c>
      <c r="F3243" s="13" t="s">
        <v>324</v>
      </c>
      <c r="G3243" s="88"/>
      <c r="H3243" s="88"/>
      <c r="I3243" s="88"/>
      <c r="J3243" s="88"/>
      <c r="K3243" s="88"/>
      <c r="L3243" s="88"/>
      <c r="M3243" s="45">
        <v>135</v>
      </c>
      <c r="N3243" s="45">
        <v>226</v>
      </c>
      <c r="O3243" s="103"/>
      <c r="P3243" s="103"/>
      <c r="Q3243" s="103"/>
      <c r="R3243" s="103"/>
      <c r="S3243" s="103"/>
      <c r="T3243" s="103"/>
      <c r="U3243" s="103"/>
      <c r="V3243" s="103"/>
      <c r="W3243" s="138"/>
      <c r="X3243" s="138"/>
      <c r="Y3243" s="138"/>
      <c r="Z3243" s="25">
        <v>1</v>
      </c>
      <c r="AA3243" s="25">
        <v>1</v>
      </c>
      <c r="AB3243" s="25">
        <v>0.50800000000000001</v>
      </c>
      <c r="AC3243" s="25">
        <v>0.14929999999999999</v>
      </c>
      <c r="AD3243" s="121">
        <v>9</v>
      </c>
      <c r="AE3243" s="104">
        <v>3</v>
      </c>
      <c r="AF3243" s="104" t="s">
        <v>430</v>
      </c>
      <c r="AG3243" s="104" t="s">
        <v>430</v>
      </c>
    </row>
    <row r="3244" spans="1:33">
      <c r="A3244" s="82" t="s">
        <v>159</v>
      </c>
      <c r="B3244" s="13" t="s">
        <v>75</v>
      </c>
      <c r="C3244" s="13" t="s">
        <v>64</v>
      </c>
      <c r="D3244" s="13">
        <v>2018</v>
      </c>
      <c r="E3244" s="13">
        <v>2018</v>
      </c>
      <c r="F3244" s="13" t="s">
        <v>324</v>
      </c>
      <c r="G3244" s="88"/>
      <c r="H3244" s="88"/>
      <c r="I3244" s="88"/>
      <c r="J3244" s="88"/>
      <c r="K3244" s="88"/>
      <c r="L3244" s="88"/>
      <c r="M3244" s="45">
        <v>3101</v>
      </c>
      <c r="N3244" s="45">
        <v>6228</v>
      </c>
      <c r="O3244" s="103"/>
      <c r="P3244" s="103"/>
      <c r="Q3244" s="103"/>
      <c r="R3244" s="103"/>
      <c r="S3244" s="103"/>
      <c r="T3244" s="103"/>
      <c r="U3244" s="103"/>
      <c r="V3244" s="103"/>
      <c r="W3244" s="138"/>
      <c r="X3244" s="138"/>
      <c r="Y3244" s="138"/>
      <c r="Z3244" s="25">
        <v>0.97345132743362828</v>
      </c>
      <c r="AA3244" s="25">
        <v>0.89743589743589747</v>
      </c>
      <c r="AB3244" s="25">
        <v>0.50800000000000001</v>
      </c>
      <c r="AC3244" s="25">
        <v>0.14929999999999999</v>
      </c>
      <c r="AD3244" s="121">
        <v>261</v>
      </c>
      <c r="AE3244" s="104">
        <v>89</v>
      </c>
      <c r="AF3244" s="104">
        <v>151</v>
      </c>
      <c r="AG3244" s="104">
        <v>272</v>
      </c>
    </row>
    <row r="3245" spans="1:33">
      <c r="A3245" s="82" t="s">
        <v>160</v>
      </c>
      <c r="B3245" s="13" t="s">
        <v>74</v>
      </c>
      <c r="C3245" s="13" t="s">
        <v>64</v>
      </c>
      <c r="D3245" s="13">
        <v>2018</v>
      </c>
      <c r="E3245" s="13">
        <v>2018</v>
      </c>
      <c r="F3245" s="13" t="s">
        <v>324</v>
      </c>
      <c r="G3245" s="88"/>
      <c r="H3245" s="88"/>
      <c r="I3245" s="88"/>
      <c r="J3245" s="88"/>
      <c r="K3245" s="88"/>
      <c r="L3245" s="88"/>
      <c r="M3245" s="45">
        <v>20109</v>
      </c>
      <c r="N3245" s="45">
        <v>36940</v>
      </c>
      <c r="O3245" s="103"/>
      <c r="P3245" s="103"/>
      <c r="Q3245" s="103"/>
      <c r="R3245" s="103"/>
      <c r="S3245" s="103"/>
      <c r="T3245" s="103"/>
      <c r="U3245" s="103"/>
      <c r="V3245" s="103"/>
      <c r="W3245" s="138"/>
      <c r="X3245" s="138"/>
      <c r="Y3245" s="138"/>
      <c r="Z3245" s="25">
        <v>0.98041958041958044</v>
      </c>
      <c r="AA3245" s="25">
        <v>0.93905191873589167</v>
      </c>
      <c r="AB3245" s="25">
        <v>0.375</v>
      </c>
      <c r="AC3245" s="25">
        <v>3.1300000000000001E-2</v>
      </c>
      <c r="AD3245" s="121">
        <v>1546</v>
      </c>
      <c r="AE3245" s="104">
        <v>513</v>
      </c>
      <c r="AF3245" s="104">
        <v>1724</v>
      </c>
      <c r="AG3245" s="104">
        <v>3523</v>
      </c>
    </row>
    <row r="3246" spans="1:33">
      <c r="A3246" s="82" t="s">
        <v>161</v>
      </c>
      <c r="B3246" s="13" t="s">
        <v>74</v>
      </c>
      <c r="C3246" s="13" t="s">
        <v>64</v>
      </c>
      <c r="D3246" s="13">
        <v>2018</v>
      </c>
      <c r="E3246" s="13">
        <v>2018</v>
      </c>
      <c r="F3246" s="13" t="s">
        <v>324</v>
      </c>
      <c r="G3246" s="88"/>
      <c r="H3246" s="88"/>
      <c r="I3246" s="88"/>
      <c r="J3246" s="88"/>
      <c r="K3246" s="88"/>
      <c r="L3246" s="88"/>
      <c r="M3246" s="45">
        <v>16106</v>
      </c>
      <c r="N3246" s="45">
        <v>27643</v>
      </c>
      <c r="O3246" s="103"/>
      <c r="P3246" s="103"/>
      <c r="Q3246" s="103"/>
      <c r="R3246" s="103"/>
      <c r="S3246" s="103"/>
      <c r="T3246" s="103"/>
      <c r="U3246" s="103"/>
      <c r="V3246" s="103"/>
      <c r="W3246" s="138"/>
      <c r="X3246" s="138"/>
      <c r="Y3246" s="138"/>
      <c r="Z3246" s="25">
        <v>0.97468354430379744</v>
      </c>
      <c r="AA3246" s="25">
        <v>0.52589641434262946</v>
      </c>
      <c r="AB3246" s="25">
        <v>0.50800000000000001</v>
      </c>
      <c r="AC3246" s="25">
        <v>0.14929999999999999</v>
      </c>
      <c r="AD3246" s="121">
        <v>1053</v>
      </c>
      <c r="AE3246" s="104">
        <v>483</v>
      </c>
      <c r="AF3246" s="104">
        <v>2282</v>
      </c>
      <c r="AG3246" s="104">
        <v>4799</v>
      </c>
    </row>
    <row r="3247" spans="1:33">
      <c r="A3247" s="82" t="s">
        <v>162</v>
      </c>
      <c r="B3247" s="13" t="s">
        <v>75</v>
      </c>
      <c r="C3247" s="13" t="s">
        <v>64</v>
      </c>
      <c r="D3247" s="13">
        <v>2018</v>
      </c>
      <c r="E3247" s="13">
        <v>2018</v>
      </c>
      <c r="F3247" s="13" t="s">
        <v>324</v>
      </c>
      <c r="G3247" s="88"/>
      <c r="H3247" s="88"/>
      <c r="I3247" s="88"/>
      <c r="J3247" s="88"/>
      <c r="K3247" s="88"/>
      <c r="L3247" s="88"/>
      <c r="M3247" s="45">
        <v>36797</v>
      </c>
      <c r="N3247" s="45">
        <v>76286</v>
      </c>
      <c r="O3247" s="103"/>
      <c r="P3247" s="103"/>
      <c r="Q3247" s="103"/>
      <c r="R3247" s="103"/>
      <c r="S3247" s="103"/>
      <c r="T3247" s="103"/>
      <c r="U3247" s="103"/>
      <c r="V3247" s="103"/>
      <c r="W3247" s="138"/>
      <c r="X3247" s="138"/>
      <c r="Y3247" s="138"/>
      <c r="Z3247" s="25">
        <v>0.95960761684939411</v>
      </c>
      <c r="AA3247" s="25">
        <v>0.902229845626072</v>
      </c>
      <c r="AB3247" s="25">
        <v>0.42899999999999999</v>
      </c>
      <c r="AC3247" s="25">
        <v>5.3199999999999997E-2</v>
      </c>
      <c r="AD3247" s="121">
        <v>2820</v>
      </c>
      <c r="AE3247" s="104">
        <v>738</v>
      </c>
      <c r="AF3247" s="104">
        <v>3614</v>
      </c>
      <c r="AG3247" s="104">
        <v>8066</v>
      </c>
    </row>
    <row r="3248" spans="1:33">
      <c r="A3248" s="82" t="s">
        <v>163</v>
      </c>
      <c r="B3248" s="13" t="s">
        <v>75</v>
      </c>
      <c r="C3248" s="13" t="s">
        <v>64</v>
      </c>
      <c r="D3248" s="13">
        <v>2018</v>
      </c>
      <c r="E3248" s="13">
        <v>2018</v>
      </c>
      <c r="F3248" s="13" t="s">
        <v>324</v>
      </c>
      <c r="G3248" s="88"/>
      <c r="H3248" s="88"/>
      <c r="I3248" s="88"/>
      <c r="J3248" s="88"/>
      <c r="K3248" s="88"/>
      <c r="L3248" s="88"/>
      <c r="M3248" s="45">
        <v>5043</v>
      </c>
      <c r="N3248" s="45">
        <v>11438</v>
      </c>
      <c r="O3248" s="103"/>
      <c r="P3248" s="103"/>
      <c r="Q3248" s="103"/>
      <c r="R3248" s="103"/>
      <c r="S3248" s="103"/>
      <c r="T3248" s="103"/>
      <c r="U3248" s="103"/>
      <c r="V3248" s="103"/>
      <c r="W3248" s="138"/>
      <c r="X3248" s="138"/>
      <c r="Y3248" s="138"/>
      <c r="Z3248" s="25">
        <v>0.97512437810945274</v>
      </c>
      <c r="AA3248" s="25">
        <v>0.91891891891891897</v>
      </c>
      <c r="AB3248" s="25">
        <v>0.50800000000000001</v>
      </c>
      <c r="AC3248" s="25">
        <v>0.14929999999999999</v>
      </c>
      <c r="AD3248" s="121">
        <v>404</v>
      </c>
      <c r="AE3248" s="104">
        <v>127</v>
      </c>
      <c r="AF3248" s="104">
        <v>487</v>
      </c>
      <c r="AG3248" s="104">
        <v>1099</v>
      </c>
    </row>
    <row r="3249" spans="1:33">
      <c r="A3249" s="82" t="s">
        <v>164</v>
      </c>
      <c r="B3249" s="13" t="s">
        <v>75</v>
      </c>
      <c r="C3249" s="13" t="s">
        <v>64</v>
      </c>
      <c r="D3249" s="13">
        <v>2018</v>
      </c>
      <c r="E3249" s="13">
        <v>2018</v>
      </c>
      <c r="F3249" s="13" t="s">
        <v>324</v>
      </c>
      <c r="G3249" s="88"/>
      <c r="H3249" s="88"/>
      <c r="I3249" s="88"/>
      <c r="J3249" s="88"/>
      <c r="K3249" s="88"/>
      <c r="L3249" s="88"/>
      <c r="M3249" s="45">
        <v>4146</v>
      </c>
      <c r="N3249" s="45">
        <v>8812</v>
      </c>
      <c r="O3249" s="103"/>
      <c r="P3249" s="103"/>
      <c r="Q3249" s="103"/>
      <c r="R3249" s="103"/>
      <c r="S3249" s="103"/>
      <c r="T3249" s="103"/>
      <c r="U3249" s="103"/>
      <c r="V3249" s="103"/>
      <c r="W3249" s="138"/>
      <c r="X3249" s="138"/>
      <c r="Y3249" s="138"/>
      <c r="Z3249" s="25">
        <v>0.9455445544554455</v>
      </c>
      <c r="AA3249" s="25">
        <v>0.94339622641509435</v>
      </c>
      <c r="AB3249" s="25">
        <v>0.50800000000000001</v>
      </c>
      <c r="AC3249" s="25">
        <v>0.14929999999999999</v>
      </c>
      <c r="AD3249" s="121">
        <v>414</v>
      </c>
      <c r="AE3249" s="104">
        <v>98</v>
      </c>
      <c r="AF3249" s="104">
        <v>377</v>
      </c>
      <c r="AG3249" s="104">
        <v>832</v>
      </c>
    </row>
    <row r="3250" spans="1:33">
      <c r="A3250" s="82" t="s">
        <v>165</v>
      </c>
      <c r="B3250" s="13" t="s">
        <v>75</v>
      </c>
      <c r="C3250" s="13" t="s">
        <v>64</v>
      </c>
      <c r="D3250" s="13">
        <v>2018</v>
      </c>
      <c r="E3250" s="13">
        <v>2018</v>
      </c>
      <c r="F3250" s="13" t="s">
        <v>324</v>
      </c>
      <c r="G3250" s="88"/>
      <c r="H3250" s="88"/>
      <c r="I3250" s="88"/>
      <c r="J3250" s="88"/>
      <c r="K3250" s="88"/>
      <c r="L3250" s="88"/>
      <c r="M3250" s="45">
        <v>967</v>
      </c>
      <c r="N3250" s="45">
        <v>1623</v>
      </c>
      <c r="O3250" s="103"/>
      <c r="P3250" s="103"/>
      <c r="Q3250" s="103"/>
      <c r="R3250" s="103"/>
      <c r="S3250" s="103"/>
      <c r="T3250" s="103"/>
      <c r="U3250" s="103"/>
      <c r="V3250" s="103"/>
      <c r="W3250" s="138"/>
      <c r="X3250" s="138"/>
      <c r="Y3250" s="138"/>
      <c r="Z3250" s="25">
        <v>1</v>
      </c>
      <c r="AA3250" s="25">
        <v>0.8125</v>
      </c>
      <c r="AB3250" s="25">
        <v>0.50800000000000001</v>
      </c>
      <c r="AC3250" s="25">
        <v>0.14929999999999999</v>
      </c>
      <c r="AD3250" s="121">
        <v>86</v>
      </c>
      <c r="AE3250" s="104">
        <v>15</v>
      </c>
      <c r="AF3250" s="104">
        <v>31</v>
      </c>
      <c r="AG3250" s="104">
        <v>45</v>
      </c>
    </row>
    <row r="3251" spans="1:33">
      <c r="A3251" s="82" t="s">
        <v>166</v>
      </c>
      <c r="B3251" s="13" t="s">
        <v>74</v>
      </c>
      <c r="C3251" s="13" t="s">
        <v>64</v>
      </c>
      <c r="D3251" s="13">
        <v>2018</v>
      </c>
      <c r="E3251" s="13">
        <v>2018</v>
      </c>
      <c r="F3251" s="13" t="s">
        <v>324</v>
      </c>
      <c r="G3251" s="88"/>
      <c r="H3251" s="88"/>
      <c r="I3251" s="88"/>
      <c r="J3251" s="88"/>
      <c r="K3251" s="88"/>
      <c r="L3251" s="88"/>
      <c r="M3251" s="45">
        <v>49611</v>
      </c>
      <c r="N3251" s="45">
        <v>113012</v>
      </c>
      <c r="O3251" s="103"/>
      <c r="P3251" s="103"/>
      <c r="Q3251" s="103"/>
      <c r="R3251" s="103"/>
      <c r="S3251" s="103"/>
      <c r="T3251" s="103"/>
      <c r="U3251" s="103"/>
      <c r="V3251" s="103"/>
      <c r="W3251" s="138"/>
      <c r="X3251" s="138"/>
      <c r="Y3251" s="138"/>
      <c r="Z3251" s="25">
        <v>0.97265221878224972</v>
      </c>
      <c r="AA3251" s="25">
        <v>0.8822055137844611</v>
      </c>
      <c r="AB3251" s="25">
        <v>0.41699999999999998</v>
      </c>
      <c r="AC3251" s="25">
        <v>5.4699999999999999E-2</v>
      </c>
      <c r="AD3251" s="121">
        <v>2473</v>
      </c>
      <c r="AE3251" s="104">
        <v>272</v>
      </c>
      <c r="AF3251" s="104">
        <v>7163</v>
      </c>
      <c r="AG3251" s="104">
        <v>17044</v>
      </c>
    </row>
    <row r="3252" spans="1:33">
      <c r="A3252" s="82" t="s">
        <v>167</v>
      </c>
      <c r="B3252" s="13" t="s">
        <v>75</v>
      </c>
      <c r="C3252" s="13" t="s">
        <v>64</v>
      </c>
      <c r="D3252" s="13">
        <v>2018</v>
      </c>
      <c r="E3252" s="13">
        <v>2018</v>
      </c>
      <c r="F3252" s="13" t="s">
        <v>324</v>
      </c>
      <c r="G3252" s="88"/>
      <c r="H3252" s="88"/>
      <c r="I3252" s="88"/>
      <c r="J3252" s="88"/>
      <c r="K3252" s="88"/>
      <c r="L3252" s="88"/>
      <c r="M3252" s="45">
        <v>2705</v>
      </c>
      <c r="N3252" s="45">
        <v>4641</v>
      </c>
      <c r="O3252" s="103"/>
      <c r="P3252" s="103"/>
      <c r="Q3252" s="103"/>
      <c r="R3252" s="103"/>
      <c r="S3252" s="103"/>
      <c r="T3252" s="103"/>
      <c r="U3252" s="103"/>
      <c r="V3252" s="103"/>
      <c r="W3252" s="138"/>
      <c r="X3252" s="138"/>
      <c r="Y3252" s="138"/>
      <c r="Z3252" s="25">
        <v>0.99285714285714288</v>
      </c>
      <c r="AA3252" s="25">
        <v>0.97</v>
      </c>
      <c r="AB3252" s="25">
        <v>0.50800000000000001</v>
      </c>
      <c r="AC3252" s="25">
        <v>0.14929999999999999</v>
      </c>
      <c r="AD3252" s="121">
        <v>215</v>
      </c>
      <c r="AE3252" s="104">
        <v>10</v>
      </c>
      <c r="AF3252" s="104">
        <v>81</v>
      </c>
      <c r="AG3252" s="104">
        <v>134</v>
      </c>
    </row>
    <row r="3253" spans="1:33">
      <c r="A3253" s="82" t="s">
        <v>168</v>
      </c>
      <c r="B3253" s="13" t="s">
        <v>74</v>
      </c>
      <c r="C3253" s="13" t="s">
        <v>64</v>
      </c>
      <c r="D3253" s="13">
        <v>2018</v>
      </c>
      <c r="E3253" s="13">
        <v>2018</v>
      </c>
      <c r="F3253" s="13" t="s">
        <v>324</v>
      </c>
      <c r="G3253" s="88"/>
      <c r="H3253" s="88"/>
      <c r="I3253" s="88"/>
      <c r="J3253" s="88"/>
      <c r="K3253" s="88"/>
      <c r="L3253" s="88"/>
      <c r="M3253" s="45">
        <v>33502</v>
      </c>
      <c r="N3253" s="45">
        <v>64370</v>
      </c>
      <c r="O3253" s="103"/>
      <c r="P3253" s="103"/>
      <c r="Q3253" s="103"/>
      <c r="R3253" s="103"/>
      <c r="S3253" s="103"/>
      <c r="T3253" s="103"/>
      <c r="U3253" s="103"/>
      <c r="V3253" s="103"/>
      <c r="W3253" s="138"/>
      <c r="X3253" s="138"/>
      <c r="Y3253" s="138"/>
      <c r="Z3253" s="25">
        <v>0.99431818181818177</v>
      </c>
      <c r="AA3253" s="25">
        <v>0.96711327649208279</v>
      </c>
      <c r="AB3253" s="25">
        <v>0.38500000000000001</v>
      </c>
      <c r="AC3253" s="25">
        <v>5.4699999999999999E-2</v>
      </c>
      <c r="AD3253" s="121">
        <v>3088</v>
      </c>
      <c r="AE3253" s="104">
        <v>690</v>
      </c>
      <c r="AF3253" s="104">
        <v>5284</v>
      </c>
      <c r="AG3253" s="104">
        <v>12468</v>
      </c>
    </row>
    <row r="3254" spans="1:33">
      <c r="A3254" s="82" t="s">
        <v>169</v>
      </c>
      <c r="B3254" s="13" t="s">
        <v>74</v>
      </c>
      <c r="C3254" s="13" t="s">
        <v>64</v>
      </c>
      <c r="D3254" s="13">
        <v>2018</v>
      </c>
      <c r="E3254" s="13">
        <v>2018</v>
      </c>
      <c r="F3254" s="13" t="s">
        <v>324</v>
      </c>
      <c r="G3254" s="88"/>
      <c r="H3254" s="88"/>
      <c r="I3254" s="88"/>
      <c r="J3254" s="88"/>
      <c r="K3254" s="88"/>
      <c r="L3254" s="88"/>
      <c r="M3254" s="45">
        <v>9940</v>
      </c>
      <c r="N3254" s="45">
        <v>17717</v>
      </c>
      <c r="O3254" s="103"/>
      <c r="P3254" s="103"/>
      <c r="Q3254" s="103"/>
      <c r="R3254" s="103"/>
      <c r="S3254" s="103"/>
      <c r="T3254" s="103"/>
      <c r="U3254" s="103"/>
      <c r="V3254" s="103"/>
      <c r="W3254" s="138"/>
      <c r="X3254" s="138"/>
      <c r="Y3254" s="138"/>
      <c r="Z3254" s="25">
        <v>0.85169491525423724</v>
      </c>
      <c r="AA3254" s="25">
        <v>0.94886363636363635</v>
      </c>
      <c r="AB3254" s="25">
        <v>0.50800000000000001</v>
      </c>
      <c r="AC3254" s="25">
        <v>0.14929999999999999</v>
      </c>
      <c r="AD3254" s="121">
        <v>1059</v>
      </c>
      <c r="AE3254" s="104">
        <v>355</v>
      </c>
      <c r="AF3254" s="104">
        <v>714</v>
      </c>
      <c r="AG3254" s="104">
        <v>1446</v>
      </c>
    </row>
    <row r="3255" spans="1:33">
      <c r="A3255" s="82" t="s">
        <v>170</v>
      </c>
      <c r="B3255" s="13" t="s">
        <v>75</v>
      </c>
      <c r="C3255" s="13" t="s">
        <v>64</v>
      </c>
      <c r="D3255" s="13">
        <v>2018</v>
      </c>
      <c r="E3255" s="13">
        <v>2018</v>
      </c>
      <c r="F3255" s="13" t="s">
        <v>324</v>
      </c>
      <c r="G3255" s="88"/>
      <c r="H3255" s="88"/>
      <c r="I3255" s="88"/>
      <c r="J3255" s="88"/>
      <c r="K3255" s="88"/>
      <c r="L3255" s="88"/>
      <c r="M3255" s="45">
        <v>5986</v>
      </c>
      <c r="N3255" s="45">
        <v>12767</v>
      </c>
      <c r="O3255" s="103"/>
      <c r="P3255" s="103"/>
      <c r="Q3255" s="103"/>
      <c r="R3255" s="103"/>
      <c r="S3255" s="103"/>
      <c r="T3255" s="103"/>
      <c r="U3255" s="103"/>
      <c r="V3255" s="103"/>
      <c r="W3255" s="138"/>
      <c r="X3255" s="138"/>
      <c r="Y3255" s="138"/>
      <c r="Z3255" s="25">
        <v>0.9847560975609756</v>
      </c>
      <c r="AA3255" s="25">
        <v>0.92803030303030298</v>
      </c>
      <c r="AB3255" s="25">
        <v>0.50800000000000001</v>
      </c>
      <c r="AC3255" s="25">
        <v>0.14929999999999999</v>
      </c>
      <c r="AD3255" s="121">
        <v>485</v>
      </c>
      <c r="AE3255" s="104">
        <v>81</v>
      </c>
      <c r="AF3255" s="104">
        <v>420</v>
      </c>
      <c r="AG3255" s="104">
        <v>869</v>
      </c>
    </row>
    <row r="3256" spans="1:33">
      <c r="A3256" t="s">
        <v>171</v>
      </c>
      <c r="B3256" s="13" t="s">
        <v>66</v>
      </c>
      <c r="C3256" s="13" t="s">
        <v>185</v>
      </c>
      <c r="D3256" s="13">
        <v>2018</v>
      </c>
      <c r="E3256" s="13">
        <v>2018</v>
      </c>
      <c r="F3256" s="13" t="s">
        <v>324</v>
      </c>
      <c r="G3256" s="88">
        <v>212095</v>
      </c>
      <c r="H3256" s="88">
        <v>1713469</v>
      </c>
      <c r="I3256" s="88">
        <v>1887</v>
      </c>
      <c r="J3256" s="88">
        <v>15789</v>
      </c>
      <c r="K3256" s="88">
        <v>213982</v>
      </c>
      <c r="L3256" s="88">
        <v>1729258</v>
      </c>
      <c r="M3256" s="45">
        <v>1943240</v>
      </c>
      <c r="N3256" s="45">
        <v>3913055</v>
      </c>
      <c r="O3256" s="45">
        <v>540811</v>
      </c>
      <c r="P3256" s="45">
        <v>3330844</v>
      </c>
      <c r="Q3256" s="45">
        <v>3871655</v>
      </c>
      <c r="R3256" s="45">
        <v>6259</v>
      </c>
      <c r="S3256" s="45">
        <v>35141</v>
      </c>
      <c r="T3256" s="45">
        <v>41400</v>
      </c>
      <c r="U3256" s="45">
        <v>547070</v>
      </c>
      <c r="V3256" s="45">
        <v>3365985</v>
      </c>
      <c r="W3256" s="138">
        <v>521029257.11000001</v>
      </c>
      <c r="X3256" s="138">
        <v>4527228</v>
      </c>
      <c r="Y3256" s="138">
        <v>525556485.11000001</v>
      </c>
      <c r="Z3256" s="25">
        <v>0.98259149160394899</v>
      </c>
      <c r="AA3256" s="25">
        <v>0.92020725388601032</v>
      </c>
      <c r="AB3256" s="25">
        <v>0.54700000000000004</v>
      </c>
      <c r="AC3256" s="25">
        <v>6.7900000000000002E-2</v>
      </c>
      <c r="AD3256" s="104">
        <v>168117</v>
      </c>
      <c r="AE3256" s="104">
        <v>65048</v>
      </c>
      <c r="AF3256" s="104">
        <v>245332</v>
      </c>
      <c r="AG3256" s="104">
        <v>520645</v>
      </c>
    </row>
    <row r="3257" spans="1:33">
      <c r="A3257" t="s">
        <v>172</v>
      </c>
      <c r="B3257" s="13" t="s">
        <v>74</v>
      </c>
      <c r="C3257" s="13" t="s">
        <v>185</v>
      </c>
      <c r="D3257" s="13">
        <v>2018</v>
      </c>
      <c r="E3257" s="13">
        <v>2018</v>
      </c>
      <c r="F3257" s="13" t="s">
        <v>324</v>
      </c>
      <c r="G3257" s="88"/>
      <c r="H3257" s="88"/>
      <c r="I3257" s="88"/>
      <c r="J3257" s="88"/>
      <c r="K3257" s="88"/>
      <c r="L3257" s="88"/>
      <c r="M3257" s="45">
        <v>54766</v>
      </c>
      <c r="N3257" s="45">
        <v>100106</v>
      </c>
      <c r="O3257" s="45"/>
      <c r="P3257" s="45"/>
      <c r="Q3257" s="45"/>
      <c r="R3257" s="45"/>
      <c r="S3257" s="45"/>
      <c r="T3257" s="45"/>
      <c r="U3257" s="45"/>
      <c r="V3257" s="45"/>
      <c r="W3257" s="138"/>
      <c r="X3257" s="138"/>
      <c r="Y3257" s="138"/>
      <c r="Z3257" s="25">
        <v>0.99244060475161988</v>
      </c>
      <c r="AA3257" s="25">
        <v>0.99142682180036745</v>
      </c>
      <c r="AB3257" s="25">
        <v>0.68200000000000005</v>
      </c>
      <c r="AC3257" s="25">
        <v>4.1200000000000001E-2</v>
      </c>
      <c r="AD3257" s="104">
        <v>6350</v>
      </c>
      <c r="AE3257" s="104">
        <v>2650</v>
      </c>
      <c r="AF3257" s="104">
        <v>6190</v>
      </c>
      <c r="AG3257" s="104">
        <v>11988</v>
      </c>
    </row>
    <row r="3258" spans="1:33">
      <c r="A3258" t="s">
        <v>173</v>
      </c>
      <c r="B3258" s="13" t="s">
        <v>75</v>
      </c>
      <c r="C3258" s="13" t="s">
        <v>185</v>
      </c>
      <c r="D3258" s="13">
        <v>2018</v>
      </c>
      <c r="E3258" s="13">
        <v>2018</v>
      </c>
      <c r="F3258" s="13" t="s">
        <v>324</v>
      </c>
      <c r="G3258" s="88"/>
      <c r="H3258" s="88"/>
      <c r="I3258" s="88"/>
      <c r="J3258" s="88"/>
      <c r="K3258" s="88"/>
      <c r="L3258" s="88"/>
      <c r="M3258" s="45">
        <v>69</v>
      </c>
      <c r="N3258" s="45">
        <v>118</v>
      </c>
      <c r="O3258" s="45"/>
      <c r="P3258" s="45"/>
      <c r="Q3258" s="45"/>
      <c r="R3258" s="45"/>
      <c r="S3258" s="45"/>
      <c r="T3258" s="45"/>
      <c r="U3258" s="45"/>
      <c r="V3258" s="45"/>
      <c r="W3258" s="138"/>
      <c r="X3258" s="138"/>
      <c r="Y3258" s="138"/>
      <c r="Z3258" s="25">
        <v>1</v>
      </c>
      <c r="AA3258" s="25" t="e">
        <v>#DIV/0!</v>
      </c>
      <c r="AB3258" s="25">
        <v>0.46300000000000002</v>
      </c>
      <c r="AC3258" s="25">
        <v>0.1318</v>
      </c>
      <c r="AD3258" s="104">
        <v>3</v>
      </c>
      <c r="AE3258" s="104">
        <v>0</v>
      </c>
      <c r="AF3258" s="104" t="s">
        <v>430</v>
      </c>
      <c r="AG3258" s="104" t="s">
        <v>430</v>
      </c>
    </row>
    <row r="3259" spans="1:33">
      <c r="A3259" t="s">
        <v>174</v>
      </c>
      <c r="B3259" s="13" t="s">
        <v>75</v>
      </c>
      <c r="C3259" s="13" t="s">
        <v>185</v>
      </c>
      <c r="D3259" s="13">
        <v>2018</v>
      </c>
      <c r="E3259" s="13">
        <v>2018</v>
      </c>
      <c r="F3259" s="13" t="s">
        <v>324</v>
      </c>
      <c r="G3259" s="88"/>
      <c r="H3259" s="88"/>
      <c r="I3259" s="88"/>
      <c r="J3259" s="88"/>
      <c r="K3259" s="88"/>
      <c r="L3259" s="88"/>
      <c r="M3259" s="45">
        <v>1505</v>
      </c>
      <c r="N3259" s="45">
        <v>2698</v>
      </c>
      <c r="O3259" s="45"/>
      <c r="P3259" s="45"/>
      <c r="Q3259" s="45"/>
      <c r="R3259" s="45"/>
      <c r="S3259" s="45"/>
      <c r="T3259" s="45"/>
      <c r="U3259" s="45"/>
      <c r="V3259" s="45"/>
      <c r="W3259" s="138"/>
      <c r="X3259" s="138"/>
      <c r="Y3259" s="138"/>
      <c r="Z3259" s="25">
        <v>0.9642857142857143</v>
      </c>
      <c r="AA3259" s="25">
        <v>0.98039215686274506</v>
      </c>
      <c r="AB3259" s="25">
        <v>0.46300000000000002</v>
      </c>
      <c r="AC3259" s="25">
        <v>0.1318</v>
      </c>
      <c r="AD3259" s="104">
        <v>153</v>
      </c>
      <c r="AE3259" s="104">
        <v>30</v>
      </c>
      <c r="AF3259" s="104">
        <v>39</v>
      </c>
      <c r="AG3259" s="104">
        <v>69</v>
      </c>
    </row>
    <row r="3260" spans="1:33">
      <c r="A3260" t="s">
        <v>175</v>
      </c>
      <c r="B3260" s="13" t="s">
        <v>75</v>
      </c>
      <c r="C3260" s="13" t="s">
        <v>185</v>
      </c>
      <c r="D3260" s="13">
        <v>2018</v>
      </c>
      <c r="E3260" s="13">
        <v>2018</v>
      </c>
      <c r="F3260" s="13" t="s">
        <v>324</v>
      </c>
      <c r="G3260" s="88"/>
      <c r="H3260" s="88"/>
      <c r="I3260" s="88"/>
      <c r="J3260" s="88"/>
      <c r="K3260" s="88"/>
      <c r="L3260" s="88"/>
      <c r="M3260" s="45">
        <v>16651</v>
      </c>
      <c r="N3260" s="45">
        <v>30414</v>
      </c>
      <c r="O3260" s="45"/>
      <c r="P3260" s="45"/>
      <c r="Q3260" s="45"/>
      <c r="R3260" s="45"/>
      <c r="S3260" s="45"/>
      <c r="T3260" s="45"/>
      <c r="U3260" s="45"/>
      <c r="V3260" s="45"/>
      <c r="W3260" s="138"/>
      <c r="X3260" s="138"/>
      <c r="Y3260" s="138"/>
      <c r="Z3260" s="25">
        <v>0.93633369923161358</v>
      </c>
      <c r="AA3260" s="25">
        <v>0.96064139941690962</v>
      </c>
      <c r="AB3260" s="25">
        <v>0.46300000000000002</v>
      </c>
      <c r="AC3260" s="25">
        <v>0.1318</v>
      </c>
      <c r="AD3260" s="104">
        <v>2329</v>
      </c>
      <c r="AE3260" s="104">
        <v>1372</v>
      </c>
      <c r="AF3260" s="104">
        <v>664</v>
      </c>
      <c r="AG3260" s="104">
        <v>1153</v>
      </c>
    </row>
    <row r="3261" spans="1:33">
      <c r="A3261" t="s">
        <v>176</v>
      </c>
      <c r="B3261" s="13" t="s">
        <v>75</v>
      </c>
      <c r="C3261" s="13" t="s">
        <v>185</v>
      </c>
      <c r="D3261" s="13">
        <v>2018</v>
      </c>
      <c r="E3261" s="13">
        <v>2018</v>
      </c>
      <c r="F3261" s="13" t="s">
        <v>324</v>
      </c>
      <c r="G3261" s="88"/>
      <c r="H3261" s="88"/>
      <c r="I3261" s="88"/>
      <c r="J3261" s="88"/>
      <c r="K3261" s="88"/>
      <c r="L3261" s="88"/>
      <c r="M3261" s="45">
        <v>2734</v>
      </c>
      <c r="N3261" s="45">
        <v>4853</v>
      </c>
      <c r="O3261" s="45"/>
      <c r="P3261" s="45"/>
      <c r="Q3261" s="45"/>
      <c r="R3261" s="45"/>
      <c r="S3261" s="45"/>
      <c r="T3261" s="45"/>
      <c r="U3261" s="45"/>
      <c r="V3261" s="45"/>
      <c r="W3261" s="138"/>
      <c r="X3261" s="138"/>
      <c r="Y3261" s="138"/>
      <c r="Z3261" s="25">
        <v>0.93959731543624159</v>
      </c>
      <c r="AA3261" s="25">
        <v>0.96907216494845361</v>
      </c>
      <c r="AB3261" s="25">
        <v>0.46300000000000002</v>
      </c>
      <c r="AC3261" s="25">
        <v>0.1318</v>
      </c>
      <c r="AD3261" s="104">
        <v>191</v>
      </c>
      <c r="AE3261" s="104">
        <v>34</v>
      </c>
      <c r="AF3261" s="104">
        <v>50</v>
      </c>
      <c r="AG3261" s="104">
        <v>88</v>
      </c>
    </row>
    <row r="3262" spans="1:33">
      <c r="A3262" t="s">
        <v>177</v>
      </c>
      <c r="B3262" s="13" t="s">
        <v>75</v>
      </c>
      <c r="C3262" s="13" t="s">
        <v>185</v>
      </c>
      <c r="D3262" s="13">
        <v>2018</v>
      </c>
      <c r="E3262" s="13">
        <v>2018</v>
      </c>
      <c r="F3262" s="13" t="s">
        <v>324</v>
      </c>
      <c r="G3262" s="88"/>
      <c r="H3262" s="88"/>
      <c r="I3262" s="88"/>
      <c r="J3262" s="88"/>
      <c r="K3262" s="88"/>
      <c r="L3262" s="88"/>
      <c r="M3262" s="45">
        <v>648</v>
      </c>
      <c r="N3262" s="45">
        <v>1374</v>
      </c>
      <c r="O3262" s="45"/>
      <c r="P3262" s="45"/>
      <c r="Q3262" s="45"/>
      <c r="R3262" s="45"/>
      <c r="S3262" s="45"/>
      <c r="T3262" s="45"/>
      <c r="U3262" s="45"/>
      <c r="V3262" s="45"/>
      <c r="W3262" s="138"/>
      <c r="X3262" s="138"/>
      <c r="Y3262" s="138"/>
      <c r="Z3262" s="25">
        <v>1</v>
      </c>
      <c r="AA3262" s="25">
        <v>0.86206896551724133</v>
      </c>
      <c r="AB3262" s="25">
        <v>0.46300000000000002</v>
      </c>
      <c r="AC3262" s="25">
        <v>0.1318</v>
      </c>
      <c r="AD3262" s="104">
        <v>96</v>
      </c>
      <c r="AE3262" s="104">
        <v>20</v>
      </c>
      <c r="AF3262" s="104">
        <v>101</v>
      </c>
      <c r="AG3262" s="104">
        <v>224</v>
      </c>
    </row>
    <row r="3263" spans="1:33">
      <c r="A3263" t="s">
        <v>178</v>
      </c>
      <c r="B3263" s="13" t="s">
        <v>74</v>
      </c>
      <c r="C3263" s="13" t="s">
        <v>185</v>
      </c>
      <c r="D3263" s="13">
        <v>2018</v>
      </c>
      <c r="E3263" s="13">
        <v>2018</v>
      </c>
      <c r="F3263" s="13" t="s">
        <v>324</v>
      </c>
      <c r="G3263" s="88"/>
      <c r="H3263" s="88"/>
      <c r="I3263" s="88"/>
      <c r="J3263" s="88"/>
      <c r="K3263" s="88"/>
      <c r="L3263" s="88"/>
      <c r="M3263" s="45">
        <v>30372</v>
      </c>
      <c r="N3263" s="45">
        <v>59422</v>
      </c>
      <c r="O3263" s="45"/>
      <c r="P3263" s="45"/>
      <c r="Q3263" s="45"/>
      <c r="R3263" s="45"/>
      <c r="S3263" s="45"/>
      <c r="T3263" s="45"/>
      <c r="U3263" s="45"/>
      <c r="V3263" s="45"/>
      <c r="W3263" s="138"/>
      <c r="X3263" s="138"/>
      <c r="Y3263" s="138"/>
      <c r="Z3263" s="25">
        <v>0.92060810810810811</v>
      </c>
      <c r="AA3263" s="25">
        <v>0.97818791946308725</v>
      </c>
      <c r="AB3263" s="25">
        <v>0.66700000000000004</v>
      </c>
      <c r="AC3263" s="25">
        <v>2.0400000000000001E-2</v>
      </c>
      <c r="AD3263" s="104">
        <v>2969</v>
      </c>
      <c r="AE3263" s="104">
        <v>1467</v>
      </c>
      <c r="AF3263" s="104">
        <v>4004</v>
      </c>
      <c r="AG3263" s="104">
        <v>8084</v>
      </c>
    </row>
    <row r="3264" spans="1:33">
      <c r="A3264" t="s">
        <v>179</v>
      </c>
      <c r="B3264" s="13" t="s">
        <v>75</v>
      </c>
      <c r="C3264" s="13" t="s">
        <v>185</v>
      </c>
      <c r="D3264" s="13">
        <v>2018</v>
      </c>
      <c r="E3264" s="13">
        <v>2018</v>
      </c>
      <c r="F3264" s="13" t="s">
        <v>324</v>
      </c>
      <c r="G3264" s="88"/>
      <c r="H3264" s="88"/>
      <c r="I3264" s="88"/>
      <c r="J3264" s="88"/>
      <c r="K3264" s="88"/>
      <c r="L3264" s="88"/>
      <c r="M3264" s="45">
        <v>2498</v>
      </c>
      <c r="N3264" s="45">
        <v>4913</v>
      </c>
      <c r="O3264" s="45"/>
      <c r="P3264" s="45"/>
      <c r="Q3264" s="45"/>
      <c r="R3264" s="45"/>
      <c r="S3264" s="45"/>
      <c r="T3264" s="45"/>
      <c r="U3264" s="45"/>
      <c r="V3264" s="45"/>
      <c r="W3264" s="138"/>
      <c r="X3264" s="138"/>
      <c r="Y3264" s="138"/>
      <c r="Z3264" s="25">
        <v>0.9907407407407407</v>
      </c>
      <c r="AA3264" s="25">
        <v>0.91666666666666663</v>
      </c>
      <c r="AB3264" s="25">
        <v>0.46300000000000002</v>
      </c>
      <c r="AC3264" s="25">
        <v>0.1318</v>
      </c>
      <c r="AD3264" s="104">
        <v>175</v>
      </c>
      <c r="AE3264" s="104">
        <v>23</v>
      </c>
      <c r="AF3264" s="104">
        <v>84</v>
      </c>
      <c r="AG3264" s="104">
        <v>157</v>
      </c>
    </row>
    <row r="3265" spans="1:33">
      <c r="A3265" t="s">
        <v>180</v>
      </c>
      <c r="B3265" s="13" t="s">
        <v>75</v>
      </c>
      <c r="C3265" s="13" t="s">
        <v>185</v>
      </c>
      <c r="D3265" s="13">
        <v>2018</v>
      </c>
      <c r="E3265" s="13">
        <v>2018</v>
      </c>
      <c r="F3265" s="13" t="s">
        <v>324</v>
      </c>
      <c r="G3265" s="88"/>
      <c r="H3265" s="88"/>
      <c r="I3265" s="88"/>
      <c r="J3265" s="88"/>
      <c r="K3265" s="88"/>
      <c r="L3265" s="88"/>
      <c r="M3265" s="45">
        <v>6435</v>
      </c>
      <c r="N3265" s="45">
        <v>11000</v>
      </c>
      <c r="O3265" s="45"/>
      <c r="P3265" s="45"/>
      <c r="Q3265" s="45"/>
      <c r="R3265" s="45"/>
      <c r="S3265" s="45"/>
      <c r="T3265" s="45"/>
      <c r="U3265" s="45"/>
      <c r="V3265" s="45"/>
      <c r="W3265" s="138"/>
      <c r="X3265" s="138"/>
      <c r="Y3265" s="138"/>
      <c r="Z3265" s="25">
        <v>0.99716713881019825</v>
      </c>
      <c r="AA3265" s="25">
        <v>0.9850746268656716</v>
      </c>
      <c r="AB3265" s="25">
        <v>0.46300000000000002</v>
      </c>
      <c r="AC3265" s="25">
        <v>0.1318</v>
      </c>
      <c r="AD3265" s="104">
        <v>650</v>
      </c>
      <c r="AE3265" s="104">
        <v>140</v>
      </c>
      <c r="AF3265" s="104">
        <v>311</v>
      </c>
      <c r="AG3265" s="104">
        <v>622</v>
      </c>
    </row>
    <row r="3266" spans="1:33">
      <c r="A3266" t="s">
        <v>122</v>
      </c>
      <c r="B3266" s="13" t="s">
        <v>74</v>
      </c>
      <c r="C3266" s="13" t="s">
        <v>185</v>
      </c>
      <c r="D3266" s="13">
        <v>2018</v>
      </c>
      <c r="E3266" s="13">
        <v>2018</v>
      </c>
      <c r="F3266" s="13" t="s">
        <v>324</v>
      </c>
      <c r="G3266" s="88"/>
      <c r="H3266" s="88"/>
      <c r="I3266" s="88"/>
      <c r="J3266" s="88"/>
      <c r="K3266" s="88"/>
      <c r="L3266" s="88"/>
      <c r="M3266" s="45">
        <v>92393</v>
      </c>
      <c r="N3266" s="45">
        <v>211352</v>
      </c>
      <c r="O3266" s="45"/>
      <c r="P3266" s="45"/>
      <c r="Q3266" s="45"/>
      <c r="R3266" s="45"/>
      <c r="S3266" s="45"/>
      <c r="T3266" s="45"/>
      <c r="U3266" s="45"/>
      <c r="V3266" s="45"/>
      <c r="W3266" s="138"/>
      <c r="X3266" s="138"/>
      <c r="Y3266" s="138"/>
      <c r="Z3266" s="25">
        <v>0.95121951219512191</v>
      </c>
      <c r="AA3266" s="25">
        <v>0.88264192139737996</v>
      </c>
      <c r="AB3266" s="25">
        <v>0.52900000000000003</v>
      </c>
      <c r="AC3266" s="25">
        <v>4.3900000000000002E-2</v>
      </c>
      <c r="AD3266" s="104">
        <v>5577</v>
      </c>
      <c r="AE3266" s="104">
        <v>2269</v>
      </c>
      <c r="AF3266" s="104">
        <v>11300</v>
      </c>
      <c r="AG3266" s="104">
        <v>25322</v>
      </c>
    </row>
    <row r="3267" spans="1:33">
      <c r="A3267" t="s">
        <v>123</v>
      </c>
      <c r="B3267" s="13" t="s">
        <v>75</v>
      </c>
      <c r="C3267" s="13" t="s">
        <v>185</v>
      </c>
      <c r="D3267" s="13">
        <v>2018</v>
      </c>
      <c r="E3267" s="13">
        <v>2018</v>
      </c>
      <c r="F3267" s="13" t="s">
        <v>324</v>
      </c>
      <c r="G3267" s="88"/>
      <c r="H3267" s="88"/>
      <c r="I3267" s="88"/>
      <c r="J3267" s="88"/>
      <c r="K3267" s="88"/>
      <c r="L3267" s="88"/>
      <c r="M3267" s="45">
        <v>1518</v>
      </c>
      <c r="N3267" s="45">
        <v>3335</v>
      </c>
      <c r="O3267" s="45"/>
      <c r="P3267" s="45"/>
      <c r="Q3267" s="45"/>
      <c r="R3267" s="45"/>
      <c r="S3267" s="45"/>
      <c r="T3267" s="45"/>
      <c r="U3267" s="45"/>
      <c r="V3267" s="45"/>
      <c r="W3267" s="138"/>
      <c r="X3267" s="138"/>
      <c r="Y3267" s="138"/>
      <c r="Z3267" s="25">
        <v>1</v>
      </c>
      <c r="AA3267" s="25">
        <v>0.94444444444444442</v>
      </c>
      <c r="AB3267" s="25">
        <v>0.46300000000000002</v>
      </c>
      <c r="AC3267" s="25">
        <v>0.1318</v>
      </c>
      <c r="AD3267" s="104">
        <v>162</v>
      </c>
      <c r="AE3267" s="104">
        <v>33</v>
      </c>
      <c r="AF3267" s="104">
        <v>168</v>
      </c>
      <c r="AG3267" s="104">
        <v>347</v>
      </c>
    </row>
    <row r="3268" spans="1:33">
      <c r="A3268" t="s">
        <v>124</v>
      </c>
      <c r="B3268" s="13" t="s">
        <v>75</v>
      </c>
      <c r="C3268" s="13" t="s">
        <v>185</v>
      </c>
      <c r="D3268" s="13">
        <v>2018</v>
      </c>
      <c r="E3268" s="13">
        <v>2018</v>
      </c>
      <c r="F3268" s="13" t="s">
        <v>324</v>
      </c>
      <c r="G3268" s="88"/>
      <c r="H3268" s="88"/>
      <c r="I3268" s="88"/>
      <c r="J3268" s="88"/>
      <c r="K3268" s="88"/>
      <c r="L3268" s="88"/>
      <c r="M3268" s="45">
        <v>11775</v>
      </c>
      <c r="N3268" s="45">
        <v>19438</v>
      </c>
      <c r="O3268" s="45"/>
      <c r="P3268" s="45"/>
      <c r="Q3268" s="45"/>
      <c r="R3268" s="45"/>
      <c r="S3268" s="45"/>
      <c r="T3268" s="45"/>
      <c r="U3268" s="45"/>
      <c r="V3268" s="45"/>
      <c r="W3268" s="138"/>
      <c r="X3268" s="138"/>
      <c r="Y3268" s="138"/>
      <c r="Z3268" s="25">
        <v>0.98684210526315785</v>
      </c>
      <c r="AA3268" s="25">
        <v>0.95372233400402417</v>
      </c>
      <c r="AB3268" s="25">
        <v>0.46300000000000002</v>
      </c>
      <c r="AC3268" s="25">
        <v>0.1318</v>
      </c>
      <c r="AD3268" s="104">
        <v>1458</v>
      </c>
      <c r="AE3268" s="104">
        <v>356</v>
      </c>
      <c r="AF3268" s="104">
        <v>444</v>
      </c>
      <c r="AG3268" s="104">
        <v>855</v>
      </c>
    </row>
    <row r="3269" spans="1:33">
      <c r="A3269" t="s">
        <v>125</v>
      </c>
      <c r="B3269" s="13" t="s">
        <v>75</v>
      </c>
      <c r="C3269" s="13" t="s">
        <v>185</v>
      </c>
      <c r="D3269" s="13">
        <v>2018</v>
      </c>
      <c r="E3269" s="13">
        <v>2018</v>
      </c>
      <c r="F3269" s="13" t="s">
        <v>324</v>
      </c>
      <c r="G3269" s="88"/>
      <c r="H3269" s="88"/>
      <c r="I3269" s="88"/>
      <c r="J3269" s="88"/>
      <c r="K3269" s="88"/>
      <c r="L3269" s="88"/>
      <c r="M3269" s="45">
        <v>16965</v>
      </c>
      <c r="N3269" s="45">
        <v>39952</v>
      </c>
      <c r="O3269" s="45"/>
      <c r="P3269" s="45"/>
      <c r="Q3269" s="45"/>
      <c r="R3269" s="45"/>
      <c r="S3269" s="45"/>
      <c r="T3269" s="45"/>
      <c r="U3269" s="45"/>
      <c r="V3269" s="45"/>
      <c r="W3269" s="138"/>
      <c r="X3269" s="138"/>
      <c r="Y3269" s="138"/>
      <c r="Z3269" s="25">
        <v>0.99667036625971139</v>
      </c>
      <c r="AA3269" s="25">
        <v>0.94434137291280151</v>
      </c>
      <c r="AB3269" s="25">
        <v>0.46300000000000002</v>
      </c>
      <c r="AC3269" s="25">
        <v>0.1318</v>
      </c>
      <c r="AD3269" s="104">
        <v>1297</v>
      </c>
      <c r="AE3269" s="104">
        <v>171</v>
      </c>
      <c r="AF3269" s="104">
        <v>780</v>
      </c>
      <c r="AG3269" s="104">
        <v>1547</v>
      </c>
    </row>
    <row r="3270" spans="1:33">
      <c r="A3270" t="s">
        <v>126</v>
      </c>
      <c r="B3270" s="13" t="s">
        <v>75</v>
      </c>
      <c r="C3270" s="13" t="s">
        <v>185</v>
      </c>
      <c r="D3270" s="13">
        <v>2018</v>
      </c>
      <c r="E3270" s="13">
        <v>2018</v>
      </c>
      <c r="F3270" s="13" t="s">
        <v>324</v>
      </c>
      <c r="G3270" s="88"/>
      <c r="H3270" s="88"/>
      <c r="I3270" s="88"/>
      <c r="J3270" s="88"/>
      <c r="K3270" s="88"/>
      <c r="L3270" s="88"/>
      <c r="M3270" s="45">
        <v>1018</v>
      </c>
      <c r="N3270" s="45">
        <v>1897</v>
      </c>
      <c r="O3270" s="45"/>
      <c r="P3270" s="45"/>
      <c r="Q3270" s="45"/>
      <c r="R3270" s="45"/>
      <c r="S3270" s="45"/>
      <c r="T3270" s="45"/>
      <c r="U3270" s="45"/>
      <c r="V3270" s="45"/>
      <c r="W3270" s="138"/>
      <c r="X3270" s="138"/>
      <c r="Y3270" s="138"/>
      <c r="Z3270" s="25">
        <v>1</v>
      </c>
      <c r="AA3270" s="25">
        <v>0.96969696969696972</v>
      </c>
      <c r="AB3270" s="25">
        <v>0.46300000000000002</v>
      </c>
      <c r="AC3270" s="25">
        <v>0.1318</v>
      </c>
      <c r="AD3270" s="104">
        <v>68</v>
      </c>
      <c r="AE3270" s="104">
        <v>4</v>
      </c>
      <c r="AF3270" s="104">
        <v>51</v>
      </c>
      <c r="AG3270" s="104">
        <v>113</v>
      </c>
    </row>
    <row r="3271" spans="1:33">
      <c r="A3271" t="s">
        <v>127</v>
      </c>
      <c r="B3271" s="13" t="s">
        <v>75</v>
      </c>
      <c r="C3271" s="13" t="s">
        <v>185</v>
      </c>
      <c r="D3271" s="13">
        <v>2018</v>
      </c>
      <c r="E3271" s="13">
        <v>2018</v>
      </c>
      <c r="F3271" s="13" t="s">
        <v>324</v>
      </c>
      <c r="G3271" s="88"/>
      <c r="H3271" s="88"/>
      <c r="I3271" s="88"/>
      <c r="J3271" s="88"/>
      <c r="K3271" s="88"/>
      <c r="L3271" s="88"/>
      <c r="M3271" s="45">
        <v>67241</v>
      </c>
      <c r="N3271" s="45">
        <v>153790</v>
      </c>
      <c r="O3271" s="45"/>
      <c r="P3271" s="45"/>
      <c r="Q3271" s="45"/>
      <c r="R3271" s="45"/>
      <c r="S3271" s="45"/>
      <c r="T3271" s="45"/>
      <c r="U3271" s="45"/>
      <c r="V3271" s="45"/>
      <c r="W3271" s="138"/>
      <c r="X3271" s="138"/>
      <c r="Y3271" s="138"/>
      <c r="Z3271" s="25">
        <v>0.99217764319959623</v>
      </c>
      <c r="AA3271" s="25">
        <v>0.91606257153758108</v>
      </c>
      <c r="AB3271" s="25">
        <v>0.36399999999999999</v>
      </c>
      <c r="AC3271" s="25">
        <v>2.0500000000000001E-2</v>
      </c>
      <c r="AD3271" s="104">
        <v>6079</v>
      </c>
      <c r="AE3271" s="104">
        <v>1857</v>
      </c>
      <c r="AF3271" s="104">
        <v>8652</v>
      </c>
      <c r="AG3271" s="104">
        <v>19893</v>
      </c>
    </row>
    <row r="3272" spans="1:33">
      <c r="A3272" t="s">
        <v>128</v>
      </c>
      <c r="B3272" s="13" t="s">
        <v>75</v>
      </c>
      <c r="C3272" s="13" t="s">
        <v>185</v>
      </c>
      <c r="D3272" s="13">
        <v>2018</v>
      </c>
      <c r="E3272" s="13">
        <v>2018</v>
      </c>
      <c r="F3272" s="13" t="s">
        <v>324</v>
      </c>
      <c r="G3272" s="88"/>
      <c r="H3272" s="88"/>
      <c r="I3272" s="88"/>
      <c r="J3272" s="88"/>
      <c r="K3272" s="88"/>
      <c r="L3272" s="88"/>
      <c r="M3272" s="45">
        <v>10485</v>
      </c>
      <c r="N3272" s="45">
        <v>23126</v>
      </c>
      <c r="O3272" s="45"/>
      <c r="P3272" s="45"/>
      <c r="Q3272" s="45"/>
      <c r="R3272" s="45"/>
      <c r="S3272" s="45"/>
      <c r="T3272" s="45"/>
      <c r="U3272" s="45"/>
      <c r="V3272" s="45"/>
      <c r="W3272" s="138"/>
      <c r="X3272" s="138"/>
      <c r="Y3272" s="138"/>
      <c r="Z3272" s="25">
        <v>1</v>
      </c>
      <c r="AA3272" s="25">
        <v>0.97771587743732591</v>
      </c>
      <c r="AB3272" s="25">
        <v>0.46300000000000002</v>
      </c>
      <c r="AC3272" s="25">
        <v>0.1318</v>
      </c>
      <c r="AD3272" s="104">
        <v>882</v>
      </c>
      <c r="AE3272" s="104">
        <v>162</v>
      </c>
      <c r="AF3272" s="104">
        <v>1079</v>
      </c>
      <c r="AG3272" s="104">
        <v>2530</v>
      </c>
    </row>
    <row r="3273" spans="1:33">
      <c r="A3273" t="s">
        <v>129</v>
      </c>
      <c r="B3273" s="13" t="s">
        <v>75</v>
      </c>
      <c r="C3273" s="13" t="s">
        <v>185</v>
      </c>
      <c r="D3273" s="13">
        <v>2018</v>
      </c>
      <c r="E3273" s="13">
        <v>2018</v>
      </c>
      <c r="F3273" s="13" t="s">
        <v>324</v>
      </c>
      <c r="G3273" s="88"/>
      <c r="H3273" s="88"/>
      <c r="I3273" s="88"/>
      <c r="J3273" s="88"/>
      <c r="K3273" s="88"/>
      <c r="L3273" s="88"/>
      <c r="M3273" s="45">
        <v>6254</v>
      </c>
      <c r="N3273" s="45">
        <v>11371</v>
      </c>
      <c r="O3273" s="45"/>
      <c r="P3273" s="45"/>
      <c r="Q3273" s="45"/>
      <c r="R3273" s="45"/>
      <c r="S3273" s="45"/>
      <c r="T3273" s="45"/>
      <c r="U3273" s="45"/>
      <c r="V3273" s="45"/>
      <c r="W3273" s="138"/>
      <c r="X3273" s="138"/>
      <c r="Y3273" s="138"/>
      <c r="Z3273" s="25">
        <v>0.9375</v>
      </c>
      <c r="AA3273" s="25">
        <v>0.77868852459016391</v>
      </c>
      <c r="AB3273" s="25">
        <v>0.46300000000000002</v>
      </c>
      <c r="AC3273" s="25">
        <v>0.1318</v>
      </c>
      <c r="AD3273" s="104">
        <v>508</v>
      </c>
      <c r="AE3273" s="104">
        <v>70</v>
      </c>
      <c r="AF3273" s="104">
        <v>319</v>
      </c>
      <c r="AG3273" s="104">
        <v>632</v>
      </c>
    </row>
    <row r="3274" spans="1:33">
      <c r="A3274" t="s">
        <v>130</v>
      </c>
      <c r="B3274" s="13" t="s">
        <v>75</v>
      </c>
      <c r="C3274" s="13" t="s">
        <v>185</v>
      </c>
      <c r="D3274" s="13">
        <v>2018</v>
      </c>
      <c r="E3274" s="13">
        <v>2018</v>
      </c>
      <c r="F3274" s="13" t="s">
        <v>324</v>
      </c>
      <c r="G3274" s="88"/>
      <c r="H3274" s="88"/>
      <c r="I3274" s="88"/>
      <c r="J3274" s="88"/>
      <c r="K3274" s="88"/>
      <c r="L3274" s="88"/>
      <c r="M3274" s="45">
        <v>1463</v>
      </c>
      <c r="N3274" s="45">
        <v>2897</v>
      </c>
      <c r="O3274" s="45"/>
      <c r="P3274" s="45"/>
      <c r="Q3274" s="45"/>
      <c r="R3274" s="45"/>
      <c r="S3274" s="45"/>
      <c r="T3274" s="45"/>
      <c r="U3274" s="45"/>
      <c r="V3274" s="45"/>
      <c r="W3274" s="138"/>
      <c r="X3274" s="138"/>
      <c r="Y3274" s="138"/>
      <c r="Z3274" s="25">
        <v>0.92391304347826086</v>
      </c>
      <c r="AA3274" s="25">
        <v>0.88888888888888884</v>
      </c>
      <c r="AB3274" s="25">
        <v>0.46300000000000002</v>
      </c>
      <c r="AC3274" s="25">
        <v>0.1318</v>
      </c>
      <c r="AD3274" s="104">
        <v>126</v>
      </c>
      <c r="AE3274" s="104">
        <v>29</v>
      </c>
      <c r="AF3274" s="104">
        <v>75</v>
      </c>
      <c r="AG3274" s="104">
        <v>144</v>
      </c>
    </row>
    <row r="3275" spans="1:33">
      <c r="A3275" t="s">
        <v>131</v>
      </c>
      <c r="B3275" s="13" t="s">
        <v>76</v>
      </c>
      <c r="C3275" s="13" t="s">
        <v>185</v>
      </c>
      <c r="D3275" s="13">
        <v>2018</v>
      </c>
      <c r="E3275" s="13">
        <v>2018</v>
      </c>
      <c r="F3275" s="13" t="s">
        <v>324</v>
      </c>
      <c r="G3275" s="88"/>
      <c r="H3275" s="88"/>
      <c r="I3275" s="88"/>
      <c r="J3275" s="88"/>
      <c r="K3275" s="88"/>
      <c r="L3275" s="88"/>
      <c r="M3275" s="45">
        <v>551618</v>
      </c>
      <c r="N3275" s="45">
        <v>1071511</v>
      </c>
      <c r="O3275" s="45"/>
      <c r="P3275" s="45"/>
      <c r="Q3275" s="45"/>
      <c r="R3275" s="45"/>
      <c r="S3275" s="45"/>
      <c r="T3275" s="45"/>
      <c r="U3275" s="45"/>
      <c r="V3275" s="45"/>
      <c r="W3275" s="138"/>
      <c r="X3275" s="138"/>
      <c r="Y3275" s="138"/>
      <c r="Z3275" s="25">
        <v>0.99197903179966529</v>
      </c>
      <c r="AA3275" s="25">
        <v>0.90728018811379041</v>
      </c>
      <c r="AB3275" s="25">
        <v>0.61099999999999999</v>
      </c>
      <c r="AC3275" s="25">
        <v>8.8200000000000001E-2</v>
      </c>
      <c r="AD3275" s="104">
        <v>45195</v>
      </c>
      <c r="AE3275" s="104">
        <v>22258</v>
      </c>
      <c r="AF3275" s="104">
        <v>80539</v>
      </c>
      <c r="AG3275" s="104">
        <v>165868</v>
      </c>
    </row>
    <row r="3276" spans="1:33">
      <c r="A3276" t="s">
        <v>132</v>
      </c>
      <c r="B3276" s="13" t="s">
        <v>75</v>
      </c>
      <c r="C3276" s="13" t="s">
        <v>185</v>
      </c>
      <c r="D3276" s="13">
        <v>2018</v>
      </c>
      <c r="E3276" s="13">
        <v>2018</v>
      </c>
      <c r="F3276" s="13" t="s">
        <v>324</v>
      </c>
      <c r="G3276" s="88"/>
      <c r="H3276" s="88"/>
      <c r="I3276" s="88"/>
      <c r="J3276" s="88"/>
      <c r="K3276" s="88"/>
      <c r="L3276" s="88"/>
      <c r="M3276" s="45">
        <v>10990</v>
      </c>
      <c r="N3276" s="45">
        <v>26345</v>
      </c>
      <c r="O3276" s="45"/>
      <c r="P3276" s="45"/>
      <c r="Q3276" s="45"/>
      <c r="R3276" s="45"/>
      <c r="S3276" s="45"/>
      <c r="T3276" s="45"/>
      <c r="U3276" s="45"/>
      <c r="V3276" s="45"/>
      <c r="W3276" s="138"/>
      <c r="X3276" s="138"/>
      <c r="Y3276" s="138"/>
      <c r="Z3276" s="25">
        <v>0.9886104783599089</v>
      </c>
      <c r="AA3276" s="25">
        <v>0.98281786941580751</v>
      </c>
      <c r="AB3276" s="25">
        <v>0.46300000000000002</v>
      </c>
      <c r="AC3276" s="25">
        <v>0.1318</v>
      </c>
      <c r="AD3276" s="104">
        <v>691</v>
      </c>
      <c r="AE3276" s="104">
        <v>10</v>
      </c>
      <c r="AF3276" s="104">
        <v>2306</v>
      </c>
      <c r="AG3276" s="104">
        <v>5505</v>
      </c>
    </row>
    <row r="3277" spans="1:33">
      <c r="A3277" t="s">
        <v>133</v>
      </c>
      <c r="B3277" s="13" t="s">
        <v>75</v>
      </c>
      <c r="C3277" s="13" t="s">
        <v>185</v>
      </c>
      <c r="D3277" s="13">
        <v>2018</v>
      </c>
      <c r="E3277" s="13">
        <v>2018</v>
      </c>
      <c r="F3277" s="13" t="s">
        <v>324</v>
      </c>
      <c r="G3277" s="88"/>
      <c r="H3277" s="88"/>
      <c r="I3277" s="88"/>
      <c r="J3277" s="88"/>
      <c r="K3277" s="88"/>
      <c r="L3277" s="88"/>
      <c r="M3277" s="45">
        <v>6001</v>
      </c>
      <c r="N3277" s="45">
        <v>9717</v>
      </c>
      <c r="O3277" s="45"/>
      <c r="P3277" s="45"/>
      <c r="Q3277" s="45"/>
      <c r="R3277" s="45"/>
      <c r="S3277" s="45"/>
      <c r="T3277" s="45"/>
      <c r="U3277" s="45"/>
      <c r="V3277" s="45"/>
      <c r="W3277" s="138"/>
      <c r="X3277" s="138"/>
      <c r="Y3277" s="138"/>
      <c r="Z3277" s="25">
        <v>0.98986486486486491</v>
      </c>
      <c r="AA3277" s="25">
        <v>0.95431472081218272</v>
      </c>
      <c r="AB3277" s="25">
        <v>0.46300000000000002</v>
      </c>
      <c r="AC3277" s="25">
        <v>0.1318</v>
      </c>
      <c r="AD3277" s="104">
        <v>503</v>
      </c>
      <c r="AE3277" s="104">
        <v>167</v>
      </c>
      <c r="AF3277" s="104">
        <v>1056</v>
      </c>
      <c r="AG3277" s="104">
        <v>1901</v>
      </c>
    </row>
    <row r="3278" spans="1:33">
      <c r="A3278" t="s">
        <v>134</v>
      </c>
      <c r="B3278" s="13" t="s">
        <v>75</v>
      </c>
      <c r="C3278" s="13" t="s">
        <v>185</v>
      </c>
      <c r="D3278" s="13">
        <v>2018</v>
      </c>
      <c r="E3278" s="13">
        <v>2018</v>
      </c>
      <c r="F3278" s="13" t="s">
        <v>324</v>
      </c>
      <c r="G3278" s="88"/>
      <c r="H3278" s="88"/>
      <c r="I3278" s="88"/>
      <c r="J3278" s="88"/>
      <c r="K3278" s="88"/>
      <c r="L3278" s="88"/>
      <c r="M3278" s="45">
        <v>1011</v>
      </c>
      <c r="N3278" s="45">
        <v>1815</v>
      </c>
      <c r="O3278" s="45"/>
      <c r="P3278" s="45"/>
      <c r="Q3278" s="45"/>
      <c r="R3278" s="45"/>
      <c r="S3278" s="45"/>
      <c r="T3278" s="45"/>
      <c r="U3278" s="45"/>
      <c r="V3278" s="45"/>
      <c r="W3278" s="138"/>
      <c r="X3278" s="138"/>
      <c r="Y3278" s="138"/>
      <c r="Z3278" s="25">
        <v>1</v>
      </c>
      <c r="AA3278" s="25">
        <v>0.92307692307692313</v>
      </c>
      <c r="AB3278" s="25">
        <v>0.46300000000000002</v>
      </c>
      <c r="AC3278" s="25">
        <v>0.1318</v>
      </c>
      <c r="AD3278" s="104">
        <v>104</v>
      </c>
      <c r="AE3278" s="104">
        <v>13</v>
      </c>
      <c r="AF3278" s="104">
        <v>15</v>
      </c>
      <c r="AG3278" s="104">
        <v>29</v>
      </c>
    </row>
    <row r="3279" spans="1:33">
      <c r="A3279" t="s">
        <v>135</v>
      </c>
      <c r="B3279" s="13" t="s">
        <v>75</v>
      </c>
      <c r="C3279" s="13" t="s">
        <v>185</v>
      </c>
      <c r="D3279" s="13">
        <v>2018</v>
      </c>
      <c r="E3279" s="13">
        <v>2018</v>
      </c>
      <c r="F3279" s="13" t="s">
        <v>324</v>
      </c>
      <c r="G3279" s="88"/>
      <c r="H3279" s="88"/>
      <c r="I3279" s="88"/>
      <c r="J3279" s="88"/>
      <c r="K3279" s="88"/>
      <c r="L3279" s="88"/>
      <c r="M3279" s="45">
        <v>6083</v>
      </c>
      <c r="N3279" s="45">
        <v>11217</v>
      </c>
      <c r="O3279" s="45"/>
      <c r="P3279" s="45"/>
      <c r="Q3279" s="45"/>
      <c r="R3279" s="45"/>
      <c r="S3279" s="45"/>
      <c r="T3279" s="45"/>
      <c r="U3279" s="45"/>
      <c r="V3279" s="45"/>
      <c r="W3279" s="138"/>
      <c r="X3279" s="138"/>
      <c r="Y3279" s="138"/>
      <c r="Z3279" s="25">
        <v>0.9341772151898734</v>
      </c>
      <c r="AA3279" s="25">
        <v>0.91666666666666663</v>
      </c>
      <c r="AB3279" s="25">
        <v>0.46300000000000002</v>
      </c>
      <c r="AC3279" s="25">
        <v>0.1318</v>
      </c>
      <c r="AD3279" s="104">
        <v>528</v>
      </c>
      <c r="AE3279" s="104">
        <v>58</v>
      </c>
      <c r="AF3279" s="104">
        <v>442</v>
      </c>
      <c r="AG3279" s="104">
        <v>983</v>
      </c>
    </row>
    <row r="3280" spans="1:33">
      <c r="A3280" t="s">
        <v>136</v>
      </c>
      <c r="B3280" s="13" t="s">
        <v>75</v>
      </c>
      <c r="C3280" s="13" t="s">
        <v>185</v>
      </c>
      <c r="D3280" s="13">
        <v>2018</v>
      </c>
      <c r="E3280" s="13">
        <v>2018</v>
      </c>
      <c r="F3280" s="13" t="s">
        <v>324</v>
      </c>
      <c r="G3280" s="88"/>
      <c r="H3280" s="88"/>
      <c r="I3280" s="88"/>
      <c r="J3280" s="88"/>
      <c r="K3280" s="88"/>
      <c r="L3280" s="88"/>
      <c r="M3280" s="45">
        <v>22639</v>
      </c>
      <c r="N3280" s="45">
        <v>51344</v>
      </c>
      <c r="O3280" s="45"/>
      <c r="P3280" s="45"/>
      <c r="Q3280" s="45"/>
      <c r="R3280" s="45"/>
      <c r="S3280" s="45"/>
      <c r="T3280" s="45"/>
      <c r="U3280" s="45"/>
      <c r="V3280" s="45"/>
      <c r="W3280" s="138"/>
      <c r="X3280" s="138"/>
      <c r="Y3280" s="138"/>
      <c r="Z3280" s="25">
        <v>0.98234683281412249</v>
      </c>
      <c r="AA3280" s="25">
        <v>0.96423248882265278</v>
      </c>
      <c r="AB3280" s="25">
        <v>0.66700000000000004</v>
      </c>
      <c r="AC3280" s="25">
        <v>2.6100000000000002E-2</v>
      </c>
      <c r="AD3280" s="104">
        <v>1725</v>
      </c>
      <c r="AE3280" s="104">
        <v>393</v>
      </c>
      <c r="AF3280" s="104">
        <v>3010</v>
      </c>
      <c r="AG3280" s="104">
        <v>6980</v>
      </c>
    </row>
    <row r="3281" spans="1:33">
      <c r="A3281" t="s">
        <v>137</v>
      </c>
      <c r="B3281" s="13" t="s">
        <v>75</v>
      </c>
      <c r="C3281" s="13" t="s">
        <v>185</v>
      </c>
      <c r="D3281" s="13">
        <v>2018</v>
      </c>
      <c r="E3281" s="13">
        <v>2018</v>
      </c>
      <c r="F3281" s="13" t="s">
        <v>324</v>
      </c>
      <c r="G3281" s="88"/>
      <c r="H3281" s="88"/>
      <c r="I3281" s="88"/>
      <c r="J3281" s="88"/>
      <c r="K3281" s="88"/>
      <c r="L3281" s="88"/>
      <c r="M3281" s="45">
        <v>596</v>
      </c>
      <c r="N3281" s="45">
        <v>1208</v>
      </c>
      <c r="O3281" s="45"/>
      <c r="P3281" s="45"/>
      <c r="Q3281" s="45"/>
      <c r="R3281" s="45"/>
      <c r="S3281" s="45"/>
      <c r="T3281" s="45"/>
      <c r="U3281" s="45"/>
      <c r="V3281" s="45"/>
      <c r="W3281" s="138"/>
      <c r="X3281" s="138"/>
      <c r="Y3281" s="138"/>
      <c r="Z3281" s="25">
        <v>0.96</v>
      </c>
      <c r="AA3281" s="25">
        <v>1</v>
      </c>
      <c r="AB3281" s="25">
        <v>0.46300000000000002</v>
      </c>
      <c r="AC3281" s="25">
        <v>0.1318</v>
      </c>
      <c r="AD3281" s="104">
        <v>39</v>
      </c>
      <c r="AE3281" s="104">
        <v>6</v>
      </c>
      <c r="AF3281" s="104">
        <v>28</v>
      </c>
      <c r="AG3281" s="104">
        <v>49</v>
      </c>
    </row>
    <row r="3282" spans="1:33">
      <c r="A3282" t="s">
        <v>138</v>
      </c>
      <c r="B3282" s="13" t="s">
        <v>75</v>
      </c>
      <c r="C3282" s="13" t="s">
        <v>185</v>
      </c>
      <c r="D3282" s="13">
        <v>2018</v>
      </c>
      <c r="E3282" s="13">
        <v>2018</v>
      </c>
      <c r="F3282" s="13" t="s">
        <v>324</v>
      </c>
      <c r="G3282" s="88"/>
      <c r="H3282" s="88"/>
      <c r="I3282" s="88"/>
      <c r="J3282" s="88"/>
      <c r="K3282" s="88"/>
      <c r="L3282" s="88"/>
      <c r="M3282" s="45">
        <v>378</v>
      </c>
      <c r="N3282" s="45">
        <v>656</v>
      </c>
      <c r="O3282" s="45"/>
      <c r="P3282" s="45"/>
      <c r="Q3282" s="45"/>
      <c r="R3282" s="45"/>
      <c r="S3282" s="45"/>
      <c r="T3282" s="45"/>
      <c r="U3282" s="45"/>
      <c r="V3282" s="45"/>
      <c r="W3282" s="138"/>
      <c r="X3282" s="138"/>
      <c r="Y3282" s="138"/>
      <c r="Z3282" s="25">
        <v>0.93103448275862066</v>
      </c>
      <c r="AA3282" s="25">
        <v>1</v>
      </c>
      <c r="AB3282" s="25">
        <v>0.46300000000000002</v>
      </c>
      <c r="AC3282" s="25">
        <v>0.1318</v>
      </c>
      <c r="AD3282" s="104">
        <v>44</v>
      </c>
      <c r="AE3282" s="104">
        <v>13</v>
      </c>
      <c r="AF3282" s="104">
        <v>47</v>
      </c>
      <c r="AG3282" s="104">
        <v>98</v>
      </c>
    </row>
    <row r="3283" spans="1:33">
      <c r="A3283" t="s">
        <v>139</v>
      </c>
      <c r="B3283" s="13" t="s">
        <v>75</v>
      </c>
      <c r="C3283" s="13" t="s">
        <v>185</v>
      </c>
      <c r="D3283" s="13">
        <v>2018</v>
      </c>
      <c r="E3283" s="13">
        <v>2018</v>
      </c>
      <c r="F3283" s="13" t="s">
        <v>324</v>
      </c>
      <c r="G3283" s="88"/>
      <c r="H3283" s="88"/>
      <c r="I3283" s="88"/>
      <c r="J3283" s="88"/>
      <c r="K3283" s="88"/>
      <c r="L3283" s="88"/>
      <c r="M3283" s="45">
        <v>18023</v>
      </c>
      <c r="N3283" s="45">
        <v>39031</v>
      </c>
      <c r="O3283" s="45"/>
      <c r="P3283" s="45"/>
      <c r="Q3283" s="45"/>
      <c r="R3283" s="45"/>
      <c r="S3283" s="45"/>
      <c r="T3283" s="45"/>
      <c r="U3283" s="45"/>
      <c r="V3283" s="45"/>
      <c r="W3283" s="138"/>
      <c r="X3283" s="138"/>
      <c r="Y3283" s="138"/>
      <c r="Z3283" s="25">
        <v>0.99433748584371462</v>
      </c>
      <c r="AA3283" s="25">
        <v>0.95608782435129736</v>
      </c>
      <c r="AB3283" s="25">
        <v>0.25</v>
      </c>
      <c r="AC3283" s="25">
        <v>6.8500000000000005E-2</v>
      </c>
      <c r="AD3283" s="104">
        <v>1684</v>
      </c>
      <c r="AE3283" s="104">
        <v>512</v>
      </c>
      <c r="AF3283" s="104">
        <v>5264</v>
      </c>
      <c r="AG3283" s="104">
        <v>12065</v>
      </c>
    </row>
    <row r="3284" spans="1:33">
      <c r="A3284" t="s">
        <v>140</v>
      </c>
      <c r="B3284" s="13" t="s">
        <v>75</v>
      </c>
      <c r="C3284" s="13" t="s">
        <v>185</v>
      </c>
      <c r="D3284" s="13">
        <v>2018</v>
      </c>
      <c r="E3284" s="13">
        <v>2018</v>
      </c>
      <c r="F3284" s="13" t="s">
        <v>324</v>
      </c>
      <c r="G3284" s="88"/>
      <c r="H3284" s="88"/>
      <c r="I3284" s="88"/>
      <c r="J3284" s="88"/>
      <c r="K3284" s="88"/>
      <c r="L3284" s="88"/>
      <c r="M3284" s="45">
        <v>2814</v>
      </c>
      <c r="N3284" s="45">
        <v>5517</v>
      </c>
      <c r="O3284" s="45"/>
      <c r="P3284" s="45"/>
      <c r="Q3284" s="45"/>
      <c r="R3284" s="45"/>
      <c r="S3284" s="45"/>
      <c r="T3284" s="45"/>
      <c r="U3284" s="45"/>
      <c r="V3284" s="45"/>
      <c r="W3284" s="138"/>
      <c r="X3284" s="138"/>
      <c r="Y3284" s="138"/>
      <c r="Z3284" s="25">
        <v>0.97916666666666663</v>
      </c>
      <c r="AA3284" s="25">
        <v>0.97435897435897434</v>
      </c>
      <c r="AB3284" s="25">
        <v>0.46300000000000002</v>
      </c>
      <c r="AC3284" s="25">
        <v>0.1318</v>
      </c>
      <c r="AD3284" s="104">
        <v>300</v>
      </c>
      <c r="AE3284" s="104">
        <v>74</v>
      </c>
      <c r="AF3284" s="104">
        <v>566</v>
      </c>
      <c r="AG3284" s="104">
        <v>1202</v>
      </c>
    </row>
    <row r="3285" spans="1:33">
      <c r="A3285" t="s">
        <v>141</v>
      </c>
      <c r="B3285" s="13" t="s">
        <v>75</v>
      </c>
      <c r="C3285" s="13" t="s">
        <v>185</v>
      </c>
      <c r="D3285" s="13">
        <v>2018</v>
      </c>
      <c r="E3285" s="13">
        <v>2018</v>
      </c>
      <c r="F3285" s="13" t="s">
        <v>324</v>
      </c>
      <c r="G3285" s="88"/>
      <c r="H3285" s="88"/>
      <c r="I3285" s="88"/>
      <c r="J3285" s="88"/>
      <c r="K3285" s="88"/>
      <c r="L3285" s="88"/>
      <c r="M3285" s="45">
        <v>4214</v>
      </c>
      <c r="N3285" s="45">
        <v>7145</v>
      </c>
      <c r="O3285" s="45"/>
      <c r="P3285" s="45"/>
      <c r="Q3285" s="45"/>
      <c r="R3285" s="45"/>
      <c r="S3285" s="45"/>
      <c r="T3285" s="45"/>
      <c r="U3285" s="45"/>
      <c r="V3285" s="45"/>
      <c r="W3285" s="138"/>
      <c r="X3285" s="138"/>
      <c r="Y3285" s="138"/>
      <c r="Z3285" s="25">
        <v>0.77011494252873569</v>
      </c>
      <c r="AA3285" s="25">
        <v>0.86781609195402298</v>
      </c>
      <c r="AB3285" s="25">
        <v>0.46300000000000002</v>
      </c>
      <c r="AC3285" s="25">
        <v>0.1318</v>
      </c>
      <c r="AD3285" s="104">
        <v>394</v>
      </c>
      <c r="AE3285" s="104">
        <v>128</v>
      </c>
      <c r="AF3285" s="104">
        <v>103</v>
      </c>
      <c r="AG3285" s="104">
        <v>184</v>
      </c>
    </row>
    <row r="3286" spans="1:33">
      <c r="A3286" t="s">
        <v>142</v>
      </c>
      <c r="B3286" s="13" t="s">
        <v>74</v>
      </c>
      <c r="C3286" s="13" t="s">
        <v>185</v>
      </c>
      <c r="D3286" s="13">
        <v>2018</v>
      </c>
      <c r="E3286" s="13">
        <v>2018</v>
      </c>
      <c r="F3286" s="13" t="s">
        <v>324</v>
      </c>
      <c r="G3286" s="88"/>
      <c r="H3286" s="88"/>
      <c r="I3286" s="88"/>
      <c r="J3286" s="88"/>
      <c r="K3286" s="88"/>
      <c r="L3286" s="88"/>
      <c r="M3286" s="45">
        <v>108255</v>
      </c>
      <c r="N3286" s="45">
        <v>213968</v>
      </c>
      <c r="O3286" s="45"/>
      <c r="P3286" s="45"/>
      <c r="Q3286" s="45"/>
      <c r="R3286" s="45"/>
      <c r="S3286" s="45"/>
      <c r="T3286" s="45"/>
      <c r="U3286" s="45"/>
      <c r="V3286" s="45"/>
      <c r="W3286" s="138"/>
      <c r="X3286" s="138"/>
      <c r="Y3286" s="138"/>
      <c r="Z3286" s="25">
        <v>0.98797750630211367</v>
      </c>
      <c r="AA3286" s="25">
        <v>0.99787685774946921</v>
      </c>
      <c r="AB3286" s="25">
        <v>0.56799999999999995</v>
      </c>
      <c r="AC3286" s="25">
        <v>7.6600000000000001E-2</v>
      </c>
      <c r="AD3286" s="104">
        <v>8442</v>
      </c>
      <c r="AE3286" s="104">
        <v>2928</v>
      </c>
      <c r="AF3286" s="104">
        <v>21636</v>
      </c>
      <c r="AG3286" s="104">
        <v>47122</v>
      </c>
    </row>
    <row r="3287" spans="1:33">
      <c r="A3287" t="s">
        <v>143</v>
      </c>
      <c r="B3287" s="13" t="s">
        <v>74</v>
      </c>
      <c r="C3287" s="13" t="s">
        <v>185</v>
      </c>
      <c r="D3287" s="13">
        <v>2018</v>
      </c>
      <c r="E3287" s="13">
        <v>2018</v>
      </c>
      <c r="F3287" s="13" t="s">
        <v>324</v>
      </c>
      <c r="G3287" s="88"/>
      <c r="H3287" s="88"/>
      <c r="I3287" s="88"/>
      <c r="J3287" s="88"/>
      <c r="K3287" s="88"/>
      <c r="L3287" s="88"/>
      <c r="M3287" s="45">
        <v>8578</v>
      </c>
      <c r="N3287" s="45">
        <v>14822</v>
      </c>
      <c r="O3287" s="45"/>
      <c r="P3287" s="45"/>
      <c r="Q3287" s="45"/>
      <c r="R3287" s="45"/>
      <c r="S3287" s="45"/>
      <c r="T3287" s="45"/>
      <c r="U3287" s="45"/>
      <c r="V3287" s="45"/>
      <c r="W3287" s="138"/>
      <c r="X3287" s="138"/>
      <c r="Y3287" s="138"/>
      <c r="Z3287" s="25">
        <v>1</v>
      </c>
      <c r="AA3287" s="25">
        <v>0.90909090909090906</v>
      </c>
      <c r="AB3287" s="25">
        <v>0.46300000000000002</v>
      </c>
      <c r="AC3287" s="25">
        <v>0.1318</v>
      </c>
      <c r="AD3287" s="104">
        <v>716</v>
      </c>
      <c r="AE3287" s="104">
        <v>375</v>
      </c>
      <c r="AF3287" s="104">
        <v>514</v>
      </c>
      <c r="AG3287" s="104">
        <v>1076</v>
      </c>
    </row>
    <row r="3288" spans="1:33">
      <c r="A3288" t="s">
        <v>144</v>
      </c>
      <c r="B3288" s="13" t="s">
        <v>75</v>
      </c>
      <c r="C3288" s="13" t="s">
        <v>185</v>
      </c>
      <c r="D3288" s="13">
        <v>2018</v>
      </c>
      <c r="E3288" s="13">
        <v>2018</v>
      </c>
      <c r="F3288" s="13" t="s">
        <v>324</v>
      </c>
      <c r="G3288" s="88"/>
      <c r="H3288" s="88"/>
      <c r="I3288" s="88"/>
      <c r="J3288" s="88"/>
      <c r="K3288" s="88"/>
      <c r="L3288" s="88"/>
      <c r="M3288" s="45">
        <v>1094</v>
      </c>
      <c r="N3288" s="45">
        <v>1982</v>
      </c>
      <c r="O3288" s="45"/>
      <c r="P3288" s="45"/>
      <c r="Q3288" s="45"/>
      <c r="R3288" s="45"/>
      <c r="S3288" s="45"/>
      <c r="T3288" s="45"/>
      <c r="U3288" s="45"/>
      <c r="V3288" s="45"/>
      <c r="W3288" s="138"/>
      <c r="X3288" s="138"/>
      <c r="Y3288" s="138"/>
      <c r="Z3288" s="25">
        <v>0.98717948717948723</v>
      </c>
      <c r="AA3288" s="25">
        <v>0.98305084745762716</v>
      </c>
      <c r="AB3288" s="25">
        <v>0.46300000000000002</v>
      </c>
      <c r="AC3288" s="25">
        <v>0.1318</v>
      </c>
      <c r="AD3288" s="104">
        <v>127</v>
      </c>
      <c r="AE3288" s="104">
        <v>20</v>
      </c>
      <c r="AF3288" s="104">
        <v>38</v>
      </c>
      <c r="AG3288" s="104">
        <v>64</v>
      </c>
    </row>
    <row r="3289" spans="1:33">
      <c r="A3289" t="s">
        <v>145</v>
      </c>
      <c r="B3289" s="13" t="s">
        <v>75</v>
      </c>
      <c r="C3289" s="13" t="s">
        <v>185</v>
      </c>
      <c r="D3289" s="13">
        <v>2018</v>
      </c>
      <c r="E3289" s="13">
        <v>2018</v>
      </c>
      <c r="F3289" s="13" t="s">
        <v>324</v>
      </c>
      <c r="G3289" s="88"/>
      <c r="H3289" s="88"/>
      <c r="I3289" s="88"/>
      <c r="J3289" s="88"/>
      <c r="K3289" s="88"/>
      <c r="L3289" s="88"/>
      <c r="M3289" s="45">
        <v>115661</v>
      </c>
      <c r="N3289" s="45">
        <v>250923</v>
      </c>
      <c r="O3289" s="45"/>
      <c r="P3289" s="45"/>
      <c r="Q3289" s="45"/>
      <c r="R3289" s="45"/>
      <c r="S3289" s="45"/>
      <c r="T3289" s="45"/>
      <c r="U3289" s="45"/>
      <c r="V3289" s="45"/>
      <c r="W3289" s="138"/>
      <c r="X3289" s="138"/>
      <c r="Y3289" s="138"/>
      <c r="Z3289" s="25">
        <v>0.98578982154659611</v>
      </c>
      <c r="AA3289" s="25">
        <v>0.86265004616805174</v>
      </c>
      <c r="AB3289" s="25">
        <v>0.59399999999999997</v>
      </c>
      <c r="AC3289" s="25">
        <v>4.0899999999999999E-2</v>
      </c>
      <c r="AD3289" s="104">
        <v>11631</v>
      </c>
      <c r="AE3289" s="104">
        <v>3850</v>
      </c>
      <c r="AF3289" s="104">
        <v>12119</v>
      </c>
      <c r="AG3289" s="104">
        <v>27389</v>
      </c>
    </row>
    <row r="3290" spans="1:33">
      <c r="A3290" t="s">
        <v>146</v>
      </c>
      <c r="B3290" s="13" t="s">
        <v>74</v>
      </c>
      <c r="C3290" s="13" t="s">
        <v>185</v>
      </c>
      <c r="D3290" s="13">
        <v>2018</v>
      </c>
      <c r="E3290" s="13">
        <v>2018</v>
      </c>
      <c r="F3290" s="13" t="s">
        <v>324</v>
      </c>
      <c r="G3290" s="88"/>
      <c r="H3290" s="88"/>
      <c r="I3290" s="88"/>
      <c r="J3290" s="88"/>
      <c r="K3290" s="88"/>
      <c r="L3290" s="88"/>
      <c r="M3290" s="45">
        <v>94658</v>
      </c>
      <c r="N3290" s="45">
        <v>195718</v>
      </c>
      <c r="O3290" s="45"/>
      <c r="P3290" s="45"/>
      <c r="Q3290" s="45"/>
      <c r="R3290" s="45"/>
      <c r="S3290" s="45"/>
      <c r="T3290" s="45"/>
      <c r="U3290" s="45"/>
      <c r="V3290" s="45"/>
      <c r="W3290" s="138"/>
      <c r="X3290" s="138"/>
      <c r="Y3290" s="138"/>
      <c r="Z3290" s="25">
        <v>0.99506387921022066</v>
      </c>
      <c r="AA3290" s="25">
        <v>0.92661870503597121</v>
      </c>
      <c r="AB3290" s="25">
        <v>0.58299999999999996</v>
      </c>
      <c r="AC3290" s="25">
        <v>6.1400000000000003E-2</v>
      </c>
      <c r="AD3290" s="104">
        <v>9163</v>
      </c>
      <c r="AE3290" s="104">
        <v>3555</v>
      </c>
      <c r="AF3290" s="104">
        <v>7015</v>
      </c>
      <c r="AG3290" s="104">
        <v>14013</v>
      </c>
    </row>
    <row r="3291" spans="1:33">
      <c r="A3291" t="s">
        <v>147</v>
      </c>
      <c r="B3291" s="13" t="s">
        <v>75</v>
      </c>
      <c r="C3291" s="13" t="s">
        <v>185</v>
      </c>
      <c r="D3291" s="13">
        <v>2018</v>
      </c>
      <c r="E3291" s="13">
        <v>2018</v>
      </c>
      <c r="F3291" s="13" t="s">
        <v>324</v>
      </c>
      <c r="G3291" s="88"/>
      <c r="H3291" s="88"/>
      <c r="I3291" s="88"/>
      <c r="J3291" s="88"/>
      <c r="K3291" s="88"/>
      <c r="L3291" s="88"/>
      <c r="M3291" s="45">
        <v>2100</v>
      </c>
      <c r="N3291" s="45">
        <v>4473</v>
      </c>
      <c r="O3291" s="45"/>
      <c r="P3291" s="45"/>
      <c r="Q3291" s="45"/>
      <c r="R3291" s="45"/>
      <c r="S3291" s="45"/>
      <c r="T3291" s="45"/>
      <c r="U3291" s="45"/>
      <c r="V3291" s="45"/>
      <c r="W3291" s="138"/>
      <c r="X3291" s="138"/>
      <c r="Y3291" s="138"/>
      <c r="Z3291" s="25">
        <v>1</v>
      </c>
      <c r="AA3291" s="25">
        <v>0.98630136986301364</v>
      </c>
      <c r="AB3291" s="25">
        <v>0.46300000000000002</v>
      </c>
      <c r="AC3291" s="25">
        <v>0.1318</v>
      </c>
      <c r="AD3291" s="104">
        <v>165</v>
      </c>
      <c r="AE3291" s="104">
        <v>40</v>
      </c>
      <c r="AF3291" s="104">
        <v>255</v>
      </c>
      <c r="AG3291" s="104">
        <v>617</v>
      </c>
    </row>
    <row r="3292" spans="1:33">
      <c r="A3292" t="s">
        <v>148</v>
      </c>
      <c r="B3292" s="13" t="s">
        <v>75</v>
      </c>
      <c r="C3292" s="13" t="s">
        <v>185</v>
      </c>
      <c r="D3292" s="13">
        <v>2018</v>
      </c>
      <c r="E3292" s="13">
        <v>2018</v>
      </c>
      <c r="F3292" s="13" t="s">
        <v>324</v>
      </c>
      <c r="G3292" s="88"/>
      <c r="H3292" s="88"/>
      <c r="I3292" s="88"/>
      <c r="J3292" s="88"/>
      <c r="K3292" s="88"/>
      <c r="L3292" s="88"/>
      <c r="M3292" s="45">
        <v>155954</v>
      </c>
      <c r="N3292" s="45">
        <v>336316</v>
      </c>
      <c r="O3292" s="45"/>
      <c r="P3292" s="45"/>
      <c r="Q3292" s="45"/>
      <c r="R3292" s="45"/>
      <c r="S3292" s="45"/>
      <c r="T3292" s="45"/>
      <c r="U3292" s="45"/>
      <c r="V3292" s="45"/>
      <c r="W3292" s="138"/>
      <c r="X3292" s="138"/>
      <c r="Y3292" s="138"/>
      <c r="Z3292" s="25">
        <v>0.99279035710262475</v>
      </c>
      <c r="AA3292" s="25">
        <v>0.91076769690927217</v>
      </c>
      <c r="AB3292" s="25">
        <v>0.45</v>
      </c>
      <c r="AC3292" s="25">
        <v>6.0699999999999997E-2</v>
      </c>
      <c r="AD3292" s="104">
        <v>13211</v>
      </c>
      <c r="AE3292" s="104">
        <v>3969</v>
      </c>
      <c r="AF3292" s="104">
        <v>15853</v>
      </c>
      <c r="AG3292" s="104">
        <v>33973</v>
      </c>
    </row>
    <row r="3293" spans="1:33">
      <c r="A3293" t="s">
        <v>149</v>
      </c>
      <c r="B3293" s="13" t="s">
        <v>74</v>
      </c>
      <c r="C3293" s="13" t="s">
        <v>185</v>
      </c>
      <c r="D3293" s="13">
        <v>2018</v>
      </c>
      <c r="E3293" s="13">
        <v>2018</v>
      </c>
      <c r="F3293" s="13" t="s">
        <v>324</v>
      </c>
      <c r="G3293" s="88"/>
      <c r="H3293" s="88"/>
      <c r="I3293" s="88"/>
      <c r="J3293" s="88"/>
      <c r="K3293" s="88"/>
      <c r="L3293" s="88"/>
      <c r="M3293" s="45">
        <v>132709</v>
      </c>
      <c r="N3293" s="45">
        <v>258231</v>
      </c>
      <c r="O3293" s="45"/>
      <c r="P3293" s="45"/>
      <c r="Q3293" s="45"/>
      <c r="R3293" s="45"/>
      <c r="S3293" s="45"/>
      <c r="T3293" s="45"/>
      <c r="U3293" s="45"/>
      <c r="V3293" s="45"/>
      <c r="W3293" s="138"/>
      <c r="X3293" s="138"/>
      <c r="Y3293" s="138"/>
      <c r="Z3293" s="25">
        <v>0.97920718025430065</v>
      </c>
      <c r="AA3293" s="25">
        <v>0.96756572208945035</v>
      </c>
      <c r="AB3293" s="25">
        <v>0.60699999999999998</v>
      </c>
      <c r="AC3293" s="25">
        <v>3.3300000000000003E-2</v>
      </c>
      <c r="AD3293" s="104">
        <v>12881</v>
      </c>
      <c r="AE3293" s="104">
        <v>6028</v>
      </c>
      <c r="AF3293" s="104">
        <v>11709</v>
      </c>
      <c r="AG3293" s="104">
        <v>24164</v>
      </c>
    </row>
    <row r="3294" spans="1:33">
      <c r="A3294" t="s">
        <v>150</v>
      </c>
      <c r="B3294" s="13" t="s">
        <v>74</v>
      </c>
      <c r="C3294" s="13" t="s">
        <v>185</v>
      </c>
      <c r="D3294" s="13">
        <v>2018</v>
      </c>
      <c r="E3294" s="13">
        <v>2018</v>
      </c>
      <c r="F3294" s="13" t="s">
        <v>324</v>
      </c>
      <c r="G3294" s="88"/>
      <c r="H3294" s="88"/>
      <c r="I3294" s="88"/>
      <c r="J3294" s="88"/>
      <c r="K3294" s="88"/>
      <c r="L3294" s="88"/>
      <c r="M3294" s="45">
        <v>32888</v>
      </c>
      <c r="N3294" s="45">
        <v>48189</v>
      </c>
      <c r="O3294" s="45"/>
      <c r="P3294" s="45"/>
      <c r="Q3294" s="45"/>
      <c r="R3294" s="45"/>
      <c r="S3294" s="45"/>
      <c r="T3294" s="45"/>
      <c r="U3294" s="45"/>
      <c r="V3294" s="45"/>
      <c r="W3294" s="138"/>
      <c r="X3294" s="138"/>
      <c r="Y3294" s="138"/>
      <c r="Z3294" s="25">
        <v>0.9857605177993527</v>
      </c>
      <c r="AA3294" s="25">
        <v>0.88726790450928383</v>
      </c>
      <c r="AB3294" s="25">
        <v>0.45500000000000002</v>
      </c>
      <c r="AC3294" s="25">
        <v>7.8600000000000003E-2</v>
      </c>
      <c r="AD3294" s="104">
        <v>3202</v>
      </c>
      <c r="AE3294" s="104">
        <v>1251</v>
      </c>
      <c r="AF3294" s="104">
        <v>3272</v>
      </c>
      <c r="AG3294" s="104">
        <v>5318</v>
      </c>
    </row>
    <row r="3295" spans="1:33">
      <c r="A3295" t="s">
        <v>151</v>
      </c>
      <c r="B3295" s="13" t="s">
        <v>75</v>
      </c>
      <c r="C3295" s="13" t="s">
        <v>185</v>
      </c>
      <c r="D3295" s="13">
        <v>2018</v>
      </c>
      <c r="E3295" s="13">
        <v>2018</v>
      </c>
      <c r="F3295" s="13" t="s">
        <v>324</v>
      </c>
      <c r="G3295" s="88"/>
      <c r="H3295" s="88"/>
      <c r="I3295" s="88"/>
      <c r="J3295" s="88"/>
      <c r="K3295" s="88"/>
      <c r="L3295" s="88"/>
      <c r="M3295" s="45">
        <v>45357</v>
      </c>
      <c r="N3295" s="45">
        <v>98671</v>
      </c>
      <c r="O3295" s="45"/>
      <c r="P3295" s="45"/>
      <c r="Q3295" s="45"/>
      <c r="R3295" s="45"/>
      <c r="S3295" s="45"/>
      <c r="T3295" s="45"/>
      <c r="U3295" s="45"/>
      <c r="V3295" s="45"/>
      <c r="W3295" s="138"/>
      <c r="X3295" s="138"/>
      <c r="Y3295" s="138"/>
      <c r="Z3295" s="25">
        <v>0.98397737983034872</v>
      </c>
      <c r="AA3295" s="25">
        <v>0.91362620997766197</v>
      </c>
      <c r="AB3295" s="25">
        <v>0.35699999999999998</v>
      </c>
      <c r="AC3295" s="25">
        <v>3.0300000000000001E-2</v>
      </c>
      <c r="AD3295" s="104">
        <v>3476</v>
      </c>
      <c r="AE3295" s="104">
        <v>1293</v>
      </c>
      <c r="AF3295" s="104">
        <v>5509</v>
      </c>
      <c r="AG3295" s="104">
        <v>11879</v>
      </c>
    </row>
    <row r="3296" spans="1:33">
      <c r="A3296" t="s">
        <v>152</v>
      </c>
      <c r="B3296" s="13" t="s">
        <v>74</v>
      </c>
      <c r="C3296" s="13" t="s">
        <v>185</v>
      </c>
      <c r="D3296" s="13">
        <v>2018</v>
      </c>
      <c r="E3296" s="13">
        <v>2018</v>
      </c>
      <c r="F3296" s="13" t="s">
        <v>324</v>
      </c>
      <c r="G3296" s="88"/>
      <c r="H3296" s="88"/>
      <c r="I3296" s="88"/>
      <c r="J3296" s="88"/>
      <c r="K3296" s="88"/>
      <c r="L3296" s="88"/>
      <c r="M3296" s="45">
        <v>9024</v>
      </c>
      <c r="N3296" s="45">
        <v>15453</v>
      </c>
      <c r="O3296" s="45"/>
      <c r="P3296" s="45"/>
      <c r="Q3296" s="45"/>
      <c r="R3296" s="45"/>
      <c r="S3296" s="45"/>
      <c r="T3296" s="45"/>
      <c r="U3296" s="45"/>
      <c r="V3296" s="45"/>
      <c r="W3296" s="138"/>
      <c r="X3296" s="138"/>
      <c r="Y3296" s="138"/>
      <c r="Z3296" s="25">
        <v>0.99014778325123154</v>
      </c>
      <c r="AA3296" s="25">
        <v>0.98393574297188757</v>
      </c>
      <c r="AB3296" s="25">
        <v>0.46300000000000002</v>
      </c>
      <c r="AC3296" s="25">
        <v>0.1318</v>
      </c>
      <c r="AD3296" s="104">
        <v>861</v>
      </c>
      <c r="AE3296" s="104">
        <v>247</v>
      </c>
      <c r="AF3296" s="104">
        <v>898</v>
      </c>
      <c r="AG3296" s="104">
        <v>1904</v>
      </c>
    </row>
    <row r="3297" spans="1:33">
      <c r="A3297" t="s">
        <v>153</v>
      </c>
      <c r="B3297" s="13" t="s">
        <v>74</v>
      </c>
      <c r="C3297" s="13" t="s">
        <v>185</v>
      </c>
      <c r="D3297" s="13">
        <v>2018</v>
      </c>
      <c r="E3297" s="13">
        <v>2018</v>
      </c>
      <c r="F3297" s="13" t="s">
        <v>324</v>
      </c>
      <c r="G3297" s="88"/>
      <c r="H3297" s="88"/>
      <c r="I3297" s="88"/>
      <c r="J3297" s="88"/>
      <c r="K3297" s="88"/>
      <c r="L3297" s="88"/>
      <c r="M3297" s="45">
        <v>12173</v>
      </c>
      <c r="N3297" s="45">
        <v>22898</v>
      </c>
      <c r="O3297" s="45"/>
      <c r="P3297" s="45"/>
      <c r="Q3297" s="45"/>
      <c r="R3297" s="45"/>
      <c r="S3297" s="45"/>
      <c r="T3297" s="45"/>
      <c r="U3297" s="45"/>
      <c r="V3297" s="45"/>
      <c r="W3297" s="138"/>
      <c r="X3297" s="138"/>
      <c r="Y3297" s="138"/>
      <c r="Z3297" s="25">
        <v>0.994413407821229</v>
      </c>
      <c r="AA3297" s="25">
        <v>0.93851132686084138</v>
      </c>
      <c r="AB3297" s="25">
        <v>0.46300000000000002</v>
      </c>
      <c r="AC3297" s="25">
        <v>0.1318</v>
      </c>
      <c r="AD3297" s="104">
        <v>1210</v>
      </c>
      <c r="AE3297" s="104">
        <v>403</v>
      </c>
      <c r="AF3297" s="104">
        <v>2726</v>
      </c>
      <c r="AG3297" s="104">
        <v>5385</v>
      </c>
    </row>
    <row r="3298" spans="1:33">
      <c r="A3298" t="s">
        <v>154</v>
      </c>
      <c r="B3298" s="13" t="s">
        <v>74</v>
      </c>
      <c r="C3298" s="13" t="s">
        <v>185</v>
      </c>
      <c r="D3298" s="13">
        <v>2018</v>
      </c>
      <c r="E3298" s="13">
        <v>2018</v>
      </c>
      <c r="F3298" s="13" t="s">
        <v>324</v>
      </c>
      <c r="G3298" s="88"/>
      <c r="H3298" s="88"/>
      <c r="I3298" s="88"/>
      <c r="J3298" s="88"/>
      <c r="K3298" s="88"/>
      <c r="L3298" s="88"/>
      <c r="M3298" s="45">
        <v>19317</v>
      </c>
      <c r="N3298" s="45">
        <v>36837</v>
      </c>
      <c r="O3298" s="45"/>
      <c r="P3298" s="45"/>
      <c r="Q3298" s="45"/>
      <c r="R3298" s="45"/>
      <c r="S3298" s="45"/>
      <c r="T3298" s="45"/>
      <c r="U3298" s="45"/>
      <c r="V3298" s="45"/>
      <c r="W3298" s="138"/>
      <c r="X3298" s="138"/>
      <c r="Y3298" s="138"/>
      <c r="Z3298" s="25">
        <v>0.91834862385321103</v>
      </c>
      <c r="AA3298" s="25">
        <v>0.82919254658385089</v>
      </c>
      <c r="AB3298" s="25">
        <v>0.46300000000000002</v>
      </c>
      <c r="AC3298" s="25">
        <v>0.1318</v>
      </c>
      <c r="AD3298" s="104">
        <v>2105</v>
      </c>
      <c r="AE3298" s="104">
        <v>1051</v>
      </c>
      <c r="AF3298" s="104">
        <v>3654</v>
      </c>
      <c r="AG3298" s="104">
        <v>8416</v>
      </c>
    </row>
    <row r="3299" spans="1:33">
      <c r="A3299" t="s">
        <v>155</v>
      </c>
      <c r="B3299" s="13" t="s">
        <v>74</v>
      </c>
      <c r="C3299" s="13" t="s">
        <v>185</v>
      </c>
      <c r="D3299" s="13">
        <v>2018</v>
      </c>
      <c r="E3299" s="13">
        <v>2018</v>
      </c>
      <c r="F3299" s="13" t="s">
        <v>324</v>
      </c>
      <c r="G3299" s="88"/>
      <c r="H3299" s="88"/>
      <c r="I3299" s="88"/>
      <c r="J3299" s="88"/>
      <c r="K3299" s="88"/>
      <c r="L3299" s="88"/>
      <c r="M3299" s="45">
        <v>42076</v>
      </c>
      <c r="N3299" s="45">
        <v>79047</v>
      </c>
      <c r="O3299" s="45"/>
      <c r="P3299" s="45"/>
      <c r="Q3299" s="45"/>
      <c r="R3299" s="45"/>
      <c r="S3299" s="45"/>
      <c r="T3299" s="45"/>
      <c r="U3299" s="45"/>
      <c r="V3299" s="45"/>
      <c r="W3299" s="138"/>
      <c r="X3299" s="138"/>
      <c r="Y3299" s="138"/>
      <c r="Z3299" s="25">
        <v>0.9925544100801833</v>
      </c>
      <c r="AA3299" s="25">
        <v>0.97418244406196208</v>
      </c>
      <c r="AB3299" s="25">
        <v>0.84599999999999997</v>
      </c>
      <c r="AC3299" s="25">
        <v>6.2700000000000006E-2</v>
      </c>
      <c r="AD3299" s="104">
        <v>3307</v>
      </c>
      <c r="AE3299" s="104">
        <v>1053</v>
      </c>
      <c r="AF3299" s="104">
        <v>7403</v>
      </c>
      <c r="AG3299" s="104">
        <v>15256</v>
      </c>
    </row>
    <row r="3300" spans="1:33">
      <c r="A3300" t="s">
        <v>156</v>
      </c>
      <c r="B3300" s="13" t="s">
        <v>74</v>
      </c>
      <c r="C3300" s="13" t="s">
        <v>185</v>
      </c>
      <c r="D3300" s="13">
        <v>2018</v>
      </c>
      <c r="E3300" s="13">
        <v>2018</v>
      </c>
      <c r="F3300" s="13" t="s">
        <v>324</v>
      </c>
      <c r="G3300" s="88"/>
      <c r="H3300" s="88"/>
      <c r="I3300" s="88"/>
      <c r="J3300" s="88"/>
      <c r="K3300" s="88"/>
      <c r="L3300" s="88"/>
      <c r="M3300" s="45">
        <v>13914</v>
      </c>
      <c r="N3300" s="45">
        <v>23956</v>
      </c>
      <c r="O3300" s="45"/>
      <c r="P3300" s="45"/>
      <c r="Q3300" s="45"/>
      <c r="R3300" s="45"/>
      <c r="S3300" s="45"/>
      <c r="T3300" s="45"/>
      <c r="U3300" s="45"/>
      <c r="V3300" s="45"/>
      <c r="W3300" s="138"/>
      <c r="X3300" s="138"/>
      <c r="Y3300" s="138"/>
      <c r="Z3300" s="25">
        <v>0.97987927565392352</v>
      </c>
      <c r="AA3300" s="25">
        <v>0.9854368932038835</v>
      </c>
      <c r="AB3300" s="25">
        <v>0.46300000000000002</v>
      </c>
      <c r="AC3300" s="25">
        <v>0.1318</v>
      </c>
      <c r="AD3300" s="104">
        <v>951</v>
      </c>
      <c r="AE3300" s="104">
        <v>405</v>
      </c>
      <c r="AF3300" s="104">
        <v>1954</v>
      </c>
      <c r="AG3300" s="104">
        <v>4122</v>
      </c>
    </row>
    <row r="3301" spans="1:33">
      <c r="A3301" t="s">
        <v>157</v>
      </c>
      <c r="B3301" s="13" t="s">
        <v>75</v>
      </c>
      <c r="C3301" s="13" t="s">
        <v>185</v>
      </c>
      <c r="D3301" s="13">
        <v>2018</v>
      </c>
      <c r="E3301" s="13">
        <v>2018</v>
      </c>
      <c r="F3301" s="13" t="s">
        <v>324</v>
      </c>
      <c r="G3301" s="88"/>
      <c r="H3301" s="88"/>
      <c r="I3301" s="88"/>
      <c r="J3301" s="88"/>
      <c r="K3301" s="88"/>
      <c r="L3301" s="88"/>
      <c r="M3301" s="45">
        <v>12107</v>
      </c>
      <c r="N3301" s="45">
        <v>22498</v>
      </c>
      <c r="O3301" s="45"/>
      <c r="P3301" s="45"/>
      <c r="Q3301" s="45"/>
      <c r="R3301" s="45"/>
      <c r="S3301" s="45"/>
      <c r="T3301" s="45"/>
      <c r="U3301" s="45"/>
      <c r="V3301" s="45"/>
      <c r="W3301" s="138"/>
      <c r="X3301" s="138"/>
      <c r="Y3301" s="138"/>
      <c r="Z3301" s="25">
        <v>0.98816101026045777</v>
      </c>
      <c r="AA3301" s="25">
        <v>0.95926680244399187</v>
      </c>
      <c r="AB3301" s="25">
        <v>0.46300000000000002</v>
      </c>
      <c r="AC3301" s="25">
        <v>0.1318</v>
      </c>
      <c r="AD3301" s="104">
        <v>1333</v>
      </c>
      <c r="AE3301" s="104">
        <v>333</v>
      </c>
      <c r="AF3301" s="104">
        <v>456</v>
      </c>
      <c r="AG3301" s="104">
        <v>741</v>
      </c>
    </row>
    <row r="3302" spans="1:33">
      <c r="A3302" t="s">
        <v>158</v>
      </c>
      <c r="B3302" s="13" t="s">
        <v>75</v>
      </c>
      <c r="C3302" s="13" t="s">
        <v>185</v>
      </c>
      <c r="D3302" s="13">
        <v>2018</v>
      </c>
      <c r="E3302" s="13">
        <v>2018</v>
      </c>
      <c r="F3302" s="13" t="s">
        <v>324</v>
      </c>
      <c r="G3302" s="88"/>
      <c r="H3302" s="88"/>
      <c r="I3302" s="88"/>
      <c r="J3302" s="88"/>
      <c r="K3302" s="88"/>
      <c r="L3302" s="88"/>
      <c r="M3302" s="45">
        <v>134</v>
      </c>
      <c r="N3302" s="45">
        <v>222</v>
      </c>
      <c r="O3302" s="45"/>
      <c r="P3302" s="45"/>
      <c r="Q3302" s="45"/>
      <c r="R3302" s="45"/>
      <c r="S3302" s="45"/>
      <c r="T3302" s="45"/>
      <c r="U3302" s="45"/>
      <c r="V3302" s="45"/>
      <c r="W3302" s="138"/>
      <c r="X3302" s="138"/>
      <c r="Y3302" s="138"/>
      <c r="Z3302" s="25">
        <v>1</v>
      </c>
      <c r="AA3302" s="25">
        <v>1</v>
      </c>
      <c r="AB3302" s="25">
        <v>0.46300000000000002</v>
      </c>
      <c r="AC3302" s="25">
        <v>0.1318</v>
      </c>
      <c r="AD3302" s="104">
        <v>8</v>
      </c>
      <c r="AE3302" s="104">
        <v>2</v>
      </c>
      <c r="AF3302" s="104" t="s">
        <v>430</v>
      </c>
      <c r="AG3302" s="104" t="s">
        <v>430</v>
      </c>
    </row>
    <row r="3303" spans="1:33">
      <c r="A3303" t="s">
        <v>159</v>
      </c>
      <c r="B3303" s="13" t="s">
        <v>75</v>
      </c>
      <c r="C3303" s="13" t="s">
        <v>185</v>
      </c>
      <c r="D3303" s="13">
        <v>2018</v>
      </c>
      <c r="E3303" s="13">
        <v>2018</v>
      </c>
      <c r="F3303" s="13" t="s">
        <v>324</v>
      </c>
      <c r="G3303" s="88"/>
      <c r="H3303" s="88"/>
      <c r="I3303" s="88"/>
      <c r="J3303" s="88"/>
      <c r="K3303" s="88"/>
      <c r="L3303" s="88"/>
      <c r="M3303" s="45">
        <v>3123</v>
      </c>
      <c r="N3303" s="45">
        <v>6291</v>
      </c>
      <c r="O3303" s="45"/>
      <c r="P3303" s="45"/>
      <c r="Q3303" s="45"/>
      <c r="R3303" s="45"/>
      <c r="S3303" s="45"/>
      <c r="T3303" s="45"/>
      <c r="U3303" s="45"/>
      <c r="V3303" s="45"/>
      <c r="W3303" s="138"/>
      <c r="X3303" s="138"/>
      <c r="Y3303" s="138"/>
      <c r="Z3303" s="25">
        <v>0.97368421052631582</v>
      </c>
      <c r="AA3303" s="25">
        <v>0.89523809523809528</v>
      </c>
      <c r="AB3303" s="25">
        <v>0.46300000000000002</v>
      </c>
      <c r="AC3303" s="25">
        <v>0.1318</v>
      </c>
      <c r="AD3303" s="104">
        <v>313</v>
      </c>
      <c r="AE3303" s="104">
        <v>127</v>
      </c>
      <c r="AF3303" s="104">
        <v>132</v>
      </c>
      <c r="AG3303" s="104">
        <v>248</v>
      </c>
    </row>
    <row r="3304" spans="1:33">
      <c r="A3304" t="s">
        <v>160</v>
      </c>
      <c r="B3304" s="13" t="s">
        <v>74</v>
      </c>
      <c r="C3304" s="13" t="s">
        <v>185</v>
      </c>
      <c r="D3304" s="13">
        <v>2018</v>
      </c>
      <c r="E3304" s="13">
        <v>2018</v>
      </c>
      <c r="F3304" s="13" t="s">
        <v>324</v>
      </c>
      <c r="G3304" s="88"/>
      <c r="H3304" s="88"/>
      <c r="I3304" s="88"/>
      <c r="J3304" s="88"/>
      <c r="K3304" s="88"/>
      <c r="L3304" s="88"/>
      <c r="M3304" s="45">
        <v>20146</v>
      </c>
      <c r="N3304" s="45">
        <v>36916</v>
      </c>
      <c r="O3304" s="45"/>
      <c r="P3304" s="45"/>
      <c r="Q3304" s="45"/>
      <c r="R3304" s="45"/>
      <c r="S3304" s="45"/>
      <c r="T3304" s="45"/>
      <c r="U3304" s="45"/>
      <c r="V3304" s="45"/>
      <c r="W3304" s="138"/>
      <c r="X3304" s="138"/>
      <c r="Y3304" s="138"/>
      <c r="Z3304" s="25">
        <v>0.98922155688622759</v>
      </c>
      <c r="AA3304" s="25">
        <v>0.94639175257731956</v>
      </c>
      <c r="AB3304" s="25">
        <v>0.33300000000000002</v>
      </c>
      <c r="AC3304" s="25">
        <v>2.93E-2</v>
      </c>
      <c r="AD3304" s="104">
        <v>1687</v>
      </c>
      <c r="AE3304" s="104">
        <v>598</v>
      </c>
      <c r="AF3304" s="104">
        <v>1785</v>
      </c>
      <c r="AG3304" s="104">
        <v>3597</v>
      </c>
    </row>
    <row r="3305" spans="1:33">
      <c r="A3305" t="s">
        <v>161</v>
      </c>
      <c r="B3305" s="13" t="s">
        <v>74</v>
      </c>
      <c r="C3305" s="13" t="s">
        <v>185</v>
      </c>
      <c r="D3305" s="13">
        <v>2018</v>
      </c>
      <c r="E3305" s="13">
        <v>2018</v>
      </c>
      <c r="F3305" s="13" t="s">
        <v>324</v>
      </c>
      <c r="G3305" s="88"/>
      <c r="H3305" s="88"/>
      <c r="I3305" s="88"/>
      <c r="J3305" s="88"/>
      <c r="K3305" s="88"/>
      <c r="L3305" s="88"/>
      <c r="M3305" s="45">
        <v>16099</v>
      </c>
      <c r="N3305" s="45">
        <v>27581</v>
      </c>
      <c r="O3305" s="45"/>
      <c r="P3305" s="45"/>
      <c r="Q3305" s="45"/>
      <c r="R3305" s="45"/>
      <c r="S3305" s="45"/>
      <c r="T3305" s="45"/>
      <c r="U3305" s="45"/>
      <c r="V3305" s="45"/>
      <c r="W3305" s="138"/>
      <c r="X3305" s="138"/>
      <c r="Y3305" s="138"/>
      <c r="Z3305" s="25">
        <v>0.96964856230031948</v>
      </c>
      <c r="AA3305" s="25">
        <v>0.88627450980392153</v>
      </c>
      <c r="AB3305" s="25">
        <v>0.46300000000000002</v>
      </c>
      <c r="AC3305" s="25">
        <v>0.1318</v>
      </c>
      <c r="AD3305" s="104">
        <v>1123</v>
      </c>
      <c r="AE3305" s="104">
        <v>509</v>
      </c>
      <c r="AF3305" s="104">
        <v>2411</v>
      </c>
      <c r="AG3305" s="104">
        <v>5071</v>
      </c>
    </row>
    <row r="3306" spans="1:33">
      <c r="A3306" t="s">
        <v>162</v>
      </c>
      <c r="B3306" s="13" t="s">
        <v>75</v>
      </c>
      <c r="C3306" s="13" t="s">
        <v>185</v>
      </c>
      <c r="D3306" s="13">
        <v>2018</v>
      </c>
      <c r="E3306" s="13">
        <v>2018</v>
      </c>
      <c r="F3306" s="13" t="s">
        <v>324</v>
      </c>
      <c r="G3306" s="88"/>
      <c r="H3306" s="88"/>
      <c r="I3306" s="88"/>
      <c r="J3306" s="88"/>
      <c r="K3306" s="88"/>
      <c r="L3306" s="88"/>
      <c r="M3306" s="45">
        <v>36578</v>
      </c>
      <c r="N3306" s="45">
        <v>75934</v>
      </c>
      <c r="O3306" s="45"/>
      <c r="P3306" s="45"/>
      <c r="Q3306" s="45"/>
      <c r="R3306" s="45"/>
      <c r="S3306" s="45"/>
      <c r="T3306" s="45"/>
      <c r="U3306" s="45"/>
      <c r="V3306" s="45"/>
      <c r="W3306" s="138"/>
      <c r="X3306" s="138"/>
      <c r="Y3306" s="138"/>
      <c r="Z3306" s="25">
        <v>0.93047256925583921</v>
      </c>
      <c r="AA3306" s="25">
        <v>0.90614617940199338</v>
      </c>
      <c r="AB3306" s="25">
        <v>0.42899999999999999</v>
      </c>
      <c r="AC3306" s="25">
        <v>4.6600000000000003E-2</v>
      </c>
      <c r="AD3306" s="104">
        <v>3068</v>
      </c>
      <c r="AE3306" s="104">
        <v>822</v>
      </c>
      <c r="AF3306" s="104">
        <v>3993</v>
      </c>
      <c r="AG3306" s="104">
        <v>8705</v>
      </c>
    </row>
    <row r="3307" spans="1:33">
      <c r="A3307" t="s">
        <v>163</v>
      </c>
      <c r="B3307" s="13" t="s">
        <v>75</v>
      </c>
      <c r="C3307" s="13" t="s">
        <v>185</v>
      </c>
      <c r="D3307" s="13">
        <v>2018</v>
      </c>
      <c r="E3307" s="13">
        <v>2018</v>
      </c>
      <c r="F3307" s="13" t="s">
        <v>324</v>
      </c>
      <c r="G3307" s="88"/>
      <c r="H3307" s="88"/>
      <c r="I3307" s="88"/>
      <c r="J3307" s="88"/>
      <c r="K3307" s="88"/>
      <c r="L3307" s="88"/>
      <c r="M3307" s="45">
        <v>5067</v>
      </c>
      <c r="N3307" s="45">
        <v>11483</v>
      </c>
      <c r="O3307" s="45"/>
      <c r="P3307" s="45"/>
      <c r="Q3307" s="45"/>
      <c r="R3307" s="45"/>
      <c r="S3307" s="45"/>
      <c r="T3307" s="45"/>
      <c r="U3307" s="45"/>
      <c r="V3307" s="45"/>
      <c r="W3307" s="138"/>
      <c r="X3307" s="138"/>
      <c r="Y3307" s="138"/>
      <c r="Z3307" s="25">
        <v>0.97872340425531912</v>
      </c>
      <c r="AA3307" s="25">
        <v>0.96354166666666663</v>
      </c>
      <c r="AB3307" s="25">
        <v>0.46300000000000002</v>
      </c>
      <c r="AC3307" s="25">
        <v>0.1318</v>
      </c>
      <c r="AD3307" s="104">
        <v>430</v>
      </c>
      <c r="AE3307" s="104">
        <v>143</v>
      </c>
      <c r="AF3307" s="104">
        <v>496</v>
      </c>
      <c r="AG3307" s="104">
        <v>1122</v>
      </c>
    </row>
    <row r="3308" spans="1:33">
      <c r="A3308" t="s">
        <v>164</v>
      </c>
      <c r="B3308" s="13" t="s">
        <v>75</v>
      </c>
      <c r="C3308" s="13" t="s">
        <v>185</v>
      </c>
      <c r="D3308" s="13">
        <v>2018</v>
      </c>
      <c r="E3308" s="13">
        <v>2018</v>
      </c>
      <c r="F3308" s="13" t="s">
        <v>324</v>
      </c>
      <c r="G3308" s="88"/>
      <c r="H3308" s="88"/>
      <c r="I3308" s="88"/>
      <c r="J3308" s="88"/>
      <c r="K3308" s="88"/>
      <c r="L3308" s="88"/>
      <c r="M3308" s="45">
        <v>4135</v>
      </c>
      <c r="N3308" s="45">
        <v>8717</v>
      </c>
      <c r="O3308" s="45"/>
      <c r="P3308" s="45"/>
      <c r="Q3308" s="45"/>
      <c r="R3308" s="45"/>
      <c r="S3308" s="45"/>
      <c r="T3308" s="45"/>
      <c r="U3308" s="45"/>
      <c r="V3308" s="45"/>
      <c r="W3308" s="138"/>
      <c r="X3308" s="138"/>
      <c r="Y3308" s="138"/>
      <c r="Z3308" s="25">
        <v>0.83582089552238803</v>
      </c>
      <c r="AA3308" s="25">
        <v>0.95035460992907805</v>
      </c>
      <c r="AB3308" s="25">
        <v>0.46300000000000002</v>
      </c>
      <c r="AC3308" s="25">
        <v>0.1318</v>
      </c>
      <c r="AD3308" s="104">
        <v>416</v>
      </c>
      <c r="AE3308" s="104">
        <v>85</v>
      </c>
      <c r="AF3308" s="104">
        <v>365</v>
      </c>
      <c r="AG3308" s="104">
        <v>787</v>
      </c>
    </row>
    <row r="3309" spans="1:33">
      <c r="A3309" t="s">
        <v>165</v>
      </c>
      <c r="B3309" s="13" t="s">
        <v>75</v>
      </c>
      <c r="C3309" s="13" t="s">
        <v>185</v>
      </c>
      <c r="D3309" s="13">
        <v>2018</v>
      </c>
      <c r="E3309" s="13">
        <v>2018</v>
      </c>
      <c r="F3309" s="13" t="s">
        <v>324</v>
      </c>
      <c r="G3309" s="88"/>
      <c r="H3309" s="88"/>
      <c r="I3309" s="88"/>
      <c r="J3309" s="88"/>
      <c r="K3309" s="88"/>
      <c r="L3309" s="88"/>
      <c r="M3309" s="45">
        <v>976</v>
      </c>
      <c r="N3309" s="45">
        <v>1646</v>
      </c>
      <c r="O3309" s="45"/>
      <c r="P3309" s="45"/>
      <c r="Q3309" s="45"/>
      <c r="R3309" s="45"/>
      <c r="S3309" s="45"/>
      <c r="T3309" s="45"/>
      <c r="U3309" s="45"/>
      <c r="V3309" s="45"/>
      <c r="W3309" s="138"/>
      <c r="X3309" s="138"/>
      <c r="Y3309" s="138"/>
      <c r="Z3309" s="25">
        <v>0.94117647058823528</v>
      </c>
      <c r="AA3309" s="25">
        <v>0.79545454545454541</v>
      </c>
      <c r="AB3309" s="25">
        <v>0.46300000000000002</v>
      </c>
      <c r="AC3309" s="25">
        <v>0.1318</v>
      </c>
      <c r="AD3309" s="104">
        <v>94</v>
      </c>
      <c r="AE3309" s="104">
        <v>17</v>
      </c>
      <c r="AF3309" s="104">
        <v>22</v>
      </c>
      <c r="AG3309" s="104">
        <v>27</v>
      </c>
    </row>
    <row r="3310" spans="1:33">
      <c r="A3310" t="s">
        <v>166</v>
      </c>
      <c r="B3310" s="13" t="s">
        <v>74</v>
      </c>
      <c r="C3310" s="13" t="s">
        <v>185</v>
      </c>
      <c r="D3310" s="13">
        <v>2018</v>
      </c>
      <c r="E3310" s="13">
        <v>2018</v>
      </c>
      <c r="F3310" s="13" t="s">
        <v>324</v>
      </c>
      <c r="G3310" s="88"/>
      <c r="H3310" s="88"/>
      <c r="I3310" s="88"/>
      <c r="J3310" s="88"/>
      <c r="K3310" s="88"/>
      <c r="L3310" s="88"/>
      <c r="M3310" s="45">
        <v>49734</v>
      </c>
      <c r="N3310" s="45">
        <v>113221</v>
      </c>
      <c r="O3310" s="45"/>
      <c r="P3310" s="45"/>
      <c r="Q3310" s="45"/>
      <c r="R3310" s="45"/>
      <c r="S3310" s="45"/>
      <c r="T3310" s="45"/>
      <c r="U3310" s="45"/>
      <c r="V3310" s="45"/>
      <c r="W3310" s="138"/>
      <c r="X3310" s="138"/>
      <c r="Y3310" s="138"/>
      <c r="Z3310" s="25">
        <v>0.96414538310412579</v>
      </c>
      <c r="AA3310" s="25">
        <v>0.89427312775330392</v>
      </c>
      <c r="AB3310" s="25">
        <v>0.35699999999999998</v>
      </c>
      <c r="AC3310" s="25">
        <v>5.3999999999999999E-2</v>
      </c>
      <c r="AD3310" s="104">
        <v>2595</v>
      </c>
      <c r="AE3310" s="104">
        <v>369</v>
      </c>
      <c r="AF3310" s="104">
        <v>6771</v>
      </c>
      <c r="AG3310" s="104">
        <v>15962</v>
      </c>
    </row>
    <row r="3311" spans="1:33">
      <c r="A3311" t="s">
        <v>167</v>
      </c>
      <c r="B3311" s="13" t="s">
        <v>75</v>
      </c>
      <c r="C3311" s="13" t="s">
        <v>185</v>
      </c>
      <c r="D3311" s="13">
        <v>2018</v>
      </c>
      <c r="E3311" s="13">
        <v>2018</v>
      </c>
      <c r="F3311" s="13" t="s">
        <v>324</v>
      </c>
      <c r="G3311" s="88"/>
      <c r="H3311" s="88"/>
      <c r="I3311" s="88"/>
      <c r="J3311" s="88"/>
      <c r="K3311" s="88"/>
      <c r="L3311" s="88"/>
      <c r="M3311" s="45">
        <v>2691</v>
      </c>
      <c r="N3311" s="45">
        <v>4636</v>
      </c>
      <c r="O3311" s="45"/>
      <c r="P3311" s="45"/>
      <c r="Q3311" s="45"/>
      <c r="R3311" s="45"/>
      <c r="S3311" s="45"/>
      <c r="T3311" s="45"/>
      <c r="U3311" s="45"/>
      <c r="V3311" s="45"/>
      <c r="W3311" s="138"/>
      <c r="X3311" s="138"/>
      <c r="Y3311" s="138"/>
      <c r="Z3311" s="25">
        <v>0.99350649350649356</v>
      </c>
      <c r="AA3311" s="25">
        <v>0.98148148148148151</v>
      </c>
      <c r="AB3311" s="25">
        <v>0.46300000000000002</v>
      </c>
      <c r="AC3311" s="25">
        <v>0.1318</v>
      </c>
      <c r="AD3311" s="104">
        <v>283</v>
      </c>
      <c r="AE3311" s="104">
        <v>9</v>
      </c>
      <c r="AF3311" s="104">
        <v>78</v>
      </c>
      <c r="AG3311" s="104">
        <v>126</v>
      </c>
    </row>
    <row r="3312" spans="1:33">
      <c r="A3312" t="s">
        <v>168</v>
      </c>
      <c r="B3312" s="13" t="s">
        <v>74</v>
      </c>
      <c r="C3312" s="13" t="s">
        <v>185</v>
      </c>
      <c r="D3312" s="13">
        <v>2018</v>
      </c>
      <c r="E3312" s="13">
        <v>2018</v>
      </c>
      <c r="F3312" s="13" t="s">
        <v>324</v>
      </c>
      <c r="G3312" s="88"/>
      <c r="H3312" s="88"/>
      <c r="I3312" s="88"/>
      <c r="J3312" s="88"/>
      <c r="K3312" s="88"/>
      <c r="L3312" s="88"/>
      <c r="M3312" s="45">
        <v>33620</v>
      </c>
      <c r="N3312" s="45">
        <v>64436</v>
      </c>
      <c r="O3312" s="45"/>
      <c r="P3312" s="45"/>
      <c r="Q3312" s="45"/>
      <c r="R3312" s="45"/>
      <c r="S3312" s="45"/>
      <c r="T3312" s="45"/>
      <c r="U3312" s="45"/>
      <c r="V3312" s="45"/>
      <c r="W3312" s="138"/>
      <c r="X3312" s="138"/>
      <c r="Y3312" s="138"/>
      <c r="Z3312" s="25">
        <v>0.99016930638995082</v>
      </c>
      <c r="AA3312" s="25">
        <v>0.95882990249187428</v>
      </c>
      <c r="AB3312" s="25">
        <v>0.4</v>
      </c>
      <c r="AC3312" s="25">
        <v>5.3400000000000003E-2</v>
      </c>
      <c r="AD3312" s="104">
        <v>3240</v>
      </c>
      <c r="AE3312" s="104">
        <v>713</v>
      </c>
      <c r="AF3312" s="104">
        <v>5466</v>
      </c>
      <c r="AG3312" s="104">
        <v>12651</v>
      </c>
    </row>
    <row r="3313" spans="1:33">
      <c r="A3313" t="s">
        <v>169</v>
      </c>
      <c r="B3313" s="13" t="s">
        <v>74</v>
      </c>
      <c r="C3313" s="13" t="s">
        <v>185</v>
      </c>
      <c r="D3313" s="13">
        <v>2018</v>
      </c>
      <c r="E3313" s="13">
        <v>2018</v>
      </c>
      <c r="F3313" s="13" t="s">
        <v>324</v>
      </c>
      <c r="G3313" s="88"/>
      <c r="H3313" s="88"/>
      <c r="I3313" s="88"/>
      <c r="J3313" s="88"/>
      <c r="K3313" s="88"/>
      <c r="L3313" s="88"/>
      <c r="M3313" s="45">
        <v>9915</v>
      </c>
      <c r="N3313" s="45">
        <v>17671</v>
      </c>
      <c r="O3313" s="45"/>
      <c r="P3313" s="45"/>
      <c r="Q3313" s="45"/>
      <c r="R3313" s="45"/>
      <c r="S3313" s="45"/>
      <c r="T3313" s="45"/>
      <c r="U3313" s="45"/>
      <c r="V3313" s="45"/>
      <c r="W3313" s="138"/>
      <c r="X3313" s="138"/>
      <c r="Y3313" s="138"/>
      <c r="Z3313" s="25">
        <v>0.84074074074074079</v>
      </c>
      <c r="AA3313" s="25">
        <v>0.93069306930693074</v>
      </c>
      <c r="AB3313" s="25">
        <v>0.46300000000000002</v>
      </c>
      <c r="AC3313" s="25">
        <v>0.1318</v>
      </c>
      <c r="AD3313" s="104">
        <v>1262</v>
      </c>
      <c r="AE3313" s="104">
        <v>437</v>
      </c>
      <c r="AF3313" s="104">
        <v>721</v>
      </c>
      <c r="AG3313" s="104">
        <v>1464</v>
      </c>
    </row>
    <row r="3314" spans="1:33">
      <c r="A3314" t="s">
        <v>170</v>
      </c>
      <c r="B3314" s="13" t="s">
        <v>75</v>
      </c>
      <c r="C3314" s="13" t="s">
        <v>185</v>
      </c>
      <c r="D3314" s="13">
        <v>2018</v>
      </c>
      <c r="E3314" s="13">
        <v>2018</v>
      </c>
      <c r="F3314" s="13" t="s">
        <v>324</v>
      </c>
      <c r="G3314" s="88"/>
      <c r="H3314" s="88"/>
      <c r="I3314" s="88"/>
      <c r="J3314" s="88"/>
      <c r="K3314" s="88"/>
      <c r="L3314" s="88"/>
      <c r="M3314" s="45">
        <v>6000</v>
      </c>
      <c r="N3314" s="45">
        <v>12757</v>
      </c>
      <c r="O3314" s="45"/>
      <c r="P3314" s="45"/>
      <c r="Q3314" s="45"/>
      <c r="R3314" s="45"/>
      <c r="S3314" s="45"/>
      <c r="T3314" s="45"/>
      <c r="U3314" s="45"/>
      <c r="V3314" s="45"/>
      <c r="W3314" s="138"/>
      <c r="X3314" s="138"/>
      <c r="Y3314" s="138"/>
      <c r="Z3314" s="25">
        <v>0.9945205479452055</v>
      </c>
      <c r="AA3314" s="25">
        <v>0.92619926199261993</v>
      </c>
      <c r="AB3314" s="25">
        <v>0.46300000000000002</v>
      </c>
      <c r="AC3314" s="25">
        <v>0.1318</v>
      </c>
      <c r="AD3314" s="104">
        <v>537</v>
      </c>
      <c r="AE3314" s="104">
        <v>97</v>
      </c>
      <c r="AF3314" s="104">
        <v>387</v>
      </c>
      <c r="AG3314" s="104">
        <v>807</v>
      </c>
    </row>
    <row r="3315" spans="1:33">
      <c r="A3315" t="s">
        <v>171</v>
      </c>
      <c r="B3315" s="13" t="s">
        <v>66</v>
      </c>
      <c r="C3315" s="13" t="s">
        <v>186</v>
      </c>
      <c r="D3315" s="13">
        <v>2018</v>
      </c>
      <c r="E3315" s="13">
        <v>2018</v>
      </c>
      <c r="F3315" s="13" t="s">
        <v>324</v>
      </c>
      <c r="G3315" s="88">
        <v>210002</v>
      </c>
      <c r="H3315" s="88">
        <v>1702077</v>
      </c>
      <c r="I3315" s="88">
        <v>1897</v>
      </c>
      <c r="J3315" s="88">
        <v>15434</v>
      </c>
      <c r="K3315" s="88">
        <v>211899</v>
      </c>
      <c r="L3315" s="88">
        <v>1717511</v>
      </c>
      <c r="M3315" s="45">
        <v>1929410</v>
      </c>
      <c r="N3315" s="45">
        <v>3887014</v>
      </c>
      <c r="O3315" s="45">
        <v>534720</v>
      </c>
      <c r="P3315" s="45">
        <v>3311371</v>
      </c>
      <c r="Q3315" s="45">
        <v>3846091</v>
      </c>
      <c r="R3315" s="45">
        <v>6281</v>
      </c>
      <c r="S3315" s="45">
        <v>34642</v>
      </c>
      <c r="T3315" s="45">
        <v>40923</v>
      </c>
      <c r="U3315" s="45">
        <v>541001</v>
      </c>
      <c r="V3315" s="45">
        <v>3346013</v>
      </c>
      <c r="W3315" s="138">
        <v>515512682.95999998</v>
      </c>
      <c r="X3315" s="138">
        <v>4427462.96</v>
      </c>
      <c r="Y3315" s="138">
        <v>519940145.92000002</v>
      </c>
      <c r="Z3315" s="25">
        <v>0.98201689507206691</v>
      </c>
      <c r="AA3315" s="25">
        <v>0.91802714198906221</v>
      </c>
      <c r="AB3315" s="25">
        <v>0.52</v>
      </c>
      <c r="AC3315" s="25">
        <v>6.6500000000000004E-2</v>
      </c>
      <c r="AD3315" s="45">
        <v>142426</v>
      </c>
      <c r="AE3315" s="45">
        <v>59040</v>
      </c>
      <c r="AF3315" s="45">
        <v>239326</v>
      </c>
      <c r="AG3315" s="45">
        <v>516497</v>
      </c>
    </row>
    <row r="3316" spans="1:33">
      <c r="A3316" t="s">
        <v>172</v>
      </c>
      <c r="B3316" s="13" t="s">
        <v>74</v>
      </c>
      <c r="C3316" s="13" t="s">
        <v>186</v>
      </c>
      <c r="D3316" s="13">
        <v>2018</v>
      </c>
      <c r="E3316" s="13">
        <v>2018</v>
      </c>
      <c r="F3316" s="13" t="s">
        <v>324</v>
      </c>
      <c r="G3316" s="88"/>
      <c r="H3316" s="88"/>
      <c r="I3316" s="88"/>
      <c r="J3316" s="88"/>
      <c r="K3316" s="88"/>
      <c r="L3316" s="88"/>
      <c r="M3316" s="45">
        <v>54088</v>
      </c>
      <c r="N3316" s="45">
        <v>99547</v>
      </c>
      <c r="O3316" s="45"/>
      <c r="P3316" s="45"/>
      <c r="Q3316" s="45"/>
      <c r="R3316" s="45"/>
      <c r="S3316" s="45"/>
      <c r="T3316" s="45"/>
      <c r="U3316" s="45"/>
      <c r="V3316" s="45"/>
      <c r="W3316" s="138"/>
      <c r="X3316" s="138"/>
      <c r="Y3316" s="138"/>
      <c r="Z3316" s="25">
        <v>0.99029126213592233</v>
      </c>
      <c r="AA3316" s="25">
        <v>0.9908561928512053</v>
      </c>
      <c r="AB3316" s="25">
        <v>0.6</v>
      </c>
      <c r="AC3316" s="25">
        <v>3.7900000000000003E-2</v>
      </c>
      <c r="AD3316" s="45">
        <v>5261</v>
      </c>
      <c r="AE3316" s="45">
        <v>2350</v>
      </c>
      <c r="AF3316" s="45">
        <v>5465</v>
      </c>
      <c r="AG3316" s="45">
        <v>10781</v>
      </c>
    </row>
    <row r="3317" spans="1:33">
      <c r="A3317" t="s">
        <v>173</v>
      </c>
      <c r="B3317" s="13" t="s">
        <v>75</v>
      </c>
      <c r="C3317" s="13" t="s">
        <v>186</v>
      </c>
      <c r="D3317" s="13">
        <v>2018</v>
      </c>
      <c r="E3317" s="13">
        <v>2018</v>
      </c>
      <c r="F3317" s="13" t="s">
        <v>324</v>
      </c>
      <c r="G3317" s="88"/>
      <c r="H3317" s="88"/>
      <c r="I3317" s="88"/>
      <c r="J3317" s="88"/>
      <c r="K3317" s="88"/>
      <c r="L3317" s="88"/>
      <c r="M3317" s="45">
        <v>67</v>
      </c>
      <c r="N3317" s="45">
        <v>114</v>
      </c>
      <c r="O3317" s="45"/>
      <c r="P3317" s="45"/>
      <c r="Q3317" s="45"/>
      <c r="R3317" s="45"/>
      <c r="S3317" s="45"/>
      <c r="T3317" s="45"/>
      <c r="U3317" s="45"/>
      <c r="V3317" s="45"/>
      <c r="W3317" s="138"/>
      <c r="X3317" s="138"/>
      <c r="Y3317" s="138"/>
      <c r="Z3317" s="25">
        <v>1</v>
      </c>
      <c r="AA3317" s="25">
        <v>1</v>
      </c>
      <c r="AB3317" s="25">
        <v>0.44900000000000001</v>
      </c>
      <c r="AC3317" s="25">
        <v>0.15290000000000001</v>
      </c>
      <c r="AD3317" s="45">
        <v>2</v>
      </c>
      <c r="AE3317" s="45">
        <v>0</v>
      </c>
      <c r="AF3317" s="45">
        <v>2</v>
      </c>
      <c r="AG3317" s="45">
        <v>2</v>
      </c>
    </row>
    <row r="3318" spans="1:33">
      <c r="A3318" t="s">
        <v>174</v>
      </c>
      <c r="B3318" s="13" t="s">
        <v>75</v>
      </c>
      <c r="C3318" s="13" t="s">
        <v>186</v>
      </c>
      <c r="D3318" s="13">
        <v>2018</v>
      </c>
      <c r="E3318" s="13">
        <v>2018</v>
      </c>
      <c r="F3318" s="13" t="s">
        <v>324</v>
      </c>
      <c r="G3318" s="88"/>
      <c r="H3318" s="88"/>
      <c r="I3318" s="88"/>
      <c r="J3318" s="88"/>
      <c r="K3318" s="88"/>
      <c r="L3318" s="88"/>
      <c r="M3318" s="45">
        <v>1479</v>
      </c>
      <c r="N3318" s="45">
        <v>2614</v>
      </c>
      <c r="O3318" s="45"/>
      <c r="P3318" s="45"/>
      <c r="Q3318" s="45"/>
      <c r="R3318" s="45"/>
      <c r="S3318" s="45"/>
      <c r="T3318" s="45"/>
      <c r="U3318" s="45"/>
      <c r="V3318" s="45"/>
      <c r="W3318" s="138"/>
      <c r="X3318" s="138"/>
      <c r="Y3318" s="138"/>
      <c r="Z3318" s="25">
        <v>1</v>
      </c>
      <c r="AA3318" s="25">
        <v>1</v>
      </c>
      <c r="AB3318" s="25">
        <v>0.44900000000000001</v>
      </c>
      <c r="AC3318" s="25">
        <v>0.15290000000000001</v>
      </c>
      <c r="AD3318" s="45">
        <v>122</v>
      </c>
      <c r="AE3318" s="45">
        <v>23</v>
      </c>
      <c r="AF3318" s="45">
        <v>33</v>
      </c>
      <c r="AG3318" s="45">
        <v>56</v>
      </c>
    </row>
    <row r="3319" spans="1:33">
      <c r="A3319" t="s">
        <v>175</v>
      </c>
      <c r="B3319" s="13" t="s">
        <v>75</v>
      </c>
      <c r="C3319" s="13" t="s">
        <v>186</v>
      </c>
      <c r="D3319" s="13">
        <v>2018</v>
      </c>
      <c r="E3319" s="13">
        <v>2018</v>
      </c>
      <c r="F3319" s="13" t="s">
        <v>324</v>
      </c>
      <c r="G3319" s="88"/>
      <c r="H3319" s="88"/>
      <c r="I3319" s="88"/>
      <c r="J3319" s="88"/>
      <c r="K3319" s="88"/>
      <c r="L3319" s="88"/>
      <c r="M3319" s="45">
        <v>16571</v>
      </c>
      <c r="N3319" s="45">
        <v>30060</v>
      </c>
      <c r="O3319" s="45"/>
      <c r="P3319" s="45"/>
      <c r="Q3319" s="45"/>
      <c r="R3319" s="45"/>
      <c r="S3319" s="45"/>
      <c r="T3319" s="45"/>
      <c r="U3319" s="45"/>
      <c r="V3319" s="45"/>
      <c r="W3319" s="138"/>
      <c r="X3319" s="138"/>
      <c r="Y3319" s="138"/>
      <c r="Z3319" s="25">
        <v>0.92105263157894735</v>
      </c>
      <c r="AA3319" s="25">
        <v>0.9467353951890034</v>
      </c>
      <c r="AB3319" s="25">
        <v>0.44900000000000001</v>
      </c>
      <c r="AC3319" s="25">
        <v>0.15290000000000001</v>
      </c>
      <c r="AD3319" s="45">
        <v>1945</v>
      </c>
      <c r="AE3319" s="45">
        <v>1211</v>
      </c>
      <c r="AF3319" s="45">
        <v>739</v>
      </c>
      <c r="AG3319" s="45">
        <v>1269</v>
      </c>
    </row>
    <row r="3320" spans="1:33">
      <c r="A3320" t="s">
        <v>176</v>
      </c>
      <c r="B3320" s="13" t="s">
        <v>75</v>
      </c>
      <c r="C3320" s="13" t="s">
        <v>186</v>
      </c>
      <c r="D3320" s="13">
        <v>2018</v>
      </c>
      <c r="E3320" s="13">
        <v>2018</v>
      </c>
      <c r="F3320" s="13" t="s">
        <v>324</v>
      </c>
      <c r="G3320" s="88"/>
      <c r="H3320" s="88"/>
      <c r="I3320" s="88"/>
      <c r="J3320" s="88"/>
      <c r="K3320" s="88"/>
      <c r="L3320" s="88"/>
      <c r="M3320" s="45">
        <v>2697</v>
      </c>
      <c r="N3320" s="45">
        <v>4758</v>
      </c>
      <c r="O3320" s="45"/>
      <c r="P3320" s="45"/>
      <c r="Q3320" s="45"/>
      <c r="R3320" s="45"/>
      <c r="S3320" s="45"/>
      <c r="T3320" s="45"/>
      <c r="U3320" s="45"/>
      <c r="V3320" s="45"/>
      <c r="W3320" s="138"/>
      <c r="X3320" s="138"/>
      <c r="Y3320" s="138"/>
      <c r="Z3320" s="25">
        <v>0.94392523364485981</v>
      </c>
      <c r="AA3320" s="25">
        <v>0.92647058823529416</v>
      </c>
      <c r="AB3320" s="25">
        <v>0.44900000000000001</v>
      </c>
      <c r="AC3320" s="25">
        <v>0.15290000000000001</v>
      </c>
      <c r="AD3320" s="45">
        <v>161</v>
      </c>
      <c r="AE3320" s="45">
        <v>38</v>
      </c>
      <c r="AF3320" s="45">
        <v>53</v>
      </c>
      <c r="AG3320" s="45">
        <v>93</v>
      </c>
    </row>
    <row r="3321" spans="1:33">
      <c r="A3321" t="s">
        <v>177</v>
      </c>
      <c r="B3321" s="13" t="s">
        <v>75</v>
      </c>
      <c r="C3321" s="13" t="s">
        <v>186</v>
      </c>
      <c r="D3321" s="13">
        <v>2018</v>
      </c>
      <c r="E3321" s="13">
        <v>2018</v>
      </c>
      <c r="F3321" s="13" t="s">
        <v>324</v>
      </c>
      <c r="G3321" s="88"/>
      <c r="H3321" s="88"/>
      <c r="I3321" s="88"/>
      <c r="J3321" s="88"/>
      <c r="K3321" s="88"/>
      <c r="L3321" s="88"/>
      <c r="M3321" s="45">
        <v>610</v>
      </c>
      <c r="N3321" s="45">
        <v>1306</v>
      </c>
      <c r="O3321" s="45"/>
      <c r="P3321" s="45"/>
      <c r="Q3321" s="45"/>
      <c r="R3321" s="45"/>
      <c r="S3321" s="45"/>
      <c r="T3321" s="45"/>
      <c r="U3321" s="45"/>
      <c r="V3321" s="45"/>
      <c r="W3321" s="138"/>
      <c r="X3321" s="138"/>
      <c r="Y3321" s="138"/>
      <c r="Z3321" s="25">
        <v>0.90909090909090906</v>
      </c>
      <c r="AA3321" s="25">
        <v>1</v>
      </c>
      <c r="AB3321" s="25">
        <v>0.44900000000000001</v>
      </c>
      <c r="AC3321" s="25">
        <v>0.15290000000000001</v>
      </c>
      <c r="AD3321" s="45">
        <v>71</v>
      </c>
      <c r="AE3321" s="45">
        <v>24</v>
      </c>
      <c r="AF3321" s="45">
        <v>89</v>
      </c>
      <c r="AG3321" s="45">
        <v>201</v>
      </c>
    </row>
    <row r="3322" spans="1:33">
      <c r="A3322" t="s">
        <v>178</v>
      </c>
      <c r="B3322" s="13" t="s">
        <v>74</v>
      </c>
      <c r="C3322" s="13" t="s">
        <v>186</v>
      </c>
      <c r="D3322" s="13">
        <v>2018</v>
      </c>
      <c r="E3322" s="13">
        <v>2018</v>
      </c>
      <c r="F3322" s="13" t="s">
        <v>324</v>
      </c>
      <c r="G3322" s="88"/>
      <c r="H3322" s="88"/>
      <c r="I3322" s="88"/>
      <c r="J3322" s="88"/>
      <c r="K3322" s="88"/>
      <c r="L3322" s="88"/>
      <c r="M3322" s="45">
        <v>30072</v>
      </c>
      <c r="N3322" s="45">
        <v>59098</v>
      </c>
      <c r="O3322" s="45"/>
      <c r="P3322" s="45"/>
      <c r="Q3322" s="45"/>
      <c r="R3322" s="45"/>
      <c r="S3322" s="45"/>
      <c r="T3322" s="45"/>
      <c r="U3322" s="45"/>
      <c r="V3322" s="45"/>
      <c r="W3322" s="138"/>
      <c r="X3322" s="138"/>
      <c r="Y3322" s="138"/>
      <c r="Z3322" s="25">
        <v>0.92611862643080123</v>
      </c>
      <c r="AA3322" s="25">
        <v>0.97603485838779958</v>
      </c>
      <c r="AB3322" s="25">
        <v>0.61499999999999999</v>
      </c>
      <c r="AC3322" s="25">
        <v>2.5100000000000001E-2</v>
      </c>
      <c r="AD3322" s="45">
        <v>2409</v>
      </c>
      <c r="AE3322" s="45">
        <v>1211</v>
      </c>
      <c r="AF3322" s="45">
        <v>3771</v>
      </c>
      <c r="AG3322" s="45">
        <v>7683</v>
      </c>
    </row>
    <row r="3323" spans="1:33">
      <c r="A3323" t="s">
        <v>179</v>
      </c>
      <c r="B3323" s="13" t="s">
        <v>75</v>
      </c>
      <c r="C3323" s="13" t="s">
        <v>186</v>
      </c>
      <c r="D3323" s="13">
        <v>2018</v>
      </c>
      <c r="E3323" s="13">
        <v>2018</v>
      </c>
      <c r="F3323" s="13" t="s">
        <v>324</v>
      </c>
      <c r="G3323" s="88"/>
      <c r="H3323" s="88"/>
      <c r="I3323" s="88"/>
      <c r="J3323" s="88"/>
      <c r="K3323" s="88"/>
      <c r="L3323" s="88"/>
      <c r="M3323" s="45">
        <v>2464</v>
      </c>
      <c r="N3323" s="45">
        <v>4845</v>
      </c>
      <c r="O3323" s="45"/>
      <c r="P3323" s="45"/>
      <c r="Q3323" s="45"/>
      <c r="R3323" s="45"/>
      <c r="S3323" s="45"/>
      <c r="T3323" s="45"/>
      <c r="U3323" s="45"/>
      <c r="V3323" s="45"/>
      <c r="W3323" s="138"/>
      <c r="X3323" s="138"/>
      <c r="Y3323" s="138"/>
      <c r="Z3323" s="25">
        <v>1</v>
      </c>
      <c r="AA3323" s="25">
        <v>0.92207792207792205</v>
      </c>
      <c r="AB3323" s="25">
        <v>0.44900000000000001</v>
      </c>
      <c r="AC3323" s="25">
        <v>0.15290000000000001</v>
      </c>
      <c r="AD3323" s="45">
        <v>176</v>
      </c>
      <c r="AE3323" s="45">
        <v>24</v>
      </c>
      <c r="AF3323" s="45">
        <v>97</v>
      </c>
      <c r="AG3323" s="45">
        <v>176</v>
      </c>
    </row>
    <row r="3324" spans="1:33">
      <c r="A3324" t="s">
        <v>180</v>
      </c>
      <c r="B3324" s="13" t="s">
        <v>75</v>
      </c>
      <c r="C3324" s="13" t="s">
        <v>186</v>
      </c>
      <c r="D3324" s="13">
        <v>2018</v>
      </c>
      <c r="E3324" s="13">
        <v>2018</v>
      </c>
      <c r="F3324" s="13" t="s">
        <v>324</v>
      </c>
      <c r="G3324" s="88"/>
      <c r="H3324" s="88"/>
      <c r="I3324" s="88"/>
      <c r="J3324" s="88"/>
      <c r="K3324" s="88"/>
      <c r="L3324" s="88"/>
      <c r="M3324" s="45">
        <v>6321</v>
      </c>
      <c r="N3324" s="45">
        <v>10767</v>
      </c>
      <c r="O3324" s="45"/>
      <c r="P3324" s="45"/>
      <c r="Q3324" s="45"/>
      <c r="R3324" s="45"/>
      <c r="S3324" s="45"/>
      <c r="T3324" s="45"/>
      <c r="U3324" s="45"/>
      <c r="V3324" s="45"/>
      <c r="W3324" s="138"/>
      <c r="X3324" s="138"/>
      <c r="Y3324" s="138"/>
      <c r="Z3324" s="25">
        <v>0.99604743083003955</v>
      </c>
      <c r="AA3324" s="25">
        <v>0.99479166666666663</v>
      </c>
      <c r="AB3324" s="25">
        <v>0.44900000000000001</v>
      </c>
      <c r="AC3324" s="25">
        <v>0.15290000000000001</v>
      </c>
      <c r="AD3324" s="45">
        <v>509</v>
      </c>
      <c r="AE3324" s="45">
        <v>116</v>
      </c>
      <c r="AF3324" s="45">
        <v>318</v>
      </c>
      <c r="AG3324" s="45">
        <v>633</v>
      </c>
    </row>
    <row r="3325" spans="1:33">
      <c r="A3325" t="s">
        <v>122</v>
      </c>
      <c r="B3325" s="13" t="s">
        <v>74</v>
      </c>
      <c r="C3325" s="13" t="s">
        <v>186</v>
      </c>
      <c r="D3325" s="13">
        <v>2018</v>
      </c>
      <c r="E3325" s="13">
        <v>2018</v>
      </c>
      <c r="F3325" s="13" t="s">
        <v>324</v>
      </c>
      <c r="G3325" s="88"/>
      <c r="H3325" s="88"/>
      <c r="I3325" s="88"/>
      <c r="J3325" s="88"/>
      <c r="K3325" s="88"/>
      <c r="L3325" s="88"/>
      <c r="M3325" s="45">
        <v>91284</v>
      </c>
      <c r="N3325" s="45">
        <v>208864</v>
      </c>
      <c r="O3325" s="45"/>
      <c r="P3325" s="45"/>
      <c r="Q3325" s="45"/>
      <c r="R3325" s="45"/>
      <c r="S3325" s="45"/>
      <c r="T3325" s="45"/>
      <c r="U3325" s="45"/>
      <c r="V3325" s="45"/>
      <c r="W3325" s="138"/>
      <c r="X3325" s="138"/>
      <c r="Y3325" s="138"/>
      <c r="Z3325" s="25">
        <v>0.96411912450663795</v>
      </c>
      <c r="AA3325" s="25">
        <v>0.91563786008230452</v>
      </c>
      <c r="AB3325" s="25">
        <v>0.51400000000000001</v>
      </c>
      <c r="AC3325" s="25">
        <v>4.19E-2</v>
      </c>
      <c r="AD3325" s="45">
        <v>4430</v>
      </c>
      <c r="AE3325" s="45">
        <v>1803</v>
      </c>
      <c r="AF3325" s="45">
        <v>11400</v>
      </c>
      <c r="AG3325" s="45">
        <v>26141</v>
      </c>
    </row>
    <row r="3326" spans="1:33">
      <c r="A3326" t="s">
        <v>123</v>
      </c>
      <c r="B3326" s="13" t="s">
        <v>75</v>
      </c>
      <c r="C3326" s="13" t="s">
        <v>186</v>
      </c>
      <c r="D3326" s="13">
        <v>2018</v>
      </c>
      <c r="E3326" s="13">
        <v>2018</v>
      </c>
      <c r="F3326" s="13" t="s">
        <v>324</v>
      </c>
      <c r="G3326" s="88"/>
      <c r="H3326" s="88"/>
      <c r="I3326" s="88"/>
      <c r="J3326" s="88"/>
      <c r="K3326" s="88"/>
      <c r="L3326" s="88"/>
      <c r="M3326" s="45">
        <v>1503</v>
      </c>
      <c r="N3326" s="45">
        <v>3263</v>
      </c>
      <c r="O3326" s="45"/>
      <c r="P3326" s="45"/>
      <c r="Q3326" s="45"/>
      <c r="R3326" s="45"/>
      <c r="S3326" s="45"/>
      <c r="T3326" s="45"/>
      <c r="U3326" s="45"/>
      <c r="V3326" s="45"/>
      <c r="W3326" s="138"/>
      <c r="X3326" s="138"/>
      <c r="Y3326" s="138"/>
      <c r="Z3326" s="25">
        <v>0.96666666666666667</v>
      </c>
      <c r="AA3326" s="25">
        <v>0.93877551020408168</v>
      </c>
      <c r="AB3326" s="25">
        <v>0.44900000000000001</v>
      </c>
      <c r="AC3326" s="25">
        <v>0.15290000000000001</v>
      </c>
      <c r="AD3326" s="45">
        <v>117</v>
      </c>
      <c r="AE3326" s="45">
        <v>33</v>
      </c>
      <c r="AF3326" s="45">
        <v>146</v>
      </c>
      <c r="AG3326" s="45">
        <v>313</v>
      </c>
    </row>
    <row r="3327" spans="1:33">
      <c r="A3327" t="s">
        <v>124</v>
      </c>
      <c r="B3327" s="13" t="s">
        <v>75</v>
      </c>
      <c r="C3327" s="13" t="s">
        <v>186</v>
      </c>
      <c r="D3327" s="13">
        <v>2018</v>
      </c>
      <c r="E3327" s="13">
        <v>2018</v>
      </c>
      <c r="F3327" s="13" t="s">
        <v>324</v>
      </c>
      <c r="G3327" s="88"/>
      <c r="H3327" s="88"/>
      <c r="I3327" s="88"/>
      <c r="J3327" s="88"/>
      <c r="K3327" s="88"/>
      <c r="L3327" s="88"/>
      <c r="M3327" s="45">
        <v>11764</v>
      </c>
      <c r="N3327" s="45">
        <v>19455</v>
      </c>
      <c r="O3327" s="45"/>
      <c r="P3327" s="45"/>
      <c r="Q3327" s="45"/>
      <c r="R3327" s="45"/>
      <c r="S3327" s="45"/>
      <c r="T3327" s="45"/>
      <c r="U3327" s="45"/>
      <c r="V3327" s="45"/>
      <c r="W3327" s="138"/>
      <c r="X3327" s="138"/>
      <c r="Y3327" s="138"/>
      <c r="Z3327" s="25">
        <v>0.9821428571428571</v>
      </c>
      <c r="AA3327" s="25">
        <v>0.95508274231678492</v>
      </c>
      <c r="AB3327" s="25">
        <v>0.44900000000000001</v>
      </c>
      <c r="AC3327" s="25">
        <v>0.15290000000000001</v>
      </c>
      <c r="AD3327" s="45">
        <v>1264</v>
      </c>
      <c r="AE3327" s="45">
        <v>353</v>
      </c>
      <c r="AF3327" s="45">
        <v>441</v>
      </c>
      <c r="AG3327" s="45">
        <v>848</v>
      </c>
    </row>
    <row r="3328" spans="1:33">
      <c r="A3328" t="s">
        <v>125</v>
      </c>
      <c r="B3328" s="13" t="s">
        <v>75</v>
      </c>
      <c r="C3328" s="13" t="s">
        <v>186</v>
      </c>
      <c r="D3328" s="13">
        <v>2018</v>
      </c>
      <c r="E3328" s="13">
        <v>2018</v>
      </c>
      <c r="F3328" s="13" t="s">
        <v>324</v>
      </c>
      <c r="G3328" s="88"/>
      <c r="H3328" s="88"/>
      <c r="I3328" s="88"/>
      <c r="J3328" s="88"/>
      <c r="K3328" s="88"/>
      <c r="L3328" s="88"/>
      <c r="M3328" s="45">
        <v>16974</v>
      </c>
      <c r="N3328" s="45">
        <v>39951</v>
      </c>
      <c r="O3328" s="45"/>
      <c r="P3328" s="45"/>
      <c r="Q3328" s="45"/>
      <c r="R3328" s="45"/>
      <c r="S3328" s="45"/>
      <c r="T3328" s="45"/>
      <c r="U3328" s="45"/>
      <c r="V3328" s="45"/>
      <c r="W3328" s="138"/>
      <c r="X3328" s="138"/>
      <c r="Y3328" s="138"/>
      <c r="Z3328" s="25">
        <v>0.98705035971223021</v>
      </c>
      <c r="AA3328" s="25">
        <v>0.92413793103448272</v>
      </c>
      <c r="AB3328" s="25">
        <v>0.44900000000000001</v>
      </c>
      <c r="AC3328" s="25">
        <v>0.15290000000000001</v>
      </c>
      <c r="AD3328" s="45">
        <v>1060</v>
      </c>
      <c r="AE3328" s="45">
        <v>154</v>
      </c>
      <c r="AF3328" s="45">
        <v>838</v>
      </c>
      <c r="AG3328" s="45">
        <v>1690</v>
      </c>
    </row>
    <row r="3329" spans="1:33">
      <c r="A3329" t="s">
        <v>126</v>
      </c>
      <c r="B3329" s="13" t="s">
        <v>75</v>
      </c>
      <c r="C3329" s="13" t="s">
        <v>186</v>
      </c>
      <c r="D3329" s="13">
        <v>2018</v>
      </c>
      <c r="E3329" s="13">
        <v>2018</v>
      </c>
      <c r="F3329" s="13" t="s">
        <v>324</v>
      </c>
      <c r="G3329" s="88"/>
      <c r="H3329" s="88"/>
      <c r="I3329" s="88"/>
      <c r="J3329" s="88"/>
      <c r="K3329" s="88"/>
      <c r="L3329" s="88"/>
      <c r="M3329" s="45">
        <v>991</v>
      </c>
      <c r="N3329" s="45">
        <v>1843</v>
      </c>
      <c r="O3329" s="45"/>
      <c r="P3329" s="45"/>
      <c r="Q3329" s="45"/>
      <c r="R3329" s="45"/>
      <c r="S3329" s="45"/>
      <c r="T3329" s="45"/>
      <c r="U3329" s="45"/>
      <c r="V3329" s="45"/>
      <c r="W3329" s="138"/>
      <c r="X3329" s="138"/>
      <c r="Y3329" s="138"/>
      <c r="Z3329" s="25">
        <v>1</v>
      </c>
      <c r="AA3329" s="25">
        <v>0.96153846153846156</v>
      </c>
      <c r="AB3329" s="25">
        <v>0.44900000000000001</v>
      </c>
      <c r="AC3329" s="25">
        <v>0.15290000000000001</v>
      </c>
      <c r="AD3329" s="45">
        <v>58</v>
      </c>
      <c r="AE3329" s="45">
        <v>1</v>
      </c>
      <c r="AF3329" s="45">
        <v>46</v>
      </c>
      <c r="AG3329" s="45">
        <v>95</v>
      </c>
    </row>
    <row r="3330" spans="1:33">
      <c r="A3330" t="s">
        <v>127</v>
      </c>
      <c r="B3330" s="13" t="s">
        <v>75</v>
      </c>
      <c r="C3330" s="13" t="s">
        <v>186</v>
      </c>
      <c r="D3330" s="13">
        <v>2018</v>
      </c>
      <c r="E3330" s="13">
        <v>2018</v>
      </c>
      <c r="F3330" s="13" t="s">
        <v>324</v>
      </c>
      <c r="G3330" s="88"/>
      <c r="H3330" s="88"/>
      <c r="I3330" s="88"/>
      <c r="J3330" s="88"/>
      <c r="K3330" s="88"/>
      <c r="L3330" s="88"/>
      <c r="M3330" s="45">
        <v>66695</v>
      </c>
      <c r="N3330" s="45">
        <v>152773</v>
      </c>
      <c r="O3330" s="45"/>
      <c r="P3330" s="45"/>
      <c r="Q3330" s="45"/>
      <c r="R3330" s="45"/>
      <c r="S3330" s="45"/>
      <c r="T3330" s="45"/>
      <c r="U3330" s="45"/>
      <c r="V3330" s="45"/>
      <c r="W3330" s="138"/>
      <c r="X3330" s="138"/>
      <c r="Y3330" s="138"/>
      <c r="Z3330" s="25">
        <v>0.98359621451104096</v>
      </c>
      <c r="AA3330" s="25">
        <v>0.91504247876061973</v>
      </c>
      <c r="AB3330" s="25">
        <v>0.33300000000000002</v>
      </c>
      <c r="AC3330" s="25">
        <v>2.01E-2</v>
      </c>
      <c r="AD3330" s="45">
        <v>5050</v>
      </c>
      <c r="AE3330" s="45">
        <v>1735</v>
      </c>
      <c r="AF3330" s="45">
        <v>8926</v>
      </c>
      <c r="AG3330" s="45">
        <v>20818</v>
      </c>
    </row>
    <row r="3331" spans="1:33">
      <c r="A3331" t="s">
        <v>128</v>
      </c>
      <c r="B3331" s="13" t="s">
        <v>75</v>
      </c>
      <c r="C3331" s="13" t="s">
        <v>186</v>
      </c>
      <c r="D3331" s="13">
        <v>2018</v>
      </c>
      <c r="E3331" s="13">
        <v>2018</v>
      </c>
      <c r="F3331" s="13" t="s">
        <v>324</v>
      </c>
      <c r="G3331" s="88"/>
      <c r="H3331" s="88"/>
      <c r="I3331" s="88"/>
      <c r="J3331" s="88"/>
      <c r="K3331" s="88"/>
      <c r="L3331" s="88"/>
      <c r="M3331" s="45">
        <v>10379</v>
      </c>
      <c r="N3331" s="45">
        <v>22835</v>
      </c>
      <c r="O3331" s="45"/>
      <c r="P3331" s="45"/>
      <c r="Q3331" s="45"/>
      <c r="R3331" s="45"/>
      <c r="S3331" s="45"/>
      <c r="T3331" s="45"/>
      <c r="U3331" s="45"/>
      <c r="V3331" s="45"/>
      <c r="W3331" s="138"/>
      <c r="X3331" s="138"/>
      <c r="Y3331" s="138"/>
      <c r="Z3331" s="25">
        <v>0.99750000000000005</v>
      </c>
      <c r="AA3331" s="25">
        <v>0.97202797202797198</v>
      </c>
      <c r="AB3331" s="25">
        <v>0.44900000000000001</v>
      </c>
      <c r="AC3331" s="25">
        <v>0.15290000000000001</v>
      </c>
      <c r="AD3331" s="45">
        <v>675</v>
      </c>
      <c r="AE3331" s="45">
        <v>132</v>
      </c>
      <c r="AF3331" s="45">
        <v>1088</v>
      </c>
      <c r="AG3331" s="45">
        <v>2641</v>
      </c>
    </row>
    <row r="3332" spans="1:33">
      <c r="A3332" t="s">
        <v>129</v>
      </c>
      <c r="B3332" s="13" t="s">
        <v>75</v>
      </c>
      <c r="C3332" s="13" t="s">
        <v>186</v>
      </c>
      <c r="D3332" s="13">
        <v>2018</v>
      </c>
      <c r="E3332" s="13">
        <v>2018</v>
      </c>
      <c r="F3332" s="13" t="s">
        <v>324</v>
      </c>
      <c r="G3332" s="88"/>
      <c r="H3332" s="88"/>
      <c r="I3332" s="88"/>
      <c r="J3332" s="88"/>
      <c r="K3332" s="88"/>
      <c r="L3332" s="88"/>
      <c r="M3332" s="45">
        <v>6247</v>
      </c>
      <c r="N3332" s="45">
        <v>11319</v>
      </c>
      <c r="O3332" s="45"/>
      <c r="P3332" s="45"/>
      <c r="Q3332" s="45"/>
      <c r="R3332" s="45"/>
      <c r="S3332" s="45"/>
      <c r="T3332" s="45"/>
      <c r="U3332" s="45"/>
      <c r="V3332" s="45"/>
      <c r="W3332" s="138"/>
      <c r="X3332" s="138"/>
      <c r="Y3332" s="138"/>
      <c r="Z3332" s="25">
        <v>0.91515151515151516</v>
      </c>
      <c r="AA3332" s="25">
        <v>0.86567164179104472</v>
      </c>
      <c r="AB3332" s="25">
        <v>0.44900000000000001</v>
      </c>
      <c r="AC3332" s="25">
        <v>0.15290000000000001</v>
      </c>
      <c r="AD3332" s="45">
        <v>443</v>
      </c>
      <c r="AE3332" s="45">
        <v>76</v>
      </c>
      <c r="AF3332" s="45">
        <v>321</v>
      </c>
      <c r="AG3332" s="45">
        <v>617</v>
      </c>
    </row>
    <row r="3333" spans="1:33">
      <c r="A3333" t="s">
        <v>130</v>
      </c>
      <c r="B3333" s="13" t="s">
        <v>75</v>
      </c>
      <c r="C3333" s="13" t="s">
        <v>186</v>
      </c>
      <c r="D3333" s="13">
        <v>2018</v>
      </c>
      <c r="E3333" s="13">
        <v>2018</v>
      </c>
      <c r="F3333" s="13" t="s">
        <v>324</v>
      </c>
      <c r="G3333" s="88"/>
      <c r="H3333" s="88"/>
      <c r="I3333" s="88"/>
      <c r="J3333" s="88"/>
      <c r="K3333" s="88"/>
      <c r="L3333" s="88"/>
      <c r="M3333" s="45">
        <v>1444</v>
      </c>
      <c r="N3333" s="45">
        <v>2892</v>
      </c>
      <c r="O3333" s="45"/>
      <c r="P3333" s="45"/>
      <c r="Q3333" s="45"/>
      <c r="R3333" s="45"/>
      <c r="S3333" s="45"/>
      <c r="T3333" s="45"/>
      <c r="U3333" s="45"/>
      <c r="V3333" s="45"/>
      <c r="W3333" s="138"/>
      <c r="X3333" s="138"/>
      <c r="Y3333" s="138"/>
      <c r="Z3333" s="25">
        <v>0.98113207547169812</v>
      </c>
      <c r="AA3333" s="25">
        <v>0.82926829268292679</v>
      </c>
      <c r="AB3333" s="25">
        <v>0.44900000000000001</v>
      </c>
      <c r="AC3333" s="25">
        <v>0.15290000000000001</v>
      </c>
      <c r="AD3333" s="45">
        <v>117</v>
      </c>
      <c r="AE3333" s="45">
        <v>19</v>
      </c>
      <c r="AF3333" s="45">
        <v>82</v>
      </c>
      <c r="AG3333" s="45">
        <v>164</v>
      </c>
    </row>
    <row r="3334" spans="1:33">
      <c r="A3334" t="s">
        <v>131</v>
      </c>
      <c r="B3334" s="13" t="s">
        <v>76</v>
      </c>
      <c r="C3334" s="13" t="s">
        <v>186</v>
      </c>
      <c r="D3334" s="13">
        <v>2018</v>
      </c>
      <c r="E3334" s="13">
        <v>2018</v>
      </c>
      <c r="F3334" s="13" t="s">
        <v>324</v>
      </c>
      <c r="G3334" s="88"/>
      <c r="H3334" s="88"/>
      <c r="I3334" s="88"/>
      <c r="J3334" s="88"/>
      <c r="K3334" s="88"/>
      <c r="L3334" s="88"/>
      <c r="M3334" s="45">
        <v>550057</v>
      </c>
      <c r="N3334" s="45">
        <v>1066428</v>
      </c>
      <c r="O3334" s="45"/>
      <c r="P3334" s="45"/>
      <c r="Q3334" s="45"/>
      <c r="R3334" s="45"/>
      <c r="S3334" s="45"/>
      <c r="T3334" s="45"/>
      <c r="U3334" s="45"/>
      <c r="V3334" s="45"/>
      <c r="W3334" s="138"/>
      <c r="X3334" s="138"/>
      <c r="Y3334" s="138"/>
      <c r="Z3334" s="25">
        <v>0.99054857637931715</v>
      </c>
      <c r="AA3334" s="25">
        <v>0.9006808169803765</v>
      </c>
      <c r="AB3334" s="25">
        <v>0.57799999999999996</v>
      </c>
      <c r="AC3334" s="25">
        <v>7.7600000000000002E-2</v>
      </c>
      <c r="AD3334" s="45">
        <v>36706</v>
      </c>
      <c r="AE3334" s="45">
        <v>18711</v>
      </c>
      <c r="AF3334" s="45">
        <v>81459</v>
      </c>
      <c r="AG3334" s="45">
        <v>170006</v>
      </c>
    </row>
    <row r="3335" spans="1:33">
      <c r="A3335" t="s">
        <v>132</v>
      </c>
      <c r="B3335" s="13" t="s">
        <v>75</v>
      </c>
      <c r="C3335" s="13" t="s">
        <v>186</v>
      </c>
      <c r="D3335" s="13">
        <v>2018</v>
      </c>
      <c r="E3335" s="13">
        <v>2018</v>
      </c>
      <c r="F3335" s="13" t="s">
        <v>324</v>
      </c>
      <c r="G3335" s="88"/>
      <c r="H3335" s="88"/>
      <c r="I3335" s="88"/>
      <c r="J3335" s="88"/>
      <c r="K3335" s="88"/>
      <c r="L3335" s="88"/>
      <c r="M3335" s="45">
        <v>10844</v>
      </c>
      <c r="N3335" s="45">
        <v>25974</v>
      </c>
      <c r="O3335" s="45"/>
      <c r="P3335" s="45"/>
      <c r="Q3335" s="45"/>
      <c r="R3335" s="45"/>
      <c r="S3335" s="45"/>
      <c r="T3335" s="45"/>
      <c r="U3335" s="45"/>
      <c r="V3335" s="45"/>
      <c r="W3335" s="138"/>
      <c r="X3335" s="138"/>
      <c r="Y3335" s="138"/>
      <c r="Z3335" s="25">
        <v>0.99715909090909094</v>
      </c>
      <c r="AA3335" s="25">
        <v>0.97777777777777775</v>
      </c>
      <c r="AB3335" s="25">
        <v>0.44900000000000001</v>
      </c>
      <c r="AC3335" s="25">
        <v>0.15290000000000001</v>
      </c>
      <c r="AD3335" s="45">
        <v>541</v>
      </c>
      <c r="AE3335" s="45">
        <v>61</v>
      </c>
      <c r="AF3335" s="45">
        <v>2202</v>
      </c>
      <c r="AG3335" s="45">
        <v>5497</v>
      </c>
    </row>
    <row r="3336" spans="1:33">
      <c r="A3336" t="s">
        <v>133</v>
      </c>
      <c r="B3336" s="13" t="s">
        <v>75</v>
      </c>
      <c r="C3336" s="13" t="s">
        <v>186</v>
      </c>
      <c r="D3336" s="13">
        <v>2018</v>
      </c>
      <c r="E3336" s="13">
        <v>2018</v>
      </c>
      <c r="F3336" s="13" t="s">
        <v>324</v>
      </c>
      <c r="G3336" s="88"/>
      <c r="H3336" s="88"/>
      <c r="I3336" s="88"/>
      <c r="J3336" s="88"/>
      <c r="K3336" s="88"/>
      <c r="L3336" s="88"/>
      <c r="M3336" s="45">
        <v>5905</v>
      </c>
      <c r="N3336" s="45">
        <v>9590</v>
      </c>
      <c r="O3336" s="45"/>
      <c r="P3336" s="45"/>
      <c r="Q3336" s="45"/>
      <c r="R3336" s="45"/>
      <c r="S3336" s="45"/>
      <c r="T3336" s="45"/>
      <c r="U3336" s="45"/>
      <c r="V3336" s="45"/>
      <c r="W3336" s="138"/>
      <c r="X3336" s="138"/>
      <c r="Y3336" s="138"/>
      <c r="Z3336" s="25">
        <v>0.98283261802575106</v>
      </c>
      <c r="AA3336" s="25">
        <v>0.90909090909090906</v>
      </c>
      <c r="AB3336" s="25">
        <v>0.44900000000000001</v>
      </c>
      <c r="AC3336" s="25">
        <v>0.15290000000000001</v>
      </c>
      <c r="AD3336" s="45">
        <v>414</v>
      </c>
      <c r="AE3336" s="45">
        <v>146</v>
      </c>
      <c r="AF3336" s="45">
        <v>978</v>
      </c>
      <c r="AG3336" s="45">
        <v>1800</v>
      </c>
    </row>
    <row r="3337" spans="1:33">
      <c r="A3337" t="s">
        <v>134</v>
      </c>
      <c r="B3337" s="13" t="s">
        <v>75</v>
      </c>
      <c r="C3337" s="13" t="s">
        <v>186</v>
      </c>
      <c r="D3337" s="13">
        <v>2018</v>
      </c>
      <c r="E3337" s="13">
        <v>2018</v>
      </c>
      <c r="F3337" s="13" t="s">
        <v>324</v>
      </c>
      <c r="G3337" s="88"/>
      <c r="H3337" s="88"/>
      <c r="I3337" s="88"/>
      <c r="J3337" s="88"/>
      <c r="K3337" s="88"/>
      <c r="L3337" s="88"/>
      <c r="M3337" s="45">
        <v>1014</v>
      </c>
      <c r="N3337" s="45">
        <v>1835</v>
      </c>
      <c r="O3337" s="45"/>
      <c r="P3337" s="45"/>
      <c r="Q3337" s="45"/>
      <c r="R3337" s="45"/>
      <c r="S3337" s="45"/>
      <c r="T3337" s="45"/>
      <c r="U3337" s="45"/>
      <c r="V3337" s="45"/>
      <c r="W3337" s="138"/>
      <c r="X3337" s="138"/>
      <c r="Y3337" s="138"/>
      <c r="Z3337" s="25">
        <v>1</v>
      </c>
      <c r="AA3337" s="25">
        <v>1</v>
      </c>
      <c r="AB3337" s="25">
        <v>0.44900000000000001</v>
      </c>
      <c r="AC3337" s="25">
        <v>0.15290000000000001</v>
      </c>
      <c r="AD3337" s="45">
        <v>60</v>
      </c>
      <c r="AE3337" s="45">
        <v>12</v>
      </c>
      <c r="AF3337" s="45">
        <v>20</v>
      </c>
      <c r="AG3337" s="45">
        <v>37</v>
      </c>
    </row>
    <row r="3338" spans="1:33">
      <c r="A3338" t="s">
        <v>135</v>
      </c>
      <c r="B3338" s="13" t="s">
        <v>75</v>
      </c>
      <c r="C3338" s="13" t="s">
        <v>186</v>
      </c>
      <c r="D3338" s="13">
        <v>2018</v>
      </c>
      <c r="E3338" s="13">
        <v>2018</v>
      </c>
      <c r="F3338" s="13" t="s">
        <v>324</v>
      </c>
      <c r="G3338" s="88"/>
      <c r="H3338" s="88"/>
      <c r="I3338" s="88"/>
      <c r="J3338" s="88"/>
      <c r="K3338" s="88"/>
      <c r="L3338" s="88"/>
      <c r="M3338" s="45">
        <v>6002</v>
      </c>
      <c r="N3338" s="45">
        <v>11051</v>
      </c>
      <c r="O3338" s="45"/>
      <c r="P3338" s="45"/>
      <c r="Q3338" s="45"/>
      <c r="R3338" s="45"/>
      <c r="S3338" s="45"/>
      <c r="T3338" s="45"/>
      <c r="U3338" s="45"/>
      <c r="V3338" s="45"/>
      <c r="W3338" s="138"/>
      <c r="X3338" s="138"/>
      <c r="Y3338" s="138"/>
      <c r="Z3338" s="25">
        <v>0.95945945945945943</v>
      </c>
      <c r="AA3338" s="25">
        <v>0.84976525821596249</v>
      </c>
      <c r="AB3338" s="25">
        <v>0.44900000000000001</v>
      </c>
      <c r="AC3338" s="25">
        <v>0.15290000000000001</v>
      </c>
      <c r="AD3338" s="45">
        <v>445</v>
      </c>
      <c r="AE3338" s="45">
        <v>63</v>
      </c>
      <c r="AF3338" s="45">
        <v>419</v>
      </c>
      <c r="AG3338" s="45">
        <v>956</v>
      </c>
    </row>
    <row r="3339" spans="1:33">
      <c r="A3339" t="s">
        <v>136</v>
      </c>
      <c r="B3339" s="13" t="s">
        <v>75</v>
      </c>
      <c r="C3339" s="13" t="s">
        <v>186</v>
      </c>
      <c r="D3339" s="13">
        <v>2018</v>
      </c>
      <c r="E3339" s="13">
        <v>2018</v>
      </c>
      <c r="F3339" s="13" t="s">
        <v>324</v>
      </c>
      <c r="G3339" s="88"/>
      <c r="H3339" s="88"/>
      <c r="I3339" s="88"/>
      <c r="J3339" s="88"/>
      <c r="K3339" s="88"/>
      <c r="L3339" s="88"/>
      <c r="M3339" s="45">
        <v>22475</v>
      </c>
      <c r="N3339" s="45">
        <v>50700</v>
      </c>
      <c r="O3339" s="45"/>
      <c r="P3339" s="45"/>
      <c r="Q3339" s="45"/>
      <c r="R3339" s="45"/>
      <c r="S3339" s="45"/>
      <c r="T3339" s="45"/>
      <c r="U3339" s="45"/>
      <c r="V3339" s="45"/>
      <c r="W3339" s="138"/>
      <c r="X3339" s="138"/>
      <c r="Y3339" s="138"/>
      <c r="Z3339" s="25">
        <v>0.99743260590500638</v>
      </c>
      <c r="AA3339" s="25">
        <v>0.971830985915493</v>
      </c>
      <c r="AB3339" s="25">
        <v>0.66700000000000004</v>
      </c>
      <c r="AC3339" s="25">
        <v>2.47E-2</v>
      </c>
      <c r="AD3339" s="45">
        <v>1466</v>
      </c>
      <c r="AE3339" s="45">
        <v>374</v>
      </c>
      <c r="AF3339" s="45">
        <v>2939</v>
      </c>
      <c r="AG3339" s="45">
        <v>6880</v>
      </c>
    </row>
    <row r="3340" spans="1:33">
      <c r="A3340" t="s">
        <v>137</v>
      </c>
      <c r="B3340" s="13" t="s">
        <v>75</v>
      </c>
      <c r="C3340" s="13" t="s">
        <v>186</v>
      </c>
      <c r="D3340" s="13">
        <v>2018</v>
      </c>
      <c r="E3340" s="13">
        <v>2018</v>
      </c>
      <c r="F3340" s="13" t="s">
        <v>324</v>
      </c>
      <c r="G3340" s="88"/>
      <c r="H3340" s="88"/>
      <c r="I3340" s="88"/>
      <c r="J3340" s="88"/>
      <c r="K3340" s="88"/>
      <c r="L3340" s="88"/>
      <c r="M3340" s="45">
        <v>596</v>
      </c>
      <c r="N3340" s="45">
        <v>1209</v>
      </c>
      <c r="O3340" s="45"/>
      <c r="P3340" s="45"/>
      <c r="Q3340" s="45"/>
      <c r="R3340" s="45"/>
      <c r="S3340" s="45"/>
      <c r="T3340" s="45"/>
      <c r="U3340" s="45"/>
      <c r="V3340" s="45"/>
      <c r="W3340" s="138"/>
      <c r="X3340" s="138"/>
      <c r="Y3340" s="138"/>
      <c r="Z3340" s="25">
        <v>0.96551724137931039</v>
      </c>
      <c r="AA3340" s="25">
        <v>0.9</v>
      </c>
      <c r="AB3340" s="25">
        <v>0.44900000000000001</v>
      </c>
      <c r="AC3340" s="25">
        <v>0.15290000000000001</v>
      </c>
      <c r="AD3340" s="45">
        <v>44</v>
      </c>
      <c r="AE3340" s="45">
        <v>4</v>
      </c>
      <c r="AF3340" s="45">
        <v>35</v>
      </c>
      <c r="AG3340" s="45">
        <v>59</v>
      </c>
    </row>
    <row r="3341" spans="1:33">
      <c r="A3341" t="s">
        <v>138</v>
      </c>
      <c r="B3341" s="13" t="s">
        <v>75</v>
      </c>
      <c r="C3341" s="13" t="s">
        <v>186</v>
      </c>
      <c r="D3341" s="13">
        <v>2018</v>
      </c>
      <c r="E3341" s="13">
        <v>2018</v>
      </c>
      <c r="F3341" s="13" t="s">
        <v>324</v>
      </c>
      <c r="G3341" s="88"/>
      <c r="H3341" s="88"/>
      <c r="I3341" s="88"/>
      <c r="J3341" s="88"/>
      <c r="K3341" s="88"/>
      <c r="L3341" s="88"/>
      <c r="M3341" s="45">
        <v>379</v>
      </c>
      <c r="N3341" s="45">
        <v>648</v>
      </c>
      <c r="O3341" s="45"/>
      <c r="P3341" s="45"/>
      <c r="Q3341" s="45"/>
      <c r="R3341" s="45"/>
      <c r="S3341" s="45"/>
      <c r="T3341" s="45"/>
      <c r="U3341" s="45"/>
      <c r="V3341" s="45"/>
      <c r="W3341" s="138"/>
      <c r="X3341" s="138"/>
      <c r="Y3341" s="138"/>
      <c r="Z3341" s="25">
        <v>1</v>
      </c>
      <c r="AA3341" s="25">
        <v>1</v>
      </c>
      <c r="AB3341" s="25">
        <v>0.44900000000000001</v>
      </c>
      <c r="AC3341" s="25">
        <v>0.15290000000000001</v>
      </c>
      <c r="AD3341" s="45">
        <v>41</v>
      </c>
      <c r="AE3341" s="45">
        <v>10</v>
      </c>
      <c r="AF3341" s="45">
        <v>39</v>
      </c>
      <c r="AG3341" s="45">
        <v>86</v>
      </c>
    </row>
    <row r="3342" spans="1:33">
      <c r="A3342" t="s">
        <v>139</v>
      </c>
      <c r="B3342" s="13" t="s">
        <v>75</v>
      </c>
      <c r="C3342" s="13" t="s">
        <v>186</v>
      </c>
      <c r="D3342" s="13">
        <v>2018</v>
      </c>
      <c r="E3342" s="13">
        <v>2018</v>
      </c>
      <c r="F3342" s="13" t="s">
        <v>324</v>
      </c>
      <c r="G3342" s="88"/>
      <c r="H3342" s="88"/>
      <c r="I3342" s="88"/>
      <c r="J3342" s="88"/>
      <c r="K3342" s="88"/>
      <c r="L3342" s="88"/>
      <c r="M3342" s="45">
        <v>17557</v>
      </c>
      <c r="N3342" s="45">
        <v>37925</v>
      </c>
      <c r="O3342" s="45"/>
      <c r="P3342" s="45"/>
      <c r="Q3342" s="45"/>
      <c r="R3342" s="45"/>
      <c r="S3342" s="45"/>
      <c r="T3342" s="45"/>
      <c r="U3342" s="45"/>
      <c r="V3342" s="45"/>
      <c r="W3342" s="138"/>
      <c r="X3342" s="138"/>
      <c r="Y3342" s="138"/>
      <c r="Z3342" s="25">
        <v>0.99543378995433796</v>
      </c>
      <c r="AA3342" s="25">
        <v>0.952755905511811</v>
      </c>
      <c r="AB3342" s="25">
        <v>0.222</v>
      </c>
      <c r="AC3342" s="25">
        <v>6.9000000000000006E-2</v>
      </c>
      <c r="AD3342" s="45">
        <v>1655</v>
      </c>
      <c r="AE3342" s="45">
        <v>559</v>
      </c>
      <c r="AF3342" s="45">
        <v>4564</v>
      </c>
      <c r="AG3342" s="45">
        <v>10818</v>
      </c>
    </row>
    <row r="3343" spans="1:33">
      <c r="A3343" t="s">
        <v>140</v>
      </c>
      <c r="B3343" s="13" t="s">
        <v>75</v>
      </c>
      <c r="C3343" s="13" t="s">
        <v>186</v>
      </c>
      <c r="D3343" s="13">
        <v>2018</v>
      </c>
      <c r="E3343" s="13">
        <v>2018</v>
      </c>
      <c r="F3343" s="13" t="s">
        <v>324</v>
      </c>
      <c r="G3343" s="88"/>
      <c r="H3343" s="88"/>
      <c r="I3343" s="88"/>
      <c r="J3343" s="88"/>
      <c r="K3343" s="88"/>
      <c r="L3343" s="88"/>
      <c r="M3343" s="45">
        <v>2772</v>
      </c>
      <c r="N3343" s="45">
        <v>5446</v>
      </c>
      <c r="O3343" s="45"/>
      <c r="P3343" s="45"/>
      <c r="Q3343" s="45"/>
      <c r="R3343" s="45"/>
      <c r="S3343" s="45"/>
      <c r="T3343" s="45"/>
      <c r="U3343" s="45"/>
      <c r="V3343" s="45"/>
      <c r="W3343" s="138"/>
      <c r="X3343" s="138"/>
      <c r="Y3343" s="138"/>
      <c r="Z3343" s="25">
        <v>0.92929292929292928</v>
      </c>
      <c r="AA3343" s="25">
        <v>0.92982456140350878</v>
      </c>
      <c r="AB3343" s="25">
        <v>0.44900000000000001</v>
      </c>
      <c r="AC3343" s="25">
        <v>0.15290000000000001</v>
      </c>
      <c r="AD3343" s="45">
        <v>234</v>
      </c>
      <c r="AE3343" s="45">
        <v>64</v>
      </c>
      <c r="AF3343" s="45">
        <v>522</v>
      </c>
      <c r="AG3343" s="45">
        <v>1114</v>
      </c>
    </row>
    <row r="3344" spans="1:33">
      <c r="A3344" t="s">
        <v>141</v>
      </c>
      <c r="B3344" s="13" t="s">
        <v>75</v>
      </c>
      <c r="C3344" s="13" t="s">
        <v>186</v>
      </c>
      <c r="D3344" s="13">
        <v>2018</v>
      </c>
      <c r="E3344" s="13">
        <v>2018</v>
      </c>
      <c r="F3344" s="13" t="s">
        <v>324</v>
      </c>
      <c r="G3344" s="88"/>
      <c r="H3344" s="88"/>
      <c r="I3344" s="88"/>
      <c r="J3344" s="88"/>
      <c r="K3344" s="88"/>
      <c r="L3344" s="88"/>
      <c r="M3344" s="45">
        <v>4227</v>
      </c>
      <c r="N3344" s="45">
        <v>7189</v>
      </c>
      <c r="O3344" s="45"/>
      <c r="P3344" s="45"/>
      <c r="Q3344" s="45"/>
      <c r="R3344" s="45"/>
      <c r="S3344" s="45"/>
      <c r="T3344" s="45"/>
      <c r="U3344" s="45"/>
      <c r="V3344" s="45"/>
      <c r="W3344" s="138"/>
      <c r="X3344" s="138"/>
      <c r="Y3344" s="138"/>
      <c r="Z3344" s="25">
        <v>0.87830687830687837</v>
      </c>
      <c r="AA3344" s="25">
        <v>0.81060606060606055</v>
      </c>
      <c r="AB3344" s="25">
        <v>0.44900000000000001</v>
      </c>
      <c r="AC3344" s="25">
        <v>0.15290000000000001</v>
      </c>
      <c r="AD3344" s="45">
        <v>359</v>
      </c>
      <c r="AE3344" s="45">
        <v>140</v>
      </c>
      <c r="AF3344" s="45">
        <v>103</v>
      </c>
      <c r="AG3344" s="45">
        <v>184</v>
      </c>
    </row>
    <row r="3345" spans="1:33">
      <c r="A3345" t="s">
        <v>142</v>
      </c>
      <c r="B3345" s="13" t="s">
        <v>74</v>
      </c>
      <c r="C3345" s="13" t="s">
        <v>186</v>
      </c>
      <c r="D3345" s="13">
        <v>2018</v>
      </c>
      <c r="E3345" s="13">
        <v>2018</v>
      </c>
      <c r="F3345" s="13" t="s">
        <v>324</v>
      </c>
      <c r="G3345" s="88"/>
      <c r="H3345" s="88"/>
      <c r="I3345" s="88"/>
      <c r="J3345" s="88"/>
      <c r="K3345" s="88"/>
      <c r="L3345" s="88"/>
      <c r="M3345" s="45">
        <v>107215</v>
      </c>
      <c r="N3345" s="45">
        <v>212839</v>
      </c>
      <c r="O3345" s="45"/>
      <c r="P3345" s="45"/>
      <c r="Q3345" s="45"/>
      <c r="R3345" s="45"/>
      <c r="S3345" s="45"/>
      <c r="T3345" s="45"/>
      <c r="U3345" s="45"/>
      <c r="V3345" s="45"/>
      <c r="W3345" s="138"/>
      <c r="X3345" s="138"/>
      <c r="Y3345" s="138"/>
      <c r="Z3345" s="25">
        <v>0.99047165316817531</v>
      </c>
      <c r="AA3345" s="25">
        <v>0.99801291604570297</v>
      </c>
      <c r="AB3345" s="25">
        <v>0.59499999999999997</v>
      </c>
      <c r="AC3345" s="25">
        <v>7.3999999999999996E-2</v>
      </c>
      <c r="AD3345" s="45">
        <v>7583</v>
      </c>
      <c r="AE3345" s="45">
        <v>3033</v>
      </c>
      <c r="AF3345" s="45">
        <v>20174</v>
      </c>
      <c r="AG3345" s="45">
        <v>44960</v>
      </c>
    </row>
    <row r="3346" spans="1:33">
      <c r="A3346" t="s">
        <v>143</v>
      </c>
      <c r="B3346" s="13" t="s">
        <v>74</v>
      </c>
      <c r="C3346" s="13" t="s">
        <v>186</v>
      </c>
      <c r="D3346" s="13">
        <v>2018</v>
      </c>
      <c r="E3346" s="13">
        <v>2018</v>
      </c>
      <c r="F3346" s="13" t="s">
        <v>324</v>
      </c>
      <c r="G3346" s="88"/>
      <c r="H3346" s="88"/>
      <c r="I3346" s="88"/>
      <c r="J3346" s="88"/>
      <c r="K3346" s="88"/>
      <c r="L3346" s="88"/>
      <c r="M3346" s="45">
        <v>8375</v>
      </c>
      <c r="N3346" s="45">
        <v>14564</v>
      </c>
      <c r="O3346" s="45"/>
      <c r="P3346" s="45"/>
      <c r="Q3346" s="45"/>
      <c r="R3346" s="45"/>
      <c r="S3346" s="45"/>
      <c r="T3346" s="45"/>
      <c r="U3346" s="45"/>
      <c r="V3346" s="45"/>
      <c r="W3346" s="138"/>
      <c r="X3346" s="138"/>
      <c r="Y3346" s="138"/>
      <c r="Z3346" s="25">
        <v>0.98473282442748089</v>
      </c>
      <c r="AA3346" s="25">
        <v>0.89880952380952384</v>
      </c>
      <c r="AB3346" s="25">
        <v>0.44900000000000001</v>
      </c>
      <c r="AC3346" s="25">
        <v>0.15290000000000001</v>
      </c>
      <c r="AD3346" s="45">
        <v>618</v>
      </c>
      <c r="AE3346" s="45">
        <v>373</v>
      </c>
      <c r="AF3346" s="45">
        <v>501</v>
      </c>
      <c r="AG3346" s="45">
        <v>1057</v>
      </c>
    </row>
    <row r="3347" spans="1:33">
      <c r="A3347" t="s">
        <v>144</v>
      </c>
      <c r="B3347" s="13" t="s">
        <v>75</v>
      </c>
      <c r="C3347" s="13" t="s">
        <v>186</v>
      </c>
      <c r="D3347" s="13">
        <v>2018</v>
      </c>
      <c r="E3347" s="13">
        <v>2018</v>
      </c>
      <c r="F3347" s="13" t="s">
        <v>324</v>
      </c>
      <c r="G3347" s="88"/>
      <c r="H3347" s="88"/>
      <c r="I3347" s="88"/>
      <c r="J3347" s="88"/>
      <c r="K3347" s="88"/>
      <c r="L3347" s="88"/>
      <c r="M3347" s="45">
        <v>1065</v>
      </c>
      <c r="N3347" s="45">
        <v>1945</v>
      </c>
      <c r="O3347" s="45"/>
      <c r="P3347" s="45"/>
      <c r="Q3347" s="45"/>
      <c r="R3347" s="45"/>
      <c r="S3347" s="45"/>
      <c r="T3347" s="45"/>
      <c r="U3347" s="45"/>
      <c r="V3347" s="45"/>
      <c r="W3347" s="138"/>
      <c r="X3347" s="138"/>
      <c r="Y3347" s="138"/>
      <c r="Z3347" s="25">
        <v>1</v>
      </c>
      <c r="AA3347" s="25">
        <v>0.94339622641509435</v>
      </c>
      <c r="AB3347" s="25">
        <v>0.44900000000000001</v>
      </c>
      <c r="AC3347" s="25">
        <v>0.15290000000000001</v>
      </c>
      <c r="AD3347" s="45">
        <v>99</v>
      </c>
      <c r="AE3347" s="45">
        <v>20</v>
      </c>
      <c r="AF3347" s="45">
        <v>36</v>
      </c>
      <c r="AG3347" s="45">
        <v>60</v>
      </c>
    </row>
    <row r="3348" spans="1:33">
      <c r="A3348" t="s">
        <v>145</v>
      </c>
      <c r="B3348" s="13" t="s">
        <v>75</v>
      </c>
      <c r="C3348" s="13" t="s">
        <v>186</v>
      </c>
      <c r="D3348" s="13">
        <v>2018</v>
      </c>
      <c r="E3348" s="13">
        <v>2018</v>
      </c>
      <c r="F3348" s="13" t="s">
        <v>324</v>
      </c>
      <c r="G3348" s="88"/>
      <c r="H3348" s="88"/>
      <c r="I3348" s="88"/>
      <c r="J3348" s="88"/>
      <c r="K3348" s="88"/>
      <c r="L3348" s="88"/>
      <c r="M3348" s="45">
        <v>115016</v>
      </c>
      <c r="N3348" s="45">
        <v>249349</v>
      </c>
      <c r="O3348" s="45"/>
      <c r="P3348" s="45"/>
      <c r="Q3348" s="45"/>
      <c r="R3348" s="45"/>
      <c r="S3348" s="45"/>
      <c r="T3348" s="45"/>
      <c r="U3348" s="45"/>
      <c r="V3348" s="45"/>
      <c r="W3348" s="138"/>
      <c r="X3348" s="138"/>
      <c r="Y3348" s="138"/>
      <c r="Z3348" s="25">
        <v>0.98096371207614519</v>
      </c>
      <c r="AA3348" s="25">
        <v>0.8313856427378965</v>
      </c>
      <c r="AB3348" s="25">
        <v>0.55600000000000005</v>
      </c>
      <c r="AC3348" s="25">
        <v>4.6199999999999998E-2</v>
      </c>
      <c r="AD3348" s="45">
        <v>9697</v>
      </c>
      <c r="AE3348" s="45">
        <v>3366</v>
      </c>
      <c r="AF3348" s="45">
        <v>11539</v>
      </c>
      <c r="AG3348" s="45">
        <v>26808</v>
      </c>
    </row>
    <row r="3349" spans="1:33">
      <c r="A3349" t="s">
        <v>146</v>
      </c>
      <c r="B3349" s="13" t="s">
        <v>74</v>
      </c>
      <c r="C3349" s="13" t="s">
        <v>186</v>
      </c>
      <c r="D3349" s="13">
        <v>2018</v>
      </c>
      <c r="E3349" s="13">
        <v>2018</v>
      </c>
      <c r="F3349" s="13" t="s">
        <v>324</v>
      </c>
      <c r="G3349" s="88"/>
      <c r="H3349" s="88"/>
      <c r="I3349" s="88"/>
      <c r="J3349" s="88"/>
      <c r="K3349" s="88"/>
      <c r="L3349" s="88"/>
      <c r="M3349" s="45">
        <v>93960</v>
      </c>
      <c r="N3349" s="45">
        <v>194200</v>
      </c>
      <c r="O3349" s="45"/>
      <c r="P3349" s="45"/>
      <c r="Q3349" s="45"/>
      <c r="R3349" s="45"/>
      <c r="S3349" s="45"/>
      <c r="T3349" s="45"/>
      <c r="U3349" s="45"/>
      <c r="V3349" s="45"/>
      <c r="W3349" s="138"/>
      <c r="X3349" s="138"/>
      <c r="Y3349" s="138"/>
      <c r="Z3349" s="25">
        <v>0.99668141592920356</v>
      </c>
      <c r="AA3349" s="25">
        <v>0.92942453854505969</v>
      </c>
      <c r="AB3349" s="25">
        <v>0.55000000000000004</v>
      </c>
      <c r="AC3349" s="25">
        <v>6.1600000000000002E-2</v>
      </c>
      <c r="AD3349" s="45">
        <v>7798</v>
      </c>
      <c r="AE3349" s="45">
        <v>3182</v>
      </c>
      <c r="AF3349" s="45">
        <v>6852</v>
      </c>
      <c r="AG3349" s="45">
        <v>13856</v>
      </c>
    </row>
    <row r="3350" spans="1:33">
      <c r="A3350" t="s">
        <v>147</v>
      </c>
      <c r="B3350" s="13" t="s">
        <v>75</v>
      </c>
      <c r="C3350" s="13" t="s">
        <v>186</v>
      </c>
      <c r="D3350" s="13">
        <v>2018</v>
      </c>
      <c r="E3350" s="13">
        <v>2018</v>
      </c>
      <c r="F3350" s="13" t="s">
        <v>324</v>
      </c>
      <c r="G3350" s="88"/>
      <c r="H3350" s="88"/>
      <c r="I3350" s="88"/>
      <c r="J3350" s="88"/>
      <c r="K3350" s="88"/>
      <c r="L3350" s="88"/>
      <c r="M3350" s="45">
        <v>2102</v>
      </c>
      <c r="N3350" s="45">
        <v>4473</v>
      </c>
      <c r="O3350" s="45"/>
      <c r="P3350" s="45"/>
      <c r="Q3350" s="45"/>
      <c r="R3350" s="45"/>
      <c r="S3350" s="45"/>
      <c r="T3350" s="45"/>
      <c r="U3350" s="45"/>
      <c r="V3350" s="45"/>
      <c r="W3350" s="138"/>
      <c r="X3350" s="138"/>
      <c r="Y3350" s="138"/>
      <c r="Z3350" s="25">
        <v>0.95918367346938771</v>
      </c>
      <c r="AA3350" s="25">
        <v>0.97959183673469385</v>
      </c>
      <c r="AB3350" s="25">
        <v>0.44900000000000001</v>
      </c>
      <c r="AC3350" s="25">
        <v>0.15290000000000001</v>
      </c>
      <c r="AD3350" s="45">
        <v>141</v>
      </c>
      <c r="AE3350" s="45">
        <v>32</v>
      </c>
      <c r="AF3350" s="45">
        <v>255</v>
      </c>
      <c r="AG3350" s="45">
        <v>618</v>
      </c>
    </row>
    <row r="3351" spans="1:33">
      <c r="A3351" t="s">
        <v>148</v>
      </c>
      <c r="B3351" s="13" t="s">
        <v>75</v>
      </c>
      <c r="C3351" s="13" t="s">
        <v>186</v>
      </c>
      <c r="D3351" s="13">
        <v>2018</v>
      </c>
      <c r="E3351" s="13">
        <v>2018</v>
      </c>
      <c r="F3351" s="13" t="s">
        <v>324</v>
      </c>
      <c r="G3351" s="88"/>
      <c r="H3351" s="88"/>
      <c r="I3351" s="88"/>
      <c r="J3351" s="88"/>
      <c r="K3351" s="88"/>
      <c r="L3351" s="88"/>
      <c r="M3351" s="45">
        <v>154979</v>
      </c>
      <c r="N3351" s="45">
        <v>334211</v>
      </c>
      <c r="O3351" s="45"/>
      <c r="P3351" s="45"/>
      <c r="Q3351" s="45"/>
      <c r="R3351" s="45"/>
      <c r="S3351" s="45"/>
      <c r="T3351" s="45"/>
      <c r="U3351" s="45"/>
      <c r="V3351" s="45"/>
      <c r="W3351" s="138"/>
      <c r="X3351" s="138"/>
      <c r="Y3351" s="138"/>
      <c r="Z3351" s="25">
        <v>0.99005823036500495</v>
      </c>
      <c r="AA3351" s="25">
        <v>0.94573144573144574</v>
      </c>
      <c r="AB3351" s="25">
        <v>0.45500000000000002</v>
      </c>
      <c r="AC3351" s="25">
        <v>6.0400000000000002E-2</v>
      </c>
      <c r="AD3351" s="45">
        <v>10594</v>
      </c>
      <c r="AE3351" s="45">
        <v>3317</v>
      </c>
      <c r="AF3351" s="45">
        <v>15440</v>
      </c>
      <c r="AG3351" s="45">
        <v>33635</v>
      </c>
    </row>
    <row r="3352" spans="1:33">
      <c r="A3352" t="s">
        <v>149</v>
      </c>
      <c r="B3352" s="13" t="s">
        <v>74</v>
      </c>
      <c r="C3352" s="13" t="s">
        <v>186</v>
      </c>
      <c r="D3352" s="13">
        <v>2018</v>
      </c>
      <c r="E3352" s="13">
        <v>2018</v>
      </c>
      <c r="F3352" s="13" t="s">
        <v>324</v>
      </c>
      <c r="G3352" s="88"/>
      <c r="H3352" s="88"/>
      <c r="I3352" s="88"/>
      <c r="J3352" s="88"/>
      <c r="K3352" s="88"/>
      <c r="L3352" s="88"/>
      <c r="M3352" s="45">
        <v>132156</v>
      </c>
      <c r="N3352" s="45">
        <v>258120</v>
      </c>
      <c r="O3352" s="45"/>
      <c r="P3352" s="45"/>
      <c r="Q3352" s="45"/>
      <c r="R3352" s="45"/>
      <c r="S3352" s="45"/>
      <c r="T3352" s="45"/>
      <c r="U3352" s="45"/>
      <c r="V3352" s="45"/>
      <c r="W3352" s="138"/>
      <c r="X3352" s="138"/>
      <c r="Y3352" s="138"/>
      <c r="Z3352" s="25">
        <v>0.97703585938880055</v>
      </c>
      <c r="AA3352" s="25">
        <v>0.97124735729386891</v>
      </c>
      <c r="AB3352" s="25">
        <v>0.57099999999999995</v>
      </c>
      <c r="AC3352" s="25">
        <v>3.6600000000000001E-2</v>
      </c>
      <c r="AD3352" s="45">
        <v>11835</v>
      </c>
      <c r="AE3352" s="45">
        <v>5949</v>
      </c>
      <c r="AF3352" s="45">
        <v>11801</v>
      </c>
      <c r="AG3352" s="45">
        <v>24620</v>
      </c>
    </row>
    <row r="3353" spans="1:33">
      <c r="A3353" t="s">
        <v>150</v>
      </c>
      <c r="B3353" s="13" t="s">
        <v>74</v>
      </c>
      <c r="C3353" s="13" t="s">
        <v>186</v>
      </c>
      <c r="D3353" s="13">
        <v>2018</v>
      </c>
      <c r="E3353" s="13">
        <v>2018</v>
      </c>
      <c r="F3353" s="13" t="s">
        <v>324</v>
      </c>
      <c r="G3353" s="88"/>
      <c r="H3353" s="88"/>
      <c r="I3353" s="88"/>
      <c r="J3353" s="88"/>
      <c r="K3353" s="88"/>
      <c r="L3353" s="88"/>
      <c r="M3353" s="45">
        <v>32677</v>
      </c>
      <c r="N3353" s="45">
        <v>48009</v>
      </c>
      <c r="O3353" s="45"/>
      <c r="P3353" s="45"/>
      <c r="Q3353" s="45"/>
      <c r="R3353" s="45"/>
      <c r="S3353" s="45"/>
      <c r="T3353" s="45"/>
      <c r="U3353" s="45"/>
      <c r="V3353" s="45"/>
      <c r="W3353" s="138"/>
      <c r="X3353" s="138"/>
      <c r="Y3353" s="138"/>
      <c r="Z3353" s="25">
        <v>0.97172859450726978</v>
      </c>
      <c r="AA3353" s="25">
        <v>0.87323943661971826</v>
      </c>
      <c r="AB3353" s="25">
        <v>0.41699999999999998</v>
      </c>
      <c r="AC3353" s="25">
        <v>7.6899999999999996E-2</v>
      </c>
      <c r="AD3353" s="45">
        <v>2769</v>
      </c>
      <c r="AE3353" s="45">
        <v>1265</v>
      </c>
      <c r="AF3353" s="45">
        <v>2995</v>
      </c>
      <c r="AG3353" s="45">
        <v>5001</v>
      </c>
    </row>
    <row r="3354" spans="1:33">
      <c r="A3354" t="s">
        <v>151</v>
      </c>
      <c r="B3354" s="13" t="s">
        <v>75</v>
      </c>
      <c r="C3354" s="13" t="s">
        <v>186</v>
      </c>
      <c r="D3354" s="13">
        <v>2018</v>
      </c>
      <c r="E3354" s="13">
        <v>2018</v>
      </c>
      <c r="F3354" s="13" t="s">
        <v>324</v>
      </c>
      <c r="G3354" s="88"/>
      <c r="H3354" s="88"/>
      <c r="I3354" s="88"/>
      <c r="J3354" s="88"/>
      <c r="K3354" s="88"/>
      <c r="L3354" s="88"/>
      <c r="M3354" s="45">
        <v>44909</v>
      </c>
      <c r="N3354" s="45">
        <v>97748</v>
      </c>
      <c r="O3354" s="45"/>
      <c r="P3354" s="45"/>
      <c r="Q3354" s="45"/>
      <c r="R3354" s="45"/>
      <c r="S3354" s="45"/>
      <c r="T3354" s="45"/>
      <c r="U3354" s="45"/>
      <c r="V3354" s="45"/>
      <c r="W3354" s="138"/>
      <c r="X3354" s="138"/>
      <c r="Y3354" s="138"/>
      <c r="Z3354" s="25">
        <v>0.98549042367962858</v>
      </c>
      <c r="AA3354" s="25">
        <v>0.90893169877408053</v>
      </c>
      <c r="AB3354" s="25">
        <v>0.313</v>
      </c>
      <c r="AC3354" s="25">
        <v>3.0800000000000001E-2</v>
      </c>
      <c r="AD3354" s="45">
        <v>2897</v>
      </c>
      <c r="AE3354" s="45">
        <v>1045</v>
      </c>
      <c r="AF3354" s="45">
        <v>5228</v>
      </c>
      <c r="AG3354" s="45">
        <v>11470</v>
      </c>
    </row>
    <row r="3355" spans="1:33">
      <c r="A3355" t="s">
        <v>152</v>
      </c>
      <c r="B3355" s="13" t="s">
        <v>74</v>
      </c>
      <c r="C3355" s="13" t="s">
        <v>186</v>
      </c>
      <c r="D3355" s="13">
        <v>2018</v>
      </c>
      <c r="E3355" s="13">
        <v>2018</v>
      </c>
      <c r="F3355" s="13" t="s">
        <v>324</v>
      </c>
      <c r="G3355" s="88"/>
      <c r="H3355" s="88"/>
      <c r="I3355" s="88"/>
      <c r="J3355" s="88"/>
      <c r="K3355" s="88"/>
      <c r="L3355" s="88"/>
      <c r="M3355" s="45">
        <v>8887</v>
      </c>
      <c r="N3355" s="45">
        <v>15221</v>
      </c>
      <c r="O3355" s="45"/>
      <c r="P3355" s="45"/>
      <c r="Q3355" s="45"/>
      <c r="R3355" s="45"/>
      <c r="S3355" s="45"/>
      <c r="T3355" s="45"/>
      <c r="U3355" s="45"/>
      <c r="V3355" s="45"/>
      <c r="W3355" s="138"/>
      <c r="X3355" s="138"/>
      <c r="Y3355" s="138"/>
      <c r="Z3355" s="25">
        <v>0.9779005524861879</v>
      </c>
      <c r="AA3355" s="25">
        <v>0.95370370370370372</v>
      </c>
      <c r="AB3355" s="25">
        <v>0.44900000000000001</v>
      </c>
      <c r="AC3355" s="25">
        <v>0.15290000000000001</v>
      </c>
      <c r="AD3355" s="45">
        <v>787</v>
      </c>
      <c r="AE3355" s="45">
        <v>284</v>
      </c>
      <c r="AF3355" s="45">
        <v>807</v>
      </c>
      <c r="AG3355" s="45">
        <v>1755</v>
      </c>
    </row>
    <row r="3356" spans="1:33">
      <c r="A3356" t="s">
        <v>153</v>
      </c>
      <c r="B3356" s="13" t="s">
        <v>74</v>
      </c>
      <c r="C3356" s="13" t="s">
        <v>186</v>
      </c>
      <c r="D3356" s="13">
        <v>2018</v>
      </c>
      <c r="E3356" s="13">
        <v>2018</v>
      </c>
      <c r="F3356" s="13" t="s">
        <v>324</v>
      </c>
      <c r="G3356" s="88"/>
      <c r="H3356" s="88"/>
      <c r="I3356" s="88"/>
      <c r="J3356" s="88"/>
      <c r="K3356" s="88"/>
      <c r="L3356" s="88"/>
      <c r="M3356" s="45">
        <v>11958</v>
      </c>
      <c r="N3356" s="45">
        <v>22465</v>
      </c>
      <c r="O3356" s="45"/>
      <c r="P3356" s="45"/>
      <c r="Q3356" s="45"/>
      <c r="R3356" s="45"/>
      <c r="S3356" s="45"/>
      <c r="T3356" s="45"/>
      <c r="U3356" s="45"/>
      <c r="V3356" s="45"/>
      <c r="W3356" s="138"/>
      <c r="X3356" s="138"/>
      <c r="Y3356" s="138"/>
      <c r="Z3356" s="25">
        <v>0.98349056603773588</v>
      </c>
      <c r="AA3356" s="25">
        <v>0.92481203007518797</v>
      </c>
      <c r="AB3356" s="25">
        <v>0.44900000000000001</v>
      </c>
      <c r="AC3356" s="25">
        <v>0.15290000000000001</v>
      </c>
      <c r="AD3356" s="45">
        <v>1037</v>
      </c>
      <c r="AE3356" s="45">
        <v>418</v>
      </c>
      <c r="AF3356" s="45">
        <v>2361</v>
      </c>
      <c r="AG3356" s="45">
        <v>4799</v>
      </c>
    </row>
    <row r="3357" spans="1:33">
      <c r="A3357" t="s">
        <v>154</v>
      </c>
      <c r="B3357" s="13" t="s">
        <v>74</v>
      </c>
      <c r="C3357" s="13" t="s">
        <v>186</v>
      </c>
      <c r="D3357" s="13">
        <v>2018</v>
      </c>
      <c r="E3357" s="13">
        <v>2018</v>
      </c>
      <c r="F3357" s="13" t="s">
        <v>324</v>
      </c>
      <c r="G3357" s="88"/>
      <c r="H3357" s="88"/>
      <c r="I3357" s="88"/>
      <c r="J3357" s="88"/>
      <c r="K3357" s="88"/>
      <c r="L3357" s="88"/>
      <c r="M3357" s="45">
        <v>19273</v>
      </c>
      <c r="N3357" s="45">
        <v>36808</v>
      </c>
      <c r="O3357" s="45"/>
      <c r="P3357" s="45"/>
      <c r="Q3357" s="45"/>
      <c r="R3357" s="45"/>
      <c r="S3357" s="45"/>
      <c r="T3357" s="45"/>
      <c r="U3357" s="45"/>
      <c r="V3357" s="45"/>
      <c r="W3357" s="138"/>
      <c r="X3357" s="138"/>
      <c r="Y3357" s="138"/>
      <c r="Z3357" s="25">
        <v>0.91291866028708135</v>
      </c>
      <c r="AA3357" s="25">
        <v>0.89169675090252709</v>
      </c>
      <c r="AB3357" s="25">
        <v>0.44900000000000001</v>
      </c>
      <c r="AC3357" s="25">
        <v>0.15290000000000001</v>
      </c>
      <c r="AD3357" s="45">
        <v>2472</v>
      </c>
      <c r="AE3357" s="45">
        <v>1539</v>
      </c>
      <c r="AF3357" s="45">
        <v>3535</v>
      </c>
      <c r="AG3357" s="45">
        <v>8338</v>
      </c>
    </row>
    <row r="3358" spans="1:33">
      <c r="A3358" t="s">
        <v>155</v>
      </c>
      <c r="B3358" s="13" t="s">
        <v>74</v>
      </c>
      <c r="C3358" s="13" t="s">
        <v>186</v>
      </c>
      <c r="D3358" s="13">
        <v>2018</v>
      </c>
      <c r="E3358" s="13">
        <v>2018</v>
      </c>
      <c r="F3358" s="13" t="s">
        <v>324</v>
      </c>
      <c r="G3358" s="88"/>
      <c r="H3358" s="88"/>
      <c r="I3358" s="88"/>
      <c r="J3358" s="88"/>
      <c r="K3358" s="88"/>
      <c r="L3358" s="88"/>
      <c r="M3358" s="45">
        <v>41441</v>
      </c>
      <c r="N3358" s="45">
        <v>77911</v>
      </c>
      <c r="O3358" s="45"/>
      <c r="P3358" s="45"/>
      <c r="Q3358" s="45"/>
      <c r="R3358" s="45"/>
      <c r="S3358" s="45"/>
      <c r="T3358" s="45"/>
      <c r="U3358" s="45"/>
      <c r="V3358" s="45"/>
      <c r="W3358" s="138"/>
      <c r="X3358" s="138"/>
      <c r="Y3358" s="138"/>
      <c r="Z3358" s="25">
        <v>0.99161585365853655</v>
      </c>
      <c r="AA3358" s="25">
        <v>0.97222222222222221</v>
      </c>
      <c r="AB3358" s="25">
        <v>0.78600000000000003</v>
      </c>
      <c r="AC3358" s="25">
        <v>6.25E-2</v>
      </c>
      <c r="AD3358" s="45">
        <v>2850</v>
      </c>
      <c r="AE3358" s="45">
        <v>1096</v>
      </c>
      <c r="AF3358" s="45">
        <v>6414</v>
      </c>
      <c r="AG3358" s="45">
        <v>13350</v>
      </c>
    </row>
    <row r="3359" spans="1:33">
      <c r="A3359" t="s">
        <v>156</v>
      </c>
      <c r="B3359" s="13" t="s">
        <v>74</v>
      </c>
      <c r="C3359" s="13" t="s">
        <v>186</v>
      </c>
      <c r="D3359" s="13">
        <v>2018</v>
      </c>
      <c r="E3359" s="13">
        <v>2018</v>
      </c>
      <c r="F3359" s="13" t="s">
        <v>324</v>
      </c>
      <c r="G3359" s="88"/>
      <c r="H3359" s="88"/>
      <c r="I3359" s="88"/>
      <c r="J3359" s="88"/>
      <c r="K3359" s="88"/>
      <c r="L3359" s="88"/>
      <c r="M3359" s="45">
        <v>13686</v>
      </c>
      <c r="N3359" s="45">
        <v>23519</v>
      </c>
      <c r="O3359" s="45"/>
      <c r="P3359" s="45"/>
      <c r="Q3359" s="45"/>
      <c r="R3359" s="45"/>
      <c r="S3359" s="45"/>
      <c r="T3359" s="45"/>
      <c r="U3359" s="45"/>
      <c r="V3359" s="45"/>
      <c r="W3359" s="138"/>
      <c r="X3359" s="138"/>
      <c r="Y3359" s="138"/>
      <c r="Z3359" s="25">
        <v>0.98913043478260865</v>
      </c>
      <c r="AA3359" s="25">
        <v>0.97687861271676302</v>
      </c>
      <c r="AB3359" s="25">
        <v>0.44900000000000001</v>
      </c>
      <c r="AC3359" s="25">
        <v>0.15290000000000001</v>
      </c>
      <c r="AD3359" s="45">
        <v>1102</v>
      </c>
      <c r="AE3359" s="45">
        <v>598</v>
      </c>
      <c r="AF3359" s="45">
        <v>1787</v>
      </c>
      <c r="AG3359" s="45">
        <v>3827</v>
      </c>
    </row>
    <row r="3360" spans="1:33">
      <c r="A3360" t="s">
        <v>157</v>
      </c>
      <c r="B3360" s="13" t="s">
        <v>75</v>
      </c>
      <c r="C3360" s="13" t="s">
        <v>186</v>
      </c>
      <c r="D3360" s="13">
        <v>2018</v>
      </c>
      <c r="E3360" s="13">
        <v>2018</v>
      </c>
      <c r="F3360" s="13" t="s">
        <v>324</v>
      </c>
      <c r="G3360" s="88"/>
      <c r="H3360" s="88"/>
      <c r="I3360" s="88"/>
      <c r="J3360" s="88"/>
      <c r="K3360" s="88"/>
      <c r="L3360" s="88"/>
      <c r="M3360" s="45">
        <v>11837</v>
      </c>
      <c r="N3360" s="45">
        <v>21913</v>
      </c>
      <c r="O3360" s="45"/>
      <c r="P3360" s="45"/>
      <c r="Q3360" s="45"/>
      <c r="R3360" s="45"/>
      <c r="S3360" s="45"/>
      <c r="T3360" s="45"/>
      <c r="U3360" s="45"/>
      <c r="V3360" s="45"/>
      <c r="W3360" s="138"/>
      <c r="X3360" s="138"/>
      <c r="Y3360" s="138"/>
      <c r="Z3360" s="25">
        <v>0.96442687747035571</v>
      </c>
      <c r="AA3360" s="25">
        <v>0.89724310776942351</v>
      </c>
      <c r="AB3360" s="25">
        <v>0.44900000000000001</v>
      </c>
      <c r="AC3360" s="25">
        <v>0.15290000000000001</v>
      </c>
      <c r="AD3360" s="45">
        <v>1032</v>
      </c>
      <c r="AE3360" s="45">
        <v>270</v>
      </c>
      <c r="AF3360" s="45" t="s">
        <v>430</v>
      </c>
      <c r="AG3360" s="45" t="s">
        <v>430</v>
      </c>
    </row>
    <row r="3361" spans="1:33">
      <c r="A3361" t="s">
        <v>158</v>
      </c>
      <c r="B3361" s="13" t="s">
        <v>75</v>
      </c>
      <c r="C3361" s="13" t="s">
        <v>186</v>
      </c>
      <c r="D3361" s="13">
        <v>2018</v>
      </c>
      <c r="E3361" s="13">
        <v>2018</v>
      </c>
      <c r="F3361" s="13" t="s">
        <v>324</v>
      </c>
      <c r="G3361" s="88"/>
      <c r="H3361" s="88"/>
      <c r="I3361" s="88"/>
      <c r="J3361" s="88"/>
      <c r="K3361" s="88"/>
      <c r="L3361" s="88"/>
      <c r="M3361" s="45">
        <v>133</v>
      </c>
      <c r="N3361" s="45">
        <v>221</v>
      </c>
      <c r="O3361" s="45"/>
      <c r="P3361" s="45"/>
      <c r="Q3361" s="45"/>
      <c r="R3361" s="45"/>
      <c r="S3361" s="45"/>
      <c r="T3361" s="45"/>
      <c r="U3361" s="45"/>
      <c r="V3361" s="45"/>
      <c r="W3361" s="138"/>
      <c r="X3361" s="138"/>
      <c r="Y3361" s="138"/>
      <c r="Z3361" s="25">
        <v>1</v>
      </c>
      <c r="AA3361" s="25">
        <v>1</v>
      </c>
      <c r="AB3361" s="25">
        <v>0.44900000000000001</v>
      </c>
      <c r="AC3361" s="25">
        <v>0.15290000000000001</v>
      </c>
      <c r="AD3361" s="45">
        <v>15</v>
      </c>
      <c r="AE3361" s="45">
        <v>1</v>
      </c>
      <c r="AF3361" s="45">
        <v>479</v>
      </c>
      <c r="AG3361" s="45">
        <v>801</v>
      </c>
    </row>
    <row r="3362" spans="1:33">
      <c r="A3362" t="s">
        <v>159</v>
      </c>
      <c r="B3362" s="13" t="s">
        <v>75</v>
      </c>
      <c r="C3362" s="13" t="s">
        <v>186</v>
      </c>
      <c r="D3362" s="13">
        <v>2018</v>
      </c>
      <c r="E3362" s="13">
        <v>2018</v>
      </c>
      <c r="F3362" s="13" t="s">
        <v>324</v>
      </c>
      <c r="G3362" s="88"/>
      <c r="H3362" s="88"/>
      <c r="I3362" s="88"/>
      <c r="J3362" s="88"/>
      <c r="K3362" s="88"/>
      <c r="L3362" s="88"/>
      <c r="M3362" s="45">
        <v>3120</v>
      </c>
      <c r="N3362" s="45">
        <v>6329</v>
      </c>
      <c r="O3362" s="45"/>
      <c r="P3362" s="45"/>
      <c r="Q3362" s="45"/>
      <c r="R3362" s="45"/>
      <c r="S3362" s="45"/>
      <c r="T3362" s="45"/>
      <c r="U3362" s="45"/>
      <c r="V3362" s="45"/>
      <c r="W3362" s="138"/>
      <c r="X3362" s="138"/>
      <c r="Y3362" s="138"/>
      <c r="Z3362" s="25">
        <v>0.984375</v>
      </c>
      <c r="AA3362" s="25">
        <v>0.95238095238095233</v>
      </c>
      <c r="AB3362" s="25">
        <v>0.44900000000000001</v>
      </c>
      <c r="AC3362" s="25">
        <v>0.15290000000000001</v>
      </c>
      <c r="AD3362" s="45">
        <v>245</v>
      </c>
      <c r="AE3362" s="45">
        <v>97</v>
      </c>
      <c r="AF3362" s="45">
        <v>153</v>
      </c>
      <c r="AG3362" s="45">
        <v>278</v>
      </c>
    </row>
    <row r="3363" spans="1:33">
      <c r="A3363" t="s">
        <v>160</v>
      </c>
      <c r="B3363" s="13" t="s">
        <v>74</v>
      </c>
      <c r="C3363" s="13" t="s">
        <v>186</v>
      </c>
      <c r="D3363" s="13">
        <v>2018</v>
      </c>
      <c r="E3363" s="13">
        <v>2018</v>
      </c>
      <c r="F3363" s="13" t="s">
        <v>324</v>
      </c>
      <c r="G3363" s="88"/>
      <c r="H3363" s="88"/>
      <c r="I3363" s="88"/>
      <c r="J3363" s="88"/>
      <c r="K3363" s="88"/>
      <c r="L3363" s="88"/>
      <c r="M3363" s="45">
        <v>20009</v>
      </c>
      <c r="N3363" s="45">
        <v>36898</v>
      </c>
      <c r="O3363" s="45"/>
      <c r="P3363" s="45"/>
      <c r="Q3363" s="45"/>
      <c r="R3363" s="45"/>
      <c r="S3363" s="45"/>
      <c r="T3363" s="45"/>
      <c r="U3363" s="45"/>
      <c r="V3363" s="45"/>
      <c r="W3363" s="138"/>
      <c r="X3363" s="138"/>
      <c r="Y3363" s="138"/>
      <c r="Z3363" s="25">
        <v>0.98874824191279886</v>
      </c>
      <c r="AA3363" s="25">
        <v>0.95145631067961167</v>
      </c>
      <c r="AB3363" s="25">
        <v>0.33300000000000002</v>
      </c>
      <c r="AC3363" s="25">
        <v>2.2800000000000001E-2</v>
      </c>
      <c r="AD3363" s="45">
        <v>1484</v>
      </c>
      <c r="AE3363" s="45">
        <v>579</v>
      </c>
      <c r="AF3363" s="45">
        <v>1717</v>
      </c>
      <c r="AG3363" s="45">
        <v>3490</v>
      </c>
    </row>
    <row r="3364" spans="1:33">
      <c r="A3364" t="s">
        <v>161</v>
      </c>
      <c r="B3364" s="13" t="s">
        <v>74</v>
      </c>
      <c r="C3364" s="13" t="s">
        <v>186</v>
      </c>
      <c r="D3364" s="13">
        <v>2018</v>
      </c>
      <c r="E3364" s="13">
        <v>2018</v>
      </c>
      <c r="F3364" s="13" t="s">
        <v>324</v>
      </c>
      <c r="G3364" s="88"/>
      <c r="H3364" s="88"/>
      <c r="I3364" s="88"/>
      <c r="J3364" s="88"/>
      <c r="K3364" s="88"/>
      <c r="L3364" s="88"/>
      <c r="M3364" s="45">
        <v>15906</v>
      </c>
      <c r="N3364" s="45">
        <v>27371</v>
      </c>
      <c r="O3364" s="45"/>
      <c r="P3364" s="45"/>
      <c r="Q3364" s="45"/>
      <c r="R3364" s="45"/>
      <c r="S3364" s="45"/>
      <c r="T3364" s="45"/>
      <c r="U3364" s="45"/>
      <c r="V3364" s="45"/>
      <c r="W3364" s="138"/>
      <c r="X3364" s="138"/>
      <c r="Y3364" s="138"/>
      <c r="Z3364" s="25">
        <v>0.98991935483870963</v>
      </c>
      <c r="AA3364" s="25">
        <v>0.78640776699029125</v>
      </c>
      <c r="AB3364" s="25">
        <v>0.44900000000000001</v>
      </c>
      <c r="AC3364" s="25">
        <v>0.15290000000000001</v>
      </c>
      <c r="AD3364" s="45">
        <v>983</v>
      </c>
      <c r="AE3364" s="45">
        <v>481</v>
      </c>
      <c r="AF3364" s="45">
        <v>2236</v>
      </c>
      <c r="AG3364" s="45">
        <v>4697</v>
      </c>
    </row>
    <row r="3365" spans="1:33">
      <c r="A3365" t="s">
        <v>162</v>
      </c>
      <c r="B3365" s="13" t="s">
        <v>75</v>
      </c>
      <c r="C3365" s="13" t="s">
        <v>186</v>
      </c>
      <c r="D3365" s="13">
        <v>2018</v>
      </c>
      <c r="E3365" s="13">
        <v>2018</v>
      </c>
      <c r="F3365" s="13" t="s">
        <v>324</v>
      </c>
      <c r="G3365" s="88"/>
      <c r="H3365" s="88"/>
      <c r="I3365" s="88"/>
      <c r="J3365" s="88"/>
      <c r="K3365" s="88"/>
      <c r="L3365" s="88"/>
      <c r="M3365" s="45">
        <v>36191</v>
      </c>
      <c r="N3365" s="45">
        <v>75154</v>
      </c>
      <c r="O3365" s="45"/>
      <c r="P3365" s="45"/>
      <c r="Q3365" s="45"/>
      <c r="R3365" s="45"/>
      <c r="S3365" s="45"/>
      <c r="T3365" s="45"/>
      <c r="U3365" s="45"/>
      <c r="V3365" s="45"/>
      <c r="W3365" s="138"/>
      <c r="X3365" s="138"/>
      <c r="Y3365" s="138"/>
      <c r="Z3365" s="25">
        <v>0.94886363636363635</v>
      </c>
      <c r="AA3365" s="25">
        <v>0.91272051996285974</v>
      </c>
      <c r="AB3365" s="25">
        <v>0.375</v>
      </c>
      <c r="AC3365" s="25">
        <v>5.0099999999999999E-2</v>
      </c>
      <c r="AD3365" s="45">
        <v>2605</v>
      </c>
      <c r="AE3365" s="45">
        <v>644</v>
      </c>
      <c r="AF3365" s="45">
        <v>3479</v>
      </c>
      <c r="AG3365" s="45">
        <v>7727</v>
      </c>
    </row>
    <row r="3366" spans="1:33">
      <c r="A3366" t="s">
        <v>163</v>
      </c>
      <c r="B3366" s="13" t="s">
        <v>75</v>
      </c>
      <c r="C3366" s="13" t="s">
        <v>186</v>
      </c>
      <c r="D3366" s="13">
        <v>2018</v>
      </c>
      <c r="E3366" s="13">
        <v>2018</v>
      </c>
      <c r="F3366" s="13" t="s">
        <v>324</v>
      </c>
      <c r="G3366" s="88"/>
      <c r="H3366" s="88"/>
      <c r="I3366" s="88"/>
      <c r="J3366" s="88"/>
      <c r="K3366" s="88"/>
      <c r="L3366" s="88"/>
      <c r="M3366" s="45">
        <v>5001</v>
      </c>
      <c r="N3366" s="45">
        <v>11295</v>
      </c>
      <c r="O3366" s="45"/>
      <c r="P3366" s="45"/>
      <c r="Q3366" s="45"/>
      <c r="R3366" s="45"/>
      <c r="S3366" s="45"/>
      <c r="T3366" s="45"/>
      <c r="U3366" s="45"/>
      <c r="V3366" s="45"/>
      <c r="W3366" s="138"/>
      <c r="X3366" s="138"/>
      <c r="Y3366" s="138"/>
      <c r="Z3366" s="25">
        <v>0.98369565217391308</v>
      </c>
      <c r="AA3366" s="25">
        <v>0.92810457516339873</v>
      </c>
      <c r="AB3366" s="25">
        <v>0.44900000000000001</v>
      </c>
      <c r="AC3366" s="25">
        <v>0.15290000000000001</v>
      </c>
      <c r="AD3366" s="45">
        <v>377</v>
      </c>
      <c r="AE3366" s="45">
        <v>115</v>
      </c>
      <c r="AF3366" s="45">
        <v>454</v>
      </c>
      <c r="AG3366" s="45">
        <v>1024</v>
      </c>
    </row>
    <row r="3367" spans="1:33">
      <c r="A3367" t="s">
        <v>164</v>
      </c>
      <c r="B3367" s="13" t="s">
        <v>75</v>
      </c>
      <c r="C3367" s="13" t="s">
        <v>186</v>
      </c>
      <c r="D3367" s="13">
        <v>2018</v>
      </c>
      <c r="E3367" s="13">
        <v>2018</v>
      </c>
      <c r="F3367" s="13" t="s">
        <v>324</v>
      </c>
      <c r="G3367" s="88"/>
      <c r="H3367" s="88"/>
      <c r="I3367" s="88"/>
      <c r="J3367" s="88"/>
      <c r="K3367" s="88"/>
      <c r="L3367" s="88"/>
      <c r="M3367" s="45">
        <v>4125</v>
      </c>
      <c r="N3367" s="45">
        <v>8724</v>
      </c>
      <c r="O3367" s="45"/>
      <c r="P3367" s="45"/>
      <c r="Q3367" s="45"/>
      <c r="R3367" s="45"/>
      <c r="S3367" s="45"/>
      <c r="T3367" s="45"/>
      <c r="U3367" s="45"/>
      <c r="V3367" s="45"/>
      <c r="W3367" s="138"/>
      <c r="X3367" s="138"/>
      <c r="Y3367" s="138"/>
      <c r="Z3367" s="25">
        <v>0.90640394088669951</v>
      </c>
      <c r="AA3367" s="25">
        <v>0.95270270270270274</v>
      </c>
      <c r="AB3367" s="25">
        <v>0.44900000000000001</v>
      </c>
      <c r="AC3367" s="25">
        <v>0.15290000000000001</v>
      </c>
      <c r="AD3367" s="45">
        <v>352</v>
      </c>
      <c r="AE3367" s="45">
        <v>80</v>
      </c>
      <c r="AF3367" s="45">
        <v>364</v>
      </c>
      <c r="AG3367" s="45">
        <v>814</v>
      </c>
    </row>
    <row r="3368" spans="1:33">
      <c r="A3368" t="s">
        <v>165</v>
      </c>
      <c r="B3368" s="13" t="s">
        <v>75</v>
      </c>
      <c r="C3368" s="13" t="s">
        <v>186</v>
      </c>
      <c r="D3368" s="13">
        <v>2018</v>
      </c>
      <c r="E3368" s="13">
        <v>2018</v>
      </c>
      <c r="F3368" s="13" t="s">
        <v>324</v>
      </c>
      <c r="G3368" s="88"/>
      <c r="H3368" s="88"/>
      <c r="I3368" s="88"/>
      <c r="J3368" s="88"/>
      <c r="K3368" s="88"/>
      <c r="L3368" s="88"/>
      <c r="M3368" s="45">
        <v>960</v>
      </c>
      <c r="N3368" s="45">
        <v>1655</v>
      </c>
      <c r="O3368" s="45"/>
      <c r="P3368" s="45"/>
      <c r="Q3368" s="45"/>
      <c r="R3368" s="45"/>
      <c r="S3368" s="45"/>
      <c r="T3368" s="45"/>
      <c r="U3368" s="45"/>
      <c r="V3368" s="45"/>
      <c r="W3368" s="138"/>
      <c r="X3368" s="138"/>
      <c r="Y3368" s="138"/>
      <c r="Z3368" s="25">
        <v>1</v>
      </c>
      <c r="AA3368" s="25">
        <v>0.96</v>
      </c>
      <c r="AB3368" s="25">
        <v>0.44900000000000001</v>
      </c>
      <c r="AC3368" s="25">
        <v>0.15290000000000001</v>
      </c>
      <c r="AD3368" s="45">
        <v>61</v>
      </c>
      <c r="AE3368" s="45">
        <v>19</v>
      </c>
      <c r="AF3368" s="45">
        <v>33</v>
      </c>
      <c r="AG3368" s="45">
        <v>49</v>
      </c>
    </row>
    <row r="3369" spans="1:33">
      <c r="A3369" t="s">
        <v>166</v>
      </c>
      <c r="B3369" s="13" t="s">
        <v>74</v>
      </c>
      <c r="C3369" s="13" t="s">
        <v>186</v>
      </c>
      <c r="D3369" s="13">
        <v>2018</v>
      </c>
      <c r="E3369" s="13">
        <v>2018</v>
      </c>
      <c r="F3369" s="13" t="s">
        <v>324</v>
      </c>
      <c r="G3369" s="88"/>
      <c r="H3369" s="88"/>
      <c r="I3369" s="88"/>
      <c r="J3369" s="88"/>
      <c r="K3369" s="88"/>
      <c r="L3369" s="88"/>
      <c r="M3369" s="45">
        <v>49299</v>
      </c>
      <c r="N3369" s="45">
        <v>112819</v>
      </c>
      <c r="O3369" s="45"/>
      <c r="P3369" s="45"/>
      <c r="Q3369" s="45"/>
      <c r="R3369" s="45"/>
      <c r="S3369" s="45"/>
      <c r="T3369" s="45"/>
      <c r="U3369" s="45"/>
      <c r="V3369" s="45"/>
      <c r="W3369" s="138"/>
      <c r="X3369" s="138"/>
      <c r="Y3369" s="138"/>
      <c r="Z3369" s="25">
        <v>0.9667673716012084</v>
      </c>
      <c r="AA3369" s="25">
        <v>0.85059171597633132</v>
      </c>
      <c r="AB3369" s="25">
        <v>0.33300000000000002</v>
      </c>
      <c r="AC3369" s="25">
        <v>5.04E-2</v>
      </c>
      <c r="AD3369" s="45">
        <v>2469</v>
      </c>
      <c r="AE3369" s="45">
        <v>237</v>
      </c>
      <c r="AF3369" s="45">
        <v>7131</v>
      </c>
      <c r="AG3369" s="45">
        <v>16986</v>
      </c>
    </row>
    <row r="3370" spans="1:33">
      <c r="A3370" t="s">
        <v>167</v>
      </c>
      <c r="B3370" s="13" t="s">
        <v>75</v>
      </c>
      <c r="C3370" s="13" t="s">
        <v>186</v>
      </c>
      <c r="D3370" s="13">
        <v>2018</v>
      </c>
      <c r="E3370" s="13">
        <v>2018</v>
      </c>
      <c r="F3370" s="13" t="s">
        <v>324</v>
      </c>
      <c r="G3370" s="88"/>
      <c r="H3370" s="88"/>
      <c r="I3370" s="88"/>
      <c r="J3370" s="88"/>
      <c r="K3370" s="88"/>
      <c r="L3370" s="88"/>
      <c r="M3370" s="45">
        <v>2706</v>
      </c>
      <c r="N3370" s="45">
        <v>4651</v>
      </c>
      <c r="O3370" s="45"/>
      <c r="P3370" s="45"/>
      <c r="Q3370" s="45"/>
      <c r="R3370" s="45"/>
      <c r="S3370" s="45"/>
      <c r="T3370" s="45"/>
      <c r="U3370" s="45"/>
      <c r="V3370" s="45"/>
      <c r="W3370" s="138"/>
      <c r="X3370" s="138"/>
      <c r="Y3370" s="138"/>
      <c r="Z3370" s="25">
        <v>0.9779411764705882</v>
      </c>
      <c r="AA3370" s="25">
        <v>0.98837209302325579</v>
      </c>
      <c r="AB3370" s="25">
        <v>0.44900000000000001</v>
      </c>
      <c r="AC3370" s="25">
        <v>0.15290000000000001</v>
      </c>
      <c r="AD3370" s="45">
        <v>176</v>
      </c>
      <c r="AE3370" s="45">
        <v>23</v>
      </c>
      <c r="AF3370" s="45">
        <v>82</v>
      </c>
      <c r="AG3370" s="45">
        <v>134</v>
      </c>
    </row>
    <row r="3371" spans="1:33">
      <c r="A3371" t="s">
        <v>168</v>
      </c>
      <c r="B3371" s="13" t="s">
        <v>74</v>
      </c>
      <c r="C3371" s="13" t="s">
        <v>186</v>
      </c>
      <c r="D3371" s="13">
        <v>2018</v>
      </c>
      <c r="E3371" s="13">
        <v>2018</v>
      </c>
      <c r="F3371" s="13" t="s">
        <v>324</v>
      </c>
      <c r="G3371" s="88"/>
      <c r="H3371" s="88"/>
      <c r="I3371" s="88"/>
      <c r="J3371" s="88"/>
      <c r="K3371" s="88"/>
      <c r="L3371" s="88"/>
      <c r="M3371" s="45">
        <v>33233</v>
      </c>
      <c r="N3371" s="45">
        <v>64134</v>
      </c>
      <c r="O3371" s="45"/>
      <c r="P3371" s="45"/>
      <c r="Q3371" s="45"/>
      <c r="R3371" s="45"/>
      <c r="S3371" s="45"/>
      <c r="T3371" s="45"/>
      <c r="U3371" s="45"/>
      <c r="V3371" s="45"/>
      <c r="W3371" s="138"/>
      <c r="X3371" s="138"/>
      <c r="Y3371" s="138"/>
      <c r="Z3371" s="25">
        <v>0.98502139800285304</v>
      </c>
      <c r="AA3371" s="25">
        <v>0.95867768595041325</v>
      </c>
      <c r="AB3371" s="25">
        <v>0.35299999999999998</v>
      </c>
      <c r="AC3371" s="25">
        <v>5.04E-2</v>
      </c>
      <c r="AD3371" s="45">
        <v>2640</v>
      </c>
      <c r="AE3371" s="45">
        <v>674</v>
      </c>
      <c r="AF3371" s="45">
        <v>5215</v>
      </c>
      <c r="AG3371" s="45">
        <v>12408</v>
      </c>
    </row>
    <row r="3372" spans="1:33">
      <c r="A3372" t="s">
        <v>169</v>
      </c>
      <c r="B3372" s="13" t="s">
        <v>74</v>
      </c>
      <c r="C3372" s="13" t="s">
        <v>186</v>
      </c>
      <c r="D3372" s="13">
        <v>2018</v>
      </c>
      <c r="E3372" s="13">
        <v>2018</v>
      </c>
      <c r="F3372" s="13" t="s">
        <v>324</v>
      </c>
      <c r="G3372" s="88"/>
      <c r="H3372" s="88"/>
      <c r="I3372" s="88"/>
      <c r="J3372" s="88"/>
      <c r="K3372" s="88"/>
      <c r="L3372" s="88"/>
      <c r="M3372" s="45">
        <v>9695</v>
      </c>
      <c r="N3372" s="45">
        <v>17417</v>
      </c>
      <c r="O3372" s="45"/>
      <c r="P3372" s="45"/>
      <c r="Q3372" s="45"/>
      <c r="R3372" s="45"/>
      <c r="S3372" s="45"/>
      <c r="T3372" s="45"/>
      <c r="U3372" s="45"/>
      <c r="V3372" s="45"/>
      <c r="W3372" s="138"/>
      <c r="X3372" s="138"/>
      <c r="Y3372" s="138"/>
      <c r="Z3372" s="25">
        <v>0.88300220750551872</v>
      </c>
      <c r="AA3372" s="25">
        <v>0.94886363636363635</v>
      </c>
      <c r="AB3372" s="25">
        <v>0.44900000000000001</v>
      </c>
      <c r="AC3372" s="25">
        <v>0.15290000000000001</v>
      </c>
      <c r="AD3372" s="45">
        <v>1429</v>
      </c>
      <c r="AE3372" s="45">
        <v>768</v>
      </c>
      <c r="AF3372" s="45">
        <v>709</v>
      </c>
      <c r="AG3372" s="45">
        <v>1431</v>
      </c>
    </row>
    <row r="3373" spans="1:33">
      <c r="A3373" t="s">
        <v>170</v>
      </c>
      <c r="B3373" s="13" t="s">
        <v>75</v>
      </c>
      <c r="C3373" s="13" t="s">
        <v>186</v>
      </c>
      <c r="D3373" s="13">
        <v>2018</v>
      </c>
      <c r="E3373" s="13">
        <v>2018</v>
      </c>
      <c r="F3373" s="13" t="s">
        <v>324</v>
      </c>
      <c r="G3373" s="88"/>
      <c r="H3373" s="88"/>
      <c r="I3373" s="88"/>
      <c r="J3373" s="88"/>
      <c r="K3373" s="88"/>
      <c r="L3373" s="88"/>
      <c r="M3373" s="45">
        <v>6018</v>
      </c>
      <c r="N3373" s="45">
        <v>12752</v>
      </c>
      <c r="O3373" s="45"/>
      <c r="P3373" s="45"/>
      <c r="Q3373" s="45"/>
      <c r="R3373" s="45"/>
      <c r="S3373" s="45"/>
      <c r="T3373" s="45"/>
      <c r="U3373" s="45"/>
      <c r="V3373" s="45"/>
      <c r="W3373" s="138"/>
      <c r="X3373" s="138"/>
      <c r="Y3373" s="138"/>
      <c r="Z3373" s="25">
        <v>0.98101265822784811</v>
      </c>
      <c r="AA3373" s="25">
        <v>0.90336134453781514</v>
      </c>
      <c r="AB3373" s="25">
        <v>0.44900000000000001</v>
      </c>
      <c r="AC3373" s="25">
        <v>0.15290000000000001</v>
      </c>
      <c r="AD3373" s="45">
        <v>444</v>
      </c>
      <c r="AE3373" s="45">
        <v>88</v>
      </c>
      <c r="AF3373" s="45">
        <v>414</v>
      </c>
      <c r="AG3373" s="45">
        <v>846</v>
      </c>
    </row>
    <row r="3374" spans="1:33">
      <c r="A3374" s="82" t="s">
        <v>171</v>
      </c>
      <c r="B3374" s="13" t="s">
        <v>66</v>
      </c>
      <c r="C3374" s="13" t="s">
        <v>65</v>
      </c>
      <c r="D3374" s="13">
        <v>2018</v>
      </c>
      <c r="E3374" s="13">
        <v>2019</v>
      </c>
      <c r="F3374" s="13" t="s">
        <v>324</v>
      </c>
      <c r="G3374" s="88">
        <v>207996</v>
      </c>
      <c r="H3374" s="88">
        <v>1703648</v>
      </c>
      <c r="I3374" s="88">
        <v>1954</v>
      </c>
      <c r="J3374" s="88">
        <v>14705</v>
      </c>
      <c r="K3374" s="88">
        <v>209950</v>
      </c>
      <c r="L3374" s="88">
        <v>1718353</v>
      </c>
      <c r="M3374" s="45">
        <v>1928303</v>
      </c>
      <c r="N3374" s="45">
        <v>3870534</v>
      </c>
      <c r="O3374" s="88">
        <v>529793</v>
      </c>
      <c r="P3374" s="88">
        <v>3300857</v>
      </c>
      <c r="Q3374" s="88">
        <v>3830650</v>
      </c>
      <c r="R3374" s="88">
        <v>6435</v>
      </c>
      <c r="S3374" s="88">
        <v>33449</v>
      </c>
      <c r="T3374" s="88">
        <v>39884</v>
      </c>
      <c r="U3374" s="45">
        <v>536228</v>
      </c>
      <c r="V3374" s="45">
        <v>3334306</v>
      </c>
      <c r="W3374" s="45">
        <v>519987215.94</v>
      </c>
      <c r="X3374" s="45">
        <v>4357878.17</v>
      </c>
      <c r="Y3374" s="45">
        <v>524345094.11000001</v>
      </c>
      <c r="Z3374" s="25">
        <v>0.98119734301054728</v>
      </c>
      <c r="AA3374" s="25">
        <v>0.92297043058464379</v>
      </c>
      <c r="AB3374" s="25">
        <v>0.35699999999999998</v>
      </c>
      <c r="AC3374" s="25">
        <v>5.3999999999999999E-2</v>
      </c>
      <c r="AD3374" s="45">
        <v>161946</v>
      </c>
      <c r="AE3374" s="104">
        <v>68942</v>
      </c>
      <c r="AF3374" s="104"/>
      <c r="AG3374" s="104"/>
    </row>
    <row r="3375" spans="1:33">
      <c r="A3375" s="82" t="s">
        <v>172</v>
      </c>
      <c r="B3375" s="13" t="s">
        <v>74</v>
      </c>
      <c r="C3375" s="13" t="s">
        <v>65</v>
      </c>
      <c r="D3375" s="13">
        <v>2018</v>
      </c>
      <c r="E3375" s="13">
        <v>2019</v>
      </c>
      <c r="F3375" s="13" t="s">
        <v>324</v>
      </c>
      <c r="G3375" s="88"/>
      <c r="H3375" s="88"/>
      <c r="I3375" s="88"/>
      <c r="J3375" s="88"/>
      <c r="K3375" s="88"/>
      <c r="L3375" s="88"/>
      <c r="M3375" s="45">
        <v>54429</v>
      </c>
      <c r="N3375" s="45">
        <v>99336</v>
      </c>
      <c r="O3375" s="88"/>
      <c r="P3375" s="88"/>
      <c r="Q3375" s="88"/>
      <c r="R3375" s="88"/>
      <c r="S3375" s="88"/>
      <c r="T3375" s="88"/>
      <c r="U3375" s="45"/>
      <c r="V3375" s="45"/>
      <c r="W3375" s="45"/>
      <c r="X3375" s="45"/>
      <c r="Y3375" s="45"/>
      <c r="Z3375" s="25">
        <v>0.9923617476321418</v>
      </c>
      <c r="AA3375" s="25">
        <v>0.99301242236024845</v>
      </c>
      <c r="AB3375" s="25">
        <v>0</v>
      </c>
      <c r="AC3375" s="25">
        <v>5.2699999999999997E-2</v>
      </c>
      <c r="AD3375" s="45">
        <v>5743</v>
      </c>
      <c r="AE3375" s="104">
        <v>2468</v>
      </c>
      <c r="AF3375" s="104"/>
      <c r="AG3375" s="104"/>
    </row>
    <row r="3376" spans="1:33">
      <c r="A3376" s="82" t="s">
        <v>173</v>
      </c>
      <c r="B3376" s="13" t="s">
        <v>75</v>
      </c>
      <c r="C3376" s="13" t="s">
        <v>65</v>
      </c>
      <c r="D3376" s="13">
        <v>2018</v>
      </c>
      <c r="E3376" s="13">
        <v>2019</v>
      </c>
      <c r="F3376" s="13" t="s">
        <v>324</v>
      </c>
      <c r="G3376" s="88"/>
      <c r="H3376" s="88"/>
      <c r="I3376" s="88"/>
      <c r="J3376" s="88"/>
      <c r="K3376" s="88"/>
      <c r="L3376" s="88"/>
      <c r="M3376" s="45">
        <v>73</v>
      </c>
      <c r="N3376" s="45">
        <v>124</v>
      </c>
      <c r="O3376" s="88"/>
      <c r="P3376" s="88"/>
      <c r="Q3376" s="88"/>
      <c r="R3376" s="88"/>
      <c r="S3376" s="88"/>
      <c r="T3376" s="88"/>
      <c r="U3376" s="45"/>
      <c r="V3376" s="45"/>
      <c r="W3376" s="45"/>
      <c r="X3376" s="45"/>
      <c r="Y3376" s="45"/>
      <c r="Z3376" s="25">
        <v>1</v>
      </c>
      <c r="AA3376" s="25">
        <v>0.5</v>
      </c>
      <c r="AB3376" s="25">
        <v>0.55600000000000005</v>
      </c>
      <c r="AC3376" s="25">
        <v>0</v>
      </c>
      <c r="AD3376" s="45">
        <v>9</v>
      </c>
      <c r="AE3376" s="104">
        <v>0</v>
      </c>
      <c r="AF3376" s="104"/>
      <c r="AG3376" s="104"/>
    </row>
    <row r="3377" spans="1:33">
      <c r="A3377" s="82" t="s">
        <v>174</v>
      </c>
      <c r="B3377" s="13" t="s">
        <v>75</v>
      </c>
      <c r="C3377" s="13" t="s">
        <v>65</v>
      </c>
      <c r="D3377" s="13">
        <v>2018</v>
      </c>
      <c r="E3377" s="13">
        <v>2019</v>
      </c>
      <c r="F3377" s="13" t="s">
        <v>324</v>
      </c>
      <c r="G3377" s="88"/>
      <c r="H3377" s="88"/>
      <c r="I3377" s="88"/>
      <c r="J3377" s="88"/>
      <c r="K3377" s="88"/>
      <c r="L3377" s="88"/>
      <c r="M3377" s="45">
        <v>1474</v>
      </c>
      <c r="N3377" s="45">
        <v>2589</v>
      </c>
      <c r="O3377" s="88"/>
      <c r="P3377" s="88"/>
      <c r="Q3377" s="88"/>
      <c r="R3377" s="88"/>
      <c r="S3377" s="88"/>
      <c r="T3377" s="88"/>
      <c r="U3377" s="45"/>
      <c r="V3377" s="45"/>
      <c r="W3377" s="45"/>
      <c r="X3377" s="45"/>
      <c r="Y3377" s="45"/>
      <c r="Z3377" s="25">
        <v>0.97802197802197799</v>
      </c>
      <c r="AA3377" s="25">
        <v>0.9538461538461539</v>
      </c>
      <c r="AB3377" s="25">
        <v>0.55600000000000005</v>
      </c>
      <c r="AC3377" s="25">
        <v>0</v>
      </c>
      <c r="AD3377" s="45">
        <v>139</v>
      </c>
      <c r="AE3377" s="104">
        <v>27</v>
      </c>
      <c r="AF3377" s="104"/>
      <c r="AG3377" s="104"/>
    </row>
    <row r="3378" spans="1:33">
      <c r="A3378" s="82" t="s">
        <v>175</v>
      </c>
      <c r="B3378" s="13" t="s">
        <v>75</v>
      </c>
      <c r="C3378" s="13" t="s">
        <v>65</v>
      </c>
      <c r="D3378" s="13">
        <v>2018</v>
      </c>
      <c r="E3378" s="13">
        <v>2019</v>
      </c>
      <c r="F3378" s="13" t="s">
        <v>324</v>
      </c>
      <c r="G3378" s="88"/>
      <c r="H3378" s="88"/>
      <c r="I3378" s="88"/>
      <c r="J3378" s="88"/>
      <c r="K3378" s="88"/>
      <c r="L3378" s="88"/>
      <c r="M3378" s="45">
        <v>16778</v>
      </c>
      <c r="N3378" s="45">
        <v>30174</v>
      </c>
      <c r="O3378" s="88"/>
      <c r="P3378" s="88"/>
      <c r="Q3378" s="88"/>
      <c r="R3378" s="88"/>
      <c r="S3378" s="88"/>
      <c r="T3378" s="88"/>
      <c r="U3378" s="45"/>
      <c r="V3378" s="45"/>
      <c r="W3378" s="45"/>
      <c r="X3378" s="45"/>
      <c r="Y3378" s="45"/>
      <c r="Z3378" s="25">
        <v>0.83597883597883604</v>
      </c>
      <c r="AA3378" s="25">
        <v>0.95015576323987538</v>
      </c>
      <c r="AB3378" s="25">
        <v>0.55600000000000005</v>
      </c>
      <c r="AC3378" s="25">
        <v>0</v>
      </c>
      <c r="AD3378" s="45">
        <v>2000</v>
      </c>
      <c r="AE3378" s="104">
        <v>1129</v>
      </c>
      <c r="AF3378" s="104"/>
      <c r="AG3378" s="104"/>
    </row>
    <row r="3379" spans="1:33">
      <c r="A3379" s="82" t="s">
        <v>176</v>
      </c>
      <c r="B3379" s="13" t="s">
        <v>75</v>
      </c>
      <c r="C3379" s="13" t="s">
        <v>65</v>
      </c>
      <c r="D3379" s="13">
        <v>2018</v>
      </c>
      <c r="E3379" s="13">
        <v>2019</v>
      </c>
      <c r="F3379" s="13" t="s">
        <v>324</v>
      </c>
      <c r="G3379" s="88"/>
      <c r="H3379" s="88"/>
      <c r="I3379" s="88"/>
      <c r="J3379" s="88"/>
      <c r="K3379" s="88"/>
      <c r="L3379" s="88"/>
      <c r="M3379" s="45">
        <v>2667</v>
      </c>
      <c r="N3379" s="45">
        <v>4682</v>
      </c>
      <c r="O3379" s="88"/>
      <c r="P3379" s="88"/>
      <c r="Q3379" s="88"/>
      <c r="R3379" s="88"/>
      <c r="S3379" s="88"/>
      <c r="T3379" s="88"/>
      <c r="U3379" s="45"/>
      <c r="V3379" s="45"/>
      <c r="W3379" s="45"/>
      <c r="X3379" s="45"/>
      <c r="Y3379" s="45"/>
      <c r="Z3379" s="25">
        <v>0.9285714285714286</v>
      </c>
      <c r="AA3379" s="25">
        <v>0.97014925373134331</v>
      </c>
      <c r="AB3379" s="25">
        <v>0.55600000000000005</v>
      </c>
      <c r="AC3379" s="25">
        <v>0</v>
      </c>
      <c r="AD3379" s="45">
        <v>159</v>
      </c>
      <c r="AE3379" s="104">
        <v>27</v>
      </c>
      <c r="AF3379" s="104"/>
      <c r="AG3379" s="104"/>
    </row>
    <row r="3380" spans="1:33">
      <c r="A3380" s="82" t="s">
        <v>177</v>
      </c>
      <c r="B3380" s="13" t="s">
        <v>75</v>
      </c>
      <c r="C3380" s="13" t="s">
        <v>65</v>
      </c>
      <c r="D3380" s="13">
        <v>2018</v>
      </c>
      <c r="E3380" s="13">
        <v>2019</v>
      </c>
      <c r="F3380" s="13" t="s">
        <v>324</v>
      </c>
      <c r="G3380" s="88"/>
      <c r="H3380" s="88"/>
      <c r="I3380" s="88"/>
      <c r="J3380" s="88"/>
      <c r="K3380" s="88"/>
      <c r="L3380" s="88"/>
      <c r="M3380" s="45">
        <v>639</v>
      </c>
      <c r="N3380" s="45">
        <v>1358</v>
      </c>
      <c r="O3380" s="88"/>
      <c r="P3380" s="88"/>
      <c r="Q3380" s="88"/>
      <c r="R3380" s="88"/>
      <c r="S3380" s="88"/>
      <c r="T3380" s="88"/>
      <c r="U3380" s="45"/>
      <c r="V3380" s="45"/>
      <c r="W3380" s="45"/>
      <c r="X3380" s="45"/>
      <c r="Y3380" s="45"/>
      <c r="Z3380" s="25">
        <v>0.9</v>
      </c>
      <c r="AA3380" s="25">
        <v>0.92307692307692313</v>
      </c>
      <c r="AB3380" s="25">
        <v>0.55600000000000005</v>
      </c>
      <c r="AC3380" s="25">
        <v>0</v>
      </c>
      <c r="AD3380" s="45">
        <v>80</v>
      </c>
      <c r="AE3380" s="104">
        <v>21</v>
      </c>
      <c r="AF3380" s="104"/>
      <c r="AG3380" s="104"/>
    </row>
    <row r="3381" spans="1:33">
      <c r="A3381" s="82" t="s">
        <v>178</v>
      </c>
      <c r="B3381" s="13" t="s">
        <v>74</v>
      </c>
      <c r="C3381" s="13" t="s">
        <v>65</v>
      </c>
      <c r="D3381" s="13">
        <v>2018</v>
      </c>
      <c r="E3381" s="13">
        <v>2019</v>
      </c>
      <c r="F3381" s="13" t="s">
        <v>324</v>
      </c>
      <c r="G3381" s="88"/>
      <c r="H3381" s="88"/>
      <c r="I3381" s="88"/>
      <c r="J3381" s="88"/>
      <c r="K3381" s="88"/>
      <c r="L3381" s="88"/>
      <c r="M3381" s="45">
        <v>30154</v>
      </c>
      <c r="N3381" s="45">
        <v>58965</v>
      </c>
      <c r="O3381" s="88"/>
      <c r="P3381" s="88"/>
      <c r="Q3381" s="88"/>
      <c r="R3381" s="88"/>
      <c r="S3381" s="88"/>
      <c r="T3381" s="88"/>
      <c r="U3381" s="45"/>
      <c r="V3381" s="45"/>
      <c r="W3381" s="45"/>
      <c r="X3381" s="45"/>
      <c r="Y3381" s="45"/>
      <c r="Z3381" s="25">
        <v>0.92814371257485029</v>
      </c>
      <c r="AA3381" s="25">
        <v>0.99021526418786687</v>
      </c>
      <c r="AB3381" s="25">
        <v>0</v>
      </c>
      <c r="AC3381" s="25">
        <v>0</v>
      </c>
      <c r="AD3381" s="45">
        <v>2710</v>
      </c>
      <c r="AE3381" s="104">
        <v>1294</v>
      </c>
      <c r="AF3381" s="104"/>
      <c r="AG3381" s="104"/>
    </row>
    <row r="3382" spans="1:33">
      <c r="A3382" s="82" t="s">
        <v>179</v>
      </c>
      <c r="B3382" s="13" t="s">
        <v>75</v>
      </c>
      <c r="C3382" s="13" t="s">
        <v>65</v>
      </c>
      <c r="D3382" s="13">
        <v>2018</v>
      </c>
      <c r="E3382" s="13">
        <v>2019</v>
      </c>
      <c r="F3382" s="13" t="s">
        <v>324</v>
      </c>
      <c r="G3382" s="88"/>
      <c r="H3382" s="88"/>
      <c r="I3382" s="88"/>
      <c r="J3382" s="88"/>
      <c r="K3382" s="88"/>
      <c r="L3382" s="88"/>
      <c r="M3382" s="45">
        <v>2506</v>
      </c>
      <c r="N3382" s="45">
        <v>5259</v>
      </c>
      <c r="O3382" s="88"/>
      <c r="P3382" s="88"/>
      <c r="Q3382" s="88"/>
      <c r="R3382" s="88"/>
      <c r="S3382" s="88"/>
      <c r="T3382" s="88"/>
      <c r="U3382" s="45"/>
      <c r="V3382" s="45"/>
      <c r="W3382" s="45"/>
      <c r="X3382" s="45"/>
      <c r="Y3382" s="45"/>
      <c r="Z3382" s="25">
        <v>1</v>
      </c>
      <c r="AA3382" s="25">
        <v>0.90697674418604646</v>
      </c>
      <c r="AB3382" s="25">
        <v>0.55600000000000005</v>
      </c>
      <c r="AC3382" s="25">
        <v>0</v>
      </c>
      <c r="AD3382" s="45">
        <v>217</v>
      </c>
      <c r="AE3382" s="104">
        <v>33</v>
      </c>
      <c r="AF3382" s="104"/>
      <c r="AG3382" s="104"/>
    </row>
    <row r="3383" spans="1:33">
      <c r="A3383" s="82" t="s">
        <v>180</v>
      </c>
      <c r="B3383" s="13" t="s">
        <v>75</v>
      </c>
      <c r="C3383" s="13" t="s">
        <v>65</v>
      </c>
      <c r="D3383" s="13">
        <v>2018</v>
      </c>
      <c r="E3383" s="13">
        <v>2019</v>
      </c>
      <c r="F3383" s="13" t="s">
        <v>324</v>
      </c>
      <c r="G3383" s="88"/>
      <c r="H3383" s="88"/>
      <c r="I3383" s="88"/>
      <c r="J3383" s="88"/>
      <c r="K3383" s="88"/>
      <c r="L3383" s="88"/>
      <c r="M3383" s="45">
        <v>6352</v>
      </c>
      <c r="N3383" s="45">
        <v>10800</v>
      </c>
      <c r="O3383" s="88"/>
      <c r="P3383" s="88"/>
      <c r="Q3383" s="88"/>
      <c r="R3383" s="88"/>
      <c r="S3383" s="88"/>
      <c r="T3383" s="88"/>
      <c r="U3383" s="45"/>
      <c r="V3383" s="45"/>
      <c r="W3383" s="45"/>
      <c r="X3383" s="45"/>
      <c r="Y3383" s="45"/>
      <c r="Z3383" s="25">
        <v>0.98473282442748089</v>
      </c>
      <c r="AA3383" s="25">
        <v>1</v>
      </c>
      <c r="AB3383" s="25">
        <v>0.55600000000000005</v>
      </c>
      <c r="AC3383" s="25">
        <v>0</v>
      </c>
      <c r="AD3383" s="45">
        <v>679</v>
      </c>
      <c r="AE3383" s="104">
        <v>121</v>
      </c>
      <c r="AF3383" s="104"/>
      <c r="AG3383" s="104"/>
    </row>
    <row r="3384" spans="1:33">
      <c r="A3384" s="82" t="s">
        <v>122</v>
      </c>
      <c r="B3384" s="13" t="s">
        <v>74</v>
      </c>
      <c r="C3384" s="13" t="s">
        <v>65</v>
      </c>
      <c r="D3384" s="13">
        <v>2018</v>
      </c>
      <c r="E3384" s="13">
        <v>2019</v>
      </c>
      <c r="F3384" s="13" t="s">
        <v>324</v>
      </c>
      <c r="G3384" s="88"/>
      <c r="H3384" s="88"/>
      <c r="I3384" s="88"/>
      <c r="J3384" s="88"/>
      <c r="K3384" s="88"/>
      <c r="L3384" s="88"/>
      <c r="M3384" s="45">
        <v>90429</v>
      </c>
      <c r="N3384" s="45">
        <v>206798</v>
      </c>
      <c r="O3384" s="88"/>
      <c r="P3384" s="88"/>
      <c r="Q3384" s="88"/>
      <c r="R3384" s="88"/>
      <c r="S3384" s="88"/>
      <c r="T3384" s="88"/>
      <c r="U3384" s="45"/>
      <c r="V3384" s="45"/>
      <c r="W3384" s="45"/>
      <c r="X3384" s="45"/>
      <c r="Y3384" s="45"/>
      <c r="Z3384" s="25">
        <v>0.94593039976991655</v>
      </c>
      <c r="AA3384" s="25">
        <v>0.95158501440922194</v>
      </c>
      <c r="AB3384" s="25">
        <v>1</v>
      </c>
      <c r="AC3384" s="25">
        <v>3.8100000000000002E-2</v>
      </c>
      <c r="AD3384" s="45">
        <v>5345</v>
      </c>
      <c r="AE3384" s="104">
        <v>2088</v>
      </c>
      <c r="AF3384" s="104"/>
      <c r="AG3384" s="104"/>
    </row>
    <row r="3385" spans="1:33">
      <c r="A3385" s="82" t="s">
        <v>123</v>
      </c>
      <c r="B3385" s="13" t="s">
        <v>75</v>
      </c>
      <c r="C3385" s="13" t="s">
        <v>65</v>
      </c>
      <c r="D3385" s="13">
        <v>2018</v>
      </c>
      <c r="E3385" s="13">
        <v>2019</v>
      </c>
      <c r="F3385" s="13" t="s">
        <v>324</v>
      </c>
      <c r="G3385" s="88"/>
      <c r="H3385" s="88"/>
      <c r="I3385" s="88"/>
      <c r="J3385" s="88"/>
      <c r="K3385" s="88"/>
      <c r="L3385" s="88"/>
      <c r="M3385" s="45">
        <v>1481</v>
      </c>
      <c r="N3385" s="45">
        <v>3192</v>
      </c>
      <c r="O3385" s="88"/>
      <c r="P3385" s="88"/>
      <c r="Q3385" s="88"/>
      <c r="R3385" s="88"/>
      <c r="S3385" s="88"/>
      <c r="T3385" s="88"/>
      <c r="U3385" s="45"/>
      <c r="V3385" s="45"/>
      <c r="W3385" s="45"/>
      <c r="X3385" s="45"/>
      <c r="Y3385" s="45"/>
      <c r="Z3385" s="25">
        <v>0.96875</v>
      </c>
      <c r="AA3385" s="25">
        <v>0.93478260869565222</v>
      </c>
      <c r="AB3385" s="25">
        <v>0.55600000000000005</v>
      </c>
      <c r="AC3385" s="25">
        <v>0</v>
      </c>
      <c r="AD3385" s="45">
        <v>142</v>
      </c>
      <c r="AE3385" s="104">
        <v>36</v>
      </c>
      <c r="AF3385" s="104"/>
      <c r="AG3385" s="104"/>
    </row>
    <row r="3386" spans="1:33">
      <c r="A3386" s="82" t="s">
        <v>124</v>
      </c>
      <c r="B3386" s="13" t="s">
        <v>75</v>
      </c>
      <c r="C3386" s="13" t="s">
        <v>65</v>
      </c>
      <c r="D3386" s="13">
        <v>2018</v>
      </c>
      <c r="E3386" s="13">
        <v>2019</v>
      </c>
      <c r="F3386" s="13" t="s">
        <v>324</v>
      </c>
      <c r="G3386" s="88"/>
      <c r="H3386" s="88"/>
      <c r="I3386" s="88"/>
      <c r="J3386" s="88"/>
      <c r="K3386" s="88"/>
      <c r="L3386" s="88"/>
      <c r="M3386" s="45">
        <v>11938</v>
      </c>
      <c r="N3386" s="45">
        <v>19675</v>
      </c>
      <c r="O3386" s="88"/>
      <c r="P3386" s="88"/>
      <c r="Q3386" s="88"/>
      <c r="R3386" s="88"/>
      <c r="S3386" s="88"/>
      <c r="T3386" s="88"/>
      <c r="U3386" s="45"/>
      <c r="V3386" s="45"/>
      <c r="W3386" s="45"/>
      <c r="X3386" s="45"/>
      <c r="Y3386" s="45"/>
      <c r="Z3386" s="25">
        <v>0.99331550802139035</v>
      </c>
      <c r="AA3386" s="25">
        <v>0.97904761904761906</v>
      </c>
      <c r="AB3386" s="25">
        <v>0.55600000000000005</v>
      </c>
      <c r="AC3386" s="25">
        <v>0</v>
      </c>
      <c r="AD3386" s="45">
        <v>1389</v>
      </c>
      <c r="AE3386" s="104">
        <v>380</v>
      </c>
      <c r="AF3386" s="104"/>
      <c r="AG3386" s="104"/>
    </row>
    <row r="3387" spans="1:33">
      <c r="A3387" s="82" t="s">
        <v>125</v>
      </c>
      <c r="B3387" s="13" t="s">
        <v>75</v>
      </c>
      <c r="C3387" s="13" t="s">
        <v>65</v>
      </c>
      <c r="D3387" s="13">
        <v>2018</v>
      </c>
      <c r="E3387" s="13">
        <v>2019</v>
      </c>
      <c r="F3387" s="13" t="s">
        <v>324</v>
      </c>
      <c r="G3387" s="88"/>
      <c r="H3387" s="88"/>
      <c r="I3387" s="88"/>
      <c r="J3387" s="88"/>
      <c r="K3387" s="88"/>
      <c r="L3387" s="88"/>
      <c r="M3387" s="45">
        <v>17062</v>
      </c>
      <c r="N3387" s="45">
        <v>40074</v>
      </c>
      <c r="O3387" s="88"/>
      <c r="P3387" s="88"/>
      <c r="Q3387" s="88"/>
      <c r="R3387" s="88"/>
      <c r="S3387" s="88"/>
      <c r="T3387" s="88"/>
      <c r="U3387" s="45"/>
      <c r="V3387" s="45"/>
      <c r="W3387" s="45"/>
      <c r="X3387" s="45"/>
      <c r="Y3387" s="45"/>
      <c r="Z3387" s="25">
        <v>0.98076923076923073</v>
      </c>
      <c r="AA3387" s="25">
        <v>0.9314420803782506</v>
      </c>
      <c r="AB3387" s="25">
        <v>0.55600000000000005</v>
      </c>
      <c r="AC3387" s="25">
        <v>0</v>
      </c>
      <c r="AD3387" s="45">
        <v>1057</v>
      </c>
      <c r="AE3387" s="104">
        <v>126</v>
      </c>
      <c r="AF3387" s="104"/>
      <c r="AG3387" s="104"/>
    </row>
    <row r="3388" spans="1:33">
      <c r="A3388" s="82" t="s">
        <v>126</v>
      </c>
      <c r="B3388" s="13" t="s">
        <v>75</v>
      </c>
      <c r="C3388" s="13" t="s">
        <v>65</v>
      </c>
      <c r="D3388" s="13">
        <v>2018</v>
      </c>
      <c r="E3388" s="13">
        <v>2019</v>
      </c>
      <c r="F3388" s="13" t="s">
        <v>324</v>
      </c>
      <c r="G3388" s="88"/>
      <c r="H3388" s="88"/>
      <c r="I3388" s="88"/>
      <c r="J3388" s="88"/>
      <c r="K3388" s="88"/>
      <c r="L3388" s="88"/>
      <c r="M3388" s="45">
        <v>990</v>
      </c>
      <c r="N3388" s="45">
        <v>1836</v>
      </c>
      <c r="O3388" s="88"/>
      <c r="P3388" s="88"/>
      <c r="Q3388" s="88"/>
      <c r="R3388" s="88"/>
      <c r="S3388" s="88"/>
      <c r="T3388" s="88"/>
      <c r="U3388" s="45"/>
      <c r="V3388" s="45"/>
      <c r="W3388" s="45"/>
      <c r="X3388" s="45"/>
      <c r="Y3388" s="45"/>
      <c r="Z3388" s="25">
        <v>1</v>
      </c>
      <c r="AA3388" s="25">
        <v>0.96875</v>
      </c>
      <c r="AB3388" s="25">
        <v>0.55600000000000005</v>
      </c>
      <c r="AC3388" s="25">
        <v>0</v>
      </c>
      <c r="AD3388" s="45">
        <v>84</v>
      </c>
      <c r="AE3388" s="104">
        <v>6</v>
      </c>
      <c r="AF3388" s="104"/>
      <c r="AG3388" s="104"/>
    </row>
    <row r="3389" spans="1:33">
      <c r="A3389" s="82" t="s">
        <v>127</v>
      </c>
      <c r="B3389" s="13" t="s">
        <v>75</v>
      </c>
      <c r="C3389" s="13" t="s">
        <v>65</v>
      </c>
      <c r="D3389" s="13">
        <v>2018</v>
      </c>
      <c r="E3389" s="13">
        <v>2019</v>
      </c>
      <c r="F3389" s="13" t="s">
        <v>324</v>
      </c>
      <c r="G3389" s="88"/>
      <c r="H3389" s="88"/>
      <c r="I3389" s="88"/>
      <c r="J3389" s="88"/>
      <c r="K3389" s="88"/>
      <c r="L3389" s="88"/>
      <c r="M3389" s="45">
        <v>66451</v>
      </c>
      <c r="N3389" s="45">
        <v>151430</v>
      </c>
      <c r="O3389" s="88"/>
      <c r="P3389" s="88"/>
      <c r="Q3389" s="88"/>
      <c r="R3389" s="88"/>
      <c r="S3389" s="88"/>
      <c r="T3389" s="88"/>
      <c r="U3389" s="45"/>
      <c r="V3389" s="45"/>
      <c r="W3389" s="45"/>
      <c r="X3389" s="45"/>
      <c r="Y3389" s="45"/>
      <c r="Z3389" s="25">
        <v>0.99019607843137258</v>
      </c>
      <c r="AA3389" s="25">
        <v>0.94813544792113158</v>
      </c>
      <c r="AB3389" s="25">
        <v>0</v>
      </c>
      <c r="AC3389" s="25">
        <v>1.8499999999999999E-2</v>
      </c>
      <c r="AD3389" s="45">
        <v>5546</v>
      </c>
      <c r="AE3389" s="104">
        <v>1794</v>
      </c>
      <c r="AF3389" s="104"/>
      <c r="AG3389" s="104"/>
    </row>
    <row r="3390" spans="1:33">
      <c r="A3390" s="82" t="s">
        <v>128</v>
      </c>
      <c r="B3390" s="13" t="s">
        <v>75</v>
      </c>
      <c r="C3390" s="13" t="s">
        <v>65</v>
      </c>
      <c r="D3390" s="13">
        <v>2018</v>
      </c>
      <c r="E3390" s="13">
        <v>2019</v>
      </c>
      <c r="F3390" s="13" t="s">
        <v>324</v>
      </c>
      <c r="G3390" s="88"/>
      <c r="H3390" s="88"/>
      <c r="I3390" s="88"/>
      <c r="J3390" s="88"/>
      <c r="K3390" s="88"/>
      <c r="L3390" s="88"/>
      <c r="M3390" s="45">
        <v>10358</v>
      </c>
      <c r="N3390" s="45">
        <v>22719</v>
      </c>
      <c r="O3390" s="88"/>
      <c r="P3390" s="88"/>
      <c r="Q3390" s="88"/>
      <c r="R3390" s="88"/>
      <c r="S3390" s="88"/>
      <c r="T3390" s="88"/>
      <c r="U3390" s="45"/>
      <c r="V3390" s="45"/>
      <c r="W3390" s="45"/>
      <c r="X3390" s="45"/>
      <c r="Y3390" s="45"/>
      <c r="Z3390" s="25">
        <v>1</v>
      </c>
      <c r="AA3390" s="25">
        <v>0.96418732782369143</v>
      </c>
      <c r="AB3390" s="25">
        <v>0.55600000000000005</v>
      </c>
      <c r="AC3390" s="25">
        <v>0</v>
      </c>
      <c r="AD3390" s="45">
        <v>818</v>
      </c>
      <c r="AE3390" s="104">
        <v>142</v>
      </c>
      <c r="AF3390" s="104"/>
      <c r="AG3390" s="104"/>
    </row>
    <row r="3391" spans="1:33">
      <c r="A3391" s="82" t="s">
        <v>129</v>
      </c>
      <c r="B3391" s="13" t="s">
        <v>75</v>
      </c>
      <c r="C3391" s="13" t="s">
        <v>65</v>
      </c>
      <c r="D3391" s="13">
        <v>2018</v>
      </c>
      <c r="E3391" s="13">
        <v>2019</v>
      </c>
      <c r="F3391" s="13" t="s">
        <v>324</v>
      </c>
      <c r="G3391" s="88"/>
      <c r="H3391" s="88"/>
      <c r="I3391" s="88"/>
      <c r="J3391" s="88"/>
      <c r="K3391" s="88"/>
      <c r="L3391" s="88"/>
      <c r="M3391" s="45">
        <v>6247</v>
      </c>
      <c r="N3391" s="45">
        <v>11285</v>
      </c>
      <c r="O3391" s="88"/>
      <c r="P3391" s="88"/>
      <c r="Q3391" s="88"/>
      <c r="R3391" s="88"/>
      <c r="S3391" s="88"/>
      <c r="T3391" s="88"/>
      <c r="U3391" s="45"/>
      <c r="V3391" s="45"/>
      <c r="W3391" s="45"/>
      <c r="X3391" s="45"/>
      <c r="Y3391" s="45"/>
      <c r="Z3391" s="25">
        <v>0.93661971830985913</v>
      </c>
      <c r="AA3391" s="25">
        <v>0.9015544041450777</v>
      </c>
      <c r="AB3391" s="25">
        <v>0.55600000000000005</v>
      </c>
      <c r="AC3391" s="25">
        <v>0</v>
      </c>
      <c r="AD3391" s="45">
        <v>437</v>
      </c>
      <c r="AE3391" s="104">
        <v>88</v>
      </c>
      <c r="AF3391" s="104"/>
      <c r="AG3391" s="104"/>
    </row>
    <row r="3392" spans="1:33">
      <c r="A3392" s="82" t="s">
        <v>130</v>
      </c>
      <c r="B3392" s="13" t="s">
        <v>75</v>
      </c>
      <c r="C3392" s="13" t="s">
        <v>65</v>
      </c>
      <c r="D3392" s="13">
        <v>2018</v>
      </c>
      <c r="E3392" s="13">
        <v>2019</v>
      </c>
      <c r="F3392" s="13" t="s">
        <v>324</v>
      </c>
      <c r="G3392" s="88"/>
      <c r="H3392" s="88"/>
      <c r="I3392" s="88"/>
      <c r="J3392" s="88"/>
      <c r="K3392" s="88"/>
      <c r="L3392" s="88"/>
      <c r="M3392" s="45">
        <v>1472</v>
      </c>
      <c r="N3392" s="45">
        <v>2870</v>
      </c>
      <c r="O3392" s="88"/>
      <c r="P3392" s="88"/>
      <c r="Q3392" s="88"/>
      <c r="R3392" s="88"/>
      <c r="S3392" s="88"/>
      <c r="T3392" s="88"/>
      <c r="U3392" s="45"/>
      <c r="V3392" s="45"/>
      <c r="W3392" s="45"/>
      <c r="X3392" s="45"/>
      <c r="Y3392" s="45"/>
      <c r="Z3392" s="25">
        <v>0.94444444444444442</v>
      </c>
      <c r="AA3392" s="25">
        <v>0.80597014925373134</v>
      </c>
      <c r="AB3392" s="25">
        <v>0.55600000000000005</v>
      </c>
      <c r="AC3392" s="25">
        <v>0</v>
      </c>
      <c r="AD3392" s="45">
        <v>128</v>
      </c>
      <c r="AE3392" s="104">
        <v>24</v>
      </c>
      <c r="AF3392" s="104"/>
      <c r="AG3392" s="104"/>
    </row>
    <row r="3393" spans="1:33">
      <c r="A3393" s="82" t="s">
        <v>131</v>
      </c>
      <c r="B3393" s="13" t="s">
        <v>76</v>
      </c>
      <c r="C3393" s="13" t="s">
        <v>65</v>
      </c>
      <c r="D3393" s="13">
        <v>2018</v>
      </c>
      <c r="E3393" s="13">
        <v>2019</v>
      </c>
      <c r="F3393" s="13" t="s">
        <v>324</v>
      </c>
      <c r="G3393" s="88"/>
      <c r="H3393" s="88"/>
      <c r="I3393" s="88"/>
      <c r="J3393" s="88"/>
      <c r="K3393" s="88"/>
      <c r="L3393" s="88"/>
      <c r="M3393" s="45">
        <v>548833</v>
      </c>
      <c r="N3393" s="45">
        <v>1061135</v>
      </c>
      <c r="O3393" s="88"/>
      <c r="P3393" s="88"/>
      <c r="Q3393" s="88"/>
      <c r="R3393" s="88"/>
      <c r="S3393" s="88"/>
      <c r="T3393" s="88"/>
      <c r="U3393" s="45"/>
      <c r="V3393" s="45"/>
      <c r="W3393" s="45"/>
      <c r="X3393" s="45"/>
      <c r="Y3393" s="45"/>
      <c r="Z3393" s="25">
        <v>0.99253284491564231</v>
      </c>
      <c r="AA3393" s="25">
        <v>0.90942028985507251</v>
      </c>
      <c r="AB3393" s="25">
        <v>0.214</v>
      </c>
      <c r="AC3393" s="25">
        <v>1.01E-2</v>
      </c>
      <c r="AD3393" s="45">
        <v>42277</v>
      </c>
      <c r="AE3393" s="104">
        <v>23975</v>
      </c>
      <c r="AF3393" s="104"/>
      <c r="AG3393" s="104"/>
    </row>
    <row r="3394" spans="1:33">
      <c r="A3394" s="82" t="s">
        <v>132</v>
      </c>
      <c r="B3394" s="13" t="s">
        <v>75</v>
      </c>
      <c r="C3394" s="13" t="s">
        <v>65</v>
      </c>
      <c r="D3394" s="13">
        <v>2018</v>
      </c>
      <c r="E3394" s="13">
        <v>2019</v>
      </c>
      <c r="F3394" s="13" t="s">
        <v>324</v>
      </c>
      <c r="G3394" s="88"/>
      <c r="H3394" s="88"/>
      <c r="I3394" s="88"/>
      <c r="J3394" s="88"/>
      <c r="K3394" s="88"/>
      <c r="L3394" s="88"/>
      <c r="M3394" s="45">
        <v>10795</v>
      </c>
      <c r="N3394" s="45">
        <v>25849</v>
      </c>
      <c r="O3394" s="88"/>
      <c r="P3394" s="88"/>
      <c r="Q3394" s="88"/>
      <c r="R3394" s="88"/>
      <c r="S3394" s="88"/>
      <c r="T3394" s="88"/>
      <c r="U3394" s="45"/>
      <c r="V3394" s="45"/>
      <c r="W3394" s="45"/>
      <c r="X3394" s="45"/>
      <c r="Y3394" s="45"/>
      <c r="Z3394" s="25">
        <v>0.9926108374384236</v>
      </c>
      <c r="AA3394" s="25">
        <v>0.98168498168498164</v>
      </c>
      <c r="AB3394" s="25">
        <v>0.55600000000000005</v>
      </c>
      <c r="AC3394" s="25">
        <v>0</v>
      </c>
      <c r="AD3394" s="45">
        <v>678</v>
      </c>
      <c r="AE3394" s="104">
        <v>61</v>
      </c>
      <c r="AF3394" s="104"/>
      <c r="AG3394" s="104"/>
    </row>
    <row r="3395" spans="1:33">
      <c r="A3395" s="82" t="s">
        <v>133</v>
      </c>
      <c r="B3395" s="13" t="s">
        <v>75</v>
      </c>
      <c r="C3395" s="13" t="s">
        <v>65</v>
      </c>
      <c r="D3395" s="13">
        <v>2018</v>
      </c>
      <c r="E3395" s="13">
        <v>2019</v>
      </c>
      <c r="F3395" s="13" t="s">
        <v>324</v>
      </c>
      <c r="G3395" s="88"/>
      <c r="H3395" s="88"/>
      <c r="I3395" s="88"/>
      <c r="J3395" s="88"/>
      <c r="K3395" s="88"/>
      <c r="L3395" s="88"/>
      <c r="M3395" s="45">
        <v>5929</v>
      </c>
      <c r="N3395" s="45">
        <v>9570</v>
      </c>
      <c r="O3395" s="88"/>
      <c r="P3395" s="88"/>
      <c r="Q3395" s="88"/>
      <c r="R3395" s="88"/>
      <c r="S3395" s="88"/>
      <c r="T3395" s="88"/>
      <c r="U3395" s="45"/>
      <c r="V3395" s="45"/>
      <c r="W3395" s="45"/>
      <c r="X3395" s="45"/>
      <c r="Y3395" s="45"/>
      <c r="Z3395" s="25">
        <v>0.97333333333333338</v>
      </c>
      <c r="AA3395" s="25">
        <v>0.89847715736040612</v>
      </c>
      <c r="AB3395" s="25">
        <v>0.55600000000000005</v>
      </c>
      <c r="AC3395" s="25">
        <v>0</v>
      </c>
      <c r="AD3395" s="45">
        <v>471</v>
      </c>
      <c r="AE3395" s="104">
        <v>170</v>
      </c>
      <c r="AF3395" s="104"/>
      <c r="AG3395" s="104"/>
    </row>
    <row r="3396" spans="1:33">
      <c r="A3396" s="82" t="s">
        <v>134</v>
      </c>
      <c r="B3396" s="13" t="s">
        <v>75</v>
      </c>
      <c r="C3396" s="13" t="s">
        <v>65</v>
      </c>
      <c r="D3396" s="13">
        <v>2018</v>
      </c>
      <c r="E3396" s="13">
        <v>2019</v>
      </c>
      <c r="F3396" s="13" t="s">
        <v>324</v>
      </c>
      <c r="G3396" s="88"/>
      <c r="H3396" s="88"/>
      <c r="I3396" s="88"/>
      <c r="J3396" s="88"/>
      <c r="K3396" s="88"/>
      <c r="L3396" s="88"/>
      <c r="M3396" s="45">
        <v>1016</v>
      </c>
      <c r="N3396" s="45">
        <v>1822</v>
      </c>
      <c r="O3396" s="88"/>
      <c r="P3396" s="88"/>
      <c r="Q3396" s="88"/>
      <c r="R3396" s="88"/>
      <c r="S3396" s="88"/>
      <c r="T3396" s="88"/>
      <c r="U3396" s="45"/>
      <c r="V3396" s="45"/>
      <c r="W3396" s="45"/>
      <c r="X3396" s="45"/>
      <c r="Y3396" s="45"/>
      <c r="Z3396" s="25">
        <v>1</v>
      </c>
      <c r="AA3396" s="25">
        <v>0.9</v>
      </c>
      <c r="AB3396" s="25">
        <v>0.55600000000000005</v>
      </c>
      <c r="AC3396" s="25">
        <v>0</v>
      </c>
      <c r="AD3396" s="45">
        <v>83</v>
      </c>
      <c r="AE3396" s="104">
        <v>14</v>
      </c>
      <c r="AF3396" s="104"/>
      <c r="AG3396" s="104"/>
    </row>
    <row r="3397" spans="1:33">
      <c r="A3397" s="82" t="s">
        <v>135</v>
      </c>
      <c r="B3397" s="13" t="s">
        <v>75</v>
      </c>
      <c r="C3397" s="13" t="s">
        <v>65</v>
      </c>
      <c r="D3397" s="13">
        <v>2018</v>
      </c>
      <c r="E3397" s="13">
        <v>2019</v>
      </c>
      <c r="F3397" s="13" t="s">
        <v>324</v>
      </c>
      <c r="G3397" s="88"/>
      <c r="H3397" s="88"/>
      <c r="I3397" s="88"/>
      <c r="J3397" s="88"/>
      <c r="K3397" s="88"/>
      <c r="L3397" s="88"/>
      <c r="M3397" s="45">
        <v>6040</v>
      </c>
      <c r="N3397" s="45">
        <v>11145</v>
      </c>
      <c r="O3397" s="88"/>
      <c r="P3397" s="88"/>
      <c r="Q3397" s="88"/>
      <c r="R3397" s="88"/>
      <c r="S3397" s="88"/>
      <c r="T3397" s="88"/>
      <c r="U3397" s="45"/>
      <c r="V3397" s="45"/>
      <c r="W3397" s="45"/>
      <c r="X3397" s="45"/>
      <c r="Y3397" s="45"/>
      <c r="Z3397" s="25">
        <v>0.95760598503740646</v>
      </c>
      <c r="AA3397" s="25">
        <v>0.80740740740740746</v>
      </c>
      <c r="AB3397" s="25">
        <v>0.55600000000000005</v>
      </c>
      <c r="AC3397" s="25">
        <v>0</v>
      </c>
      <c r="AD3397" s="45">
        <v>536</v>
      </c>
      <c r="AE3397" s="104">
        <v>68</v>
      </c>
      <c r="AF3397" s="104"/>
      <c r="AG3397" s="104"/>
    </row>
    <row r="3398" spans="1:33">
      <c r="A3398" s="82" t="s">
        <v>136</v>
      </c>
      <c r="B3398" s="13" t="s">
        <v>75</v>
      </c>
      <c r="C3398" s="13" t="s">
        <v>65</v>
      </c>
      <c r="D3398" s="13">
        <v>2018</v>
      </c>
      <c r="E3398" s="13">
        <v>2019</v>
      </c>
      <c r="F3398" s="13" t="s">
        <v>324</v>
      </c>
      <c r="G3398" s="88"/>
      <c r="H3398" s="88"/>
      <c r="I3398" s="88"/>
      <c r="J3398" s="88"/>
      <c r="K3398" s="88"/>
      <c r="L3398" s="88"/>
      <c r="M3398" s="45">
        <v>22423</v>
      </c>
      <c r="N3398" s="45">
        <v>50476</v>
      </c>
      <c r="O3398" s="88"/>
      <c r="P3398" s="88"/>
      <c r="Q3398" s="88"/>
      <c r="R3398" s="88"/>
      <c r="S3398" s="88"/>
      <c r="T3398" s="88"/>
      <c r="U3398" s="45"/>
      <c r="V3398" s="45"/>
      <c r="W3398" s="45"/>
      <c r="X3398" s="45"/>
      <c r="Y3398" s="45"/>
      <c r="Z3398" s="25">
        <v>0.99425287356321834</v>
      </c>
      <c r="AA3398" s="25">
        <v>0.96713615023474175</v>
      </c>
      <c r="AB3398" s="25">
        <v>0</v>
      </c>
      <c r="AC3398" s="25">
        <v>3.4000000000000002E-2</v>
      </c>
      <c r="AD3398" s="45">
        <v>1709</v>
      </c>
      <c r="AE3398" s="104">
        <v>344</v>
      </c>
      <c r="AF3398" s="104"/>
      <c r="AG3398" s="104"/>
    </row>
    <row r="3399" spans="1:33">
      <c r="A3399" s="82" t="s">
        <v>137</v>
      </c>
      <c r="B3399" s="13" t="s">
        <v>75</v>
      </c>
      <c r="C3399" s="13" t="s">
        <v>65</v>
      </c>
      <c r="D3399" s="13">
        <v>2018</v>
      </c>
      <c r="E3399" s="13">
        <v>2019</v>
      </c>
      <c r="F3399" s="13" t="s">
        <v>324</v>
      </c>
      <c r="G3399" s="88"/>
      <c r="H3399" s="88"/>
      <c r="I3399" s="88"/>
      <c r="J3399" s="88"/>
      <c r="K3399" s="88"/>
      <c r="L3399" s="88"/>
      <c r="M3399" s="45">
        <v>596</v>
      </c>
      <c r="N3399" s="45">
        <v>1229</v>
      </c>
      <c r="O3399" s="88"/>
      <c r="P3399" s="88"/>
      <c r="Q3399" s="88"/>
      <c r="R3399" s="88"/>
      <c r="S3399" s="88"/>
      <c r="T3399" s="88"/>
      <c r="U3399" s="45"/>
      <c r="V3399" s="45"/>
      <c r="W3399" s="45"/>
      <c r="X3399" s="45"/>
      <c r="Y3399" s="45"/>
      <c r="Z3399" s="25">
        <v>0.94736842105263164</v>
      </c>
      <c r="AA3399" s="25">
        <v>0.96153846153846156</v>
      </c>
      <c r="AB3399" s="25">
        <v>0.55600000000000005</v>
      </c>
      <c r="AC3399" s="25">
        <v>0</v>
      </c>
      <c r="AD3399" s="45">
        <v>53</v>
      </c>
      <c r="AE3399" s="104">
        <v>9</v>
      </c>
      <c r="AF3399" s="104"/>
      <c r="AG3399" s="104"/>
    </row>
    <row r="3400" spans="1:33">
      <c r="A3400" s="82" t="s">
        <v>138</v>
      </c>
      <c r="B3400" s="13" t="s">
        <v>75</v>
      </c>
      <c r="C3400" s="13" t="s">
        <v>65</v>
      </c>
      <c r="D3400" s="13">
        <v>2018</v>
      </c>
      <c r="E3400" s="13">
        <v>2019</v>
      </c>
      <c r="F3400" s="13" t="s">
        <v>324</v>
      </c>
      <c r="G3400" s="88"/>
      <c r="H3400" s="88"/>
      <c r="I3400" s="88"/>
      <c r="J3400" s="88"/>
      <c r="K3400" s="88"/>
      <c r="L3400" s="88"/>
      <c r="M3400" s="45">
        <v>391</v>
      </c>
      <c r="N3400" s="45">
        <v>655</v>
      </c>
      <c r="O3400" s="88"/>
      <c r="P3400" s="88"/>
      <c r="Q3400" s="88"/>
      <c r="R3400" s="88"/>
      <c r="S3400" s="88"/>
      <c r="T3400" s="88"/>
      <c r="U3400" s="45"/>
      <c r="V3400" s="45"/>
      <c r="W3400" s="45"/>
      <c r="X3400" s="45"/>
      <c r="Y3400" s="45"/>
      <c r="Z3400" s="25">
        <v>0.94285714285714284</v>
      </c>
      <c r="AA3400" s="25">
        <v>0.91666666666666663</v>
      </c>
      <c r="AB3400" s="25">
        <v>0.55600000000000005</v>
      </c>
      <c r="AC3400" s="25">
        <v>0</v>
      </c>
      <c r="AD3400" s="45">
        <v>59</v>
      </c>
      <c r="AE3400" s="104">
        <v>14</v>
      </c>
      <c r="AF3400" s="104"/>
      <c r="AG3400" s="104"/>
    </row>
    <row r="3401" spans="1:33">
      <c r="A3401" s="82" t="s">
        <v>139</v>
      </c>
      <c r="B3401" s="13" t="s">
        <v>75</v>
      </c>
      <c r="C3401" s="13" t="s">
        <v>65</v>
      </c>
      <c r="D3401" s="13">
        <v>2018</v>
      </c>
      <c r="E3401" s="13">
        <v>2019</v>
      </c>
      <c r="F3401" s="13" t="s">
        <v>324</v>
      </c>
      <c r="G3401" s="88"/>
      <c r="H3401" s="88"/>
      <c r="I3401" s="88"/>
      <c r="J3401" s="88"/>
      <c r="K3401" s="88"/>
      <c r="L3401" s="88"/>
      <c r="M3401" s="45">
        <v>17257</v>
      </c>
      <c r="N3401" s="45">
        <v>37032</v>
      </c>
      <c r="O3401" s="88"/>
      <c r="P3401" s="88"/>
      <c r="Q3401" s="88"/>
      <c r="R3401" s="88"/>
      <c r="S3401" s="88"/>
      <c r="T3401" s="88"/>
      <c r="U3401" s="45"/>
      <c r="V3401" s="45"/>
      <c r="W3401" s="45"/>
      <c r="X3401" s="45"/>
      <c r="Y3401" s="45"/>
      <c r="Z3401" s="25">
        <v>0.9942196531791907</v>
      </c>
      <c r="AA3401" s="25">
        <v>0.96556886227544914</v>
      </c>
      <c r="AB3401" s="25">
        <v>1</v>
      </c>
      <c r="AC3401" s="25">
        <v>5.0799999999999998E-2</v>
      </c>
      <c r="AD3401" s="45">
        <v>2013</v>
      </c>
      <c r="AE3401" s="104">
        <v>625</v>
      </c>
      <c r="AF3401" s="104"/>
      <c r="AG3401" s="104"/>
    </row>
    <row r="3402" spans="1:33">
      <c r="A3402" s="82" t="s">
        <v>140</v>
      </c>
      <c r="B3402" s="13" t="s">
        <v>75</v>
      </c>
      <c r="C3402" s="13" t="s">
        <v>65</v>
      </c>
      <c r="D3402" s="13">
        <v>2018</v>
      </c>
      <c r="E3402" s="13">
        <v>2019</v>
      </c>
      <c r="F3402" s="13" t="s">
        <v>324</v>
      </c>
      <c r="G3402" s="88"/>
      <c r="H3402" s="88"/>
      <c r="I3402" s="88"/>
      <c r="J3402" s="88"/>
      <c r="K3402" s="88"/>
      <c r="L3402" s="88"/>
      <c r="M3402" s="45">
        <v>2765</v>
      </c>
      <c r="N3402" s="45">
        <v>5402</v>
      </c>
      <c r="O3402" s="88"/>
      <c r="P3402" s="88"/>
      <c r="Q3402" s="88"/>
      <c r="R3402" s="88"/>
      <c r="S3402" s="88"/>
      <c r="T3402" s="88"/>
      <c r="U3402" s="45"/>
      <c r="V3402" s="45"/>
      <c r="W3402" s="45"/>
      <c r="X3402" s="45"/>
      <c r="Y3402" s="45"/>
      <c r="Z3402" s="25">
        <v>0.96261682242990654</v>
      </c>
      <c r="AA3402" s="25">
        <v>0.93506493506493504</v>
      </c>
      <c r="AB3402" s="25">
        <v>0.55600000000000005</v>
      </c>
      <c r="AC3402" s="25">
        <v>0</v>
      </c>
      <c r="AD3402" s="45">
        <v>256</v>
      </c>
      <c r="AE3402" s="104">
        <v>61</v>
      </c>
      <c r="AF3402" s="104"/>
      <c r="AG3402" s="104"/>
    </row>
    <row r="3403" spans="1:33">
      <c r="A3403" s="82" t="s">
        <v>141</v>
      </c>
      <c r="B3403" s="13" t="s">
        <v>75</v>
      </c>
      <c r="C3403" s="13" t="s">
        <v>65</v>
      </c>
      <c r="D3403" s="13">
        <v>2018</v>
      </c>
      <c r="E3403" s="13">
        <v>2019</v>
      </c>
      <c r="F3403" s="13" t="s">
        <v>324</v>
      </c>
      <c r="G3403" s="88"/>
      <c r="H3403" s="88"/>
      <c r="I3403" s="88"/>
      <c r="J3403" s="88"/>
      <c r="K3403" s="88"/>
      <c r="L3403" s="88"/>
      <c r="M3403" s="45">
        <v>4259</v>
      </c>
      <c r="N3403" s="45">
        <v>7234</v>
      </c>
      <c r="O3403" s="88"/>
      <c r="P3403" s="88"/>
      <c r="Q3403" s="88"/>
      <c r="R3403" s="88"/>
      <c r="S3403" s="88"/>
      <c r="T3403" s="88"/>
      <c r="U3403" s="45"/>
      <c r="V3403" s="45"/>
      <c r="W3403" s="45"/>
      <c r="X3403" s="45"/>
      <c r="Y3403" s="45"/>
      <c r="Z3403" s="25">
        <v>0.93069306930693063</v>
      </c>
      <c r="AA3403" s="25">
        <v>0.88311688311688308</v>
      </c>
      <c r="AB3403" s="25">
        <v>0.55600000000000005</v>
      </c>
      <c r="AC3403" s="25">
        <v>0</v>
      </c>
      <c r="AD3403" s="45">
        <v>431</v>
      </c>
      <c r="AE3403" s="104">
        <v>160</v>
      </c>
      <c r="AF3403" s="104"/>
      <c r="AG3403" s="104"/>
    </row>
    <row r="3404" spans="1:33">
      <c r="A3404" s="82" t="s">
        <v>142</v>
      </c>
      <c r="B3404" s="13" t="s">
        <v>74</v>
      </c>
      <c r="C3404" s="13" t="s">
        <v>65</v>
      </c>
      <c r="D3404" s="13">
        <v>2018</v>
      </c>
      <c r="E3404" s="13">
        <v>2019</v>
      </c>
      <c r="F3404" s="13" t="s">
        <v>324</v>
      </c>
      <c r="G3404" s="88"/>
      <c r="H3404" s="88"/>
      <c r="I3404" s="88"/>
      <c r="J3404" s="88"/>
      <c r="K3404" s="88"/>
      <c r="L3404" s="88"/>
      <c r="M3404" s="45">
        <v>106965</v>
      </c>
      <c r="N3404" s="45">
        <v>211113</v>
      </c>
      <c r="O3404" s="88"/>
      <c r="P3404" s="88"/>
      <c r="Q3404" s="88"/>
      <c r="R3404" s="88"/>
      <c r="S3404" s="88"/>
      <c r="T3404" s="88"/>
      <c r="U3404" s="45"/>
      <c r="V3404" s="45"/>
      <c r="W3404" s="45"/>
      <c r="X3404" s="45"/>
      <c r="Y3404" s="45"/>
      <c r="Z3404" s="25">
        <v>0.98506860371267146</v>
      </c>
      <c r="AA3404" s="25">
        <v>0.99174272055627988</v>
      </c>
      <c r="AB3404" s="25">
        <v>0.33300000000000002</v>
      </c>
      <c r="AC3404" s="25">
        <v>0</v>
      </c>
      <c r="AD3404" s="45">
        <v>8615</v>
      </c>
      <c r="AE3404" s="104">
        <v>3626</v>
      </c>
      <c r="AF3404" s="104"/>
      <c r="AG3404" s="104"/>
    </row>
    <row r="3405" spans="1:33">
      <c r="A3405" s="82" t="s">
        <v>143</v>
      </c>
      <c r="B3405" s="13" t="s">
        <v>74</v>
      </c>
      <c r="C3405" s="13" t="s">
        <v>65</v>
      </c>
      <c r="D3405" s="13">
        <v>2018</v>
      </c>
      <c r="E3405" s="13">
        <v>2019</v>
      </c>
      <c r="F3405" s="13" t="s">
        <v>324</v>
      </c>
      <c r="G3405" s="88"/>
      <c r="H3405" s="88"/>
      <c r="I3405" s="88"/>
      <c r="J3405" s="88"/>
      <c r="K3405" s="88"/>
      <c r="L3405" s="88"/>
      <c r="M3405" s="45">
        <v>8711</v>
      </c>
      <c r="N3405" s="45">
        <v>16488</v>
      </c>
      <c r="O3405" s="88"/>
      <c r="P3405" s="88"/>
      <c r="Q3405" s="88"/>
      <c r="R3405" s="88"/>
      <c r="S3405" s="88"/>
      <c r="T3405" s="88"/>
      <c r="U3405" s="45"/>
      <c r="V3405" s="45"/>
      <c r="W3405" s="45"/>
      <c r="X3405" s="45"/>
      <c r="Y3405" s="45"/>
      <c r="Z3405" s="25">
        <v>0.98316498316498313</v>
      </c>
      <c r="AA3405" s="25">
        <v>0.94930875576036866</v>
      </c>
      <c r="AB3405" s="25">
        <v>0.55600000000000005</v>
      </c>
      <c r="AC3405" s="25">
        <v>0</v>
      </c>
      <c r="AD3405" s="45">
        <v>717</v>
      </c>
      <c r="AE3405" s="104">
        <v>374</v>
      </c>
      <c r="AF3405" s="104"/>
      <c r="AG3405" s="104"/>
    </row>
    <row r="3406" spans="1:33">
      <c r="A3406" s="82" t="s">
        <v>144</v>
      </c>
      <c r="B3406" s="13" t="s">
        <v>75</v>
      </c>
      <c r="C3406" s="13" t="s">
        <v>65</v>
      </c>
      <c r="D3406" s="13">
        <v>2018</v>
      </c>
      <c r="E3406" s="13">
        <v>2019</v>
      </c>
      <c r="F3406" s="13" t="s">
        <v>324</v>
      </c>
      <c r="G3406" s="88"/>
      <c r="H3406" s="88"/>
      <c r="I3406" s="88"/>
      <c r="J3406" s="88"/>
      <c r="K3406" s="88"/>
      <c r="L3406" s="88"/>
      <c r="M3406" s="45">
        <v>1082</v>
      </c>
      <c r="N3406" s="45">
        <v>1928</v>
      </c>
      <c r="O3406" s="88"/>
      <c r="P3406" s="88"/>
      <c r="Q3406" s="88"/>
      <c r="R3406" s="88"/>
      <c r="S3406" s="88"/>
      <c r="T3406" s="88"/>
      <c r="U3406" s="45"/>
      <c r="V3406" s="45"/>
      <c r="W3406" s="45"/>
      <c r="X3406" s="45"/>
      <c r="Y3406" s="45"/>
      <c r="Z3406" s="25">
        <v>1</v>
      </c>
      <c r="AA3406" s="25">
        <v>0.8928571428571429</v>
      </c>
      <c r="AB3406" s="25">
        <v>0.55600000000000005</v>
      </c>
      <c r="AC3406" s="25">
        <v>0</v>
      </c>
      <c r="AD3406" s="45">
        <v>119</v>
      </c>
      <c r="AE3406" s="104">
        <v>28</v>
      </c>
      <c r="AF3406" s="104"/>
      <c r="AG3406" s="104"/>
    </row>
    <row r="3407" spans="1:33">
      <c r="A3407" s="82" t="s">
        <v>145</v>
      </c>
      <c r="B3407" s="13" t="s">
        <v>75</v>
      </c>
      <c r="C3407" s="13" t="s">
        <v>65</v>
      </c>
      <c r="D3407" s="13">
        <v>2018</v>
      </c>
      <c r="E3407" s="13">
        <v>2019</v>
      </c>
      <c r="F3407" s="13" t="s">
        <v>324</v>
      </c>
      <c r="G3407" s="88"/>
      <c r="H3407" s="88"/>
      <c r="I3407" s="88"/>
      <c r="J3407" s="88"/>
      <c r="K3407" s="88"/>
      <c r="L3407" s="88"/>
      <c r="M3407" s="45">
        <v>115157</v>
      </c>
      <c r="N3407" s="45">
        <v>248621</v>
      </c>
      <c r="O3407" s="88"/>
      <c r="P3407" s="88"/>
      <c r="Q3407" s="88"/>
      <c r="R3407" s="88"/>
      <c r="S3407" s="88"/>
      <c r="T3407" s="88"/>
      <c r="U3407" s="45"/>
      <c r="V3407" s="45"/>
      <c r="W3407" s="45"/>
      <c r="X3407" s="45"/>
      <c r="Y3407" s="45"/>
      <c r="Z3407" s="25">
        <v>0.98304473304473305</v>
      </c>
      <c r="AA3407" s="25">
        <v>0.82015810276679846</v>
      </c>
      <c r="AB3407" s="25">
        <v>0</v>
      </c>
      <c r="AC3407" s="25">
        <v>1.26E-2</v>
      </c>
      <c r="AD3407" s="45">
        <v>10645</v>
      </c>
      <c r="AE3407" s="104">
        <v>3659</v>
      </c>
      <c r="AF3407" s="104"/>
      <c r="AG3407" s="104"/>
    </row>
    <row r="3408" spans="1:33">
      <c r="A3408" s="82" t="s">
        <v>146</v>
      </c>
      <c r="B3408" s="13" t="s">
        <v>74</v>
      </c>
      <c r="C3408" s="13" t="s">
        <v>65</v>
      </c>
      <c r="D3408" s="13">
        <v>2018</v>
      </c>
      <c r="E3408" s="13">
        <v>2019</v>
      </c>
      <c r="F3408" s="13" t="s">
        <v>324</v>
      </c>
      <c r="G3408" s="88"/>
      <c r="H3408" s="88"/>
      <c r="I3408" s="88"/>
      <c r="J3408" s="88"/>
      <c r="K3408" s="88"/>
      <c r="L3408" s="88"/>
      <c r="M3408" s="45">
        <v>94345</v>
      </c>
      <c r="N3408" s="45">
        <v>194900</v>
      </c>
      <c r="O3408" s="88"/>
      <c r="P3408" s="88"/>
      <c r="Q3408" s="88"/>
      <c r="R3408" s="88"/>
      <c r="S3408" s="88"/>
      <c r="T3408" s="88"/>
      <c r="U3408" s="45"/>
      <c r="V3408" s="45"/>
      <c r="W3408" s="45"/>
      <c r="X3408" s="45"/>
      <c r="Y3408" s="45"/>
      <c r="Z3408" s="25">
        <v>0.9904982618771726</v>
      </c>
      <c r="AA3408" s="25">
        <v>0.93720565149136581</v>
      </c>
      <c r="AB3408" s="25">
        <v>0.33300000000000002</v>
      </c>
      <c r="AC3408" s="25">
        <v>6.6799999999999998E-2</v>
      </c>
      <c r="AD3408" s="45">
        <v>8713</v>
      </c>
      <c r="AE3408" s="104">
        <v>3600</v>
      </c>
      <c r="AF3408" s="104"/>
      <c r="AG3408" s="104"/>
    </row>
    <row r="3409" spans="1:33">
      <c r="A3409" s="82" t="s">
        <v>147</v>
      </c>
      <c r="B3409" s="13" t="s">
        <v>75</v>
      </c>
      <c r="C3409" s="13" t="s">
        <v>65</v>
      </c>
      <c r="D3409" s="13">
        <v>2018</v>
      </c>
      <c r="E3409" s="13">
        <v>2019</v>
      </c>
      <c r="F3409" s="13" t="s">
        <v>324</v>
      </c>
      <c r="G3409" s="88"/>
      <c r="H3409" s="88"/>
      <c r="I3409" s="88"/>
      <c r="J3409" s="88"/>
      <c r="K3409" s="88"/>
      <c r="L3409" s="88"/>
      <c r="M3409" s="45">
        <v>2103</v>
      </c>
      <c r="N3409" s="45">
        <v>4408</v>
      </c>
      <c r="O3409" s="88"/>
      <c r="P3409" s="88"/>
      <c r="Q3409" s="88"/>
      <c r="R3409" s="88"/>
      <c r="S3409" s="88"/>
      <c r="T3409" s="88"/>
      <c r="U3409" s="45"/>
      <c r="V3409" s="45"/>
      <c r="W3409" s="45"/>
      <c r="X3409" s="45"/>
      <c r="Y3409" s="45"/>
      <c r="Z3409" s="25">
        <v>0.98360655737704916</v>
      </c>
      <c r="AA3409" s="25">
        <v>1</v>
      </c>
      <c r="AB3409" s="25">
        <v>0.55600000000000005</v>
      </c>
      <c r="AC3409" s="25">
        <v>0</v>
      </c>
      <c r="AD3409" s="45">
        <v>188</v>
      </c>
      <c r="AE3409" s="104">
        <v>48</v>
      </c>
      <c r="AF3409" s="104"/>
      <c r="AG3409" s="104"/>
    </row>
    <row r="3410" spans="1:33">
      <c r="A3410" s="82" t="s">
        <v>148</v>
      </c>
      <c r="B3410" s="13" t="s">
        <v>75</v>
      </c>
      <c r="C3410" s="13" t="s">
        <v>65</v>
      </c>
      <c r="D3410" s="13">
        <v>2018</v>
      </c>
      <c r="E3410" s="13">
        <v>2019</v>
      </c>
      <c r="F3410" s="13" t="s">
        <v>324</v>
      </c>
      <c r="G3410" s="88"/>
      <c r="H3410" s="88"/>
      <c r="I3410" s="88"/>
      <c r="J3410" s="88"/>
      <c r="K3410" s="88"/>
      <c r="L3410" s="88"/>
      <c r="M3410" s="45">
        <v>154379</v>
      </c>
      <c r="N3410" s="45">
        <v>331726</v>
      </c>
      <c r="O3410" s="88"/>
      <c r="P3410" s="88"/>
      <c r="Q3410" s="88"/>
      <c r="R3410" s="88"/>
      <c r="S3410" s="88"/>
      <c r="T3410" s="88"/>
      <c r="U3410" s="45"/>
      <c r="V3410" s="45"/>
      <c r="W3410" s="45"/>
      <c r="X3410" s="45"/>
      <c r="Y3410" s="45"/>
      <c r="Z3410" s="25">
        <v>0.99299630714376674</v>
      </c>
      <c r="AA3410" s="25">
        <v>0.93128051070221551</v>
      </c>
      <c r="AB3410" s="25">
        <v>0.5</v>
      </c>
      <c r="AC3410" s="25">
        <v>3.8600000000000002E-2</v>
      </c>
      <c r="AD3410" s="45">
        <v>12041</v>
      </c>
      <c r="AE3410" s="104">
        <v>3590</v>
      </c>
      <c r="AF3410" s="104"/>
      <c r="AG3410" s="104"/>
    </row>
    <row r="3411" spans="1:33">
      <c r="A3411" s="82" t="s">
        <v>149</v>
      </c>
      <c r="B3411" s="13" t="s">
        <v>74</v>
      </c>
      <c r="C3411" s="13" t="s">
        <v>65</v>
      </c>
      <c r="D3411" s="13">
        <v>2018</v>
      </c>
      <c r="E3411" s="13">
        <v>2019</v>
      </c>
      <c r="F3411" s="13" t="s">
        <v>324</v>
      </c>
      <c r="G3411" s="88"/>
      <c r="H3411" s="88"/>
      <c r="I3411" s="88"/>
      <c r="J3411" s="88"/>
      <c r="K3411" s="88"/>
      <c r="L3411" s="88"/>
      <c r="M3411" s="45">
        <v>133052</v>
      </c>
      <c r="N3411" s="45">
        <v>257701</v>
      </c>
      <c r="O3411" s="88"/>
      <c r="P3411" s="88"/>
      <c r="Q3411" s="88"/>
      <c r="R3411" s="88"/>
      <c r="S3411" s="88"/>
      <c r="T3411" s="88"/>
      <c r="U3411" s="45"/>
      <c r="V3411" s="45"/>
      <c r="W3411" s="45"/>
      <c r="X3411" s="45"/>
      <c r="Y3411" s="45"/>
      <c r="Z3411" s="25">
        <v>0.97988252569750367</v>
      </c>
      <c r="AA3411" s="25">
        <v>0.96487455197132621</v>
      </c>
      <c r="AB3411" s="25">
        <v>0.6</v>
      </c>
      <c r="AC3411" s="25">
        <v>4.8099999999999997E-2</v>
      </c>
      <c r="AD3411" s="45">
        <v>13381</v>
      </c>
      <c r="AE3411" s="104">
        <v>6811</v>
      </c>
      <c r="AF3411" s="104"/>
      <c r="AG3411" s="104"/>
    </row>
    <row r="3412" spans="1:33">
      <c r="A3412" s="82" t="s">
        <v>150</v>
      </c>
      <c r="B3412" s="13" t="s">
        <v>74</v>
      </c>
      <c r="C3412" s="13" t="s">
        <v>65</v>
      </c>
      <c r="D3412" s="13">
        <v>2018</v>
      </c>
      <c r="E3412" s="13">
        <v>2019</v>
      </c>
      <c r="F3412" s="13" t="s">
        <v>324</v>
      </c>
      <c r="G3412" s="88"/>
      <c r="H3412" s="88"/>
      <c r="I3412" s="88"/>
      <c r="J3412" s="88"/>
      <c r="K3412" s="88"/>
      <c r="L3412" s="88"/>
      <c r="M3412" s="45">
        <v>32651</v>
      </c>
      <c r="N3412" s="45">
        <v>47652</v>
      </c>
      <c r="O3412" s="88"/>
      <c r="P3412" s="88"/>
      <c r="Q3412" s="88"/>
      <c r="R3412" s="88"/>
      <c r="S3412" s="88"/>
      <c r="T3412" s="88"/>
      <c r="U3412" s="45"/>
      <c r="V3412" s="45"/>
      <c r="W3412" s="45"/>
      <c r="X3412" s="45"/>
      <c r="Y3412" s="45"/>
      <c r="Z3412" s="25">
        <v>0.97964912280701755</v>
      </c>
      <c r="AA3412" s="25">
        <v>0.89402985074626862</v>
      </c>
      <c r="AB3412" s="25">
        <v>0</v>
      </c>
      <c r="AC3412" s="25">
        <v>0.14319999999999999</v>
      </c>
      <c r="AD3412" s="45">
        <v>3048</v>
      </c>
      <c r="AE3412" s="104">
        <v>1260</v>
      </c>
      <c r="AF3412" s="104"/>
      <c r="AG3412" s="104"/>
    </row>
    <row r="3413" spans="1:33">
      <c r="A3413" s="82" t="s">
        <v>151</v>
      </c>
      <c r="B3413" s="13" t="s">
        <v>75</v>
      </c>
      <c r="C3413" s="13" t="s">
        <v>65</v>
      </c>
      <c r="D3413" s="13">
        <v>2018</v>
      </c>
      <c r="E3413" s="13">
        <v>2019</v>
      </c>
      <c r="F3413" s="13" t="s">
        <v>324</v>
      </c>
      <c r="G3413" s="88"/>
      <c r="H3413" s="88"/>
      <c r="I3413" s="88"/>
      <c r="J3413" s="88"/>
      <c r="K3413" s="88"/>
      <c r="L3413" s="88"/>
      <c r="M3413" s="45">
        <v>44760</v>
      </c>
      <c r="N3413" s="45">
        <v>97028</v>
      </c>
      <c r="O3413" s="88"/>
      <c r="P3413" s="88"/>
      <c r="Q3413" s="88"/>
      <c r="R3413" s="88"/>
      <c r="S3413" s="88"/>
      <c r="T3413" s="88"/>
      <c r="U3413" s="45"/>
      <c r="V3413" s="45"/>
      <c r="W3413" s="45"/>
      <c r="X3413" s="45"/>
      <c r="Y3413" s="45"/>
      <c r="Z3413" s="25">
        <v>0.99244332493702769</v>
      </c>
      <c r="AA3413" s="25">
        <v>0.92053501180173092</v>
      </c>
      <c r="AB3413" s="25">
        <v>0</v>
      </c>
      <c r="AC3413" s="25">
        <v>3.1099999999999999E-2</v>
      </c>
      <c r="AD3413" s="45">
        <v>3270</v>
      </c>
      <c r="AE3413" s="104">
        <v>1227</v>
      </c>
      <c r="AF3413" s="104"/>
      <c r="AG3413" s="104"/>
    </row>
    <row r="3414" spans="1:33">
      <c r="A3414" s="82" t="s">
        <v>152</v>
      </c>
      <c r="B3414" s="13" t="s">
        <v>74</v>
      </c>
      <c r="C3414" s="13" t="s">
        <v>65</v>
      </c>
      <c r="D3414" s="13">
        <v>2018</v>
      </c>
      <c r="E3414" s="13">
        <v>2019</v>
      </c>
      <c r="F3414" s="13" t="s">
        <v>324</v>
      </c>
      <c r="G3414" s="88"/>
      <c r="H3414" s="88"/>
      <c r="I3414" s="88"/>
      <c r="J3414" s="88"/>
      <c r="K3414" s="88"/>
      <c r="L3414" s="88"/>
      <c r="M3414" s="45">
        <v>8991</v>
      </c>
      <c r="N3414" s="45">
        <v>15278</v>
      </c>
      <c r="O3414" s="88"/>
      <c r="P3414" s="88"/>
      <c r="Q3414" s="88"/>
      <c r="R3414" s="88"/>
      <c r="S3414" s="88"/>
      <c r="T3414" s="88"/>
      <c r="U3414" s="45"/>
      <c r="V3414" s="45"/>
      <c r="W3414" s="45"/>
      <c r="X3414" s="45"/>
      <c r="Y3414" s="45"/>
      <c r="Z3414" s="25">
        <v>0.97764227642276424</v>
      </c>
      <c r="AA3414" s="25">
        <v>0.96399999999999997</v>
      </c>
      <c r="AB3414" s="25">
        <v>0.55600000000000005</v>
      </c>
      <c r="AC3414" s="25">
        <v>0</v>
      </c>
      <c r="AD3414" s="45">
        <v>939</v>
      </c>
      <c r="AE3414" s="104">
        <v>357</v>
      </c>
      <c r="AF3414" s="104"/>
      <c r="AG3414" s="104"/>
    </row>
    <row r="3415" spans="1:33">
      <c r="A3415" s="82" t="s">
        <v>153</v>
      </c>
      <c r="B3415" s="13" t="s">
        <v>74</v>
      </c>
      <c r="C3415" s="13" t="s">
        <v>65</v>
      </c>
      <c r="D3415" s="13">
        <v>2018</v>
      </c>
      <c r="E3415" s="13">
        <v>2019</v>
      </c>
      <c r="F3415" s="13" t="s">
        <v>324</v>
      </c>
      <c r="G3415" s="88"/>
      <c r="H3415" s="88"/>
      <c r="I3415" s="88"/>
      <c r="J3415" s="88"/>
      <c r="K3415" s="88"/>
      <c r="L3415" s="88"/>
      <c r="M3415" s="45">
        <v>11887</v>
      </c>
      <c r="N3415" s="45">
        <v>22223</v>
      </c>
      <c r="O3415" s="88"/>
      <c r="P3415" s="88"/>
      <c r="Q3415" s="88"/>
      <c r="R3415" s="88"/>
      <c r="S3415" s="88"/>
      <c r="T3415" s="88"/>
      <c r="U3415" s="45"/>
      <c r="V3415" s="45"/>
      <c r="W3415" s="45"/>
      <c r="X3415" s="45"/>
      <c r="Y3415" s="45"/>
      <c r="Z3415" s="25">
        <v>0.98715203426124198</v>
      </c>
      <c r="AA3415" s="25">
        <v>0.92203389830508475</v>
      </c>
      <c r="AB3415" s="25">
        <v>0.55600000000000005</v>
      </c>
      <c r="AC3415" s="25">
        <v>0</v>
      </c>
      <c r="AD3415" s="45">
        <v>1128</v>
      </c>
      <c r="AE3415" s="104">
        <v>447</v>
      </c>
      <c r="AF3415" s="104"/>
      <c r="AG3415" s="104"/>
    </row>
    <row r="3416" spans="1:33">
      <c r="A3416" s="82" t="s">
        <v>154</v>
      </c>
      <c r="B3416" s="13" t="s">
        <v>74</v>
      </c>
      <c r="C3416" s="13" t="s">
        <v>65</v>
      </c>
      <c r="D3416" s="13">
        <v>2018</v>
      </c>
      <c r="E3416" s="13">
        <v>2019</v>
      </c>
      <c r="F3416" s="13" t="s">
        <v>324</v>
      </c>
      <c r="G3416" s="88"/>
      <c r="H3416" s="88"/>
      <c r="I3416" s="88"/>
      <c r="J3416" s="88"/>
      <c r="K3416" s="88"/>
      <c r="L3416" s="88"/>
      <c r="M3416" s="45">
        <v>19470</v>
      </c>
      <c r="N3416" s="45">
        <v>36732</v>
      </c>
      <c r="O3416" s="88"/>
      <c r="P3416" s="88"/>
      <c r="Q3416" s="88"/>
      <c r="R3416" s="88"/>
      <c r="S3416" s="88"/>
      <c r="T3416" s="88"/>
      <c r="U3416" s="45"/>
      <c r="V3416" s="45"/>
      <c r="W3416" s="45"/>
      <c r="X3416" s="45"/>
      <c r="Y3416" s="45"/>
      <c r="Z3416" s="25">
        <v>0.91884641180415827</v>
      </c>
      <c r="AA3416" s="25">
        <v>0.74294670846394983</v>
      </c>
      <c r="AB3416" s="25">
        <v>0.55600000000000005</v>
      </c>
      <c r="AC3416" s="25">
        <v>0</v>
      </c>
      <c r="AD3416" s="45">
        <v>3218</v>
      </c>
      <c r="AE3416" s="104">
        <v>2183</v>
      </c>
      <c r="AF3416" s="104"/>
      <c r="AG3416" s="104"/>
    </row>
    <row r="3417" spans="1:33">
      <c r="A3417" s="82" t="s">
        <v>155</v>
      </c>
      <c r="B3417" s="13" t="s">
        <v>74</v>
      </c>
      <c r="C3417" s="13" t="s">
        <v>65</v>
      </c>
      <c r="D3417" s="13">
        <v>2018</v>
      </c>
      <c r="E3417" s="13">
        <v>2019</v>
      </c>
      <c r="F3417" s="13" t="s">
        <v>324</v>
      </c>
      <c r="G3417" s="88"/>
      <c r="H3417" s="88"/>
      <c r="I3417" s="88"/>
      <c r="J3417" s="88"/>
      <c r="K3417" s="88"/>
      <c r="L3417" s="88"/>
      <c r="M3417" s="45">
        <v>41144</v>
      </c>
      <c r="N3417" s="45">
        <v>77271</v>
      </c>
      <c r="O3417" s="88"/>
      <c r="P3417" s="88"/>
      <c r="Q3417" s="88"/>
      <c r="R3417" s="88"/>
      <c r="S3417" s="88"/>
      <c r="T3417" s="88"/>
      <c r="U3417" s="45"/>
      <c r="V3417" s="45"/>
      <c r="W3417" s="45"/>
      <c r="X3417" s="45"/>
      <c r="Y3417" s="45"/>
      <c r="Z3417" s="25">
        <v>0.99486521181001286</v>
      </c>
      <c r="AA3417" s="25">
        <v>0.97899838449111465</v>
      </c>
      <c r="AB3417" s="25">
        <v>0</v>
      </c>
      <c r="AC3417" s="25">
        <v>0.12509999999999999</v>
      </c>
      <c r="AD3417" s="45">
        <v>3282</v>
      </c>
      <c r="AE3417" s="104">
        <v>1244</v>
      </c>
      <c r="AF3417" s="104"/>
      <c r="AG3417" s="104"/>
    </row>
    <row r="3418" spans="1:33">
      <c r="A3418" s="82" t="s">
        <v>156</v>
      </c>
      <c r="B3418" s="13" t="s">
        <v>74</v>
      </c>
      <c r="C3418" s="13" t="s">
        <v>65</v>
      </c>
      <c r="D3418" s="13">
        <v>2018</v>
      </c>
      <c r="E3418" s="13">
        <v>2019</v>
      </c>
      <c r="F3418" s="13" t="s">
        <v>324</v>
      </c>
      <c r="G3418" s="88"/>
      <c r="H3418" s="88"/>
      <c r="I3418" s="88"/>
      <c r="J3418" s="88"/>
      <c r="K3418" s="88"/>
      <c r="L3418" s="88"/>
      <c r="M3418" s="45">
        <v>13707</v>
      </c>
      <c r="N3418" s="45">
        <v>23341</v>
      </c>
      <c r="O3418" s="88"/>
      <c r="P3418" s="88"/>
      <c r="Q3418" s="88"/>
      <c r="R3418" s="88"/>
      <c r="S3418" s="88"/>
      <c r="T3418" s="88"/>
      <c r="U3418" s="45"/>
      <c r="V3418" s="45"/>
      <c r="W3418" s="45"/>
      <c r="X3418" s="45"/>
      <c r="Y3418" s="45"/>
      <c r="Z3418" s="25">
        <v>0.97492625368731567</v>
      </c>
      <c r="AA3418" s="25">
        <v>0.9859154929577465</v>
      </c>
      <c r="AB3418" s="25">
        <v>0.55600000000000005</v>
      </c>
      <c r="AC3418" s="25">
        <v>0</v>
      </c>
      <c r="AD3418" s="45">
        <v>1298</v>
      </c>
      <c r="AE3418" s="104">
        <v>709</v>
      </c>
      <c r="AF3418" s="104"/>
      <c r="AG3418" s="104"/>
    </row>
    <row r="3419" spans="1:33">
      <c r="A3419" s="82" t="s">
        <v>157</v>
      </c>
      <c r="B3419" s="13" t="s">
        <v>75</v>
      </c>
      <c r="C3419" s="13" t="s">
        <v>65</v>
      </c>
      <c r="D3419" s="13">
        <v>2018</v>
      </c>
      <c r="E3419" s="13">
        <v>2019</v>
      </c>
      <c r="F3419" s="13" t="s">
        <v>324</v>
      </c>
      <c r="G3419" s="88"/>
      <c r="H3419" s="88"/>
      <c r="I3419" s="88"/>
      <c r="J3419" s="88"/>
      <c r="K3419" s="88"/>
      <c r="L3419" s="88"/>
      <c r="M3419" s="45">
        <v>11900</v>
      </c>
      <c r="N3419" s="45">
        <v>21990</v>
      </c>
      <c r="O3419" s="88"/>
      <c r="P3419" s="88"/>
      <c r="Q3419" s="88"/>
      <c r="R3419" s="88"/>
      <c r="S3419" s="88"/>
      <c r="T3419" s="88"/>
      <c r="U3419" s="45"/>
      <c r="V3419" s="45"/>
      <c r="W3419" s="45"/>
      <c r="X3419" s="45"/>
      <c r="Y3419" s="45"/>
      <c r="Z3419" s="25">
        <v>0.96488549618320607</v>
      </c>
      <c r="AA3419" s="25">
        <v>0.94989561586638827</v>
      </c>
      <c r="AB3419" s="25">
        <v>0.55600000000000005</v>
      </c>
      <c r="AC3419" s="25">
        <v>0</v>
      </c>
      <c r="AD3419" s="45">
        <v>1231</v>
      </c>
      <c r="AE3419" s="104">
        <v>289</v>
      </c>
      <c r="AF3419" s="104"/>
      <c r="AG3419" s="104"/>
    </row>
    <row r="3420" spans="1:33">
      <c r="A3420" s="82" t="s">
        <v>158</v>
      </c>
      <c r="B3420" s="13" t="s">
        <v>75</v>
      </c>
      <c r="C3420" s="13" t="s">
        <v>65</v>
      </c>
      <c r="D3420" s="13">
        <v>2018</v>
      </c>
      <c r="E3420" s="13">
        <v>2019</v>
      </c>
      <c r="F3420" s="13" t="s">
        <v>324</v>
      </c>
      <c r="G3420" s="88"/>
      <c r="H3420" s="88"/>
      <c r="I3420" s="88"/>
      <c r="J3420" s="88"/>
      <c r="K3420" s="88"/>
      <c r="L3420" s="88"/>
      <c r="M3420" s="45">
        <v>133</v>
      </c>
      <c r="N3420" s="45">
        <v>222</v>
      </c>
      <c r="O3420" s="88"/>
      <c r="P3420" s="88"/>
      <c r="Q3420" s="88"/>
      <c r="R3420" s="88"/>
      <c r="S3420" s="88"/>
      <c r="T3420" s="88"/>
      <c r="U3420" s="45"/>
      <c r="V3420" s="45"/>
      <c r="W3420" s="45"/>
      <c r="X3420" s="45"/>
      <c r="Y3420" s="45"/>
      <c r="Z3420" s="25">
        <v>1</v>
      </c>
      <c r="AA3420" s="25">
        <v>0.8</v>
      </c>
      <c r="AB3420" s="25">
        <v>0.55600000000000005</v>
      </c>
      <c r="AC3420" s="25">
        <v>0</v>
      </c>
      <c r="AD3420" s="45">
        <v>7</v>
      </c>
      <c r="AE3420" s="104">
        <v>0</v>
      </c>
      <c r="AF3420" s="104"/>
      <c r="AG3420" s="104"/>
    </row>
    <row r="3421" spans="1:33">
      <c r="A3421" s="82" t="s">
        <v>159</v>
      </c>
      <c r="B3421" s="13" t="s">
        <v>75</v>
      </c>
      <c r="C3421" s="13" t="s">
        <v>65</v>
      </c>
      <c r="D3421" s="13">
        <v>2018</v>
      </c>
      <c r="E3421" s="13">
        <v>2019</v>
      </c>
      <c r="F3421" s="13" t="s">
        <v>324</v>
      </c>
      <c r="G3421" s="88"/>
      <c r="H3421" s="88"/>
      <c r="I3421" s="88"/>
      <c r="J3421" s="88"/>
      <c r="K3421" s="88"/>
      <c r="L3421" s="88"/>
      <c r="M3421" s="45">
        <v>3145</v>
      </c>
      <c r="N3421" s="45">
        <v>6329</v>
      </c>
      <c r="O3421" s="88"/>
      <c r="P3421" s="88"/>
      <c r="Q3421" s="88"/>
      <c r="R3421" s="88"/>
      <c r="S3421" s="88"/>
      <c r="T3421" s="88"/>
      <c r="U3421" s="45"/>
      <c r="V3421" s="45"/>
      <c r="W3421" s="45"/>
      <c r="X3421" s="45"/>
      <c r="Y3421" s="45"/>
      <c r="Z3421" s="25">
        <v>0.97402597402597402</v>
      </c>
      <c r="AA3421" s="25">
        <v>0.90384615384615385</v>
      </c>
      <c r="AB3421" s="25">
        <v>0.55600000000000005</v>
      </c>
      <c r="AC3421" s="25">
        <v>0</v>
      </c>
      <c r="AD3421" s="45">
        <v>308</v>
      </c>
      <c r="AE3421" s="104">
        <v>128</v>
      </c>
      <c r="AF3421" s="104"/>
      <c r="AG3421" s="104"/>
    </row>
    <row r="3422" spans="1:33">
      <c r="A3422" s="82" t="s">
        <v>160</v>
      </c>
      <c r="B3422" s="13" t="s">
        <v>74</v>
      </c>
      <c r="C3422" s="13" t="s">
        <v>65</v>
      </c>
      <c r="D3422" s="13">
        <v>2018</v>
      </c>
      <c r="E3422" s="13">
        <v>2019</v>
      </c>
      <c r="F3422" s="13" t="s">
        <v>324</v>
      </c>
      <c r="G3422" s="88"/>
      <c r="H3422" s="88"/>
      <c r="I3422" s="88"/>
      <c r="J3422" s="88"/>
      <c r="K3422" s="88"/>
      <c r="L3422" s="88"/>
      <c r="M3422" s="45">
        <v>20010</v>
      </c>
      <c r="N3422" s="45">
        <v>36766</v>
      </c>
      <c r="O3422" s="88"/>
      <c r="P3422" s="88"/>
      <c r="Q3422" s="88"/>
      <c r="R3422" s="88"/>
      <c r="S3422" s="88"/>
      <c r="T3422" s="88"/>
      <c r="U3422" s="45"/>
      <c r="V3422" s="45"/>
      <c r="W3422" s="45"/>
      <c r="X3422" s="45"/>
      <c r="Y3422" s="45"/>
      <c r="Z3422" s="25">
        <v>0.97882938978829392</v>
      </c>
      <c r="AA3422" s="25">
        <v>0.94616977225672882</v>
      </c>
      <c r="AB3422" s="25">
        <v>0</v>
      </c>
      <c r="AC3422" s="25">
        <v>0</v>
      </c>
      <c r="AD3422" s="45">
        <v>1798</v>
      </c>
      <c r="AE3422" s="104">
        <v>787</v>
      </c>
      <c r="AF3422" s="104"/>
      <c r="AG3422" s="104"/>
    </row>
    <row r="3423" spans="1:33">
      <c r="A3423" s="82" t="s">
        <v>161</v>
      </c>
      <c r="B3423" s="13" t="s">
        <v>74</v>
      </c>
      <c r="C3423" s="13" t="s">
        <v>65</v>
      </c>
      <c r="D3423" s="13">
        <v>2018</v>
      </c>
      <c r="E3423" s="13">
        <v>2019</v>
      </c>
      <c r="F3423" s="13" t="s">
        <v>324</v>
      </c>
      <c r="G3423" s="88"/>
      <c r="H3423" s="88"/>
      <c r="I3423" s="88"/>
      <c r="J3423" s="88"/>
      <c r="K3423" s="88"/>
      <c r="L3423" s="88"/>
      <c r="M3423" s="45">
        <v>15780</v>
      </c>
      <c r="N3423" s="45">
        <v>26919</v>
      </c>
      <c r="O3423" s="88"/>
      <c r="P3423" s="88"/>
      <c r="Q3423" s="88"/>
      <c r="R3423" s="88"/>
      <c r="S3423" s="88"/>
      <c r="T3423" s="88"/>
      <c r="U3423" s="45"/>
      <c r="V3423" s="45"/>
      <c r="W3423" s="45"/>
      <c r="X3423" s="45"/>
      <c r="Y3423" s="45"/>
      <c r="Z3423" s="25">
        <v>0.97703180212014129</v>
      </c>
      <c r="AA3423" s="25">
        <v>0.62727272727272732</v>
      </c>
      <c r="AB3423" s="25">
        <v>0.55600000000000005</v>
      </c>
      <c r="AC3423" s="25">
        <v>0</v>
      </c>
      <c r="AD3423" s="45">
        <v>1132</v>
      </c>
      <c r="AE3423" s="104">
        <v>557</v>
      </c>
      <c r="AF3423" s="104"/>
      <c r="AG3423" s="104"/>
    </row>
    <row r="3424" spans="1:33">
      <c r="A3424" s="82" t="s">
        <v>162</v>
      </c>
      <c r="B3424" s="13" t="s">
        <v>75</v>
      </c>
      <c r="C3424" s="13" t="s">
        <v>65</v>
      </c>
      <c r="D3424" s="13">
        <v>2018</v>
      </c>
      <c r="E3424" s="13">
        <v>2019</v>
      </c>
      <c r="F3424" s="13" t="s">
        <v>324</v>
      </c>
      <c r="G3424" s="88"/>
      <c r="H3424" s="88"/>
      <c r="I3424" s="88"/>
      <c r="J3424" s="88"/>
      <c r="K3424" s="88"/>
      <c r="L3424" s="88"/>
      <c r="M3424" s="45">
        <v>35910</v>
      </c>
      <c r="N3424" s="45">
        <v>74432</v>
      </c>
      <c r="O3424" s="88"/>
      <c r="P3424" s="88"/>
      <c r="Q3424" s="88"/>
      <c r="R3424" s="88"/>
      <c r="S3424" s="88"/>
      <c r="T3424" s="88"/>
      <c r="U3424" s="45"/>
      <c r="V3424" s="45"/>
      <c r="W3424" s="45"/>
      <c r="X3424" s="45"/>
      <c r="Y3424" s="45"/>
      <c r="Z3424" s="25">
        <v>0.93862031504617061</v>
      </c>
      <c r="AA3424" s="25">
        <v>0.9217110573042776</v>
      </c>
      <c r="AB3424" s="25">
        <v>0</v>
      </c>
      <c r="AC3424" s="25">
        <v>5.28E-2</v>
      </c>
      <c r="AD3424" s="45">
        <v>2942</v>
      </c>
      <c r="AE3424" s="104">
        <v>703</v>
      </c>
      <c r="AF3424" s="104"/>
      <c r="AG3424" s="104"/>
    </row>
    <row r="3425" spans="1:33">
      <c r="A3425" s="82" t="s">
        <v>163</v>
      </c>
      <c r="B3425" s="13" t="s">
        <v>75</v>
      </c>
      <c r="C3425" s="13" t="s">
        <v>65</v>
      </c>
      <c r="D3425" s="13">
        <v>2018</v>
      </c>
      <c r="E3425" s="13">
        <v>2019</v>
      </c>
      <c r="F3425" s="13" t="s">
        <v>324</v>
      </c>
      <c r="G3425" s="88"/>
      <c r="H3425" s="88"/>
      <c r="I3425" s="88"/>
      <c r="J3425" s="88"/>
      <c r="K3425" s="88"/>
      <c r="L3425" s="88"/>
      <c r="M3425" s="45">
        <v>4974</v>
      </c>
      <c r="N3425" s="45">
        <v>11170</v>
      </c>
      <c r="O3425" s="88"/>
      <c r="P3425" s="88"/>
      <c r="Q3425" s="88"/>
      <c r="R3425" s="88"/>
      <c r="S3425" s="88"/>
      <c r="T3425" s="88"/>
      <c r="U3425" s="45"/>
      <c r="V3425" s="45"/>
      <c r="W3425" s="45"/>
      <c r="X3425" s="45"/>
      <c r="Y3425" s="45"/>
      <c r="Z3425" s="25">
        <v>0.99526066350710896</v>
      </c>
      <c r="AA3425" s="25">
        <v>0.94838709677419353</v>
      </c>
      <c r="AB3425" s="25">
        <v>0.55600000000000005</v>
      </c>
      <c r="AC3425" s="25">
        <v>0</v>
      </c>
      <c r="AD3425" s="45">
        <v>394</v>
      </c>
      <c r="AE3425" s="104">
        <v>126</v>
      </c>
      <c r="AF3425" s="104"/>
      <c r="AG3425" s="104"/>
    </row>
    <row r="3426" spans="1:33">
      <c r="A3426" s="82" t="s">
        <v>164</v>
      </c>
      <c r="B3426" s="13" t="s">
        <v>75</v>
      </c>
      <c r="C3426" s="13" t="s">
        <v>65</v>
      </c>
      <c r="D3426" s="13">
        <v>2018</v>
      </c>
      <c r="E3426" s="13">
        <v>2019</v>
      </c>
      <c r="F3426" s="13" t="s">
        <v>324</v>
      </c>
      <c r="G3426" s="88"/>
      <c r="H3426" s="88"/>
      <c r="I3426" s="88"/>
      <c r="J3426" s="88"/>
      <c r="K3426" s="88"/>
      <c r="L3426" s="88"/>
      <c r="M3426" s="45">
        <v>4171</v>
      </c>
      <c r="N3426" s="45">
        <v>8779</v>
      </c>
      <c r="O3426" s="88"/>
      <c r="P3426" s="88"/>
      <c r="Q3426" s="88"/>
      <c r="R3426" s="88"/>
      <c r="S3426" s="88"/>
      <c r="T3426" s="88"/>
      <c r="U3426" s="45"/>
      <c r="V3426" s="45"/>
      <c r="W3426" s="45"/>
      <c r="X3426" s="45"/>
      <c r="Y3426" s="45"/>
      <c r="Z3426" s="25">
        <v>0.89075630252100835</v>
      </c>
      <c r="AA3426" s="25">
        <v>0.96470588235294119</v>
      </c>
      <c r="AB3426" s="25">
        <v>0.55600000000000005</v>
      </c>
      <c r="AC3426" s="25">
        <v>0</v>
      </c>
      <c r="AD3426" s="45">
        <v>398</v>
      </c>
      <c r="AE3426" s="104">
        <v>83</v>
      </c>
      <c r="AF3426" s="104"/>
      <c r="AG3426" s="104"/>
    </row>
    <row r="3427" spans="1:33">
      <c r="A3427" s="82" t="s">
        <v>165</v>
      </c>
      <c r="B3427" s="13" t="s">
        <v>75</v>
      </c>
      <c r="C3427" s="13" t="s">
        <v>65</v>
      </c>
      <c r="D3427" s="13">
        <v>2018</v>
      </c>
      <c r="E3427" s="13">
        <v>2019</v>
      </c>
      <c r="F3427" s="13" t="s">
        <v>324</v>
      </c>
      <c r="G3427" s="88"/>
      <c r="H3427" s="88"/>
      <c r="I3427" s="88"/>
      <c r="J3427" s="88"/>
      <c r="K3427" s="88"/>
      <c r="L3427" s="88"/>
      <c r="M3427" s="45">
        <v>962</v>
      </c>
      <c r="N3427" s="45">
        <v>1651</v>
      </c>
      <c r="O3427" s="88"/>
      <c r="P3427" s="88"/>
      <c r="Q3427" s="88"/>
      <c r="R3427" s="88"/>
      <c r="S3427" s="88"/>
      <c r="T3427" s="88"/>
      <c r="U3427" s="45"/>
      <c r="V3427" s="45"/>
      <c r="W3427" s="45"/>
      <c r="X3427" s="45"/>
      <c r="Y3427" s="45"/>
      <c r="Z3427" s="25">
        <v>1</v>
      </c>
      <c r="AA3427" s="25">
        <v>1</v>
      </c>
      <c r="AB3427" s="25">
        <v>0.55600000000000005</v>
      </c>
      <c r="AC3427" s="25">
        <v>0</v>
      </c>
      <c r="AD3427" s="45">
        <v>80</v>
      </c>
      <c r="AE3427" s="104">
        <v>27</v>
      </c>
      <c r="AF3427" s="104"/>
      <c r="AG3427" s="104"/>
    </row>
    <row r="3428" spans="1:33">
      <c r="A3428" s="82" t="s">
        <v>166</v>
      </c>
      <c r="B3428" s="13" t="s">
        <v>74</v>
      </c>
      <c r="C3428" s="13" t="s">
        <v>65</v>
      </c>
      <c r="D3428" s="13">
        <v>2018</v>
      </c>
      <c r="E3428" s="13">
        <v>2019</v>
      </c>
      <c r="F3428" s="13" t="s">
        <v>324</v>
      </c>
      <c r="G3428" s="88"/>
      <c r="H3428" s="88"/>
      <c r="I3428" s="88"/>
      <c r="J3428" s="88"/>
      <c r="K3428" s="88"/>
      <c r="L3428" s="88"/>
      <c r="M3428" s="45">
        <v>49213</v>
      </c>
      <c r="N3428" s="45">
        <v>112176</v>
      </c>
      <c r="O3428" s="88"/>
      <c r="P3428" s="88"/>
      <c r="Q3428" s="88"/>
      <c r="R3428" s="88"/>
      <c r="S3428" s="88"/>
      <c r="T3428" s="88"/>
      <c r="U3428" s="45"/>
      <c r="V3428" s="45"/>
      <c r="W3428" s="45"/>
      <c r="X3428" s="45"/>
      <c r="Y3428" s="45"/>
      <c r="Z3428" s="25">
        <v>0.97581202487906016</v>
      </c>
      <c r="AA3428" s="25">
        <v>0.90821256038647347</v>
      </c>
      <c r="AB3428" s="25">
        <v>0</v>
      </c>
      <c r="AC3428" s="25">
        <v>3.0200000000000001E-2</v>
      </c>
      <c r="AD3428" s="45">
        <v>2569</v>
      </c>
      <c r="AE3428" s="104">
        <v>163</v>
      </c>
      <c r="AF3428" s="104"/>
      <c r="AG3428" s="104"/>
    </row>
    <row r="3429" spans="1:33">
      <c r="A3429" s="82" t="s">
        <v>167</v>
      </c>
      <c r="B3429" s="13" t="s">
        <v>75</v>
      </c>
      <c r="C3429" s="13" t="s">
        <v>65</v>
      </c>
      <c r="D3429" s="13">
        <v>2018</v>
      </c>
      <c r="E3429" s="13">
        <v>2019</v>
      </c>
      <c r="F3429" s="13" t="s">
        <v>324</v>
      </c>
      <c r="G3429" s="88"/>
      <c r="H3429" s="88"/>
      <c r="I3429" s="88"/>
      <c r="J3429" s="88"/>
      <c r="K3429" s="88"/>
      <c r="L3429" s="88"/>
      <c r="M3429" s="45">
        <v>2730</v>
      </c>
      <c r="N3429" s="45">
        <v>4696</v>
      </c>
      <c r="O3429" s="88"/>
      <c r="P3429" s="88"/>
      <c r="Q3429" s="88"/>
      <c r="R3429" s="88"/>
      <c r="S3429" s="88"/>
      <c r="T3429" s="88"/>
      <c r="U3429" s="45"/>
      <c r="V3429" s="45"/>
      <c r="W3429" s="45"/>
      <c r="X3429" s="45"/>
      <c r="Y3429" s="45"/>
      <c r="Z3429" s="25">
        <v>0.97297297297297303</v>
      </c>
      <c r="AA3429" s="25">
        <v>0.98913043478260865</v>
      </c>
      <c r="AB3429" s="25">
        <v>0.55600000000000005</v>
      </c>
      <c r="AC3429" s="25">
        <v>0</v>
      </c>
      <c r="AD3429" s="45">
        <v>244</v>
      </c>
      <c r="AE3429" s="104">
        <v>44</v>
      </c>
      <c r="AF3429" s="104"/>
      <c r="AG3429" s="104"/>
    </row>
    <row r="3430" spans="1:33">
      <c r="A3430" s="82" t="s">
        <v>168</v>
      </c>
      <c r="B3430" s="13" t="s">
        <v>74</v>
      </c>
      <c r="C3430" s="13" t="s">
        <v>65</v>
      </c>
      <c r="D3430" s="13">
        <v>2018</v>
      </c>
      <c r="E3430" s="13">
        <v>2019</v>
      </c>
      <c r="F3430" s="13" t="s">
        <v>324</v>
      </c>
      <c r="G3430" s="88"/>
      <c r="H3430" s="88"/>
      <c r="I3430" s="88"/>
      <c r="J3430" s="88"/>
      <c r="K3430" s="88"/>
      <c r="L3430" s="88"/>
      <c r="M3430" s="45">
        <v>33320</v>
      </c>
      <c r="N3430" s="45">
        <v>64104</v>
      </c>
      <c r="O3430" s="88"/>
      <c r="P3430" s="88"/>
      <c r="Q3430" s="88"/>
      <c r="R3430" s="88"/>
      <c r="S3430" s="88"/>
      <c r="T3430" s="88"/>
      <c r="U3430" s="45"/>
      <c r="V3430" s="45"/>
      <c r="W3430" s="45"/>
      <c r="X3430" s="45"/>
      <c r="Y3430" s="45"/>
      <c r="Z3430" s="25">
        <v>0.99572039942938662</v>
      </c>
      <c r="AA3430" s="25">
        <v>0.96731234866828086</v>
      </c>
      <c r="AB3430" s="25">
        <v>1</v>
      </c>
      <c r="AC3430" s="25">
        <v>1.09E-2</v>
      </c>
      <c r="AD3430" s="45">
        <v>3045</v>
      </c>
      <c r="AE3430" s="104">
        <v>801</v>
      </c>
      <c r="AF3430" s="104"/>
      <c r="AG3430" s="104"/>
    </row>
    <row r="3431" spans="1:33">
      <c r="A3431" s="82" t="s">
        <v>169</v>
      </c>
      <c r="B3431" s="13" t="s">
        <v>74</v>
      </c>
      <c r="C3431" s="13" t="s">
        <v>65</v>
      </c>
      <c r="D3431" s="13">
        <v>2018</v>
      </c>
      <c r="E3431" s="13">
        <v>2019</v>
      </c>
      <c r="F3431" s="13" t="s">
        <v>324</v>
      </c>
      <c r="G3431" s="88"/>
      <c r="H3431" s="88"/>
      <c r="I3431" s="88"/>
      <c r="J3431" s="88"/>
      <c r="K3431" s="88"/>
      <c r="L3431" s="88"/>
      <c r="M3431" s="45">
        <v>9757</v>
      </c>
      <c r="N3431" s="45">
        <v>17361</v>
      </c>
      <c r="O3431" s="88"/>
      <c r="P3431" s="88"/>
      <c r="Q3431" s="88"/>
      <c r="R3431" s="88"/>
      <c r="S3431" s="88"/>
      <c r="T3431" s="88"/>
      <c r="U3431" s="45"/>
      <c r="V3431" s="45"/>
      <c r="W3431" s="45"/>
      <c r="X3431" s="45"/>
      <c r="Y3431" s="45"/>
      <c r="Z3431" s="25">
        <v>0.87007299270072991</v>
      </c>
      <c r="AA3431" s="25">
        <v>0.91803278688524592</v>
      </c>
      <c r="AB3431" s="25">
        <v>0.55600000000000005</v>
      </c>
      <c r="AC3431" s="25">
        <v>0</v>
      </c>
      <c r="AD3431" s="45">
        <v>1508</v>
      </c>
      <c r="AE3431" s="104">
        <v>683</v>
      </c>
      <c r="AF3431" s="104"/>
      <c r="AG3431" s="104"/>
    </row>
    <row r="3432" spans="1:33">
      <c r="A3432" s="82" t="s">
        <v>170</v>
      </c>
      <c r="B3432" s="13" t="s">
        <v>75</v>
      </c>
      <c r="C3432" s="13" t="s">
        <v>65</v>
      </c>
      <c r="D3432" s="13">
        <v>2018</v>
      </c>
      <c r="E3432" s="13">
        <v>2019</v>
      </c>
      <c r="F3432" s="13" t="s">
        <v>324</v>
      </c>
      <c r="G3432" s="88"/>
      <c r="H3432" s="88"/>
      <c r="I3432" s="88"/>
      <c r="J3432" s="88"/>
      <c r="K3432" s="88"/>
      <c r="L3432" s="88"/>
      <c r="M3432" s="45">
        <v>6090</v>
      </c>
      <c r="N3432" s="45">
        <v>12814</v>
      </c>
      <c r="O3432" s="88"/>
      <c r="P3432" s="88"/>
      <c r="Q3432" s="88"/>
      <c r="R3432" s="88"/>
      <c r="S3432" s="88"/>
      <c r="T3432" s="88"/>
      <c r="U3432" s="45"/>
      <c r="V3432" s="45"/>
      <c r="W3432" s="45"/>
      <c r="X3432" s="45"/>
      <c r="Y3432" s="45"/>
      <c r="Z3432" s="25">
        <v>0.99333333333333329</v>
      </c>
      <c r="AA3432" s="25">
        <v>0.95614035087719296</v>
      </c>
      <c r="AB3432" s="25">
        <v>0.55600000000000005</v>
      </c>
      <c r="AC3432" s="25">
        <v>0</v>
      </c>
      <c r="AD3432" s="45">
        <v>440</v>
      </c>
      <c r="AE3432" s="104">
        <v>83</v>
      </c>
      <c r="AF3432" s="104"/>
      <c r="AG3432" s="104"/>
    </row>
    <row r="3433" spans="1:33">
      <c r="A3433" s="82" t="s">
        <v>171</v>
      </c>
      <c r="B3433" s="13" t="s">
        <v>66</v>
      </c>
      <c r="C3433" s="13" t="s">
        <v>187</v>
      </c>
      <c r="D3433" s="13">
        <v>2018</v>
      </c>
      <c r="E3433" s="13">
        <v>2019</v>
      </c>
      <c r="F3433" s="13" t="s">
        <v>324</v>
      </c>
      <c r="G3433" s="45">
        <v>205952</v>
      </c>
      <c r="H3433" s="45">
        <v>1688963</v>
      </c>
      <c r="I3433" s="45">
        <v>1951</v>
      </c>
      <c r="J3433" s="45">
        <v>14375</v>
      </c>
      <c r="K3433" s="45">
        <v>207903</v>
      </c>
      <c r="L3433" s="45">
        <v>1703338</v>
      </c>
      <c r="M3433" s="45">
        <v>1911241</v>
      </c>
      <c r="N3433" s="45">
        <v>3834877</v>
      </c>
      <c r="O3433" s="23">
        <v>525711</v>
      </c>
      <c r="P3433" s="23">
        <v>3269978</v>
      </c>
      <c r="Q3433" s="23">
        <v>3795689</v>
      </c>
      <c r="R3433" s="23">
        <v>6445</v>
      </c>
      <c r="S3433" s="23">
        <v>32743</v>
      </c>
      <c r="T3433" s="23">
        <v>39188</v>
      </c>
      <c r="U3433" s="23">
        <v>532156</v>
      </c>
      <c r="V3433" s="23">
        <v>3302721</v>
      </c>
      <c r="W3433" s="45">
        <v>513188029.25</v>
      </c>
      <c r="X3433" s="45">
        <v>4264475.51</v>
      </c>
      <c r="Y3433" s="45">
        <v>517452504.75999999</v>
      </c>
      <c r="Z3433" s="25">
        <v>0.97987337395223506</v>
      </c>
      <c r="AA3433" s="25">
        <v>0.91926414983445326</v>
      </c>
      <c r="AB3433" s="25">
        <v>0.36399999999999999</v>
      </c>
      <c r="AC3433" s="25">
        <v>5.9200000000000003E-2</v>
      </c>
      <c r="AD3433" s="45">
        <v>142980</v>
      </c>
      <c r="AE3433" s="104">
        <v>60679</v>
      </c>
      <c r="AF3433" s="104"/>
      <c r="AG3433" s="104"/>
    </row>
    <row r="3434" spans="1:33">
      <c r="A3434" s="82" t="s">
        <v>172</v>
      </c>
      <c r="B3434" s="13" t="s">
        <v>74</v>
      </c>
      <c r="C3434" s="13" t="s">
        <v>187</v>
      </c>
      <c r="D3434" s="13">
        <v>2018</v>
      </c>
      <c r="E3434" s="13">
        <v>2019</v>
      </c>
      <c r="F3434" s="13" t="s">
        <v>324</v>
      </c>
      <c r="G3434" s="13"/>
      <c r="H3434" s="13"/>
      <c r="I3434" s="13"/>
      <c r="J3434" s="13"/>
      <c r="K3434" s="13"/>
      <c r="L3434" s="13"/>
      <c r="M3434" s="45">
        <v>53759</v>
      </c>
      <c r="N3434" s="45">
        <v>98389</v>
      </c>
      <c r="O3434" s="23"/>
      <c r="P3434" s="23"/>
      <c r="Q3434" s="23"/>
      <c r="R3434" s="23"/>
      <c r="S3434" s="23"/>
      <c r="T3434" s="23"/>
      <c r="U3434" s="23"/>
      <c r="V3434" s="23"/>
      <c r="W3434" s="45"/>
      <c r="X3434" s="45"/>
      <c r="Y3434" s="45"/>
      <c r="Z3434" s="25">
        <v>0.99231894659839059</v>
      </c>
      <c r="AA3434" s="25">
        <v>0.99163879598662208</v>
      </c>
      <c r="AB3434" s="25">
        <v>0.5</v>
      </c>
      <c r="AC3434" s="25">
        <v>5.1799999999999999E-2</v>
      </c>
      <c r="AD3434" s="45">
        <v>4744</v>
      </c>
      <c r="AE3434" s="104">
        <v>1926</v>
      </c>
      <c r="AF3434" s="104"/>
      <c r="AG3434" s="104"/>
    </row>
    <row r="3435" spans="1:33">
      <c r="A3435" s="82" t="s">
        <v>173</v>
      </c>
      <c r="B3435" s="13" t="s">
        <v>75</v>
      </c>
      <c r="C3435" s="13" t="s">
        <v>187</v>
      </c>
      <c r="D3435" s="13">
        <v>2018</v>
      </c>
      <c r="E3435" s="13">
        <v>2019</v>
      </c>
      <c r="F3435" s="13" t="s">
        <v>324</v>
      </c>
      <c r="G3435" s="13"/>
      <c r="H3435" s="13"/>
      <c r="I3435" s="13"/>
      <c r="J3435" s="13"/>
      <c r="K3435" s="13"/>
      <c r="L3435" s="13"/>
      <c r="M3435" s="45">
        <v>72</v>
      </c>
      <c r="N3435" s="45">
        <v>127</v>
      </c>
      <c r="O3435" s="23"/>
      <c r="P3435" s="23"/>
      <c r="Q3435" s="23"/>
      <c r="R3435" s="23"/>
      <c r="S3435" s="23"/>
      <c r="T3435" s="23"/>
      <c r="U3435" s="23"/>
      <c r="V3435" s="23"/>
      <c r="W3435" s="45"/>
      <c r="X3435" s="45"/>
      <c r="Y3435" s="45"/>
      <c r="Z3435" s="25">
        <v>1</v>
      </c>
      <c r="AA3435" s="25">
        <v>1</v>
      </c>
      <c r="AB3435" s="25">
        <v>0.313</v>
      </c>
      <c r="AC3435" s="25">
        <v>1.8599999999999998E-2</v>
      </c>
      <c r="AD3435" s="45">
        <v>8</v>
      </c>
      <c r="AE3435" s="104">
        <v>0</v>
      </c>
      <c r="AF3435" s="104"/>
      <c r="AG3435" s="104"/>
    </row>
    <row r="3436" spans="1:33">
      <c r="A3436" s="82" t="s">
        <v>174</v>
      </c>
      <c r="B3436" s="13" t="s">
        <v>75</v>
      </c>
      <c r="C3436" s="13" t="s">
        <v>187</v>
      </c>
      <c r="D3436" s="13">
        <v>2018</v>
      </c>
      <c r="E3436" s="13">
        <v>2019</v>
      </c>
      <c r="F3436" s="13" t="s">
        <v>324</v>
      </c>
      <c r="G3436" s="13"/>
      <c r="H3436" s="13"/>
      <c r="I3436" s="13"/>
      <c r="J3436" s="13"/>
      <c r="K3436" s="13"/>
      <c r="L3436" s="13"/>
      <c r="M3436" s="45">
        <v>1463</v>
      </c>
      <c r="N3436" s="45">
        <v>2582</v>
      </c>
      <c r="O3436" s="23"/>
      <c r="P3436" s="23"/>
      <c r="Q3436" s="23"/>
      <c r="R3436" s="23"/>
      <c r="S3436" s="23"/>
      <c r="T3436" s="23"/>
      <c r="U3436" s="23"/>
      <c r="V3436" s="23"/>
      <c r="W3436" s="45"/>
      <c r="X3436" s="45"/>
      <c r="Y3436" s="45"/>
      <c r="Z3436" s="25">
        <v>0.98795180722891562</v>
      </c>
      <c r="AA3436" s="25">
        <v>0.89473684210526316</v>
      </c>
      <c r="AB3436" s="25">
        <v>0.313</v>
      </c>
      <c r="AC3436" s="25">
        <v>1.8599999999999998E-2</v>
      </c>
      <c r="AD3436" s="45">
        <v>116</v>
      </c>
      <c r="AE3436" s="104">
        <v>23</v>
      </c>
      <c r="AF3436" s="104"/>
      <c r="AG3436" s="104"/>
    </row>
    <row r="3437" spans="1:33">
      <c r="A3437" s="82" t="s">
        <v>175</v>
      </c>
      <c r="B3437" s="13" t="s">
        <v>75</v>
      </c>
      <c r="C3437" s="13" t="s">
        <v>187</v>
      </c>
      <c r="D3437" s="13">
        <v>2018</v>
      </c>
      <c r="E3437" s="13">
        <v>2019</v>
      </c>
      <c r="F3437" s="13" t="s">
        <v>324</v>
      </c>
      <c r="G3437" s="13"/>
      <c r="H3437" s="13"/>
      <c r="I3437" s="13"/>
      <c r="J3437" s="13"/>
      <c r="K3437" s="13"/>
      <c r="L3437" s="13"/>
      <c r="M3437" s="45">
        <v>16661</v>
      </c>
      <c r="N3437" s="45">
        <v>29849</v>
      </c>
      <c r="O3437" s="23"/>
      <c r="P3437" s="23"/>
      <c r="Q3437" s="23"/>
      <c r="R3437" s="23"/>
      <c r="S3437" s="23"/>
      <c r="T3437" s="23"/>
      <c r="U3437" s="23"/>
      <c r="V3437" s="23"/>
      <c r="W3437" s="45"/>
      <c r="X3437" s="45"/>
      <c r="Y3437" s="45"/>
      <c r="Z3437" s="25">
        <v>0.87858117326057295</v>
      </c>
      <c r="AA3437" s="25">
        <v>0.96233521657250476</v>
      </c>
      <c r="AB3437" s="25">
        <v>0.313</v>
      </c>
      <c r="AC3437" s="25">
        <v>1.8599999999999998E-2</v>
      </c>
      <c r="AD3437" s="45">
        <v>1734</v>
      </c>
      <c r="AE3437" s="104">
        <v>999</v>
      </c>
      <c r="AF3437" s="104"/>
      <c r="AG3437" s="104"/>
    </row>
    <row r="3438" spans="1:33">
      <c r="A3438" s="82" t="s">
        <v>176</v>
      </c>
      <c r="B3438" s="13" t="s">
        <v>75</v>
      </c>
      <c r="C3438" s="13" t="s">
        <v>187</v>
      </c>
      <c r="D3438" s="13">
        <v>2018</v>
      </c>
      <c r="E3438" s="13">
        <v>2019</v>
      </c>
      <c r="F3438" s="13" t="s">
        <v>324</v>
      </c>
      <c r="G3438" s="13"/>
      <c r="H3438" s="13"/>
      <c r="I3438" s="13"/>
      <c r="J3438" s="13"/>
      <c r="K3438" s="13"/>
      <c r="L3438" s="13"/>
      <c r="M3438" s="45">
        <v>2631</v>
      </c>
      <c r="N3438" s="45">
        <v>4604</v>
      </c>
      <c r="O3438" s="23"/>
      <c r="P3438" s="23"/>
      <c r="Q3438" s="23"/>
      <c r="R3438" s="23"/>
      <c r="S3438" s="23"/>
      <c r="T3438" s="23"/>
      <c r="U3438" s="23"/>
      <c r="V3438" s="23"/>
      <c r="W3438" s="45"/>
      <c r="X3438" s="45"/>
      <c r="Y3438" s="45"/>
      <c r="Z3438" s="25">
        <v>1</v>
      </c>
      <c r="AA3438" s="25">
        <v>0.93243243243243246</v>
      </c>
      <c r="AB3438" s="25">
        <v>0.313</v>
      </c>
      <c r="AC3438" s="25">
        <v>1.8599999999999998E-2</v>
      </c>
      <c r="AD3438" s="45">
        <v>176</v>
      </c>
      <c r="AE3438" s="104">
        <v>45</v>
      </c>
      <c r="AF3438" s="104"/>
      <c r="AG3438" s="104"/>
    </row>
    <row r="3439" spans="1:33">
      <c r="A3439" s="82" t="s">
        <v>177</v>
      </c>
      <c r="B3439" s="13" t="s">
        <v>75</v>
      </c>
      <c r="C3439" s="13" t="s">
        <v>187</v>
      </c>
      <c r="D3439" s="13">
        <v>2018</v>
      </c>
      <c r="E3439" s="13">
        <v>2019</v>
      </c>
      <c r="F3439" s="13" t="s">
        <v>324</v>
      </c>
      <c r="G3439" s="13"/>
      <c r="H3439" s="13"/>
      <c r="I3439" s="13"/>
      <c r="J3439" s="13"/>
      <c r="K3439" s="13"/>
      <c r="L3439" s="13"/>
      <c r="M3439" s="45">
        <v>629</v>
      </c>
      <c r="N3439" s="45">
        <v>1340</v>
      </c>
      <c r="O3439" s="23"/>
      <c r="P3439" s="23"/>
      <c r="Q3439" s="23"/>
      <c r="R3439" s="23"/>
      <c r="S3439" s="23"/>
      <c r="T3439" s="23"/>
      <c r="U3439" s="23"/>
      <c r="V3439" s="23"/>
      <c r="W3439" s="45"/>
      <c r="X3439" s="45"/>
      <c r="Y3439" s="45"/>
      <c r="Z3439" s="25">
        <v>0.94117647058823528</v>
      </c>
      <c r="AA3439" s="25">
        <v>0.89655172413793105</v>
      </c>
      <c r="AB3439" s="25">
        <v>0.313</v>
      </c>
      <c r="AC3439" s="25">
        <v>1.8599999999999998E-2</v>
      </c>
      <c r="AD3439" s="45">
        <v>76</v>
      </c>
      <c r="AE3439" s="104">
        <v>29</v>
      </c>
      <c r="AF3439" s="104"/>
      <c r="AG3439" s="104"/>
    </row>
    <row r="3440" spans="1:33">
      <c r="A3440" s="82" t="s">
        <v>178</v>
      </c>
      <c r="B3440" s="13" t="s">
        <v>74</v>
      </c>
      <c r="C3440" s="13" t="s">
        <v>187</v>
      </c>
      <c r="D3440" s="13">
        <v>2018</v>
      </c>
      <c r="E3440" s="13">
        <v>2019</v>
      </c>
      <c r="F3440" s="13" t="s">
        <v>324</v>
      </c>
      <c r="G3440" s="13"/>
      <c r="H3440" s="13"/>
      <c r="I3440" s="13"/>
      <c r="J3440" s="13"/>
      <c r="K3440" s="13"/>
      <c r="L3440" s="13"/>
      <c r="M3440" s="45">
        <v>29845</v>
      </c>
      <c r="N3440" s="45">
        <v>58539</v>
      </c>
      <c r="O3440" s="23"/>
      <c r="P3440" s="23"/>
      <c r="Q3440" s="23"/>
      <c r="R3440" s="23"/>
      <c r="S3440" s="23"/>
      <c r="T3440" s="23"/>
      <c r="U3440" s="23"/>
      <c r="V3440" s="23"/>
      <c r="W3440" s="45"/>
      <c r="X3440" s="45"/>
      <c r="Y3440" s="45"/>
      <c r="Z3440" s="25">
        <v>0.94947121034077553</v>
      </c>
      <c r="AA3440" s="25">
        <v>0.96035242290748901</v>
      </c>
      <c r="AB3440" s="25">
        <v>0.5</v>
      </c>
      <c r="AC3440" s="25">
        <v>7.7999999999999996E-3</v>
      </c>
      <c r="AD3440" s="45">
        <v>2163</v>
      </c>
      <c r="AE3440" s="104">
        <v>1003</v>
      </c>
      <c r="AF3440" s="104"/>
      <c r="AG3440" s="104"/>
    </row>
    <row r="3441" spans="1:33">
      <c r="A3441" s="82" t="s">
        <v>179</v>
      </c>
      <c r="B3441" s="13" t="s">
        <v>75</v>
      </c>
      <c r="C3441" s="13" t="s">
        <v>187</v>
      </c>
      <c r="D3441" s="13">
        <v>2018</v>
      </c>
      <c r="E3441" s="13">
        <v>2019</v>
      </c>
      <c r="F3441" s="13" t="s">
        <v>324</v>
      </c>
      <c r="G3441" s="13"/>
      <c r="H3441" s="13"/>
      <c r="I3441" s="13"/>
      <c r="J3441" s="13"/>
      <c r="K3441" s="13"/>
      <c r="L3441" s="13"/>
      <c r="M3441" s="45">
        <v>2522</v>
      </c>
      <c r="N3441" s="45">
        <v>4900</v>
      </c>
      <c r="O3441" s="23"/>
      <c r="P3441" s="23"/>
      <c r="Q3441" s="23"/>
      <c r="R3441" s="23"/>
      <c r="S3441" s="23"/>
      <c r="T3441" s="23"/>
      <c r="U3441" s="23"/>
      <c r="V3441" s="23"/>
      <c r="W3441" s="45"/>
      <c r="X3441" s="45"/>
      <c r="Y3441" s="45"/>
      <c r="Z3441" s="25">
        <v>0.9576271186440678</v>
      </c>
      <c r="AA3441" s="25">
        <v>0.90666666666666662</v>
      </c>
      <c r="AB3441" s="25">
        <v>0.313</v>
      </c>
      <c r="AC3441" s="25">
        <v>1.8599999999999998E-2</v>
      </c>
      <c r="AD3441" s="45">
        <v>179</v>
      </c>
      <c r="AE3441" s="104">
        <v>24</v>
      </c>
      <c r="AF3441" s="104"/>
      <c r="AG3441" s="104"/>
    </row>
    <row r="3442" spans="1:33">
      <c r="A3442" s="82" t="s">
        <v>180</v>
      </c>
      <c r="B3442" s="13" t="s">
        <v>75</v>
      </c>
      <c r="C3442" s="13" t="s">
        <v>187</v>
      </c>
      <c r="D3442" s="13">
        <v>2018</v>
      </c>
      <c r="E3442" s="13">
        <v>2019</v>
      </c>
      <c r="F3442" s="13" t="s">
        <v>324</v>
      </c>
      <c r="G3442" s="13"/>
      <c r="H3442" s="13"/>
      <c r="I3442" s="13"/>
      <c r="J3442" s="13"/>
      <c r="K3442" s="13"/>
      <c r="L3442" s="13"/>
      <c r="M3442" s="45">
        <v>6229</v>
      </c>
      <c r="N3442" s="45">
        <v>10577</v>
      </c>
      <c r="O3442" s="23"/>
      <c r="P3442" s="23"/>
      <c r="Q3442" s="23"/>
      <c r="R3442" s="23"/>
      <c r="S3442" s="23"/>
      <c r="T3442" s="23"/>
      <c r="U3442" s="23"/>
      <c r="V3442" s="23"/>
      <c r="W3442" s="45"/>
      <c r="X3442" s="45"/>
      <c r="Y3442" s="45"/>
      <c r="Z3442" s="25">
        <v>0.99365079365079367</v>
      </c>
      <c r="AA3442" s="25">
        <v>0.99619771863117867</v>
      </c>
      <c r="AB3442" s="25">
        <v>0.313</v>
      </c>
      <c r="AC3442" s="25">
        <v>1.8599999999999998E-2</v>
      </c>
      <c r="AD3442" s="45">
        <v>599</v>
      </c>
      <c r="AE3442" s="104">
        <v>62</v>
      </c>
      <c r="AF3442" s="104"/>
      <c r="AG3442" s="104"/>
    </row>
    <row r="3443" spans="1:33">
      <c r="A3443" s="82" t="s">
        <v>122</v>
      </c>
      <c r="B3443" s="13" t="s">
        <v>74</v>
      </c>
      <c r="C3443" s="13" t="s">
        <v>187</v>
      </c>
      <c r="D3443" s="13">
        <v>2018</v>
      </c>
      <c r="E3443" s="13">
        <v>2019</v>
      </c>
      <c r="F3443" s="13" t="s">
        <v>324</v>
      </c>
      <c r="G3443" s="13"/>
      <c r="H3443" s="13"/>
      <c r="I3443" s="13"/>
      <c r="J3443" s="13"/>
      <c r="K3443" s="13"/>
      <c r="L3443" s="13"/>
      <c r="M3443" s="45">
        <v>89910</v>
      </c>
      <c r="N3443" s="45">
        <v>205465</v>
      </c>
      <c r="O3443" s="23"/>
      <c r="P3443" s="23"/>
      <c r="Q3443" s="23"/>
      <c r="R3443" s="23"/>
      <c r="S3443" s="23"/>
      <c r="T3443" s="23"/>
      <c r="U3443" s="23"/>
      <c r="V3443" s="23"/>
      <c r="W3443" s="45"/>
      <c r="X3443" s="45"/>
      <c r="Y3443" s="45"/>
      <c r="Z3443" s="25">
        <v>0.94389944819129368</v>
      </c>
      <c r="AA3443" s="25">
        <v>0.87745389649018446</v>
      </c>
      <c r="AB3443" s="25">
        <v>0.6</v>
      </c>
      <c r="AC3443" s="25">
        <v>6.0400000000000002E-2</v>
      </c>
      <c r="AD3443" s="45">
        <v>4869</v>
      </c>
      <c r="AE3443" s="104">
        <v>1868</v>
      </c>
      <c r="AF3443" s="104"/>
      <c r="AG3443" s="104"/>
    </row>
    <row r="3444" spans="1:33">
      <c r="A3444" s="82" t="s">
        <v>123</v>
      </c>
      <c r="B3444" s="13" t="s">
        <v>75</v>
      </c>
      <c r="C3444" s="13" t="s">
        <v>187</v>
      </c>
      <c r="D3444" s="13">
        <v>2018</v>
      </c>
      <c r="E3444" s="13">
        <v>2019</v>
      </c>
      <c r="F3444" s="13" t="s">
        <v>324</v>
      </c>
      <c r="G3444" s="13"/>
      <c r="H3444" s="13"/>
      <c r="I3444" s="13"/>
      <c r="J3444" s="13"/>
      <c r="K3444" s="13"/>
      <c r="L3444" s="13"/>
      <c r="M3444" s="45">
        <v>1464</v>
      </c>
      <c r="N3444" s="45">
        <v>3185</v>
      </c>
      <c r="O3444" s="23"/>
      <c r="P3444" s="23"/>
      <c r="Q3444" s="23"/>
      <c r="R3444" s="23"/>
      <c r="S3444" s="23"/>
      <c r="T3444" s="23"/>
      <c r="U3444" s="23"/>
      <c r="V3444" s="23"/>
      <c r="W3444" s="45"/>
      <c r="X3444" s="45"/>
      <c r="Y3444" s="45"/>
      <c r="Z3444" s="25">
        <v>0.98275862068965514</v>
      </c>
      <c r="AA3444" s="25">
        <v>0.95121951219512191</v>
      </c>
      <c r="AB3444" s="25">
        <v>0.313</v>
      </c>
      <c r="AC3444" s="25">
        <v>1.8599999999999998E-2</v>
      </c>
      <c r="AD3444" s="45">
        <v>129</v>
      </c>
      <c r="AE3444" s="104">
        <v>33</v>
      </c>
      <c r="AF3444" s="104"/>
      <c r="AG3444" s="104"/>
    </row>
    <row r="3445" spans="1:33">
      <c r="A3445" s="82" t="s">
        <v>124</v>
      </c>
      <c r="B3445" s="13" t="s">
        <v>75</v>
      </c>
      <c r="C3445" s="13" t="s">
        <v>187</v>
      </c>
      <c r="D3445" s="13">
        <v>2018</v>
      </c>
      <c r="E3445" s="13">
        <v>2019</v>
      </c>
      <c r="F3445" s="13" t="s">
        <v>324</v>
      </c>
      <c r="G3445" s="13"/>
      <c r="H3445" s="13"/>
      <c r="I3445" s="13"/>
      <c r="J3445" s="13"/>
      <c r="K3445" s="13"/>
      <c r="L3445" s="13"/>
      <c r="M3445" s="45">
        <v>11980</v>
      </c>
      <c r="N3445" s="45">
        <v>19735</v>
      </c>
      <c r="O3445" s="23"/>
      <c r="P3445" s="23"/>
      <c r="Q3445" s="23"/>
      <c r="R3445" s="23"/>
      <c r="S3445" s="23"/>
      <c r="T3445" s="23"/>
      <c r="U3445" s="23"/>
      <c r="V3445" s="23"/>
      <c r="W3445" s="45"/>
      <c r="X3445" s="45"/>
      <c r="Y3445" s="45"/>
      <c r="Z3445" s="25">
        <v>0.99317406143344711</v>
      </c>
      <c r="AA3445" s="25">
        <v>0.98426966292134832</v>
      </c>
      <c r="AB3445" s="25">
        <v>0.313</v>
      </c>
      <c r="AC3445" s="25">
        <v>1.8599999999999998E-2</v>
      </c>
      <c r="AD3445" s="45">
        <v>1100</v>
      </c>
      <c r="AE3445" s="104">
        <v>265</v>
      </c>
      <c r="AF3445" s="104"/>
      <c r="AG3445" s="104"/>
    </row>
    <row r="3446" spans="1:33">
      <c r="A3446" s="82" t="s">
        <v>125</v>
      </c>
      <c r="B3446" s="13" t="s">
        <v>75</v>
      </c>
      <c r="C3446" s="13" t="s">
        <v>187</v>
      </c>
      <c r="D3446" s="13">
        <v>2018</v>
      </c>
      <c r="E3446" s="13">
        <v>2019</v>
      </c>
      <c r="F3446" s="13" t="s">
        <v>324</v>
      </c>
      <c r="G3446" s="13"/>
      <c r="H3446" s="13"/>
      <c r="I3446" s="13"/>
      <c r="J3446" s="13"/>
      <c r="K3446" s="13"/>
      <c r="L3446" s="13"/>
      <c r="M3446" s="45">
        <v>16981</v>
      </c>
      <c r="N3446" s="45">
        <v>39823</v>
      </c>
      <c r="O3446" s="23"/>
      <c r="P3446" s="23"/>
      <c r="Q3446" s="23"/>
      <c r="R3446" s="23"/>
      <c r="S3446" s="23"/>
      <c r="T3446" s="23"/>
      <c r="U3446" s="23"/>
      <c r="V3446" s="23"/>
      <c r="W3446" s="45"/>
      <c r="X3446" s="45"/>
      <c r="Y3446" s="45"/>
      <c r="Z3446" s="25">
        <v>0.98477157360406087</v>
      </c>
      <c r="AA3446" s="25">
        <v>0.93969849246231152</v>
      </c>
      <c r="AB3446" s="25">
        <v>0.313</v>
      </c>
      <c r="AC3446" s="25">
        <v>1.8599999999999998E-2</v>
      </c>
      <c r="AD3446" s="45">
        <v>856</v>
      </c>
      <c r="AE3446" s="104">
        <v>102</v>
      </c>
      <c r="AF3446" s="104"/>
      <c r="AG3446" s="104"/>
    </row>
    <row r="3447" spans="1:33">
      <c r="A3447" s="82" t="s">
        <v>126</v>
      </c>
      <c r="B3447" s="13" t="s">
        <v>75</v>
      </c>
      <c r="C3447" s="13" t="s">
        <v>187</v>
      </c>
      <c r="D3447" s="13">
        <v>2018</v>
      </c>
      <c r="E3447" s="13">
        <v>2019</v>
      </c>
      <c r="F3447" s="13" t="s">
        <v>324</v>
      </c>
      <c r="G3447" s="13"/>
      <c r="H3447" s="13"/>
      <c r="I3447" s="13"/>
      <c r="J3447" s="13"/>
      <c r="K3447" s="13"/>
      <c r="L3447" s="13"/>
      <c r="M3447" s="45">
        <v>1005</v>
      </c>
      <c r="N3447" s="45">
        <v>1847</v>
      </c>
      <c r="O3447" s="23"/>
      <c r="P3447" s="23"/>
      <c r="Q3447" s="23"/>
      <c r="R3447" s="23"/>
      <c r="S3447" s="23"/>
      <c r="T3447" s="23"/>
      <c r="U3447" s="23"/>
      <c r="V3447" s="23"/>
      <c r="W3447" s="45"/>
      <c r="X3447" s="45"/>
      <c r="Y3447" s="45"/>
      <c r="Z3447" s="25">
        <v>1</v>
      </c>
      <c r="AA3447" s="25">
        <v>0.92682926829268297</v>
      </c>
      <c r="AB3447" s="25">
        <v>0.313</v>
      </c>
      <c r="AC3447" s="25">
        <v>1.8599999999999998E-2</v>
      </c>
      <c r="AD3447" s="45">
        <v>87</v>
      </c>
      <c r="AE3447" s="104">
        <v>7</v>
      </c>
      <c r="AF3447" s="104"/>
      <c r="AG3447" s="104"/>
    </row>
    <row r="3448" spans="1:33">
      <c r="A3448" s="82" t="s">
        <v>127</v>
      </c>
      <c r="B3448" s="13" t="s">
        <v>75</v>
      </c>
      <c r="C3448" s="13" t="s">
        <v>187</v>
      </c>
      <c r="D3448" s="13">
        <v>2018</v>
      </c>
      <c r="E3448" s="13">
        <v>2019</v>
      </c>
      <c r="F3448" s="13" t="s">
        <v>324</v>
      </c>
      <c r="G3448" s="13"/>
      <c r="H3448" s="13"/>
      <c r="I3448" s="13"/>
      <c r="J3448" s="13"/>
      <c r="K3448" s="13"/>
      <c r="L3448" s="13"/>
      <c r="M3448" s="45">
        <v>65835</v>
      </c>
      <c r="N3448" s="45">
        <v>150017</v>
      </c>
      <c r="O3448" s="23"/>
      <c r="P3448" s="23"/>
      <c r="Q3448" s="23"/>
      <c r="R3448" s="23"/>
      <c r="S3448" s="23"/>
      <c r="T3448" s="23"/>
      <c r="U3448" s="23"/>
      <c r="V3448" s="23"/>
      <c r="W3448" s="45"/>
      <c r="X3448" s="45"/>
      <c r="Y3448" s="45"/>
      <c r="Z3448" s="25">
        <v>0.98632266086415921</v>
      </c>
      <c r="AA3448" s="25">
        <v>0.92501143118427065</v>
      </c>
      <c r="AB3448" s="25">
        <v>0.33300000000000002</v>
      </c>
      <c r="AC3448" s="25">
        <v>8.9999999999999993E-3</v>
      </c>
      <c r="AD3448" s="45">
        <v>5240</v>
      </c>
      <c r="AE3448" s="104">
        <v>1547</v>
      </c>
      <c r="AF3448" s="104"/>
      <c r="AG3448" s="104"/>
    </row>
    <row r="3449" spans="1:33">
      <c r="A3449" s="82" t="s">
        <v>128</v>
      </c>
      <c r="B3449" s="13" t="s">
        <v>75</v>
      </c>
      <c r="C3449" s="13" t="s">
        <v>187</v>
      </c>
      <c r="D3449" s="13">
        <v>2018</v>
      </c>
      <c r="E3449" s="13">
        <v>2019</v>
      </c>
      <c r="F3449" s="13" t="s">
        <v>324</v>
      </c>
      <c r="G3449" s="13"/>
      <c r="H3449" s="13"/>
      <c r="I3449" s="13"/>
      <c r="J3449" s="13"/>
      <c r="K3449" s="13"/>
      <c r="L3449" s="13"/>
      <c r="M3449" s="45">
        <v>10332</v>
      </c>
      <c r="N3449" s="45">
        <v>22844</v>
      </c>
      <c r="O3449" s="23"/>
      <c r="P3449" s="23"/>
      <c r="Q3449" s="23"/>
      <c r="R3449" s="23"/>
      <c r="S3449" s="23"/>
      <c r="T3449" s="23"/>
      <c r="U3449" s="23"/>
      <c r="V3449" s="23"/>
      <c r="W3449" s="45"/>
      <c r="X3449" s="45"/>
      <c r="Y3449" s="45"/>
      <c r="Z3449" s="25">
        <v>0.99797160243407712</v>
      </c>
      <c r="AA3449" s="25">
        <v>0.9568965517241379</v>
      </c>
      <c r="AB3449" s="25">
        <v>0.313</v>
      </c>
      <c r="AC3449" s="25">
        <v>1.8599999999999998E-2</v>
      </c>
      <c r="AD3449" s="45">
        <v>803</v>
      </c>
      <c r="AE3449" s="104">
        <v>114</v>
      </c>
      <c r="AF3449" s="104"/>
      <c r="AG3449" s="104"/>
    </row>
    <row r="3450" spans="1:33">
      <c r="A3450" s="82" t="s">
        <v>129</v>
      </c>
      <c r="B3450" s="13" t="s">
        <v>75</v>
      </c>
      <c r="C3450" s="13" t="s">
        <v>187</v>
      </c>
      <c r="D3450" s="13">
        <v>2018</v>
      </c>
      <c r="E3450" s="13">
        <v>2019</v>
      </c>
      <c r="F3450" s="13" t="s">
        <v>324</v>
      </c>
      <c r="G3450" s="13"/>
      <c r="H3450" s="13"/>
      <c r="I3450" s="13"/>
      <c r="J3450" s="13"/>
      <c r="K3450" s="13"/>
      <c r="L3450" s="13"/>
      <c r="M3450" s="45">
        <v>6230</v>
      </c>
      <c r="N3450" s="45">
        <v>11239</v>
      </c>
      <c r="O3450" s="23"/>
      <c r="P3450" s="23"/>
      <c r="Q3450" s="23"/>
      <c r="R3450" s="23"/>
      <c r="S3450" s="23"/>
      <c r="T3450" s="23"/>
      <c r="U3450" s="23"/>
      <c r="V3450" s="23"/>
      <c r="W3450" s="45"/>
      <c r="X3450" s="45"/>
      <c r="Y3450" s="45"/>
      <c r="Z3450" s="25">
        <v>0.9713375796178344</v>
      </c>
      <c r="AA3450" s="25">
        <v>0.91402714932126694</v>
      </c>
      <c r="AB3450" s="25">
        <v>0.313</v>
      </c>
      <c r="AC3450" s="25">
        <v>1.8599999999999998E-2</v>
      </c>
      <c r="AD3450" s="45">
        <v>464</v>
      </c>
      <c r="AE3450" s="104">
        <v>62</v>
      </c>
      <c r="AF3450" s="104"/>
      <c r="AG3450" s="104"/>
    </row>
    <row r="3451" spans="1:33">
      <c r="A3451" s="82" t="s">
        <v>130</v>
      </c>
      <c r="B3451" s="13" t="s">
        <v>75</v>
      </c>
      <c r="C3451" s="13" t="s">
        <v>187</v>
      </c>
      <c r="D3451" s="13">
        <v>2018</v>
      </c>
      <c r="E3451" s="13">
        <v>2019</v>
      </c>
      <c r="F3451" s="13" t="s">
        <v>324</v>
      </c>
      <c r="G3451" s="13"/>
      <c r="H3451" s="13"/>
      <c r="I3451" s="13"/>
      <c r="J3451" s="13"/>
      <c r="K3451" s="13"/>
      <c r="L3451" s="13"/>
      <c r="M3451" s="45">
        <v>1477</v>
      </c>
      <c r="N3451" s="45">
        <v>2891</v>
      </c>
      <c r="O3451" s="23"/>
      <c r="P3451" s="23"/>
      <c r="Q3451" s="23"/>
      <c r="R3451" s="23"/>
      <c r="S3451" s="23"/>
      <c r="T3451" s="23"/>
      <c r="U3451" s="23"/>
      <c r="V3451" s="23"/>
      <c r="W3451" s="45"/>
      <c r="X3451" s="45"/>
      <c r="Y3451" s="45"/>
      <c r="Z3451" s="25">
        <v>0.97752808988764039</v>
      </c>
      <c r="AA3451" s="25">
        <v>0.91428571428571426</v>
      </c>
      <c r="AB3451" s="25">
        <v>0.313</v>
      </c>
      <c r="AC3451" s="25">
        <v>1.8599999999999998E-2</v>
      </c>
      <c r="AD3451" s="45">
        <v>116</v>
      </c>
      <c r="AE3451" s="104">
        <v>17</v>
      </c>
      <c r="AF3451" s="104"/>
      <c r="AG3451" s="104"/>
    </row>
    <row r="3452" spans="1:33">
      <c r="A3452" s="82" t="s">
        <v>131</v>
      </c>
      <c r="B3452" s="13" t="s">
        <v>76</v>
      </c>
      <c r="C3452" s="13" t="s">
        <v>187</v>
      </c>
      <c r="D3452" s="13">
        <v>2018</v>
      </c>
      <c r="E3452" s="13">
        <v>2019</v>
      </c>
      <c r="F3452" s="13" t="s">
        <v>324</v>
      </c>
      <c r="G3452" s="13"/>
      <c r="H3452" s="13"/>
      <c r="I3452" s="13"/>
      <c r="J3452" s="13"/>
      <c r="K3452" s="13"/>
      <c r="L3452" s="13"/>
      <c r="M3452" s="45">
        <v>545804</v>
      </c>
      <c r="N3452" s="45">
        <v>1053148</v>
      </c>
      <c r="O3452" s="23"/>
      <c r="P3452" s="23"/>
      <c r="Q3452" s="23"/>
      <c r="R3452" s="23"/>
      <c r="S3452" s="23"/>
      <c r="T3452" s="23"/>
      <c r="U3452" s="23"/>
      <c r="V3452" s="23"/>
      <c r="W3452" s="45"/>
      <c r="X3452" s="45"/>
      <c r="Y3452" s="45"/>
      <c r="Z3452" s="25">
        <v>0.99370607768939689</v>
      </c>
      <c r="AA3452" s="25">
        <v>0.90873475693869665</v>
      </c>
      <c r="AB3452" s="25">
        <v>0.31</v>
      </c>
      <c r="AC3452" s="25">
        <v>8.4099999999999994E-2</v>
      </c>
      <c r="AD3452" s="45">
        <v>40141</v>
      </c>
      <c r="AE3452" s="104">
        <v>24428</v>
      </c>
      <c r="AF3452" s="104"/>
      <c r="AG3452" s="104"/>
    </row>
    <row r="3453" spans="1:33">
      <c r="A3453" s="82" t="s">
        <v>132</v>
      </c>
      <c r="B3453" s="13" t="s">
        <v>75</v>
      </c>
      <c r="C3453" s="13" t="s">
        <v>187</v>
      </c>
      <c r="D3453" s="13">
        <v>2018</v>
      </c>
      <c r="E3453" s="13">
        <v>2019</v>
      </c>
      <c r="F3453" s="13" t="s">
        <v>324</v>
      </c>
      <c r="G3453" s="13"/>
      <c r="H3453" s="13"/>
      <c r="I3453" s="13"/>
      <c r="J3453" s="13"/>
      <c r="K3453" s="13"/>
      <c r="L3453" s="13"/>
      <c r="M3453" s="45">
        <v>10717</v>
      </c>
      <c r="N3453" s="45">
        <v>25682</v>
      </c>
      <c r="O3453" s="23"/>
      <c r="P3453" s="23"/>
      <c r="Q3453" s="23"/>
      <c r="R3453" s="23"/>
      <c r="S3453" s="23"/>
      <c r="T3453" s="23"/>
      <c r="U3453" s="23"/>
      <c r="V3453" s="23"/>
      <c r="W3453" s="45"/>
      <c r="X3453" s="45"/>
      <c r="Y3453" s="45"/>
      <c r="Z3453" s="25">
        <v>0.97555555555555551</v>
      </c>
      <c r="AA3453" s="25">
        <v>0.96763754045307449</v>
      </c>
      <c r="AB3453" s="25">
        <v>0.313</v>
      </c>
      <c r="AC3453" s="25">
        <v>1.8599999999999998E-2</v>
      </c>
      <c r="AD3453" s="45">
        <v>710</v>
      </c>
      <c r="AE3453" s="104">
        <v>83</v>
      </c>
      <c r="AF3453" s="104"/>
      <c r="AG3453" s="104"/>
    </row>
    <row r="3454" spans="1:33">
      <c r="A3454" s="82" t="s">
        <v>133</v>
      </c>
      <c r="B3454" s="13" t="s">
        <v>75</v>
      </c>
      <c r="C3454" s="13" t="s">
        <v>187</v>
      </c>
      <c r="D3454" s="13">
        <v>2018</v>
      </c>
      <c r="E3454" s="13">
        <v>2019</v>
      </c>
      <c r="F3454" s="13" t="s">
        <v>324</v>
      </c>
      <c r="G3454" s="13"/>
      <c r="H3454" s="13"/>
      <c r="I3454" s="13"/>
      <c r="J3454" s="13"/>
      <c r="K3454" s="13"/>
      <c r="L3454" s="13"/>
      <c r="M3454" s="45">
        <v>5848</v>
      </c>
      <c r="N3454" s="45">
        <v>9458</v>
      </c>
      <c r="O3454" s="23"/>
      <c r="P3454" s="23"/>
      <c r="Q3454" s="23"/>
      <c r="R3454" s="23"/>
      <c r="S3454" s="23"/>
      <c r="T3454" s="23"/>
      <c r="U3454" s="23"/>
      <c r="V3454" s="23"/>
      <c r="W3454" s="45"/>
      <c r="X3454" s="45"/>
      <c r="Y3454" s="45"/>
      <c r="Z3454" s="25">
        <v>0.96086956521739131</v>
      </c>
      <c r="AA3454" s="25">
        <v>0.92024539877300615</v>
      </c>
      <c r="AB3454" s="25">
        <v>0.313</v>
      </c>
      <c r="AC3454" s="25">
        <v>1.8599999999999998E-2</v>
      </c>
      <c r="AD3454" s="45">
        <v>397</v>
      </c>
      <c r="AE3454" s="104">
        <v>120</v>
      </c>
      <c r="AF3454" s="104"/>
      <c r="AG3454" s="104"/>
    </row>
    <row r="3455" spans="1:33">
      <c r="A3455" s="82" t="s">
        <v>134</v>
      </c>
      <c r="B3455" s="13" t="s">
        <v>75</v>
      </c>
      <c r="C3455" s="13" t="s">
        <v>187</v>
      </c>
      <c r="D3455" s="13">
        <v>2018</v>
      </c>
      <c r="E3455" s="13">
        <v>2019</v>
      </c>
      <c r="F3455" s="13" t="s">
        <v>324</v>
      </c>
      <c r="G3455" s="13"/>
      <c r="H3455" s="13"/>
      <c r="I3455" s="13"/>
      <c r="J3455" s="13"/>
      <c r="K3455" s="13"/>
      <c r="L3455" s="13"/>
      <c r="M3455" s="45">
        <v>1008</v>
      </c>
      <c r="N3455" s="45">
        <v>1835</v>
      </c>
      <c r="O3455" s="23"/>
      <c r="P3455" s="23"/>
      <c r="Q3455" s="23"/>
      <c r="R3455" s="23"/>
      <c r="S3455" s="23"/>
      <c r="T3455" s="23"/>
      <c r="U3455" s="23"/>
      <c r="V3455" s="23"/>
      <c r="W3455" s="45"/>
      <c r="X3455" s="45"/>
      <c r="Y3455" s="45"/>
      <c r="Z3455" s="25">
        <v>1</v>
      </c>
      <c r="AA3455" s="25">
        <v>0.96551724137931039</v>
      </c>
      <c r="AB3455" s="25">
        <v>0.313</v>
      </c>
      <c r="AC3455" s="25">
        <v>1.8599999999999998E-2</v>
      </c>
      <c r="AD3455" s="45">
        <v>63</v>
      </c>
      <c r="AE3455" s="104">
        <v>19</v>
      </c>
      <c r="AF3455" s="104"/>
      <c r="AG3455" s="104"/>
    </row>
    <row r="3456" spans="1:33">
      <c r="A3456" s="82" t="s">
        <v>135</v>
      </c>
      <c r="B3456" s="13" t="s">
        <v>75</v>
      </c>
      <c r="C3456" s="13" t="s">
        <v>187</v>
      </c>
      <c r="D3456" s="13">
        <v>2018</v>
      </c>
      <c r="E3456" s="13">
        <v>2019</v>
      </c>
      <c r="F3456" s="13" t="s">
        <v>324</v>
      </c>
      <c r="G3456" s="13"/>
      <c r="H3456" s="13"/>
      <c r="I3456" s="13"/>
      <c r="J3456" s="13"/>
      <c r="K3456" s="13"/>
      <c r="L3456" s="13"/>
      <c r="M3456" s="45">
        <v>5988</v>
      </c>
      <c r="N3456" s="45">
        <v>11023</v>
      </c>
      <c r="O3456" s="23"/>
      <c r="P3456" s="23"/>
      <c r="Q3456" s="23"/>
      <c r="R3456" s="23"/>
      <c r="S3456" s="23"/>
      <c r="T3456" s="23"/>
      <c r="U3456" s="23"/>
      <c r="V3456" s="23"/>
      <c r="W3456" s="45"/>
      <c r="X3456" s="45"/>
      <c r="Y3456" s="45"/>
      <c r="Z3456" s="25">
        <v>0.97777777777777775</v>
      </c>
      <c r="AA3456" s="25">
        <v>0.93981481481481477</v>
      </c>
      <c r="AB3456" s="25">
        <v>0.313</v>
      </c>
      <c r="AC3456" s="25">
        <v>1.8599999999999998E-2</v>
      </c>
      <c r="AD3456" s="45">
        <v>424</v>
      </c>
      <c r="AE3456" s="104">
        <v>47</v>
      </c>
      <c r="AF3456" s="104"/>
      <c r="AG3456" s="104"/>
    </row>
    <row r="3457" spans="1:33">
      <c r="A3457" s="82" t="s">
        <v>136</v>
      </c>
      <c r="B3457" s="13" t="s">
        <v>75</v>
      </c>
      <c r="C3457" s="13" t="s">
        <v>187</v>
      </c>
      <c r="D3457" s="13">
        <v>2018</v>
      </c>
      <c r="E3457" s="13">
        <v>2019</v>
      </c>
      <c r="F3457" s="13" t="s">
        <v>324</v>
      </c>
      <c r="G3457" s="13"/>
      <c r="H3457" s="13"/>
      <c r="I3457" s="13"/>
      <c r="J3457" s="13"/>
      <c r="K3457" s="13"/>
      <c r="L3457" s="13"/>
      <c r="M3457" s="45">
        <v>22226</v>
      </c>
      <c r="N3457" s="45">
        <v>49973</v>
      </c>
      <c r="O3457" s="23"/>
      <c r="P3457" s="23"/>
      <c r="Q3457" s="23"/>
      <c r="R3457" s="23"/>
      <c r="S3457" s="23"/>
      <c r="T3457" s="23"/>
      <c r="U3457" s="23"/>
      <c r="V3457" s="23"/>
      <c r="W3457" s="45"/>
      <c r="X3457" s="45"/>
      <c r="Y3457" s="45"/>
      <c r="Z3457" s="25">
        <v>0.9941927990708479</v>
      </c>
      <c r="AA3457" s="25">
        <v>0.96354992076069734</v>
      </c>
      <c r="AB3457" s="25">
        <v>0</v>
      </c>
      <c r="AC3457" s="25">
        <v>7.46E-2</v>
      </c>
      <c r="AD3457" s="45">
        <v>1542</v>
      </c>
      <c r="AE3457" s="104">
        <v>333</v>
      </c>
      <c r="AF3457" s="104"/>
      <c r="AG3457" s="104"/>
    </row>
    <row r="3458" spans="1:33">
      <c r="A3458" s="82" t="s">
        <v>137</v>
      </c>
      <c r="B3458" s="13" t="s">
        <v>75</v>
      </c>
      <c r="C3458" s="13" t="s">
        <v>187</v>
      </c>
      <c r="D3458" s="13">
        <v>2018</v>
      </c>
      <c r="E3458" s="13">
        <v>2019</v>
      </c>
      <c r="F3458" s="13" t="s">
        <v>324</v>
      </c>
      <c r="G3458" s="13"/>
      <c r="H3458" s="13"/>
      <c r="I3458" s="13"/>
      <c r="J3458" s="13"/>
      <c r="K3458" s="13"/>
      <c r="L3458" s="13"/>
      <c r="M3458" s="45">
        <v>605</v>
      </c>
      <c r="N3458" s="45">
        <v>1241</v>
      </c>
      <c r="O3458" s="23"/>
      <c r="P3458" s="23"/>
      <c r="Q3458" s="23"/>
      <c r="R3458" s="23"/>
      <c r="S3458" s="23"/>
      <c r="T3458" s="23"/>
      <c r="U3458" s="23"/>
      <c r="V3458" s="23"/>
      <c r="W3458" s="45"/>
      <c r="X3458" s="45"/>
      <c r="Y3458" s="45"/>
      <c r="Z3458" s="25">
        <v>0.97142857142857142</v>
      </c>
      <c r="AA3458" s="25">
        <v>0.90909090909090906</v>
      </c>
      <c r="AB3458" s="25">
        <v>0.313</v>
      </c>
      <c r="AC3458" s="25">
        <v>1.8599999999999998E-2</v>
      </c>
      <c r="AD3458" s="45">
        <v>52</v>
      </c>
      <c r="AE3458" s="104">
        <v>14</v>
      </c>
      <c r="AF3458" s="104"/>
      <c r="AG3458" s="104"/>
    </row>
    <row r="3459" spans="1:33">
      <c r="A3459" s="82" t="s">
        <v>138</v>
      </c>
      <c r="B3459" s="13" t="s">
        <v>75</v>
      </c>
      <c r="C3459" s="13" t="s">
        <v>187</v>
      </c>
      <c r="D3459" s="13">
        <v>2018</v>
      </c>
      <c r="E3459" s="13">
        <v>2019</v>
      </c>
      <c r="F3459" s="13" t="s">
        <v>324</v>
      </c>
      <c r="G3459" s="13"/>
      <c r="H3459" s="13"/>
      <c r="I3459" s="13"/>
      <c r="J3459" s="13"/>
      <c r="K3459" s="13"/>
      <c r="L3459" s="13"/>
      <c r="M3459" s="45">
        <v>407</v>
      </c>
      <c r="N3459" s="45">
        <v>690</v>
      </c>
      <c r="O3459" s="23"/>
      <c r="P3459" s="23"/>
      <c r="Q3459" s="23"/>
      <c r="R3459" s="23"/>
      <c r="S3459" s="23"/>
      <c r="T3459" s="23"/>
      <c r="U3459" s="23"/>
      <c r="V3459" s="23"/>
      <c r="W3459" s="45"/>
      <c r="X3459" s="45"/>
      <c r="Y3459" s="45"/>
      <c r="Z3459" s="25">
        <v>0.97727272727272729</v>
      </c>
      <c r="AA3459" s="25">
        <v>0.81081081081081086</v>
      </c>
      <c r="AB3459" s="25">
        <v>0.313</v>
      </c>
      <c r="AC3459" s="25">
        <v>1.8599999999999998E-2</v>
      </c>
      <c r="AD3459" s="45">
        <v>67</v>
      </c>
      <c r="AE3459" s="104">
        <v>9</v>
      </c>
      <c r="AF3459" s="104"/>
      <c r="AG3459" s="104"/>
    </row>
    <row r="3460" spans="1:33">
      <c r="A3460" s="82" t="s">
        <v>139</v>
      </c>
      <c r="B3460" s="13" t="s">
        <v>75</v>
      </c>
      <c r="C3460" s="13" t="s">
        <v>187</v>
      </c>
      <c r="D3460" s="13">
        <v>2018</v>
      </c>
      <c r="E3460" s="13">
        <v>2019</v>
      </c>
      <c r="F3460" s="13" t="s">
        <v>324</v>
      </c>
      <c r="G3460" s="13"/>
      <c r="H3460" s="13"/>
      <c r="I3460" s="13"/>
      <c r="J3460" s="13"/>
      <c r="K3460" s="13"/>
      <c r="L3460" s="13"/>
      <c r="M3460" s="45">
        <v>16951</v>
      </c>
      <c r="N3460" s="45">
        <v>36374</v>
      </c>
      <c r="O3460" s="23"/>
      <c r="P3460" s="23"/>
      <c r="Q3460" s="23"/>
      <c r="R3460" s="23"/>
      <c r="S3460" s="23"/>
      <c r="T3460" s="23"/>
      <c r="U3460" s="23"/>
      <c r="V3460" s="23"/>
      <c r="W3460" s="45"/>
      <c r="X3460" s="45"/>
      <c r="Y3460" s="45"/>
      <c r="Z3460" s="25">
        <v>0.99764150943396224</v>
      </c>
      <c r="AA3460" s="25">
        <v>0.95679999999999998</v>
      </c>
      <c r="AB3460" s="25">
        <v>0.5</v>
      </c>
      <c r="AC3460" s="25">
        <v>7.6200000000000004E-2</v>
      </c>
      <c r="AD3460" s="45">
        <v>2763</v>
      </c>
      <c r="AE3460" s="104">
        <v>494</v>
      </c>
      <c r="AF3460" s="104"/>
      <c r="AG3460" s="104"/>
    </row>
    <row r="3461" spans="1:33">
      <c r="A3461" s="82" t="s">
        <v>140</v>
      </c>
      <c r="B3461" s="13" t="s">
        <v>75</v>
      </c>
      <c r="C3461" s="13" t="s">
        <v>187</v>
      </c>
      <c r="D3461" s="13">
        <v>2018</v>
      </c>
      <c r="E3461" s="13">
        <v>2019</v>
      </c>
      <c r="F3461" s="13" t="s">
        <v>324</v>
      </c>
      <c r="G3461" s="13"/>
      <c r="H3461" s="13"/>
      <c r="I3461" s="13"/>
      <c r="J3461" s="13"/>
      <c r="K3461" s="13"/>
      <c r="L3461" s="13"/>
      <c r="M3461" s="45">
        <v>2742</v>
      </c>
      <c r="N3461" s="45">
        <v>5355</v>
      </c>
      <c r="O3461" s="23"/>
      <c r="P3461" s="23"/>
      <c r="Q3461" s="23"/>
      <c r="R3461" s="23"/>
      <c r="S3461" s="23"/>
      <c r="T3461" s="23"/>
      <c r="U3461" s="23"/>
      <c r="V3461" s="23"/>
      <c r="W3461" s="45"/>
      <c r="X3461" s="45"/>
      <c r="Y3461" s="45"/>
      <c r="Z3461" s="25">
        <v>0.95789473684210524</v>
      </c>
      <c r="AA3461" s="25">
        <v>0.96969696969696972</v>
      </c>
      <c r="AB3461" s="25">
        <v>0.313</v>
      </c>
      <c r="AC3461" s="25">
        <v>1.8599999999999998E-2</v>
      </c>
      <c r="AD3461" s="45">
        <v>238</v>
      </c>
      <c r="AE3461" s="104">
        <v>77</v>
      </c>
      <c r="AF3461" s="104"/>
      <c r="AG3461" s="104"/>
    </row>
    <row r="3462" spans="1:33">
      <c r="A3462" s="82" t="s">
        <v>141</v>
      </c>
      <c r="B3462" s="13" t="s">
        <v>75</v>
      </c>
      <c r="C3462" s="13" t="s">
        <v>187</v>
      </c>
      <c r="D3462" s="13">
        <v>2018</v>
      </c>
      <c r="E3462" s="13">
        <v>2019</v>
      </c>
      <c r="F3462" s="13" t="s">
        <v>324</v>
      </c>
      <c r="G3462" s="13"/>
      <c r="H3462" s="13"/>
      <c r="I3462" s="13"/>
      <c r="J3462" s="13"/>
      <c r="K3462" s="13"/>
      <c r="L3462" s="13"/>
      <c r="M3462" s="45">
        <v>4293</v>
      </c>
      <c r="N3462" s="45">
        <v>7237</v>
      </c>
      <c r="O3462" s="23"/>
      <c r="P3462" s="23"/>
      <c r="Q3462" s="23"/>
      <c r="R3462" s="23"/>
      <c r="S3462" s="23"/>
      <c r="T3462" s="23"/>
      <c r="U3462" s="23"/>
      <c r="V3462" s="23"/>
      <c r="W3462" s="45"/>
      <c r="X3462" s="45"/>
      <c r="Y3462" s="45"/>
      <c r="Z3462" s="25">
        <v>0.92924528301886788</v>
      </c>
      <c r="AA3462" s="25">
        <v>0.77639751552795033</v>
      </c>
      <c r="AB3462" s="25">
        <v>0.313</v>
      </c>
      <c r="AC3462" s="25">
        <v>1.8599999999999998E-2</v>
      </c>
      <c r="AD3462" s="45">
        <v>365</v>
      </c>
      <c r="AE3462" s="104">
        <v>106</v>
      </c>
      <c r="AF3462" s="104"/>
      <c r="AG3462" s="104"/>
    </row>
    <row r="3463" spans="1:33">
      <c r="A3463" s="82" t="s">
        <v>142</v>
      </c>
      <c r="B3463" s="13" t="s">
        <v>74</v>
      </c>
      <c r="C3463" s="13" t="s">
        <v>187</v>
      </c>
      <c r="D3463" s="13">
        <v>2018</v>
      </c>
      <c r="E3463" s="13">
        <v>2019</v>
      </c>
      <c r="F3463" s="13" t="s">
        <v>324</v>
      </c>
      <c r="G3463" s="13"/>
      <c r="H3463" s="13"/>
      <c r="I3463" s="13"/>
      <c r="J3463" s="13"/>
      <c r="K3463" s="13"/>
      <c r="L3463" s="13"/>
      <c r="M3463" s="45">
        <v>105325</v>
      </c>
      <c r="N3463" s="45">
        <v>208279</v>
      </c>
      <c r="O3463" s="23"/>
      <c r="P3463" s="23"/>
      <c r="Q3463" s="23"/>
      <c r="R3463" s="23"/>
      <c r="S3463" s="23"/>
      <c r="T3463" s="23"/>
      <c r="U3463" s="23"/>
      <c r="V3463" s="23"/>
      <c r="W3463" s="45"/>
      <c r="X3463" s="45"/>
      <c r="Y3463" s="45"/>
      <c r="Z3463" s="25">
        <v>0.98349445885404385</v>
      </c>
      <c r="AA3463" s="25">
        <v>0.99318300996329312</v>
      </c>
      <c r="AB3463" s="25">
        <v>0.33300000000000002</v>
      </c>
      <c r="AC3463" s="25">
        <v>2.0400000000000001E-2</v>
      </c>
      <c r="AD3463" s="45">
        <v>7392</v>
      </c>
      <c r="AE3463" s="104">
        <v>3049</v>
      </c>
      <c r="AF3463" s="104"/>
      <c r="AG3463" s="104"/>
    </row>
    <row r="3464" spans="1:33">
      <c r="A3464" s="82" t="s">
        <v>143</v>
      </c>
      <c r="B3464" s="13" t="s">
        <v>74</v>
      </c>
      <c r="C3464" s="13" t="s">
        <v>187</v>
      </c>
      <c r="D3464" s="13">
        <v>2018</v>
      </c>
      <c r="E3464" s="13">
        <v>2019</v>
      </c>
      <c r="F3464" s="13" t="s">
        <v>324</v>
      </c>
      <c r="G3464" s="13"/>
      <c r="H3464" s="13"/>
      <c r="I3464" s="13"/>
      <c r="J3464" s="13"/>
      <c r="K3464" s="13"/>
      <c r="L3464" s="13"/>
      <c r="M3464" s="45">
        <v>8232</v>
      </c>
      <c r="N3464" s="45">
        <v>14369</v>
      </c>
      <c r="O3464" s="23"/>
      <c r="P3464" s="23"/>
      <c r="Q3464" s="23"/>
      <c r="R3464" s="23"/>
      <c r="S3464" s="23"/>
      <c r="T3464" s="23"/>
      <c r="U3464" s="23"/>
      <c r="V3464" s="23"/>
      <c r="W3464" s="45"/>
      <c r="X3464" s="45"/>
      <c r="Y3464" s="45"/>
      <c r="Z3464" s="25">
        <v>0.98666666666666669</v>
      </c>
      <c r="AA3464" s="25">
        <v>0.88613861386138615</v>
      </c>
      <c r="AB3464" s="25">
        <v>0.313</v>
      </c>
      <c r="AC3464" s="25">
        <v>1.8599999999999998E-2</v>
      </c>
      <c r="AD3464" s="45">
        <v>602</v>
      </c>
      <c r="AE3464" s="104">
        <v>325</v>
      </c>
      <c r="AF3464" s="104"/>
      <c r="AG3464" s="104"/>
    </row>
    <row r="3465" spans="1:33">
      <c r="A3465" s="82" t="s">
        <v>144</v>
      </c>
      <c r="B3465" s="13" t="s">
        <v>75</v>
      </c>
      <c r="C3465" s="13" t="s">
        <v>187</v>
      </c>
      <c r="D3465" s="13">
        <v>2018</v>
      </c>
      <c r="E3465" s="13">
        <v>2019</v>
      </c>
      <c r="F3465" s="13" t="s">
        <v>324</v>
      </c>
      <c r="G3465" s="13"/>
      <c r="H3465" s="13"/>
      <c r="I3465" s="13"/>
      <c r="J3465" s="13"/>
      <c r="K3465" s="13"/>
      <c r="L3465" s="13"/>
      <c r="M3465" s="45">
        <v>1094</v>
      </c>
      <c r="N3465" s="45">
        <v>1907</v>
      </c>
      <c r="O3465" s="23"/>
      <c r="P3465" s="23"/>
      <c r="Q3465" s="23"/>
      <c r="R3465" s="23"/>
      <c r="S3465" s="23"/>
      <c r="T3465" s="23"/>
      <c r="U3465" s="23"/>
      <c r="V3465" s="23"/>
      <c r="W3465" s="45"/>
      <c r="X3465" s="45"/>
      <c r="Y3465" s="45"/>
      <c r="Z3465" s="25">
        <v>0.98333333333333328</v>
      </c>
      <c r="AA3465" s="25">
        <v>0.82608695652173914</v>
      </c>
      <c r="AB3465" s="25">
        <v>0.313</v>
      </c>
      <c r="AC3465" s="25">
        <v>1.8599999999999998E-2</v>
      </c>
      <c r="AD3465" s="45">
        <v>92</v>
      </c>
      <c r="AE3465" s="104">
        <v>24</v>
      </c>
      <c r="AF3465" s="104"/>
      <c r="AG3465" s="104"/>
    </row>
    <row r="3466" spans="1:33">
      <c r="A3466" s="82" t="s">
        <v>145</v>
      </c>
      <c r="B3466" s="13" t="s">
        <v>75</v>
      </c>
      <c r="C3466" s="13" t="s">
        <v>187</v>
      </c>
      <c r="D3466" s="13">
        <v>2018</v>
      </c>
      <c r="E3466" s="13">
        <v>2019</v>
      </c>
      <c r="F3466" s="13" t="s">
        <v>324</v>
      </c>
      <c r="G3466" s="13"/>
      <c r="H3466" s="13"/>
      <c r="I3466" s="13"/>
      <c r="J3466" s="13"/>
      <c r="K3466" s="13"/>
      <c r="L3466" s="13"/>
      <c r="M3466" s="45">
        <v>113910</v>
      </c>
      <c r="N3466" s="45">
        <v>245931</v>
      </c>
      <c r="O3466" s="23"/>
      <c r="P3466" s="23"/>
      <c r="Q3466" s="23"/>
      <c r="R3466" s="23"/>
      <c r="S3466" s="23"/>
      <c r="T3466" s="23"/>
      <c r="U3466" s="23"/>
      <c r="V3466" s="23"/>
      <c r="W3466" s="45"/>
      <c r="X3466" s="45"/>
      <c r="Y3466" s="45"/>
      <c r="Z3466" s="25">
        <v>0.97782126549249837</v>
      </c>
      <c r="AA3466" s="25">
        <v>0.8342074592074592</v>
      </c>
      <c r="AB3466" s="25">
        <v>0.2</v>
      </c>
      <c r="AC3466" s="25">
        <v>4.8999999999999998E-3</v>
      </c>
      <c r="AD3466" s="45">
        <v>9054</v>
      </c>
      <c r="AE3466" s="104">
        <v>3017</v>
      </c>
      <c r="AF3466" s="104"/>
      <c r="AG3466" s="104"/>
    </row>
    <row r="3467" spans="1:33">
      <c r="A3467" s="82" t="s">
        <v>146</v>
      </c>
      <c r="B3467" s="13" t="s">
        <v>74</v>
      </c>
      <c r="C3467" s="13" t="s">
        <v>187</v>
      </c>
      <c r="D3467" s="13">
        <v>2018</v>
      </c>
      <c r="E3467" s="13">
        <v>2019</v>
      </c>
      <c r="F3467" s="13" t="s">
        <v>324</v>
      </c>
      <c r="G3467" s="13"/>
      <c r="H3467" s="13"/>
      <c r="I3467" s="13"/>
      <c r="J3467" s="13"/>
      <c r="K3467" s="13"/>
      <c r="L3467" s="13"/>
      <c r="M3467" s="45">
        <v>93508</v>
      </c>
      <c r="N3467" s="45">
        <v>193713</v>
      </c>
      <c r="O3467" s="23"/>
      <c r="P3467" s="23"/>
      <c r="Q3467" s="23"/>
      <c r="R3467" s="23"/>
      <c r="S3467" s="23"/>
      <c r="T3467" s="23"/>
      <c r="U3467" s="23"/>
      <c r="V3467" s="23"/>
      <c r="W3467" s="45"/>
      <c r="X3467" s="45"/>
      <c r="Y3467" s="45"/>
      <c r="Z3467" s="25">
        <v>0.9976139978791092</v>
      </c>
      <c r="AA3467" s="25">
        <v>0.91671324762437112</v>
      </c>
      <c r="AB3467" s="25">
        <v>0.16700000000000001</v>
      </c>
      <c r="AC3467" s="25">
        <v>9.9199999999999997E-2</v>
      </c>
      <c r="AD3467" s="45">
        <v>7774</v>
      </c>
      <c r="AE3467" s="104">
        <v>3189</v>
      </c>
      <c r="AF3467" s="104"/>
      <c r="AG3467" s="104"/>
    </row>
    <row r="3468" spans="1:33">
      <c r="A3468" s="82" t="s">
        <v>147</v>
      </c>
      <c r="B3468" s="13" t="s">
        <v>75</v>
      </c>
      <c r="C3468" s="13" t="s">
        <v>187</v>
      </c>
      <c r="D3468" s="13">
        <v>2018</v>
      </c>
      <c r="E3468" s="13">
        <v>2019</v>
      </c>
      <c r="F3468" s="13" t="s">
        <v>324</v>
      </c>
      <c r="G3468" s="13"/>
      <c r="H3468" s="13"/>
      <c r="I3468" s="13"/>
      <c r="J3468" s="13"/>
      <c r="K3468" s="13"/>
      <c r="L3468" s="13"/>
      <c r="M3468" s="45">
        <v>2090</v>
      </c>
      <c r="N3468" s="45">
        <v>4386</v>
      </c>
      <c r="O3468" s="23"/>
      <c r="P3468" s="23"/>
      <c r="Q3468" s="23"/>
      <c r="R3468" s="23"/>
      <c r="S3468" s="23"/>
      <c r="T3468" s="23"/>
      <c r="U3468" s="23"/>
      <c r="V3468" s="23"/>
      <c r="W3468" s="45"/>
      <c r="X3468" s="45"/>
      <c r="Y3468" s="45"/>
      <c r="Z3468" s="25">
        <v>0.99065420560747663</v>
      </c>
      <c r="AA3468" s="25">
        <v>0.95945945945945943</v>
      </c>
      <c r="AB3468" s="25">
        <v>0.313</v>
      </c>
      <c r="AC3468" s="25">
        <v>1.8599999999999998E-2</v>
      </c>
      <c r="AD3468" s="45">
        <v>192</v>
      </c>
      <c r="AE3468" s="104">
        <v>50</v>
      </c>
      <c r="AF3468" s="104"/>
      <c r="AG3468" s="104"/>
    </row>
    <row r="3469" spans="1:33">
      <c r="A3469" s="82" t="s">
        <v>148</v>
      </c>
      <c r="B3469" s="13" t="s">
        <v>75</v>
      </c>
      <c r="C3469" s="13" t="s">
        <v>187</v>
      </c>
      <c r="D3469" s="13">
        <v>2018</v>
      </c>
      <c r="E3469" s="13">
        <v>2019</v>
      </c>
      <c r="F3469" s="13" t="s">
        <v>324</v>
      </c>
      <c r="G3469" s="13"/>
      <c r="H3469" s="13"/>
      <c r="I3469" s="13"/>
      <c r="J3469" s="13"/>
      <c r="K3469" s="13"/>
      <c r="L3469" s="13"/>
      <c r="M3469" s="45">
        <v>152484</v>
      </c>
      <c r="N3469" s="45">
        <v>328235</v>
      </c>
      <c r="O3469" s="23"/>
      <c r="P3469" s="23"/>
      <c r="Q3469" s="23"/>
      <c r="R3469" s="23"/>
      <c r="S3469" s="23"/>
      <c r="T3469" s="23"/>
      <c r="U3469" s="23"/>
      <c r="V3469" s="23"/>
      <c r="W3469" s="45"/>
      <c r="X3469" s="45"/>
      <c r="Y3469" s="45"/>
      <c r="Z3469" s="25">
        <v>0.99050769452035092</v>
      </c>
      <c r="AA3469" s="25">
        <v>0.94251447477253925</v>
      </c>
      <c r="AB3469" s="25">
        <v>0.5</v>
      </c>
      <c r="AC3469" s="25">
        <v>2.1999999999999999E-2</v>
      </c>
      <c r="AD3469" s="45">
        <v>10268</v>
      </c>
      <c r="AE3469" s="104">
        <v>3148</v>
      </c>
      <c r="AF3469" s="104"/>
      <c r="AG3469" s="104"/>
    </row>
    <row r="3470" spans="1:33">
      <c r="A3470" s="82" t="s">
        <v>149</v>
      </c>
      <c r="B3470" s="13" t="s">
        <v>74</v>
      </c>
      <c r="C3470" s="13" t="s">
        <v>187</v>
      </c>
      <c r="D3470" s="13">
        <v>2018</v>
      </c>
      <c r="E3470" s="13">
        <v>2019</v>
      </c>
      <c r="F3470" s="13" t="s">
        <v>324</v>
      </c>
      <c r="G3470" s="13"/>
      <c r="H3470" s="13"/>
      <c r="I3470" s="13"/>
      <c r="J3470" s="13"/>
      <c r="K3470" s="13"/>
      <c r="L3470" s="13"/>
      <c r="M3470" s="45">
        <v>132258</v>
      </c>
      <c r="N3470" s="45">
        <v>256856</v>
      </c>
      <c r="O3470" s="23"/>
      <c r="P3470" s="23"/>
      <c r="Q3470" s="23"/>
      <c r="R3470" s="23"/>
      <c r="S3470" s="23"/>
      <c r="T3470" s="23"/>
      <c r="U3470" s="23"/>
      <c r="V3470" s="23"/>
      <c r="W3470" s="45"/>
      <c r="X3470" s="45"/>
      <c r="Y3470" s="45"/>
      <c r="Z3470" s="25">
        <v>0.98372210102366164</v>
      </c>
      <c r="AA3470" s="25">
        <v>0.95877551020408158</v>
      </c>
      <c r="AB3470" s="25">
        <v>0.5</v>
      </c>
      <c r="AC3470" s="25">
        <v>0.03</v>
      </c>
      <c r="AD3470" s="45">
        <v>11279</v>
      </c>
      <c r="AE3470" s="104">
        <v>5540</v>
      </c>
      <c r="AF3470" s="104"/>
      <c r="AG3470" s="104"/>
    </row>
    <row r="3471" spans="1:33">
      <c r="A3471" s="82" t="s">
        <v>150</v>
      </c>
      <c r="B3471" s="13" t="s">
        <v>74</v>
      </c>
      <c r="C3471" s="13" t="s">
        <v>187</v>
      </c>
      <c r="D3471" s="13">
        <v>2018</v>
      </c>
      <c r="E3471" s="13">
        <v>2019</v>
      </c>
      <c r="F3471" s="13" t="s">
        <v>324</v>
      </c>
      <c r="G3471" s="13"/>
      <c r="H3471" s="13"/>
      <c r="I3471" s="13"/>
      <c r="J3471" s="13"/>
      <c r="K3471" s="13"/>
      <c r="L3471" s="13"/>
      <c r="M3471" s="45">
        <v>32043</v>
      </c>
      <c r="N3471" s="45">
        <v>46971</v>
      </c>
      <c r="O3471" s="23"/>
      <c r="P3471" s="23"/>
      <c r="Q3471" s="23"/>
      <c r="R3471" s="23"/>
      <c r="S3471" s="23"/>
      <c r="T3471" s="23"/>
      <c r="U3471" s="23"/>
      <c r="V3471" s="23"/>
      <c r="W3471" s="45"/>
      <c r="X3471" s="45"/>
      <c r="Y3471" s="45"/>
      <c r="Z3471" s="25">
        <v>0.98071866783523221</v>
      </c>
      <c r="AA3471" s="25">
        <v>0.87432675044883301</v>
      </c>
      <c r="AB3471" s="25">
        <v>0.5</v>
      </c>
      <c r="AC3471" s="25">
        <v>8.8999999999999996E-2</v>
      </c>
      <c r="AD3471" s="45">
        <v>2441</v>
      </c>
      <c r="AE3471" s="104">
        <v>969</v>
      </c>
      <c r="AF3471" s="104"/>
      <c r="AG3471" s="104"/>
    </row>
    <row r="3472" spans="1:33">
      <c r="A3472" s="82" t="s">
        <v>151</v>
      </c>
      <c r="B3472" s="13" t="s">
        <v>75</v>
      </c>
      <c r="C3472" s="13" t="s">
        <v>187</v>
      </c>
      <c r="D3472" s="13">
        <v>2018</v>
      </c>
      <c r="E3472" s="13">
        <v>2019</v>
      </c>
      <c r="F3472" s="13" t="s">
        <v>324</v>
      </c>
      <c r="G3472" s="13"/>
      <c r="H3472" s="13"/>
      <c r="I3472" s="13"/>
      <c r="J3472" s="13"/>
      <c r="K3472" s="13"/>
      <c r="L3472" s="13"/>
      <c r="M3472" s="45">
        <v>44206</v>
      </c>
      <c r="N3472" s="45">
        <v>95905</v>
      </c>
      <c r="O3472" s="23"/>
      <c r="P3472" s="23"/>
      <c r="Q3472" s="23"/>
      <c r="R3472" s="23"/>
      <c r="S3472" s="23"/>
      <c r="T3472" s="23"/>
      <c r="U3472" s="23"/>
      <c r="V3472" s="23"/>
      <c r="W3472" s="45"/>
      <c r="X3472" s="45"/>
      <c r="Y3472" s="45"/>
      <c r="Z3472" s="25">
        <v>0.98634204275534443</v>
      </c>
      <c r="AA3472" s="25">
        <v>0.91958939264328488</v>
      </c>
      <c r="AB3472" s="25">
        <v>0</v>
      </c>
      <c r="AC3472" s="25">
        <v>2.3599999999999999E-2</v>
      </c>
      <c r="AD3472" s="45">
        <v>2834</v>
      </c>
      <c r="AE3472" s="104">
        <v>981</v>
      </c>
      <c r="AF3472" s="104"/>
      <c r="AG3472" s="104"/>
    </row>
    <row r="3473" spans="1:33">
      <c r="A3473" s="82" t="s">
        <v>152</v>
      </c>
      <c r="B3473" s="13" t="s">
        <v>74</v>
      </c>
      <c r="C3473" s="13" t="s">
        <v>187</v>
      </c>
      <c r="D3473" s="13">
        <v>2018</v>
      </c>
      <c r="E3473" s="13">
        <v>2019</v>
      </c>
      <c r="F3473" s="13" t="s">
        <v>324</v>
      </c>
      <c r="G3473" s="13"/>
      <c r="H3473" s="13"/>
      <c r="I3473" s="13"/>
      <c r="J3473" s="13"/>
      <c r="K3473" s="13"/>
      <c r="L3473" s="13"/>
      <c r="M3473" s="45">
        <v>8886</v>
      </c>
      <c r="N3473" s="45">
        <v>15174</v>
      </c>
      <c r="O3473" s="23"/>
      <c r="P3473" s="23"/>
      <c r="Q3473" s="23"/>
      <c r="R3473" s="23"/>
      <c r="S3473" s="23"/>
      <c r="T3473" s="23"/>
      <c r="U3473" s="23"/>
      <c r="V3473" s="23"/>
      <c r="W3473" s="45"/>
      <c r="X3473" s="45"/>
      <c r="Y3473" s="45"/>
      <c r="Z3473" s="25">
        <v>0.97715736040609136</v>
      </c>
      <c r="AA3473" s="25">
        <v>0.96634615384615385</v>
      </c>
      <c r="AB3473" s="25">
        <v>0.313</v>
      </c>
      <c r="AC3473" s="25">
        <v>1.8599999999999998E-2</v>
      </c>
      <c r="AD3473" s="45">
        <v>715</v>
      </c>
      <c r="AE3473" s="104">
        <v>239</v>
      </c>
      <c r="AF3473" s="104"/>
      <c r="AG3473" s="104"/>
    </row>
    <row r="3474" spans="1:33">
      <c r="A3474" s="82" t="s">
        <v>153</v>
      </c>
      <c r="B3474" s="13" t="s">
        <v>74</v>
      </c>
      <c r="C3474" s="13" t="s">
        <v>187</v>
      </c>
      <c r="D3474" s="13">
        <v>2018</v>
      </c>
      <c r="E3474" s="13">
        <v>2019</v>
      </c>
      <c r="F3474" s="13" t="s">
        <v>324</v>
      </c>
      <c r="G3474" s="13"/>
      <c r="H3474" s="13"/>
      <c r="I3474" s="13"/>
      <c r="J3474" s="13"/>
      <c r="K3474" s="13"/>
      <c r="L3474" s="13"/>
      <c r="M3474" s="45">
        <v>11726</v>
      </c>
      <c r="N3474" s="45">
        <v>21867</v>
      </c>
      <c r="O3474" s="23"/>
      <c r="P3474" s="23"/>
      <c r="Q3474" s="23"/>
      <c r="R3474" s="23"/>
      <c r="S3474" s="23"/>
      <c r="T3474" s="23"/>
      <c r="U3474" s="23"/>
      <c r="V3474" s="23"/>
      <c r="W3474" s="45"/>
      <c r="X3474" s="45"/>
      <c r="Y3474" s="45"/>
      <c r="Z3474" s="25">
        <v>0.9887640449438202</v>
      </c>
      <c r="AA3474" s="25">
        <v>0.87796610169491529</v>
      </c>
      <c r="AB3474" s="25">
        <v>0.313</v>
      </c>
      <c r="AC3474" s="25">
        <v>1.8599999999999998E-2</v>
      </c>
      <c r="AD3474" s="45">
        <v>915</v>
      </c>
      <c r="AE3474" s="104">
        <v>332</v>
      </c>
      <c r="AF3474" s="104"/>
      <c r="AG3474" s="104"/>
    </row>
    <row r="3475" spans="1:33">
      <c r="A3475" s="82" t="s">
        <v>154</v>
      </c>
      <c r="B3475" s="13" t="s">
        <v>74</v>
      </c>
      <c r="C3475" s="13" t="s">
        <v>187</v>
      </c>
      <c r="D3475" s="13">
        <v>2018</v>
      </c>
      <c r="E3475" s="13">
        <v>2019</v>
      </c>
      <c r="F3475" s="13" t="s">
        <v>324</v>
      </c>
      <c r="G3475" s="13"/>
      <c r="H3475" s="13"/>
      <c r="I3475" s="13"/>
      <c r="J3475" s="13"/>
      <c r="K3475" s="13"/>
      <c r="L3475" s="13"/>
      <c r="M3475" s="45">
        <v>19742</v>
      </c>
      <c r="N3475" s="45">
        <v>36747</v>
      </c>
      <c r="O3475" s="23"/>
      <c r="P3475" s="23"/>
      <c r="Q3475" s="23"/>
      <c r="R3475" s="23"/>
      <c r="S3475" s="23"/>
      <c r="T3475" s="23"/>
      <c r="U3475" s="23"/>
      <c r="V3475" s="23"/>
      <c r="W3475" s="45"/>
      <c r="X3475" s="45"/>
      <c r="Y3475" s="45"/>
      <c r="Z3475" s="25">
        <v>0.81606765327695563</v>
      </c>
      <c r="AA3475" s="25">
        <v>0.74503311258278149</v>
      </c>
      <c r="AB3475" s="25">
        <v>0.313</v>
      </c>
      <c r="AC3475" s="25">
        <v>1.8599999999999998E-2</v>
      </c>
      <c r="AD3475" s="45">
        <v>2227</v>
      </c>
      <c r="AE3475" s="104">
        <v>1026</v>
      </c>
      <c r="AF3475" s="104"/>
      <c r="AG3475" s="104"/>
    </row>
    <row r="3476" spans="1:33">
      <c r="A3476" s="82" t="s">
        <v>155</v>
      </c>
      <c r="B3476" s="13" t="s">
        <v>74</v>
      </c>
      <c r="C3476" s="13" t="s">
        <v>187</v>
      </c>
      <c r="D3476" s="13">
        <v>2018</v>
      </c>
      <c r="E3476" s="13">
        <v>2019</v>
      </c>
      <c r="F3476" s="13" t="s">
        <v>324</v>
      </c>
      <c r="G3476" s="13"/>
      <c r="H3476" s="13"/>
      <c r="I3476" s="13"/>
      <c r="J3476" s="13"/>
      <c r="K3476" s="13"/>
      <c r="L3476" s="13"/>
      <c r="M3476" s="45">
        <v>40366</v>
      </c>
      <c r="N3476" s="45">
        <v>75784</v>
      </c>
      <c r="O3476" s="23"/>
      <c r="P3476" s="23"/>
      <c r="Q3476" s="23"/>
      <c r="R3476" s="23"/>
      <c r="S3476" s="23"/>
      <c r="T3476" s="23"/>
      <c r="U3476" s="23"/>
      <c r="V3476" s="23"/>
      <c r="W3476" s="45"/>
      <c r="X3476" s="45"/>
      <c r="Y3476" s="45"/>
      <c r="Z3476" s="25">
        <v>0.99326347305389218</v>
      </c>
      <c r="AA3476" s="25">
        <v>0.95799999999999996</v>
      </c>
      <c r="AB3476" s="25">
        <v>0.33300000000000002</v>
      </c>
      <c r="AC3476" s="25">
        <v>0.14050000000000001</v>
      </c>
      <c r="AD3476" s="45">
        <v>2595</v>
      </c>
      <c r="AE3476" s="104">
        <v>922</v>
      </c>
      <c r="AF3476" s="104"/>
      <c r="AG3476" s="104"/>
    </row>
    <row r="3477" spans="1:33">
      <c r="A3477" s="82" t="s">
        <v>156</v>
      </c>
      <c r="B3477" s="13" t="s">
        <v>74</v>
      </c>
      <c r="C3477" s="13" t="s">
        <v>187</v>
      </c>
      <c r="D3477" s="13">
        <v>2018</v>
      </c>
      <c r="E3477" s="13">
        <v>2019</v>
      </c>
      <c r="F3477" s="13" t="s">
        <v>324</v>
      </c>
      <c r="G3477" s="13"/>
      <c r="H3477" s="13"/>
      <c r="I3477" s="13"/>
      <c r="J3477" s="13"/>
      <c r="K3477" s="13"/>
      <c r="L3477" s="13"/>
      <c r="M3477" s="45">
        <v>13687</v>
      </c>
      <c r="N3477" s="45">
        <v>23231</v>
      </c>
      <c r="O3477" s="23"/>
      <c r="P3477" s="23"/>
      <c r="Q3477" s="23"/>
      <c r="R3477" s="23"/>
      <c r="S3477" s="23"/>
      <c r="T3477" s="23"/>
      <c r="U3477" s="23"/>
      <c r="V3477" s="23"/>
      <c r="W3477" s="45"/>
      <c r="X3477" s="45"/>
      <c r="Y3477" s="45"/>
      <c r="Z3477" s="25">
        <v>0.97560975609756095</v>
      </c>
      <c r="AA3477" s="25">
        <v>0.95604395604395609</v>
      </c>
      <c r="AB3477" s="25">
        <v>0.313</v>
      </c>
      <c r="AC3477" s="25">
        <v>1.8599999999999998E-2</v>
      </c>
      <c r="AD3477" s="45">
        <v>1098</v>
      </c>
      <c r="AE3477" s="104">
        <v>497</v>
      </c>
      <c r="AF3477" s="104"/>
      <c r="AG3477" s="104"/>
    </row>
    <row r="3478" spans="1:33">
      <c r="A3478" s="82" t="s">
        <v>157</v>
      </c>
      <c r="B3478" s="13" t="s">
        <v>75</v>
      </c>
      <c r="C3478" s="13" t="s">
        <v>187</v>
      </c>
      <c r="D3478" s="13">
        <v>2018</v>
      </c>
      <c r="E3478" s="13">
        <v>2019</v>
      </c>
      <c r="F3478" s="13" t="s">
        <v>324</v>
      </c>
      <c r="G3478" s="13"/>
      <c r="H3478" s="13"/>
      <c r="I3478" s="13"/>
      <c r="J3478" s="13"/>
      <c r="K3478" s="13"/>
      <c r="L3478" s="13"/>
      <c r="M3478" s="45">
        <v>11838</v>
      </c>
      <c r="N3478" s="45">
        <v>21780</v>
      </c>
      <c r="O3478" s="23"/>
      <c r="P3478" s="23"/>
      <c r="Q3478" s="23"/>
      <c r="R3478" s="23"/>
      <c r="S3478" s="23"/>
      <c r="T3478" s="23"/>
      <c r="U3478" s="23"/>
      <c r="V3478" s="23"/>
      <c r="W3478" s="45"/>
      <c r="X3478" s="45"/>
      <c r="Y3478" s="45"/>
      <c r="Z3478" s="25">
        <v>0.97227036395147315</v>
      </c>
      <c r="AA3478" s="25">
        <v>0.9363636363636364</v>
      </c>
      <c r="AB3478" s="25">
        <v>0.313</v>
      </c>
      <c r="AC3478" s="25">
        <v>1.8599999999999998E-2</v>
      </c>
      <c r="AD3478" s="45">
        <v>986</v>
      </c>
      <c r="AE3478" s="104">
        <v>221</v>
      </c>
      <c r="AF3478" s="104"/>
      <c r="AG3478" s="104"/>
    </row>
    <row r="3479" spans="1:33">
      <c r="A3479" s="82" t="s">
        <v>158</v>
      </c>
      <c r="B3479" s="13" t="s">
        <v>75</v>
      </c>
      <c r="C3479" s="13" t="s">
        <v>187</v>
      </c>
      <c r="D3479" s="13">
        <v>2018</v>
      </c>
      <c r="E3479" s="13">
        <v>2019</v>
      </c>
      <c r="F3479" s="13" t="s">
        <v>324</v>
      </c>
      <c r="G3479" s="13"/>
      <c r="H3479" s="13"/>
      <c r="I3479" s="13"/>
      <c r="J3479" s="13"/>
      <c r="K3479" s="13"/>
      <c r="L3479" s="13"/>
      <c r="M3479" s="45">
        <v>141</v>
      </c>
      <c r="N3479" s="45">
        <v>229</v>
      </c>
      <c r="O3479" s="23"/>
      <c r="P3479" s="23"/>
      <c r="Q3479" s="23"/>
      <c r="R3479" s="23"/>
      <c r="S3479" s="23"/>
      <c r="T3479" s="23"/>
      <c r="U3479" s="23"/>
      <c r="V3479" s="23"/>
      <c r="W3479" s="45"/>
      <c r="X3479" s="45"/>
      <c r="Y3479" s="45"/>
      <c r="Z3479" s="25">
        <v>1</v>
      </c>
      <c r="AA3479" s="25">
        <v>0.875</v>
      </c>
      <c r="AB3479" s="25">
        <v>0.313</v>
      </c>
      <c r="AC3479" s="25">
        <v>1.8599999999999998E-2</v>
      </c>
      <c r="AD3479" s="45">
        <v>10</v>
      </c>
      <c r="AE3479" s="104">
        <v>1</v>
      </c>
      <c r="AF3479" s="104"/>
      <c r="AG3479" s="104"/>
    </row>
    <row r="3480" spans="1:33">
      <c r="A3480" s="82" t="s">
        <v>159</v>
      </c>
      <c r="B3480" s="13" t="s">
        <v>75</v>
      </c>
      <c r="C3480" s="13" t="s">
        <v>187</v>
      </c>
      <c r="D3480" s="13">
        <v>2018</v>
      </c>
      <c r="E3480" s="13">
        <v>2019</v>
      </c>
      <c r="F3480" s="13" t="s">
        <v>324</v>
      </c>
      <c r="G3480" s="13"/>
      <c r="H3480" s="13"/>
      <c r="I3480" s="13"/>
      <c r="J3480" s="13"/>
      <c r="K3480" s="13"/>
      <c r="L3480" s="13"/>
      <c r="M3480" s="45">
        <v>3139</v>
      </c>
      <c r="N3480" s="45">
        <v>6336</v>
      </c>
      <c r="O3480" s="23"/>
      <c r="P3480" s="23"/>
      <c r="Q3480" s="23"/>
      <c r="R3480" s="23"/>
      <c r="S3480" s="23"/>
      <c r="T3480" s="23"/>
      <c r="U3480" s="23"/>
      <c r="V3480" s="23"/>
      <c r="W3480" s="45"/>
      <c r="X3480" s="45"/>
      <c r="Y3480" s="45"/>
      <c r="Z3480" s="25">
        <v>0.96666666666666667</v>
      </c>
      <c r="AA3480" s="25">
        <v>0.89622641509433965</v>
      </c>
      <c r="AB3480" s="25">
        <v>0.313</v>
      </c>
      <c r="AC3480" s="25">
        <v>1.8599999999999998E-2</v>
      </c>
      <c r="AD3480" s="45">
        <v>263</v>
      </c>
      <c r="AE3480" s="104">
        <v>106</v>
      </c>
      <c r="AF3480" s="104"/>
      <c r="AG3480" s="104"/>
    </row>
    <row r="3481" spans="1:33">
      <c r="A3481" s="82" t="s">
        <v>160</v>
      </c>
      <c r="B3481" s="13" t="s">
        <v>74</v>
      </c>
      <c r="C3481" s="13" t="s">
        <v>187</v>
      </c>
      <c r="D3481" s="13">
        <v>2018</v>
      </c>
      <c r="E3481" s="13">
        <v>2019</v>
      </c>
      <c r="F3481" s="13" t="s">
        <v>324</v>
      </c>
      <c r="G3481" s="13"/>
      <c r="H3481" s="13"/>
      <c r="I3481" s="13"/>
      <c r="J3481" s="13"/>
      <c r="K3481" s="13"/>
      <c r="L3481" s="13"/>
      <c r="M3481" s="45">
        <v>19733</v>
      </c>
      <c r="N3481" s="45">
        <v>36439</v>
      </c>
      <c r="O3481" s="23"/>
      <c r="P3481" s="23"/>
      <c r="Q3481" s="23"/>
      <c r="R3481" s="23"/>
      <c r="S3481" s="23"/>
      <c r="T3481" s="23"/>
      <c r="U3481" s="23"/>
      <c r="V3481" s="23"/>
      <c r="W3481" s="45"/>
      <c r="X3481" s="45"/>
      <c r="Y3481" s="45"/>
      <c r="Z3481" s="25">
        <v>0.95867768595041325</v>
      </c>
      <c r="AA3481" s="25">
        <v>0.93670886075949367</v>
      </c>
      <c r="AB3481" s="25">
        <v>0</v>
      </c>
      <c r="AC3481" s="25">
        <v>3.2199999999999999E-2</v>
      </c>
      <c r="AD3481" s="45">
        <v>1358</v>
      </c>
      <c r="AE3481" s="104">
        <v>538</v>
      </c>
      <c r="AF3481" s="104"/>
      <c r="AG3481" s="104"/>
    </row>
    <row r="3482" spans="1:33">
      <c r="A3482" s="82" t="s">
        <v>161</v>
      </c>
      <c r="B3482" s="13" t="s">
        <v>74</v>
      </c>
      <c r="C3482" s="13" t="s">
        <v>187</v>
      </c>
      <c r="D3482" s="13">
        <v>2018</v>
      </c>
      <c r="E3482" s="13">
        <v>2019</v>
      </c>
      <c r="F3482" s="13" t="s">
        <v>324</v>
      </c>
      <c r="G3482" s="13"/>
      <c r="H3482" s="13"/>
      <c r="I3482" s="13"/>
      <c r="J3482" s="13"/>
      <c r="K3482" s="13"/>
      <c r="L3482" s="13"/>
      <c r="M3482" s="45">
        <v>15571</v>
      </c>
      <c r="N3482" s="45">
        <v>26553</v>
      </c>
      <c r="O3482" s="23"/>
      <c r="P3482" s="23"/>
      <c r="Q3482" s="23"/>
      <c r="R3482" s="23"/>
      <c r="S3482" s="23"/>
      <c r="T3482" s="23"/>
      <c r="U3482" s="23"/>
      <c r="V3482" s="23"/>
      <c r="W3482" s="45"/>
      <c r="X3482" s="45"/>
      <c r="Y3482" s="45"/>
      <c r="Z3482" s="25">
        <v>0.96653543307086609</v>
      </c>
      <c r="AA3482" s="25">
        <v>0.61538461538461542</v>
      </c>
      <c r="AB3482" s="25">
        <v>0.313</v>
      </c>
      <c r="AC3482" s="25">
        <v>1.8599999999999998E-2</v>
      </c>
      <c r="AD3482" s="45">
        <v>910</v>
      </c>
      <c r="AE3482" s="104">
        <v>406</v>
      </c>
      <c r="AF3482" s="104"/>
      <c r="AG3482" s="104"/>
    </row>
    <row r="3483" spans="1:33">
      <c r="A3483" s="82" t="s">
        <v>162</v>
      </c>
      <c r="B3483" s="13" t="s">
        <v>75</v>
      </c>
      <c r="C3483" s="13" t="s">
        <v>187</v>
      </c>
      <c r="D3483" s="13">
        <v>2018</v>
      </c>
      <c r="E3483" s="13">
        <v>2019</v>
      </c>
      <c r="F3483" s="13" t="s">
        <v>324</v>
      </c>
      <c r="G3483" s="13"/>
      <c r="H3483" s="13"/>
      <c r="I3483" s="13"/>
      <c r="J3483" s="13"/>
      <c r="K3483" s="13"/>
      <c r="L3483" s="13"/>
      <c r="M3483" s="45">
        <v>35461</v>
      </c>
      <c r="N3483" s="45">
        <v>73506</v>
      </c>
      <c r="O3483" s="23"/>
      <c r="P3483" s="23"/>
      <c r="Q3483" s="23"/>
      <c r="R3483" s="23"/>
      <c r="S3483" s="23"/>
      <c r="T3483" s="23"/>
      <c r="U3483" s="23"/>
      <c r="V3483" s="23"/>
      <c r="W3483" s="45"/>
      <c r="X3483" s="45"/>
      <c r="Y3483" s="45"/>
      <c r="Z3483" s="25">
        <v>0.96922110552763818</v>
      </c>
      <c r="AA3483" s="25">
        <v>0.92618629173989453</v>
      </c>
      <c r="AB3483" s="25">
        <v>0.5</v>
      </c>
      <c r="AC3483" s="25">
        <v>4.4600000000000001E-2</v>
      </c>
      <c r="AD3483" s="45">
        <v>2648</v>
      </c>
      <c r="AE3483" s="104">
        <v>658</v>
      </c>
      <c r="AF3483" s="104"/>
      <c r="AG3483" s="104"/>
    </row>
    <row r="3484" spans="1:33">
      <c r="A3484" s="82" t="s">
        <v>163</v>
      </c>
      <c r="B3484" s="13" t="s">
        <v>75</v>
      </c>
      <c r="C3484" s="13" t="s">
        <v>187</v>
      </c>
      <c r="D3484" s="13">
        <v>2018</v>
      </c>
      <c r="E3484" s="13">
        <v>2019</v>
      </c>
      <c r="F3484" s="13" t="s">
        <v>324</v>
      </c>
      <c r="G3484" s="13"/>
      <c r="H3484" s="13"/>
      <c r="I3484" s="13"/>
      <c r="J3484" s="13"/>
      <c r="K3484" s="13"/>
      <c r="L3484" s="13"/>
      <c r="M3484" s="45">
        <v>4980</v>
      </c>
      <c r="N3484" s="45">
        <v>11180</v>
      </c>
      <c r="O3484" s="23"/>
      <c r="P3484" s="23"/>
      <c r="Q3484" s="23"/>
      <c r="R3484" s="23"/>
      <c r="S3484" s="23"/>
      <c r="T3484" s="23"/>
      <c r="U3484" s="23"/>
      <c r="V3484" s="23"/>
      <c r="W3484" s="45"/>
      <c r="X3484" s="45"/>
      <c r="Y3484" s="45"/>
      <c r="Z3484" s="25">
        <v>0.99</v>
      </c>
      <c r="AA3484" s="25">
        <v>0.94666666666666666</v>
      </c>
      <c r="AB3484" s="25">
        <v>0.313</v>
      </c>
      <c r="AC3484" s="25">
        <v>1.8599999999999998E-2</v>
      </c>
      <c r="AD3484" s="45">
        <v>372</v>
      </c>
      <c r="AE3484" s="104">
        <v>104</v>
      </c>
      <c r="AF3484" s="104"/>
      <c r="AG3484" s="104"/>
    </row>
    <row r="3485" spans="1:33">
      <c r="A3485" s="82" t="s">
        <v>164</v>
      </c>
      <c r="B3485" s="13" t="s">
        <v>75</v>
      </c>
      <c r="C3485" s="13" t="s">
        <v>187</v>
      </c>
      <c r="D3485" s="13">
        <v>2018</v>
      </c>
      <c r="E3485" s="13">
        <v>2019</v>
      </c>
      <c r="F3485" s="13" t="s">
        <v>324</v>
      </c>
      <c r="G3485" s="13"/>
      <c r="H3485" s="13"/>
      <c r="I3485" s="13"/>
      <c r="J3485" s="13"/>
      <c r="K3485" s="13"/>
      <c r="L3485" s="13"/>
      <c r="M3485" s="45">
        <v>4141</v>
      </c>
      <c r="N3485" s="45">
        <v>8685</v>
      </c>
      <c r="O3485" s="23"/>
      <c r="P3485" s="23"/>
      <c r="Q3485" s="23"/>
      <c r="R3485" s="23"/>
      <c r="S3485" s="23"/>
      <c r="T3485" s="23"/>
      <c r="U3485" s="23"/>
      <c r="V3485" s="23"/>
      <c r="W3485" s="45"/>
      <c r="X3485" s="45"/>
      <c r="Y3485" s="45"/>
      <c r="Z3485" s="25">
        <v>0.95811518324607325</v>
      </c>
      <c r="AA3485" s="25">
        <v>0.97709923664122134</v>
      </c>
      <c r="AB3485" s="25">
        <v>0.313</v>
      </c>
      <c r="AC3485" s="25">
        <v>1.8599999999999998E-2</v>
      </c>
      <c r="AD3485" s="45">
        <v>402</v>
      </c>
      <c r="AE3485" s="104">
        <v>93</v>
      </c>
      <c r="AF3485" s="104"/>
      <c r="AG3485" s="104"/>
    </row>
    <row r="3486" spans="1:33">
      <c r="A3486" s="82" t="s">
        <v>165</v>
      </c>
      <c r="B3486" s="13" t="s">
        <v>75</v>
      </c>
      <c r="C3486" s="13" t="s">
        <v>187</v>
      </c>
      <c r="D3486" s="13">
        <v>2018</v>
      </c>
      <c r="E3486" s="13">
        <v>2019</v>
      </c>
      <c r="F3486" s="13" t="s">
        <v>324</v>
      </c>
      <c r="G3486" s="13"/>
      <c r="H3486" s="13"/>
      <c r="I3486" s="13"/>
      <c r="J3486" s="13"/>
      <c r="K3486" s="13"/>
      <c r="L3486" s="13"/>
      <c r="M3486" s="45">
        <v>926</v>
      </c>
      <c r="N3486" s="45">
        <v>1612</v>
      </c>
      <c r="O3486" s="23"/>
      <c r="P3486" s="23"/>
      <c r="Q3486" s="23"/>
      <c r="R3486" s="23"/>
      <c r="S3486" s="23"/>
      <c r="T3486" s="23"/>
      <c r="U3486" s="23"/>
      <c r="V3486" s="23"/>
      <c r="W3486" s="45"/>
      <c r="X3486" s="45"/>
      <c r="Y3486" s="45"/>
      <c r="Z3486" s="25">
        <v>1</v>
      </c>
      <c r="AA3486" s="25">
        <v>0.90625</v>
      </c>
      <c r="AB3486" s="25">
        <v>0.313</v>
      </c>
      <c r="AC3486" s="25">
        <v>1.8599999999999998E-2</v>
      </c>
      <c r="AD3486" s="45">
        <v>78</v>
      </c>
      <c r="AE3486" s="104">
        <v>24</v>
      </c>
      <c r="AF3486" s="104"/>
      <c r="AG3486" s="104"/>
    </row>
    <row r="3487" spans="1:33">
      <c r="A3487" s="82" t="s">
        <v>166</v>
      </c>
      <c r="B3487" s="13" t="s">
        <v>74</v>
      </c>
      <c r="C3487" s="13" t="s">
        <v>187</v>
      </c>
      <c r="D3487" s="13">
        <v>2018</v>
      </c>
      <c r="E3487" s="13">
        <v>2019</v>
      </c>
      <c r="F3487" s="13" t="s">
        <v>324</v>
      </c>
      <c r="G3487" s="13"/>
      <c r="H3487" s="13"/>
      <c r="I3487" s="13"/>
      <c r="J3487" s="13"/>
      <c r="K3487" s="13"/>
      <c r="L3487" s="13"/>
      <c r="M3487" s="45">
        <v>48683</v>
      </c>
      <c r="N3487" s="45">
        <v>110940</v>
      </c>
      <c r="O3487" s="23"/>
      <c r="P3487" s="23"/>
      <c r="Q3487" s="23"/>
      <c r="R3487" s="23"/>
      <c r="S3487" s="23"/>
      <c r="T3487" s="23"/>
      <c r="U3487" s="23"/>
      <c r="V3487" s="23"/>
      <c r="W3487" s="45"/>
      <c r="X3487" s="45"/>
      <c r="Y3487" s="45"/>
      <c r="Z3487" s="25">
        <v>0.9634831460674157</v>
      </c>
      <c r="AA3487" s="25">
        <v>0.91698113207547172</v>
      </c>
      <c r="AB3487" s="25">
        <v>0</v>
      </c>
      <c r="AC3487" s="25">
        <v>5.8099999999999999E-2</v>
      </c>
      <c r="AD3487" s="45">
        <v>2147</v>
      </c>
      <c r="AE3487" s="104">
        <v>233</v>
      </c>
      <c r="AF3487" s="104"/>
      <c r="AG3487" s="104"/>
    </row>
    <row r="3488" spans="1:33">
      <c r="A3488" s="82" t="s">
        <v>167</v>
      </c>
      <c r="B3488" s="13" t="s">
        <v>75</v>
      </c>
      <c r="C3488" s="13" t="s">
        <v>187</v>
      </c>
      <c r="D3488" s="13">
        <v>2018</v>
      </c>
      <c r="E3488" s="13">
        <v>2019</v>
      </c>
      <c r="F3488" s="13" t="s">
        <v>324</v>
      </c>
      <c r="G3488" s="13"/>
      <c r="H3488" s="13"/>
      <c r="I3488" s="13"/>
      <c r="J3488" s="13"/>
      <c r="K3488" s="13"/>
      <c r="L3488" s="13"/>
      <c r="M3488" s="45">
        <v>2716</v>
      </c>
      <c r="N3488" s="45">
        <v>4662</v>
      </c>
      <c r="O3488" s="23"/>
      <c r="P3488" s="23"/>
      <c r="Q3488" s="23"/>
      <c r="R3488" s="23"/>
      <c r="S3488" s="23"/>
      <c r="T3488" s="23"/>
      <c r="U3488" s="23"/>
      <c r="V3488" s="23"/>
      <c r="W3488" s="45"/>
      <c r="X3488" s="45"/>
      <c r="Y3488" s="45"/>
      <c r="Z3488" s="25">
        <v>0.96875</v>
      </c>
      <c r="AA3488" s="25">
        <v>1</v>
      </c>
      <c r="AB3488" s="25">
        <v>0.313</v>
      </c>
      <c r="AC3488" s="25">
        <v>1.8599999999999998E-2</v>
      </c>
      <c r="AD3488" s="45">
        <v>221</v>
      </c>
      <c r="AE3488" s="104">
        <v>46</v>
      </c>
      <c r="AF3488" s="104"/>
      <c r="AG3488" s="104"/>
    </row>
    <row r="3489" spans="1:33">
      <c r="A3489" s="82" t="s">
        <v>168</v>
      </c>
      <c r="B3489" s="13" t="s">
        <v>74</v>
      </c>
      <c r="C3489" s="13" t="s">
        <v>187</v>
      </c>
      <c r="D3489" s="13">
        <v>2018</v>
      </c>
      <c r="E3489" s="13">
        <v>2019</v>
      </c>
      <c r="F3489" s="13" t="s">
        <v>324</v>
      </c>
      <c r="G3489" s="13"/>
      <c r="H3489" s="13"/>
      <c r="I3489" s="13"/>
      <c r="J3489" s="13"/>
      <c r="K3489" s="13"/>
      <c r="L3489" s="13"/>
      <c r="M3489" s="45">
        <v>32860</v>
      </c>
      <c r="N3489" s="45">
        <v>63451</v>
      </c>
      <c r="O3489" s="23"/>
      <c r="P3489" s="23"/>
      <c r="Q3489" s="23"/>
      <c r="R3489" s="23"/>
      <c r="S3489" s="23"/>
      <c r="T3489" s="23"/>
      <c r="U3489" s="23"/>
      <c r="V3489" s="23"/>
      <c r="W3489" s="45"/>
      <c r="X3489" s="45"/>
      <c r="Y3489" s="45"/>
      <c r="Z3489" s="25">
        <v>0.99641833810888247</v>
      </c>
      <c r="AA3489" s="25">
        <v>0.96707818930041156</v>
      </c>
      <c r="AB3489" s="25">
        <v>1</v>
      </c>
      <c r="AC3489" s="25">
        <v>2.01E-2</v>
      </c>
      <c r="AD3489" s="45">
        <v>2507</v>
      </c>
      <c r="AE3489" s="104">
        <v>554</v>
      </c>
      <c r="AF3489" s="104"/>
      <c r="AG3489" s="104"/>
    </row>
    <row r="3490" spans="1:33">
      <c r="A3490" s="82" t="s">
        <v>169</v>
      </c>
      <c r="B3490" s="13" t="s">
        <v>74</v>
      </c>
      <c r="C3490" s="13" t="s">
        <v>187</v>
      </c>
      <c r="D3490" s="13">
        <v>2018</v>
      </c>
      <c r="E3490" s="13">
        <v>2019</v>
      </c>
      <c r="F3490" s="13" t="s">
        <v>324</v>
      </c>
      <c r="G3490" s="13"/>
      <c r="H3490" s="13"/>
      <c r="I3490" s="13"/>
      <c r="J3490" s="13"/>
      <c r="K3490" s="13"/>
      <c r="L3490" s="13"/>
      <c r="M3490" s="45">
        <v>9798</v>
      </c>
      <c r="N3490" s="45">
        <v>17359</v>
      </c>
      <c r="O3490" s="23"/>
      <c r="P3490" s="23"/>
      <c r="Q3490" s="23"/>
      <c r="R3490" s="23"/>
      <c r="S3490" s="23"/>
      <c r="T3490" s="23"/>
      <c r="U3490" s="23"/>
      <c r="V3490" s="23"/>
      <c r="W3490" s="45"/>
      <c r="X3490" s="45"/>
      <c r="Y3490" s="45"/>
      <c r="Z3490" s="25">
        <v>0.73501577287066244</v>
      </c>
      <c r="AA3490" s="25">
        <v>0.95652173913043481</v>
      </c>
      <c r="AB3490" s="25">
        <v>0.313</v>
      </c>
      <c r="AC3490" s="25">
        <v>1.8599999999999998E-2</v>
      </c>
      <c r="AD3490" s="45">
        <v>986</v>
      </c>
      <c r="AE3490" s="104">
        <v>443</v>
      </c>
      <c r="AF3490" s="104"/>
      <c r="AG3490" s="104"/>
    </row>
    <row r="3491" spans="1:33">
      <c r="A3491" s="82" t="s">
        <v>170</v>
      </c>
      <c r="B3491" s="13" t="s">
        <v>75</v>
      </c>
      <c r="C3491" s="13" t="s">
        <v>187</v>
      </c>
      <c r="D3491" s="13">
        <v>2018</v>
      </c>
      <c r="E3491" s="13">
        <v>2019</v>
      </c>
      <c r="F3491" s="13" t="s">
        <v>324</v>
      </c>
      <c r="G3491" s="13"/>
      <c r="H3491" s="13"/>
      <c r="I3491" s="13"/>
      <c r="J3491" s="13"/>
      <c r="K3491" s="13"/>
      <c r="L3491" s="13"/>
      <c r="M3491" s="45">
        <v>6083</v>
      </c>
      <c r="N3491" s="45">
        <v>12821</v>
      </c>
      <c r="O3491" s="23"/>
      <c r="P3491" s="23"/>
      <c r="Q3491" s="23"/>
      <c r="R3491" s="23"/>
      <c r="S3491" s="23"/>
      <c r="T3491" s="23"/>
      <c r="U3491" s="23"/>
      <c r="V3491" s="23"/>
      <c r="W3491" s="45"/>
      <c r="X3491" s="45"/>
      <c r="Y3491" s="45"/>
      <c r="Z3491" s="25">
        <v>0.98120300751879697</v>
      </c>
      <c r="AA3491" s="25">
        <v>0.90686274509803921</v>
      </c>
      <c r="AB3491" s="25">
        <v>0.313</v>
      </c>
      <c r="AC3491" s="25">
        <v>1.8599999999999998E-2</v>
      </c>
      <c r="AD3491" s="45">
        <v>393</v>
      </c>
      <c r="AE3491" s="104">
        <v>88</v>
      </c>
      <c r="AF3491" s="104"/>
      <c r="AG3491" s="104"/>
    </row>
    <row r="3492" spans="1:33">
      <c r="A3492" s="82" t="s">
        <v>171</v>
      </c>
      <c r="B3492" s="13" t="s">
        <v>66</v>
      </c>
      <c r="C3492" s="13" t="s">
        <v>188</v>
      </c>
      <c r="D3492" s="13">
        <v>2018</v>
      </c>
      <c r="E3492" s="13">
        <v>2019</v>
      </c>
      <c r="F3492" s="13" t="s">
        <v>324</v>
      </c>
      <c r="G3492" s="13">
        <v>203978</v>
      </c>
      <c r="H3492" s="13">
        <v>1681768</v>
      </c>
      <c r="I3492" s="13">
        <v>1955</v>
      </c>
      <c r="J3492" s="13">
        <v>14115</v>
      </c>
      <c r="K3492" s="13">
        <v>205933</v>
      </c>
      <c r="L3492" s="13">
        <v>1695883</v>
      </c>
      <c r="M3492" s="45">
        <v>1901816</v>
      </c>
      <c r="N3492" s="45">
        <v>3810381</v>
      </c>
      <c r="O3492" s="23">
        <v>520609</v>
      </c>
      <c r="P3492" s="23">
        <v>3251101</v>
      </c>
      <c r="Q3492" s="23">
        <v>3771710</v>
      </c>
      <c r="R3492" s="23">
        <v>6448</v>
      </c>
      <c r="S3492" s="23">
        <v>32223</v>
      </c>
      <c r="T3492" s="23">
        <v>38671</v>
      </c>
      <c r="U3492" s="23">
        <v>527057</v>
      </c>
      <c r="V3492" s="23">
        <v>3283324</v>
      </c>
      <c r="W3492" s="45">
        <v>511429148.95999998</v>
      </c>
      <c r="X3492" s="45">
        <v>4239307.97</v>
      </c>
      <c r="Y3492" s="45">
        <v>515668456.93000001</v>
      </c>
      <c r="Z3492" s="25">
        <v>0.97987239766514878</v>
      </c>
      <c r="AA3492" s="25">
        <v>0.91771019677996424</v>
      </c>
      <c r="AB3492" s="25">
        <v>0.33500000000000002</v>
      </c>
      <c r="AC3492" s="25">
        <v>6.8199999999999997E-2</v>
      </c>
      <c r="AD3492" s="45">
        <v>128908</v>
      </c>
      <c r="AE3492" s="104">
        <v>51663</v>
      </c>
      <c r="AF3492" s="104"/>
      <c r="AG3492" s="104"/>
    </row>
    <row r="3493" spans="1:33">
      <c r="A3493" s="82" t="s">
        <v>172</v>
      </c>
      <c r="B3493" s="13" t="s">
        <v>74</v>
      </c>
      <c r="C3493" s="13" t="s">
        <v>188</v>
      </c>
      <c r="D3493" s="13">
        <v>2018</v>
      </c>
      <c r="E3493" s="13">
        <v>2019</v>
      </c>
      <c r="F3493" s="13" t="s">
        <v>324</v>
      </c>
      <c r="G3493" s="13"/>
      <c r="H3493" s="13"/>
      <c r="I3493" s="13"/>
      <c r="J3493" s="13"/>
      <c r="K3493" s="13"/>
      <c r="L3493" s="13"/>
      <c r="M3493" s="45">
        <v>53319</v>
      </c>
      <c r="N3493" s="45">
        <v>97312</v>
      </c>
      <c r="O3493" s="23"/>
      <c r="P3493" s="23"/>
      <c r="Q3493" s="23"/>
      <c r="R3493" s="23"/>
      <c r="S3493" s="23"/>
      <c r="T3493" s="23"/>
      <c r="U3493" s="23"/>
      <c r="V3493" s="23"/>
      <c r="W3493" s="45"/>
      <c r="X3493" s="45"/>
      <c r="Y3493" s="45"/>
      <c r="Z3493" s="25">
        <v>0.9945119560956488</v>
      </c>
      <c r="AA3493" s="25">
        <v>0.98716773602199814</v>
      </c>
      <c r="AB3493" s="25">
        <v>0.33300000000000002</v>
      </c>
      <c r="AC3493" s="25">
        <v>2.93E-2</v>
      </c>
      <c r="AD3493" s="45">
        <v>4152</v>
      </c>
      <c r="AE3493" s="104">
        <v>1579</v>
      </c>
      <c r="AF3493" s="104"/>
      <c r="AG3493" s="104"/>
    </row>
    <row r="3494" spans="1:33">
      <c r="A3494" s="82" t="s">
        <v>173</v>
      </c>
      <c r="B3494" s="13" t="s">
        <v>75</v>
      </c>
      <c r="C3494" s="13" t="s">
        <v>188</v>
      </c>
      <c r="D3494" s="13">
        <v>2018</v>
      </c>
      <c r="E3494" s="13">
        <v>2019</v>
      </c>
      <c r="F3494" s="13" t="s">
        <v>324</v>
      </c>
      <c r="G3494" s="13"/>
      <c r="H3494" s="13"/>
      <c r="I3494" s="13"/>
      <c r="J3494" s="13"/>
      <c r="K3494" s="13"/>
      <c r="L3494" s="13"/>
      <c r="M3494" s="45">
        <v>70</v>
      </c>
      <c r="N3494" s="45">
        <v>113</v>
      </c>
      <c r="O3494" s="23"/>
      <c r="P3494" s="23"/>
      <c r="Q3494" s="23"/>
      <c r="R3494" s="23"/>
      <c r="S3494" s="23"/>
      <c r="T3494" s="23"/>
      <c r="U3494" s="23"/>
      <c r="V3494" s="23"/>
      <c r="W3494" s="45"/>
      <c r="X3494" s="45"/>
      <c r="Y3494" s="45"/>
      <c r="Z3494" s="25">
        <v>1</v>
      </c>
      <c r="AA3494" s="25">
        <v>1</v>
      </c>
      <c r="AB3494" s="25">
        <v>0.33300000000000002</v>
      </c>
      <c r="AC3494" s="25">
        <v>2.2200000000000001E-2</v>
      </c>
      <c r="AD3494" s="45">
        <v>4</v>
      </c>
      <c r="AE3494" s="104">
        <v>2</v>
      </c>
      <c r="AF3494" s="104"/>
      <c r="AG3494" s="104"/>
    </row>
    <row r="3495" spans="1:33">
      <c r="A3495" s="82" t="s">
        <v>174</v>
      </c>
      <c r="B3495" s="13" t="s">
        <v>75</v>
      </c>
      <c r="C3495" s="13" t="s">
        <v>188</v>
      </c>
      <c r="D3495" s="13">
        <v>2018</v>
      </c>
      <c r="E3495" s="13">
        <v>2019</v>
      </c>
      <c r="F3495" s="13" t="s">
        <v>324</v>
      </c>
      <c r="G3495" s="13"/>
      <c r="H3495" s="13"/>
      <c r="I3495" s="13"/>
      <c r="J3495" s="13"/>
      <c r="K3495" s="13"/>
      <c r="L3495" s="13"/>
      <c r="M3495" s="45">
        <v>1441</v>
      </c>
      <c r="N3495" s="45">
        <v>2530</v>
      </c>
      <c r="O3495" s="23"/>
      <c r="P3495" s="23"/>
      <c r="Q3495" s="23"/>
      <c r="R3495" s="23"/>
      <c r="S3495" s="23"/>
      <c r="T3495" s="23"/>
      <c r="U3495" s="23"/>
      <c r="V3495" s="23"/>
      <c r="W3495" s="45"/>
      <c r="X3495" s="45"/>
      <c r="Y3495" s="45"/>
      <c r="Z3495" s="25">
        <v>1</v>
      </c>
      <c r="AA3495" s="25">
        <v>1</v>
      </c>
      <c r="AB3495" s="25">
        <v>0.33300000000000002</v>
      </c>
      <c r="AC3495" s="25">
        <v>2.2200000000000001E-2</v>
      </c>
      <c r="AD3495" s="45">
        <v>110</v>
      </c>
      <c r="AE3495" s="104">
        <v>20</v>
      </c>
      <c r="AF3495" s="104"/>
      <c r="AG3495" s="104"/>
    </row>
    <row r="3496" spans="1:33">
      <c r="A3496" s="82" t="s">
        <v>175</v>
      </c>
      <c r="B3496" s="13" t="s">
        <v>75</v>
      </c>
      <c r="C3496" s="13" t="s">
        <v>188</v>
      </c>
      <c r="D3496" s="13">
        <v>2018</v>
      </c>
      <c r="E3496" s="13">
        <v>2019</v>
      </c>
      <c r="F3496" s="13" t="s">
        <v>324</v>
      </c>
      <c r="G3496" s="13"/>
      <c r="H3496" s="13"/>
      <c r="I3496" s="13"/>
      <c r="J3496" s="13"/>
      <c r="K3496" s="13"/>
      <c r="L3496" s="13"/>
      <c r="M3496" s="45">
        <v>16688</v>
      </c>
      <c r="N3496" s="45">
        <v>29896</v>
      </c>
      <c r="O3496" s="23"/>
      <c r="P3496" s="23"/>
      <c r="Q3496" s="23"/>
      <c r="R3496" s="23"/>
      <c r="S3496" s="23"/>
      <c r="T3496" s="23"/>
      <c r="U3496" s="23"/>
      <c r="V3496" s="23"/>
      <c r="W3496" s="45"/>
      <c r="X3496" s="45"/>
      <c r="Y3496" s="45"/>
      <c r="Z3496" s="25">
        <v>0.93561643835616437</v>
      </c>
      <c r="AA3496" s="25">
        <v>0.68188512518409428</v>
      </c>
      <c r="AB3496" s="25">
        <v>0.33300000000000002</v>
      </c>
      <c r="AC3496" s="25">
        <v>2.2200000000000001E-2</v>
      </c>
      <c r="AD3496" s="45">
        <v>2241</v>
      </c>
      <c r="AE3496" s="104">
        <v>709</v>
      </c>
      <c r="AF3496" s="104"/>
      <c r="AG3496" s="104"/>
    </row>
    <row r="3497" spans="1:33">
      <c r="A3497" s="82" t="s">
        <v>176</v>
      </c>
      <c r="B3497" s="13" t="s">
        <v>75</v>
      </c>
      <c r="C3497" s="13" t="s">
        <v>188</v>
      </c>
      <c r="D3497" s="13">
        <v>2018</v>
      </c>
      <c r="E3497" s="13">
        <v>2019</v>
      </c>
      <c r="F3497" s="13" t="s">
        <v>324</v>
      </c>
      <c r="G3497" s="13"/>
      <c r="H3497" s="13"/>
      <c r="I3497" s="13"/>
      <c r="J3497" s="13"/>
      <c r="K3497" s="13"/>
      <c r="L3497" s="13"/>
      <c r="M3497" s="45">
        <v>2595</v>
      </c>
      <c r="N3497" s="45">
        <v>4539</v>
      </c>
      <c r="O3497" s="23"/>
      <c r="P3497" s="23"/>
      <c r="Q3497" s="23"/>
      <c r="R3497" s="23"/>
      <c r="S3497" s="23"/>
      <c r="T3497" s="23"/>
      <c r="U3497" s="23"/>
      <c r="V3497" s="23"/>
      <c r="W3497" s="45"/>
      <c r="X3497" s="45"/>
      <c r="Y3497" s="45"/>
      <c r="Z3497" s="25">
        <v>0.98449612403100772</v>
      </c>
      <c r="AA3497" s="25">
        <v>0.97590361445783136</v>
      </c>
      <c r="AB3497" s="25">
        <v>0.33300000000000002</v>
      </c>
      <c r="AC3497" s="25">
        <v>2.2200000000000001E-2</v>
      </c>
      <c r="AD3497" s="45">
        <v>170</v>
      </c>
      <c r="AE3497" s="104">
        <v>31</v>
      </c>
      <c r="AF3497" s="104"/>
      <c r="AG3497" s="104"/>
    </row>
    <row r="3498" spans="1:33">
      <c r="A3498" s="82" t="s">
        <v>177</v>
      </c>
      <c r="B3498" s="13" t="s">
        <v>75</v>
      </c>
      <c r="C3498" s="13" t="s">
        <v>188</v>
      </c>
      <c r="D3498" s="13">
        <v>2018</v>
      </c>
      <c r="E3498" s="13">
        <v>2019</v>
      </c>
      <c r="F3498" s="13" t="s">
        <v>324</v>
      </c>
      <c r="G3498" s="13"/>
      <c r="H3498" s="13"/>
      <c r="I3498" s="13"/>
      <c r="J3498" s="13"/>
      <c r="K3498" s="13"/>
      <c r="L3498" s="13"/>
      <c r="M3498" s="45">
        <v>627</v>
      </c>
      <c r="N3498" s="45">
        <v>1336</v>
      </c>
      <c r="O3498" s="23"/>
      <c r="P3498" s="23"/>
      <c r="Q3498" s="23"/>
      <c r="R3498" s="23"/>
      <c r="S3498" s="23"/>
      <c r="T3498" s="23"/>
      <c r="U3498" s="23"/>
      <c r="V3498" s="23"/>
      <c r="W3498" s="45"/>
      <c r="X3498" s="45"/>
      <c r="Y3498" s="45"/>
      <c r="Z3498" s="25">
        <v>1</v>
      </c>
      <c r="AA3498" s="25">
        <v>0.95833333333333337</v>
      </c>
      <c r="AB3498" s="25">
        <v>0.33300000000000002</v>
      </c>
      <c r="AC3498" s="25">
        <v>2.2200000000000001E-2</v>
      </c>
      <c r="AD3498" s="45">
        <v>56</v>
      </c>
      <c r="AE3498" s="104">
        <v>15</v>
      </c>
      <c r="AF3498" s="104"/>
      <c r="AG3498" s="104"/>
    </row>
    <row r="3499" spans="1:33">
      <c r="A3499" s="82" t="s">
        <v>178</v>
      </c>
      <c r="B3499" s="13" t="s">
        <v>74</v>
      </c>
      <c r="C3499" s="13" t="s">
        <v>188</v>
      </c>
      <c r="D3499" s="13">
        <v>2018</v>
      </c>
      <c r="E3499" s="13">
        <v>2019</v>
      </c>
      <c r="F3499" s="13" t="s">
        <v>324</v>
      </c>
      <c r="G3499" s="13"/>
      <c r="H3499" s="13"/>
      <c r="I3499" s="13"/>
      <c r="J3499" s="13"/>
      <c r="K3499" s="13"/>
      <c r="L3499" s="13"/>
      <c r="M3499" s="45">
        <v>29652</v>
      </c>
      <c r="N3499" s="45">
        <v>58120</v>
      </c>
      <c r="O3499" s="23"/>
      <c r="P3499" s="23"/>
      <c r="Q3499" s="23"/>
      <c r="R3499" s="23"/>
      <c r="S3499" s="23"/>
      <c r="T3499" s="23"/>
      <c r="U3499" s="23"/>
      <c r="V3499" s="23"/>
      <c r="W3499" s="45"/>
      <c r="X3499" s="45"/>
      <c r="Y3499" s="45"/>
      <c r="Z3499" s="25">
        <v>0.95302013422818788</v>
      </c>
      <c r="AA3499" s="25">
        <v>0.98257080610021785</v>
      </c>
      <c r="AB3499" s="25">
        <v>0.33300000000000002</v>
      </c>
      <c r="AC3499" s="25">
        <v>1.3899999999999999E-2</v>
      </c>
      <c r="AD3499" s="45">
        <v>2006</v>
      </c>
      <c r="AE3499" s="104">
        <v>889</v>
      </c>
      <c r="AF3499" s="104"/>
      <c r="AG3499" s="104"/>
    </row>
    <row r="3500" spans="1:33">
      <c r="A3500" s="82" t="s">
        <v>179</v>
      </c>
      <c r="B3500" s="13" t="s">
        <v>75</v>
      </c>
      <c r="C3500" s="13" t="s">
        <v>188</v>
      </c>
      <c r="D3500" s="13">
        <v>2018</v>
      </c>
      <c r="E3500" s="13">
        <v>2019</v>
      </c>
      <c r="F3500" s="13" t="s">
        <v>324</v>
      </c>
      <c r="G3500" s="13"/>
      <c r="H3500" s="13"/>
      <c r="I3500" s="13"/>
      <c r="J3500" s="13"/>
      <c r="K3500" s="13"/>
      <c r="L3500" s="13"/>
      <c r="M3500" s="45">
        <v>2490</v>
      </c>
      <c r="N3500" s="45">
        <v>4847</v>
      </c>
      <c r="O3500" s="23"/>
      <c r="P3500" s="23"/>
      <c r="Q3500" s="23"/>
      <c r="R3500" s="23"/>
      <c r="S3500" s="23"/>
      <c r="T3500" s="23"/>
      <c r="U3500" s="23"/>
      <c r="V3500" s="23"/>
      <c r="W3500" s="45"/>
      <c r="X3500" s="45"/>
      <c r="Y3500" s="45"/>
      <c r="Z3500" s="25">
        <v>1</v>
      </c>
      <c r="AA3500" s="25">
        <v>0.9642857142857143</v>
      </c>
      <c r="AB3500" s="25">
        <v>0.33300000000000002</v>
      </c>
      <c r="AC3500" s="25">
        <v>2.2200000000000001E-2</v>
      </c>
      <c r="AD3500" s="45">
        <v>129</v>
      </c>
      <c r="AE3500" s="104">
        <v>19</v>
      </c>
      <c r="AF3500" s="104"/>
      <c r="AG3500" s="104"/>
    </row>
    <row r="3501" spans="1:33">
      <c r="A3501" s="82" t="s">
        <v>180</v>
      </c>
      <c r="B3501" s="13" t="s">
        <v>75</v>
      </c>
      <c r="C3501" s="13" t="s">
        <v>188</v>
      </c>
      <c r="D3501" s="13">
        <v>2018</v>
      </c>
      <c r="E3501" s="13">
        <v>2019</v>
      </c>
      <c r="F3501" s="13" t="s">
        <v>324</v>
      </c>
      <c r="G3501" s="13"/>
      <c r="H3501" s="13"/>
      <c r="I3501" s="13"/>
      <c r="J3501" s="13"/>
      <c r="K3501" s="13"/>
      <c r="L3501" s="13"/>
      <c r="M3501" s="45">
        <v>6234</v>
      </c>
      <c r="N3501" s="45">
        <v>10594</v>
      </c>
      <c r="O3501" s="23"/>
      <c r="P3501" s="23"/>
      <c r="Q3501" s="23"/>
      <c r="R3501" s="23"/>
      <c r="S3501" s="23"/>
      <c r="T3501" s="23"/>
      <c r="U3501" s="23"/>
      <c r="V3501" s="23"/>
      <c r="W3501" s="45"/>
      <c r="X3501" s="45"/>
      <c r="Y3501" s="45"/>
      <c r="Z3501" s="25">
        <v>0.98076923076923073</v>
      </c>
      <c r="AA3501" s="25">
        <v>0.99277978339350181</v>
      </c>
      <c r="AB3501" s="25">
        <v>0.33300000000000002</v>
      </c>
      <c r="AC3501" s="25">
        <v>2.2200000000000001E-2</v>
      </c>
      <c r="AD3501" s="45">
        <v>572</v>
      </c>
      <c r="AE3501" s="104">
        <v>23</v>
      </c>
      <c r="AF3501" s="104"/>
      <c r="AG3501" s="104"/>
    </row>
    <row r="3502" spans="1:33">
      <c r="A3502" s="82" t="s">
        <v>122</v>
      </c>
      <c r="B3502" s="13" t="s">
        <v>74</v>
      </c>
      <c r="C3502" s="13" t="s">
        <v>188</v>
      </c>
      <c r="D3502" s="13">
        <v>2018</v>
      </c>
      <c r="E3502" s="13">
        <v>2019</v>
      </c>
      <c r="F3502" s="13" t="s">
        <v>324</v>
      </c>
      <c r="G3502" s="13"/>
      <c r="H3502" s="13"/>
      <c r="I3502" s="13"/>
      <c r="J3502" s="13"/>
      <c r="K3502" s="13"/>
      <c r="L3502" s="13"/>
      <c r="M3502" s="45">
        <v>89413</v>
      </c>
      <c r="N3502" s="45">
        <v>204382</v>
      </c>
      <c r="O3502" s="23"/>
      <c r="P3502" s="23"/>
      <c r="Q3502" s="23"/>
      <c r="R3502" s="23"/>
      <c r="S3502" s="23"/>
      <c r="T3502" s="23"/>
      <c r="U3502" s="23"/>
      <c r="V3502" s="23"/>
      <c r="W3502" s="45"/>
      <c r="X3502" s="45"/>
      <c r="Y3502" s="45"/>
      <c r="Z3502" s="25">
        <v>0.96319597357659636</v>
      </c>
      <c r="AA3502" s="25">
        <v>0.94141769185705915</v>
      </c>
      <c r="AB3502" s="25">
        <v>0.57099999999999995</v>
      </c>
      <c r="AC3502" s="25">
        <v>4.2500000000000003E-2</v>
      </c>
      <c r="AD3502" s="45">
        <v>4504</v>
      </c>
      <c r="AE3502" s="104">
        <v>1639</v>
      </c>
      <c r="AF3502" s="104"/>
      <c r="AG3502" s="104"/>
    </row>
    <row r="3503" spans="1:33">
      <c r="A3503" s="82" t="s">
        <v>123</v>
      </c>
      <c r="B3503" s="13" t="s">
        <v>75</v>
      </c>
      <c r="C3503" s="13" t="s">
        <v>188</v>
      </c>
      <c r="D3503" s="13">
        <v>2018</v>
      </c>
      <c r="E3503" s="13">
        <v>2019</v>
      </c>
      <c r="F3503" s="13" t="s">
        <v>324</v>
      </c>
      <c r="G3503" s="13"/>
      <c r="H3503" s="13"/>
      <c r="I3503" s="13"/>
      <c r="J3503" s="13"/>
      <c r="K3503" s="13"/>
      <c r="L3503" s="13"/>
      <c r="M3503" s="45">
        <v>1472</v>
      </c>
      <c r="N3503" s="45">
        <v>3200</v>
      </c>
      <c r="O3503" s="23"/>
      <c r="P3503" s="23"/>
      <c r="Q3503" s="23"/>
      <c r="R3503" s="23"/>
      <c r="S3503" s="23"/>
      <c r="T3503" s="23"/>
      <c r="U3503" s="23"/>
      <c r="V3503" s="23"/>
      <c r="W3503" s="45"/>
      <c r="X3503" s="45"/>
      <c r="Y3503" s="45"/>
      <c r="Z3503" s="25">
        <v>0.93442622950819676</v>
      </c>
      <c r="AA3503" s="25">
        <v>0.84782608695652173</v>
      </c>
      <c r="AB3503" s="25">
        <v>0.33300000000000002</v>
      </c>
      <c r="AC3503" s="25">
        <v>2.2200000000000001E-2</v>
      </c>
      <c r="AD3503" s="45">
        <v>106</v>
      </c>
      <c r="AE3503" s="104">
        <v>14</v>
      </c>
      <c r="AF3503" s="104"/>
      <c r="AG3503" s="104"/>
    </row>
    <row r="3504" spans="1:33">
      <c r="A3504" s="82" t="s">
        <v>124</v>
      </c>
      <c r="B3504" s="13" t="s">
        <v>75</v>
      </c>
      <c r="C3504" s="13" t="s">
        <v>188</v>
      </c>
      <c r="D3504" s="13">
        <v>2018</v>
      </c>
      <c r="E3504" s="13">
        <v>2019</v>
      </c>
      <c r="F3504" s="13" t="s">
        <v>324</v>
      </c>
      <c r="G3504" s="13"/>
      <c r="H3504" s="13"/>
      <c r="I3504" s="13"/>
      <c r="J3504" s="13"/>
      <c r="K3504" s="13"/>
      <c r="L3504" s="13"/>
      <c r="M3504" s="45">
        <v>11973</v>
      </c>
      <c r="N3504" s="45">
        <v>19639</v>
      </c>
      <c r="O3504" s="23"/>
      <c r="P3504" s="23"/>
      <c r="Q3504" s="23"/>
      <c r="R3504" s="23"/>
      <c r="S3504" s="23"/>
      <c r="T3504" s="23"/>
      <c r="U3504" s="23"/>
      <c r="V3504" s="23"/>
      <c r="W3504" s="45"/>
      <c r="X3504" s="45"/>
      <c r="Y3504" s="45"/>
      <c r="Z3504" s="25">
        <v>0.98027613412228798</v>
      </c>
      <c r="AA3504" s="25">
        <v>0.97347480106100792</v>
      </c>
      <c r="AB3504" s="25">
        <v>0.33300000000000002</v>
      </c>
      <c r="AC3504" s="25">
        <v>2.2200000000000001E-2</v>
      </c>
      <c r="AD3504" s="45">
        <v>966</v>
      </c>
      <c r="AE3504" s="104">
        <v>249</v>
      </c>
      <c r="AF3504" s="104"/>
      <c r="AG3504" s="104"/>
    </row>
    <row r="3505" spans="1:33">
      <c r="A3505" s="82" t="s">
        <v>125</v>
      </c>
      <c r="B3505" s="13" t="s">
        <v>75</v>
      </c>
      <c r="C3505" s="13" t="s">
        <v>188</v>
      </c>
      <c r="D3505" s="13">
        <v>2018</v>
      </c>
      <c r="E3505" s="13">
        <v>2019</v>
      </c>
      <c r="F3505" s="13" t="s">
        <v>324</v>
      </c>
      <c r="G3505" s="13"/>
      <c r="H3505" s="13"/>
      <c r="I3505" s="13"/>
      <c r="J3505" s="13"/>
      <c r="K3505" s="13"/>
      <c r="L3505" s="13"/>
      <c r="M3505" s="45">
        <v>16757</v>
      </c>
      <c r="N3505" s="45">
        <v>39283</v>
      </c>
      <c r="O3505" s="23"/>
      <c r="P3505" s="23"/>
      <c r="Q3505" s="23"/>
      <c r="R3505" s="23"/>
      <c r="S3505" s="23"/>
      <c r="T3505" s="23"/>
      <c r="U3505" s="23"/>
      <c r="V3505" s="23"/>
      <c r="W3505" s="45"/>
      <c r="X3505" s="45"/>
      <c r="Y3505" s="45"/>
      <c r="Z3505" s="25">
        <v>0.97834645669291342</v>
      </c>
      <c r="AA3505" s="25">
        <v>0.93235294117647061</v>
      </c>
      <c r="AB3505" s="25">
        <v>0.33300000000000002</v>
      </c>
      <c r="AC3505" s="25">
        <v>2.2200000000000001E-2</v>
      </c>
      <c r="AD3505" s="45">
        <v>736</v>
      </c>
      <c r="AE3505" s="104">
        <v>107</v>
      </c>
      <c r="AF3505" s="104"/>
      <c r="AG3505" s="104"/>
    </row>
    <row r="3506" spans="1:33">
      <c r="A3506" s="82" t="s">
        <v>126</v>
      </c>
      <c r="B3506" s="13" t="s">
        <v>75</v>
      </c>
      <c r="C3506" s="13" t="s">
        <v>188</v>
      </c>
      <c r="D3506" s="13">
        <v>2018</v>
      </c>
      <c r="E3506" s="13">
        <v>2019</v>
      </c>
      <c r="F3506" s="13" t="s">
        <v>324</v>
      </c>
      <c r="G3506" s="13"/>
      <c r="H3506" s="13"/>
      <c r="I3506" s="13"/>
      <c r="J3506" s="13"/>
      <c r="K3506" s="13"/>
      <c r="L3506" s="13"/>
      <c r="M3506" s="45">
        <v>993</v>
      </c>
      <c r="N3506" s="45">
        <v>1821</v>
      </c>
      <c r="O3506" s="23"/>
      <c r="P3506" s="23"/>
      <c r="Q3506" s="23"/>
      <c r="R3506" s="23"/>
      <c r="S3506" s="23"/>
      <c r="T3506" s="23"/>
      <c r="U3506" s="23"/>
      <c r="V3506" s="23"/>
      <c r="W3506" s="45"/>
      <c r="X3506" s="45"/>
      <c r="Y3506" s="45"/>
      <c r="Z3506" s="25">
        <v>0.97560975609756095</v>
      </c>
      <c r="AA3506" s="25">
        <v>0.91666666666666663</v>
      </c>
      <c r="AB3506" s="25">
        <v>0.33300000000000002</v>
      </c>
      <c r="AC3506" s="25">
        <v>2.2200000000000001E-2</v>
      </c>
      <c r="AD3506" s="45">
        <v>60</v>
      </c>
      <c r="AE3506" s="104">
        <v>2</v>
      </c>
      <c r="AF3506" s="104"/>
      <c r="AG3506" s="104"/>
    </row>
    <row r="3507" spans="1:33">
      <c r="A3507" s="82" t="s">
        <v>127</v>
      </c>
      <c r="B3507" s="13" t="s">
        <v>75</v>
      </c>
      <c r="C3507" s="13" t="s">
        <v>188</v>
      </c>
      <c r="D3507" s="13">
        <v>2018</v>
      </c>
      <c r="E3507" s="13">
        <v>2019</v>
      </c>
      <c r="F3507" s="13" t="s">
        <v>324</v>
      </c>
      <c r="G3507" s="13"/>
      <c r="H3507" s="13"/>
      <c r="I3507" s="13"/>
      <c r="J3507" s="13"/>
      <c r="K3507" s="13"/>
      <c r="L3507" s="13"/>
      <c r="M3507" s="45">
        <v>65593</v>
      </c>
      <c r="N3507" s="45">
        <v>149594</v>
      </c>
      <c r="O3507" s="23"/>
      <c r="P3507" s="23"/>
      <c r="Q3507" s="23"/>
      <c r="R3507" s="23"/>
      <c r="S3507" s="23"/>
      <c r="T3507" s="23"/>
      <c r="U3507" s="23"/>
      <c r="V3507" s="23"/>
      <c r="W3507" s="45"/>
      <c r="X3507" s="45"/>
      <c r="Y3507" s="45"/>
      <c r="Z3507" s="25">
        <v>0.98803903053194841</v>
      </c>
      <c r="AA3507" s="25">
        <v>0.93458823529411761</v>
      </c>
      <c r="AB3507" s="25">
        <v>0.2</v>
      </c>
      <c r="AC3507" s="25">
        <v>1.77E-2</v>
      </c>
      <c r="AD3507" s="45">
        <v>4421</v>
      </c>
      <c r="AE3507" s="104">
        <v>1356</v>
      </c>
      <c r="AF3507" s="104"/>
      <c r="AG3507" s="104"/>
    </row>
    <row r="3508" spans="1:33">
      <c r="A3508" s="82" t="s">
        <v>128</v>
      </c>
      <c r="B3508" s="13" t="s">
        <v>75</v>
      </c>
      <c r="C3508" s="13" t="s">
        <v>188</v>
      </c>
      <c r="D3508" s="13">
        <v>2018</v>
      </c>
      <c r="E3508" s="13">
        <v>2019</v>
      </c>
      <c r="F3508" s="13" t="s">
        <v>324</v>
      </c>
      <c r="G3508" s="13"/>
      <c r="H3508" s="13"/>
      <c r="I3508" s="13"/>
      <c r="J3508" s="13"/>
      <c r="K3508" s="13"/>
      <c r="L3508" s="13"/>
      <c r="M3508" s="45">
        <v>10289</v>
      </c>
      <c r="N3508" s="45">
        <v>22780</v>
      </c>
      <c r="O3508" s="23"/>
      <c r="P3508" s="23"/>
      <c r="Q3508" s="23"/>
      <c r="R3508" s="23"/>
      <c r="S3508" s="23"/>
      <c r="T3508" s="23"/>
      <c r="U3508" s="23"/>
      <c r="V3508" s="23"/>
      <c r="W3508" s="45"/>
      <c r="X3508" s="45"/>
      <c r="Y3508" s="45"/>
      <c r="Z3508" s="25">
        <v>1</v>
      </c>
      <c r="AA3508" s="25">
        <v>0.94333333333333336</v>
      </c>
      <c r="AB3508" s="25">
        <v>0.33300000000000002</v>
      </c>
      <c r="AC3508" s="25">
        <v>2.2200000000000001E-2</v>
      </c>
      <c r="AD3508" s="45">
        <v>649</v>
      </c>
      <c r="AE3508" s="104">
        <v>122</v>
      </c>
      <c r="AF3508" s="104"/>
      <c r="AG3508" s="104"/>
    </row>
    <row r="3509" spans="1:33">
      <c r="A3509" s="82" t="s">
        <v>129</v>
      </c>
      <c r="B3509" s="13" t="s">
        <v>75</v>
      </c>
      <c r="C3509" s="13" t="s">
        <v>188</v>
      </c>
      <c r="D3509" s="13">
        <v>2018</v>
      </c>
      <c r="E3509" s="13">
        <v>2019</v>
      </c>
      <c r="F3509" s="13" t="s">
        <v>324</v>
      </c>
      <c r="G3509" s="13"/>
      <c r="H3509" s="13"/>
      <c r="I3509" s="13"/>
      <c r="J3509" s="13"/>
      <c r="K3509" s="13"/>
      <c r="L3509" s="13"/>
      <c r="M3509" s="45">
        <v>6229</v>
      </c>
      <c r="N3509" s="45">
        <v>11224</v>
      </c>
      <c r="O3509" s="23"/>
      <c r="P3509" s="23"/>
      <c r="Q3509" s="23"/>
      <c r="R3509" s="23"/>
      <c r="S3509" s="23"/>
      <c r="T3509" s="23"/>
      <c r="U3509" s="23"/>
      <c r="V3509" s="23"/>
      <c r="W3509" s="45"/>
      <c r="X3509" s="45"/>
      <c r="Y3509" s="45"/>
      <c r="Z3509" s="25">
        <v>0.95454545454545459</v>
      </c>
      <c r="AA3509" s="25">
        <v>0.86458333333333337</v>
      </c>
      <c r="AB3509" s="25">
        <v>0.33300000000000002</v>
      </c>
      <c r="AC3509" s="25">
        <v>2.2200000000000001E-2</v>
      </c>
      <c r="AD3509" s="45">
        <v>398</v>
      </c>
      <c r="AE3509" s="104">
        <v>71</v>
      </c>
      <c r="AF3509" s="104"/>
      <c r="AG3509" s="104"/>
    </row>
    <row r="3510" spans="1:33">
      <c r="A3510" s="82" t="s">
        <v>130</v>
      </c>
      <c r="B3510" s="13" t="s">
        <v>75</v>
      </c>
      <c r="C3510" s="13" t="s">
        <v>188</v>
      </c>
      <c r="D3510" s="13">
        <v>2018</v>
      </c>
      <c r="E3510" s="13">
        <v>2019</v>
      </c>
      <c r="F3510" s="13" t="s">
        <v>324</v>
      </c>
      <c r="G3510" s="13"/>
      <c r="H3510" s="13"/>
      <c r="I3510" s="13"/>
      <c r="J3510" s="13"/>
      <c r="K3510" s="13"/>
      <c r="L3510" s="13"/>
      <c r="M3510" s="45">
        <v>1474</v>
      </c>
      <c r="N3510" s="45">
        <v>2859</v>
      </c>
      <c r="O3510" s="23"/>
      <c r="P3510" s="23"/>
      <c r="Q3510" s="23"/>
      <c r="R3510" s="23"/>
      <c r="S3510" s="23"/>
      <c r="T3510" s="23"/>
      <c r="U3510" s="23"/>
      <c r="V3510" s="23"/>
      <c r="W3510" s="45"/>
      <c r="X3510" s="45"/>
      <c r="Y3510" s="45"/>
      <c r="Z3510" s="25">
        <v>0.97468354430379744</v>
      </c>
      <c r="AA3510" s="25">
        <v>0.81666666666666665</v>
      </c>
      <c r="AB3510" s="25">
        <v>0.33300000000000002</v>
      </c>
      <c r="AC3510" s="25">
        <v>2.2200000000000001E-2</v>
      </c>
      <c r="AD3510" s="45">
        <v>109</v>
      </c>
      <c r="AE3510" s="104">
        <v>18</v>
      </c>
      <c r="AF3510" s="104"/>
      <c r="AG3510" s="104"/>
    </row>
    <row r="3511" spans="1:33">
      <c r="A3511" s="82" t="s">
        <v>131</v>
      </c>
      <c r="B3511" s="13" t="s">
        <v>76</v>
      </c>
      <c r="C3511" s="13" t="s">
        <v>188</v>
      </c>
      <c r="D3511" s="13">
        <v>2018</v>
      </c>
      <c r="E3511" s="13">
        <v>2019</v>
      </c>
      <c r="F3511" s="13" t="s">
        <v>324</v>
      </c>
      <c r="G3511" s="13"/>
      <c r="H3511" s="13"/>
      <c r="I3511" s="13"/>
      <c r="J3511" s="13"/>
      <c r="K3511" s="13"/>
      <c r="L3511" s="13"/>
      <c r="M3511" s="45">
        <v>543701</v>
      </c>
      <c r="N3511" s="45">
        <v>1045336</v>
      </c>
      <c r="O3511" s="23"/>
      <c r="P3511" s="23"/>
      <c r="Q3511" s="23"/>
      <c r="R3511" s="23"/>
      <c r="S3511" s="23"/>
      <c r="T3511" s="23"/>
      <c r="U3511" s="23"/>
      <c r="V3511" s="23"/>
      <c r="W3511" s="45"/>
      <c r="X3511" s="45"/>
      <c r="Y3511" s="45"/>
      <c r="Z3511" s="25">
        <v>0.99073656597122595</v>
      </c>
      <c r="AA3511" s="25">
        <v>0.89559191754498335</v>
      </c>
      <c r="AB3511" s="25">
        <v>0.30399999999999999</v>
      </c>
      <c r="AC3511" s="25">
        <v>7.0999999999999994E-2</v>
      </c>
      <c r="AD3511" s="45">
        <v>35614</v>
      </c>
      <c r="AE3511" s="104">
        <v>21148</v>
      </c>
      <c r="AF3511" s="104"/>
      <c r="AG3511" s="104"/>
    </row>
    <row r="3512" spans="1:33">
      <c r="A3512" s="82" t="s">
        <v>132</v>
      </c>
      <c r="B3512" s="13" t="s">
        <v>75</v>
      </c>
      <c r="C3512" s="13" t="s">
        <v>188</v>
      </c>
      <c r="D3512" s="13">
        <v>2018</v>
      </c>
      <c r="E3512" s="13">
        <v>2019</v>
      </c>
      <c r="F3512" s="13" t="s">
        <v>324</v>
      </c>
      <c r="G3512" s="13"/>
      <c r="H3512" s="13"/>
      <c r="I3512" s="13"/>
      <c r="J3512" s="13"/>
      <c r="K3512" s="13"/>
      <c r="L3512" s="13"/>
      <c r="M3512" s="45">
        <v>10711</v>
      </c>
      <c r="N3512" s="45">
        <v>25881</v>
      </c>
      <c r="O3512" s="23"/>
      <c r="P3512" s="23"/>
      <c r="Q3512" s="23"/>
      <c r="R3512" s="23"/>
      <c r="S3512" s="23"/>
      <c r="T3512" s="23"/>
      <c r="U3512" s="23"/>
      <c r="V3512" s="23"/>
      <c r="W3512" s="45"/>
      <c r="X3512" s="45"/>
      <c r="Y3512" s="45"/>
      <c r="Z3512" s="25">
        <v>0.956989247311828</v>
      </c>
      <c r="AA3512" s="25">
        <v>0.98657718120805371</v>
      </c>
      <c r="AB3512" s="25">
        <v>0.33300000000000002</v>
      </c>
      <c r="AC3512" s="25">
        <v>2.2200000000000001E-2</v>
      </c>
      <c r="AD3512" s="45">
        <v>615</v>
      </c>
      <c r="AE3512" s="104">
        <v>51</v>
      </c>
      <c r="AF3512" s="104"/>
      <c r="AG3512" s="104"/>
    </row>
    <row r="3513" spans="1:33">
      <c r="A3513" s="82" t="s">
        <v>133</v>
      </c>
      <c r="B3513" s="13" t="s">
        <v>75</v>
      </c>
      <c r="C3513" s="13" t="s">
        <v>188</v>
      </c>
      <c r="D3513" s="13">
        <v>2018</v>
      </c>
      <c r="E3513" s="13">
        <v>2019</v>
      </c>
      <c r="F3513" s="13" t="s">
        <v>324</v>
      </c>
      <c r="G3513" s="13"/>
      <c r="H3513" s="13"/>
      <c r="I3513" s="13"/>
      <c r="J3513" s="13"/>
      <c r="K3513" s="13"/>
      <c r="L3513" s="13"/>
      <c r="M3513" s="45">
        <v>5828</v>
      </c>
      <c r="N3513" s="45">
        <v>9425</v>
      </c>
      <c r="O3513" s="23"/>
      <c r="P3513" s="23"/>
      <c r="Q3513" s="23"/>
      <c r="R3513" s="23"/>
      <c r="S3513" s="23"/>
      <c r="T3513" s="23"/>
      <c r="U3513" s="23"/>
      <c r="V3513" s="23"/>
      <c r="W3513" s="45"/>
      <c r="X3513" s="45"/>
      <c r="Y3513" s="45"/>
      <c r="Z3513" s="25">
        <v>0.9652173913043478</v>
      </c>
      <c r="AA3513" s="25">
        <v>0.86144578313253017</v>
      </c>
      <c r="AB3513" s="25">
        <v>0.33300000000000002</v>
      </c>
      <c r="AC3513" s="25">
        <v>2.2200000000000001E-2</v>
      </c>
      <c r="AD3513" s="45">
        <v>384</v>
      </c>
      <c r="AE3513" s="104">
        <v>131</v>
      </c>
      <c r="AF3513" s="104"/>
      <c r="AG3513" s="104"/>
    </row>
    <row r="3514" spans="1:33">
      <c r="A3514" s="82" t="s">
        <v>134</v>
      </c>
      <c r="B3514" s="13" t="s">
        <v>75</v>
      </c>
      <c r="C3514" s="13" t="s">
        <v>188</v>
      </c>
      <c r="D3514" s="13">
        <v>2018</v>
      </c>
      <c r="E3514" s="13">
        <v>2019</v>
      </c>
      <c r="F3514" s="13" t="s">
        <v>324</v>
      </c>
      <c r="G3514" s="13"/>
      <c r="H3514" s="13"/>
      <c r="I3514" s="13"/>
      <c r="J3514" s="13"/>
      <c r="K3514" s="13"/>
      <c r="L3514" s="13"/>
      <c r="M3514" s="45">
        <v>1028</v>
      </c>
      <c r="N3514" s="45">
        <v>1854</v>
      </c>
      <c r="O3514" s="23"/>
      <c r="P3514" s="23"/>
      <c r="Q3514" s="23"/>
      <c r="R3514" s="23"/>
      <c r="S3514" s="23"/>
      <c r="T3514" s="23"/>
      <c r="U3514" s="23"/>
      <c r="V3514" s="23"/>
      <c r="W3514" s="45"/>
      <c r="X3514" s="45"/>
      <c r="Y3514" s="45"/>
      <c r="Z3514" s="25">
        <v>1</v>
      </c>
      <c r="AA3514" s="25">
        <v>1</v>
      </c>
      <c r="AB3514" s="25">
        <v>0.33300000000000002</v>
      </c>
      <c r="AC3514" s="25">
        <v>2.2200000000000001E-2</v>
      </c>
      <c r="AD3514" s="45">
        <v>73</v>
      </c>
      <c r="AE3514" s="104">
        <v>17</v>
      </c>
      <c r="AF3514" s="104"/>
      <c r="AG3514" s="104"/>
    </row>
    <row r="3515" spans="1:33">
      <c r="A3515" s="82" t="s">
        <v>135</v>
      </c>
      <c r="B3515" s="13" t="s">
        <v>75</v>
      </c>
      <c r="C3515" s="13" t="s">
        <v>188</v>
      </c>
      <c r="D3515" s="13">
        <v>2018</v>
      </c>
      <c r="E3515" s="13">
        <v>2019</v>
      </c>
      <c r="F3515" s="13" t="s">
        <v>324</v>
      </c>
      <c r="G3515" s="13"/>
      <c r="H3515" s="13"/>
      <c r="I3515" s="13"/>
      <c r="J3515" s="13"/>
      <c r="K3515" s="13"/>
      <c r="L3515" s="13"/>
      <c r="M3515" s="45">
        <v>5948</v>
      </c>
      <c r="N3515" s="45">
        <v>10946</v>
      </c>
      <c r="O3515" s="23"/>
      <c r="P3515" s="23"/>
      <c r="Q3515" s="23"/>
      <c r="R3515" s="23"/>
      <c r="S3515" s="23"/>
      <c r="T3515" s="23"/>
      <c r="U3515" s="23"/>
      <c r="V3515" s="23"/>
      <c r="W3515" s="45"/>
      <c r="X3515" s="45"/>
      <c r="Y3515" s="45"/>
      <c r="Z3515" s="25">
        <v>0.98175182481751821</v>
      </c>
      <c r="AA3515" s="25">
        <v>0.94764397905759157</v>
      </c>
      <c r="AB3515" s="25">
        <v>0.33300000000000002</v>
      </c>
      <c r="AC3515" s="25">
        <v>2.2200000000000001E-2</v>
      </c>
      <c r="AD3515" s="45">
        <v>390</v>
      </c>
      <c r="AE3515" s="104">
        <v>42</v>
      </c>
      <c r="AF3515" s="104"/>
      <c r="AG3515" s="104"/>
    </row>
    <row r="3516" spans="1:33">
      <c r="A3516" s="82" t="s">
        <v>136</v>
      </c>
      <c r="B3516" s="13" t="s">
        <v>75</v>
      </c>
      <c r="C3516" s="13" t="s">
        <v>188</v>
      </c>
      <c r="D3516" s="13">
        <v>2018</v>
      </c>
      <c r="E3516" s="13">
        <v>2019</v>
      </c>
      <c r="F3516" s="13" t="s">
        <v>324</v>
      </c>
      <c r="G3516" s="13"/>
      <c r="H3516" s="13"/>
      <c r="I3516" s="13"/>
      <c r="J3516" s="13"/>
      <c r="K3516" s="13"/>
      <c r="L3516" s="13"/>
      <c r="M3516" s="45">
        <v>22214</v>
      </c>
      <c r="N3516" s="45">
        <v>50091</v>
      </c>
      <c r="O3516" s="23"/>
      <c r="P3516" s="23"/>
      <c r="Q3516" s="23"/>
      <c r="R3516" s="23"/>
      <c r="S3516" s="23"/>
      <c r="T3516" s="23"/>
      <c r="U3516" s="23"/>
      <c r="V3516" s="23"/>
      <c r="W3516" s="45"/>
      <c r="X3516" s="45"/>
      <c r="Y3516" s="45"/>
      <c r="Z3516" s="25">
        <v>0.98858447488584478</v>
      </c>
      <c r="AA3516" s="25">
        <v>0.94496855345911945</v>
      </c>
      <c r="AB3516" s="25">
        <v>0</v>
      </c>
      <c r="AC3516" s="25">
        <v>6.6500000000000004E-2</v>
      </c>
      <c r="AD3516" s="45">
        <v>1352</v>
      </c>
      <c r="AE3516" s="104">
        <v>276</v>
      </c>
      <c r="AF3516" s="104"/>
      <c r="AG3516" s="104"/>
    </row>
    <row r="3517" spans="1:33">
      <c r="A3517" s="82" t="s">
        <v>137</v>
      </c>
      <c r="B3517" s="13" t="s">
        <v>75</v>
      </c>
      <c r="C3517" s="13" t="s">
        <v>188</v>
      </c>
      <c r="D3517" s="13">
        <v>2018</v>
      </c>
      <c r="E3517" s="13">
        <v>2019</v>
      </c>
      <c r="F3517" s="13" t="s">
        <v>324</v>
      </c>
      <c r="G3517" s="13"/>
      <c r="H3517" s="13"/>
      <c r="I3517" s="13"/>
      <c r="J3517" s="13"/>
      <c r="K3517" s="13"/>
      <c r="L3517" s="13"/>
      <c r="M3517" s="45">
        <v>613</v>
      </c>
      <c r="N3517" s="45">
        <v>1240</v>
      </c>
      <c r="O3517" s="23"/>
      <c r="P3517" s="23"/>
      <c r="Q3517" s="23"/>
      <c r="R3517" s="23"/>
      <c r="S3517" s="23"/>
      <c r="T3517" s="23"/>
      <c r="U3517" s="23"/>
      <c r="V3517" s="23"/>
      <c r="W3517" s="45"/>
      <c r="X3517" s="45"/>
      <c r="Y3517" s="45"/>
      <c r="Z3517" s="25">
        <v>0.96153846153846156</v>
      </c>
      <c r="AA3517" s="25">
        <v>0.89473684210526316</v>
      </c>
      <c r="AB3517" s="25">
        <v>0.33300000000000002</v>
      </c>
      <c r="AC3517" s="25">
        <v>2.2200000000000001E-2</v>
      </c>
      <c r="AD3517" s="45">
        <v>39</v>
      </c>
      <c r="AE3517" s="104">
        <v>5</v>
      </c>
      <c r="AF3517" s="104"/>
      <c r="AG3517" s="104"/>
    </row>
    <row r="3518" spans="1:33">
      <c r="A3518" s="82" t="s">
        <v>138</v>
      </c>
      <c r="B3518" s="13" t="s">
        <v>75</v>
      </c>
      <c r="C3518" s="13" t="s">
        <v>188</v>
      </c>
      <c r="D3518" s="13">
        <v>2018</v>
      </c>
      <c r="E3518" s="13">
        <v>2019</v>
      </c>
      <c r="F3518" s="13" t="s">
        <v>324</v>
      </c>
      <c r="G3518" s="13"/>
      <c r="H3518" s="13"/>
      <c r="I3518" s="13"/>
      <c r="J3518" s="13"/>
      <c r="K3518" s="13"/>
      <c r="L3518" s="13"/>
      <c r="M3518" s="45">
        <v>416</v>
      </c>
      <c r="N3518" s="45">
        <v>705</v>
      </c>
      <c r="O3518" s="23"/>
      <c r="P3518" s="23"/>
      <c r="Q3518" s="23"/>
      <c r="R3518" s="23"/>
      <c r="S3518" s="23"/>
      <c r="T3518" s="23"/>
      <c r="U3518" s="23"/>
      <c r="V3518" s="23"/>
      <c r="W3518" s="45"/>
      <c r="X3518" s="45"/>
      <c r="Y3518" s="45"/>
      <c r="Z3518" s="25">
        <v>0.96296296296296302</v>
      </c>
      <c r="AA3518" s="25">
        <v>0.88888888888888884</v>
      </c>
      <c r="AB3518" s="25">
        <v>0.33300000000000002</v>
      </c>
      <c r="AC3518" s="25">
        <v>2.2200000000000001E-2</v>
      </c>
      <c r="AD3518" s="45">
        <v>54</v>
      </c>
      <c r="AE3518" s="104">
        <v>11</v>
      </c>
      <c r="AF3518" s="104"/>
      <c r="AG3518" s="104"/>
    </row>
    <row r="3519" spans="1:33">
      <c r="A3519" s="82" t="s">
        <v>139</v>
      </c>
      <c r="B3519" s="13" t="s">
        <v>75</v>
      </c>
      <c r="C3519" s="13" t="s">
        <v>188</v>
      </c>
      <c r="D3519" s="13">
        <v>2018</v>
      </c>
      <c r="E3519" s="13">
        <v>2019</v>
      </c>
      <c r="F3519" s="13" t="s">
        <v>324</v>
      </c>
      <c r="G3519" s="13"/>
      <c r="H3519" s="13"/>
      <c r="I3519" s="13"/>
      <c r="J3519" s="13"/>
      <c r="K3519" s="13"/>
      <c r="L3519" s="13"/>
      <c r="M3519" s="45">
        <v>18043</v>
      </c>
      <c r="N3519" s="45">
        <v>39420</v>
      </c>
      <c r="O3519" s="23"/>
      <c r="P3519" s="23"/>
      <c r="Q3519" s="23"/>
      <c r="R3519" s="23"/>
      <c r="S3519" s="23"/>
      <c r="T3519" s="23"/>
      <c r="U3519" s="23"/>
      <c r="V3519" s="23"/>
      <c r="W3519" s="45"/>
      <c r="X3519" s="45"/>
      <c r="Y3519" s="45"/>
      <c r="Z3519" s="25">
        <v>0.99743589743589745</v>
      </c>
      <c r="AA3519" s="25">
        <v>0.95027624309392267</v>
      </c>
      <c r="AB3519" s="25">
        <v>0.5</v>
      </c>
      <c r="AC3519" s="25">
        <v>6.4500000000000002E-2</v>
      </c>
      <c r="AD3519" s="45">
        <v>2383</v>
      </c>
      <c r="AE3519" s="104">
        <v>487</v>
      </c>
      <c r="AF3519" s="104"/>
      <c r="AG3519" s="104"/>
    </row>
    <row r="3520" spans="1:33">
      <c r="A3520" s="82" t="s">
        <v>140</v>
      </c>
      <c r="B3520" s="13" t="s">
        <v>75</v>
      </c>
      <c r="C3520" s="13" t="s">
        <v>188</v>
      </c>
      <c r="D3520" s="13">
        <v>2018</v>
      </c>
      <c r="E3520" s="13">
        <v>2019</v>
      </c>
      <c r="F3520" s="13" t="s">
        <v>324</v>
      </c>
      <c r="G3520" s="13"/>
      <c r="H3520" s="13"/>
      <c r="I3520" s="13"/>
      <c r="J3520" s="13"/>
      <c r="K3520" s="13"/>
      <c r="L3520" s="13"/>
      <c r="M3520" s="45">
        <v>2707</v>
      </c>
      <c r="N3520" s="45">
        <v>5305</v>
      </c>
      <c r="O3520" s="23"/>
      <c r="P3520" s="23"/>
      <c r="Q3520" s="23"/>
      <c r="R3520" s="23"/>
      <c r="S3520" s="23"/>
      <c r="T3520" s="23"/>
      <c r="U3520" s="23"/>
      <c r="V3520" s="23"/>
      <c r="W3520" s="45"/>
      <c r="X3520" s="45"/>
      <c r="Y3520" s="45"/>
      <c r="Z3520" s="25">
        <v>0.94339622641509435</v>
      </c>
      <c r="AA3520" s="25">
        <v>0.98305084745762716</v>
      </c>
      <c r="AB3520" s="25">
        <v>0.33300000000000002</v>
      </c>
      <c r="AC3520" s="25">
        <v>2.2200000000000001E-2</v>
      </c>
      <c r="AD3520" s="45">
        <v>240</v>
      </c>
      <c r="AE3520" s="104">
        <v>57</v>
      </c>
      <c r="AF3520" s="104"/>
      <c r="AG3520" s="104"/>
    </row>
    <row r="3521" spans="1:33">
      <c r="A3521" s="82" t="s">
        <v>141</v>
      </c>
      <c r="B3521" s="13" t="s">
        <v>75</v>
      </c>
      <c r="C3521" s="13" t="s">
        <v>188</v>
      </c>
      <c r="D3521" s="13">
        <v>2018</v>
      </c>
      <c r="E3521" s="13">
        <v>2019</v>
      </c>
      <c r="F3521" s="13" t="s">
        <v>324</v>
      </c>
      <c r="G3521" s="13"/>
      <c r="H3521" s="13"/>
      <c r="I3521" s="13"/>
      <c r="J3521" s="13"/>
      <c r="K3521" s="13"/>
      <c r="L3521" s="13"/>
      <c r="M3521" s="45">
        <v>4302</v>
      </c>
      <c r="N3521" s="45">
        <v>7259</v>
      </c>
      <c r="O3521" s="23"/>
      <c r="P3521" s="23"/>
      <c r="Q3521" s="23"/>
      <c r="R3521" s="23"/>
      <c r="S3521" s="23"/>
      <c r="T3521" s="23"/>
      <c r="U3521" s="23"/>
      <c r="V3521" s="23"/>
      <c r="W3521" s="45"/>
      <c r="X3521" s="45"/>
      <c r="Y3521" s="45"/>
      <c r="Z3521" s="25">
        <v>0.92972972972972978</v>
      </c>
      <c r="AA3521" s="25">
        <v>0.84782608695652173</v>
      </c>
      <c r="AB3521" s="25">
        <v>0.33300000000000002</v>
      </c>
      <c r="AC3521" s="25">
        <v>2.2200000000000001E-2</v>
      </c>
      <c r="AD3521" s="45">
        <v>349</v>
      </c>
      <c r="AE3521" s="104">
        <v>110</v>
      </c>
      <c r="AF3521" s="104"/>
      <c r="AG3521" s="104"/>
    </row>
    <row r="3522" spans="1:33">
      <c r="A3522" s="82" t="s">
        <v>142</v>
      </c>
      <c r="B3522" s="13" t="s">
        <v>74</v>
      </c>
      <c r="C3522" s="13" t="s">
        <v>188</v>
      </c>
      <c r="D3522" s="13">
        <v>2018</v>
      </c>
      <c r="E3522" s="13">
        <v>2019</v>
      </c>
      <c r="F3522" s="13" t="s">
        <v>324</v>
      </c>
      <c r="G3522" s="13"/>
      <c r="H3522" s="13"/>
      <c r="I3522" s="13"/>
      <c r="J3522" s="13"/>
      <c r="K3522" s="13"/>
      <c r="L3522" s="13"/>
      <c r="M3522" s="45">
        <v>104251</v>
      </c>
      <c r="N3522" s="45">
        <v>206037</v>
      </c>
      <c r="O3522" s="23"/>
      <c r="P3522" s="23"/>
      <c r="Q3522" s="23"/>
      <c r="R3522" s="23"/>
      <c r="S3522" s="23"/>
      <c r="T3522" s="23"/>
      <c r="U3522" s="23"/>
      <c r="V3522" s="23"/>
      <c r="W3522" s="45"/>
      <c r="X3522" s="45"/>
      <c r="Y3522" s="45"/>
      <c r="Z3522" s="25">
        <v>0.9824380165289256</v>
      </c>
      <c r="AA3522" s="25">
        <v>0.99442275515895151</v>
      </c>
      <c r="AB3522" s="25">
        <v>0.3</v>
      </c>
      <c r="AC3522" s="25">
        <v>1.84E-2</v>
      </c>
      <c r="AD3522" s="45">
        <v>6462</v>
      </c>
      <c r="AE3522" s="104">
        <v>2363</v>
      </c>
      <c r="AF3522" s="104"/>
      <c r="AG3522" s="104"/>
    </row>
    <row r="3523" spans="1:33">
      <c r="A3523" s="82" t="s">
        <v>143</v>
      </c>
      <c r="B3523" s="13" t="s">
        <v>74</v>
      </c>
      <c r="C3523" s="13" t="s">
        <v>188</v>
      </c>
      <c r="D3523" s="13">
        <v>2018</v>
      </c>
      <c r="E3523" s="13">
        <v>2019</v>
      </c>
      <c r="F3523" s="13" t="s">
        <v>324</v>
      </c>
      <c r="G3523" s="13"/>
      <c r="H3523" s="13"/>
      <c r="I3523" s="13"/>
      <c r="J3523" s="13"/>
      <c r="K3523" s="13"/>
      <c r="L3523" s="13"/>
      <c r="M3523" s="45">
        <v>7901</v>
      </c>
      <c r="N3523" s="45">
        <v>14252</v>
      </c>
      <c r="O3523" s="23"/>
      <c r="P3523" s="23"/>
      <c r="Q3523" s="23"/>
      <c r="R3523" s="23"/>
      <c r="S3523" s="23"/>
      <c r="T3523" s="23"/>
      <c r="U3523" s="23"/>
      <c r="V3523" s="23"/>
      <c r="W3523" s="45"/>
      <c r="X3523" s="45"/>
      <c r="Y3523" s="45"/>
      <c r="Z3523" s="25">
        <v>0.99203187250996017</v>
      </c>
      <c r="AA3523" s="25">
        <v>0.92391304347826086</v>
      </c>
      <c r="AB3523" s="25">
        <v>0.33300000000000002</v>
      </c>
      <c r="AC3523" s="25">
        <v>2.2200000000000001E-2</v>
      </c>
      <c r="AD3523" s="45">
        <v>500</v>
      </c>
      <c r="AE3523" s="104">
        <v>270</v>
      </c>
      <c r="AF3523" s="104"/>
      <c r="AG3523" s="104"/>
    </row>
    <row r="3524" spans="1:33">
      <c r="A3524" s="82" t="s">
        <v>144</v>
      </c>
      <c r="B3524" s="13" t="s">
        <v>75</v>
      </c>
      <c r="C3524" s="13" t="s">
        <v>188</v>
      </c>
      <c r="D3524" s="13">
        <v>2018</v>
      </c>
      <c r="E3524" s="13">
        <v>2019</v>
      </c>
      <c r="F3524" s="13" t="s">
        <v>324</v>
      </c>
      <c r="G3524" s="13"/>
      <c r="H3524" s="13"/>
      <c r="I3524" s="13"/>
      <c r="J3524" s="13"/>
      <c r="K3524" s="13"/>
      <c r="L3524" s="13"/>
      <c r="M3524" s="45">
        <v>1088</v>
      </c>
      <c r="N3524" s="45">
        <v>1935</v>
      </c>
      <c r="O3524" s="23"/>
      <c r="P3524" s="23"/>
      <c r="Q3524" s="23"/>
      <c r="R3524" s="23"/>
      <c r="S3524" s="23"/>
      <c r="T3524" s="23"/>
      <c r="U3524" s="23"/>
      <c r="V3524" s="23"/>
      <c r="W3524" s="45"/>
      <c r="X3524" s="45"/>
      <c r="Y3524" s="45"/>
      <c r="Z3524" s="25">
        <v>1</v>
      </c>
      <c r="AA3524" s="25">
        <v>0.90322580645161288</v>
      </c>
      <c r="AB3524" s="25">
        <v>0.33300000000000002</v>
      </c>
      <c r="AC3524" s="25">
        <v>2.2200000000000001E-2</v>
      </c>
      <c r="AD3524" s="45">
        <v>94</v>
      </c>
      <c r="AE3524" s="104">
        <v>23</v>
      </c>
      <c r="AF3524" s="104"/>
      <c r="AG3524" s="104"/>
    </row>
    <row r="3525" spans="1:33">
      <c r="A3525" s="82" t="s">
        <v>145</v>
      </c>
      <c r="B3525" s="13" t="s">
        <v>75</v>
      </c>
      <c r="C3525" s="13" t="s">
        <v>188</v>
      </c>
      <c r="D3525" s="13">
        <v>2018</v>
      </c>
      <c r="E3525" s="13">
        <v>2019</v>
      </c>
      <c r="F3525" s="13" t="s">
        <v>324</v>
      </c>
      <c r="G3525" s="13"/>
      <c r="H3525" s="13"/>
      <c r="I3525" s="13"/>
      <c r="J3525" s="13"/>
      <c r="K3525" s="13"/>
      <c r="L3525" s="13"/>
      <c r="M3525" s="45">
        <v>112032</v>
      </c>
      <c r="N3525" s="45">
        <v>241257</v>
      </c>
      <c r="O3525" s="23"/>
      <c r="P3525" s="23"/>
      <c r="Q3525" s="23"/>
      <c r="R3525" s="23"/>
      <c r="S3525" s="23"/>
      <c r="T3525" s="23"/>
      <c r="U3525" s="23"/>
      <c r="V3525" s="23"/>
      <c r="W3525" s="45"/>
      <c r="X3525" s="45"/>
      <c r="Y3525" s="45"/>
      <c r="Z3525" s="25">
        <v>0.97914669223394057</v>
      </c>
      <c r="AA3525" s="25">
        <v>0.86681571382944744</v>
      </c>
      <c r="AB3525" s="25">
        <v>0.28599999999999998</v>
      </c>
      <c r="AC3525" s="25">
        <v>2.8500000000000001E-2</v>
      </c>
      <c r="AD3525" s="45">
        <v>7720</v>
      </c>
      <c r="AE3525" s="104">
        <v>2572</v>
      </c>
      <c r="AF3525" s="104"/>
      <c r="AG3525" s="104"/>
    </row>
    <row r="3526" spans="1:33">
      <c r="A3526" s="82" t="s">
        <v>146</v>
      </c>
      <c r="B3526" s="13" t="s">
        <v>74</v>
      </c>
      <c r="C3526" s="13" t="s">
        <v>188</v>
      </c>
      <c r="D3526" s="13">
        <v>2018</v>
      </c>
      <c r="E3526" s="13">
        <v>2019</v>
      </c>
      <c r="F3526" s="13" t="s">
        <v>324</v>
      </c>
      <c r="G3526" s="13"/>
      <c r="H3526" s="13"/>
      <c r="I3526" s="13"/>
      <c r="J3526" s="13"/>
      <c r="K3526" s="13"/>
      <c r="L3526" s="13"/>
      <c r="M3526" s="45">
        <v>93495</v>
      </c>
      <c r="N3526" s="45">
        <v>193436</v>
      </c>
      <c r="O3526" s="23"/>
      <c r="P3526" s="23"/>
      <c r="Q3526" s="23"/>
      <c r="R3526" s="23"/>
      <c r="S3526" s="23"/>
      <c r="T3526" s="23"/>
      <c r="U3526" s="23"/>
      <c r="V3526" s="23"/>
      <c r="W3526" s="45"/>
      <c r="X3526" s="45"/>
      <c r="Y3526" s="45"/>
      <c r="Z3526" s="25">
        <v>0.99112734864300622</v>
      </c>
      <c r="AA3526" s="25">
        <v>0.97328687572590011</v>
      </c>
      <c r="AB3526" s="25">
        <v>0.222</v>
      </c>
      <c r="AC3526" s="25">
        <v>9.4600000000000004E-2</v>
      </c>
      <c r="AD3526" s="45">
        <v>7007</v>
      </c>
      <c r="AE3526" s="104">
        <v>2650</v>
      </c>
      <c r="AF3526" s="104"/>
      <c r="AG3526" s="104"/>
    </row>
    <row r="3527" spans="1:33">
      <c r="A3527" s="82" t="s">
        <v>147</v>
      </c>
      <c r="B3527" s="13" t="s">
        <v>75</v>
      </c>
      <c r="C3527" s="13" t="s">
        <v>188</v>
      </c>
      <c r="D3527" s="13">
        <v>2018</v>
      </c>
      <c r="E3527" s="13">
        <v>2019</v>
      </c>
      <c r="F3527" s="13" t="s">
        <v>324</v>
      </c>
      <c r="G3527" s="13"/>
      <c r="H3527" s="13"/>
      <c r="I3527" s="13"/>
      <c r="J3527" s="13"/>
      <c r="K3527" s="13"/>
      <c r="L3527" s="13"/>
      <c r="M3527" s="45">
        <v>2123</v>
      </c>
      <c r="N3527" s="45">
        <v>4465</v>
      </c>
      <c r="O3527" s="23"/>
      <c r="P3527" s="23"/>
      <c r="Q3527" s="23"/>
      <c r="R3527" s="23"/>
      <c r="S3527" s="23"/>
      <c r="T3527" s="23"/>
      <c r="U3527" s="23"/>
      <c r="V3527" s="23"/>
      <c r="W3527" s="45"/>
      <c r="X3527" s="45"/>
      <c r="Y3527" s="45"/>
      <c r="Z3527" s="25">
        <v>0.96610169491525422</v>
      </c>
      <c r="AA3527" s="25">
        <v>0.88607594936708856</v>
      </c>
      <c r="AB3527" s="25">
        <v>0.33300000000000002</v>
      </c>
      <c r="AC3527" s="25">
        <v>2.2200000000000001E-2</v>
      </c>
      <c r="AD3527" s="45">
        <v>171</v>
      </c>
      <c r="AE3527" s="104">
        <v>43</v>
      </c>
      <c r="AF3527" s="104"/>
      <c r="AG3527" s="104"/>
    </row>
    <row r="3528" spans="1:33">
      <c r="A3528" s="82" t="s">
        <v>148</v>
      </c>
      <c r="B3528" s="13" t="s">
        <v>75</v>
      </c>
      <c r="C3528" s="13" t="s">
        <v>188</v>
      </c>
      <c r="D3528" s="13">
        <v>2018</v>
      </c>
      <c r="E3528" s="13">
        <v>2019</v>
      </c>
      <c r="F3528" s="13" t="s">
        <v>324</v>
      </c>
      <c r="G3528" s="13"/>
      <c r="H3528" s="13"/>
      <c r="I3528" s="13"/>
      <c r="J3528" s="13"/>
      <c r="K3528" s="13"/>
      <c r="L3528" s="13"/>
      <c r="M3528" s="45">
        <v>150681</v>
      </c>
      <c r="N3528" s="45">
        <v>323701</v>
      </c>
      <c r="O3528" s="23"/>
      <c r="P3528" s="23"/>
      <c r="Q3528" s="23"/>
      <c r="R3528" s="23"/>
      <c r="S3528" s="23"/>
      <c r="T3528" s="23"/>
      <c r="U3528" s="23"/>
      <c r="V3528" s="23"/>
      <c r="W3528" s="45"/>
      <c r="X3528" s="45"/>
      <c r="Y3528" s="45"/>
      <c r="Z3528" s="25">
        <v>0.99330570608861968</v>
      </c>
      <c r="AA3528" s="25">
        <v>0.95375854214123001</v>
      </c>
      <c r="AB3528" s="25">
        <v>0.36399999999999999</v>
      </c>
      <c r="AC3528" s="25">
        <v>3.61E-2</v>
      </c>
      <c r="AD3528" s="45">
        <v>9112</v>
      </c>
      <c r="AE3528" s="104">
        <v>2603</v>
      </c>
      <c r="AF3528" s="104"/>
      <c r="AG3528" s="104"/>
    </row>
    <row r="3529" spans="1:33">
      <c r="A3529" s="82" t="s">
        <v>149</v>
      </c>
      <c r="B3529" s="13" t="s">
        <v>74</v>
      </c>
      <c r="C3529" s="13" t="s">
        <v>188</v>
      </c>
      <c r="D3529" s="13">
        <v>2018</v>
      </c>
      <c r="E3529" s="13">
        <v>2019</v>
      </c>
      <c r="F3529" s="13" t="s">
        <v>324</v>
      </c>
      <c r="G3529" s="13"/>
      <c r="H3529" s="13"/>
      <c r="I3529" s="13"/>
      <c r="J3529" s="13"/>
      <c r="K3529" s="13"/>
      <c r="L3529" s="13"/>
      <c r="M3529" s="45">
        <v>132266</v>
      </c>
      <c r="N3529" s="45">
        <v>256328</v>
      </c>
      <c r="O3529" s="23"/>
      <c r="P3529" s="23"/>
      <c r="Q3529" s="23"/>
      <c r="R3529" s="23"/>
      <c r="S3529" s="23"/>
      <c r="T3529" s="23"/>
      <c r="U3529" s="23"/>
      <c r="V3529" s="23"/>
      <c r="W3529" s="45"/>
      <c r="X3529" s="45"/>
      <c r="Y3529" s="45"/>
      <c r="Z3529" s="25">
        <v>0.98570633005383335</v>
      </c>
      <c r="AA3529" s="25">
        <v>0.95561139028475717</v>
      </c>
      <c r="AB3529" s="25">
        <v>0.4</v>
      </c>
      <c r="AC3529" s="25">
        <v>0.14960000000000001</v>
      </c>
      <c r="AD3529" s="45">
        <v>9945</v>
      </c>
      <c r="AE3529" s="104">
        <v>4677</v>
      </c>
      <c r="AF3529" s="104"/>
      <c r="AG3529" s="104"/>
    </row>
    <row r="3530" spans="1:33">
      <c r="A3530" s="82" t="s">
        <v>150</v>
      </c>
      <c r="B3530" s="13" t="s">
        <v>74</v>
      </c>
      <c r="C3530" s="13" t="s">
        <v>188</v>
      </c>
      <c r="D3530" s="13">
        <v>2018</v>
      </c>
      <c r="E3530" s="13">
        <v>2019</v>
      </c>
      <c r="F3530" s="13" t="s">
        <v>324</v>
      </c>
      <c r="G3530" s="13"/>
      <c r="H3530" s="13"/>
      <c r="I3530" s="13"/>
      <c r="J3530" s="13"/>
      <c r="K3530" s="13"/>
      <c r="L3530" s="13"/>
      <c r="M3530" s="45">
        <v>31804</v>
      </c>
      <c r="N3530" s="45">
        <v>46591</v>
      </c>
      <c r="O3530" s="23"/>
      <c r="P3530" s="23"/>
      <c r="Q3530" s="23"/>
      <c r="R3530" s="23"/>
      <c r="S3530" s="23"/>
      <c r="T3530" s="23"/>
      <c r="U3530" s="23"/>
      <c r="V3530" s="23"/>
      <c r="W3530" s="45"/>
      <c r="X3530" s="45"/>
      <c r="Y3530" s="45"/>
      <c r="Z3530" s="25">
        <v>0.9733210671573137</v>
      </c>
      <c r="AA3530" s="25">
        <v>0.88850174216027877</v>
      </c>
      <c r="AB3530" s="25">
        <v>0.33300000000000002</v>
      </c>
      <c r="AC3530" s="25">
        <v>0.1094</v>
      </c>
      <c r="AD3530" s="45">
        <v>2275</v>
      </c>
      <c r="AE3530" s="104">
        <v>851</v>
      </c>
      <c r="AF3530" s="104"/>
      <c r="AG3530" s="104"/>
    </row>
    <row r="3531" spans="1:33">
      <c r="A3531" s="82" t="s">
        <v>151</v>
      </c>
      <c r="B3531" s="13" t="s">
        <v>75</v>
      </c>
      <c r="C3531" s="13" t="s">
        <v>188</v>
      </c>
      <c r="D3531" s="13">
        <v>2018</v>
      </c>
      <c r="E3531" s="13">
        <v>2019</v>
      </c>
      <c r="F3531" s="13" t="s">
        <v>324</v>
      </c>
      <c r="G3531" s="13"/>
      <c r="H3531" s="13"/>
      <c r="I3531" s="13"/>
      <c r="J3531" s="13"/>
      <c r="K3531" s="13"/>
      <c r="L3531" s="13"/>
      <c r="M3531" s="45">
        <v>43925</v>
      </c>
      <c r="N3531" s="45">
        <v>95098</v>
      </c>
      <c r="O3531" s="23"/>
      <c r="P3531" s="23"/>
      <c r="Q3531" s="23"/>
      <c r="R3531" s="23"/>
      <c r="S3531" s="23"/>
      <c r="T3531" s="23"/>
      <c r="U3531" s="23"/>
      <c r="V3531" s="23"/>
      <c r="W3531" s="45"/>
      <c r="X3531" s="45"/>
      <c r="Y3531" s="45"/>
      <c r="Z3531" s="25">
        <v>0.98491620111731848</v>
      </c>
      <c r="AA3531" s="25">
        <v>0.90322580645161288</v>
      </c>
      <c r="AB3531" s="25">
        <v>0</v>
      </c>
      <c r="AC3531" s="25">
        <v>2.3900000000000001E-2</v>
      </c>
      <c r="AD3531" s="45">
        <v>2753</v>
      </c>
      <c r="AE3531" s="104">
        <v>890</v>
      </c>
      <c r="AF3531" s="104"/>
      <c r="AG3531" s="104"/>
    </row>
    <row r="3532" spans="1:33">
      <c r="A3532" s="82" t="s">
        <v>152</v>
      </c>
      <c r="B3532" s="13" t="s">
        <v>74</v>
      </c>
      <c r="C3532" s="13" t="s">
        <v>188</v>
      </c>
      <c r="D3532" s="13">
        <v>2018</v>
      </c>
      <c r="E3532" s="13">
        <v>2019</v>
      </c>
      <c r="F3532" s="13" t="s">
        <v>324</v>
      </c>
      <c r="G3532" s="13"/>
      <c r="H3532" s="13"/>
      <c r="I3532" s="13"/>
      <c r="J3532" s="13"/>
      <c r="K3532" s="13"/>
      <c r="L3532" s="13"/>
      <c r="M3532" s="45">
        <v>8964</v>
      </c>
      <c r="N3532" s="45">
        <v>15238</v>
      </c>
      <c r="O3532" s="23"/>
      <c r="P3532" s="23"/>
      <c r="Q3532" s="23"/>
      <c r="R3532" s="23"/>
      <c r="S3532" s="23"/>
      <c r="T3532" s="23"/>
      <c r="U3532" s="23"/>
      <c r="V3532" s="23"/>
      <c r="W3532" s="45"/>
      <c r="X3532" s="45"/>
      <c r="Y3532" s="45"/>
      <c r="Z3532" s="25">
        <v>0.97979797979797978</v>
      </c>
      <c r="AA3532" s="25">
        <v>0.97959183673469385</v>
      </c>
      <c r="AB3532" s="25">
        <v>0.33300000000000002</v>
      </c>
      <c r="AC3532" s="25">
        <v>2.2200000000000001E-2</v>
      </c>
      <c r="AD3532" s="45">
        <v>707</v>
      </c>
      <c r="AE3532" s="104">
        <v>178</v>
      </c>
      <c r="AF3532" s="104"/>
      <c r="AG3532" s="104"/>
    </row>
    <row r="3533" spans="1:33">
      <c r="A3533" s="82" t="s">
        <v>153</v>
      </c>
      <c r="B3533" s="13" t="s">
        <v>74</v>
      </c>
      <c r="C3533" s="13" t="s">
        <v>188</v>
      </c>
      <c r="D3533" s="13">
        <v>2018</v>
      </c>
      <c r="E3533" s="13">
        <v>2019</v>
      </c>
      <c r="F3533" s="13" t="s">
        <v>324</v>
      </c>
      <c r="G3533" s="13"/>
      <c r="H3533" s="13"/>
      <c r="I3533" s="13"/>
      <c r="J3533" s="13"/>
      <c r="K3533" s="13"/>
      <c r="L3533" s="13"/>
      <c r="M3533" s="45">
        <v>11391</v>
      </c>
      <c r="N3533" s="45">
        <v>21305</v>
      </c>
      <c r="O3533" s="23"/>
      <c r="P3533" s="23"/>
      <c r="Q3533" s="23"/>
      <c r="R3533" s="23"/>
      <c r="S3533" s="23"/>
      <c r="T3533" s="23"/>
      <c r="U3533" s="23"/>
      <c r="V3533" s="23"/>
      <c r="W3533" s="45"/>
      <c r="X3533" s="45"/>
      <c r="Y3533" s="45"/>
      <c r="Z3533" s="25">
        <v>0.99246231155778897</v>
      </c>
      <c r="AA3533" s="25">
        <v>0.91393442622950816</v>
      </c>
      <c r="AB3533" s="25">
        <v>0.33300000000000002</v>
      </c>
      <c r="AC3533" s="25">
        <v>2.2200000000000001E-2</v>
      </c>
      <c r="AD3533" s="45">
        <v>913</v>
      </c>
      <c r="AE3533" s="104">
        <v>305</v>
      </c>
      <c r="AF3533" s="104"/>
      <c r="AG3533" s="104"/>
    </row>
    <row r="3534" spans="1:33">
      <c r="A3534" s="82" t="s">
        <v>154</v>
      </c>
      <c r="B3534" s="13" t="s">
        <v>74</v>
      </c>
      <c r="C3534" s="13" t="s">
        <v>188</v>
      </c>
      <c r="D3534" s="13">
        <v>2018</v>
      </c>
      <c r="E3534" s="13">
        <v>2019</v>
      </c>
      <c r="F3534" s="13" t="s">
        <v>324</v>
      </c>
      <c r="G3534" s="13"/>
      <c r="H3534" s="13"/>
      <c r="I3534" s="13"/>
      <c r="J3534" s="13"/>
      <c r="K3534" s="13"/>
      <c r="L3534" s="13"/>
      <c r="M3534" s="45">
        <v>20326</v>
      </c>
      <c r="N3534" s="45">
        <v>37785</v>
      </c>
      <c r="O3534" s="23"/>
      <c r="P3534" s="23"/>
      <c r="Q3534" s="23"/>
      <c r="R3534" s="23"/>
      <c r="S3534" s="23"/>
      <c r="T3534" s="23"/>
      <c r="U3534" s="23"/>
      <c r="V3534" s="23"/>
      <c r="W3534" s="45"/>
      <c r="X3534" s="45"/>
      <c r="Y3534" s="45"/>
      <c r="Z3534" s="25">
        <v>0.84370579915134369</v>
      </c>
      <c r="AA3534" s="25">
        <v>0.78595317725752512</v>
      </c>
      <c r="AB3534" s="25">
        <v>0.33300000000000002</v>
      </c>
      <c r="AC3534" s="25">
        <v>2.2200000000000001E-2</v>
      </c>
      <c r="AD3534" s="45">
        <v>2005</v>
      </c>
      <c r="AE3534" s="104">
        <v>748</v>
      </c>
      <c r="AF3534" s="104"/>
      <c r="AG3534" s="104"/>
    </row>
    <row r="3535" spans="1:33">
      <c r="A3535" s="82" t="s">
        <v>155</v>
      </c>
      <c r="B3535" s="13" t="s">
        <v>74</v>
      </c>
      <c r="C3535" s="13" t="s">
        <v>188</v>
      </c>
      <c r="D3535" s="13">
        <v>2018</v>
      </c>
      <c r="E3535" s="13">
        <v>2019</v>
      </c>
      <c r="F3535" s="13" t="s">
        <v>324</v>
      </c>
      <c r="G3535" s="13"/>
      <c r="H3535" s="13"/>
      <c r="I3535" s="13"/>
      <c r="J3535" s="13"/>
      <c r="K3535" s="13"/>
      <c r="L3535" s="13"/>
      <c r="M3535" s="45">
        <v>39781</v>
      </c>
      <c r="N3535" s="45">
        <v>74558</v>
      </c>
      <c r="O3535" s="23"/>
      <c r="P3535" s="23"/>
      <c r="Q3535" s="23"/>
      <c r="R3535" s="23"/>
      <c r="S3535" s="23"/>
      <c r="T3535" s="23"/>
      <c r="U3535" s="23"/>
      <c r="V3535" s="23"/>
      <c r="W3535" s="45"/>
      <c r="X3535" s="45"/>
      <c r="Y3535" s="45"/>
      <c r="Z3535" s="25">
        <v>0.99311400153022189</v>
      </c>
      <c r="AA3535" s="25">
        <v>0.9238683127572016</v>
      </c>
      <c r="AB3535" s="25">
        <v>0.4</v>
      </c>
      <c r="AC3535" s="25">
        <v>0.1124</v>
      </c>
      <c r="AD3535" s="45">
        <v>2511</v>
      </c>
      <c r="AE3535" s="104">
        <v>871</v>
      </c>
      <c r="AF3535" s="104"/>
      <c r="AG3535" s="104"/>
    </row>
    <row r="3536" spans="1:33">
      <c r="A3536" s="82" t="s">
        <v>156</v>
      </c>
      <c r="B3536" s="13" t="s">
        <v>74</v>
      </c>
      <c r="C3536" s="13" t="s">
        <v>188</v>
      </c>
      <c r="D3536" s="13">
        <v>2018</v>
      </c>
      <c r="E3536" s="13">
        <v>2019</v>
      </c>
      <c r="F3536" s="13" t="s">
        <v>324</v>
      </c>
      <c r="G3536" s="13"/>
      <c r="H3536" s="13"/>
      <c r="I3536" s="13"/>
      <c r="J3536" s="13"/>
      <c r="K3536" s="13"/>
      <c r="L3536" s="13"/>
      <c r="M3536" s="45">
        <v>13792</v>
      </c>
      <c r="N3536" s="45">
        <v>23608</v>
      </c>
      <c r="O3536" s="23"/>
      <c r="P3536" s="23"/>
      <c r="Q3536" s="23"/>
      <c r="R3536" s="23"/>
      <c r="S3536" s="23"/>
      <c r="T3536" s="23"/>
      <c r="U3536" s="23"/>
      <c r="V3536" s="23"/>
      <c r="W3536" s="45"/>
      <c r="X3536" s="45"/>
      <c r="Y3536" s="45"/>
      <c r="Z3536" s="25">
        <v>0.99332220367278801</v>
      </c>
      <c r="AA3536" s="25">
        <v>0.97860962566844922</v>
      </c>
      <c r="AB3536" s="25">
        <v>0.33300000000000002</v>
      </c>
      <c r="AC3536" s="25">
        <v>2.2200000000000001E-2</v>
      </c>
      <c r="AD3536" s="45">
        <v>898</v>
      </c>
      <c r="AE3536" s="104">
        <v>328</v>
      </c>
      <c r="AF3536" s="104"/>
      <c r="AG3536" s="104"/>
    </row>
    <row r="3537" spans="1:33">
      <c r="A3537" s="82" t="s">
        <v>157</v>
      </c>
      <c r="B3537" s="13" t="s">
        <v>75</v>
      </c>
      <c r="C3537" s="13" t="s">
        <v>188</v>
      </c>
      <c r="D3537" s="13">
        <v>2018</v>
      </c>
      <c r="E3537" s="13">
        <v>2019</v>
      </c>
      <c r="F3537" s="13" t="s">
        <v>324</v>
      </c>
      <c r="G3537" s="13"/>
      <c r="H3537" s="13"/>
      <c r="I3537" s="13"/>
      <c r="J3537" s="13"/>
      <c r="K3537" s="13"/>
      <c r="L3537" s="13"/>
      <c r="M3537" s="45">
        <v>11720</v>
      </c>
      <c r="N3537" s="45">
        <v>21517</v>
      </c>
      <c r="O3537" s="23"/>
      <c r="P3537" s="23"/>
      <c r="Q3537" s="23"/>
      <c r="R3537" s="23"/>
      <c r="S3537" s="23"/>
      <c r="T3537" s="23"/>
      <c r="U3537" s="23"/>
      <c r="V3537" s="23"/>
      <c r="W3537" s="45"/>
      <c r="X3537" s="45"/>
      <c r="Y3537" s="45"/>
      <c r="Z3537" s="25">
        <v>0.97430830039525695</v>
      </c>
      <c r="AA3537" s="25">
        <v>0.96192893401015234</v>
      </c>
      <c r="AB3537" s="25">
        <v>0.33300000000000002</v>
      </c>
      <c r="AC3537" s="25">
        <v>2.2200000000000001E-2</v>
      </c>
      <c r="AD3537" s="45">
        <v>922</v>
      </c>
      <c r="AE3537" s="104">
        <v>197</v>
      </c>
      <c r="AF3537" s="104"/>
      <c r="AG3537" s="104"/>
    </row>
    <row r="3538" spans="1:33">
      <c r="A3538" s="82" t="s">
        <v>158</v>
      </c>
      <c r="B3538" s="13" t="s">
        <v>75</v>
      </c>
      <c r="C3538" s="13" t="s">
        <v>188</v>
      </c>
      <c r="D3538" s="13">
        <v>2018</v>
      </c>
      <c r="E3538" s="13">
        <v>2019</v>
      </c>
      <c r="F3538" s="13" t="s">
        <v>324</v>
      </c>
      <c r="G3538" s="13"/>
      <c r="H3538" s="13"/>
      <c r="I3538" s="13"/>
      <c r="J3538" s="13"/>
      <c r="K3538" s="13"/>
      <c r="L3538" s="13"/>
      <c r="M3538" s="45">
        <v>132</v>
      </c>
      <c r="N3538" s="45">
        <v>214</v>
      </c>
      <c r="O3538" s="23"/>
      <c r="P3538" s="23"/>
      <c r="Q3538" s="23"/>
      <c r="R3538" s="23"/>
      <c r="S3538" s="23"/>
      <c r="T3538" s="23"/>
      <c r="U3538" s="23"/>
      <c r="V3538" s="23"/>
      <c r="W3538" s="45"/>
      <c r="X3538" s="45"/>
      <c r="Y3538" s="45"/>
      <c r="Z3538" s="25" t="e">
        <v>#DIV/0!</v>
      </c>
      <c r="AA3538" s="25" t="e">
        <v>#DIV/0!</v>
      </c>
      <c r="AB3538" s="25">
        <v>0.33300000000000002</v>
      </c>
      <c r="AC3538" s="25">
        <v>2.2200000000000001E-2</v>
      </c>
      <c r="AD3538" s="45">
        <v>0</v>
      </c>
      <c r="AE3538" s="104">
        <v>0</v>
      </c>
      <c r="AF3538" s="104"/>
      <c r="AG3538" s="104"/>
    </row>
    <row r="3539" spans="1:33">
      <c r="A3539" s="82" t="s">
        <v>159</v>
      </c>
      <c r="B3539" s="13" t="s">
        <v>75</v>
      </c>
      <c r="C3539" s="13" t="s">
        <v>188</v>
      </c>
      <c r="D3539" s="13">
        <v>2018</v>
      </c>
      <c r="E3539" s="13">
        <v>2019</v>
      </c>
      <c r="F3539" s="13" t="s">
        <v>324</v>
      </c>
      <c r="G3539" s="13"/>
      <c r="H3539" s="13"/>
      <c r="I3539" s="13"/>
      <c r="J3539" s="13"/>
      <c r="K3539" s="13"/>
      <c r="L3539" s="13"/>
      <c r="M3539" s="45">
        <v>3162</v>
      </c>
      <c r="N3539" s="45">
        <v>6407</v>
      </c>
      <c r="O3539" s="23"/>
      <c r="P3539" s="23"/>
      <c r="Q3539" s="23"/>
      <c r="R3539" s="23"/>
      <c r="S3539" s="23"/>
      <c r="T3539" s="23"/>
      <c r="U3539" s="23"/>
      <c r="V3539" s="23"/>
      <c r="W3539" s="45"/>
      <c r="X3539" s="45"/>
      <c r="Y3539" s="45"/>
      <c r="Z3539" s="25">
        <v>1</v>
      </c>
      <c r="AA3539" s="25">
        <v>0.93076923076923079</v>
      </c>
      <c r="AB3539" s="25">
        <v>0.33300000000000002</v>
      </c>
      <c r="AC3539" s="25">
        <v>2.2200000000000001E-2</v>
      </c>
      <c r="AD3539" s="45">
        <v>294</v>
      </c>
      <c r="AE3539" s="104">
        <v>115</v>
      </c>
      <c r="AF3539" s="104"/>
      <c r="AG3539" s="104"/>
    </row>
    <row r="3540" spans="1:33">
      <c r="A3540" s="82" t="s">
        <v>160</v>
      </c>
      <c r="B3540" s="13" t="s">
        <v>74</v>
      </c>
      <c r="C3540" s="13" t="s">
        <v>188</v>
      </c>
      <c r="D3540" s="13">
        <v>2018</v>
      </c>
      <c r="E3540" s="13">
        <v>2019</v>
      </c>
      <c r="F3540" s="13" t="s">
        <v>324</v>
      </c>
      <c r="G3540" s="13"/>
      <c r="H3540" s="13"/>
      <c r="I3540" s="13"/>
      <c r="J3540" s="13"/>
      <c r="K3540" s="13"/>
      <c r="L3540" s="13"/>
      <c r="M3540" s="45">
        <v>19622</v>
      </c>
      <c r="N3540" s="45">
        <v>36196</v>
      </c>
      <c r="O3540" s="23"/>
      <c r="P3540" s="23"/>
      <c r="Q3540" s="23"/>
      <c r="R3540" s="23"/>
      <c r="S3540" s="23"/>
      <c r="T3540" s="23"/>
      <c r="U3540" s="23"/>
      <c r="V3540" s="23"/>
      <c r="W3540" s="45"/>
      <c r="X3540" s="45"/>
      <c r="Y3540" s="45"/>
      <c r="Z3540" s="25">
        <v>0.97276853252647499</v>
      </c>
      <c r="AA3540" s="25">
        <v>0.93370165745856348</v>
      </c>
      <c r="AB3540" s="25">
        <v>0</v>
      </c>
      <c r="AC3540" s="25">
        <v>2.7199999999999998E-2</v>
      </c>
      <c r="AD3540" s="45">
        <v>1251</v>
      </c>
      <c r="AE3540" s="104">
        <v>457</v>
      </c>
      <c r="AF3540" s="104"/>
      <c r="AG3540" s="104"/>
    </row>
    <row r="3541" spans="1:33">
      <c r="A3541" s="82" t="s">
        <v>161</v>
      </c>
      <c r="B3541" s="13" t="s">
        <v>74</v>
      </c>
      <c r="C3541" s="13" t="s">
        <v>188</v>
      </c>
      <c r="D3541" s="13">
        <v>2018</v>
      </c>
      <c r="E3541" s="13">
        <v>2019</v>
      </c>
      <c r="F3541" s="13" t="s">
        <v>324</v>
      </c>
      <c r="G3541" s="13"/>
      <c r="H3541" s="13"/>
      <c r="I3541" s="13"/>
      <c r="J3541" s="13"/>
      <c r="K3541" s="13"/>
      <c r="L3541" s="13"/>
      <c r="M3541" s="45">
        <v>15389</v>
      </c>
      <c r="N3541" s="45">
        <v>26120</v>
      </c>
      <c r="O3541" s="23"/>
      <c r="P3541" s="23"/>
      <c r="Q3541" s="23"/>
      <c r="R3541" s="23"/>
      <c r="S3541" s="23"/>
      <c r="T3541" s="23"/>
      <c r="U3541" s="23"/>
      <c r="V3541" s="23"/>
      <c r="W3541" s="45"/>
      <c r="X3541" s="45"/>
      <c r="Y3541" s="45"/>
      <c r="Z3541" s="25">
        <v>0.96226415094339623</v>
      </c>
      <c r="AA3541" s="25">
        <v>0.66968325791855199</v>
      </c>
      <c r="AB3541" s="25">
        <v>0.33300000000000002</v>
      </c>
      <c r="AC3541" s="25">
        <v>2.2200000000000001E-2</v>
      </c>
      <c r="AD3541" s="45">
        <v>864</v>
      </c>
      <c r="AE3541" s="104">
        <v>330</v>
      </c>
      <c r="AF3541" s="104"/>
      <c r="AG3541" s="104"/>
    </row>
    <row r="3542" spans="1:33">
      <c r="A3542" s="82" t="s">
        <v>162</v>
      </c>
      <c r="B3542" s="13" t="s">
        <v>75</v>
      </c>
      <c r="C3542" s="13" t="s">
        <v>188</v>
      </c>
      <c r="D3542" s="13">
        <v>2018</v>
      </c>
      <c r="E3542" s="13">
        <v>2019</v>
      </c>
      <c r="F3542" s="13" t="s">
        <v>324</v>
      </c>
      <c r="G3542" s="13"/>
      <c r="H3542" s="13"/>
      <c r="I3542" s="13"/>
      <c r="J3542" s="13"/>
      <c r="K3542" s="13"/>
      <c r="L3542" s="13"/>
      <c r="M3542" s="45">
        <v>35274</v>
      </c>
      <c r="N3542" s="45">
        <v>72985</v>
      </c>
      <c r="O3542" s="23"/>
      <c r="P3542" s="23"/>
      <c r="Q3542" s="23"/>
      <c r="R3542" s="23"/>
      <c r="S3542" s="23"/>
      <c r="T3542" s="23"/>
      <c r="U3542" s="23"/>
      <c r="V3542" s="23"/>
      <c r="W3542" s="45"/>
      <c r="X3542" s="45"/>
      <c r="Y3542" s="45"/>
      <c r="Z3542" s="25">
        <v>0.94006116207951074</v>
      </c>
      <c r="AA3542" s="25">
        <v>0.90176991150442476</v>
      </c>
      <c r="AB3542" s="25">
        <v>0.66700000000000004</v>
      </c>
      <c r="AC3542" s="25">
        <v>3.0800000000000001E-2</v>
      </c>
      <c r="AD3542" s="45">
        <v>2467</v>
      </c>
      <c r="AE3542" s="104">
        <v>581</v>
      </c>
      <c r="AF3542" s="104"/>
      <c r="AG3542" s="104"/>
    </row>
    <row r="3543" spans="1:33">
      <c r="A3543" s="82" t="s">
        <v>163</v>
      </c>
      <c r="B3543" s="13" t="s">
        <v>75</v>
      </c>
      <c r="C3543" s="13" t="s">
        <v>188</v>
      </c>
      <c r="D3543" s="13">
        <v>2018</v>
      </c>
      <c r="E3543" s="13">
        <v>2019</v>
      </c>
      <c r="F3543" s="13" t="s">
        <v>324</v>
      </c>
      <c r="G3543" s="13"/>
      <c r="H3543" s="13"/>
      <c r="I3543" s="13"/>
      <c r="J3543" s="13"/>
      <c r="K3543" s="13"/>
      <c r="L3543" s="13"/>
      <c r="M3543" s="45">
        <v>4964</v>
      </c>
      <c r="N3543" s="45">
        <v>11187</v>
      </c>
      <c r="O3543" s="23"/>
      <c r="P3543" s="23"/>
      <c r="Q3543" s="23"/>
      <c r="R3543" s="23"/>
      <c r="S3543" s="23"/>
      <c r="T3543" s="23"/>
      <c r="U3543" s="23"/>
      <c r="V3543" s="23"/>
      <c r="W3543" s="45"/>
      <c r="X3543" s="45"/>
      <c r="Y3543" s="45"/>
      <c r="Z3543" s="25">
        <v>1</v>
      </c>
      <c r="AA3543" s="25">
        <v>0.95774647887323938</v>
      </c>
      <c r="AB3543" s="25">
        <v>0.33300000000000002</v>
      </c>
      <c r="AC3543" s="25">
        <v>2.2200000000000001E-2</v>
      </c>
      <c r="AD3543" s="45">
        <v>314</v>
      </c>
      <c r="AE3543" s="104">
        <v>122</v>
      </c>
      <c r="AF3543" s="104"/>
      <c r="AG3543" s="104"/>
    </row>
    <row r="3544" spans="1:33">
      <c r="A3544" s="82" t="s">
        <v>164</v>
      </c>
      <c r="B3544" s="13" t="s">
        <v>75</v>
      </c>
      <c r="C3544" s="13" t="s">
        <v>188</v>
      </c>
      <c r="D3544" s="13">
        <v>2018</v>
      </c>
      <c r="E3544" s="13">
        <v>2019</v>
      </c>
      <c r="F3544" s="13" t="s">
        <v>324</v>
      </c>
      <c r="G3544" s="13"/>
      <c r="H3544" s="13"/>
      <c r="I3544" s="13"/>
      <c r="J3544" s="13"/>
      <c r="K3544" s="13"/>
      <c r="L3544" s="13"/>
      <c r="M3544" s="45">
        <v>4153</v>
      </c>
      <c r="N3544" s="45">
        <v>8668</v>
      </c>
      <c r="O3544" s="23"/>
      <c r="P3544" s="23"/>
      <c r="Q3544" s="23"/>
      <c r="R3544" s="23"/>
      <c r="S3544" s="23"/>
      <c r="T3544" s="23"/>
      <c r="U3544" s="23"/>
      <c r="V3544" s="23"/>
      <c r="W3544" s="45"/>
      <c r="X3544" s="45"/>
      <c r="Y3544" s="45"/>
      <c r="Z3544" s="25">
        <v>0.93684210526315792</v>
      </c>
      <c r="AA3544" s="25">
        <v>0.90604026845637586</v>
      </c>
      <c r="AB3544" s="25">
        <v>0.33300000000000002</v>
      </c>
      <c r="AC3544" s="25">
        <v>2.2200000000000001E-2</v>
      </c>
      <c r="AD3544" s="45">
        <v>345</v>
      </c>
      <c r="AE3544" s="104">
        <v>82</v>
      </c>
      <c r="AF3544" s="104"/>
      <c r="AG3544" s="104"/>
    </row>
    <row r="3545" spans="1:33">
      <c r="A3545" s="82" t="s">
        <v>165</v>
      </c>
      <c r="B3545" s="13" t="s">
        <v>75</v>
      </c>
      <c r="C3545" s="13" t="s">
        <v>188</v>
      </c>
      <c r="D3545" s="13">
        <v>2018</v>
      </c>
      <c r="E3545" s="13">
        <v>2019</v>
      </c>
      <c r="F3545" s="13" t="s">
        <v>324</v>
      </c>
      <c r="G3545" s="13"/>
      <c r="H3545" s="13"/>
      <c r="I3545" s="13"/>
      <c r="J3545" s="13"/>
      <c r="K3545" s="13"/>
      <c r="L3545" s="13"/>
      <c r="M3545" s="45">
        <v>942</v>
      </c>
      <c r="N3545" s="45">
        <v>1649</v>
      </c>
      <c r="O3545" s="23"/>
      <c r="P3545" s="23"/>
      <c r="Q3545" s="23"/>
      <c r="R3545" s="23"/>
      <c r="S3545" s="23"/>
      <c r="T3545" s="23"/>
      <c r="U3545" s="23"/>
      <c r="V3545" s="23"/>
      <c r="W3545" s="45"/>
      <c r="X3545" s="45"/>
      <c r="Y3545" s="45"/>
      <c r="Z3545" s="25">
        <v>1</v>
      </c>
      <c r="AA3545" s="25">
        <v>0.97727272727272729</v>
      </c>
      <c r="AB3545" s="25">
        <v>0.33300000000000002</v>
      </c>
      <c r="AC3545" s="25">
        <v>2.2200000000000001E-2</v>
      </c>
      <c r="AD3545" s="45">
        <v>77</v>
      </c>
      <c r="AE3545" s="104">
        <v>16</v>
      </c>
      <c r="AF3545" s="104"/>
      <c r="AG3545" s="104"/>
    </row>
    <row r="3546" spans="1:33">
      <c r="A3546" s="82" t="s">
        <v>166</v>
      </c>
      <c r="B3546" s="13" t="s">
        <v>74</v>
      </c>
      <c r="C3546" s="13" t="s">
        <v>188</v>
      </c>
      <c r="D3546" s="13">
        <v>2018</v>
      </c>
      <c r="E3546" s="13">
        <v>2019</v>
      </c>
      <c r="F3546" s="13" t="s">
        <v>324</v>
      </c>
      <c r="G3546" s="13"/>
      <c r="H3546" s="13"/>
      <c r="I3546" s="13"/>
      <c r="J3546" s="13"/>
      <c r="K3546" s="13"/>
      <c r="L3546" s="13"/>
      <c r="M3546" s="45">
        <v>48633</v>
      </c>
      <c r="N3546" s="45">
        <v>110651</v>
      </c>
      <c r="O3546" s="23"/>
      <c r="P3546" s="23"/>
      <c r="Q3546" s="23"/>
      <c r="R3546" s="23"/>
      <c r="S3546" s="23"/>
      <c r="T3546" s="23"/>
      <c r="U3546" s="23"/>
      <c r="V3546" s="23"/>
      <c r="W3546" s="45"/>
      <c r="X3546" s="45"/>
      <c r="Y3546" s="45"/>
      <c r="Z3546" s="25">
        <v>0.95038167938931295</v>
      </c>
      <c r="AA3546" s="25">
        <v>0.91073326248671627</v>
      </c>
      <c r="AB3546" s="25">
        <v>0.33300000000000002</v>
      </c>
      <c r="AC3546" s="25">
        <v>6.8599999999999994E-2</v>
      </c>
      <c r="AD3546" s="45">
        <v>2810</v>
      </c>
      <c r="AE3546" s="104">
        <v>227</v>
      </c>
      <c r="AF3546" s="104"/>
      <c r="AG3546" s="104"/>
    </row>
    <row r="3547" spans="1:33">
      <c r="A3547" s="82" t="s">
        <v>167</v>
      </c>
      <c r="B3547" s="13" t="s">
        <v>75</v>
      </c>
      <c r="C3547" s="13" t="s">
        <v>188</v>
      </c>
      <c r="D3547" s="13">
        <v>2018</v>
      </c>
      <c r="E3547" s="13">
        <v>2019</v>
      </c>
      <c r="F3547" s="13" t="s">
        <v>324</v>
      </c>
      <c r="G3547" s="13"/>
      <c r="H3547" s="13"/>
      <c r="I3547" s="13"/>
      <c r="J3547" s="13"/>
      <c r="K3547" s="13"/>
      <c r="L3547" s="13"/>
      <c r="M3547" s="45">
        <v>2715</v>
      </c>
      <c r="N3547" s="45">
        <v>4611</v>
      </c>
      <c r="O3547" s="23"/>
      <c r="P3547" s="23"/>
      <c r="Q3547" s="23"/>
      <c r="R3547" s="23"/>
      <c r="S3547" s="23"/>
      <c r="T3547" s="23"/>
      <c r="U3547" s="23"/>
      <c r="V3547" s="23"/>
      <c r="W3547" s="45"/>
      <c r="X3547" s="45"/>
      <c r="Y3547" s="45"/>
      <c r="Z3547" s="25">
        <v>0.95614035087719296</v>
      </c>
      <c r="AA3547" s="25">
        <v>0.95789473684210524</v>
      </c>
      <c r="AB3547" s="25">
        <v>0.33300000000000002</v>
      </c>
      <c r="AC3547" s="25">
        <v>2.2200000000000001E-2</v>
      </c>
      <c r="AD3547" s="45">
        <v>215</v>
      </c>
      <c r="AE3547" s="104">
        <v>48</v>
      </c>
      <c r="AF3547" s="104"/>
      <c r="AG3547" s="104"/>
    </row>
    <row r="3548" spans="1:33">
      <c r="A3548" s="82" t="s">
        <v>168</v>
      </c>
      <c r="B3548" s="13" t="s">
        <v>74</v>
      </c>
      <c r="C3548" s="13" t="s">
        <v>188</v>
      </c>
      <c r="D3548" s="13">
        <v>2018</v>
      </c>
      <c r="E3548" s="13">
        <v>2019</v>
      </c>
      <c r="F3548" s="13" t="s">
        <v>324</v>
      </c>
      <c r="G3548" s="13"/>
      <c r="H3548" s="13"/>
      <c r="I3548" s="13"/>
      <c r="J3548" s="13"/>
      <c r="K3548" s="13"/>
      <c r="L3548" s="13"/>
      <c r="M3548" s="45">
        <v>32494</v>
      </c>
      <c r="N3548" s="45">
        <v>62835</v>
      </c>
      <c r="O3548" s="23"/>
      <c r="P3548" s="23"/>
      <c r="Q3548" s="23"/>
      <c r="R3548" s="23"/>
      <c r="S3548" s="23"/>
      <c r="T3548" s="23"/>
      <c r="U3548" s="23"/>
      <c r="V3548" s="23"/>
      <c r="W3548" s="45"/>
      <c r="X3548" s="45"/>
      <c r="Y3548" s="45"/>
      <c r="Z3548" s="25">
        <v>0.99599358974358976</v>
      </c>
      <c r="AA3548" s="25">
        <v>0.95</v>
      </c>
      <c r="AB3548" s="25">
        <v>0.66700000000000004</v>
      </c>
      <c r="AC3548" s="25">
        <v>4.9399999999999999E-2</v>
      </c>
      <c r="AD3548" s="45">
        <v>2267</v>
      </c>
      <c r="AE3548" s="104">
        <v>554</v>
      </c>
      <c r="AF3548" s="104"/>
      <c r="AG3548" s="104"/>
    </row>
    <row r="3549" spans="1:33">
      <c r="A3549" s="82" t="s">
        <v>169</v>
      </c>
      <c r="B3549" s="13" t="s">
        <v>74</v>
      </c>
      <c r="C3549" s="13" t="s">
        <v>188</v>
      </c>
      <c r="D3549" s="13">
        <v>2018</v>
      </c>
      <c r="E3549" s="13">
        <v>2019</v>
      </c>
      <c r="F3549" s="13" t="s">
        <v>324</v>
      </c>
      <c r="G3549" s="13"/>
      <c r="H3549" s="13"/>
      <c r="I3549" s="13"/>
      <c r="J3549" s="13"/>
      <c r="K3549" s="13"/>
      <c r="L3549" s="13"/>
      <c r="M3549" s="45">
        <v>9890</v>
      </c>
      <c r="N3549" s="45">
        <v>17412</v>
      </c>
      <c r="O3549" s="23"/>
      <c r="P3549" s="23"/>
      <c r="Q3549" s="23"/>
      <c r="R3549" s="23"/>
      <c r="S3549" s="23"/>
      <c r="T3549" s="23"/>
      <c r="U3549" s="23"/>
      <c r="V3549" s="23"/>
      <c r="W3549" s="45"/>
      <c r="X3549" s="45"/>
      <c r="Y3549" s="45"/>
      <c r="Z3549" s="25">
        <v>0.77884615384615385</v>
      </c>
      <c r="AA3549" s="25">
        <v>0.8833333333333333</v>
      </c>
      <c r="AB3549" s="25">
        <v>0.33300000000000002</v>
      </c>
      <c r="AC3549" s="25">
        <v>2.2200000000000001E-2</v>
      </c>
      <c r="AD3549" s="45">
        <v>755</v>
      </c>
      <c r="AE3549" s="104">
        <v>292</v>
      </c>
      <c r="AF3549" s="104"/>
      <c r="AG3549" s="104"/>
    </row>
    <row r="3550" spans="1:33">
      <c r="A3550" s="82" t="s">
        <v>170</v>
      </c>
      <c r="B3550" s="13" t="s">
        <v>75</v>
      </c>
      <c r="C3550" s="13" t="s">
        <v>188</v>
      </c>
      <c r="D3550" s="13">
        <v>2018</v>
      </c>
      <c r="E3550" s="13">
        <v>2019</v>
      </c>
      <c r="F3550" s="13" t="s">
        <v>324</v>
      </c>
      <c r="G3550" s="13"/>
      <c r="H3550" s="13"/>
      <c r="I3550" s="13"/>
      <c r="J3550" s="13"/>
      <c r="K3550" s="13"/>
      <c r="L3550" s="13"/>
      <c r="M3550" s="45">
        <v>6086</v>
      </c>
      <c r="N3550" s="45">
        <v>12804</v>
      </c>
      <c r="O3550" s="23"/>
      <c r="P3550" s="23"/>
      <c r="Q3550" s="23"/>
      <c r="R3550" s="23"/>
      <c r="S3550" s="23"/>
      <c r="T3550" s="23"/>
      <c r="U3550" s="23"/>
      <c r="V3550" s="23"/>
      <c r="W3550" s="45"/>
      <c r="X3550" s="45"/>
      <c r="Y3550" s="45"/>
      <c r="Z3550" s="25">
        <v>0.98986486486486491</v>
      </c>
      <c r="AA3550" s="25">
        <v>0.92990654205607481</v>
      </c>
      <c r="AB3550" s="25">
        <v>0.33300000000000002</v>
      </c>
      <c r="AC3550" s="25">
        <v>2.2200000000000001E-2</v>
      </c>
      <c r="AD3550" s="45">
        <v>372</v>
      </c>
      <c r="AE3550" s="104">
        <v>70</v>
      </c>
      <c r="AF3550" s="104"/>
      <c r="AG3550" s="104"/>
    </row>
    <row r="3551" spans="1:33">
      <c r="A3551" s="82" t="s">
        <v>171</v>
      </c>
      <c r="B3551" s="13" t="s">
        <v>66</v>
      </c>
      <c r="C3551" s="13" t="s">
        <v>3</v>
      </c>
      <c r="D3551" s="13">
        <v>2019</v>
      </c>
      <c r="E3551" s="13">
        <v>2019</v>
      </c>
      <c r="F3551" s="13" t="s">
        <v>324</v>
      </c>
      <c r="G3551" s="13">
        <v>202444</v>
      </c>
      <c r="H3551" s="13">
        <v>1687818</v>
      </c>
      <c r="I3551" s="13">
        <v>1954</v>
      </c>
      <c r="J3551" s="13">
        <v>13825</v>
      </c>
      <c r="K3551" s="13">
        <v>204398</v>
      </c>
      <c r="L3551" s="13">
        <v>1701643</v>
      </c>
      <c r="M3551" s="45">
        <v>1906041</v>
      </c>
      <c r="N3551" s="45">
        <v>3764747</v>
      </c>
      <c r="O3551" s="45">
        <v>512780</v>
      </c>
      <c r="P3551" s="45">
        <v>3214460</v>
      </c>
      <c r="Q3551" s="45">
        <v>3727240</v>
      </c>
      <c r="R3551" s="45">
        <v>6318</v>
      </c>
      <c r="S3551" s="45">
        <v>31189</v>
      </c>
      <c r="T3551" s="45">
        <v>37507</v>
      </c>
      <c r="U3551" s="45">
        <v>519098</v>
      </c>
      <c r="V3551" s="45">
        <v>3245649</v>
      </c>
      <c r="W3551" s="45">
        <v>928762312</v>
      </c>
      <c r="X3551" s="45">
        <v>7537143</v>
      </c>
      <c r="Y3551" s="45">
        <v>936299455</v>
      </c>
      <c r="Z3551" s="25">
        <v>0.98017254427122746</v>
      </c>
      <c r="AA3551" s="25">
        <v>0.90868167202572347</v>
      </c>
      <c r="AB3551" s="25"/>
      <c r="AC3551" s="25"/>
      <c r="AD3551" s="45">
        <v>165779</v>
      </c>
      <c r="AE3551" s="104">
        <v>72917</v>
      </c>
      <c r="AF3551" s="104"/>
      <c r="AG3551" s="104"/>
    </row>
    <row r="3552" spans="1:33">
      <c r="A3552" s="82" t="s">
        <v>172</v>
      </c>
      <c r="B3552" s="13" t="s">
        <v>74</v>
      </c>
      <c r="C3552" s="13" t="s">
        <v>3</v>
      </c>
      <c r="D3552" s="13">
        <v>2019</v>
      </c>
      <c r="E3552" s="13">
        <v>2019</v>
      </c>
      <c r="F3552" s="13" t="s">
        <v>324</v>
      </c>
      <c r="G3552" s="13"/>
      <c r="H3552" s="13"/>
      <c r="I3552" s="13"/>
      <c r="J3552" s="13"/>
      <c r="K3552" s="13"/>
      <c r="L3552" s="13"/>
      <c r="M3552" s="45">
        <v>53529</v>
      </c>
      <c r="N3552" s="45">
        <v>93512</v>
      </c>
      <c r="O3552" s="23"/>
      <c r="P3552" s="23"/>
      <c r="Q3552" s="23"/>
      <c r="R3552" s="23"/>
      <c r="S3552" s="23"/>
      <c r="T3552" s="23"/>
      <c r="U3552" s="23"/>
      <c r="V3552" s="23"/>
      <c r="W3552" s="45"/>
      <c r="X3552" s="45"/>
      <c r="Y3552" s="45"/>
      <c r="Z3552" s="25">
        <v>0.99548241368183288</v>
      </c>
      <c r="AA3552" s="25">
        <v>0.98703170028818443</v>
      </c>
      <c r="AB3552" s="25"/>
      <c r="AC3552" s="25"/>
      <c r="AD3552" s="45">
        <v>5515</v>
      </c>
      <c r="AE3552" s="104">
        <v>2428</v>
      </c>
      <c r="AF3552" s="104"/>
      <c r="AG3552" s="104"/>
    </row>
    <row r="3553" spans="1:33">
      <c r="A3553" s="82" t="s">
        <v>173</v>
      </c>
      <c r="B3553" s="13" t="s">
        <v>75</v>
      </c>
      <c r="C3553" s="13" t="s">
        <v>3</v>
      </c>
      <c r="D3553" s="13">
        <v>2019</v>
      </c>
      <c r="E3553" s="13">
        <v>2019</v>
      </c>
      <c r="F3553" s="13" t="s">
        <v>324</v>
      </c>
      <c r="G3553" s="13"/>
      <c r="H3553" s="13"/>
      <c r="I3553" s="13"/>
      <c r="J3553" s="13"/>
      <c r="K3553" s="13"/>
      <c r="L3553" s="13"/>
      <c r="M3553" s="45">
        <v>70</v>
      </c>
      <c r="N3553" s="45">
        <v>114</v>
      </c>
      <c r="O3553" s="23"/>
      <c r="P3553" s="23"/>
      <c r="Q3553" s="23"/>
      <c r="R3553" s="23"/>
      <c r="S3553" s="23"/>
      <c r="T3553" s="23"/>
      <c r="U3553" s="23"/>
      <c r="V3553" s="23"/>
      <c r="W3553" s="45"/>
      <c r="X3553" s="45"/>
      <c r="Y3553" s="45"/>
      <c r="Z3553" s="25">
        <v>1</v>
      </c>
      <c r="AA3553" s="25">
        <v>1</v>
      </c>
      <c r="AB3553" s="25"/>
      <c r="AC3553" s="25"/>
      <c r="AD3553" s="45">
        <v>4</v>
      </c>
      <c r="AE3553" s="104">
        <v>1</v>
      </c>
      <c r="AF3553" s="104"/>
      <c r="AG3553" s="104"/>
    </row>
    <row r="3554" spans="1:33">
      <c r="A3554" s="82" t="s">
        <v>174</v>
      </c>
      <c r="B3554" s="13" t="s">
        <v>75</v>
      </c>
      <c r="C3554" s="13" t="s">
        <v>3</v>
      </c>
      <c r="D3554" s="13">
        <v>2019</v>
      </c>
      <c r="E3554" s="13">
        <v>2019</v>
      </c>
      <c r="F3554" s="13" t="s">
        <v>324</v>
      </c>
      <c r="G3554" s="13"/>
      <c r="H3554" s="13"/>
      <c r="I3554" s="13"/>
      <c r="J3554" s="13"/>
      <c r="K3554" s="13"/>
      <c r="L3554" s="13"/>
      <c r="M3554" s="45">
        <v>1462</v>
      </c>
      <c r="N3554" s="45">
        <v>2573</v>
      </c>
      <c r="O3554" s="23"/>
      <c r="P3554" s="23"/>
      <c r="Q3554" s="23"/>
      <c r="R3554" s="23"/>
      <c r="S3554" s="23"/>
      <c r="T3554" s="23"/>
      <c r="U3554" s="23"/>
      <c r="V3554" s="23"/>
      <c r="W3554" s="45"/>
      <c r="X3554" s="45"/>
      <c r="Y3554" s="45"/>
      <c r="Z3554" s="25">
        <v>0.98936170212765961</v>
      </c>
      <c r="AA3554" s="25">
        <v>1</v>
      </c>
      <c r="AB3554" s="25"/>
      <c r="AC3554" s="25"/>
      <c r="AD3554" s="45">
        <v>154</v>
      </c>
      <c r="AE3554" s="104">
        <v>40</v>
      </c>
      <c r="AF3554" s="104"/>
      <c r="AG3554" s="104"/>
    </row>
    <row r="3555" spans="1:33">
      <c r="A3555" s="82" t="s">
        <v>175</v>
      </c>
      <c r="B3555" s="13" t="s">
        <v>75</v>
      </c>
      <c r="C3555" s="13" t="s">
        <v>3</v>
      </c>
      <c r="D3555" s="13">
        <v>2019</v>
      </c>
      <c r="E3555" s="13">
        <v>2019</v>
      </c>
      <c r="F3555" s="13" t="s">
        <v>324</v>
      </c>
      <c r="G3555" s="13"/>
      <c r="H3555" s="13"/>
      <c r="I3555" s="13"/>
      <c r="J3555" s="13"/>
      <c r="K3555" s="13"/>
      <c r="L3555" s="13"/>
      <c r="M3555" s="45">
        <v>16535</v>
      </c>
      <c r="N3555" s="45">
        <v>29634</v>
      </c>
      <c r="O3555" s="23"/>
      <c r="P3555" s="23"/>
      <c r="Q3555" s="23"/>
      <c r="R3555" s="23"/>
      <c r="S3555" s="23"/>
      <c r="T3555" s="23"/>
      <c r="U3555" s="23"/>
      <c r="V3555" s="23"/>
      <c r="W3555" s="45"/>
      <c r="X3555" s="45"/>
      <c r="Y3555" s="45"/>
      <c r="Z3555" s="25">
        <v>0.88480635551142006</v>
      </c>
      <c r="AA3555" s="25">
        <v>0.94295302013422821</v>
      </c>
      <c r="AB3555" s="25"/>
      <c r="AC3555" s="25"/>
      <c r="AD3555" s="45">
        <v>2043</v>
      </c>
      <c r="AE3555" s="104">
        <v>1085</v>
      </c>
      <c r="AF3555" s="104"/>
      <c r="AG3555" s="104"/>
    </row>
    <row r="3556" spans="1:33">
      <c r="A3556" s="82" t="s">
        <v>176</v>
      </c>
      <c r="B3556" s="13" t="s">
        <v>75</v>
      </c>
      <c r="C3556" s="13" t="s">
        <v>3</v>
      </c>
      <c r="D3556" s="13">
        <v>2019</v>
      </c>
      <c r="E3556" s="13">
        <v>2019</v>
      </c>
      <c r="F3556" s="13" t="s">
        <v>324</v>
      </c>
      <c r="G3556" s="13"/>
      <c r="H3556" s="13"/>
      <c r="I3556" s="13"/>
      <c r="J3556" s="13"/>
      <c r="K3556" s="13"/>
      <c r="L3556" s="13"/>
      <c r="M3556" s="45">
        <v>2592</v>
      </c>
      <c r="N3556" s="45">
        <v>4561</v>
      </c>
      <c r="O3556" s="23"/>
      <c r="P3556" s="23"/>
      <c r="Q3556" s="23"/>
      <c r="R3556" s="23"/>
      <c r="S3556" s="23"/>
      <c r="T3556" s="23"/>
      <c r="U3556" s="23"/>
      <c r="V3556" s="23"/>
      <c r="W3556" s="45"/>
      <c r="X3556" s="45"/>
      <c r="Y3556" s="45"/>
      <c r="Z3556" s="25">
        <v>0.96753246753246758</v>
      </c>
      <c r="AA3556" s="25">
        <v>0.96116504854368934</v>
      </c>
      <c r="AB3556" s="25"/>
      <c r="AC3556" s="25"/>
      <c r="AD3556" s="45">
        <v>221</v>
      </c>
      <c r="AE3556" s="104">
        <v>38</v>
      </c>
      <c r="AF3556" s="104"/>
      <c r="AG3556" s="104"/>
    </row>
    <row r="3557" spans="1:33">
      <c r="A3557" s="82" t="s">
        <v>177</v>
      </c>
      <c r="B3557" s="13" t="s">
        <v>75</v>
      </c>
      <c r="C3557" s="13" t="s">
        <v>3</v>
      </c>
      <c r="D3557" s="13">
        <v>2019</v>
      </c>
      <c r="E3557" s="13">
        <v>2019</v>
      </c>
      <c r="F3557" s="13" t="s">
        <v>324</v>
      </c>
      <c r="G3557" s="13"/>
      <c r="H3557" s="13"/>
      <c r="I3557" s="13"/>
      <c r="J3557" s="13"/>
      <c r="K3557" s="13"/>
      <c r="L3557" s="13"/>
      <c r="M3557" s="45">
        <v>648</v>
      </c>
      <c r="N3557" s="45">
        <v>1398</v>
      </c>
      <c r="O3557" s="23"/>
      <c r="P3557" s="23"/>
      <c r="Q3557" s="23"/>
      <c r="R3557" s="23"/>
      <c r="S3557" s="23"/>
      <c r="T3557" s="23"/>
      <c r="U3557" s="23"/>
      <c r="V3557" s="23"/>
      <c r="W3557" s="45"/>
      <c r="X3557" s="45"/>
      <c r="Y3557" s="45"/>
      <c r="Z3557" s="25">
        <v>1</v>
      </c>
      <c r="AA3557" s="25">
        <v>0.9642857142857143</v>
      </c>
      <c r="AB3557" s="25"/>
      <c r="AC3557" s="25"/>
      <c r="AD3557" s="45">
        <v>88</v>
      </c>
      <c r="AE3557" s="104">
        <v>19</v>
      </c>
      <c r="AF3557" s="104"/>
      <c r="AG3557" s="104"/>
    </row>
    <row r="3558" spans="1:33">
      <c r="A3558" s="82" t="s">
        <v>178</v>
      </c>
      <c r="B3558" s="13" t="s">
        <v>74</v>
      </c>
      <c r="C3558" s="13" t="s">
        <v>3</v>
      </c>
      <c r="D3558" s="13">
        <v>2019</v>
      </c>
      <c r="E3558" s="13">
        <v>2019</v>
      </c>
      <c r="F3558" s="13" t="s">
        <v>324</v>
      </c>
      <c r="G3558" s="13"/>
      <c r="H3558" s="13"/>
      <c r="I3558" s="13"/>
      <c r="J3558" s="13"/>
      <c r="K3558" s="13"/>
      <c r="L3558" s="13"/>
      <c r="M3558" s="45">
        <v>29521</v>
      </c>
      <c r="N3558" s="45">
        <v>56080</v>
      </c>
      <c r="O3558" s="23"/>
      <c r="P3558" s="23"/>
      <c r="Q3558" s="23"/>
      <c r="R3558" s="23"/>
      <c r="S3558" s="23"/>
      <c r="T3558" s="23"/>
      <c r="U3558" s="23"/>
      <c r="V3558" s="23"/>
      <c r="W3558" s="45"/>
      <c r="X3558" s="45"/>
      <c r="Y3558" s="45"/>
      <c r="Z3558" s="25">
        <v>0.92363261093911253</v>
      </c>
      <c r="AA3558" s="25">
        <v>0.98627450980392162</v>
      </c>
      <c r="AB3558" s="25"/>
      <c r="AC3558" s="25"/>
      <c r="AD3558" s="45">
        <v>2573</v>
      </c>
      <c r="AE3558" s="104">
        <v>1192</v>
      </c>
      <c r="AF3558" s="104"/>
      <c r="AG3558" s="104"/>
    </row>
    <row r="3559" spans="1:33">
      <c r="A3559" s="82" t="s">
        <v>179</v>
      </c>
      <c r="B3559" s="13" t="s">
        <v>75</v>
      </c>
      <c r="C3559" s="13" t="s">
        <v>3</v>
      </c>
      <c r="D3559" s="13">
        <v>2019</v>
      </c>
      <c r="E3559" s="13">
        <v>2019</v>
      </c>
      <c r="F3559" s="13" t="s">
        <v>324</v>
      </c>
      <c r="G3559" s="13"/>
      <c r="H3559" s="13"/>
      <c r="I3559" s="13"/>
      <c r="J3559" s="13"/>
      <c r="K3559" s="13"/>
      <c r="L3559" s="13"/>
      <c r="M3559" s="45">
        <v>2517</v>
      </c>
      <c r="N3559" s="45">
        <v>4877</v>
      </c>
      <c r="O3559" s="23"/>
      <c r="P3559" s="23"/>
      <c r="Q3559" s="23"/>
      <c r="R3559" s="23"/>
      <c r="S3559" s="23"/>
      <c r="T3559" s="23"/>
      <c r="U3559" s="23"/>
      <c r="V3559" s="23"/>
      <c r="W3559" s="45"/>
      <c r="X3559" s="45"/>
      <c r="Y3559" s="45"/>
      <c r="Z3559" s="25">
        <v>0.970873786407767</v>
      </c>
      <c r="AA3559" s="25">
        <v>0.83333333333333337</v>
      </c>
      <c r="AB3559" s="25"/>
      <c r="AC3559" s="25"/>
      <c r="AD3559" s="45">
        <v>176</v>
      </c>
      <c r="AE3559" s="104">
        <v>26</v>
      </c>
      <c r="AF3559" s="104"/>
      <c r="AG3559" s="104"/>
    </row>
    <row r="3560" spans="1:33">
      <c r="A3560" s="82" t="s">
        <v>180</v>
      </c>
      <c r="B3560" s="13" t="s">
        <v>75</v>
      </c>
      <c r="C3560" s="13" t="s">
        <v>3</v>
      </c>
      <c r="D3560" s="13">
        <v>2019</v>
      </c>
      <c r="E3560" s="13">
        <v>2019</v>
      </c>
      <c r="F3560" s="13" t="s">
        <v>324</v>
      </c>
      <c r="G3560" s="13"/>
      <c r="H3560" s="13"/>
      <c r="I3560" s="13"/>
      <c r="J3560" s="13"/>
      <c r="K3560" s="13"/>
      <c r="L3560" s="13"/>
      <c r="M3560" s="45">
        <v>6295</v>
      </c>
      <c r="N3560" s="45">
        <v>10678</v>
      </c>
      <c r="O3560" s="23"/>
      <c r="P3560" s="23"/>
      <c r="Q3560" s="23"/>
      <c r="R3560" s="23"/>
      <c r="S3560" s="23"/>
      <c r="T3560" s="23"/>
      <c r="U3560" s="23"/>
      <c r="V3560" s="23"/>
      <c r="W3560" s="45"/>
      <c r="X3560" s="45"/>
      <c r="Y3560" s="45"/>
      <c r="Z3560" s="25">
        <v>0.99717514124293782</v>
      </c>
      <c r="AA3560" s="25">
        <v>0.99637681159420288</v>
      </c>
      <c r="AB3560" s="25"/>
      <c r="AC3560" s="25"/>
      <c r="AD3560" s="45">
        <v>641</v>
      </c>
      <c r="AE3560" s="104">
        <v>49</v>
      </c>
      <c r="AF3560" s="104"/>
      <c r="AG3560" s="104"/>
    </row>
    <row r="3561" spans="1:33">
      <c r="A3561" s="82" t="s">
        <v>122</v>
      </c>
      <c r="B3561" s="13" t="s">
        <v>74</v>
      </c>
      <c r="C3561" s="13" t="s">
        <v>3</v>
      </c>
      <c r="D3561" s="13">
        <v>2019</v>
      </c>
      <c r="E3561" s="13">
        <v>2019</v>
      </c>
      <c r="F3561" s="13" t="s">
        <v>324</v>
      </c>
      <c r="G3561" s="13"/>
      <c r="H3561" s="13"/>
      <c r="I3561" s="13"/>
      <c r="J3561" s="13"/>
      <c r="K3561" s="13"/>
      <c r="L3561" s="13"/>
      <c r="M3561" s="45">
        <v>88792</v>
      </c>
      <c r="N3561" s="45">
        <v>203094</v>
      </c>
      <c r="O3561" s="23"/>
      <c r="P3561" s="23"/>
      <c r="Q3561" s="23"/>
      <c r="R3561" s="23"/>
      <c r="S3561" s="23"/>
      <c r="T3561" s="23"/>
      <c r="U3561" s="23"/>
      <c r="V3561" s="23"/>
      <c r="W3561" s="45"/>
      <c r="X3561" s="45"/>
      <c r="Y3561" s="45"/>
      <c r="Z3561" s="25">
        <v>0.96579758901037283</v>
      </c>
      <c r="AA3561" s="25">
        <v>0.88403614457831325</v>
      </c>
      <c r="AB3561" s="25"/>
      <c r="AC3561" s="25"/>
      <c r="AD3561" s="45">
        <v>5541</v>
      </c>
      <c r="AE3561" s="104">
        <v>2333</v>
      </c>
      <c r="AF3561" s="104"/>
      <c r="AG3561" s="104"/>
    </row>
    <row r="3562" spans="1:33">
      <c r="A3562" s="82" t="s">
        <v>123</v>
      </c>
      <c r="B3562" s="13" t="s">
        <v>75</v>
      </c>
      <c r="C3562" s="13" t="s">
        <v>3</v>
      </c>
      <c r="D3562" s="13">
        <v>2019</v>
      </c>
      <c r="E3562" s="13">
        <v>2019</v>
      </c>
      <c r="F3562" s="13" t="s">
        <v>324</v>
      </c>
      <c r="G3562" s="13"/>
      <c r="H3562" s="13"/>
      <c r="I3562" s="13"/>
      <c r="J3562" s="13"/>
      <c r="K3562" s="13"/>
      <c r="L3562" s="13"/>
      <c r="M3562" s="45">
        <v>1480</v>
      </c>
      <c r="N3562" s="45">
        <v>3184</v>
      </c>
      <c r="O3562" s="23"/>
      <c r="P3562" s="23"/>
      <c r="Q3562" s="23"/>
      <c r="R3562" s="23"/>
      <c r="S3562" s="23"/>
      <c r="T3562" s="23"/>
      <c r="U3562" s="23"/>
      <c r="V3562" s="23"/>
      <c r="W3562" s="45"/>
      <c r="X3562" s="45"/>
      <c r="Y3562" s="45"/>
      <c r="Z3562" s="25">
        <v>0.95121951219512191</v>
      </c>
      <c r="AA3562" s="25">
        <v>1</v>
      </c>
      <c r="AB3562" s="25"/>
      <c r="AC3562" s="25"/>
      <c r="AD3562" s="45">
        <v>158</v>
      </c>
      <c r="AE3562" s="104">
        <v>40</v>
      </c>
      <c r="AF3562" s="104"/>
      <c r="AG3562" s="104"/>
    </row>
    <row r="3563" spans="1:33">
      <c r="A3563" s="82" t="s">
        <v>124</v>
      </c>
      <c r="B3563" s="13" t="s">
        <v>75</v>
      </c>
      <c r="C3563" s="13" t="s">
        <v>3</v>
      </c>
      <c r="D3563" s="13">
        <v>2019</v>
      </c>
      <c r="E3563" s="13">
        <v>2019</v>
      </c>
      <c r="F3563" s="13" t="s">
        <v>324</v>
      </c>
      <c r="G3563" s="13"/>
      <c r="H3563" s="13"/>
      <c r="I3563" s="13"/>
      <c r="J3563" s="13"/>
      <c r="K3563" s="13"/>
      <c r="L3563" s="13"/>
      <c r="M3563" s="45">
        <v>12113</v>
      </c>
      <c r="N3563" s="45">
        <v>19790</v>
      </c>
      <c r="O3563" s="23"/>
      <c r="P3563" s="23"/>
      <c r="Q3563" s="23"/>
      <c r="R3563" s="23"/>
      <c r="S3563" s="23"/>
      <c r="T3563" s="23"/>
      <c r="U3563" s="23"/>
      <c r="V3563" s="23"/>
      <c r="W3563" s="45"/>
      <c r="X3563" s="45"/>
      <c r="Y3563" s="45"/>
      <c r="Z3563" s="25">
        <v>0.99339933993399343</v>
      </c>
      <c r="AA3563" s="25">
        <v>0.95805739514348787</v>
      </c>
      <c r="AB3563" s="25"/>
      <c r="AC3563" s="25"/>
      <c r="AD3563" s="45">
        <v>1328</v>
      </c>
      <c r="AE3563" s="104">
        <v>395</v>
      </c>
      <c r="AF3563" s="104"/>
      <c r="AG3563" s="104"/>
    </row>
    <row r="3564" spans="1:33">
      <c r="A3564" s="82" t="s">
        <v>125</v>
      </c>
      <c r="B3564" s="13" t="s">
        <v>75</v>
      </c>
      <c r="C3564" s="13" t="s">
        <v>3</v>
      </c>
      <c r="D3564" s="13">
        <v>2019</v>
      </c>
      <c r="E3564" s="13">
        <v>2019</v>
      </c>
      <c r="F3564" s="13" t="s">
        <v>324</v>
      </c>
      <c r="G3564" s="13"/>
      <c r="H3564" s="13"/>
      <c r="I3564" s="13"/>
      <c r="J3564" s="13"/>
      <c r="K3564" s="13"/>
      <c r="L3564" s="13"/>
      <c r="M3564" s="45">
        <v>17286</v>
      </c>
      <c r="N3564" s="45">
        <v>41148</v>
      </c>
      <c r="O3564" s="23"/>
      <c r="P3564" s="23"/>
      <c r="Q3564" s="23"/>
      <c r="R3564" s="23"/>
      <c r="S3564" s="23"/>
      <c r="T3564" s="23"/>
      <c r="U3564" s="23"/>
      <c r="V3564" s="23"/>
      <c r="W3564" s="45"/>
      <c r="X3564" s="45"/>
      <c r="Y3564" s="45"/>
      <c r="Z3564" s="25">
        <v>0.99227202472952092</v>
      </c>
      <c r="AA3564" s="25">
        <v>0.93030009680542114</v>
      </c>
      <c r="AB3564" s="25"/>
      <c r="AC3564" s="25"/>
      <c r="AD3564" s="45">
        <v>1864</v>
      </c>
      <c r="AE3564" s="104">
        <v>187</v>
      </c>
      <c r="AF3564" s="104"/>
      <c r="AG3564" s="104"/>
    </row>
    <row r="3565" spans="1:33">
      <c r="A3565" s="82" t="s">
        <v>126</v>
      </c>
      <c r="B3565" s="13" t="s">
        <v>75</v>
      </c>
      <c r="C3565" s="13" t="s">
        <v>3</v>
      </c>
      <c r="D3565" s="13">
        <v>2019</v>
      </c>
      <c r="E3565" s="13">
        <v>2019</v>
      </c>
      <c r="F3565" s="13" t="s">
        <v>324</v>
      </c>
      <c r="G3565" s="13"/>
      <c r="H3565" s="13"/>
      <c r="I3565" s="13"/>
      <c r="J3565" s="13"/>
      <c r="K3565" s="13"/>
      <c r="L3565" s="13"/>
      <c r="M3565" s="45">
        <v>1003</v>
      </c>
      <c r="N3565" s="45">
        <v>1834</v>
      </c>
      <c r="O3565" s="23"/>
      <c r="P3565" s="23"/>
      <c r="Q3565" s="23"/>
      <c r="R3565" s="23"/>
      <c r="S3565" s="23"/>
      <c r="T3565" s="23"/>
      <c r="U3565" s="23"/>
      <c r="V3565" s="23"/>
      <c r="W3565" s="45"/>
      <c r="X3565" s="45"/>
      <c r="Y3565" s="45"/>
      <c r="Z3565" s="25">
        <v>1</v>
      </c>
      <c r="AA3565" s="25">
        <v>0.76086956521739135</v>
      </c>
      <c r="AB3565" s="25"/>
      <c r="AC3565" s="25"/>
      <c r="AD3565" s="45">
        <v>84</v>
      </c>
      <c r="AE3565" s="104">
        <v>4</v>
      </c>
      <c r="AF3565" s="104"/>
      <c r="AG3565" s="104"/>
    </row>
    <row r="3566" spans="1:33">
      <c r="A3566" s="82" t="s">
        <v>127</v>
      </c>
      <c r="B3566" s="13" t="s">
        <v>75</v>
      </c>
      <c r="C3566" s="13" t="s">
        <v>3</v>
      </c>
      <c r="D3566" s="13">
        <v>2019</v>
      </c>
      <c r="E3566" s="13">
        <v>2019</v>
      </c>
      <c r="F3566" s="13" t="s">
        <v>324</v>
      </c>
      <c r="G3566" s="13"/>
      <c r="H3566" s="13"/>
      <c r="I3566" s="13"/>
      <c r="J3566" s="13"/>
      <c r="K3566" s="13"/>
      <c r="L3566" s="13"/>
      <c r="M3566" s="45">
        <v>64938</v>
      </c>
      <c r="N3566" s="45">
        <v>147651</v>
      </c>
      <c r="O3566" s="23"/>
      <c r="P3566" s="23"/>
      <c r="Q3566" s="23"/>
      <c r="R3566" s="23"/>
      <c r="S3566" s="23"/>
      <c r="T3566" s="23"/>
      <c r="U3566" s="23"/>
      <c r="V3566" s="23"/>
      <c r="W3566" s="45"/>
      <c r="X3566" s="45"/>
      <c r="Y3566" s="45"/>
      <c r="Z3566" s="25">
        <v>0.97711607389026744</v>
      </c>
      <c r="AA3566" s="25">
        <v>0.90178926441351892</v>
      </c>
      <c r="AB3566" s="25"/>
      <c r="AC3566" s="25"/>
      <c r="AD3566" s="45">
        <v>6163</v>
      </c>
      <c r="AE3566" s="104">
        <v>1744</v>
      </c>
      <c r="AF3566" s="104"/>
      <c r="AG3566" s="104"/>
    </row>
    <row r="3567" spans="1:33">
      <c r="A3567" s="82" t="s">
        <v>128</v>
      </c>
      <c r="B3567" s="13" t="s">
        <v>75</v>
      </c>
      <c r="C3567" s="13" t="s">
        <v>3</v>
      </c>
      <c r="D3567" s="13">
        <v>2019</v>
      </c>
      <c r="E3567" s="13">
        <v>2019</v>
      </c>
      <c r="F3567" s="13" t="s">
        <v>324</v>
      </c>
      <c r="G3567" s="13"/>
      <c r="H3567" s="13"/>
      <c r="I3567" s="13"/>
      <c r="J3567" s="13"/>
      <c r="K3567" s="13"/>
      <c r="L3567" s="13"/>
      <c r="M3567" s="45">
        <v>10489</v>
      </c>
      <c r="N3567" s="45">
        <v>23134</v>
      </c>
      <c r="O3567" s="23"/>
      <c r="P3567" s="23"/>
      <c r="Q3567" s="23"/>
      <c r="R3567" s="23"/>
      <c r="S3567" s="23"/>
      <c r="T3567" s="23"/>
      <c r="U3567" s="23"/>
      <c r="V3567" s="23"/>
      <c r="W3567" s="45"/>
      <c r="X3567" s="45"/>
      <c r="Y3567" s="45"/>
      <c r="Z3567" s="25">
        <v>0.99705449189985274</v>
      </c>
      <c r="AA3567" s="25">
        <v>0.95817490494296575</v>
      </c>
      <c r="AB3567" s="25"/>
      <c r="AC3567" s="25"/>
      <c r="AD3567" s="45">
        <v>1021</v>
      </c>
      <c r="AE3567" s="104">
        <v>221</v>
      </c>
      <c r="AF3567" s="104"/>
      <c r="AG3567" s="104"/>
    </row>
    <row r="3568" spans="1:33">
      <c r="A3568" s="82" t="s">
        <v>129</v>
      </c>
      <c r="B3568" s="13" t="s">
        <v>75</v>
      </c>
      <c r="C3568" s="13" t="s">
        <v>3</v>
      </c>
      <c r="D3568" s="13">
        <v>2019</v>
      </c>
      <c r="E3568" s="13">
        <v>2019</v>
      </c>
      <c r="F3568" s="13" t="s">
        <v>324</v>
      </c>
      <c r="G3568" s="13"/>
      <c r="H3568" s="13"/>
      <c r="I3568" s="13"/>
      <c r="J3568" s="13"/>
      <c r="K3568" s="13"/>
      <c r="L3568" s="13"/>
      <c r="M3568" s="45">
        <v>6303</v>
      </c>
      <c r="N3568" s="45">
        <v>11292</v>
      </c>
      <c r="O3568" s="23"/>
      <c r="P3568" s="23"/>
      <c r="Q3568" s="23"/>
      <c r="R3568" s="23"/>
      <c r="S3568" s="23"/>
      <c r="T3568" s="23"/>
      <c r="U3568" s="23"/>
      <c r="V3568" s="23"/>
      <c r="W3568" s="45"/>
      <c r="X3568" s="45"/>
      <c r="Y3568" s="45"/>
      <c r="Z3568" s="25">
        <v>0.95723684210526316</v>
      </c>
      <c r="AA3568" s="25">
        <v>0.90291262135922334</v>
      </c>
      <c r="AB3568" s="25"/>
      <c r="AC3568" s="25"/>
      <c r="AD3568" s="45">
        <v>422</v>
      </c>
      <c r="AE3568" s="104">
        <v>72</v>
      </c>
      <c r="AF3568" s="104"/>
      <c r="AG3568" s="104"/>
    </row>
    <row r="3569" spans="1:33">
      <c r="A3569" s="82" t="s">
        <v>130</v>
      </c>
      <c r="B3569" s="13" t="s">
        <v>75</v>
      </c>
      <c r="C3569" s="13" t="s">
        <v>3</v>
      </c>
      <c r="D3569" s="13">
        <v>2019</v>
      </c>
      <c r="E3569" s="13">
        <v>2019</v>
      </c>
      <c r="F3569" s="13" t="s">
        <v>324</v>
      </c>
      <c r="G3569" s="13"/>
      <c r="H3569" s="13"/>
      <c r="I3569" s="13"/>
      <c r="J3569" s="13"/>
      <c r="K3569" s="13"/>
      <c r="L3569" s="13"/>
      <c r="M3569" s="45">
        <v>1485</v>
      </c>
      <c r="N3569" s="45">
        <v>2878</v>
      </c>
      <c r="O3569" s="23"/>
      <c r="P3569" s="23"/>
      <c r="Q3569" s="23"/>
      <c r="R3569" s="23"/>
      <c r="S3569" s="23"/>
      <c r="T3569" s="23"/>
      <c r="U3569" s="23"/>
      <c r="V3569" s="23"/>
      <c r="W3569" s="45"/>
      <c r="X3569" s="45"/>
      <c r="Y3569" s="45"/>
      <c r="Z3569" s="25">
        <v>0.88235294117647056</v>
      </c>
      <c r="AA3569" s="25">
        <v>0.78723404255319152</v>
      </c>
      <c r="AB3569" s="25"/>
      <c r="AC3569" s="25"/>
      <c r="AD3569" s="45">
        <v>119</v>
      </c>
      <c r="AE3569" s="104">
        <v>26</v>
      </c>
      <c r="AF3569" s="104"/>
      <c r="AG3569" s="104"/>
    </row>
    <row r="3570" spans="1:33">
      <c r="A3570" s="82" t="s">
        <v>131</v>
      </c>
      <c r="B3570" s="13" t="s">
        <v>76</v>
      </c>
      <c r="C3570" s="13" t="s">
        <v>3</v>
      </c>
      <c r="D3570" s="13">
        <v>2019</v>
      </c>
      <c r="E3570" s="13">
        <v>2019</v>
      </c>
      <c r="F3570" s="13" t="s">
        <v>324</v>
      </c>
      <c r="G3570" s="13"/>
      <c r="H3570" s="13"/>
      <c r="I3570" s="13"/>
      <c r="J3570" s="13"/>
      <c r="K3570" s="13"/>
      <c r="L3570" s="13"/>
      <c r="M3570" s="45">
        <v>546186</v>
      </c>
      <c r="N3570" s="45">
        <v>1043266</v>
      </c>
      <c r="O3570" s="23"/>
      <c r="P3570" s="23"/>
      <c r="Q3570" s="23"/>
      <c r="R3570" s="23"/>
      <c r="S3570" s="23"/>
      <c r="T3570" s="23"/>
      <c r="U3570" s="23"/>
      <c r="V3570" s="23"/>
      <c r="W3570" s="45"/>
      <c r="X3570" s="45"/>
      <c r="Y3570" s="45"/>
      <c r="Z3570" s="25">
        <v>0.99362159495365965</v>
      </c>
      <c r="AA3570" s="25">
        <v>0.89901932226429748</v>
      </c>
      <c r="AB3570" s="25"/>
      <c r="AC3570" s="25"/>
      <c r="AD3570" s="45">
        <v>45946</v>
      </c>
      <c r="AE3570" s="104">
        <v>28140</v>
      </c>
      <c r="AF3570" s="104"/>
      <c r="AG3570" s="104"/>
    </row>
    <row r="3571" spans="1:33">
      <c r="A3571" s="82" t="s">
        <v>132</v>
      </c>
      <c r="B3571" s="13" t="s">
        <v>75</v>
      </c>
      <c r="C3571" s="13" t="s">
        <v>3</v>
      </c>
      <c r="D3571" s="13">
        <v>2019</v>
      </c>
      <c r="E3571" s="13">
        <v>2019</v>
      </c>
      <c r="F3571" s="13" t="s">
        <v>324</v>
      </c>
      <c r="G3571" s="13"/>
      <c r="H3571" s="13"/>
      <c r="I3571" s="13"/>
      <c r="J3571" s="13"/>
      <c r="K3571" s="13"/>
      <c r="L3571" s="13"/>
      <c r="M3571" s="45">
        <v>10862</v>
      </c>
      <c r="N3571" s="45">
        <v>26050</v>
      </c>
      <c r="O3571" s="23"/>
      <c r="P3571" s="23"/>
      <c r="Q3571" s="23"/>
      <c r="R3571" s="23"/>
      <c r="S3571" s="23"/>
      <c r="T3571" s="23"/>
      <c r="U3571" s="23"/>
      <c r="V3571" s="23"/>
      <c r="W3571" s="45"/>
      <c r="X3571" s="45"/>
      <c r="Y3571" s="45"/>
      <c r="Z3571" s="25">
        <v>0.97309417040358748</v>
      </c>
      <c r="AA3571" s="25">
        <v>0.97278911564625847</v>
      </c>
      <c r="AB3571" s="25"/>
      <c r="AC3571" s="25"/>
      <c r="AD3571" s="45">
        <v>688</v>
      </c>
      <c r="AE3571" s="104">
        <v>104</v>
      </c>
      <c r="AF3571" s="104"/>
      <c r="AG3571" s="104"/>
    </row>
    <row r="3572" spans="1:33">
      <c r="A3572" s="82" t="s">
        <v>133</v>
      </c>
      <c r="B3572" s="13" t="s">
        <v>75</v>
      </c>
      <c r="C3572" s="13" t="s">
        <v>3</v>
      </c>
      <c r="D3572" s="13">
        <v>2019</v>
      </c>
      <c r="E3572" s="13">
        <v>2019</v>
      </c>
      <c r="F3572" s="13" t="s">
        <v>324</v>
      </c>
      <c r="G3572" s="13"/>
      <c r="H3572" s="13"/>
      <c r="I3572" s="13"/>
      <c r="J3572" s="13"/>
      <c r="K3572" s="13"/>
      <c r="L3572" s="13"/>
      <c r="M3572" s="45">
        <v>5838</v>
      </c>
      <c r="N3572" s="45">
        <v>9377</v>
      </c>
      <c r="O3572" s="23"/>
      <c r="P3572" s="23"/>
      <c r="Q3572" s="23"/>
      <c r="R3572" s="23"/>
      <c r="S3572" s="23"/>
      <c r="T3572" s="23"/>
      <c r="U3572" s="23"/>
      <c r="V3572" s="23"/>
      <c r="W3572" s="45"/>
      <c r="X3572" s="45"/>
      <c r="Y3572" s="45"/>
      <c r="Z3572" s="25">
        <v>0.96842105263157896</v>
      </c>
      <c r="AA3572" s="25">
        <v>0.91752577319587625</v>
      </c>
      <c r="AB3572" s="25"/>
      <c r="AC3572" s="25"/>
      <c r="AD3572" s="45">
        <v>515</v>
      </c>
      <c r="AE3572" s="104">
        <v>182</v>
      </c>
      <c r="AF3572" s="104"/>
      <c r="AG3572" s="104"/>
    </row>
    <row r="3573" spans="1:33">
      <c r="A3573" s="82" t="s">
        <v>134</v>
      </c>
      <c r="B3573" s="13" t="s">
        <v>75</v>
      </c>
      <c r="C3573" s="13" t="s">
        <v>3</v>
      </c>
      <c r="D3573" s="13">
        <v>2019</v>
      </c>
      <c r="E3573" s="13">
        <v>2019</v>
      </c>
      <c r="F3573" s="13" t="s">
        <v>324</v>
      </c>
      <c r="G3573" s="13"/>
      <c r="H3573" s="13"/>
      <c r="I3573" s="13"/>
      <c r="J3573" s="13"/>
      <c r="K3573" s="13"/>
      <c r="L3573" s="13"/>
      <c r="M3573" s="45">
        <v>1048</v>
      </c>
      <c r="N3573" s="45">
        <v>1883</v>
      </c>
      <c r="O3573" s="23"/>
      <c r="P3573" s="23"/>
      <c r="Q3573" s="23"/>
      <c r="R3573" s="23"/>
      <c r="S3573" s="23"/>
      <c r="T3573" s="23"/>
      <c r="U3573" s="23"/>
      <c r="V3573" s="23"/>
      <c r="W3573" s="45"/>
      <c r="X3573" s="45"/>
      <c r="Y3573" s="45"/>
      <c r="Z3573" s="25" t="e">
        <v>#DIV/0!</v>
      </c>
      <c r="AA3573" s="25" t="e">
        <v>#DIV/0!</v>
      </c>
      <c r="AB3573" s="25"/>
      <c r="AC3573" s="25"/>
      <c r="AD3573" s="45"/>
      <c r="AE3573" s="104"/>
      <c r="AF3573" s="104"/>
      <c r="AG3573" s="104"/>
    </row>
    <row r="3574" spans="1:33">
      <c r="A3574" s="82" t="s">
        <v>135</v>
      </c>
      <c r="B3574" s="13" t="s">
        <v>75</v>
      </c>
      <c r="C3574" s="13" t="s">
        <v>3</v>
      </c>
      <c r="D3574" s="13">
        <v>2019</v>
      </c>
      <c r="E3574" s="13">
        <v>2019</v>
      </c>
      <c r="F3574" s="13" t="s">
        <v>324</v>
      </c>
      <c r="G3574" s="13"/>
      <c r="H3574" s="13"/>
      <c r="I3574" s="13"/>
      <c r="J3574" s="13"/>
      <c r="K3574" s="13"/>
      <c r="L3574" s="13"/>
      <c r="M3574" s="45">
        <v>6008</v>
      </c>
      <c r="N3574" s="45">
        <v>11021</v>
      </c>
      <c r="O3574" s="23"/>
      <c r="P3574" s="23"/>
      <c r="Q3574" s="23"/>
      <c r="R3574" s="23"/>
      <c r="S3574" s="23"/>
      <c r="T3574" s="23"/>
      <c r="U3574" s="23"/>
      <c r="V3574" s="23"/>
      <c r="W3574" s="45"/>
      <c r="X3574" s="45"/>
      <c r="Y3574" s="45"/>
      <c r="Z3574" s="25">
        <v>0.98724489795918369</v>
      </c>
      <c r="AA3574" s="25">
        <v>0.92905405405405406</v>
      </c>
      <c r="AB3574" s="25"/>
      <c r="AC3574" s="25"/>
      <c r="AD3574" s="45">
        <v>540</v>
      </c>
      <c r="AE3574" s="104">
        <v>66</v>
      </c>
      <c r="AF3574" s="104"/>
      <c r="AG3574" s="104"/>
    </row>
    <row r="3575" spans="1:33">
      <c r="A3575" s="82" t="s">
        <v>136</v>
      </c>
      <c r="B3575" s="13" t="s">
        <v>75</v>
      </c>
      <c r="C3575" s="13" t="s">
        <v>3</v>
      </c>
      <c r="D3575" s="13">
        <v>2019</v>
      </c>
      <c r="E3575" s="13">
        <v>2019</v>
      </c>
      <c r="F3575" s="13" t="s">
        <v>324</v>
      </c>
      <c r="G3575" s="13"/>
      <c r="H3575" s="13"/>
      <c r="I3575" s="13"/>
      <c r="J3575" s="13"/>
      <c r="K3575" s="13"/>
      <c r="L3575" s="13"/>
      <c r="M3575" s="45">
        <v>22423</v>
      </c>
      <c r="N3575" s="45">
        <v>50423</v>
      </c>
      <c r="O3575" s="23"/>
      <c r="P3575" s="23"/>
      <c r="Q3575" s="23"/>
      <c r="R3575" s="23"/>
      <c r="S3575" s="23"/>
      <c r="T3575" s="23"/>
      <c r="U3575" s="23"/>
      <c r="V3575" s="23"/>
      <c r="W3575" s="45"/>
      <c r="X3575" s="45"/>
      <c r="Y3575" s="45"/>
      <c r="Z3575" s="25">
        <v>0.97586872586872586</v>
      </c>
      <c r="AA3575" s="25">
        <v>0.97163120567375882</v>
      </c>
      <c r="AB3575" s="25"/>
      <c r="AC3575" s="25"/>
      <c r="AD3575" s="45">
        <v>1796</v>
      </c>
      <c r="AE3575" s="104">
        <v>393</v>
      </c>
      <c r="AF3575" s="104"/>
      <c r="AG3575" s="104"/>
    </row>
    <row r="3576" spans="1:33">
      <c r="A3576" s="82" t="s">
        <v>137</v>
      </c>
      <c r="B3576" s="13" t="s">
        <v>75</v>
      </c>
      <c r="C3576" s="13" t="s">
        <v>3</v>
      </c>
      <c r="D3576" s="13">
        <v>2019</v>
      </c>
      <c r="E3576" s="13">
        <v>2019</v>
      </c>
      <c r="F3576" s="13" t="s">
        <v>324</v>
      </c>
      <c r="G3576" s="13"/>
      <c r="H3576" s="13"/>
      <c r="I3576" s="13"/>
      <c r="J3576" s="13"/>
      <c r="K3576" s="13"/>
      <c r="L3576" s="13"/>
      <c r="M3576" s="45">
        <v>635</v>
      </c>
      <c r="N3576" s="45">
        <v>1297</v>
      </c>
      <c r="O3576" s="23"/>
      <c r="P3576" s="23"/>
      <c r="Q3576" s="23"/>
      <c r="R3576" s="23"/>
      <c r="S3576" s="23"/>
      <c r="T3576" s="23"/>
      <c r="U3576" s="23"/>
      <c r="V3576" s="23"/>
      <c r="W3576" s="45"/>
      <c r="X3576" s="45"/>
      <c r="Y3576" s="45"/>
      <c r="Z3576" s="25">
        <v>1</v>
      </c>
      <c r="AA3576" s="25">
        <v>0.91176470588235292</v>
      </c>
      <c r="AB3576" s="25"/>
      <c r="AC3576" s="25"/>
      <c r="AD3576" s="45">
        <v>63</v>
      </c>
      <c r="AE3576" s="104">
        <v>15</v>
      </c>
      <c r="AF3576" s="104"/>
      <c r="AG3576" s="104"/>
    </row>
    <row r="3577" spans="1:33">
      <c r="A3577" s="82" t="s">
        <v>138</v>
      </c>
      <c r="B3577" s="13" t="s">
        <v>75</v>
      </c>
      <c r="C3577" s="13" t="s">
        <v>3</v>
      </c>
      <c r="D3577" s="13">
        <v>2019</v>
      </c>
      <c r="E3577" s="13">
        <v>2019</v>
      </c>
      <c r="F3577" s="13" t="s">
        <v>324</v>
      </c>
      <c r="G3577" s="13"/>
      <c r="H3577" s="13"/>
      <c r="I3577" s="13"/>
      <c r="J3577" s="13"/>
      <c r="K3577" s="13"/>
      <c r="L3577" s="13"/>
      <c r="M3577" s="45">
        <v>427</v>
      </c>
      <c r="N3577" s="45">
        <v>729</v>
      </c>
      <c r="O3577" s="23"/>
      <c r="P3577" s="23"/>
      <c r="Q3577" s="23"/>
      <c r="R3577" s="23"/>
      <c r="S3577" s="23"/>
      <c r="T3577" s="23"/>
      <c r="U3577" s="23"/>
      <c r="V3577" s="23"/>
      <c r="W3577" s="45"/>
      <c r="X3577" s="45"/>
      <c r="Y3577" s="45"/>
      <c r="Z3577" s="25">
        <v>1</v>
      </c>
      <c r="AA3577" s="25">
        <v>0.9</v>
      </c>
      <c r="AB3577" s="25"/>
      <c r="AC3577" s="25"/>
      <c r="AD3577" s="45">
        <v>37</v>
      </c>
      <c r="AE3577" s="104">
        <v>10</v>
      </c>
      <c r="AF3577" s="104"/>
      <c r="AG3577" s="104"/>
    </row>
    <row r="3578" spans="1:33">
      <c r="A3578" s="82" t="s">
        <v>139</v>
      </c>
      <c r="B3578" s="13" t="s">
        <v>75</v>
      </c>
      <c r="C3578" s="13" t="s">
        <v>3</v>
      </c>
      <c r="D3578" s="13">
        <v>2019</v>
      </c>
      <c r="E3578" s="13">
        <v>2019</v>
      </c>
      <c r="F3578" s="13" t="s">
        <v>324</v>
      </c>
      <c r="G3578" s="13"/>
      <c r="H3578" s="13"/>
      <c r="I3578" s="13"/>
      <c r="J3578" s="13"/>
      <c r="K3578" s="13"/>
      <c r="L3578" s="13"/>
      <c r="M3578" s="45">
        <v>19022</v>
      </c>
      <c r="N3578" s="45">
        <v>41729</v>
      </c>
      <c r="O3578" s="23"/>
      <c r="P3578" s="23"/>
      <c r="Q3578" s="23"/>
      <c r="R3578" s="23"/>
      <c r="S3578" s="23"/>
      <c r="T3578" s="23"/>
      <c r="U3578" s="23"/>
      <c r="V3578" s="23"/>
      <c r="W3578" s="45"/>
      <c r="X3578" s="45"/>
      <c r="Y3578" s="45"/>
      <c r="Z3578" s="25">
        <v>0.99541584806810735</v>
      </c>
      <c r="AA3578" s="25">
        <v>0.95641025641025645</v>
      </c>
      <c r="AB3578" s="25"/>
      <c r="AC3578" s="25"/>
      <c r="AD3578" s="45">
        <v>2233</v>
      </c>
      <c r="AE3578" s="104">
        <v>657</v>
      </c>
      <c r="AF3578" s="104"/>
      <c r="AG3578" s="104"/>
    </row>
    <row r="3579" spans="1:33">
      <c r="A3579" s="82" t="s">
        <v>140</v>
      </c>
      <c r="B3579" s="13" t="s">
        <v>75</v>
      </c>
      <c r="C3579" s="13" t="s">
        <v>3</v>
      </c>
      <c r="D3579" s="13">
        <v>2019</v>
      </c>
      <c r="E3579" s="13">
        <v>2019</v>
      </c>
      <c r="F3579" s="13" t="s">
        <v>324</v>
      </c>
      <c r="G3579" s="13"/>
      <c r="H3579" s="13"/>
      <c r="I3579" s="13"/>
      <c r="J3579" s="13"/>
      <c r="K3579" s="13"/>
      <c r="L3579" s="13"/>
      <c r="M3579" s="45">
        <v>2684</v>
      </c>
      <c r="N3579" s="45">
        <v>5246</v>
      </c>
      <c r="O3579" s="23"/>
      <c r="P3579" s="23"/>
      <c r="Q3579" s="23"/>
      <c r="R3579" s="23"/>
      <c r="S3579" s="23"/>
      <c r="T3579" s="23"/>
      <c r="U3579" s="23"/>
      <c r="V3579" s="23"/>
      <c r="W3579" s="45"/>
      <c r="X3579" s="45"/>
      <c r="Y3579" s="45"/>
      <c r="Z3579" s="25">
        <v>0.963963963963964</v>
      </c>
      <c r="AA3579" s="25">
        <v>0.88732394366197187</v>
      </c>
      <c r="AB3579" s="25"/>
      <c r="AC3579" s="25"/>
      <c r="AD3579" s="45">
        <v>280</v>
      </c>
      <c r="AE3579" s="104">
        <v>64</v>
      </c>
      <c r="AF3579" s="104"/>
      <c r="AG3579" s="104"/>
    </row>
    <row r="3580" spans="1:33">
      <c r="A3580" s="82" t="s">
        <v>141</v>
      </c>
      <c r="B3580" s="13" t="s">
        <v>75</v>
      </c>
      <c r="C3580" s="13" t="s">
        <v>3</v>
      </c>
      <c r="D3580" s="13">
        <v>2019</v>
      </c>
      <c r="E3580" s="13">
        <v>2019</v>
      </c>
      <c r="F3580" s="13" t="s">
        <v>324</v>
      </c>
      <c r="G3580" s="13"/>
      <c r="H3580" s="13"/>
      <c r="I3580" s="13"/>
      <c r="J3580" s="13"/>
      <c r="K3580" s="13"/>
      <c r="L3580" s="13"/>
      <c r="M3580" s="45">
        <v>4345</v>
      </c>
      <c r="N3580" s="45">
        <v>7308</v>
      </c>
      <c r="O3580" s="23"/>
      <c r="P3580" s="23"/>
      <c r="Q3580" s="23"/>
      <c r="R3580" s="23"/>
      <c r="S3580" s="23"/>
      <c r="T3580" s="23"/>
      <c r="U3580" s="23"/>
      <c r="V3580" s="23"/>
      <c r="W3580" s="45"/>
      <c r="X3580" s="45"/>
      <c r="Y3580" s="45"/>
      <c r="Z3580" s="25">
        <v>0.94092827004219415</v>
      </c>
      <c r="AA3580" s="25">
        <v>0.81355932203389836</v>
      </c>
      <c r="AB3580" s="25"/>
      <c r="AC3580" s="25"/>
      <c r="AD3580" s="45">
        <v>430</v>
      </c>
      <c r="AE3580" s="104">
        <v>152</v>
      </c>
      <c r="AF3580" s="104"/>
      <c r="AG3580" s="104"/>
    </row>
    <row r="3581" spans="1:33">
      <c r="A3581" s="82" t="s">
        <v>142</v>
      </c>
      <c r="B3581" s="13" t="s">
        <v>74</v>
      </c>
      <c r="C3581" s="13" t="s">
        <v>3</v>
      </c>
      <c r="D3581" s="13">
        <v>2019</v>
      </c>
      <c r="E3581" s="13">
        <v>2019</v>
      </c>
      <c r="F3581" s="13" t="s">
        <v>324</v>
      </c>
      <c r="G3581" s="13"/>
      <c r="H3581" s="13"/>
      <c r="I3581" s="13"/>
      <c r="J3581" s="13"/>
      <c r="K3581" s="13"/>
      <c r="L3581" s="13"/>
      <c r="M3581" s="45">
        <v>103534</v>
      </c>
      <c r="N3581" s="45">
        <v>197017</v>
      </c>
      <c r="O3581" s="23"/>
      <c r="P3581" s="23"/>
      <c r="Q3581" s="23"/>
      <c r="R3581" s="23"/>
      <c r="S3581" s="23"/>
      <c r="T3581" s="23"/>
      <c r="U3581" s="23"/>
      <c r="V3581" s="23"/>
      <c r="W3581" s="45"/>
      <c r="X3581" s="45"/>
      <c r="Y3581" s="45"/>
      <c r="Z3581" s="25">
        <v>0.9862726849697534</v>
      </c>
      <c r="AA3581" s="25">
        <v>0.99576071596796989</v>
      </c>
      <c r="AB3581" s="25"/>
      <c r="AC3581" s="25"/>
      <c r="AD3581" s="45">
        <v>8637</v>
      </c>
      <c r="AE3581" s="104">
        <v>3663</v>
      </c>
      <c r="AF3581" s="104"/>
      <c r="AG3581" s="104"/>
    </row>
    <row r="3582" spans="1:33">
      <c r="A3582" s="82" t="s">
        <v>143</v>
      </c>
      <c r="B3582" s="13" t="s">
        <v>74</v>
      </c>
      <c r="C3582" s="13" t="s">
        <v>3</v>
      </c>
      <c r="D3582" s="13">
        <v>2019</v>
      </c>
      <c r="E3582" s="13">
        <v>2019</v>
      </c>
      <c r="F3582" s="13" t="s">
        <v>324</v>
      </c>
      <c r="G3582" s="13"/>
      <c r="H3582" s="13"/>
      <c r="I3582" s="13"/>
      <c r="J3582" s="13"/>
      <c r="K3582" s="13"/>
      <c r="L3582" s="13"/>
      <c r="M3582" s="45">
        <v>8015</v>
      </c>
      <c r="N3582" s="45">
        <v>14065</v>
      </c>
      <c r="O3582" s="23"/>
      <c r="P3582" s="23"/>
      <c r="Q3582" s="23"/>
      <c r="R3582" s="23"/>
      <c r="S3582" s="23"/>
      <c r="T3582" s="23"/>
      <c r="U3582" s="23"/>
      <c r="V3582" s="23"/>
      <c r="W3582" s="45"/>
      <c r="X3582" s="45"/>
      <c r="Y3582" s="45"/>
      <c r="Z3582" s="25">
        <v>0.98804780876494025</v>
      </c>
      <c r="AA3582" s="25">
        <v>0.89878542510121462</v>
      </c>
      <c r="AB3582" s="25"/>
      <c r="AC3582" s="25"/>
      <c r="AD3582" s="45">
        <v>724</v>
      </c>
      <c r="AE3582" s="104">
        <v>374</v>
      </c>
      <c r="AF3582" s="104"/>
      <c r="AG3582" s="104"/>
    </row>
    <row r="3583" spans="1:33">
      <c r="A3583" s="82" t="s">
        <v>144</v>
      </c>
      <c r="B3583" s="13" t="s">
        <v>75</v>
      </c>
      <c r="C3583" s="13" t="s">
        <v>3</v>
      </c>
      <c r="D3583" s="13">
        <v>2019</v>
      </c>
      <c r="E3583" s="13">
        <v>2019</v>
      </c>
      <c r="F3583" s="13" t="s">
        <v>324</v>
      </c>
      <c r="G3583" s="13"/>
      <c r="H3583" s="13"/>
      <c r="I3583" s="13"/>
      <c r="J3583" s="13"/>
      <c r="K3583" s="13"/>
      <c r="L3583" s="13"/>
      <c r="M3583" s="45">
        <v>1149</v>
      </c>
      <c r="N3583" s="45">
        <v>2037</v>
      </c>
      <c r="O3583" s="23"/>
      <c r="P3583" s="23"/>
      <c r="Q3583" s="23"/>
      <c r="R3583" s="23"/>
      <c r="S3583" s="23"/>
      <c r="T3583" s="23"/>
      <c r="U3583" s="23"/>
      <c r="V3583" s="23"/>
      <c r="W3583" s="45"/>
      <c r="X3583" s="45"/>
      <c r="Y3583" s="45"/>
      <c r="Z3583" s="25">
        <v>1</v>
      </c>
      <c r="AA3583" s="25">
        <v>0.85245901639344257</v>
      </c>
      <c r="AB3583" s="25"/>
      <c r="AC3583" s="25"/>
      <c r="AD3583" s="45">
        <v>128</v>
      </c>
      <c r="AE3583" s="104">
        <v>35</v>
      </c>
      <c r="AF3583" s="104"/>
      <c r="AG3583" s="104"/>
    </row>
    <row r="3584" spans="1:33">
      <c r="A3584" s="82" t="s">
        <v>145</v>
      </c>
      <c r="B3584" s="13" t="s">
        <v>75</v>
      </c>
      <c r="C3584" s="13" t="s">
        <v>3</v>
      </c>
      <c r="D3584" s="13">
        <v>2019</v>
      </c>
      <c r="E3584" s="13">
        <v>2019</v>
      </c>
      <c r="F3584" s="13" t="s">
        <v>324</v>
      </c>
      <c r="G3584" s="13"/>
      <c r="H3584" s="13"/>
      <c r="I3584" s="13"/>
      <c r="J3584" s="13"/>
      <c r="K3584" s="13"/>
      <c r="L3584" s="13"/>
      <c r="M3584" s="45">
        <v>111236</v>
      </c>
      <c r="N3584" s="45">
        <v>238225</v>
      </c>
      <c r="O3584" s="23"/>
      <c r="P3584" s="23"/>
      <c r="Q3584" s="23"/>
      <c r="R3584" s="23"/>
      <c r="S3584" s="23"/>
      <c r="T3584" s="23"/>
      <c r="U3584" s="23"/>
      <c r="V3584" s="23"/>
      <c r="W3584" s="45"/>
      <c r="X3584" s="45"/>
      <c r="Y3584" s="45"/>
      <c r="Z3584" s="25">
        <v>0.9841210536147954</v>
      </c>
      <c r="AA3584" s="25">
        <v>0.82156959526159923</v>
      </c>
      <c r="AB3584" s="25"/>
      <c r="AC3584" s="25"/>
      <c r="AD3584" s="45">
        <v>11223</v>
      </c>
      <c r="AE3584" s="104">
        <v>4363</v>
      </c>
      <c r="AF3584" s="104"/>
      <c r="AG3584" s="104"/>
    </row>
    <row r="3585" spans="1:33">
      <c r="A3585" s="82" t="s">
        <v>146</v>
      </c>
      <c r="B3585" s="13" t="s">
        <v>74</v>
      </c>
      <c r="C3585" s="13" t="s">
        <v>3</v>
      </c>
      <c r="D3585" s="13">
        <v>2019</v>
      </c>
      <c r="E3585" s="13">
        <v>2019</v>
      </c>
      <c r="F3585" s="13" t="s">
        <v>324</v>
      </c>
      <c r="G3585" s="13"/>
      <c r="H3585" s="13"/>
      <c r="I3585" s="13"/>
      <c r="J3585" s="13"/>
      <c r="K3585" s="13"/>
      <c r="L3585" s="13"/>
      <c r="M3585" s="45">
        <v>93983</v>
      </c>
      <c r="N3585" s="45">
        <v>187356</v>
      </c>
      <c r="O3585" s="23"/>
      <c r="P3585" s="23"/>
      <c r="Q3585" s="23"/>
      <c r="R3585" s="23"/>
      <c r="S3585" s="23"/>
      <c r="T3585" s="23"/>
      <c r="U3585" s="23"/>
      <c r="V3585" s="23"/>
      <c r="W3585" s="45"/>
      <c r="X3585" s="45"/>
      <c r="Y3585" s="45"/>
      <c r="Z3585" s="25">
        <v>0.99228915662650607</v>
      </c>
      <c r="AA3585" s="25">
        <v>0.96136477671851484</v>
      </c>
      <c r="AB3585" s="25"/>
      <c r="AC3585" s="25"/>
      <c r="AD3585" s="45">
        <v>8503</v>
      </c>
      <c r="AE3585" s="104">
        <v>3437</v>
      </c>
      <c r="AF3585" s="104"/>
      <c r="AG3585" s="104"/>
    </row>
    <row r="3586" spans="1:33">
      <c r="A3586" s="82" t="s">
        <v>147</v>
      </c>
      <c r="B3586" s="13" t="s">
        <v>75</v>
      </c>
      <c r="C3586" s="13" t="s">
        <v>3</v>
      </c>
      <c r="D3586" s="13">
        <v>2019</v>
      </c>
      <c r="E3586" s="13">
        <v>2019</v>
      </c>
      <c r="F3586" s="13" t="s">
        <v>324</v>
      </c>
      <c r="G3586" s="13"/>
      <c r="H3586" s="13"/>
      <c r="I3586" s="13"/>
      <c r="J3586" s="13"/>
      <c r="K3586" s="13"/>
      <c r="L3586" s="13"/>
      <c r="M3586" s="45">
        <v>2094</v>
      </c>
      <c r="N3586" s="45">
        <v>4391</v>
      </c>
      <c r="O3586" s="23"/>
      <c r="P3586" s="23"/>
      <c r="Q3586" s="23"/>
      <c r="R3586" s="23"/>
      <c r="S3586" s="23"/>
      <c r="T3586" s="23"/>
      <c r="U3586" s="23"/>
      <c r="V3586" s="23"/>
      <c r="W3586" s="45"/>
      <c r="X3586" s="45"/>
      <c r="Y3586" s="45"/>
      <c r="Z3586" s="25">
        <v>0.97247706422018343</v>
      </c>
      <c r="AA3586" s="25">
        <v>1</v>
      </c>
      <c r="AB3586" s="25"/>
      <c r="AC3586" s="25"/>
      <c r="AD3586" s="45">
        <v>189</v>
      </c>
      <c r="AE3586" s="104">
        <v>56</v>
      </c>
      <c r="AF3586" s="104"/>
      <c r="AG3586" s="104"/>
    </row>
    <row r="3587" spans="1:33">
      <c r="A3587" s="82" t="s">
        <v>148</v>
      </c>
      <c r="B3587" s="13" t="s">
        <v>75</v>
      </c>
      <c r="C3587" s="13" t="s">
        <v>3</v>
      </c>
      <c r="D3587" s="13">
        <v>2019</v>
      </c>
      <c r="E3587" s="13">
        <v>2019</v>
      </c>
      <c r="F3587" s="13" t="s">
        <v>324</v>
      </c>
      <c r="G3587" s="13"/>
      <c r="H3587" s="13"/>
      <c r="I3587" s="13"/>
      <c r="J3587" s="13"/>
      <c r="K3587" s="13"/>
      <c r="L3587" s="13"/>
      <c r="M3587" s="45">
        <v>150205</v>
      </c>
      <c r="N3587" s="45">
        <v>321527</v>
      </c>
      <c r="O3587" s="23"/>
      <c r="P3587" s="23"/>
      <c r="Q3587" s="23"/>
      <c r="R3587" s="23"/>
      <c r="S3587" s="23"/>
      <c r="T3587" s="23"/>
      <c r="U3587" s="23"/>
      <c r="V3587" s="23"/>
      <c r="W3587" s="45"/>
      <c r="X3587" s="45"/>
      <c r="Y3587" s="45"/>
      <c r="Z3587" s="25">
        <v>0.98995784775601292</v>
      </c>
      <c r="AA3587" s="25">
        <v>0.89695387293298523</v>
      </c>
      <c r="AB3587" s="25"/>
      <c r="AC3587" s="25"/>
      <c r="AD3587" s="45">
        <v>12790</v>
      </c>
      <c r="AE3587" s="104">
        <v>4248</v>
      </c>
      <c r="AF3587" s="104"/>
      <c r="AG3587" s="104"/>
    </row>
    <row r="3588" spans="1:33">
      <c r="A3588" s="82" t="s">
        <v>149</v>
      </c>
      <c r="B3588" s="13" t="s">
        <v>74</v>
      </c>
      <c r="C3588" s="13" t="s">
        <v>3</v>
      </c>
      <c r="D3588" s="13">
        <v>2019</v>
      </c>
      <c r="E3588" s="13">
        <v>2019</v>
      </c>
      <c r="F3588" s="13" t="s">
        <v>324</v>
      </c>
      <c r="G3588" s="13"/>
      <c r="H3588" s="13"/>
      <c r="I3588" s="13"/>
      <c r="J3588" s="13"/>
      <c r="K3588" s="13"/>
      <c r="L3588" s="13"/>
      <c r="M3588" s="45">
        <v>132715</v>
      </c>
      <c r="N3588" s="45">
        <v>248598</v>
      </c>
      <c r="O3588" s="23"/>
      <c r="P3588" s="23"/>
      <c r="Q3588" s="23"/>
      <c r="R3588" s="23"/>
      <c r="S3588" s="23"/>
      <c r="T3588" s="23"/>
      <c r="U3588" s="23"/>
      <c r="V3588" s="23"/>
      <c r="W3588" s="45"/>
      <c r="X3588" s="45"/>
      <c r="Y3588" s="45"/>
      <c r="Z3588" s="25">
        <v>0.98574737217174413</v>
      </c>
      <c r="AA3588" s="25">
        <v>0.95419847328244278</v>
      </c>
      <c r="AB3588" s="25"/>
      <c r="AC3588" s="25"/>
      <c r="AD3588" s="45">
        <v>12905</v>
      </c>
      <c r="AE3588" s="104">
        <v>6734</v>
      </c>
      <c r="AF3588" s="104"/>
      <c r="AG3588" s="104"/>
    </row>
    <row r="3589" spans="1:33">
      <c r="A3589" s="82" t="s">
        <v>150</v>
      </c>
      <c r="B3589" s="13" t="s">
        <v>74</v>
      </c>
      <c r="C3589" s="13" t="s">
        <v>3</v>
      </c>
      <c r="D3589" s="13">
        <v>2019</v>
      </c>
      <c r="E3589" s="13">
        <v>2019</v>
      </c>
      <c r="F3589" s="13" t="s">
        <v>324</v>
      </c>
      <c r="G3589" s="13"/>
      <c r="H3589" s="13"/>
      <c r="I3589" s="13"/>
      <c r="J3589" s="13"/>
      <c r="K3589" s="13"/>
      <c r="L3589" s="13"/>
      <c r="M3589" s="45">
        <v>31885</v>
      </c>
      <c r="N3589" s="45">
        <v>44797</v>
      </c>
      <c r="O3589" s="23"/>
      <c r="P3589" s="23"/>
      <c r="Q3589" s="23"/>
      <c r="R3589" s="23"/>
      <c r="S3589" s="23"/>
      <c r="T3589" s="23"/>
      <c r="U3589" s="23"/>
      <c r="V3589" s="23"/>
      <c r="W3589" s="45"/>
      <c r="X3589" s="45"/>
      <c r="Y3589" s="45"/>
      <c r="Z3589" s="25">
        <v>0.97732603596559808</v>
      </c>
      <c r="AA3589" s="25">
        <v>0.8631921824104235</v>
      </c>
      <c r="AB3589" s="25"/>
      <c r="AC3589" s="25"/>
      <c r="AD3589" s="45">
        <v>3181</v>
      </c>
      <c r="AE3589" s="104">
        <v>1377</v>
      </c>
      <c r="AF3589" s="104"/>
      <c r="AG3589" s="104"/>
    </row>
    <row r="3590" spans="1:33">
      <c r="A3590" s="82" t="s">
        <v>151</v>
      </c>
      <c r="B3590" s="13" t="s">
        <v>75</v>
      </c>
      <c r="C3590" s="13" t="s">
        <v>3</v>
      </c>
      <c r="D3590" s="13">
        <v>2019</v>
      </c>
      <c r="E3590" s="13">
        <v>2019</v>
      </c>
      <c r="F3590" s="13" t="s">
        <v>324</v>
      </c>
      <c r="G3590" s="13"/>
      <c r="H3590" s="13"/>
      <c r="I3590" s="13"/>
      <c r="J3590" s="13"/>
      <c r="K3590" s="13"/>
      <c r="L3590" s="13"/>
      <c r="M3590" s="45">
        <v>43673</v>
      </c>
      <c r="N3590" s="45">
        <v>94099</v>
      </c>
      <c r="O3590" s="23"/>
      <c r="P3590" s="23"/>
      <c r="Q3590" s="23"/>
      <c r="R3590" s="23"/>
      <c r="S3590" s="23"/>
      <c r="T3590" s="23"/>
      <c r="U3590" s="23"/>
      <c r="V3590" s="23"/>
      <c r="W3590" s="45"/>
      <c r="X3590" s="45"/>
      <c r="Y3590" s="45"/>
      <c r="Z3590" s="25">
        <v>0.98782424563260984</v>
      </c>
      <c r="AA3590" s="25">
        <v>0.8820826952526799</v>
      </c>
      <c r="AB3590" s="25"/>
      <c r="AC3590" s="25"/>
      <c r="AD3590" s="45">
        <v>3151</v>
      </c>
      <c r="AE3590" s="104">
        <v>1168</v>
      </c>
      <c r="AF3590" s="104"/>
      <c r="AG3590" s="104"/>
    </row>
    <row r="3591" spans="1:33">
      <c r="A3591" s="82" t="s">
        <v>152</v>
      </c>
      <c r="B3591" s="13" t="s">
        <v>74</v>
      </c>
      <c r="C3591" s="13" t="s">
        <v>3</v>
      </c>
      <c r="D3591" s="13">
        <v>2019</v>
      </c>
      <c r="E3591" s="13">
        <v>2019</v>
      </c>
      <c r="F3591" s="13" t="s">
        <v>324</v>
      </c>
      <c r="G3591" s="13"/>
      <c r="H3591" s="13"/>
      <c r="I3591" s="13"/>
      <c r="J3591" s="13"/>
      <c r="K3591" s="13"/>
      <c r="L3591" s="13"/>
      <c r="M3591" s="45">
        <v>9062</v>
      </c>
      <c r="N3591" s="45">
        <v>14786</v>
      </c>
      <c r="O3591" s="23"/>
      <c r="P3591" s="23"/>
      <c r="Q3591" s="23"/>
      <c r="R3591" s="23"/>
      <c r="S3591" s="23"/>
      <c r="T3591" s="23"/>
      <c r="U3591" s="23"/>
      <c r="V3591" s="23"/>
      <c r="W3591" s="45"/>
      <c r="X3591" s="45"/>
      <c r="Y3591" s="45"/>
      <c r="Z3591" s="25">
        <v>0.94594594594594594</v>
      </c>
      <c r="AA3591" s="25">
        <v>0.98479087452471481</v>
      </c>
      <c r="AB3591" s="25"/>
      <c r="AC3591" s="25"/>
      <c r="AD3591" s="45">
        <v>784</v>
      </c>
      <c r="AE3591" s="104">
        <v>161</v>
      </c>
      <c r="AF3591" s="104"/>
      <c r="AG3591" s="104"/>
    </row>
    <row r="3592" spans="1:33">
      <c r="A3592" s="82" t="s">
        <v>153</v>
      </c>
      <c r="B3592" s="13" t="s">
        <v>74</v>
      </c>
      <c r="C3592" s="13" t="s">
        <v>3</v>
      </c>
      <c r="D3592" s="13">
        <v>2019</v>
      </c>
      <c r="E3592" s="13">
        <v>2019</v>
      </c>
      <c r="F3592" s="13" t="s">
        <v>324</v>
      </c>
      <c r="G3592" s="13"/>
      <c r="H3592" s="13"/>
      <c r="I3592" s="13"/>
      <c r="J3592" s="13"/>
      <c r="K3592" s="13"/>
      <c r="L3592" s="13"/>
      <c r="M3592" s="45">
        <v>11434</v>
      </c>
      <c r="N3592" s="45">
        <v>21160</v>
      </c>
      <c r="O3592" s="23"/>
      <c r="P3592" s="23"/>
      <c r="Q3592" s="23"/>
      <c r="R3592" s="23"/>
      <c r="S3592" s="23"/>
      <c r="T3592" s="23"/>
      <c r="U3592" s="23"/>
      <c r="V3592" s="23"/>
      <c r="W3592" s="45"/>
      <c r="X3592" s="45"/>
      <c r="Y3592" s="45"/>
      <c r="Z3592" s="25">
        <v>0.97844827586206895</v>
      </c>
      <c r="AA3592" s="25">
        <v>0.95</v>
      </c>
      <c r="AB3592" s="25"/>
      <c r="AC3592" s="25"/>
      <c r="AD3592" s="45">
        <v>1146</v>
      </c>
      <c r="AE3592" s="104">
        <v>456</v>
      </c>
      <c r="AF3592" s="104"/>
      <c r="AG3592" s="104"/>
    </row>
    <row r="3593" spans="1:33">
      <c r="A3593" s="82" t="s">
        <v>154</v>
      </c>
      <c r="B3593" s="13" t="s">
        <v>74</v>
      </c>
      <c r="C3593" s="13" t="s">
        <v>3</v>
      </c>
      <c r="D3593" s="13">
        <v>2019</v>
      </c>
      <c r="E3593" s="13">
        <v>2019</v>
      </c>
      <c r="F3593" s="13" t="s">
        <v>324</v>
      </c>
      <c r="G3593" s="13"/>
      <c r="H3593" s="13"/>
      <c r="I3593" s="13"/>
      <c r="J3593" s="13"/>
      <c r="K3593" s="13"/>
      <c r="L3593" s="13"/>
      <c r="M3593" s="45">
        <v>21021</v>
      </c>
      <c r="N3593" s="45">
        <v>37441</v>
      </c>
      <c r="O3593" s="23"/>
      <c r="P3593" s="23"/>
      <c r="Q3593" s="23"/>
      <c r="R3593" s="23"/>
      <c r="S3593" s="23"/>
      <c r="T3593" s="23"/>
      <c r="U3593" s="23"/>
      <c r="V3593" s="23"/>
      <c r="W3593" s="45"/>
      <c r="X3593" s="45"/>
      <c r="Y3593" s="45"/>
      <c r="Z3593" s="25">
        <v>0.82904290429042904</v>
      </c>
      <c r="AA3593" s="25">
        <v>0.81142857142857139</v>
      </c>
      <c r="AB3593" s="25"/>
      <c r="AC3593" s="25"/>
      <c r="AD3593" s="45">
        <v>2509</v>
      </c>
      <c r="AE3593" s="104">
        <v>1340</v>
      </c>
      <c r="AF3593" s="104"/>
      <c r="AG3593" s="104"/>
    </row>
    <row r="3594" spans="1:33">
      <c r="A3594" s="82" t="s">
        <v>155</v>
      </c>
      <c r="B3594" s="13" t="s">
        <v>74</v>
      </c>
      <c r="C3594" s="13" t="s">
        <v>3</v>
      </c>
      <c r="D3594" s="13">
        <v>2019</v>
      </c>
      <c r="E3594" s="13">
        <v>2019</v>
      </c>
      <c r="F3594" s="13" t="s">
        <v>324</v>
      </c>
      <c r="G3594" s="13"/>
      <c r="H3594" s="13"/>
      <c r="I3594" s="13"/>
      <c r="J3594" s="13"/>
      <c r="K3594" s="13"/>
      <c r="L3594" s="13"/>
      <c r="M3594" s="45">
        <v>39661</v>
      </c>
      <c r="N3594" s="45">
        <v>73623</v>
      </c>
      <c r="O3594" s="23"/>
      <c r="P3594" s="23"/>
      <c r="Q3594" s="23"/>
      <c r="R3594" s="23"/>
      <c r="S3594" s="23"/>
      <c r="T3594" s="23"/>
      <c r="U3594" s="23"/>
      <c r="V3594" s="23"/>
      <c r="W3594" s="45"/>
      <c r="X3594" s="45"/>
      <c r="Y3594" s="45"/>
      <c r="Z3594" s="25">
        <v>0.99163763066202093</v>
      </c>
      <c r="AA3594" s="25">
        <v>0.96666666666666667</v>
      </c>
      <c r="AB3594" s="25"/>
      <c r="AC3594" s="25"/>
      <c r="AD3594" s="45">
        <v>3037</v>
      </c>
      <c r="AE3594" s="104">
        <v>1125</v>
      </c>
      <c r="AF3594" s="104"/>
      <c r="AG3594" s="104"/>
    </row>
    <row r="3595" spans="1:33">
      <c r="A3595" s="82" t="s">
        <v>156</v>
      </c>
      <c r="B3595" s="13" t="s">
        <v>74</v>
      </c>
      <c r="C3595" s="13" t="s">
        <v>3</v>
      </c>
      <c r="D3595" s="13">
        <v>2019</v>
      </c>
      <c r="E3595" s="13">
        <v>2019</v>
      </c>
      <c r="F3595" s="13" t="s">
        <v>324</v>
      </c>
      <c r="G3595" s="13"/>
      <c r="H3595" s="13"/>
      <c r="I3595" s="13"/>
      <c r="J3595" s="13"/>
      <c r="K3595" s="13"/>
      <c r="L3595" s="13"/>
      <c r="M3595" s="45">
        <v>13817</v>
      </c>
      <c r="N3595" s="45">
        <v>23649</v>
      </c>
      <c r="O3595" s="23"/>
      <c r="P3595" s="23"/>
      <c r="Q3595" s="23"/>
      <c r="R3595" s="23"/>
      <c r="S3595" s="23"/>
      <c r="T3595" s="23"/>
      <c r="U3595" s="23"/>
      <c r="V3595" s="23"/>
      <c r="W3595" s="45"/>
      <c r="X3595" s="45"/>
      <c r="Y3595" s="45"/>
      <c r="Z3595" s="25">
        <v>0.98969072164948457</v>
      </c>
      <c r="AA3595" s="25">
        <v>0.97619047619047616</v>
      </c>
      <c r="AB3595" s="25"/>
      <c r="AC3595" s="25"/>
      <c r="AD3595" s="45">
        <v>1178</v>
      </c>
      <c r="AE3595" s="104">
        <v>482</v>
      </c>
      <c r="AF3595" s="104"/>
      <c r="AG3595" s="104"/>
    </row>
    <row r="3596" spans="1:33">
      <c r="A3596" s="82" t="s">
        <v>157</v>
      </c>
      <c r="B3596" s="13" t="s">
        <v>75</v>
      </c>
      <c r="C3596" s="13" t="s">
        <v>3</v>
      </c>
      <c r="D3596" s="13">
        <v>2019</v>
      </c>
      <c r="E3596" s="13">
        <v>2019</v>
      </c>
      <c r="F3596" s="13" t="s">
        <v>324</v>
      </c>
      <c r="G3596" s="13"/>
      <c r="H3596" s="13"/>
      <c r="I3596" s="13"/>
      <c r="J3596" s="13"/>
      <c r="K3596" s="13"/>
      <c r="L3596" s="13"/>
      <c r="M3596" s="45">
        <v>11828</v>
      </c>
      <c r="N3596" s="45">
        <v>21653</v>
      </c>
      <c r="O3596" s="23"/>
      <c r="P3596" s="23"/>
      <c r="Q3596" s="23"/>
      <c r="R3596" s="23"/>
      <c r="S3596" s="23"/>
      <c r="T3596" s="23"/>
      <c r="U3596" s="23"/>
      <c r="V3596" s="23"/>
      <c r="W3596" s="45"/>
      <c r="X3596" s="45"/>
      <c r="Y3596" s="45"/>
      <c r="Z3596" s="25">
        <v>0.98562300319488816</v>
      </c>
      <c r="AA3596" s="25">
        <v>0.95078740157480313</v>
      </c>
      <c r="AB3596" s="25"/>
      <c r="AC3596" s="25"/>
      <c r="AD3596" s="45">
        <v>1170</v>
      </c>
      <c r="AE3596" s="104">
        <v>324</v>
      </c>
      <c r="AF3596" s="104"/>
      <c r="AG3596" s="104"/>
    </row>
    <row r="3597" spans="1:33">
      <c r="A3597" s="82" t="s">
        <v>158</v>
      </c>
      <c r="B3597" s="13" t="s">
        <v>75</v>
      </c>
      <c r="C3597" s="13" t="s">
        <v>3</v>
      </c>
      <c r="D3597" s="13">
        <v>2019</v>
      </c>
      <c r="E3597" s="13">
        <v>2019</v>
      </c>
      <c r="F3597" s="13" t="s">
        <v>324</v>
      </c>
      <c r="G3597" s="13"/>
      <c r="H3597" s="13"/>
      <c r="I3597" s="13"/>
      <c r="J3597" s="13"/>
      <c r="K3597" s="13"/>
      <c r="L3597" s="13"/>
      <c r="M3597" s="45">
        <v>131</v>
      </c>
      <c r="N3597" s="45">
        <v>218</v>
      </c>
      <c r="O3597" s="23"/>
      <c r="P3597" s="23"/>
      <c r="Q3597" s="23"/>
      <c r="R3597" s="23"/>
      <c r="S3597" s="23"/>
      <c r="T3597" s="23"/>
      <c r="U3597" s="23"/>
      <c r="V3597" s="23"/>
      <c r="W3597" s="45"/>
      <c r="X3597" s="45"/>
      <c r="Y3597" s="45"/>
      <c r="Z3597" s="25">
        <v>1</v>
      </c>
      <c r="AA3597" s="25">
        <v>0.5</v>
      </c>
      <c r="AB3597" s="25"/>
      <c r="AC3597" s="25"/>
      <c r="AD3597" s="45">
        <v>11</v>
      </c>
      <c r="AE3597" s="104">
        <v>0</v>
      </c>
      <c r="AF3597" s="104"/>
      <c r="AG3597" s="104"/>
    </row>
    <row r="3598" spans="1:33">
      <c r="A3598" s="82" t="s">
        <v>159</v>
      </c>
      <c r="B3598" s="13" t="s">
        <v>75</v>
      </c>
      <c r="C3598" s="13" t="s">
        <v>3</v>
      </c>
      <c r="D3598" s="13">
        <v>2019</v>
      </c>
      <c r="E3598" s="13">
        <v>2019</v>
      </c>
      <c r="F3598" s="13" t="s">
        <v>324</v>
      </c>
      <c r="G3598" s="13"/>
      <c r="H3598" s="13"/>
      <c r="I3598" s="13"/>
      <c r="J3598" s="13"/>
      <c r="K3598" s="13"/>
      <c r="L3598" s="13"/>
      <c r="M3598" s="45">
        <v>3221</v>
      </c>
      <c r="N3598" s="45">
        <v>6500</v>
      </c>
      <c r="O3598" s="23"/>
      <c r="P3598" s="23"/>
      <c r="Q3598" s="23"/>
      <c r="R3598" s="23"/>
      <c r="S3598" s="23"/>
      <c r="T3598" s="23"/>
      <c r="U3598" s="23"/>
      <c r="V3598" s="23"/>
      <c r="W3598" s="45"/>
      <c r="X3598" s="45"/>
      <c r="Y3598" s="45"/>
      <c r="Z3598" s="25">
        <v>0.97647058823529409</v>
      </c>
      <c r="AA3598" s="25">
        <v>0.89928057553956831</v>
      </c>
      <c r="AB3598" s="25"/>
      <c r="AC3598" s="25"/>
      <c r="AD3598" s="45">
        <v>294</v>
      </c>
      <c r="AE3598" s="104">
        <v>110</v>
      </c>
      <c r="AF3598" s="104"/>
      <c r="AG3598" s="104"/>
    </row>
    <row r="3599" spans="1:33">
      <c r="A3599" s="82" t="s">
        <v>160</v>
      </c>
      <c r="B3599" s="13" t="s">
        <v>74</v>
      </c>
      <c r="C3599" s="13" t="s">
        <v>3</v>
      </c>
      <c r="D3599" s="13">
        <v>2019</v>
      </c>
      <c r="E3599" s="13">
        <v>2019</v>
      </c>
      <c r="F3599" s="13" t="s">
        <v>324</v>
      </c>
      <c r="G3599" s="13"/>
      <c r="H3599" s="13"/>
      <c r="I3599" s="13"/>
      <c r="J3599" s="13"/>
      <c r="K3599" s="13"/>
      <c r="L3599" s="13"/>
      <c r="M3599" s="45">
        <v>19641</v>
      </c>
      <c r="N3599" s="45">
        <v>35179</v>
      </c>
      <c r="O3599" s="23"/>
      <c r="P3599" s="23"/>
      <c r="Q3599" s="23"/>
      <c r="R3599" s="23"/>
      <c r="S3599" s="23"/>
      <c r="T3599" s="23"/>
      <c r="U3599" s="23"/>
      <c r="V3599" s="23"/>
      <c r="W3599" s="45"/>
      <c r="X3599" s="45"/>
      <c r="Y3599" s="45"/>
      <c r="Z3599" s="25">
        <v>0.96783216783216786</v>
      </c>
      <c r="AA3599" s="25">
        <v>0.90673575129533679</v>
      </c>
      <c r="AB3599" s="25"/>
      <c r="AC3599" s="25"/>
      <c r="AD3599" s="45">
        <v>1468</v>
      </c>
      <c r="AE3599" s="104">
        <v>528</v>
      </c>
      <c r="AF3599" s="104"/>
      <c r="AG3599" s="104"/>
    </row>
    <row r="3600" spans="1:33">
      <c r="A3600" s="82" t="s">
        <v>161</v>
      </c>
      <c r="B3600" s="13" t="s">
        <v>74</v>
      </c>
      <c r="C3600" s="13" t="s">
        <v>3</v>
      </c>
      <c r="D3600" s="13">
        <v>2019</v>
      </c>
      <c r="E3600" s="13">
        <v>2019</v>
      </c>
      <c r="F3600" s="13" t="s">
        <v>324</v>
      </c>
      <c r="G3600" s="13"/>
      <c r="H3600" s="13"/>
      <c r="I3600" s="13"/>
      <c r="J3600" s="13"/>
      <c r="K3600" s="13"/>
      <c r="L3600" s="13"/>
      <c r="M3600" s="45">
        <v>15231</v>
      </c>
      <c r="N3600" s="45">
        <v>25002</v>
      </c>
      <c r="O3600" s="23"/>
      <c r="P3600" s="23"/>
      <c r="Q3600" s="23"/>
      <c r="R3600" s="23"/>
      <c r="S3600" s="23"/>
      <c r="T3600" s="23"/>
      <c r="U3600" s="23"/>
      <c r="V3600" s="23"/>
      <c r="W3600" s="45"/>
      <c r="X3600" s="45"/>
      <c r="Y3600" s="45"/>
      <c r="Z3600" s="25">
        <v>0.955078125</v>
      </c>
      <c r="AA3600" s="25">
        <v>0.50230414746543783</v>
      </c>
      <c r="AB3600" s="25"/>
      <c r="AC3600" s="25"/>
      <c r="AD3600" s="45">
        <v>1097</v>
      </c>
      <c r="AE3600" s="104">
        <v>508</v>
      </c>
      <c r="AF3600" s="104"/>
      <c r="AG3600" s="104"/>
    </row>
    <row r="3601" spans="1:33">
      <c r="A3601" s="82" t="s">
        <v>162</v>
      </c>
      <c r="B3601" s="13" t="s">
        <v>75</v>
      </c>
      <c r="C3601" s="13" t="s">
        <v>3</v>
      </c>
      <c r="D3601" s="13">
        <v>2019</v>
      </c>
      <c r="E3601" s="13">
        <v>2019</v>
      </c>
      <c r="F3601" s="13" t="s">
        <v>324</v>
      </c>
      <c r="G3601" s="13"/>
      <c r="H3601" s="13"/>
      <c r="I3601" s="13"/>
      <c r="J3601" s="13"/>
      <c r="K3601" s="13"/>
      <c r="L3601" s="13"/>
      <c r="M3601" s="45">
        <v>35160</v>
      </c>
      <c r="N3601" s="45">
        <v>72410</v>
      </c>
      <c r="O3601" s="23"/>
      <c r="P3601" s="23"/>
      <c r="Q3601" s="23"/>
      <c r="R3601" s="23"/>
      <c r="S3601" s="23"/>
      <c r="T3601" s="23"/>
      <c r="U3601" s="23"/>
      <c r="V3601" s="23"/>
      <c r="W3601" s="45"/>
      <c r="X3601" s="45"/>
      <c r="Y3601" s="45"/>
      <c r="Z3601" s="25">
        <v>0.94991462720546382</v>
      </c>
      <c r="AA3601" s="25">
        <v>0.876</v>
      </c>
      <c r="AB3601" s="25"/>
      <c r="AC3601" s="25"/>
      <c r="AD3601" s="45">
        <v>3048</v>
      </c>
      <c r="AE3601" s="104">
        <v>842</v>
      </c>
      <c r="AF3601" s="104"/>
      <c r="AG3601" s="104"/>
    </row>
    <row r="3602" spans="1:33">
      <c r="A3602" s="82" t="s">
        <v>163</v>
      </c>
      <c r="B3602" s="13" t="s">
        <v>75</v>
      </c>
      <c r="C3602" s="13" t="s">
        <v>3</v>
      </c>
      <c r="D3602" s="13">
        <v>2019</v>
      </c>
      <c r="E3602" s="13">
        <v>2019</v>
      </c>
      <c r="F3602" s="13" t="s">
        <v>324</v>
      </c>
      <c r="G3602" s="13"/>
      <c r="H3602" s="13"/>
      <c r="I3602" s="13"/>
      <c r="J3602" s="13"/>
      <c r="K3602" s="13"/>
      <c r="L3602" s="13"/>
      <c r="M3602" s="45">
        <v>4980</v>
      </c>
      <c r="N3602" s="45">
        <v>11221</v>
      </c>
      <c r="O3602" s="23"/>
      <c r="P3602" s="23"/>
      <c r="Q3602" s="23"/>
      <c r="R3602" s="23"/>
      <c r="S3602" s="23"/>
      <c r="T3602" s="23"/>
      <c r="U3602" s="23"/>
      <c r="V3602" s="23"/>
      <c r="W3602" s="45"/>
      <c r="X3602" s="45"/>
      <c r="Y3602" s="45"/>
      <c r="Z3602" s="25">
        <v>0.99547511312217196</v>
      </c>
      <c r="AA3602" s="25">
        <v>0.96195652173913049</v>
      </c>
      <c r="AB3602" s="25"/>
      <c r="AC3602" s="25"/>
      <c r="AD3602" s="45">
        <v>451</v>
      </c>
      <c r="AE3602" s="104">
        <v>127</v>
      </c>
      <c r="AF3602" s="104"/>
      <c r="AG3602" s="104"/>
    </row>
    <row r="3603" spans="1:33">
      <c r="A3603" s="82" t="s">
        <v>164</v>
      </c>
      <c r="B3603" s="13" t="s">
        <v>75</v>
      </c>
      <c r="C3603" s="13" t="s">
        <v>3</v>
      </c>
      <c r="D3603" s="13">
        <v>2019</v>
      </c>
      <c r="E3603" s="13">
        <v>2019</v>
      </c>
      <c r="F3603" s="13" t="s">
        <v>324</v>
      </c>
      <c r="G3603" s="13"/>
      <c r="H3603" s="13"/>
      <c r="I3603" s="13"/>
      <c r="J3603" s="13"/>
      <c r="K3603" s="13"/>
      <c r="L3603" s="13"/>
      <c r="M3603" s="45">
        <v>4202</v>
      </c>
      <c r="N3603" s="45">
        <v>8787</v>
      </c>
      <c r="O3603" s="23"/>
      <c r="P3603" s="23"/>
      <c r="Q3603" s="23"/>
      <c r="R3603" s="23"/>
      <c r="S3603" s="23"/>
      <c r="T3603" s="23"/>
      <c r="U3603" s="23"/>
      <c r="V3603" s="23"/>
      <c r="W3603" s="45"/>
      <c r="X3603" s="45"/>
      <c r="Y3603" s="45"/>
      <c r="Z3603" s="25">
        <v>0.98198198198198194</v>
      </c>
      <c r="AA3603" s="25">
        <v>0.9831460674157303</v>
      </c>
      <c r="AB3603" s="25"/>
      <c r="AC3603" s="25"/>
      <c r="AD3603" s="45">
        <v>427</v>
      </c>
      <c r="AE3603" s="104">
        <v>92</v>
      </c>
      <c r="AF3603" s="104"/>
      <c r="AG3603" s="104"/>
    </row>
    <row r="3604" spans="1:33">
      <c r="A3604" s="82" t="s">
        <v>165</v>
      </c>
      <c r="B3604" s="13" t="s">
        <v>75</v>
      </c>
      <c r="C3604" s="13" t="s">
        <v>3</v>
      </c>
      <c r="D3604" s="13">
        <v>2019</v>
      </c>
      <c r="E3604" s="13">
        <v>2019</v>
      </c>
      <c r="F3604" s="13" t="s">
        <v>324</v>
      </c>
      <c r="G3604" s="13"/>
      <c r="H3604" s="13"/>
      <c r="I3604" s="13"/>
      <c r="J3604" s="13"/>
      <c r="K3604" s="13"/>
      <c r="L3604" s="13"/>
      <c r="M3604" s="45">
        <v>950</v>
      </c>
      <c r="N3604" s="45">
        <v>1668</v>
      </c>
      <c r="O3604" s="23"/>
      <c r="P3604" s="23"/>
      <c r="Q3604" s="23"/>
      <c r="R3604" s="23"/>
      <c r="S3604" s="23"/>
      <c r="T3604" s="23"/>
      <c r="U3604" s="23"/>
      <c r="V3604" s="23"/>
      <c r="W3604" s="45"/>
      <c r="X3604" s="45"/>
      <c r="Y3604" s="45"/>
      <c r="Z3604" s="25">
        <v>1</v>
      </c>
      <c r="AA3604" s="25">
        <v>0.97619047619047616</v>
      </c>
      <c r="AB3604" s="25"/>
      <c r="AC3604" s="25"/>
      <c r="AD3604" s="45">
        <v>82</v>
      </c>
      <c r="AE3604" s="104">
        <v>24</v>
      </c>
      <c r="AF3604" s="104"/>
      <c r="AG3604" s="104"/>
    </row>
    <row r="3605" spans="1:33">
      <c r="A3605" s="82" t="s">
        <v>166</v>
      </c>
      <c r="B3605" s="13" t="s">
        <v>74</v>
      </c>
      <c r="C3605" s="13" t="s">
        <v>3</v>
      </c>
      <c r="D3605" s="13">
        <v>2019</v>
      </c>
      <c r="E3605" s="13">
        <v>2019</v>
      </c>
      <c r="F3605" s="13" t="s">
        <v>324</v>
      </c>
      <c r="G3605" s="13"/>
      <c r="H3605" s="13"/>
      <c r="I3605" s="13"/>
      <c r="J3605" s="13"/>
      <c r="K3605" s="13"/>
      <c r="L3605" s="13"/>
      <c r="M3605" s="45">
        <v>49211</v>
      </c>
      <c r="N3605" s="45">
        <v>108905</v>
      </c>
      <c r="O3605" s="23"/>
      <c r="P3605" s="23"/>
      <c r="Q3605" s="23"/>
      <c r="R3605" s="23"/>
      <c r="S3605" s="23"/>
      <c r="T3605" s="23"/>
      <c r="U3605" s="23"/>
      <c r="V3605" s="23"/>
      <c r="W3605" s="45"/>
      <c r="X3605" s="45"/>
      <c r="Y3605" s="45"/>
      <c r="Z3605" s="25">
        <v>0.90479078229229837</v>
      </c>
      <c r="AA3605" s="25">
        <v>0.8771929824561403</v>
      </c>
      <c r="AB3605" s="25"/>
      <c r="AC3605" s="25"/>
      <c r="AD3605" s="45">
        <v>2231</v>
      </c>
      <c r="AE3605" s="104">
        <v>329</v>
      </c>
      <c r="AF3605" s="104"/>
      <c r="AG3605" s="104"/>
    </row>
    <row r="3606" spans="1:33">
      <c r="A3606" s="82" t="s">
        <v>167</v>
      </c>
      <c r="B3606" s="13" t="s">
        <v>75</v>
      </c>
      <c r="C3606" s="13" t="s">
        <v>3</v>
      </c>
      <c r="D3606" s="13">
        <v>2019</v>
      </c>
      <c r="E3606" s="13">
        <v>2019</v>
      </c>
      <c r="F3606" s="13" t="s">
        <v>324</v>
      </c>
      <c r="G3606" s="13"/>
      <c r="H3606" s="13"/>
      <c r="I3606" s="13"/>
      <c r="J3606" s="13"/>
      <c r="K3606" s="13"/>
      <c r="L3606" s="13"/>
      <c r="M3606" s="45">
        <v>2709</v>
      </c>
      <c r="N3606" s="45">
        <v>4577</v>
      </c>
      <c r="O3606" s="23"/>
      <c r="P3606" s="23"/>
      <c r="Q3606" s="23"/>
      <c r="R3606" s="23"/>
      <c r="S3606" s="23"/>
      <c r="T3606" s="23"/>
      <c r="U3606" s="23"/>
      <c r="V3606" s="23"/>
      <c r="W3606" s="45"/>
      <c r="X3606" s="45"/>
      <c r="Y3606" s="45"/>
      <c r="Z3606" s="25">
        <v>0.99285714285714288</v>
      </c>
      <c r="AA3606" s="25">
        <v>0.96739130434782605</v>
      </c>
      <c r="AB3606" s="25"/>
      <c r="AC3606" s="25"/>
      <c r="AD3606" s="45">
        <v>233</v>
      </c>
      <c r="AE3606" s="104">
        <v>49</v>
      </c>
      <c r="AF3606" s="104"/>
      <c r="AG3606" s="104"/>
    </row>
    <row r="3607" spans="1:33">
      <c r="A3607" s="82" t="s">
        <v>168</v>
      </c>
      <c r="B3607" s="13" t="s">
        <v>74</v>
      </c>
      <c r="C3607" s="13" t="s">
        <v>3</v>
      </c>
      <c r="D3607" s="13">
        <v>2019</v>
      </c>
      <c r="E3607" s="13">
        <v>2019</v>
      </c>
      <c r="F3607" s="13" t="s">
        <v>324</v>
      </c>
      <c r="G3607" s="13"/>
      <c r="H3607" s="13"/>
      <c r="I3607" s="13"/>
      <c r="J3607" s="13"/>
      <c r="K3607" s="13"/>
      <c r="L3607" s="13"/>
      <c r="M3607" s="45">
        <v>32682</v>
      </c>
      <c r="N3607" s="45">
        <v>60378</v>
      </c>
      <c r="O3607" s="23"/>
      <c r="P3607" s="23"/>
      <c r="Q3607" s="23"/>
      <c r="R3607" s="23"/>
      <c r="S3607" s="23"/>
      <c r="T3607" s="23"/>
      <c r="U3607" s="23"/>
      <c r="V3607" s="23"/>
      <c r="W3607" s="45"/>
      <c r="X3607" s="45"/>
      <c r="Y3607" s="45"/>
      <c r="Z3607" s="25">
        <v>0.98970398970398965</v>
      </c>
      <c r="AA3607" s="25">
        <v>0.95022624434389136</v>
      </c>
      <c r="AB3607" s="25"/>
      <c r="AC3607" s="25"/>
      <c r="AD3607" s="45">
        <v>2956</v>
      </c>
      <c r="AE3607" s="104">
        <v>700</v>
      </c>
      <c r="AF3607" s="104"/>
      <c r="AG3607" s="104"/>
    </row>
    <row r="3608" spans="1:33">
      <c r="A3608" s="82" t="s">
        <v>169</v>
      </c>
      <c r="B3608" s="13" t="s">
        <v>74</v>
      </c>
      <c r="C3608" s="13" t="s">
        <v>3</v>
      </c>
      <c r="D3608" s="13">
        <v>2019</v>
      </c>
      <c r="E3608" s="13">
        <v>2019</v>
      </c>
      <c r="F3608" s="13" t="s">
        <v>324</v>
      </c>
      <c r="G3608" s="13"/>
      <c r="H3608" s="13"/>
      <c r="I3608" s="13"/>
      <c r="J3608" s="13"/>
      <c r="K3608" s="13"/>
      <c r="L3608" s="13"/>
      <c r="M3608" s="45">
        <v>9966</v>
      </c>
      <c r="N3608" s="45">
        <v>16909</v>
      </c>
      <c r="O3608" s="23"/>
      <c r="P3608" s="23"/>
      <c r="Q3608" s="23"/>
      <c r="R3608" s="23"/>
      <c r="S3608" s="23"/>
      <c r="T3608" s="23"/>
      <c r="U3608" s="23"/>
      <c r="V3608" s="23"/>
      <c r="W3608" s="45"/>
      <c r="X3608" s="45"/>
      <c r="Y3608" s="45"/>
      <c r="Z3608" s="25">
        <v>0.82780082987551862</v>
      </c>
      <c r="AA3608" s="25">
        <v>0.9128205128205128</v>
      </c>
      <c r="AB3608" s="25"/>
      <c r="AC3608" s="25"/>
      <c r="AD3608" s="45">
        <v>1102</v>
      </c>
      <c r="AE3608" s="104">
        <v>481</v>
      </c>
      <c r="AF3608" s="104"/>
      <c r="AG3608" s="104"/>
    </row>
    <row r="3609" spans="1:33">
      <c r="A3609" s="82" t="s">
        <v>170</v>
      </c>
      <c r="B3609" s="13" t="s">
        <v>75</v>
      </c>
      <c r="C3609" s="13" t="s">
        <v>3</v>
      </c>
      <c r="D3609" s="13">
        <v>2019</v>
      </c>
      <c r="E3609" s="13">
        <v>2019</v>
      </c>
      <c r="F3609" s="13" t="s">
        <v>324</v>
      </c>
      <c r="G3609" s="13"/>
      <c r="H3609" s="13"/>
      <c r="I3609" s="13"/>
      <c r="J3609" s="13"/>
      <c r="K3609" s="13"/>
      <c r="L3609" s="13"/>
      <c r="M3609" s="45">
        <v>6109</v>
      </c>
      <c r="N3609" s="45">
        <v>12808</v>
      </c>
      <c r="O3609" s="23"/>
      <c r="P3609" s="23"/>
      <c r="Q3609" s="23"/>
      <c r="R3609" s="23"/>
      <c r="S3609" s="23"/>
      <c r="T3609" s="23"/>
      <c r="U3609" s="23"/>
      <c r="V3609" s="23"/>
      <c r="W3609" s="45"/>
      <c r="X3609" s="45"/>
      <c r="Y3609" s="45"/>
      <c r="Z3609" s="25">
        <v>0.98726114649681529</v>
      </c>
      <c r="AA3609" s="25">
        <v>0.9095022624434389</v>
      </c>
      <c r="AB3609" s="25"/>
      <c r="AC3609" s="25"/>
      <c r="AD3609" s="45">
        <v>481</v>
      </c>
      <c r="AE3609" s="104">
        <v>101</v>
      </c>
      <c r="AF3609" s="104"/>
      <c r="AG3609" s="104"/>
    </row>
    <row r="3610" spans="1:33">
      <c r="A3610" s="82" t="s">
        <v>171</v>
      </c>
      <c r="B3610" s="13" t="s">
        <v>66</v>
      </c>
      <c r="C3610" s="13" t="s">
        <v>182</v>
      </c>
      <c r="D3610" s="13">
        <v>2019</v>
      </c>
      <c r="E3610" s="13">
        <v>2019</v>
      </c>
      <c r="F3610" s="13" t="s">
        <v>324</v>
      </c>
      <c r="G3610" s="13">
        <v>40955</v>
      </c>
      <c r="H3610" s="13">
        <v>338067</v>
      </c>
      <c r="I3610" s="13">
        <v>375</v>
      </c>
      <c r="J3610" s="13">
        <v>2598</v>
      </c>
      <c r="K3610" s="13">
        <v>41330</v>
      </c>
      <c r="L3610" s="13">
        <v>340665</v>
      </c>
      <c r="M3610" s="45">
        <v>381995</v>
      </c>
      <c r="N3610" s="45">
        <v>775767</v>
      </c>
      <c r="O3610" s="45">
        <v>104384</v>
      </c>
      <c r="P3610" s="45">
        <v>664563</v>
      </c>
      <c r="Q3610" s="45">
        <v>768947</v>
      </c>
      <c r="R3610" s="45">
        <v>1129</v>
      </c>
      <c r="S3610" s="45">
        <v>5691</v>
      </c>
      <c r="T3610" s="45">
        <v>6820</v>
      </c>
      <c r="U3610" s="45">
        <v>105513</v>
      </c>
      <c r="V3610" s="45">
        <v>670254</v>
      </c>
      <c r="W3610" s="45">
        <v>76953379</v>
      </c>
      <c r="X3610" s="45">
        <v>643683</v>
      </c>
      <c r="Y3610" s="45">
        <v>77597062</v>
      </c>
      <c r="Z3610" s="25">
        <v>0.98188396228906438</v>
      </c>
      <c r="AA3610" s="25">
        <v>0.91724933963729993</v>
      </c>
      <c r="AB3610" s="25"/>
      <c r="AC3610" s="25"/>
      <c r="AD3610" s="45">
        <v>128259</v>
      </c>
      <c r="AE3610" s="104">
        <v>57685</v>
      </c>
      <c r="AF3610" s="104"/>
      <c r="AG3610" s="104"/>
    </row>
    <row r="3611" spans="1:33">
      <c r="A3611" s="82" t="s">
        <v>172</v>
      </c>
      <c r="B3611" s="13" t="s">
        <v>74</v>
      </c>
      <c r="C3611" s="13" t="s">
        <v>182</v>
      </c>
      <c r="D3611" s="13">
        <v>2019</v>
      </c>
      <c r="E3611" s="13">
        <v>2019</v>
      </c>
      <c r="F3611" s="13" t="s">
        <v>324</v>
      </c>
      <c r="G3611" s="13"/>
      <c r="H3611" s="13"/>
      <c r="I3611" s="13"/>
      <c r="J3611" s="13"/>
      <c r="K3611" s="13"/>
      <c r="L3611" s="13"/>
      <c r="M3611" s="45">
        <v>8320</v>
      </c>
      <c r="N3611" s="45">
        <v>12515</v>
      </c>
      <c r="O3611" s="23"/>
      <c r="P3611" s="23"/>
      <c r="Q3611" s="23"/>
      <c r="R3611" s="23"/>
      <c r="S3611" s="23"/>
      <c r="T3611" s="23"/>
      <c r="U3611" s="23"/>
      <c r="V3611" s="23"/>
      <c r="W3611" s="45"/>
      <c r="X3611" s="45"/>
      <c r="Y3611" s="45"/>
      <c r="Z3611" s="25">
        <v>0.99576434347323839</v>
      </c>
      <c r="AA3611" s="25">
        <v>0.98726114649681529</v>
      </c>
      <c r="AB3611" s="25"/>
      <c r="AC3611" s="25"/>
      <c r="AD3611" s="45">
        <v>4478</v>
      </c>
      <c r="AE3611" s="104">
        <v>1979</v>
      </c>
      <c r="AF3611" s="104"/>
      <c r="AG3611" s="104"/>
    </row>
    <row r="3612" spans="1:33">
      <c r="A3612" s="82" t="s">
        <v>173</v>
      </c>
      <c r="B3612" s="13" t="s">
        <v>75</v>
      </c>
      <c r="C3612" s="13" t="s">
        <v>182</v>
      </c>
      <c r="D3612" s="13">
        <v>2019</v>
      </c>
      <c r="E3612" s="13">
        <v>2019</v>
      </c>
      <c r="F3612" s="13" t="s">
        <v>324</v>
      </c>
      <c r="G3612" s="13"/>
      <c r="H3612" s="13"/>
      <c r="I3612" s="13"/>
      <c r="J3612" s="13"/>
      <c r="K3612" s="13"/>
      <c r="L3612" s="13"/>
      <c r="M3612" s="45">
        <v>12</v>
      </c>
      <c r="N3612" s="45">
        <v>28</v>
      </c>
      <c r="O3612" s="23"/>
      <c r="P3612" s="23"/>
      <c r="Q3612" s="23"/>
      <c r="R3612" s="23"/>
      <c r="S3612" s="23"/>
      <c r="T3612" s="23"/>
      <c r="U3612" s="23"/>
      <c r="V3612" s="23"/>
      <c r="W3612" s="45"/>
      <c r="X3612" s="45"/>
      <c r="Y3612" s="45"/>
      <c r="Z3612" s="25">
        <v>1</v>
      </c>
      <c r="AA3612" s="25">
        <v>1</v>
      </c>
      <c r="AB3612" s="25"/>
      <c r="AC3612" s="25"/>
      <c r="AD3612" s="45">
        <v>2</v>
      </c>
      <c r="AE3612" s="104">
        <v>0</v>
      </c>
      <c r="AF3612" s="104"/>
      <c r="AG3612" s="104"/>
    </row>
    <row r="3613" spans="1:33">
      <c r="A3613" s="82" t="s">
        <v>174</v>
      </c>
      <c r="B3613" s="13" t="s">
        <v>75</v>
      </c>
      <c r="C3613" s="13" t="s">
        <v>182</v>
      </c>
      <c r="D3613" s="13">
        <v>2019</v>
      </c>
      <c r="E3613" s="13">
        <v>2019</v>
      </c>
      <c r="F3613" s="13" t="s">
        <v>324</v>
      </c>
      <c r="G3613" s="13"/>
      <c r="H3613" s="13"/>
      <c r="I3613" s="13"/>
      <c r="J3613" s="13"/>
      <c r="K3613" s="13"/>
      <c r="L3613" s="13"/>
      <c r="M3613" s="45">
        <v>266</v>
      </c>
      <c r="N3613" s="45">
        <v>524</v>
      </c>
      <c r="O3613" s="23"/>
      <c r="P3613" s="23"/>
      <c r="Q3613" s="23"/>
      <c r="R3613" s="23"/>
      <c r="S3613" s="23"/>
      <c r="T3613" s="23"/>
      <c r="U3613" s="23"/>
      <c r="V3613" s="23"/>
      <c r="W3613" s="45"/>
      <c r="X3613" s="45"/>
      <c r="Y3613" s="45"/>
      <c r="Z3613" s="25">
        <v>0.98484848484848486</v>
      </c>
      <c r="AA3613" s="25">
        <v>0.9555555555555556</v>
      </c>
      <c r="AB3613" s="25"/>
      <c r="AC3613" s="25"/>
      <c r="AD3613" s="45">
        <v>102</v>
      </c>
      <c r="AE3613" s="104">
        <v>11</v>
      </c>
      <c r="AF3613" s="104"/>
      <c r="AG3613" s="104"/>
    </row>
    <row r="3614" spans="1:33">
      <c r="A3614" s="82" t="s">
        <v>175</v>
      </c>
      <c r="B3614" s="13" t="s">
        <v>75</v>
      </c>
      <c r="C3614" s="13" t="s">
        <v>182</v>
      </c>
      <c r="D3614" s="13">
        <v>2019</v>
      </c>
      <c r="E3614" s="13">
        <v>2019</v>
      </c>
      <c r="F3614" s="13" t="s">
        <v>324</v>
      </c>
      <c r="G3614" s="13"/>
      <c r="H3614" s="13"/>
      <c r="I3614" s="13"/>
      <c r="J3614" s="13"/>
      <c r="K3614" s="13"/>
      <c r="L3614" s="13"/>
      <c r="M3614" s="45">
        <v>3066</v>
      </c>
      <c r="N3614" s="45">
        <v>5767</v>
      </c>
      <c r="O3614" s="23"/>
      <c r="P3614" s="23"/>
      <c r="Q3614" s="23"/>
      <c r="R3614" s="23"/>
      <c r="S3614" s="23"/>
      <c r="T3614" s="23"/>
      <c r="U3614" s="23"/>
      <c r="V3614" s="23"/>
      <c r="W3614" s="45"/>
      <c r="X3614" s="45"/>
      <c r="Y3614" s="45"/>
      <c r="Z3614" s="25">
        <v>0.91424196018376724</v>
      </c>
      <c r="AA3614" s="25">
        <v>0.95407098121085598</v>
      </c>
      <c r="AB3614" s="25"/>
      <c r="AC3614" s="25"/>
      <c r="AD3614" s="45">
        <v>1198</v>
      </c>
      <c r="AE3614" s="104">
        <v>662</v>
      </c>
      <c r="AF3614" s="104"/>
      <c r="AG3614" s="104"/>
    </row>
    <row r="3615" spans="1:33">
      <c r="A3615" s="82" t="s">
        <v>176</v>
      </c>
      <c r="B3615" s="13" t="s">
        <v>75</v>
      </c>
      <c r="C3615" s="13" t="s">
        <v>182</v>
      </c>
      <c r="D3615" s="13">
        <v>2019</v>
      </c>
      <c r="E3615" s="13">
        <v>2019</v>
      </c>
      <c r="F3615" s="13" t="s">
        <v>324</v>
      </c>
      <c r="G3615" s="13"/>
      <c r="H3615" s="13"/>
      <c r="I3615" s="13"/>
      <c r="J3615" s="13"/>
      <c r="K3615" s="13"/>
      <c r="L3615" s="13"/>
      <c r="M3615" s="45">
        <v>356</v>
      </c>
      <c r="N3615" s="45">
        <v>691</v>
      </c>
      <c r="O3615" s="23"/>
      <c r="P3615" s="23"/>
      <c r="Q3615" s="23"/>
      <c r="R3615" s="23"/>
      <c r="S3615" s="23"/>
      <c r="T3615" s="23"/>
      <c r="U3615" s="23"/>
      <c r="V3615" s="23"/>
      <c r="W3615" s="45"/>
      <c r="X3615" s="45"/>
      <c r="Y3615" s="45"/>
      <c r="Z3615" s="25">
        <v>0.94594594594594594</v>
      </c>
      <c r="AA3615" s="25">
        <v>0.96052631578947367</v>
      </c>
      <c r="AB3615" s="25"/>
      <c r="AC3615" s="25"/>
      <c r="AD3615" s="45">
        <v>147</v>
      </c>
      <c r="AE3615" s="104">
        <v>34</v>
      </c>
      <c r="AF3615" s="104"/>
      <c r="AG3615" s="104"/>
    </row>
    <row r="3616" spans="1:33">
      <c r="A3616" s="82" t="s">
        <v>177</v>
      </c>
      <c r="B3616" s="13" t="s">
        <v>75</v>
      </c>
      <c r="C3616" s="13" t="s">
        <v>182</v>
      </c>
      <c r="D3616" s="13">
        <v>2019</v>
      </c>
      <c r="E3616" s="13">
        <v>2019</v>
      </c>
      <c r="F3616" s="13" t="s">
        <v>324</v>
      </c>
      <c r="G3616" s="13"/>
      <c r="H3616" s="13"/>
      <c r="I3616" s="13"/>
      <c r="J3616" s="13"/>
      <c r="K3616" s="13"/>
      <c r="L3616" s="13"/>
      <c r="M3616" s="45">
        <v>140</v>
      </c>
      <c r="N3616" s="45">
        <v>306</v>
      </c>
      <c r="O3616" s="23"/>
      <c r="P3616" s="23"/>
      <c r="Q3616" s="23"/>
      <c r="R3616" s="23"/>
      <c r="S3616" s="23"/>
      <c r="T3616" s="23"/>
      <c r="U3616" s="23"/>
      <c r="V3616" s="23"/>
      <c r="W3616" s="45"/>
      <c r="X3616" s="45"/>
      <c r="Y3616" s="45"/>
      <c r="Z3616" s="25">
        <v>0.97435897435897434</v>
      </c>
      <c r="AA3616" s="25">
        <v>0.9642857142857143</v>
      </c>
      <c r="AB3616" s="25"/>
      <c r="AC3616" s="25"/>
      <c r="AD3616" s="45">
        <v>80</v>
      </c>
      <c r="AE3616" s="104">
        <v>36</v>
      </c>
      <c r="AF3616" s="104"/>
      <c r="AG3616" s="104"/>
    </row>
    <row r="3617" spans="1:33">
      <c r="A3617" s="82" t="s">
        <v>178</v>
      </c>
      <c r="B3617" s="13" t="s">
        <v>74</v>
      </c>
      <c r="C3617" s="13" t="s">
        <v>182</v>
      </c>
      <c r="D3617" s="13">
        <v>2019</v>
      </c>
      <c r="E3617" s="13">
        <v>2019</v>
      </c>
      <c r="F3617" s="13" t="s">
        <v>324</v>
      </c>
      <c r="G3617" s="13"/>
      <c r="H3617" s="13"/>
      <c r="I3617" s="13"/>
      <c r="J3617" s="13"/>
      <c r="K3617" s="13"/>
      <c r="L3617" s="13"/>
      <c r="M3617" s="45">
        <v>6744</v>
      </c>
      <c r="N3617" s="45">
        <v>8101</v>
      </c>
      <c r="O3617" s="23"/>
      <c r="P3617" s="23"/>
      <c r="Q3617" s="23"/>
      <c r="R3617" s="23"/>
      <c r="S3617" s="23"/>
      <c r="T3617" s="23"/>
      <c r="U3617" s="23"/>
      <c r="V3617" s="23"/>
      <c r="W3617" s="45"/>
      <c r="X3617" s="45"/>
      <c r="Y3617" s="45"/>
      <c r="Z3617" s="25">
        <v>0.92223572296476308</v>
      </c>
      <c r="AA3617" s="25">
        <v>0.98368298368298368</v>
      </c>
      <c r="AB3617" s="25"/>
      <c r="AC3617" s="25"/>
      <c r="AD3617" s="45">
        <v>1834</v>
      </c>
      <c r="AE3617" s="104">
        <v>712</v>
      </c>
      <c r="AF3617" s="104"/>
      <c r="AG3617" s="104"/>
    </row>
    <row r="3618" spans="1:33">
      <c r="A3618" s="82" t="s">
        <v>179</v>
      </c>
      <c r="B3618" s="13" t="s">
        <v>75</v>
      </c>
      <c r="C3618" s="13" t="s">
        <v>182</v>
      </c>
      <c r="D3618" s="13">
        <v>2019</v>
      </c>
      <c r="E3618" s="13">
        <v>2019</v>
      </c>
      <c r="F3618" s="13" t="s">
        <v>324</v>
      </c>
      <c r="G3618" s="13"/>
      <c r="H3618" s="13"/>
      <c r="I3618" s="13"/>
      <c r="J3618" s="13"/>
      <c r="K3618" s="13"/>
      <c r="L3618" s="13"/>
      <c r="M3618" s="45">
        <v>358</v>
      </c>
      <c r="N3618" s="45">
        <v>720</v>
      </c>
      <c r="O3618" s="23"/>
      <c r="P3618" s="23"/>
      <c r="Q3618" s="23"/>
      <c r="R3618" s="23"/>
      <c r="S3618" s="23"/>
      <c r="T3618" s="23"/>
      <c r="U3618" s="23"/>
      <c r="V3618" s="23"/>
      <c r="W3618" s="45"/>
      <c r="X3618" s="45"/>
      <c r="Y3618" s="45"/>
      <c r="Z3618" s="25">
        <v>0.98461538461538467</v>
      </c>
      <c r="AA3618" s="25">
        <v>0.95238095238095233</v>
      </c>
      <c r="AB3618" s="25"/>
      <c r="AC3618" s="25"/>
      <c r="AD3618" s="45">
        <v>130</v>
      </c>
      <c r="AE3618" s="104">
        <v>29</v>
      </c>
      <c r="AF3618" s="104"/>
      <c r="AG3618" s="104"/>
    </row>
    <row r="3619" spans="1:33">
      <c r="A3619" s="82" t="s">
        <v>180</v>
      </c>
      <c r="B3619" s="13" t="s">
        <v>75</v>
      </c>
      <c r="C3619" s="13" t="s">
        <v>182</v>
      </c>
      <c r="D3619" s="13">
        <v>2019</v>
      </c>
      <c r="E3619" s="13">
        <v>2019</v>
      </c>
      <c r="F3619" s="13" t="s">
        <v>324</v>
      </c>
      <c r="G3619" s="13"/>
      <c r="H3619" s="13"/>
      <c r="I3619" s="13"/>
      <c r="J3619" s="13"/>
      <c r="K3619" s="13"/>
      <c r="L3619" s="13"/>
      <c r="M3619" s="45">
        <v>978</v>
      </c>
      <c r="N3619" s="45">
        <v>1857</v>
      </c>
      <c r="O3619" s="23"/>
      <c r="P3619" s="23"/>
      <c r="Q3619" s="23"/>
      <c r="R3619" s="23"/>
      <c r="S3619" s="23"/>
      <c r="T3619" s="23"/>
      <c r="U3619" s="23"/>
      <c r="V3619" s="23"/>
      <c r="W3619" s="45"/>
      <c r="X3619" s="45"/>
      <c r="Y3619" s="45"/>
      <c r="Z3619" s="25">
        <v>0.99664429530201337</v>
      </c>
      <c r="AA3619" s="25">
        <v>0.99563318777292575</v>
      </c>
      <c r="AB3619" s="25"/>
      <c r="AC3619" s="25"/>
      <c r="AD3619" s="45">
        <v>528</v>
      </c>
      <c r="AE3619" s="104">
        <v>112</v>
      </c>
      <c r="AF3619" s="104"/>
      <c r="AG3619" s="104"/>
    </row>
    <row r="3620" spans="1:33">
      <c r="A3620" s="82" t="s">
        <v>122</v>
      </c>
      <c r="B3620" s="13" t="s">
        <v>74</v>
      </c>
      <c r="C3620" s="13" t="s">
        <v>182</v>
      </c>
      <c r="D3620" s="13">
        <v>2019</v>
      </c>
      <c r="E3620" s="13">
        <v>2019</v>
      </c>
      <c r="F3620" s="13" t="s">
        <v>324</v>
      </c>
      <c r="G3620" s="13"/>
      <c r="H3620" s="13"/>
      <c r="I3620" s="13"/>
      <c r="J3620" s="13"/>
      <c r="K3620" s="13"/>
      <c r="L3620" s="13"/>
      <c r="M3620" s="45">
        <v>87955</v>
      </c>
      <c r="N3620" s="45">
        <v>201166</v>
      </c>
      <c r="O3620" s="23"/>
      <c r="P3620" s="23"/>
      <c r="Q3620" s="23"/>
      <c r="R3620" s="23"/>
      <c r="S3620" s="23"/>
      <c r="T3620" s="23"/>
      <c r="U3620" s="23"/>
      <c r="V3620" s="23"/>
      <c r="W3620" s="45"/>
      <c r="X3620" s="45"/>
      <c r="Y3620" s="45"/>
      <c r="Z3620" s="25">
        <v>0.93986316168527184</v>
      </c>
      <c r="AA3620" s="25">
        <v>0.95133991537376583</v>
      </c>
      <c r="AB3620" s="25"/>
      <c r="AC3620" s="25"/>
      <c r="AD3620" s="45">
        <v>4214</v>
      </c>
      <c r="AE3620" s="104">
        <v>1659</v>
      </c>
      <c r="AF3620" s="104"/>
      <c r="AG3620" s="104"/>
    </row>
    <row r="3621" spans="1:33">
      <c r="A3621" s="82" t="s">
        <v>123</v>
      </c>
      <c r="B3621" s="13" t="s">
        <v>75</v>
      </c>
      <c r="C3621" s="13" t="s">
        <v>182</v>
      </c>
      <c r="D3621" s="13">
        <v>2019</v>
      </c>
      <c r="E3621" s="13">
        <v>2019</v>
      </c>
      <c r="F3621" s="13" t="s">
        <v>324</v>
      </c>
      <c r="G3621" s="13"/>
      <c r="H3621" s="13"/>
      <c r="I3621" s="13"/>
      <c r="J3621" s="13"/>
      <c r="K3621" s="13"/>
      <c r="L3621" s="13"/>
      <c r="M3621" s="45">
        <v>275</v>
      </c>
      <c r="N3621" s="45">
        <v>645</v>
      </c>
      <c r="O3621" s="23"/>
      <c r="P3621" s="23"/>
      <c r="Q3621" s="23"/>
      <c r="R3621" s="23"/>
      <c r="S3621" s="23"/>
      <c r="T3621" s="23"/>
      <c r="U3621" s="23"/>
      <c r="V3621" s="23"/>
      <c r="W3621" s="45"/>
      <c r="X3621" s="45"/>
      <c r="Y3621" s="45"/>
      <c r="Z3621" s="25">
        <v>0.93939393939393945</v>
      </c>
      <c r="AA3621" s="25">
        <v>0.9</v>
      </c>
      <c r="AB3621" s="25"/>
      <c r="AC3621" s="25"/>
      <c r="AD3621" s="45">
        <v>110</v>
      </c>
      <c r="AE3621" s="104">
        <v>28</v>
      </c>
      <c r="AF3621" s="104"/>
      <c r="AG3621" s="104"/>
    </row>
    <row r="3622" spans="1:33">
      <c r="A3622" s="82" t="s">
        <v>124</v>
      </c>
      <c r="B3622" s="13" t="s">
        <v>75</v>
      </c>
      <c r="C3622" s="13" t="s">
        <v>182</v>
      </c>
      <c r="D3622" s="13">
        <v>2019</v>
      </c>
      <c r="E3622" s="13">
        <v>2019</v>
      </c>
      <c r="F3622" s="13" t="s">
        <v>324</v>
      </c>
      <c r="G3622" s="13"/>
      <c r="H3622" s="13"/>
      <c r="I3622" s="13"/>
      <c r="J3622" s="13"/>
      <c r="K3622" s="13"/>
      <c r="L3622" s="13"/>
      <c r="M3622" s="45">
        <v>1992</v>
      </c>
      <c r="N3622" s="45">
        <v>3457</v>
      </c>
      <c r="O3622" s="23"/>
      <c r="P3622" s="23"/>
      <c r="Q3622" s="23"/>
      <c r="R3622" s="23"/>
      <c r="S3622" s="23"/>
      <c r="T3622" s="23"/>
      <c r="U3622" s="23"/>
      <c r="V3622" s="23"/>
      <c r="W3622" s="45"/>
      <c r="X3622" s="45"/>
      <c r="Y3622" s="45"/>
      <c r="Z3622" s="25">
        <v>0.99455535390199634</v>
      </c>
      <c r="AA3622" s="25">
        <v>0.97855227882037532</v>
      </c>
      <c r="AB3622" s="25"/>
      <c r="AC3622" s="25"/>
      <c r="AD3622" s="45">
        <v>1017</v>
      </c>
      <c r="AE3622" s="104">
        <v>301</v>
      </c>
      <c r="AF3622" s="104"/>
      <c r="AG3622" s="104"/>
    </row>
    <row r="3623" spans="1:33">
      <c r="A3623" s="82" t="s">
        <v>125</v>
      </c>
      <c r="B3623" s="13" t="s">
        <v>75</v>
      </c>
      <c r="C3623" s="13" t="s">
        <v>182</v>
      </c>
      <c r="D3623" s="13">
        <v>2019</v>
      </c>
      <c r="E3623" s="13">
        <v>2019</v>
      </c>
      <c r="F3623" s="13" t="s">
        <v>324</v>
      </c>
      <c r="G3623" s="13"/>
      <c r="H3623" s="13"/>
      <c r="I3623" s="13"/>
      <c r="J3623" s="13"/>
      <c r="K3623" s="13"/>
      <c r="L3623" s="13"/>
      <c r="M3623" s="45">
        <v>2604</v>
      </c>
      <c r="N3623" s="45">
        <v>6868</v>
      </c>
      <c r="O3623" s="23"/>
      <c r="P3623" s="23"/>
      <c r="Q3623" s="23"/>
      <c r="R3623" s="23"/>
      <c r="S3623" s="23"/>
      <c r="T3623" s="23"/>
      <c r="U3623" s="23"/>
      <c r="V3623" s="23"/>
      <c r="W3623" s="45"/>
      <c r="X3623" s="45"/>
      <c r="Y3623" s="45"/>
      <c r="Z3623" s="25">
        <v>0.98116760828625238</v>
      </c>
      <c r="AA3623" s="25">
        <v>0.92705167173252279</v>
      </c>
      <c r="AB3623" s="25"/>
      <c r="AC3623" s="25"/>
      <c r="AD3623" s="45">
        <v>795</v>
      </c>
      <c r="AE3623" s="104">
        <v>121</v>
      </c>
      <c r="AF3623" s="104"/>
      <c r="AG3623" s="104"/>
    </row>
    <row r="3624" spans="1:33">
      <c r="A3624" s="82" t="s">
        <v>126</v>
      </c>
      <c r="B3624" s="13" t="s">
        <v>75</v>
      </c>
      <c r="C3624" s="13" t="s">
        <v>182</v>
      </c>
      <c r="D3624" s="13">
        <v>2019</v>
      </c>
      <c r="E3624" s="13">
        <v>2019</v>
      </c>
      <c r="F3624" s="13" t="s">
        <v>324</v>
      </c>
      <c r="G3624" s="13"/>
      <c r="H3624" s="13"/>
      <c r="I3624" s="13"/>
      <c r="J3624" s="13"/>
      <c r="K3624" s="13"/>
      <c r="L3624" s="13"/>
      <c r="M3624" s="45">
        <v>118</v>
      </c>
      <c r="N3624" s="45">
        <v>266</v>
      </c>
      <c r="O3624" s="23"/>
      <c r="P3624" s="23"/>
      <c r="Q3624" s="23"/>
      <c r="R3624" s="23"/>
      <c r="S3624" s="23"/>
      <c r="T3624" s="23"/>
      <c r="U3624" s="23"/>
      <c r="V3624" s="23"/>
      <c r="W3624" s="45"/>
      <c r="X3624" s="45"/>
      <c r="Y3624" s="45"/>
      <c r="Z3624" s="25">
        <v>1</v>
      </c>
      <c r="AA3624" s="25">
        <v>0.8</v>
      </c>
      <c r="AB3624" s="25"/>
      <c r="AC3624" s="25"/>
      <c r="AD3624" s="45">
        <v>38</v>
      </c>
      <c r="AE3624" s="104">
        <v>0</v>
      </c>
      <c r="AF3624" s="104"/>
      <c r="AG3624" s="104"/>
    </row>
    <row r="3625" spans="1:33">
      <c r="A3625" s="82" t="s">
        <v>127</v>
      </c>
      <c r="B3625" s="13" t="s">
        <v>75</v>
      </c>
      <c r="C3625" s="13" t="s">
        <v>182</v>
      </c>
      <c r="D3625" s="13">
        <v>2019</v>
      </c>
      <c r="E3625" s="13">
        <v>2019</v>
      </c>
      <c r="F3625" s="13" t="s">
        <v>324</v>
      </c>
      <c r="G3625" s="13"/>
      <c r="H3625" s="13"/>
      <c r="I3625" s="13"/>
      <c r="J3625" s="13"/>
      <c r="K3625" s="13"/>
      <c r="L3625" s="13"/>
      <c r="M3625" s="45">
        <v>10558</v>
      </c>
      <c r="N3625" s="45">
        <v>25850</v>
      </c>
      <c r="O3625" s="23"/>
      <c r="P3625" s="23"/>
      <c r="Q3625" s="23"/>
      <c r="R3625" s="23"/>
      <c r="S3625" s="23"/>
      <c r="T3625" s="23"/>
      <c r="U3625" s="23"/>
      <c r="V3625" s="23"/>
      <c r="W3625" s="45"/>
      <c r="X3625" s="45"/>
      <c r="Y3625" s="45"/>
      <c r="Z3625" s="25">
        <v>0.98254281949934119</v>
      </c>
      <c r="AA3625" s="25">
        <v>0.89151180311401301</v>
      </c>
      <c r="AB3625" s="25"/>
      <c r="AC3625" s="25"/>
      <c r="AD3625" s="45">
        <v>4841</v>
      </c>
      <c r="AE3625" s="104">
        <v>1719</v>
      </c>
      <c r="AF3625" s="104"/>
      <c r="AG3625" s="104"/>
    </row>
    <row r="3626" spans="1:33">
      <c r="A3626" s="82" t="s">
        <v>128</v>
      </c>
      <c r="B3626" s="13" t="s">
        <v>75</v>
      </c>
      <c r="C3626" s="13" t="s">
        <v>182</v>
      </c>
      <c r="D3626" s="13">
        <v>2019</v>
      </c>
      <c r="E3626" s="13">
        <v>2019</v>
      </c>
      <c r="F3626" s="13" t="s">
        <v>324</v>
      </c>
      <c r="G3626" s="13"/>
      <c r="H3626" s="13"/>
      <c r="I3626" s="13"/>
      <c r="J3626" s="13"/>
      <c r="K3626" s="13"/>
      <c r="L3626" s="13"/>
      <c r="M3626" s="45">
        <v>1760</v>
      </c>
      <c r="N3626" s="45">
        <v>4241</v>
      </c>
      <c r="O3626" s="23"/>
      <c r="P3626" s="23"/>
      <c r="Q3626" s="23"/>
      <c r="R3626" s="23"/>
      <c r="S3626" s="23"/>
      <c r="T3626" s="23"/>
      <c r="U3626" s="23"/>
      <c r="V3626" s="23"/>
      <c r="W3626" s="45"/>
      <c r="X3626" s="45"/>
      <c r="Y3626" s="45"/>
      <c r="Z3626" s="25">
        <v>1</v>
      </c>
      <c r="AA3626" s="25">
        <v>0.96750902527075811</v>
      </c>
      <c r="AB3626" s="25"/>
      <c r="AC3626" s="25"/>
      <c r="AD3626" s="45">
        <v>666</v>
      </c>
      <c r="AE3626" s="104">
        <v>138</v>
      </c>
      <c r="AF3626" s="104"/>
      <c r="AG3626" s="104"/>
    </row>
    <row r="3627" spans="1:33">
      <c r="A3627" s="82" t="s">
        <v>129</v>
      </c>
      <c r="B3627" s="13" t="s">
        <v>75</v>
      </c>
      <c r="C3627" s="13" t="s">
        <v>182</v>
      </c>
      <c r="D3627" s="13">
        <v>2019</v>
      </c>
      <c r="E3627" s="13">
        <v>2019</v>
      </c>
      <c r="F3627" s="13" t="s">
        <v>324</v>
      </c>
      <c r="G3627" s="13"/>
      <c r="H3627" s="13"/>
      <c r="I3627" s="13"/>
      <c r="J3627" s="13"/>
      <c r="K3627" s="13"/>
      <c r="L3627" s="13"/>
      <c r="M3627" s="45">
        <v>740</v>
      </c>
      <c r="N3627" s="45">
        <v>1429</v>
      </c>
      <c r="O3627" s="23"/>
      <c r="P3627" s="23"/>
      <c r="Q3627" s="23"/>
      <c r="R3627" s="23"/>
      <c r="S3627" s="23"/>
      <c r="T3627" s="23"/>
      <c r="U3627" s="23"/>
      <c r="V3627" s="23"/>
      <c r="W3627" s="45"/>
      <c r="X3627" s="45"/>
      <c r="Y3627" s="45"/>
      <c r="Z3627" s="25">
        <v>0.96039603960396036</v>
      </c>
      <c r="AA3627" s="25">
        <v>0.90909090909090906</v>
      </c>
      <c r="AB3627" s="25"/>
      <c r="AC3627" s="25"/>
      <c r="AD3627" s="45">
        <v>314</v>
      </c>
      <c r="AE3627" s="104">
        <v>52</v>
      </c>
      <c r="AF3627" s="104"/>
      <c r="AG3627" s="104"/>
    </row>
    <row r="3628" spans="1:33">
      <c r="A3628" s="82" t="s">
        <v>130</v>
      </c>
      <c r="B3628" s="13" t="s">
        <v>75</v>
      </c>
      <c r="C3628" s="13" t="s">
        <v>182</v>
      </c>
      <c r="D3628" s="13">
        <v>2019</v>
      </c>
      <c r="E3628" s="13">
        <v>2019</v>
      </c>
      <c r="F3628" s="13" t="s">
        <v>324</v>
      </c>
      <c r="G3628" s="13"/>
      <c r="H3628" s="13"/>
      <c r="I3628" s="13"/>
      <c r="J3628" s="13"/>
      <c r="K3628" s="13"/>
      <c r="L3628" s="13"/>
      <c r="M3628" s="45">
        <v>230</v>
      </c>
      <c r="N3628" s="45">
        <v>495</v>
      </c>
      <c r="O3628" s="23"/>
      <c r="P3628" s="23"/>
      <c r="Q3628" s="23"/>
      <c r="R3628" s="23"/>
      <c r="S3628" s="23"/>
      <c r="T3628" s="23"/>
      <c r="U3628" s="23"/>
      <c r="V3628" s="23"/>
      <c r="W3628" s="45"/>
      <c r="X3628" s="45"/>
      <c r="Y3628" s="45"/>
      <c r="Z3628" s="25">
        <v>0.95522388059701491</v>
      </c>
      <c r="AA3628" s="25">
        <v>0.88235294117647056</v>
      </c>
      <c r="AB3628" s="25"/>
      <c r="AC3628" s="25"/>
      <c r="AD3628" s="45">
        <v>94</v>
      </c>
      <c r="AE3628" s="104">
        <v>12</v>
      </c>
      <c r="AF3628" s="104"/>
      <c r="AG3628" s="104"/>
    </row>
    <row r="3629" spans="1:33">
      <c r="A3629" s="82" t="s">
        <v>131</v>
      </c>
      <c r="B3629" s="13" t="s">
        <v>76</v>
      </c>
      <c r="C3629" s="13" t="s">
        <v>182</v>
      </c>
      <c r="D3629" s="13">
        <v>2019</v>
      </c>
      <c r="E3629" s="13">
        <v>2019</v>
      </c>
      <c r="F3629" s="13" t="s">
        <v>324</v>
      </c>
      <c r="G3629" s="13"/>
      <c r="H3629" s="13"/>
      <c r="I3629" s="13"/>
      <c r="J3629" s="13"/>
      <c r="K3629" s="13"/>
      <c r="L3629" s="13"/>
      <c r="M3629" s="45">
        <v>77544</v>
      </c>
      <c r="N3629" s="45">
        <v>158145</v>
      </c>
      <c r="O3629" s="23"/>
      <c r="P3629" s="23"/>
      <c r="Q3629" s="23"/>
      <c r="R3629" s="23"/>
      <c r="S3629" s="23"/>
      <c r="T3629" s="23"/>
      <c r="U3629" s="23"/>
      <c r="V3629" s="23"/>
      <c r="W3629" s="45"/>
      <c r="X3629" s="45"/>
      <c r="Y3629" s="45"/>
      <c r="Z3629" s="25">
        <v>0.9929207291225095</v>
      </c>
      <c r="AA3629" s="25">
        <v>0.90063189195886506</v>
      </c>
      <c r="AB3629" s="25"/>
      <c r="AC3629" s="25"/>
      <c r="AD3629" s="45">
        <v>35757</v>
      </c>
      <c r="AE3629" s="104">
        <v>22200</v>
      </c>
      <c r="AF3629" s="104"/>
      <c r="AG3629" s="104"/>
    </row>
    <row r="3630" spans="1:33">
      <c r="A3630" s="82" t="s">
        <v>132</v>
      </c>
      <c r="B3630" s="13" t="s">
        <v>75</v>
      </c>
      <c r="C3630" s="13" t="s">
        <v>182</v>
      </c>
      <c r="D3630" s="13">
        <v>2019</v>
      </c>
      <c r="E3630" s="13">
        <v>2019</v>
      </c>
      <c r="F3630" s="13" t="s">
        <v>324</v>
      </c>
      <c r="G3630" s="13"/>
      <c r="H3630" s="13"/>
      <c r="I3630" s="13"/>
      <c r="J3630" s="13"/>
      <c r="K3630" s="13"/>
      <c r="L3630" s="13"/>
      <c r="M3630" s="45">
        <v>1426</v>
      </c>
      <c r="N3630" s="45">
        <v>3411</v>
      </c>
      <c r="O3630" s="23"/>
      <c r="P3630" s="23"/>
      <c r="Q3630" s="23"/>
      <c r="R3630" s="23"/>
      <c r="S3630" s="23"/>
      <c r="T3630" s="23"/>
      <c r="U3630" s="23"/>
      <c r="V3630" s="23"/>
      <c r="W3630" s="45"/>
      <c r="X3630" s="45"/>
      <c r="Y3630" s="45"/>
      <c r="Z3630" s="25">
        <v>0.9504643962848297</v>
      </c>
      <c r="AA3630" s="25">
        <v>0.95475113122171951</v>
      </c>
      <c r="AB3630" s="25"/>
      <c r="AC3630" s="25"/>
      <c r="AD3630" s="45">
        <v>547</v>
      </c>
      <c r="AE3630" s="104">
        <v>78</v>
      </c>
      <c r="AF3630" s="104"/>
      <c r="AG3630" s="104"/>
    </row>
    <row r="3631" spans="1:33">
      <c r="A3631" s="82" t="s">
        <v>133</v>
      </c>
      <c r="B3631" s="13" t="s">
        <v>75</v>
      </c>
      <c r="C3631" s="13" t="s">
        <v>182</v>
      </c>
      <c r="D3631" s="13">
        <v>2019</v>
      </c>
      <c r="E3631" s="13">
        <v>2019</v>
      </c>
      <c r="F3631" s="13" t="s">
        <v>324</v>
      </c>
      <c r="G3631" s="13"/>
      <c r="H3631" s="13"/>
      <c r="I3631" s="13"/>
      <c r="J3631" s="13"/>
      <c r="K3631" s="13"/>
      <c r="L3631" s="13"/>
      <c r="M3631" s="45">
        <v>852</v>
      </c>
      <c r="N3631" s="45">
        <v>1432</v>
      </c>
      <c r="O3631" s="23"/>
      <c r="P3631" s="23"/>
      <c r="Q3631" s="23"/>
      <c r="R3631" s="23"/>
      <c r="S3631" s="23"/>
      <c r="T3631" s="23"/>
      <c r="U3631" s="23"/>
      <c r="V3631" s="23"/>
      <c r="W3631" s="45"/>
      <c r="X3631" s="45"/>
      <c r="Y3631" s="45"/>
      <c r="Z3631" s="25">
        <v>0.98373983739837401</v>
      </c>
      <c r="AA3631" s="25">
        <v>0.90853658536585369</v>
      </c>
      <c r="AB3631" s="25"/>
      <c r="AC3631" s="25"/>
      <c r="AD3631" s="45">
        <v>443</v>
      </c>
      <c r="AE3631" s="104">
        <v>168</v>
      </c>
      <c r="AF3631" s="104"/>
      <c r="AG3631" s="104"/>
    </row>
    <row r="3632" spans="1:33">
      <c r="A3632" s="82" t="s">
        <v>134</v>
      </c>
      <c r="B3632" s="13" t="s">
        <v>75</v>
      </c>
      <c r="C3632" s="13" t="s">
        <v>182</v>
      </c>
      <c r="D3632" s="13">
        <v>2019</v>
      </c>
      <c r="E3632" s="13">
        <v>2019</v>
      </c>
      <c r="F3632" s="13" t="s">
        <v>324</v>
      </c>
      <c r="G3632" s="13"/>
      <c r="H3632" s="13"/>
      <c r="I3632" s="13"/>
      <c r="J3632" s="13"/>
      <c r="K3632" s="13"/>
      <c r="L3632" s="13"/>
      <c r="M3632" s="45">
        <v>150</v>
      </c>
      <c r="N3632" s="45">
        <v>308</v>
      </c>
      <c r="O3632" s="23"/>
      <c r="P3632" s="23"/>
      <c r="Q3632" s="23"/>
      <c r="R3632" s="23"/>
      <c r="S3632" s="23"/>
      <c r="T3632" s="23"/>
      <c r="U3632" s="23"/>
      <c r="V3632" s="23"/>
      <c r="W3632" s="45"/>
      <c r="X3632" s="45"/>
      <c r="Y3632" s="45"/>
      <c r="Z3632" s="25">
        <v>1</v>
      </c>
      <c r="AA3632" s="25">
        <v>0.95238095238095233</v>
      </c>
      <c r="AB3632" s="25"/>
      <c r="AC3632" s="25"/>
      <c r="AD3632" s="45">
        <v>40</v>
      </c>
      <c r="AE3632" s="104">
        <v>8</v>
      </c>
      <c r="AF3632" s="104"/>
      <c r="AG3632" s="104"/>
    </row>
    <row r="3633" spans="1:33">
      <c r="A3633" s="82" t="s">
        <v>135</v>
      </c>
      <c r="B3633" s="13" t="s">
        <v>75</v>
      </c>
      <c r="C3633" s="13" t="s">
        <v>182</v>
      </c>
      <c r="D3633" s="13">
        <v>2019</v>
      </c>
      <c r="E3633" s="13">
        <v>2019</v>
      </c>
      <c r="F3633" s="13" t="s">
        <v>324</v>
      </c>
      <c r="G3633" s="13"/>
      <c r="H3633" s="13"/>
      <c r="I3633" s="13"/>
      <c r="J3633" s="13"/>
      <c r="K3633" s="13"/>
      <c r="L3633" s="13"/>
      <c r="M3633" s="45">
        <v>1018</v>
      </c>
      <c r="N3633" s="45">
        <v>2007</v>
      </c>
      <c r="O3633" s="23"/>
      <c r="P3633" s="23"/>
      <c r="Q3633" s="23"/>
      <c r="R3633" s="23"/>
      <c r="S3633" s="23"/>
      <c r="T3633" s="23"/>
      <c r="U3633" s="23"/>
      <c r="V3633" s="23"/>
      <c r="W3633" s="45"/>
      <c r="X3633" s="45"/>
      <c r="Y3633" s="45"/>
      <c r="Z3633" s="25">
        <v>0.99059561128526641</v>
      </c>
      <c r="AA3633" s="25">
        <v>0.94871794871794868</v>
      </c>
      <c r="AB3633" s="25"/>
      <c r="AC3633" s="25"/>
      <c r="AD3633" s="45">
        <v>449</v>
      </c>
      <c r="AE3633" s="104">
        <v>53</v>
      </c>
      <c r="AF3633" s="104"/>
      <c r="AG3633" s="104"/>
    </row>
    <row r="3634" spans="1:33">
      <c r="A3634" s="82" t="s">
        <v>136</v>
      </c>
      <c r="B3634" s="13" t="s">
        <v>75</v>
      </c>
      <c r="C3634" s="13" t="s">
        <v>182</v>
      </c>
      <c r="D3634" s="13">
        <v>2019</v>
      </c>
      <c r="E3634" s="13">
        <v>2019</v>
      </c>
      <c r="F3634" s="13" t="s">
        <v>324</v>
      </c>
      <c r="G3634" s="13"/>
      <c r="H3634" s="13"/>
      <c r="I3634" s="13"/>
      <c r="J3634" s="13"/>
      <c r="K3634" s="13"/>
      <c r="L3634" s="13"/>
      <c r="M3634" s="45">
        <v>3094</v>
      </c>
      <c r="N3634" s="45">
        <v>7248</v>
      </c>
      <c r="O3634" s="23"/>
      <c r="P3634" s="23"/>
      <c r="Q3634" s="23"/>
      <c r="R3634" s="23"/>
      <c r="S3634" s="23"/>
      <c r="T3634" s="23"/>
      <c r="U3634" s="23"/>
      <c r="V3634" s="23"/>
      <c r="W3634" s="45"/>
      <c r="X3634" s="45"/>
      <c r="Y3634" s="45"/>
      <c r="Z3634" s="25">
        <v>0.98486932599724897</v>
      </c>
      <c r="AA3634" s="25">
        <v>0.96169354838709675</v>
      </c>
      <c r="AB3634" s="25"/>
      <c r="AC3634" s="25"/>
      <c r="AD3634" s="45">
        <v>1272</v>
      </c>
      <c r="AE3634" s="104">
        <v>292</v>
      </c>
      <c r="AF3634" s="104"/>
      <c r="AG3634" s="104"/>
    </row>
    <row r="3635" spans="1:33">
      <c r="A3635" s="82" t="s">
        <v>137</v>
      </c>
      <c r="B3635" s="13" t="s">
        <v>75</v>
      </c>
      <c r="C3635" s="13" t="s">
        <v>182</v>
      </c>
      <c r="D3635" s="13">
        <v>2019</v>
      </c>
      <c r="E3635" s="13">
        <v>2019</v>
      </c>
      <c r="F3635" s="13" t="s">
        <v>324</v>
      </c>
      <c r="G3635" s="13"/>
      <c r="H3635" s="13"/>
      <c r="I3635" s="13"/>
      <c r="J3635" s="13"/>
      <c r="K3635" s="13"/>
      <c r="L3635" s="13"/>
      <c r="M3635" s="45">
        <v>90</v>
      </c>
      <c r="N3635" s="45">
        <v>197</v>
      </c>
      <c r="O3635" s="23"/>
      <c r="P3635" s="23"/>
      <c r="Q3635" s="23"/>
      <c r="R3635" s="23"/>
      <c r="S3635" s="23"/>
      <c r="T3635" s="23"/>
      <c r="U3635" s="23"/>
      <c r="V3635" s="23"/>
      <c r="W3635" s="45"/>
      <c r="X3635" s="45"/>
      <c r="Y3635" s="45"/>
      <c r="Z3635" s="25">
        <v>0.95</v>
      </c>
      <c r="AA3635" s="25">
        <v>1</v>
      </c>
      <c r="AB3635" s="25"/>
      <c r="AC3635" s="25"/>
      <c r="AD3635" s="45">
        <v>34</v>
      </c>
      <c r="AE3635" s="104">
        <v>7</v>
      </c>
      <c r="AF3635" s="104"/>
      <c r="AG3635" s="104"/>
    </row>
    <row r="3636" spans="1:33">
      <c r="A3636" s="82" t="s">
        <v>138</v>
      </c>
      <c r="B3636" s="13" t="s">
        <v>75</v>
      </c>
      <c r="C3636" s="13" t="s">
        <v>182</v>
      </c>
      <c r="D3636" s="13">
        <v>2019</v>
      </c>
      <c r="E3636" s="13">
        <v>2019</v>
      </c>
      <c r="F3636" s="13" t="s">
        <v>324</v>
      </c>
      <c r="G3636" s="13"/>
      <c r="H3636" s="13"/>
      <c r="I3636" s="13"/>
      <c r="J3636" s="13"/>
      <c r="K3636" s="13"/>
      <c r="L3636" s="13"/>
      <c r="M3636" s="45">
        <v>48</v>
      </c>
      <c r="N3636" s="45">
        <v>95</v>
      </c>
      <c r="O3636" s="23"/>
      <c r="P3636" s="23"/>
      <c r="Q3636" s="23"/>
      <c r="R3636" s="23"/>
      <c r="S3636" s="23"/>
      <c r="T3636" s="23"/>
      <c r="U3636" s="23"/>
      <c r="V3636" s="23"/>
      <c r="W3636" s="45"/>
      <c r="X3636" s="45"/>
      <c r="Y3636" s="45"/>
      <c r="Z3636" s="25">
        <v>1</v>
      </c>
      <c r="AA3636" s="25">
        <v>1</v>
      </c>
      <c r="AB3636" s="25"/>
      <c r="AC3636" s="25"/>
      <c r="AD3636" s="45">
        <v>17</v>
      </c>
      <c r="AE3636" s="104">
        <v>5</v>
      </c>
      <c r="AF3636" s="104"/>
      <c r="AG3636" s="104"/>
    </row>
    <row r="3637" spans="1:33">
      <c r="A3637" s="82" t="s">
        <v>139</v>
      </c>
      <c r="B3637" s="13" t="s">
        <v>75</v>
      </c>
      <c r="C3637" s="13" t="s">
        <v>182</v>
      </c>
      <c r="D3637" s="13">
        <v>2019</v>
      </c>
      <c r="E3637" s="13">
        <v>2019</v>
      </c>
      <c r="F3637" s="13" t="s">
        <v>324</v>
      </c>
      <c r="G3637" s="13"/>
      <c r="H3637" s="13"/>
      <c r="I3637" s="13"/>
      <c r="J3637" s="13"/>
      <c r="K3637" s="13"/>
      <c r="L3637" s="13"/>
      <c r="M3637" s="45">
        <v>3713</v>
      </c>
      <c r="N3637" s="45">
        <v>8687</v>
      </c>
      <c r="O3637" s="23"/>
      <c r="P3637" s="23"/>
      <c r="Q3637" s="23"/>
      <c r="R3637" s="23"/>
      <c r="S3637" s="23"/>
      <c r="T3637" s="23"/>
      <c r="U3637" s="23"/>
      <c r="V3637" s="23"/>
      <c r="W3637" s="45"/>
      <c r="X3637" s="45"/>
      <c r="Y3637" s="45"/>
      <c r="Z3637" s="25">
        <v>0.99793601651186792</v>
      </c>
      <c r="AA3637" s="25">
        <v>0.93542435424354242</v>
      </c>
      <c r="AB3637" s="25"/>
      <c r="AC3637" s="25"/>
      <c r="AD3637" s="45">
        <v>1512</v>
      </c>
      <c r="AE3637" s="104">
        <v>532</v>
      </c>
      <c r="AF3637" s="104"/>
      <c r="AG3637" s="104"/>
    </row>
    <row r="3638" spans="1:33">
      <c r="A3638" s="82" t="s">
        <v>140</v>
      </c>
      <c r="B3638" s="13" t="s">
        <v>75</v>
      </c>
      <c r="C3638" s="13" t="s">
        <v>182</v>
      </c>
      <c r="D3638" s="13">
        <v>2019</v>
      </c>
      <c r="E3638" s="13">
        <v>2019</v>
      </c>
      <c r="F3638" s="13" t="s">
        <v>324</v>
      </c>
      <c r="G3638" s="13"/>
      <c r="H3638" s="13"/>
      <c r="I3638" s="13"/>
      <c r="J3638" s="13"/>
      <c r="K3638" s="13"/>
      <c r="L3638" s="13"/>
      <c r="M3638" s="45">
        <v>484</v>
      </c>
      <c r="N3638" s="45">
        <v>982</v>
      </c>
      <c r="O3638" s="23"/>
      <c r="P3638" s="23"/>
      <c r="Q3638" s="23"/>
      <c r="R3638" s="23"/>
      <c r="S3638" s="23"/>
      <c r="T3638" s="23"/>
      <c r="U3638" s="23"/>
      <c r="V3638" s="23"/>
      <c r="W3638" s="45"/>
      <c r="X3638" s="45"/>
      <c r="Y3638" s="45"/>
      <c r="Z3638" s="25">
        <v>0.96694214876033058</v>
      </c>
      <c r="AA3638" s="25">
        <v>0.96202531645569622</v>
      </c>
      <c r="AB3638" s="25"/>
      <c r="AC3638" s="25"/>
      <c r="AD3638" s="45">
        <v>258</v>
      </c>
      <c r="AE3638" s="104">
        <v>45</v>
      </c>
      <c r="AF3638" s="104"/>
      <c r="AG3638" s="104"/>
    </row>
    <row r="3639" spans="1:33">
      <c r="A3639" s="82" t="s">
        <v>141</v>
      </c>
      <c r="B3639" s="13" t="s">
        <v>75</v>
      </c>
      <c r="C3639" s="13" t="s">
        <v>182</v>
      </c>
      <c r="D3639" s="13">
        <v>2019</v>
      </c>
      <c r="E3639" s="13">
        <v>2019</v>
      </c>
      <c r="F3639" s="13" t="s">
        <v>324</v>
      </c>
      <c r="G3639" s="13"/>
      <c r="H3639" s="13"/>
      <c r="I3639" s="13"/>
      <c r="J3639" s="13"/>
      <c r="K3639" s="13"/>
      <c r="L3639" s="13"/>
      <c r="M3639" s="45">
        <v>700</v>
      </c>
      <c r="N3639" s="45">
        <v>1257</v>
      </c>
      <c r="O3639" s="23"/>
      <c r="P3639" s="23"/>
      <c r="Q3639" s="23"/>
      <c r="R3639" s="23"/>
      <c r="S3639" s="23"/>
      <c r="T3639" s="23"/>
      <c r="U3639" s="23"/>
      <c r="V3639" s="23"/>
      <c r="W3639" s="45"/>
      <c r="X3639" s="45"/>
      <c r="Y3639" s="45"/>
      <c r="Z3639" s="25">
        <v>0.949238578680203</v>
      </c>
      <c r="AA3639" s="25">
        <v>0.88356164383561642</v>
      </c>
      <c r="AB3639" s="25"/>
      <c r="AC3639" s="25"/>
      <c r="AD3639" s="45">
        <v>362</v>
      </c>
      <c r="AE3639" s="104">
        <v>145</v>
      </c>
      <c r="AF3639" s="104"/>
      <c r="AG3639" s="104"/>
    </row>
    <row r="3640" spans="1:33">
      <c r="A3640" s="82" t="s">
        <v>142</v>
      </c>
      <c r="B3640" s="13" t="s">
        <v>74</v>
      </c>
      <c r="C3640" s="13" t="s">
        <v>182</v>
      </c>
      <c r="D3640" s="13">
        <v>2019</v>
      </c>
      <c r="E3640" s="13">
        <v>2019</v>
      </c>
      <c r="F3640" s="13" t="s">
        <v>324</v>
      </c>
      <c r="G3640" s="13"/>
      <c r="H3640" s="13"/>
      <c r="I3640" s="13"/>
      <c r="J3640" s="13"/>
      <c r="K3640" s="13"/>
      <c r="L3640" s="13"/>
      <c r="M3640" s="45">
        <v>15997</v>
      </c>
      <c r="N3640" s="45">
        <v>25943</v>
      </c>
      <c r="O3640" s="23"/>
      <c r="P3640" s="23"/>
      <c r="Q3640" s="23"/>
      <c r="R3640" s="23"/>
      <c r="S3640" s="23"/>
      <c r="T3640" s="23"/>
      <c r="U3640" s="23"/>
      <c r="V3640" s="23"/>
      <c r="W3640" s="45"/>
      <c r="X3640" s="45"/>
      <c r="Y3640" s="45"/>
      <c r="Z3640" s="25">
        <v>0.97442110931610126</v>
      </c>
      <c r="AA3640" s="25">
        <v>0.98311990686845174</v>
      </c>
      <c r="AB3640" s="25"/>
      <c r="AC3640" s="25"/>
      <c r="AD3640" s="45">
        <v>6872</v>
      </c>
      <c r="AE3640" s="104">
        <v>2779</v>
      </c>
      <c r="AF3640" s="104"/>
      <c r="AG3640" s="104"/>
    </row>
    <row r="3641" spans="1:33">
      <c r="A3641" s="82" t="s">
        <v>143</v>
      </c>
      <c r="B3641" s="13" t="s">
        <v>74</v>
      </c>
      <c r="C3641" s="13" t="s">
        <v>182</v>
      </c>
      <c r="D3641" s="13">
        <v>2019</v>
      </c>
      <c r="E3641" s="13">
        <v>2019</v>
      </c>
      <c r="F3641" s="13" t="s">
        <v>324</v>
      </c>
      <c r="G3641" s="13"/>
      <c r="H3641" s="13"/>
      <c r="I3641" s="13"/>
      <c r="J3641" s="13"/>
      <c r="K3641" s="13"/>
      <c r="L3641" s="13"/>
      <c r="M3641" s="45">
        <v>1327</v>
      </c>
      <c r="N3641" s="45">
        <v>13632</v>
      </c>
      <c r="O3641" s="23"/>
      <c r="P3641" s="23"/>
      <c r="Q3641" s="23"/>
      <c r="R3641" s="23"/>
      <c r="S3641" s="23"/>
      <c r="T3641" s="23"/>
      <c r="U3641" s="23"/>
      <c r="V3641" s="23"/>
      <c r="W3641" s="45"/>
      <c r="X3641" s="45"/>
      <c r="Y3641" s="45"/>
      <c r="Z3641" s="25">
        <v>0.97619047619047616</v>
      </c>
      <c r="AA3641" s="25">
        <v>0.8271604938271605</v>
      </c>
      <c r="AB3641" s="25"/>
      <c r="AC3641" s="25"/>
      <c r="AD3641" s="45">
        <v>556</v>
      </c>
      <c r="AE3641" s="104">
        <v>335</v>
      </c>
      <c r="AF3641" s="104"/>
      <c r="AG3641" s="104"/>
    </row>
    <row r="3642" spans="1:33">
      <c r="A3642" s="82" t="s">
        <v>144</v>
      </c>
      <c r="B3642" s="13" t="s">
        <v>75</v>
      </c>
      <c r="C3642" s="13" t="s">
        <v>182</v>
      </c>
      <c r="D3642" s="13">
        <v>2019</v>
      </c>
      <c r="E3642" s="13">
        <v>2019</v>
      </c>
      <c r="F3642" s="13" t="s">
        <v>324</v>
      </c>
      <c r="G3642" s="13"/>
      <c r="H3642" s="13"/>
      <c r="I3642" s="13"/>
      <c r="J3642" s="13"/>
      <c r="K3642" s="13"/>
      <c r="L3642" s="13"/>
      <c r="M3642" s="45">
        <v>213</v>
      </c>
      <c r="N3642" s="45">
        <v>410</v>
      </c>
      <c r="O3642" s="23"/>
      <c r="P3642" s="23"/>
      <c r="Q3642" s="23"/>
      <c r="R3642" s="23"/>
      <c r="S3642" s="23"/>
      <c r="T3642" s="23"/>
      <c r="U3642" s="23"/>
      <c r="V3642" s="23"/>
      <c r="W3642" s="45"/>
      <c r="X3642" s="45"/>
      <c r="Y3642" s="45"/>
      <c r="Z3642" s="25">
        <v>1</v>
      </c>
      <c r="AA3642" s="25">
        <v>0.92500000000000004</v>
      </c>
      <c r="AB3642" s="25"/>
      <c r="AC3642" s="25"/>
      <c r="AD3642" s="45">
        <v>82</v>
      </c>
      <c r="AE3642" s="104">
        <v>24</v>
      </c>
      <c r="AF3642" s="104"/>
      <c r="AG3642" s="104"/>
    </row>
    <row r="3643" spans="1:33">
      <c r="A3643" s="82" t="s">
        <v>145</v>
      </c>
      <c r="B3643" s="13" t="s">
        <v>75</v>
      </c>
      <c r="C3643" s="13" t="s">
        <v>182</v>
      </c>
      <c r="D3643" s="13">
        <v>2019</v>
      </c>
      <c r="E3643" s="13">
        <v>2019</v>
      </c>
      <c r="F3643" s="13" t="s">
        <v>324</v>
      </c>
      <c r="G3643" s="13"/>
      <c r="H3643" s="13"/>
      <c r="I3643" s="13"/>
      <c r="J3643" s="13"/>
      <c r="K3643" s="13"/>
      <c r="L3643" s="13"/>
      <c r="M3643" s="45">
        <v>17770</v>
      </c>
      <c r="N3643" s="45">
        <v>41109</v>
      </c>
      <c r="O3643" s="23"/>
      <c r="P3643" s="23"/>
      <c r="Q3643" s="23"/>
      <c r="R3643" s="23"/>
      <c r="S3643" s="23"/>
      <c r="T3643" s="23"/>
      <c r="U3643" s="23"/>
      <c r="V3643" s="23"/>
      <c r="W3643" s="45"/>
      <c r="X3643" s="45"/>
      <c r="Y3643" s="45"/>
      <c r="Z3643" s="25">
        <v>0.98351270895351495</v>
      </c>
      <c r="AA3643" s="25">
        <v>0.81984496124031003</v>
      </c>
      <c r="AB3643" s="25"/>
      <c r="AC3643" s="25"/>
      <c r="AD3643" s="45">
        <v>8526</v>
      </c>
      <c r="AE3643" s="104">
        <v>3449</v>
      </c>
      <c r="AF3643" s="104"/>
      <c r="AG3643" s="104"/>
    </row>
    <row r="3644" spans="1:33">
      <c r="A3644" s="82" t="s">
        <v>146</v>
      </c>
      <c r="B3644" s="13" t="s">
        <v>74</v>
      </c>
      <c r="C3644" s="13" t="s">
        <v>182</v>
      </c>
      <c r="D3644" s="13">
        <v>2019</v>
      </c>
      <c r="E3644" s="13">
        <v>2019</v>
      </c>
      <c r="F3644" s="13" t="s">
        <v>324</v>
      </c>
      <c r="G3644" s="13"/>
      <c r="H3644" s="13"/>
      <c r="I3644" s="13"/>
      <c r="J3644" s="13"/>
      <c r="K3644" s="13"/>
      <c r="L3644" s="13"/>
      <c r="M3644" s="45">
        <v>14760</v>
      </c>
      <c r="N3644" s="45">
        <v>25413</v>
      </c>
      <c r="O3644" s="23"/>
      <c r="P3644" s="23"/>
      <c r="Q3644" s="23"/>
      <c r="R3644" s="23"/>
      <c r="S3644" s="23"/>
      <c r="T3644" s="23"/>
      <c r="U3644" s="23"/>
      <c r="V3644" s="23"/>
      <c r="W3644" s="45"/>
      <c r="X3644" s="45"/>
      <c r="Y3644" s="45"/>
      <c r="Z3644" s="25">
        <v>0.99327628361858189</v>
      </c>
      <c r="AA3644" s="25">
        <v>0.9798831927319922</v>
      </c>
      <c r="AB3644" s="25"/>
      <c r="AC3644" s="25"/>
      <c r="AD3644" s="45">
        <v>6576</v>
      </c>
      <c r="AE3644" s="104">
        <v>2768</v>
      </c>
      <c r="AF3644" s="104"/>
      <c r="AG3644" s="104"/>
    </row>
    <row r="3645" spans="1:33">
      <c r="A3645" s="82" t="s">
        <v>147</v>
      </c>
      <c r="B3645" s="13" t="s">
        <v>75</v>
      </c>
      <c r="C3645" s="13" t="s">
        <v>182</v>
      </c>
      <c r="D3645" s="13">
        <v>2019</v>
      </c>
      <c r="E3645" s="13">
        <v>2019</v>
      </c>
      <c r="F3645" s="13" t="s">
        <v>324</v>
      </c>
      <c r="G3645" s="13"/>
      <c r="H3645" s="13"/>
      <c r="I3645" s="13"/>
      <c r="J3645" s="13"/>
      <c r="K3645" s="13"/>
      <c r="L3645" s="13"/>
      <c r="M3645" s="45">
        <v>336</v>
      </c>
      <c r="N3645" s="45">
        <v>798</v>
      </c>
      <c r="O3645" s="23"/>
      <c r="P3645" s="23"/>
      <c r="Q3645" s="23"/>
      <c r="R3645" s="23"/>
      <c r="S3645" s="23"/>
      <c r="T3645" s="23"/>
      <c r="U3645" s="23"/>
      <c r="V3645" s="23"/>
      <c r="W3645" s="45"/>
      <c r="X3645" s="45"/>
      <c r="Y3645" s="45"/>
      <c r="Z3645" s="25">
        <v>0.96969696969696972</v>
      </c>
      <c r="AA3645" s="25">
        <v>0.96969696969696972</v>
      </c>
      <c r="AB3645" s="25"/>
      <c r="AC3645" s="25"/>
      <c r="AD3645" s="45">
        <v>154</v>
      </c>
      <c r="AE3645" s="104">
        <v>44</v>
      </c>
      <c r="AF3645" s="104"/>
      <c r="AG3645" s="104"/>
    </row>
    <row r="3646" spans="1:33">
      <c r="A3646" s="82" t="s">
        <v>148</v>
      </c>
      <c r="B3646" s="13" t="s">
        <v>75</v>
      </c>
      <c r="C3646" s="13" t="s">
        <v>182</v>
      </c>
      <c r="D3646" s="13">
        <v>2019</v>
      </c>
      <c r="E3646" s="13">
        <v>2019</v>
      </c>
      <c r="F3646" s="13" t="s">
        <v>324</v>
      </c>
      <c r="G3646" s="13"/>
      <c r="H3646" s="13"/>
      <c r="I3646" s="13"/>
      <c r="J3646" s="13"/>
      <c r="K3646" s="13"/>
      <c r="L3646" s="13"/>
      <c r="M3646" s="45">
        <v>24450</v>
      </c>
      <c r="N3646" s="45">
        <v>56910</v>
      </c>
      <c r="O3646" s="23"/>
      <c r="P3646" s="23"/>
      <c r="Q3646" s="23"/>
      <c r="R3646" s="23"/>
      <c r="S3646" s="23"/>
      <c r="T3646" s="23"/>
      <c r="U3646" s="23"/>
      <c r="V3646" s="23"/>
      <c r="W3646" s="45"/>
      <c r="X3646" s="45"/>
      <c r="Y3646" s="45"/>
      <c r="Z3646" s="25">
        <v>0.99248622474536652</v>
      </c>
      <c r="AA3646" s="25">
        <v>0.9423220973782771</v>
      </c>
      <c r="AB3646" s="25"/>
      <c r="AC3646" s="25"/>
      <c r="AD3646" s="45">
        <v>9006</v>
      </c>
      <c r="AE3646" s="104">
        <v>2894</v>
      </c>
      <c r="AF3646" s="104"/>
      <c r="AG3646" s="104"/>
    </row>
    <row r="3647" spans="1:33">
      <c r="A3647" s="82" t="s">
        <v>149</v>
      </c>
      <c r="B3647" s="13" t="s">
        <v>74</v>
      </c>
      <c r="C3647" s="13" t="s">
        <v>182</v>
      </c>
      <c r="D3647" s="13">
        <v>2019</v>
      </c>
      <c r="E3647" s="13">
        <v>2019</v>
      </c>
      <c r="F3647" s="13" t="s">
        <v>324</v>
      </c>
      <c r="G3647" s="13"/>
      <c r="H3647" s="13"/>
      <c r="I3647" s="13"/>
      <c r="J3647" s="13"/>
      <c r="K3647" s="13"/>
      <c r="L3647" s="13"/>
      <c r="M3647" s="45">
        <v>22732</v>
      </c>
      <c r="N3647" s="45">
        <v>35397</v>
      </c>
      <c r="O3647" s="23"/>
      <c r="P3647" s="23"/>
      <c r="Q3647" s="23"/>
      <c r="R3647" s="23"/>
      <c r="S3647" s="23"/>
      <c r="T3647" s="23"/>
      <c r="U3647" s="23"/>
      <c r="V3647" s="23"/>
      <c r="W3647" s="45"/>
      <c r="X3647" s="45"/>
      <c r="Y3647" s="45"/>
      <c r="Z3647" s="25">
        <v>0.98784140969162992</v>
      </c>
      <c r="AA3647" s="25">
        <v>0.96240922682614272</v>
      </c>
      <c r="AB3647" s="25"/>
      <c r="AC3647" s="25"/>
      <c r="AD3647" s="45">
        <v>10538</v>
      </c>
      <c r="AE3647" s="104">
        <v>5142</v>
      </c>
      <c r="AF3647" s="104"/>
      <c r="AG3647" s="104"/>
    </row>
    <row r="3648" spans="1:33">
      <c r="A3648" s="82" t="s">
        <v>150</v>
      </c>
      <c r="B3648" s="13" t="s">
        <v>74</v>
      </c>
      <c r="C3648" s="13" t="s">
        <v>182</v>
      </c>
      <c r="D3648" s="13">
        <v>2019</v>
      </c>
      <c r="E3648" s="13">
        <v>2019</v>
      </c>
      <c r="F3648" s="13" t="s">
        <v>324</v>
      </c>
      <c r="G3648" s="13"/>
      <c r="H3648" s="13"/>
      <c r="I3648" s="13"/>
      <c r="J3648" s="13"/>
      <c r="K3648" s="13"/>
      <c r="L3648" s="13"/>
      <c r="M3648" s="45">
        <v>4773</v>
      </c>
      <c r="N3648" s="45">
        <v>6923</v>
      </c>
      <c r="O3648" s="23"/>
      <c r="P3648" s="23"/>
      <c r="Q3648" s="23"/>
      <c r="R3648" s="23"/>
      <c r="S3648" s="23"/>
      <c r="T3648" s="23"/>
      <c r="U3648" s="23"/>
      <c r="V3648" s="23"/>
      <c r="W3648" s="45"/>
      <c r="X3648" s="45"/>
      <c r="Y3648" s="45"/>
      <c r="Z3648" s="25">
        <v>0.99128160418483002</v>
      </c>
      <c r="AA3648" s="25">
        <v>0.87647058823529411</v>
      </c>
      <c r="AB3648" s="25"/>
      <c r="AC3648" s="25"/>
      <c r="AD3648" s="45">
        <v>2547</v>
      </c>
      <c r="AE3648" s="104">
        <v>1184</v>
      </c>
      <c r="AF3648" s="104"/>
      <c r="AG3648" s="104"/>
    </row>
    <row r="3649" spans="1:33">
      <c r="A3649" s="82" t="s">
        <v>151</v>
      </c>
      <c r="B3649" s="13" t="s">
        <v>75</v>
      </c>
      <c r="C3649" s="13" t="s">
        <v>182</v>
      </c>
      <c r="D3649" s="13">
        <v>2019</v>
      </c>
      <c r="E3649" s="13">
        <v>2019</v>
      </c>
      <c r="F3649" s="13" t="s">
        <v>324</v>
      </c>
      <c r="G3649" s="13"/>
      <c r="H3649" s="13"/>
      <c r="I3649" s="13"/>
      <c r="J3649" s="13"/>
      <c r="K3649" s="13"/>
      <c r="L3649" s="13"/>
      <c r="M3649" s="45">
        <v>6022</v>
      </c>
      <c r="N3649" s="45">
        <v>13697</v>
      </c>
      <c r="O3649" s="23"/>
      <c r="P3649" s="23"/>
      <c r="Q3649" s="23"/>
      <c r="R3649" s="23"/>
      <c r="S3649" s="23"/>
      <c r="T3649" s="23"/>
      <c r="U3649" s="23"/>
      <c r="V3649" s="23"/>
      <c r="W3649" s="45"/>
      <c r="X3649" s="45"/>
      <c r="Y3649" s="45"/>
      <c r="Z3649" s="25">
        <v>0.98921105866486847</v>
      </c>
      <c r="AA3649" s="25">
        <v>0.90020366598778001</v>
      </c>
      <c r="AB3649" s="25"/>
      <c r="AC3649" s="25"/>
      <c r="AD3649" s="45">
        <v>2545</v>
      </c>
      <c r="AE3649" s="104">
        <v>906</v>
      </c>
      <c r="AF3649" s="104"/>
      <c r="AG3649" s="104"/>
    </row>
    <row r="3650" spans="1:33">
      <c r="A3650" s="82" t="s">
        <v>152</v>
      </c>
      <c r="B3650" s="13" t="s">
        <v>74</v>
      </c>
      <c r="C3650" s="13" t="s">
        <v>182</v>
      </c>
      <c r="D3650" s="13">
        <v>2019</v>
      </c>
      <c r="E3650" s="13">
        <v>2019</v>
      </c>
      <c r="F3650" s="13" t="s">
        <v>324</v>
      </c>
      <c r="G3650" s="13"/>
      <c r="H3650" s="13"/>
      <c r="I3650" s="13"/>
      <c r="J3650" s="13"/>
      <c r="K3650" s="13"/>
      <c r="L3650" s="13"/>
      <c r="M3650" s="45">
        <v>1447</v>
      </c>
      <c r="N3650" s="45">
        <v>1968</v>
      </c>
      <c r="O3650" s="23"/>
      <c r="P3650" s="23"/>
      <c r="Q3650" s="23"/>
      <c r="R3650" s="23"/>
      <c r="S3650" s="23"/>
      <c r="T3650" s="23"/>
      <c r="U3650" s="23"/>
      <c r="V3650" s="23"/>
      <c r="W3650" s="45"/>
      <c r="X3650" s="45"/>
      <c r="Y3650" s="45"/>
      <c r="Z3650" s="25">
        <v>0.97389033942558745</v>
      </c>
      <c r="AA3650" s="25">
        <v>0.97209302325581393</v>
      </c>
      <c r="AB3650" s="25"/>
      <c r="AC3650" s="25"/>
      <c r="AD3650" s="45">
        <v>776</v>
      </c>
      <c r="AE3650" s="104">
        <v>316</v>
      </c>
      <c r="AF3650" s="104"/>
      <c r="AG3650" s="104"/>
    </row>
    <row r="3651" spans="1:33">
      <c r="A3651" s="82" t="s">
        <v>153</v>
      </c>
      <c r="B3651" s="13" t="s">
        <v>74</v>
      </c>
      <c r="C3651" s="13" t="s">
        <v>182</v>
      </c>
      <c r="D3651" s="13">
        <v>2019</v>
      </c>
      <c r="E3651" s="13">
        <v>2019</v>
      </c>
      <c r="F3651" s="13" t="s">
        <v>324</v>
      </c>
      <c r="G3651" s="13"/>
      <c r="H3651" s="13"/>
      <c r="I3651" s="13"/>
      <c r="J3651" s="13"/>
      <c r="K3651" s="13"/>
      <c r="L3651" s="13"/>
      <c r="M3651" s="45">
        <v>1893</v>
      </c>
      <c r="N3651" s="45">
        <v>3557</v>
      </c>
      <c r="O3651" s="23"/>
      <c r="P3651" s="23"/>
      <c r="Q3651" s="23"/>
      <c r="R3651" s="23"/>
      <c r="S3651" s="23"/>
      <c r="T3651" s="23"/>
      <c r="U3651" s="23"/>
      <c r="V3651" s="23"/>
      <c r="W3651" s="45"/>
      <c r="X3651" s="45"/>
      <c r="Y3651" s="45"/>
      <c r="Z3651" s="25">
        <v>0.99061032863849763</v>
      </c>
      <c r="AA3651" s="25">
        <v>0.96415770609318996</v>
      </c>
      <c r="AB3651" s="25"/>
      <c r="AC3651" s="25"/>
      <c r="AD3651" s="45">
        <v>933</v>
      </c>
      <c r="AE3651" s="104">
        <v>382</v>
      </c>
      <c r="AF3651" s="104"/>
      <c r="AG3651" s="104"/>
    </row>
    <row r="3652" spans="1:33">
      <c r="A3652" s="82" t="s">
        <v>154</v>
      </c>
      <c r="B3652" s="13" t="s">
        <v>74</v>
      </c>
      <c r="C3652" s="13" t="s">
        <v>182</v>
      </c>
      <c r="D3652" s="13">
        <v>2019</v>
      </c>
      <c r="E3652" s="13">
        <v>2019</v>
      </c>
      <c r="F3652" s="13" t="s">
        <v>324</v>
      </c>
      <c r="G3652" s="13"/>
      <c r="H3652" s="13"/>
      <c r="I3652" s="13"/>
      <c r="J3652" s="13"/>
      <c r="K3652" s="13"/>
      <c r="L3652" s="13"/>
      <c r="M3652" s="45">
        <v>21021</v>
      </c>
      <c r="N3652" s="45">
        <v>37441</v>
      </c>
      <c r="O3652" s="23"/>
      <c r="P3652" s="23"/>
      <c r="Q3652" s="23"/>
      <c r="R3652" s="23"/>
      <c r="S3652" s="23"/>
      <c r="T3652" s="23"/>
      <c r="U3652" s="23"/>
      <c r="V3652" s="23"/>
      <c r="W3652" s="45"/>
      <c r="X3652" s="45"/>
      <c r="Y3652" s="45"/>
      <c r="Z3652" s="25">
        <v>0.91985088536812676</v>
      </c>
      <c r="AA3652" s="25">
        <v>0.85593220338983056</v>
      </c>
      <c r="AB3652" s="25"/>
      <c r="AC3652" s="25"/>
      <c r="AD3652" s="45">
        <v>1828</v>
      </c>
      <c r="AE3652" s="104">
        <v>935</v>
      </c>
      <c r="AF3652" s="104"/>
      <c r="AG3652" s="104"/>
    </row>
    <row r="3653" spans="1:33">
      <c r="A3653" s="82" t="s">
        <v>155</v>
      </c>
      <c r="B3653" s="13" t="s">
        <v>74</v>
      </c>
      <c r="C3653" s="13" t="s">
        <v>182</v>
      </c>
      <c r="D3653" s="13">
        <v>2019</v>
      </c>
      <c r="E3653" s="13">
        <v>2019</v>
      </c>
      <c r="F3653" s="13" t="s">
        <v>324</v>
      </c>
      <c r="G3653" s="13"/>
      <c r="H3653" s="13"/>
      <c r="I3653" s="13"/>
      <c r="J3653" s="13"/>
      <c r="K3653" s="13"/>
      <c r="L3653" s="13"/>
      <c r="M3653" s="45">
        <v>5910</v>
      </c>
      <c r="N3653" s="45">
        <v>11059</v>
      </c>
      <c r="O3653" s="23"/>
      <c r="P3653" s="23"/>
      <c r="Q3653" s="23"/>
      <c r="R3653" s="23"/>
      <c r="S3653" s="23"/>
      <c r="T3653" s="23"/>
      <c r="U3653" s="23"/>
      <c r="V3653" s="23"/>
      <c r="W3653" s="45"/>
      <c r="X3653" s="45"/>
      <c r="Y3653" s="45"/>
      <c r="Z3653" s="25">
        <v>0.99302649930264997</v>
      </c>
      <c r="AA3653" s="25">
        <v>0.97023809523809523</v>
      </c>
      <c r="AB3653" s="25"/>
      <c r="AC3653" s="25"/>
      <c r="AD3653" s="45">
        <v>2712</v>
      </c>
      <c r="AE3653" s="104">
        <v>996</v>
      </c>
      <c r="AF3653" s="104"/>
      <c r="AG3653" s="104"/>
    </row>
    <row r="3654" spans="1:33">
      <c r="A3654" s="82" t="s">
        <v>156</v>
      </c>
      <c r="B3654" s="13" t="s">
        <v>74</v>
      </c>
      <c r="C3654" s="13" t="s">
        <v>182</v>
      </c>
      <c r="D3654" s="13">
        <v>2019</v>
      </c>
      <c r="E3654" s="13">
        <v>2019</v>
      </c>
      <c r="F3654" s="13" t="s">
        <v>324</v>
      </c>
      <c r="G3654" s="13"/>
      <c r="H3654" s="13"/>
      <c r="I3654" s="13"/>
      <c r="J3654" s="13"/>
      <c r="K3654" s="13"/>
      <c r="L3654" s="13"/>
      <c r="M3654" s="45">
        <v>2338</v>
      </c>
      <c r="N3654" s="45">
        <v>2961</v>
      </c>
      <c r="O3654" s="23"/>
      <c r="P3654" s="23"/>
      <c r="Q3654" s="23"/>
      <c r="R3654" s="23"/>
      <c r="S3654" s="23"/>
      <c r="T3654" s="23"/>
      <c r="U3654" s="23"/>
      <c r="V3654" s="23"/>
      <c r="W3654" s="45"/>
      <c r="X3654" s="45"/>
      <c r="Y3654" s="45"/>
      <c r="Z3654" s="25">
        <v>0.99320882852292025</v>
      </c>
      <c r="AA3654" s="25">
        <v>0.9634703196347032</v>
      </c>
      <c r="AB3654" s="25"/>
      <c r="AC3654" s="25"/>
      <c r="AD3654" s="45">
        <v>983</v>
      </c>
      <c r="AE3654" s="104">
        <v>443</v>
      </c>
      <c r="AF3654" s="104"/>
      <c r="AG3654" s="104"/>
    </row>
    <row r="3655" spans="1:33">
      <c r="A3655" s="82" t="s">
        <v>157</v>
      </c>
      <c r="B3655" s="13" t="s">
        <v>75</v>
      </c>
      <c r="C3655" s="13" t="s">
        <v>182</v>
      </c>
      <c r="D3655" s="13">
        <v>2019</v>
      </c>
      <c r="E3655" s="13">
        <v>2019</v>
      </c>
      <c r="F3655" s="13" t="s">
        <v>324</v>
      </c>
      <c r="G3655" s="13"/>
      <c r="H3655" s="13"/>
      <c r="I3655" s="13"/>
      <c r="J3655" s="13"/>
      <c r="K3655" s="13"/>
      <c r="L3655" s="13"/>
      <c r="M3655" s="45">
        <v>8704</v>
      </c>
      <c r="N3655" s="45">
        <v>16684</v>
      </c>
      <c r="O3655" s="23"/>
      <c r="P3655" s="23"/>
      <c r="Q3655" s="23"/>
      <c r="R3655" s="23"/>
      <c r="S3655" s="23"/>
      <c r="T3655" s="23"/>
      <c r="U3655" s="23"/>
      <c r="V3655" s="23"/>
      <c r="W3655" s="45"/>
      <c r="X3655" s="45"/>
      <c r="Y3655" s="45"/>
      <c r="Z3655" s="25">
        <v>0.97566909975669103</v>
      </c>
      <c r="AA3655" s="25">
        <v>0.9504643962848297</v>
      </c>
      <c r="AB3655" s="25"/>
      <c r="AC3655" s="25"/>
      <c r="AD3655" s="45">
        <v>833</v>
      </c>
      <c r="AE3655" s="104">
        <v>223</v>
      </c>
      <c r="AF3655" s="104"/>
      <c r="AG3655" s="104"/>
    </row>
    <row r="3656" spans="1:33">
      <c r="A3656" s="82" t="s">
        <v>158</v>
      </c>
      <c r="B3656" s="13" t="s">
        <v>75</v>
      </c>
      <c r="C3656" s="13" t="s">
        <v>182</v>
      </c>
      <c r="D3656" s="13">
        <v>2019</v>
      </c>
      <c r="E3656" s="13">
        <v>2019</v>
      </c>
      <c r="F3656" s="13" t="s">
        <v>324</v>
      </c>
      <c r="G3656" s="13"/>
      <c r="H3656" s="13"/>
      <c r="I3656" s="13"/>
      <c r="J3656" s="13"/>
      <c r="K3656" s="13"/>
      <c r="L3656" s="13"/>
      <c r="M3656" s="45">
        <v>14</v>
      </c>
      <c r="N3656" s="45">
        <v>24</v>
      </c>
      <c r="O3656" s="23"/>
      <c r="P3656" s="23"/>
      <c r="Q3656" s="23"/>
      <c r="R3656" s="23"/>
      <c r="S3656" s="23"/>
      <c r="T3656" s="23"/>
      <c r="U3656" s="23"/>
      <c r="V3656" s="23"/>
      <c r="W3656" s="45"/>
      <c r="X3656" s="45"/>
      <c r="Y3656" s="45"/>
      <c r="Z3656" s="25">
        <v>1</v>
      </c>
      <c r="AA3656" s="25">
        <v>1</v>
      </c>
      <c r="AB3656" s="25"/>
      <c r="AC3656" s="25"/>
      <c r="AD3656" s="45">
        <v>5</v>
      </c>
      <c r="AE3656" s="104">
        <v>0</v>
      </c>
      <c r="AF3656" s="104"/>
      <c r="AG3656" s="104"/>
    </row>
    <row r="3657" spans="1:33">
      <c r="A3657" s="82" t="s">
        <v>159</v>
      </c>
      <c r="B3657" s="13" t="s">
        <v>75</v>
      </c>
      <c r="C3657" s="13" t="s">
        <v>182</v>
      </c>
      <c r="D3657" s="13">
        <v>2019</v>
      </c>
      <c r="E3657" s="13">
        <v>2019</v>
      </c>
      <c r="F3657" s="13" t="s">
        <v>324</v>
      </c>
      <c r="G3657" s="13"/>
      <c r="H3657" s="13"/>
      <c r="I3657" s="13"/>
      <c r="J3657" s="13"/>
      <c r="K3657" s="13"/>
      <c r="L3657" s="13"/>
      <c r="M3657" s="45">
        <v>520</v>
      </c>
      <c r="N3657" s="45">
        <v>1135</v>
      </c>
      <c r="O3657" s="23"/>
      <c r="P3657" s="23"/>
      <c r="Q3657" s="23"/>
      <c r="R3657" s="23"/>
      <c r="S3657" s="23"/>
      <c r="T3657" s="23"/>
      <c r="U3657" s="23"/>
      <c r="V3657" s="23"/>
      <c r="W3657" s="45"/>
      <c r="X3657" s="45"/>
      <c r="Y3657" s="45"/>
      <c r="Z3657" s="25">
        <v>1</v>
      </c>
      <c r="AA3657" s="25">
        <v>0.8928571428571429</v>
      </c>
      <c r="AB3657" s="25"/>
      <c r="AC3657" s="25"/>
      <c r="AD3657" s="45">
        <v>202</v>
      </c>
      <c r="AE3657" s="104">
        <v>79</v>
      </c>
      <c r="AF3657" s="104"/>
      <c r="AG3657" s="104"/>
    </row>
    <row r="3658" spans="1:33">
      <c r="A3658" s="82" t="s">
        <v>160</v>
      </c>
      <c r="B3658" s="13" t="s">
        <v>74</v>
      </c>
      <c r="C3658" s="13" t="s">
        <v>182</v>
      </c>
      <c r="D3658" s="13">
        <v>2019</v>
      </c>
      <c r="E3658" s="13">
        <v>2019</v>
      </c>
      <c r="F3658" s="13" t="s">
        <v>324</v>
      </c>
      <c r="G3658" s="13"/>
      <c r="H3658" s="13"/>
      <c r="I3658" s="13"/>
      <c r="J3658" s="13"/>
      <c r="K3658" s="13"/>
      <c r="L3658" s="13"/>
      <c r="M3658" s="45">
        <v>3039</v>
      </c>
      <c r="N3658" s="45">
        <v>4679</v>
      </c>
      <c r="O3658" s="23"/>
      <c r="P3658" s="23"/>
      <c r="Q3658" s="23"/>
      <c r="R3658" s="23"/>
      <c r="S3658" s="23"/>
      <c r="T3658" s="23"/>
      <c r="U3658" s="23"/>
      <c r="V3658" s="23"/>
      <c r="W3658" s="45"/>
      <c r="X3658" s="45"/>
      <c r="Y3658" s="45"/>
      <c r="Z3658" s="25">
        <v>0.96319018404907975</v>
      </c>
      <c r="AA3658" s="25">
        <v>0.92351274787535409</v>
      </c>
      <c r="AB3658" s="25"/>
      <c r="AC3658" s="25"/>
      <c r="AD3658" s="45">
        <v>1340</v>
      </c>
      <c r="AE3658" s="104">
        <v>552</v>
      </c>
      <c r="AF3658" s="104"/>
      <c r="AG3658" s="104"/>
    </row>
    <row r="3659" spans="1:33">
      <c r="A3659" s="82" t="s">
        <v>161</v>
      </c>
      <c r="B3659" s="13" t="s">
        <v>74</v>
      </c>
      <c r="C3659" s="13" t="s">
        <v>182</v>
      </c>
      <c r="D3659" s="13">
        <v>2019</v>
      </c>
      <c r="E3659" s="13">
        <v>2019</v>
      </c>
      <c r="F3659" s="13" t="s">
        <v>324</v>
      </c>
      <c r="G3659" s="13"/>
      <c r="H3659" s="13"/>
      <c r="I3659" s="13"/>
      <c r="J3659" s="13"/>
      <c r="K3659" s="13"/>
      <c r="L3659" s="13"/>
      <c r="M3659" s="45">
        <v>3133</v>
      </c>
      <c r="N3659" s="45">
        <v>4223</v>
      </c>
      <c r="O3659" s="23"/>
      <c r="P3659" s="23"/>
      <c r="Q3659" s="23"/>
      <c r="R3659" s="23"/>
      <c r="S3659" s="23"/>
      <c r="T3659" s="23"/>
      <c r="U3659" s="23"/>
      <c r="V3659" s="23"/>
      <c r="W3659" s="45"/>
      <c r="X3659" s="45"/>
      <c r="Y3659" s="45"/>
      <c r="Z3659" s="25">
        <v>0.97272727272727277</v>
      </c>
      <c r="AA3659" s="25">
        <v>0.41666666666666669</v>
      </c>
      <c r="AB3659" s="25"/>
      <c r="AC3659" s="25"/>
      <c r="AD3659" s="45">
        <v>968</v>
      </c>
      <c r="AE3659" s="104">
        <v>538</v>
      </c>
      <c r="AF3659" s="104"/>
      <c r="AG3659" s="104"/>
    </row>
    <row r="3660" spans="1:33">
      <c r="A3660" s="82" t="s">
        <v>162</v>
      </c>
      <c r="B3660" s="13" t="s">
        <v>75</v>
      </c>
      <c r="C3660" s="13" t="s">
        <v>182</v>
      </c>
      <c r="D3660" s="13">
        <v>2019</v>
      </c>
      <c r="E3660" s="13">
        <v>2019</v>
      </c>
      <c r="F3660" s="13" t="s">
        <v>324</v>
      </c>
      <c r="G3660" s="13"/>
      <c r="H3660" s="13"/>
      <c r="I3660" s="13"/>
      <c r="J3660" s="13"/>
      <c r="K3660" s="13"/>
      <c r="L3660" s="13"/>
      <c r="M3660" s="45">
        <v>5811</v>
      </c>
      <c r="N3660" s="45">
        <v>12999</v>
      </c>
      <c r="O3660" s="23"/>
      <c r="P3660" s="23"/>
      <c r="Q3660" s="23"/>
      <c r="R3660" s="23"/>
      <c r="S3660" s="23"/>
      <c r="T3660" s="23"/>
      <c r="U3660" s="23"/>
      <c r="V3660" s="23"/>
      <c r="W3660" s="45"/>
      <c r="X3660" s="45"/>
      <c r="Y3660" s="45"/>
      <c r="Z3660" s="25">
        <v>0.95108315863032844</v>
      </c>
      <c r="AA3660" s="25">
        <v>0.89473684210526316</v>
      </c>
      <c r="AB3660" s="25"/>
      <c r="AC3660" s="25"/>
      <c r="AD3660" s="45">
        <v>2331</v>
      </c>
      <c r="AE3660" s="104">
        <v>574</v>
      </c>
      <c r="AF3660" s="104"/>
      <c r="AG3660" s="104"/>
    </row>
    <row r="3661" spans="1:33">
      <c r="A3661" s="82" t="s">
        <v>163</v>
      </c>
      <c r="B3661" s="13" t="s">
        <v>75</v>
      </c>
      <c r="C3661" s="13" t="s">
        <v>182</v>
      </c>
      <c r="D3661" s="13">
        <v>2019</v>
      </c>
      <c r="E3661" s="13">
        <v>2019</v>
      </c>
      <c r="F3661" s="13" t="s">
        <v>324</v>
      </c>
      <c r="G3661" s="13"/>
      <c r="H3661" s="13"/>
      <c r="I3661" s="13"/>
      <c r="J3661" s="13"/>
      <c r="K3661" s="13"/>
      <c r="L3661" s="13"/>
      <c r="M3661" s="45">
        <v>839</v>
      </c>
      <c r="N3661" s="45">
        <v>2004</v>
      </c>
      <c r="O3661" s="23"/>
      <c r="P3661" s="23"/>
      <c r="Q3661" s="23"/>
      <c r="R3661" s="23"/>
      <c r="S3661" s="23"/>
      <c r="T3661" s="23"/>
      <c r="U3661" s="23"/>
      <c r="V3661" s="23"/>
      <c r="W3661" s="45"/>
      <c r="X3661" s="45"/>
      <c r="Y3661" s="45"/>
      <c r="Z3661" s="25">
        <v>0.989247311827957</v>
      </c>
      <c r="AA3661" s="25">
        <v>0.9538461538461539</v>
      </c>
      <c r="AB3661" s="25"/>
      <c r="AC3661" s="25"/>
      <c r="AD3661" s="45">
        <v>285</v>
      </c>
      <c r="AE3661" s="104">
        <v>87</v>
      </c>
      <c r="AF3661" s="104"/>
      <c r="AG3661" s="104"/>
    </row>
    <row r="3662" spans="1:33">
      <c r="A3662" s="82" t="s">
        <v>164</v>
      </c>
      <c r="B3662" s="13" t="s">
        <v>75</v>
      </c>
      <c r="C3662" s="13" t="s">
        <v>182</v>
      </c>
      <c r="D3662" s="13">
        <v>2019</v>
      </c>
      <c r="E3662" s="13">
        <v>2019</v>
      </c>
      <c r="F3662" s="13" t="s">
        <v>324</v>
      </c>
      <c r="G3662" s="13"/>
      <c r="H3662" s="13"/>
      <c r="I3662" s="13"/>
      <c r="J3662" s="13"/>
      <c r="K3662" s="13"/>
      <c r="L3662" s="13"/>
      <c r="M3662" s="45">
        <v>655</v>
      </c>
      <c r="N3662" s="45">
        <v>1500</v>
      </c>
      <c r="O3662" s="23"/>
      <c r="P3662" s="23"/>
      <c r="Q3662" s="23"/>
      <c r="R3662" s="23"/>
      <c r="S3662" s="23"/>
      <c r="T3662" s="23"/>
      <c r="U3662" s="23"/>
      <c r="V3662" s="23"/>
      <c r="W3662" s="45"/>
      <c r="X3662" s="45"/>
      <c r="Y3662" s="45"/>
      <c r="Z3662" s="25">
        <v>0.98026315789473684</v>
      </c>
      <c r="AA3662" s="25">
        <v>0.96581196581196582</v>
      </c>
      <c r="AB3662" s="25"/>
      <c r="AC3662" s="25"/>
      <c r="AD3662" s="45">
        <v>325</v>
      </c>
      <c r="AE3662" s="104">
        <v>102</v>
      </c>
      <c r="AF3662" s="104"/>
      <c r="AG3662" s="104"/>
    </row>
    <row r="3663" spans="1:33">
      <c r="A3663" s="82" t="s">
        <v>165</v>
      </c>
      <c r="B3663" s="13" t="s">
        <v>75</v>
      </c>
      <c r="C3663" s="13" t="s">
        <v>182</v>
      </c>
      <c r="D3663" s="13">
        <v>2019</v>
      </c>
      <c r="E3663" s="13">
        <v>2019</v>
      </c>
      <c r="F3663" s="13" t="s">
        <v>324</v>
      </c>
      <c r="G3663" s="13"/>
      <c r="H3663" s="13"/>
      <c r="I3663" s="13"/>
      <c r="J3663" s="13"/>
      <c r="K3663" s="13"/>
      <c r="L3663" s="13"/>
      <c r="M3663" s="45">
        <v>178</v>
      </c>
      <c r="N3663" s="45">
        <v>347</v>
      </c>
      <c r="O3663" s="23"/>
      <c r="P3663" s="23"/>
      <c r="Q3663" s="23"/>
      <c r="R3663" s="23"/>
      <c r="S3663" s="23"/>
      <c r="T3663" s="23"/>
      <c r="U3663" s="23"/>
      <c r="V3663" s="23"/>
      <c r="W3663" s="45"/>
      <c r="X3663" s="45"/>
      <c r="Y3663" s="45"/>
      <c r="Z3663" s="25">
        <v>1</v>
      </c>
      <c r="AA3663" s="25">
        <v>0.94736842105263153</v>
      </c>
      <c r="AB3663" s="25"/>
      <c r="AC3663" s="25"/>
      <c r="AD3663" s="45">
        <v>45</v>
      </c>
      <c r="AE3663" s="104">
        <v>11</v>
      </c>
      <c r="AF3663" s="104"/>
      <c r="AG3663" s="104"/>
    </row>
    <row r="3664" spans="1:33">
      <c r="A3664" s="82" t="s">
        <v>166</v>
      </c>
      <c r="B3664" s="13" t="s">
        <v>74</v>
      </c>
      <c r="C3664" s="13" t="s">
        <v>182</v>
      </c>
      <c r="D3664" s="13">
        <v>2019</v>
      </c>
      <c r="E3664" s="13">
        <v>2019</v>
      </c>
      <c r="F3664" s="13" t="s">
        <v>324</v>
      </c>
      <c r="G3664" s="13"/>
      <c r="H3664" s="13"/>
      <c r="I3664" s="13"/>
      <c r="J3664" s="13"/>
      <c r="K3664" s="13"/>
      <c r="L3664" s="13"/>
      <c r="M3664" s="45">
        <v>11556</v>
      </c>
      <c r="N3664" s="45">
        <v>13749</v>
      </c>
      <c r="O3664" s="23"/>
      <c r="P3664" s="23"/>
      <c r="Q3664" s="23"/>
      <c r="R3664" s="23"/>
      <c r="S3664" s="23"/>
      <c r="T3664" s="23"/>
      <c r="U3664" s="23"/>
      <c r="V3664" s="23"/>
      <c r="W3664" s="45"/>
      <c r="X3664" s="45"/>
      <c r="Y3664" s="45"/>
      <c r="Z3664" s="25">
        <v>0.9427480916030534</v>
      </c>
      <c r="AA3664" s="25">
        <v>0.90083798882681565</v>
      </c>
      <c r="AB3664" s="25"/>
      <c r="AC3664" s="25"/>
      <c r="AD3664" s="45">
        <v>1809</v>
      </c>
      <c r="AE3664" s="104">
        <v>230</v>
      </c>
      <c r="AF3664" s="104"/>
      <c r="AG3664" s="104"/>
    </row>
    <row r="3665" spans="1:33">
      <c r="A3665" s="82" t="s">
        <v>167</v>
      </c>
      <c r="B3665" s="13" t="s">
        <v>75</v>
      </c>
      <c r="C3665" s="13" t="s">
        <v>182</v>
      </c>
      <c r="D3665" s="13">
        <v>2019</v>
      </c>
      <c r="E3665" s="13">
        <v>2019</v>
      </c>
      <c r="F3665" s="13" t="s">
        <v>324</v>
      </c>
      <c r="G3665" s="13"/>
      <c r="H3665" s="13"/>
      <c r="I3665" s="13"/>
      <c r="J3665" s="13"/>
      <c r="K3665" s="13"/>
      <c r="L3665" s="13"/>
      <c r="M3665" s="45">
        <v>331</v>
      </c>
      <c r="N3665" s="45">
        <v>600</v>
      </c>
      <c r="O3665" s="23"/>
      <c r="P3665" s="23"/>
      <c r="Q3665" s="23"/>
      <c r="R3665" s="23"/>
      <c r="S3665" s="23"/>
      <c r="T3665" s="23"/>
      <c r="U3665" s="23"/>
      <c r="V3665" s="23"/>
      <c r="W3665" s="45"/>
      <c r="X3665" s="45"/>
      <c r="Y3665" s="45"/>
      <c r="Z3665" s="25">
        <v>0.93457943925233644</v>
      </c>
      <c r="AA3665" s="25">
        <v>0.95061728395061729</v>
      </c>
      <c r="AB3665" s="25"/>
      <c r="AC3665" s="25"/>
      <c r="AD3665" s="45">
        <v>190</v>
      </c>
      <c r="AE3665" s="104">
        <v>47</v>
      </c>
      <c r="AF3665" s="104"/>
      <c r="AG3665" s="104"/>
    </row>
    <row r="3666" spans="1:33">
      <c r="A3666" s="82" t="s">
        <v>168</v>
      </c>
      <c r="B3666" s="13" t="s">
        <v>74</v>
      </c>
      <c r="C3666" s="13" t="s">
        <v>182</v>
      </c>
      <c r="D3666" s="13">
        <v>2019</v>
      </c>
      <c r="E3666" s="13">
        <v>2019</v>
      </c>
      <c r="F3666" s="13" t="s">
        <v>324</v>
      </c>
      <c r="G3666" s="13"/>
      <c r="H3666" s="13"/>
      <c r="I3666" s="13"/>
      <c r="J3666" s="13"/>
      <c r="K3666" s="13"/>
      <c r="L3666" s="13"/>
      <c r="M3666" s="45">
        <v>5678</v>
      </c>
      <c r="N3666" s="45">
        <v>9061</v>
      </c>
      <c r="O3666" s="23"/>
      <c r="P3666" s="23"/>
      <c r="Q3666" s="23"/>
      <c r="R3666" s="23"/>
      <c r="S3666" s="23"/>
      <c r="T3666" s="23"/>
      <c r="U3666" s="23"/>
      <c r="V3666" s="23"/>
      <c r="W3666" s="45"/>
      <c r="X3666" s="45"/>
      <c r="Y3666" s="45"/>
      <c r="Z3666" s="25">
        <v>0.99256505576208176</v>
      </c>
      <c r="AA3666" s="25">
        <v>0.97716894977168944</v>
      </c>
      <c r="AB3666" s="25"/>
      <c r="AC3666" s="25"/>
      <c r="AD3666" s="45">
        <v>2436</v>
      </c>
      <c r="AE3666" s="104">
        <v>647</v>
      </c>
      <c r="AF3666" s="104"/>
      <c r="AG3666" s="104"/>
    </row>
    <row r="3667" spans="1:33">
      <c r="A3667" s="82" t="s">
        <v>169</v>
      </c>
      <c r="B3667" s="13" t="s">
        <v>74</v>
      </c>
      <c r="C3667" s="13" t="s">
        <v>182</v>
      </c>
      <c r="D3667" s="13">
        <v>2019</v>
      </c>
      <c r="E3667" s="13">
        <v>2019</v>
      </c>
      <c r="F3667" s="13" t="s">
        <v>324</v>
      </c>
      <c r="G3667" s="13"/>
      <c r="H3667" s="13"/>
      <c r="I3667" s="13"/>
      <c r="J3667" s="13"/>
      <c r="K3667" s="13"/>
      <c r="L3667" s="13"/>
      <c r="M3667" s="45">
        <v>1641</v>
      </c>
      <c r="N3667" s="45">
        <v>2350</v>
      </c>
      <c r="O3667" s="23"/>
      <c r="P3667" s="23"/>
      <c r="Q3667" s="23"/>
      <c r="R3667" s="23"/>
      <c r="S3667" s="23"/>
      <c r="T3667" s="23"/>
      <c r="U3667" s="23"/>
      <c r="V3667" s="23"/>
      <c r="W3667" s="45"/>
      <c r="X3667" s="45"/>
      <c r="Y3667" s="45"/>
      <c r="Z3667" s="25">
        <v>0.80821917808219179</v>
      </c>
      <c r="AA3667" s="25">
        <v>0.91666666666666663</v>
      </c>
      <c r="AB3667" s="25"/>
      <c r="AC3667" s="25"/>
      <c r="AD3667" s="45">
        <v>1249</v>
      </c>
      <c r="AE3667" s="104">
        <v>780</v>
      </c>
      <c r="AF3667" s="104"/>
      <c r="AG3667" s="104"/>
    </row>
    <row r="3668" spans="1:33">
      <c r="A3668" s="82" t="s">
        <v>170</v>
      </c>
      <c r="B3668" s="13" t="s">
        <v>75</v>
      </c>
      <c r="C3668" s="13" t="s">
        <v>182</v>
      </c>
      <c r="D3668" s="13">
        <v>2019</v>
      </c>
      <c r="E3668" s="13">
        <v>2019</v>
      </c>
      <c r="F3668" s="13" t="s">
        <v>324</v>
      </c>
      <c r="G3668" s="13"/>
      <c r="H3668" s="13"/>
      <c r="I3668" s="13"/>
      <c r="J3668" s="13"/>
      <c r="K3668" s="13"/>
      <c r="L3668" s="13"/>
      <c r="M3668" s="45">
        <v>917</v>
      </c>
      <c r="N3668" s="45">
        <v>2071</v>
      </c>
      <c r="O3668" s="23"/>
      <c r="P3668" s="23"/>
      <c r="Q3668" s="23"/>
      <c r="R3668" s="23"/>
      <c r="S3668" s="23"/>
      <c r="T3668" s="23"/>
      <c r="U3668" s="23"/>
      <c r="V3668" s="23"/>
      <c r="W3668" s="45"/>
      <c r="X3668" s="45"/>
      <c r="Y3668" s="45"/>
      <c r="Z3668" s="25">
        <v>0.98775510204081629</v>
      </c>
      <c r="AA3668" s="25">
        <v>0.93452380952380953</v>
      </c>
      <c r="AB3668" s="25"/>
      <c r="AC3668" s="25"/>
      <c r="AD3668" s="45">
        <v>328</v>
      </c>
      <c r="AE3668" s="104">
        <v>80</v>
      </c>
      <c r="AF3668" s="104"/>
      <c r="AG3668" s="104"/>
    </row>
    <row r="3669" spans="1:33">
      <c r="A3669" s="82" t="s">
        <v>171</v>
      </c>
      <c r="B3669" s="13" t="s">
        <v>66</v>
      </c>
      <c r="C3669" s="13" t="s">
        <v>183</v>
      </c>
      <c r="D3669" s="13">
        <v>2019</v>
      </c>
      <c r="E3669" s="13">
        <v>2019</v>
      </c>
      <c r="F3669" s="13" t="s">
        <v>324</v>
      </c>
      <c r="G3669" s="13">
        <v>198147</v>
      </c>
      <c r="H3669" s="13">
        <v>1645187</v>
      </c>
      <c r="I3669" s="13">
        <v>1882</v>
      </c>
      <c r="J3669" s="13">
        <v>13153</v>
      </c>
      <c r="K3669" s="13">
        <v>200029</v>
      </c>
      <c r="L3669" s="13">
        <v>1658340</v>
      </c>
      <c r="M3669" s="45">
        <v>1858369</v>
      </c>
      <c r="N3669" s="45">
        <v>3704578</v>
      </c>
      <c r="O3669" s="45">
        <v>506158</v>
      </c>
      <c r="P3669" s="45">
        <v>3162068</v>
      </c>
      <c r="Q3669" s="45">
        <v>3668226</v>
      </c>
      <c r="R3669" s="45">
        <v>6187</v>
      </c>
      <c r="S3669" s="45">
        <v>30165</v>
      </c>
      <c r="T3669" s="45">
        <v>36352</v>
      </c>
      <c r="U3669" s="45">
        <v>512345</v>
      </c>
      <c r="V3669" s="45">
        <v>3192233</v>
      </c>
      <c r="W3669" s="45">
        <v>498649555</v>
      </c>
      <c r="X3669" s="45">
        <v>4017291</v>
      </c>
      <c r="Y3669" s="45">
        <v>502666846</v>
      </c>
      <c r="Z3669" s="25">
        <v>0.98313464235624126</v>
      </c>
      <c r="AA3669" s="25">
        <v>0.92643717993146202</v>
      </c>
      <c r="AB3669" s="25"/>
      <c r="AC3669" s="25"/>
      <c r="AD3669" s="45">
        <v>141257</v>
      </c>
      <c r="AE3669" s="104">
        <v>59100</v>
      </c>
      <c r="AF3669" s="104"/>
      <c r="AG3669" s="104"/>
    </row>
    <row r="3670" spans="1:33">
      <c r="A3670" s="82" t="s">
        <v>172</v>
      </c>
      <c r="B3670" s="13" t="s">
        <v>74</v>
      </c>
      <c r="C3670" s="13" t="s">
        <v>183</v>
      </c>
      <c r="D3670" s="13">
        <v>2019</v>
      </c>
      <c r="E3670" s="13">
        <v>2019</v>
      </c>
      <c r="F3670" s="13" t="s">
        <v>324</v>
      </c>
      <c r="G3670" s="13"/>
      <c r="H3670" s="13"/>
      <c r="I3670" s="13"/>
      <c r="J3670" s="13"/>
      <c r="K3670" s="13"/>
      <c r="L3670" s="13"/>
      <c r="M3670" s="45">
        <v>51429</v>
      </c>
      <c r="N3670" s="45">
        <v>92704</v>
      </c>
      <c r="O3670" s="23"/>
      <c r="P3670" s="23"/>
      <c r="Q3670" s="23"/>
      <c r="R3670" s="23"/>
      <c r="S3670" s="23"/>
      <c r="T3670" s="23"/>
      <c r="U3670" s="23"/>
      <c r="V3670" s="23"/>
      <c r="W3670" s="45"/>
      <c r="X3670" s="45"/>
      <c r="Y3670" s="45"/>
      <c r="Z3670" s="25">
        <v>0.99747474747474751</v>
      </c>
      <c r="AA3670" s="25">
        <v>0.98944988696307457</v>
      </c>
      <c r="AB3670" s="25"/>
      <c r="AC3670" s="25"/>
      <c r="AD3670" s="45">
        <v>5041</v>
      </c>
      <c r="AE3670" s="104">
        <v>1940</v>
      </c>
      <c r="AF3670" s="104"/>
      <c r="AG3670" s="104"/>
    </row>
    <row r="3671" spans="1:33">
      <c r="A3671" s="82" t="s">
        <v>173</v>
      </c>
      <c r="B3671" s="13" t="s">
        <v>75</v>
      </c>
      <c r="C3671" s="13" t="s">
        <v>183</v>
      </c>
      <c r="D3671" s="13">
        <v>2019</v>
      </c>
      <c r="E3671" s="13">
        <v>2019</v>
      </c>
      <c r="F3671" s="13" t="s">
        <v>324</v>
      </c>
      <c r="G3671" s="13"/>
      <c r="H3671" s="13"/>
      <c r="I3671" s="13"/>
      <c r="J3671" s="13"/>
      <c r="K3671" s="13"/>
      <c r="L3671" s="13"/>
      <c r="M3671" s="45">
        <v>70</v>
      </c>
      <c r="N3671" s="45">
        <v>118</v>
      </c>
      <c r="O3671" s="23"/>
      <c r="P3671" s="23"/>
      <c r="Q3671" s="23"/>
      <c r="R3671" s="23"/>
      <c r="S3671" s="23"/>
      <c r="T3671" s="23"/>
      <c r="U3671" s="23"/>
      <c r="V3671" s="23"/>
      <c r="W3671" s="45"/>
      <c r="X3671" s="45"/>
      <c r="Y3671" s="45"/>
      <c r="Z3671" s="25">
        <v>1</v>
      </c>
      <c r="AA3671" s="25">
        <v>1</v>
      </c>
      <c r="AB3671" s="25"/>
      <c r="AC3671" s="25"/>
      <c r="AD3671" s="45">
        <v>5</v>
      </c>
      <c r="AE3671" s="104">
        <v>0</v>
      </c>
      <c r="AF3671" s="104"/>
      <c r="AG3671" s="104"/>
    </row>
    <row r="3672" spans="1:33">
      <c r="A3672" s="82" t="s">
        <v>174</v>
      </c>
      <c r="B3672" s="13" t="s">
        <v>75</v>
      </c>
      <c r="C3672" s="13" t="s">
        <v>183</v>
      </c>
      <c r="D3672" s="13">
        <v>2019</v>
      </c>
      <c r="E3672" s="13">
        <v>2019</v>
      </c>
      <c r="F3672" s="13" t="s">
        <v>324</v>
      </c>
      <c r="G3672" s="13"/>
      <c r="H3672" s="13"/>
      <c r="I3672" s="13"/>
      <c r="J3672" s="13"/>
      <c r="K3672" s="13"/>
      <c r="L3672" s="13"/>
      <c r="M3672" s="45">
        <v>1430</v>
      </c>
      <c r="N3672" s="45">
        <v>2564</v>
      </c>
      <c r="O3672" s="23"/>
      <c r="P3672" s="23"/>
      <c r="Q3672" s="23"/>
      <c r="R3672" s="23"/>
      <c r="S3672" s="23"/>
      <c r="T3672" s="23"/>
      <c r="U3672" s="23"/>
      <c r="V3672" s="23"/>
      <c r="W3672" s="45"/>
      <c r="X3672" s="45"/>
      <c r="Y3672" s="45"/>
      <c r="Z3672" s="25">
        <v>1</v>
      </c>
      <c r="AA3672" s="25">
        <v>1</v>
      </c>
      <c r="AB3672" s="25"/>
      <c r="AC3672" s="25"/>
      <c r="AD3672" s="45">
        <v>129</v>
      </c>
      <c r="AE3672" s="104">
        <v>29</v>
      </c>
      <c r="AF3672" s="104"/>
      <c r="AG3672" s="104"/>
    </row>
    <row r="3673" spans="1:33">
      <c r="A3673" s="82" t="s">
        <v>175</v>
      </c>
      <c r="B3673" s="13" t="s">
        <v>75</v>
      </c>
      <c r="C3673" s="13" t="s">
        <v>183</v>
      </c>
      <c r="D3673" s="13">
        <v>2019</v>
      </c>
      <c r="E3673" s="13">
        <v>2019</v>
      </c>
      <c r="F3673" s="13" t="s">
        <v>324</v>
      </c>
      <c r="G3673" s="13"/>
      <c r="H3673" s="13"/>
      <c r="I3673" s="13"/>
      <c r="J3673" s="13"/>
      <c r="K3673" s="13"/>
      <c r="L3673" s="13"/>
      <c r="M3673" s="45">
        <v>15900</v>
      </c>
      <c r="N3673" s="45">
        <v>28424</v>
      </c>
      <c r="O3673" s="23"/>
      <c r="P3673" s="23"/>
      <c r="Q3673" s="23"/>
      <c r="R3673" s="23"/>
      <c r="S3673" s="23"/>
      <c r="T3673" s="23"/>
      <c r="U3673" s="23"/>
      <c r="V3673" s="23"/>
      <c r="W3673" s="45"/>
      <c r="X3673" s="45"/>
      <c r="Y3673" s="45"/>
      <c r="Z3673" s="25">
        <v>0.90858725761772852</v>
      </c>
      <c r="AA3673" s="25">
        <v>0.9593345656192237</v>
      </c>
      <c r="AB3673" s="25"/>
      <c r="AC3673" s="25"/>
      <c r="AD3673" s="45">
        <v>1329</v>
      </c>
      <c r="AE3673" s="104">
        <v>636</v>
      </c>
      <c r="AF3673" s="104"/>
      <c r="AG3673" s="104"/>
    </row>
    <row r="3674" spans="1:33">
      <c r="A3674" s="82" t="s">
        <v>176</v>
      </c>
      <c r="B3674" s="13" t="s">
        <v>75</v>
      </c>
      <c r="C3674" s="13" t="s">
        <v>183</v>
      </c>
      <c r="D3674" s="13">
        <v>2019</v>
      </c>
      <c r="E3674" s="13">
        <v>2019</v>
      </c>
      <c r="F3674" s="13" t="s">
        <v>324</v>
      </c>
      <c r="G3674" s="13"/>
      <c r="H3674" s="13"/>
      <c r="I3674" s="13"/>
      <c r="J3674" s="13"/>
      <c r="K3674" s="13"/>
      <c r="L3674" s="13"/>
      <c r="M3674" s="45">
        <v>2563</v>
      </c>
      <c r="N3674" s="45">
        <v>4494</v>
      </c>
      <c r="O3674" s="23"/>
      <c r="P3674" s="23"/>
      <c r="Q3674" s="23"/>
      <c r="R3674" s="23"/>
      <c r="S3674" s="23"/>
      <c r="T3674" s="23"/>
      <c r="U3674" s="23"/>
      <c r="V3674" s="23"/>
      <c r="W3674" s="45"/>
      <c r="X3674" s="45"/>
      <c r="Y3674" s="45"/>
      <c r="Z3674" s="25">
        <v>0.96721311475409832</v>
      </c>
      <c r="AA3674" s="25">
        <v>0.98780487804878048</v>
      </c>
      <c r="AB3674" s="25"/>
      <c r="AC3674" s="25"/>
      <c r="AD3674" s="45">
        <v>195</v>
      </c>
      <c r="AE3674" s="104">
        <v>41</v>
      </c>
      <c r="AF3674" s="104"/>
      <c r="AG3674" s="104"/>
    </row>
    <row r="3675" spans="1:33">
      <c r="A3675" s="82" t="s">
        <v>177</v>
      </c>
      <c r="B3675" s="13" t="s">
        <v>75</v>
      </c>
      <c r="C3675" s="13" t="s">
        <v>183</v>
      </c>
      <c r="D3675" s="13">
        <v>2019</v>
      </c>
      <c r="E3675" s="13">
        <v>2019</v>
      </c>
      <c r="F3675" s="13" t="s">
        <v>324</v>
      </c>
      <c r="G3675" s="13"/>
      <c r="H3675" s="13"/>
      <c r="I3675" s="13"/>
      <c r="J3675" s="13"/>
      <c r="K3675" s="13"/>
      <c r="L3675" s="13"/>
      <c r="M3675" s="45">
        <v>636</v>
      </c>
      <c r="N3675" s="45">
        <v>1369</v>
      </c>
      <c r="O3675" s="23"/>
      <c r="P3675" s="23"/>
      <c r="Q3675" s="23"/>
      <c r="R3675" s="23"/>
      <c r="S3675" s="23"/>
      <c r="T3675" s="23"/>
      <c r="U3675" s="23"/>
      <c r="V3675" s="23"/>
      <c r="W3675" s="45"/>
      <c r="X3675" s="45"/>
      <c r="Y3675" s="45"/>
      <c r="Z3675" s="25">
        <v>1</v>
      </c>
      <c r="AA3675" s="25">
        <v>0.95238095238095233</v>
      </c>
      <c r="AB3675" s="25"/>
      <c r="AC3675" s="25"/>
      <c r="AD3675" s="45">
        <v>57</v>
      </c>
      <c r="AE3675" s="104">
        <v>14</v>
      </c>
      <c r="AF3675" s="104"/>
      <c r="AG3675" s="104"/>
    </row>
    <row r="3676" spans="1:33">
      <c r="A3676" s="82" t="s">
        <v>178</v>
      </c>
      <c r="B3676" s="13" t="s">
        <v>74</v>
      </c>
      <c r="C3676" s="13" t="s">
        <v>183</v>
      </c>
      <c r="D3676" s="13">
        <v>2019</v>
      </c>
      <c r="E3676" s="13">
        <v>2019</v>
      </c>
      <c r="F3676" s="13" t="s">
        <v>324</v>
      </c>
      <c r="G3676" s="13"/>
      <c r="H3676" s="13"/>
      <c r="I3676" s="13"/>
      <c r="J3676" s="13"/>
      <c r="K3676" s="13"/>
      <c r="L3676" s="13"/>
      <c r="M3676" s="45">
        <v>28670</v>
      </c>
      <c r="N3676" s="45">
        <v>55871</v>
      </c>
      <c r="O3676" s="23"/>
      <c r="P3676" s="23"/>
      <c r="Q3676" s="23"/>
      <c r="R3676" s="23"/>
      <c r="S3676" s="23"/>
      <c r="T3676" s="23"/>
      <c r="U3676" s="23"/>
      <c r="V3676" s="23"/>
      <c r="W3676" s="45"/>
      <c r="X3676" s="45"/>
      <c r="Y3676" s="45"/>
      <c r="Z3676" s="25">
        <v>0.94877505567928733</v>
      </c>
      <c r="AA3676" s="25">
        <v>0.98983739837398377</v>
      </c>
      <c r="AB3676" s="25"/>
      <c r="AC3676" s="25"/>
      <c r="AD3676" s="45">
        <v>2036</v>
      </c>
      <c r="AE3676" s="104">
        <v>668</v>
      </c>
      <c r="AF3676" s="104"/>
      <c r="AG3676" s="104"/>
    </row>
    <row r="3677" spans="1:33">
      <c r="A3677" s="82" t="s">
        <v>179</v>
      </c>
      <c r="B3677" s="13" t="s">
        <v>75</v>
      </c>
      <c r="C3677" s="13" t="s">
        <v>183</v>
      </c>
      <c r="D3677" s="13">
        <v>2019</v>
      </c>
      <c r="E3677" s="13">
        <v>2019</v>
      </c>
      <c r="F3677" s="13" t="s">
        <v>324</v>
      </c>
      <c r="G3677" s="13"/>
      <c r="H3677" s="13"/>
      <c r="I3677" s="13"/>
      <c r="J3677" s="13"/>
      <c r="K3677" s="13"/>
      <c r="L3677" s="13"/>
      <c r="M3677" s="45">
        <v>2443</v>
      </c>
      <c r="N3677" s="45">
        <v>4694</v>
      </c>
      <c r="O3677" s="23"/>
      <c r="P3677" s="23"/>
      <c r="Q3677" s="23"/>
      <c r="R3677" s="23"/>
      <c r="S3677" s="23"/>
      <c r="T3677" s="23"/>
      <c r="U3677" s="23"/>
      <c r="V3677" s="23"/>
      <c r="W3677" s="45"/>
      <c r="X3677" s="45"/>
      <c r="Y3677" s="45"/>
      <c r="Z3677" s="25">
        <v>0.95890410958904115</v>
      </c>
      <c r="AA3677" s="25">
        <v>0.9285714285714286</v>
      </c>
      <c r="AB3677" s="25"/>
      <c r="AC3677" s="25"/>
      <c r="AD3677" s="45">
        <v>145</v>
      </c>
      <c r="AE3677" s="104">
        <v>29</v>
      </c>
      <c r="AF3677" s="104"/>
      <c r="AG3677" s="104"/>
    </row>
    <row r="3678" spans="1:33">
      <c r="A3678" s="82" t="s">
        <v>180</v>
      </c>
      <c r="B3678" s="13" t="s">
        <v>75</v>
      </c>
      <c r="C3678" s="13" t="s">
        <v>183</v>
      </c>
      <c r="D3678" s="13">
        <v>2019</v>
      </c>
      <c r="E3678" s="13">
        <v>2019</v>
      </c>
      <c r="F3678" s="13" t="s">
        <v>324</v>
      </c>
      <c r="G3678" s="13"/>
      <c r="H3678" s="13"/>
      <c r="I3678" s="13"/>
      <c r="J3678" s="13"/>
      <c r="K3678" s="13"/>
      <c r="L3678" s="13"/>
      <c r="M3678" s="45">
        <v>6197</v>
      </c>
      <c r="N3678" s="45">
        <v>10561</v>
      </c>
      <c r="O3678" s="23"/>
      <c r="P3678" s="23"/>
      <c r="Q3678" s="23"/>
      <c r="R3678" s="23"/>
      <c r="S3678" s="23"/>
      <c r="T3678" s="23"/>
      <c r="U3678" s="23"/>
      <c r="V3678" s="23"/>
      <c r="W3678" s="45"/>
      <c r="X3678" s="45"/>
      <c r="Y3678" s="45"/>
      <c r="Z3678" s="25">
        <v>0.9946236559139785</v>
      </c>
      <c r="AA3678" s="25">
        <v>0.99657534246575341</v>
      </c>
      <c r="AB3678" s="25"/>
      <c r="AC3678" s="25"/>
      <c r="AD3678" s="45">
        <v>611</v>
      </c>
      <c r="AE3678" s="104">
        <v>150</v>
      </c>
      <c r="AF3678" s="104"/>
      <c r="AG3678" s="104"/>
    </row>
    <row r="3679" spans="1:33">
      <c r="A3679" s="82" t="s">
        <v>122</v>
      </c>
      <c r="B3679" s="13" t="s">
        <v>74</v>
      </c>
      <c r="C3679" s="13" t="s">
        <v>183</v>
      </c>
      <c r="D3679" s="13">
        <v>2019</v>
      </c>
      <c r="E3679" s="13">
        <v>2019</v>
      </c>
      <c r="F3679" s="13" t="s">
        <v>324</v>
      </c>
      <c r="G3679" s="13"/>
      <c r="H3679" s="13"/>
      <c r="I3679" s="13"/>
      <c r="J3679" s="13"/>
      <c r="K3679" s="13"/>
      <c r="L3679" s="13"/>
      <c r="M3679" s="45">
        <v>87674</v>
      </c>
      <c r="N3679" s="45">
        <v>203905</v>
      </c>
      <c r="O3679" s="23"/>
      <c r="P3679" s="23"/>
      <c r="Q3679" s="23"/>
      <c r="R3679" s="23"/>
      <c r="S3679" s="23"/>
      <c r="T3679" s="23"/>
      <c r="U3679" s="23"/>
      <c r="V3679" s="23"/>
      <c r="W3679" s="45"/>
      <c r="X3679" s="45"/>
      <c r="Y3679" s="45"/>
      <c r="Z3679" s="25">
        <v>0.95775913720790895</v>
      </c>
      <c r="AA3679" s="25">
        <v>0.95351473922902497</v>
      </c>
      <c r="AB3679" s="25"/>
      <c r="AC3679" s="25"/>
      <c r="AD3679" s="45">
        <v>4875</v>
      </c>
      <c r="AE3679" s="104">
        <v>1873</v>
      </c>
      <c r="AF3679" s="104"/>
      <c r="AG3679" s="104"/>
    </row>
    <row r="3680" spans="1:33">
      <c r="A3680" s="82" t="s">
        <v>123</v>
      </c>
      <c r="B3680" s="13" t="s">
        <v>75</v>
      </c>
      <c r="C3680" s="13" t="s">
        <v>183</v>
      </c>
      <c r="D3680" s="13">
        <v>2019</v>
      </c>
      <c r="E3680" s="13">
        <v>2019</v>
      </c>
      <c r="F3680" s="13" t="s">
        <v>324</v>
      </c>
      <c r="G3680" s="13"/>
      <c r="H3680" s="13"/>
      <c r="I3680" s="13"/>
      <c r="J3680" s="13"/>
      <c r="K3680" s="13"/>
      <c r="L3680" s="13"/>
      <c r="M3680" s="45">
        <v>1460</v>
      </c>
      <c r="N3680" s="45">
        <v>3126</v>
      </c>
      <c r="O3680" s="23"/>
      <c r="P3680" s="23"/>
      <c r="Q3680" s="23"/>
      <c r="R3680" s="23"/>
      <c r="S3680" s="23"/>
      <c r="T3680" s="23"/>
      <c r="U3680" s="23"/>
      <c r="V3680" s="23"/>
      <c r="W3680" s="45"/>
      <c r="X3680" s="45"/>
      <c r="Y3680" s="45"/>
      <c r="Z3680" s="25">
        <v>0.9642857142857143</v>
      </c>
      <c r="AA3680" s="25">
        <v>0.97297297297297303</v>
      </c>
      <c r="AB3680" s="25"/>
      <c r="AC3680" s="25"/>
      <c r="AD3680" s="45">
        <v>113</v>
      </c>
      <c r="AE3680" s="104">
        <v>31</v>
      </c>
      <c r="AF3680" s="104"/>
      <c r="AG3680" s="104"/>
    </row>
    <row r="3681" spans="1:33">
      <c r="A3681" s="82" t="s">
        <v>124</v>
      </c>
      <c r="B3681" s="13" t="s">
        <v>75</v>
      </c>
      <c r="C3681" s="13" t="s">
        <v>183</v>
      </c>
      <c r="D3681" s="13">
        <v>2019</v>
      </c>
      <c r="E3681" s="13">
        <v>2019</v>
      </c>
      <c r="F3681" s="13" t="s">
        <v>324</v>
      </c>
      <c r="G3681" s="13"/>
      <c r="H3681" s="13"/>
      <c r="I3681" s="13"/>
      <c r="J3681" s="13"/>
      <c r="K3681" s="13"/>
      <c r="L3681" s="13"/>
      <c r="M3681" s="45">
        <v>11924</v>
      </c>
      <c r="N3681" s="45">
        <v>19504</v>
      </c>
      <c r="O3681" s="23"/>
      <c r="P3681" s="23"/>
      <c r="Q3681" s="23"/>
      <c r="R3681" s="23"/>
      <c r="S3681" s="23"/>
      <c r="T3681" s="23"/>
      <c r="U3681" s="23"/>
      <c r="V3681" s="23"/>
      <c r="W3681" s="45"/>
      <c r="X3681" s="45"/>
      <c r="Y3681" s="45"/>
      <c r="Z3681" s="25">
        <v>0.98856209150326801</v>
      </c>
      <c r="AA3681" s="25">
        <v>0.98117647058823532</v>
      </c>
      <c r="AB3681" s="25"/>
      <c r="AC3681" s="25"/>
      <c r="AD3681" s="45">
        <v>1181</v>
      </c>
      <c r="AE3681" s="104">
        <v>366</v>
      </c>
      <c r="AF3681" s="104"/>
      <c r="AG3681" s="104"/>
    </row>
    <row r="3682" spans="1:33">
      <c r="A3682" s="82" t="s">
        <v>125</v>
      </c>
      <c r="B3682" s="13" t="s">
        <v>75</v>
      </c>
      <c r="C3682" s="13" t="s">
        <v>183</v>
      </c>
      <c r="D3682" s="13">
        <v>2019</v>
      </c>
      <c r="E3682" s="13">
        <v>2019</v>
      </c>
      <c r="F3682" s="13" t="s">
        <v>324</v>
      </c>
      <c r="G3682" s="13"/>
      <c r="H3682" s="13"/>
      <c r="I3682" s="13"/>
      <c r="J3682" s="13"/>
      <c r="K3682" s="13"/>
      <c r="L3682" s="13"/>
      <c r="M3682" s="45">
        <v>16164</v>
      </c>
      <c r="N3682" s="45">
        <v>37775</v>
      </c>
      <c r="O3682" s="23"/>
      <c r="P3682" s="23"/>
      <c r="Q3682" s="23"/>
      <c r="R3682" s="23"/>
      <c r="S3682" s="23"/>
      <c r="T3682" s="23"/>
      <c r="U3682" s="23"/>
      <c r="V3682" s="23"/>
      <c r="W3682" s="45"/>
      <c r="X3682" s="45"/>
      <c r="Y3682" s="45"/>
      <c r="Z3682" s="25">
        <v>0.98412698412698418</v>
      </c>
      <c r="AA3682" s="25">
        <v>0.92021276595744683</v>
      </c>
      <c r="AB3682" s="25"/>
      <c r="AC3682" s="25"/>
      <c r="AD3682" s="45">
        <v>887</v>
      </c>
      <c r="AE3682" s="104">
        <v>86</v>
      </c>
      <c r="AF3682" s="104"/>
      <c r="AG3682" s="104"/>
    </row>
    <row r="3683" spans="1:33">
      <c r="A3683" s="82" t="s">
        <v>126</v>
      </c>
      <c r="B3683" s="13" t="s">
        <v>75</v>
      </c>
      <c r="C3683" s="13" t="s">
        <v>183</v>
      </c>
      <c r="D3683" s="13">
        <v>2019</v>
      </c>
      <c r="E3683" s="13">
        <v>2019</v>
      </c>
      <c r="F3683" s="13" t="s">
        <v>324</v>
      </c>
      <c r="G3683" s="13"/>
      <c r="H3683" s="13"/>
      <c r="I3683" s="13"/>
      <c r="J3683" s="13"/>
      <c r="K3683" s="13"/>
      <c r="L3683" s="13"/>
      <c r="M3683" s="45">
        <v>970</v>
      </c>
      <c r="N3683" s="45">
        <v>1758</v>
      </c>
      <c r="O3683" s="23"/>
      <c r="P3683" s="23"/>
      <c r="Q3683" s="23"/>
      <c r="R3683" s="23"/>
      <c r="S3683" s="23"/>
      <c r="T3683" s="23"/>
      <c r="U3683" s="23"/>
      <c r="V3683" s="23"/>
      <c r="W3683" s="45"/>
      <c r="X3683" s="45"/>
      <c r="Y3683" s="45"/>
      <c r="Z3683" s="25">
        <v>1</v>
      </c>
      <c r="AA3683" s="25">
        <v>1</v>
      </c>
      <c r="AB3683" s="25"/>
      <c r="AC3683" s="25"/>
      <c r="AD3683" s="45">
        <v>59</v>
      </c>
      <c r="AE3683" s="104">
        <v>1</v>
      </c>
      <c r="AF3683" s="104"/>
      <c r="AG3683" s="104"/>
    </row>
    <row r="3684" spans="1:33">
      <c r="A3684" s="82" t="s">
        <v>127</v>
      </c>
      <c r="B3684" s="13" t="s">
        <v>75</v>
      </c>
      <c r="C3684" s="13" t="s">
        <v>183</v>
      </c>
      <c r="D3684" s="13">
        <v>2019</v>
      </c>
      <c r="E3684" s="13">
        <v>2019</v>
      </c>
      <c r="F3684" s="13" t="s">
        <v>324</v>
      </c>
      <c r="G3684" s="13"/>
      <c r="H3684" s="13"/>
      <c r="I3684" s="13"/>
      <c r="J3684" s="13"/>
      <c r="K3684" s="13"/>
      <c r="L3684" s="13"/>
      <c r="M3684" s="45">
        <v>64698</v>
      </c>
      <c r="N3684" s="45">
        <v>147218</v>
      </c>
      <c r="O3684" s="23"/>
      <c r="P3684" s="23"/>
      <c r="Q3684" s="23"/>
      <c r="R3684" s="23"/>
      <c r="S3684" s="23"/>
      <c r="T3684" s="23"/>
      <c r="U3684" s="23"/>
      <c r="V3684" s="23"/>
      <c r="W3684" s="45"/>
      <c r="X3684" s="45"/>
      <c r="Y3684" s="45"/>
      <c r="Z3684" s="25">
        <v>0.98283386674425366</v>
      </c>
      <c r="AA3684" s="25">
        <v>0.90877648076091655</v>
      </c>
      <c r="AB3684" s="25"/>
      <c r="AC3684" s="25"/>
      <c r="AD3684" s="45">
        <v>5118</v>
      </c>
      <c r="AE3684" s="104">
        <v>1518</v>
      </c>
      <c r="AF3684" s="104"/>
      <c r="AG3684" s="104"/>
    </row>
    <row r="3685" spans="1:33">
      <c r="A3685" s="82" t="s">
        <v>128</v>
      </c>
      <c r="B3685" s="13" t="s">
        <v>75</v>
      </c>
      <c r="C3685" s="13" t="s">
        <v>183</v>
      </c>
      <c r="D3685" s="13">
        <v>2019</v>
      </c>
      <c r="E3685" s="13">
        <v>2019</v>
      </c>
      <c r="F3685" s="13" t="s">
        <v>324</v>
      </c>
      <c r="G3685" s="13"/>
      <c r="H3685" s="13"/>
      <c r="I3685" s="13"/>
      <c r="J3685" s="13"/>
      <c r="K3685" s="13"/>
      <c r="L3685" s="13"/>
      <c r="M3685" s="45">
        <v>10331</v>
      </c>
      <c r="N3685" s="45">
        <v>22868</v>
      </c>
      <c r="O3685" s="23"/>
      <c r="P3685" s="23"/>
      <c r="Q3685" s="23"/>
      <c r="R3685" s="23"/>
      <c r="S3685" s="23"/>
      <c r="T3685" s="23"/>
      <c r="U3685" s="23"/>
      <c r="V3685" s="23"/>
      <c r="W3685" s="45"/>
      <c r="X3685" s="45"/>
      <c r="Y3685" s="45"/>
      <c r="Z3685" s="25">
        <v>0.99778270509977829</v>
      </c>
      <c r="AA3685" s="25">
        <v>0.95873015873015877</v>
      </c>
      <c r="AB3685" s="25"/>
      <c r="AC3685" s="25"/>
      <c r="AD3685" s="45">
        <v>697</v>
      </c>
      <c r="AE3685" s="104">
        <v>120</v>
      </c>
      <c r="AF3685" s="104"/>
      <c r="AG3685" s="104"/>
    </row>
    <row r="3686" spans="1:33">
      <c r="A3686" s="82" t="s">
        <v>129</v>
      </c>
      <c r="B3686" s="13" t="s">
        <v>75</v>
      </c>
      <c r="C3686" s="13" t="s">
        <v>183</v>
      </c>
      <c r="D3686" s="13">
        <v>2019</v>
      </c>
      <c r="E3686" s="13">
        <v>2019</v>
      </c>
      <c r="F3686" s="13" t="s">
        <v>324</v>
      </c>
      <c r="G3686" s="13"/>
      <c r="H3686" s="13"/>
      <c r="I3686" s="13"/>
      <c r="J3686" s="13"/>
      <c r="K3686" s="13"/>
      <c r="L3686" s="13"/>
      <c r="M3686" s="45">
        <v>6182</v>
      </c>
      <c r="N3686" s="45">
        <v>11069</v>
      </c>
      <c r="O3686" s="23"/>
      <c r="P3686" s="23"/>
      <c r="Q3686" s="23"/>
      <c r="R3686" s="23"/>
      <c r="S3686" s="23"/>
      <c r="T3686" s="23"/>
      <c r="U3686" s="23"/>
      <c r="V3686" s="23"/>
      <c r="W3686" s="45"/>
      <c r="X3686" s="45"/>
      <c r="Y3686" s="45"/>
      <c r="Z3686" s="25">
        <v>0.97628458498023718</v>
      </c>
      <c r="AA3686" s="25">
        <v>0.92105263157894735</v>
      </c>
      <c r="AB3686" s="25"/>
      <c r="AC3686" s="25"/>
      <c r="AD3686" s="45">
        <v>398</v>
      </c>
      <c r="AE3686" s="104">
        <v>71</v>
      </c>
      <c r="AF3686" s="104"/>
      <c r="AG3686" s="104"/>
    </row>
    <row r="3687" spans="1:33">
      <c r="A3687" s="82" t="s">
        <v>130</v>
      </c>
      <c r="B3687" s="13" t="s">
        <v>75</v>
      </c>
      <c r="C3687" s="13" t="s">
        <v>183</v>
      </c>
      <c r="D3687" s="13">
        <v>2019</v>
      </c>
      <c r="E3687" s="13">
        <v>2019</v>
      </c>
      <c r="F3687" s="13" t="s">
        <v>324</v>
      </c>
      <c r="G3687" s="13"/>
      <c r="H3687" s="13"/>
      <c r="I3687" s="13"/>
      <c r="J3687" s="13"/>
      <c r="K3687" s="13"/>
      <c r="L3687" s="13"/>
      <c r="M3687" s="45">
        <v>1460</v>
      </c>
      <c r="N3687" s="45">
        <v>2819</v>
      </c>
      <c r="O3687" s="23"/>
      <c r="P3687" s="23"/>
      <c r="Q3687" s="23"/>
      <c r="R3687" s="23"/>
      <c r="S3687" s="23"/>
      <c r="T3687" s="23"/>
      <c r="U3687" s="23"/>
      <c r="V3687" s="23"/>
      <c r="W3687" s="45"/>
      <c r="X3687" s="45"/>
      <c r="Y3687" s="45"/>
      <c r="Z3687" s="25">
        <v>0.96103896103896103</v>
      </c>
      <c r="AA3687" s="25">
        <v>0.91935483870967738</v>
      </c>
      <c r="AB3687" s="25"/>
      <c r="AC3687" s="25"/>
      <c r="AD3687" s="45">
        <v>100</v>
      </c>
      <c r="AE3687" s="104">
        <v>19</v>
      </c>
      <c r="AF3687" s="104"/>
      <c r="AG3687" s="104"/>
    </row>
    <row r="3688" spans="1:33">
      <c r="A3688" s="82" t="s">
        <v>131</v>
      </c>
      <c r="B3688" s="13" t="s">
        <v>76</v>
      </c>
      <c r="C3688" s="13" t="s">
        <v>183</v>
      </c>
      <c r="D3688" s="13">
        <v>2019</v>
      </c>
      <c r="E3688" s="13">
        <v>2019</v>
      </c>
      <c r="F3688" s="13" t="s">
        <v>324</v>
      </c>
      <c r="G3688" s="13"/>
      <c r="H3688" s="13"/>
      <c r="I3688" s="13"/>
      <c r="J3688" s="13"/>
      <c r="K3688" s="13"/>
      <c r="L3688" s="13"/>
      <c r="M3688" s="45">
        <v>538105</v>
      </c>
      <c r="N3688" s="45">
        <v>1024468</v>
      </c>
      <c r="O3688" s="23"/>
      <c r="P3688" s="23"/>
      <c r="Q3688" s="23"/>
      <c r="R3688" s="23"/>
      <c r="S3688" s="23"/>
      <c r="T3688" s="23"/>
      <c r="U3688" s="23"/>
      <c r="V3688" s="23"/>
      <c r="W3688" s="45"/>
      <c r="X3688" s="45"/>
      <c r="Y3688" s="45"/>
      <c r="Z3688" s="25">
        <v>0.99262553692933442</v>
      </c>
      <c r="AA3688" s="25">
        <v>0.90615418309242224</v>
      </c>
      <c r="AB3688" s="25"/>
      <c r="AC3688" s="25"/>
      <c r="AD3688" s="45">
        <v>39400</v>
      </c>
      <c r="AE3688" s="104">
        <v>23674</v>
      </c>
      <c r="AF3688" s="104"/>
      <c r="AG3688" s="104"/>
    </row>
    <row r="3689" spans="1:33">
      <c r="A3689" s="82" t="s">
        <v>132</v>
      </c>
      <c r="B3689" s="13" t="s">
        <v>75</v>
      </c>
      <c r="C3689" s="13" t="s">
        <v>183</v>
      </c>
      <c r="D3689" s="13">
        <v>2019</v>
      </c>
      <c r="E3689" s="13">
        <v>2019</v>
      </c>
      <c r="F3689" s="13" t="s">
        <v>324</v>
      </c>
      <c r="G3689" s="13"/>
      <c r="H3689" s="13"/>
      <c r="I3689" s="13"/>
      <c r="J3689" s="13"/>
      <c r="K3689" s="13"/>
      <c r="L3689" s="13"/>
      <c r="M3689" s="45">
        <v>10686</v>
      </c>
      <c r="N3689" s="45">
        <v>25600</v>
      </c>
      <c r="O3689" s="23"/>
      <c r="P3689" s="23"/>
      <c r="Q3689" s="23"/>
      <c r="R3689" s="23"/>
      <c r="S3689" s="23"/>
      <c r="T3689" s="23"/>
      <c r="U3689" s="23"/>
      <c r="V3689" s="23"/>
      <c r="W3689" s="45"/>
      <c r="X3689" s="45"/>
      <c r="Y3689" s="45"/>
      <c r="Z3689" s="25">
        <v>0.97172236503856046</v>
      </c>
      <c r="AA3689" s="25">
        <v>0.96750902527075811</v>
      </c>
      <c r="AB3689" s="25"/>
      <c r="AC3689" s="25"/>
      <c r="AD3689" s="45">
        <v>627</v>
      </c>
      <c r="AE3689" s="104">
        <v>73</v>
      </c>
      <c r="AF3689" s="104"/>
      <c r="AG3689" s="104"/>
    </row>
    <row r="3690" spans="1:33">
      <c r="A3690" s="82" t="s">
        <v>133</v>
      </c>
      <c r="B3690" s="13" t="s">
        <v>75</v>
      </c>
      <c r="C3690" s="13" t="s">
        <v>183</v>
      </c>
      <c r="D3690" s="13">
        <v>2019</v>
      </c>
      <c r="E3690" s="13">
        <v>2019</v>
      </c>
      <c r="F3690" s="13" t="s">
        <v>324</v>
      </c>
      <c r="G3690" s="13"/>
      <c r="H3690" s="13"/>
      <c r="I3690" s="13"/>
      <c r="J3690" s="13"/>
      <c r="K3690" s="13"/>
      <c r="L3690" s="13"/>
      <c r="M3690" s="45">
        <v>0</v>
      </c>
      <c r="N3690" s="45">
        <v>0</v>
      </c>
      <c r="O3690" s="23"/>
      <c r="P3690" s="23"/>
      <c r="Q3690" s="23"/>
      <c r="R3690" s="23"/>
      <c r="S3690" s="23"/>
      <c r="T3690" s="23"/>
      <c r="U3690" s="23"/>
      <c r="V3690" s="23"/>
      <c r="W3690" s="45"/>
      <c r="X3690" s="45"/>
      <c r="Y3690" s="45"/>
      <c r="Z3690" s="25" t="e">
        <v>#DIV/0!</v>
      </c>
      <c r="AA3690" s="25" t="e">
        <v>#DIV/0!</v>
      </c>
      <c r="AB3690" s="25"/>
      <c r="AC3690" s="25"/>
      <c r="AD3690" s="45"/>
      <c r="AE3690" s="104"/>
      <c r="AF3690" s="104"/>
      <c r="AG3690" s="104"/>
    </row>
    <row r="3691" spans="1:33">
      <c r="A3691" s="82" t="s">
        <v>134</v>
      </c>
      <c r="B3691" s="13" t="s">
        <v>75</v>
      </c>
      <c r="C3691" s="13" t="s">
        <v>183</v>
      </c>
      <c r="D3691" s="13">
        <v>2019</v>
      </c>
      <c r="E3691" s="13">
        <v>2019</v>
      </c>
      <c r="F3691" s="13" t="s">
        <v>324</v>
      </c>
      <c r="G3691" s="13"/>
      <c r="H3691" s="13"/>
      <c r="I3691" s="13"/>
      <c r="J3691" s="13"/>
      <c r="K3691" s="13"/>
      <c r="L3691" s="13"/>
      <c r="M3691" s="45">
        <v>1025</v>
      </c>
      <c r="N3691" s="45">
        <v>1853</v>
      </c>
      <c r="O3691" s="23"/>
      <c r="P3691" s="23"/>
      <c r="Q3691" s="23"/>
      <c r="R3691" s="23"/>
      <c r="S3691" s="23"/>
      <c r="T3691" s="23"/>
      <c r="U3691" s="23"/>
      <c r="V3691" s="23"/>
      <c r="W3691" s="45"/>
      <c r="X3691" s="45"/>
      <c r="Y3691" s="45"/>
      <c r="Z3691" s="25">
        <v>1</v>
      </c>
      <c r="AA3691" s="25">
        <v>0.95454545454545459</v>
      </c>
      <c r="AB3691" s="25"/>
      <c r="AC3691" s="25"/>
      <c r="AD3691" s="45">
        <v>58</v>
      </c>
      <c r="AE3691" s="104">
        <v>6</v>
      </c>
      <c r="AF3691" s="104"/>
      <c r="AG3691" s="104"/>
    </row>
    <row r="3692" spans="1:33">
      <c r="A3692" s="82" t="s">
        <v>135</v>
      </c>
      <c r="B3692" s="13" t="s">
        <v>75</v>
      </c>
      <c r="C3692" s="13" t="s">
        <v>183</v>
      </c>
      <c r="D3692" s="13">
        <v>2019</v>
      </c>
      <c r="E3692" s="13">
        <v>2019</v>
      </c>
      <c r="F3692" s="13" t="s">
        <v>324</v>
      </c>
      <c r="G3692" s="13"/>
      <c r="H3692" s="13"/>
      <c r="I3692" s="13"/>
      <c r="J3692" s="13"/>
      <c r="K3692" s="13"/>
      <c r="L3692" s="13"/>
      <c r="M3692" s="45">
        <v>5829</v>
      </c>
      <c r="N3692" s="45">
        <v>10655</v>
      </c>
      <c r="O3692" s="23"/>
      <c r="P3692" s="23"/>
      <c r="Q3692" s="23"/>
      <c r="R3692" s="23"/>
      <c r="S3692" s="23"/>
      <c r="T3692" s="23"/>
      <c r="U3692" s="23"/>
      <c r="V3692" s="23"/>
      <c r="W3692" s="45"/>
      <c r="X3692" s="45"/>
      <c r="Y3692" s="45"/>
      <c r="Z3692" s="25">
        <v>0.98753894080996885</v>
      </c>
      <c r="AA3692" s="25">
        <v>0.94849785407725318</v>
      </c>
      <c r="AB3692" s="25"/>
      <c r="AC3692" s="25"/>
      <c r="AD3692" s="45">
        <v>467</v>
      </c>
      <c r="AE3692" s="104">
        <v>48</v>
      </c>
      <c r="AF3692" s="104"/>
      <c r="AG3692" s="104"/>
    </row>
    <row r="3693" spans="1:33">
      <c r="A3693" s="82" t="s">
        <v>136</v>
      </c>
      <c r="B3693" s="13" t="s">
        <v>75</v>
      </c>
      <c r="C3693" s="13" t="s">
        <v>183</v>
      </c>
      <c r="D3693" s="13">
        <v>2019</v>
      </c>
      <c r="E3693" s="13">
        <v>2019</v>
      </c>
      <c r="F3693" s="13" t="s">
        <v>324</v>
      </c>
      <c r="G3693" s="13"/>
      <c r="H3693" s="13"/>
      <c r="I3693" s="13"/>
      <c r="J3693" s="13"/>
      <c r="K3693" s="13"/>
      <c r="L3693" s="13"/>
      <c r="M3693" s="45">
        <v>22155</v>
      </c>
      <c r="N3693" s="45">
        <v>49755</v>
      </c>
      <c r="O3693" s="23"/>
      <c r="P3693" s="23"/>
      <c r="Q3693" s="23"/>
      <c r="R3693" s="23"/>
      <c r="S3693" s="23"/>
      <c r="T3693" s="23"/>
      <c r="U3693" s="23"/>
      <c r="V3693" s="23"/>
      <c r="W3693" s="45"/>
      <c r="X3693" s="45"/>
      <c r="Y3693" s="45"/>
      <c r="Z3693" s="25">
        <v>0.99159663865546221</v>
      </c>
      <c r="AA3693" s="25">
        <v>0.95879556259904908</v>
      </c>
      <c r="AB3693" s="25"/>
      <c r="AC3693" s="25"/>
      <c r="AD3693" s="45">
        <v>1501</v>
      </c>
      <c r="AE3693" s="104">
        <v>269</v>
      </c>
      <c r="AF3693" s="104"/>
      <c r="AG3693" s="104"/>
    </row>
    <row r="3694" spans="1:33">
      <c r="A3694" s="82" t="s">
        <v>137</v>
      </c>
      <c r="B3694" s="13" t="s">
        <v>75</v>
      </c>
      <c r="C3694" s="13" t="s">
        <v>183</v>
      </c>
      <c r="D3694" s="13">
        <v>2019</v>
      </c>
      <c r="E3694" s="13">
        <v>2019</v>
      </c>
      <c r="F3694" s="13" t="s">
        <v>324</v>
      </c>
      <c r="G3694" s="13"/>
      <c r="H3694" s="13"/>
      <c r="I3694" s="13"/>
      <c r="J3694" s="13"/>
      <c r="K3694" s="13"/>
      <c r="L3694" s="13"/>
      <c r="M3694" s="45">
        <v>631</v>
      </c>
      <c r="N3694" s="45">
        <v>1278</v>
      </c>
      <c r="O3694" s="23"/>
      <c r="P3694" s="23"/>
      <c r="Q3694" s="23"/>
      <c r="R3694" s="23"/>
      <c r="S3694" s="23"/>
      <c r="T3694" s="23"/>
      <c r="U3694" s="23"/>
      <c r="V3694" s="23"/>
      <c r="W3694" s="45"/>
      <c r="X3694" s="45"/>
      <c r="Y3694" s="45"/>
      <c r="Z3694" s="25">
        <v>0.967741935483871</v>
      </c>
      <c r="AA3694" s="25">
        <v>0.86363636363636365</v>
      </c>
      <c r="AB3694" s="25"/>
      <c r="AC3694" s="25"/>
      <c r="AD3694" s="45">
        <v>35</v>
      </c>
      <c r="AE3694" s="104">
        <v>7</v>
      </c>
      <c r="AF3694" s="104"/>
      <c r="AG3694" s="104"/>
    </row>
    <row r="3695" spans="1:33">
      <c r="A3695" s="82" t="s">
        <v>138</v>
      </c>
      <c r="B3695" s="13" t="s">
        <v>75</v>
      </c>
      <c r="C3695" s="13" t="s">
        <v>183</v>
      </c>
      <c r="D3695" s="13">
        <v>2019</v>
      </c>
      <c r="E3695" s="13">
        <v>2019</v>
      </c>
      <c r="F3695" s="13" t="s">
        <v>324</v>
      </c>
      <c r="G3695" s="13"/>
      <c r="H3695" s="13"/>
      <c r="I3695" s="13"/>
      <c r="J3695" s="13"/>
      <c r="K3695" s="13"/>
      <c r="L3695" s="13"/>
      <c r="M3695" s="45">
        <v>373</v>
      </c>
      <c r="N3695" s="45">
        <v>657</v>
      </c>
      <c r="O3695" s="23"/>
      <c r="P3695" s="23"/>
      <c r="Q3695" s="23"/>
      <c r="R3695" s="23"/>
      <c r="S3695" s="23"/>
      <c r="T3695" s="23"/>
      <c r="U3695" s="23"/>
      <c r="V3695" s="23"/>
      <c r="W3695" s="45"/>
      <c r="X3695" s="45"/>
      <c r="Y3695" s="45"/>
      <c r="Z3695" s="25">
        <v>1</v>
      </c>
      <c r="AA3695" s="25">
        <v>1</v>
      </c>
      <c r="AB3695" s="25"/>
      <c r="AC3695" s="25"/>
      <c r="AD3695" s="45">
        <v>19</v>
      </c>
      <c r="AE3695" s="104">
        <v>6</v>
      </c>
      <c r="AF3695" s="104"/>
      <c r="AG3695" s="104"/>
    </row>
    <row r="3696" spans="1:33">
      <c r="A3696" s="82" t="s">
        <v>139</v>
      </c>
      <c r="B3696" s="13" t="s">
        <v>75</v>
      </c>
      <c r="C3696" s="13" t="s">
        <v>183</v>
      </c>
      <c r="D3696" s="13">
        <v>2019</v>
      </c>
      <c r="E3696" s="13">
        <v>2019</v>
      </c>
      <c r="F3696" s="13" t="s">
        <v>324</v>
      </c>
      <c r="G3696" s="13"/>
      <c r="H3696" s="13"/>
      <c r="I3696" s="13"/>
      <c r="J3696" s="13"/>
      <c r="K3696" s="13"/>
      <c r="L3696" s="13"/>
      <c r="M3696" s="45">
        <v>18998</v>
      </c>
      <c r="N3696" s="45">
        <v>41839</v>
      </c>
      <c r="O3696" s="23"/>
      <c r="P3696" s="23"/>
      <c r="Q3696" s="23"/>
      <c r="R3696" s="23"/>
      <c r="S3696" s="23"/>
      <c r="T3696" s="23"/>
      <c r="U3696" s="23"/>
      <c r="V3696" s="23"/>
      <c r="W3696" s="45"/>
      <c r="X3696" s="45"/>
      <c r="Y3696" s="45"/>
      <c r="Z3696" s="25">
        <v>0.99788806758183735</v>
      </c>
      <c r="AA3696" s="25">
        <v>0.93673110720562391</v>
      </c>
      <c r="AB3696" s="25"/>
      <c r="AC3696" s="25"/>
      <c r="AD3696" s="45">
        <v>1510</v>
      </c>
      <c r="AE3696" s="104">
        <v>534</v>
      </c>
      <c r="AF3696" s="104"/>
      <c r="AG3696" s="104"/>
    </row>
    <row r="3697" spans="1:33">
      <c r="A3697" s="82" t="s">
        <v>140</v>
      </c>
      <c r="B3697" s="13" t="s">
        <v>75</v>
      </c>
      <c r="C3697" s="13" t="s">
        <v>183</v>
      </c>
      <c r="D3697" s="13">
        <v>2019</v>
      </c>
      <c r="E3697" s="13">
        <v>2019</v>
      </c>
      <c r="F3697" s="13" t="s">
        <v>324</v>
      </c>
      <c r="G3697" s="13"/>
      <c r="H3697" s="13"/>
      <c r="I3697" s="13"/>
      <c r="J3697" s="13"/>
      <c r="K3697" s="13"/>
      <c r="L3697" s="13"/>
      <c r="M3697" s="45">
        <v>2711</v>
      </c>
      <c r="N3697" s="45">
        <v>5266</v>
      </c>
      <c r="O3697" s="23"/>
      <c r="P3697" s="23"/>
      <c r="Q3697" s="23"/>
      <c r="R3697" s="23"/>
      <c r="S3697" s="23"/>
      <c r="T3697" s="23"/>
      <c r="U3697" s="23"/>
      <c r="V3697" s="23"/>
      <c r="W3697" s="45"/>
      <c r="X3697" s="45"/>
      <c r="Y3697" s="45"/>
      <c r="Z3697" s="25">
        <v>0.96062992125984248</v>
      </c>
      <c r="AA3697" s="25">
        <v>0.91249999999999998</v>
      </c>
      <c r="AB3697" s="25"/>
      <c r="AC3697" s="25"/>
      <c r="AD3697" s="45">
        <v>245</v>
      </c>
      <c r="AE3697" s="104">
        <v>58</v>
      </c>
      <c r="AF3697" s="104"/>
      <c r="AG3697" s="104"/>
    </row>
    <row r="3698" spans="1:33">
      <c r="A3698" s="82" t="s">
        <v>141</v>
      </c>
      <c r="B3698" s="13" t="s">
        <v>75</v>
      </c>
      <c r="C3698" s="13" t="s">
        <v>183</v>
      </c>
      <c r="D3698" s="13">
        <v>2019</v>
      </c>
      <c r="E3698" s="13">
        <v>2019</v>
      </c>
      <c r="F3698" s="13" t="s">
        <v>324</v>
      </c>
      <c r="G3698" s="13"/>
      <c r="H3698" s="13"/>
      <c r="I3698" s="13"/>
      <c r="J3698" s="13"/>
      <c r="K3698" s="13"/>
      <c r="L3698" s="13"/>
      <c r="M3698" s="45">
        <v>4349</v>
      </c>
      <c r="N3698" s="45">
        <v>7310</v>
      </c>
      <c r="O3698" s="23"/>
      <c r="P3698" s="23"/>
      <c r="Q3698" s="23"/>
      <c r="R3698" s="23"/>
      <c r="S3698" s="23"/>
      <c r="T3698" s="23"/>
      <c r="U3698" s="23"/>
      <c r="V3698" s="23"/>
      <c r="W3698" s="45"/>
      <c r="X3698" s="45"/>
      <c r="Y3698" s="45"/>
      <c r="Z3698" s="25">
        <v>0.97512437810945274</v>
      </c>
      <c r="AA3698" s="25">
        <v>0.9</v>
      </c>
      <c r="AB3698" s="25"/>
      <c r="AC3698" s="25"/>
      <c r="AD3698" s="45">
        <v>362</v>
      </c>
      <c r="AE3698" s="104">
        <v>118</v>
      </c>
      <c r="AF3698" s="104"/>
      <c r="AG3698" s="104"/>
    </row>
    <row r="3699" spans="1:33">
      <c r="A3699" s="82" t="s">
        <v>142</v>
      </c>
      <c r="B3699" s="13" t="s">
        <v>74</v>
      </c>
      <c r="C3699" s="13" t="s">
        <v>183</v>
      </c>
      <c r="D3699" s="13">
        <v>2019</v>
      </c>
      <c r="E3699" s="13">
        <v>2019</v>
      </c>
      <c r="F3699" s="13" t="s">
        <v>324</v>
      </c>
      <c r="G3699" s="13"/>
      <c r="H3699" s="13"/>
      <c r="I3699" s="13"/>
      <c r="J3699" s="13"/>
      <c r="K3699" s="13"/>
      <c r="L3699" s="13"/>
      <c r="M3699" s="45">
        <v>98913</v>
      </c>
      <c r="N3699" s="45">
        <v>193009</v>
      </c>
      <c r="O3699" s="23"/>
      <c r="P3699" s="23"/>
      <c r="Q3699" s="23"/>
      <c r="R3699" s="23"/>
      <c r="S3699" s="23"/>
      <c r="T3699" s="23"/>
      <c r="U3699" s="23"/>
      <c r="V3699" s="23"/>
      <c r="W3699" s="45"/>
      <c r="X3699" s="45"/>
      <c r="Y3699" s="45"/>
      <c r="Z3699" s="25">
        <v>0.9789169995561473</v>
      </c>
      <c r="AA3699" s="25">
        <v>0.98734793187347936</v>
      </c>
      <c r="AB3699" s="25"/>
      <c r="AC3699" s="25"/>
      <c r="AD3699" s="45">
        <v>7611</v>
      </c>
      <c r="AE3699" s="104">
        <v>2764</v>
      </c>
      <c r="AF3699" s="104"/>
      <c r="AG3699" s="104"/>
    </row>
    <row r="3700" spans="1:33">
      <c r="A3700" s="82" t="s">
        <v>143</v>
      </c>
      <c r="B3700" s="13" t="s">
        <v>74</v>
      </c>
      <c r="C3700" s="13" t="s">
        <v>183</v>
      </c>
      <c r="D3700" s="13">
        <v>2019</v>
      </c>
      <c r="E3700" s="13">
        <v>2019</v>
      </c>
      <c r="F3700" s="13" t="s">
        <v>324</v>
      </c>
      <c r="G3700" s="13"/>
      <c r="H3700" s="13"/>
      <c r="I3700" s="13"/>
      <c r="J3700" s="13"/>
      <c r="K3700" s="13"/>
      <c r="L3700" s="13"/>
      <c r="M3700" s="45">
        <v>7650</v>
      </c>
      <c r="N3700" s="45">
        <v>13705</v>
      </c>
      <c r="O3700" s="23"/>
      <c r="P3700" s="23"/>
      <c r="Q3700" s="23"/>
      <c r="R3700" s="23"/>
      <c r="S3700" s="23"/>
      <c r="T3700" s="23"/>
      <c r="U3700" s="23"/>
      <c r="V3700" s="23"/>
      <c r="W3700" s="45"/>
      <c r="X3700" s="45"/>
      <c r="Y3700" s="45"/>
      <c r="Z3700" s="25">
        <v>0.98711340206185572</v>
      </c>
      <c r="AA3700" s="25">
        <v>0.73809523809523814</v>
      </c>
      <c r="AB3700" s="25"/>
      <c r="AC3700" s="25"/>
      <c r="AD3700" s="45">
        <v>597</v>
      </c>
      <c r="AE3700" s="104">
        <v>324</v>
      </c>
      <c r="AF3700" s="104"/>
      <c r="AG3700" s="104"/>
    </row>
    <row r="3701" spans="1:33">
      <c r="A3701" s="82" t="s">
        <v>144</v>
      </c>
      <c r="B3701" s="13" t="s">
        <v>75</v>
      </c>
      <c r="C3701" s="13" t="s">
        <v>183</v>
      </c>
      <c r="D3701" s="13">
        <v>2019</v>
      </c>
      <c r="E3701" s="13">
        <v>2019</v>
      </c>
      <c r="F3701" s="13" t="s">
        <v>324</v>
      </c>
      <c r="G3701" s="13"/>
      <c r="H3701" s="13"/>
      <c r="I3701" s="13"/>
      <c r="J3701" s="13"/>
      <c r="K3701" s="13"/>
      <c r="L3701" s="13"/>
      <c r="M3701" s="45">
        <v>1136</v>
      </c>
      <c r="N3701" s="45">
        <v>2013</v>
      </c>
      <c r="O3701" s="23"/>
      <c r="P3701" s="23"/>
      <c r="Q3701" s="23"/>
      <c r="R3701" s="23"/>
      <c r="S3701" s="23"/>
      <c r="T3701" s="23"/>
      <c r="U3701" s="23"/>
      <c r="V3701" s="23"/>
      <c r="W3701" s="45"/>
      <c r="X3701" s="45"/>
      <c r="Y3701" s="45"/>
      <c r="Z3701" s="25">
        <v>0.971830985915493</v>
      </c>
      <c r="AA3701" s="25">
        <v>0.8936170212765957</v>
      </c>
      <c r="AB3701" s="25"/>
      <c r="AC3701" s="25"/>
      <c r="AD3701" s="45">
        <v>102</v>
      </c>
      <c r="AE3701" s="104">
        <v>40</v>
      </c>
      <c r="AF3701" s="104"/>
      <c r="AG3701" s="104"/>
    </row>
    <row r="3702" spans="1:33">
      <c r="A3702" s="82" t="s">
        <v>145</v>
      </c>
      <c r="B3702" s="13" t="s">
        <v>75</v>
      </c>
      <c r="C3702" s="13" t="s">
        <v>183</v>
      </c>
      <c r="D3702" s="13">
        <v>2019</v>
      </c>
      <c r="E3702" s="13">
        <v>2019</v>
      </c>
      <c r="F3702" s="13" t="s">
        <v>324</v>
      </c>
      <c r="G3702" s="13"/>
      <c r="H3702" s="13"/>
      <c r="I3702" s="13"/>
      <c r="J3702" s="13"/>
      <c r="K3702" s="13"/>
      <c r="L3702" s="13"/>
      <c r="M3702" s="45">
        <v>108012</v>
      </c>
      <c r="N3702" s="45">
        <v>230740</v>
      </c>
      <c r="O3702" s="23"/>
      <c r="P3702" s="23"/>
      <c r="Q3702" s="23"/>
      <c r="R3702" s="23"/>
      <c r="S3702" s="23"/>
      <c r="T3702" s="23"/>
      <c r="U3702" s="23"/>
      <c r="V3702" s="23"/>
      <c r="W3702" s="45"/>
      <c r="X3702" s="45"/>
      <c r="Y3702" s="45"/>
      <c r="Z3702" s="25">
        <v>0.97835153922542206</v>
      </c>
      <c r="AA3702" s="25">
        <v>0.87375236039924464</v>
      </c>
      <c r="AB3702" s="25"/>
      <c r="AC3702" s="25"/>
      <c r="AD3702" s="45">
        <v>9591</v>
      </c>
      <c r="AE3702" s="104">
        <v>3516</v>
      </c>
      <c r="AF3702" s="104"/>
      <c r="AG3702" s="104"/>
    </row>
    <row r="3703" spans="1:33">
      <c r="A3703" s="82" t="s">
        <v>146</v>
      </c>
      <c r="B3703" s="13" t="s">
        <v>74</v>
      </c>
      <c r="C3703" s="13" t="s">
        <v>183</v>
      </c>
      <c r="D3703" s="13">
        <v>2019</v>
      </c>
      <c r="E3703" s="13">
        <v>2019</v>
      </c>
      <c r="F3703" s="13" t="s">
        <v>324</v>
      </c>
      <c r="G3703" s="13"/>
      <c r="H3703" s="13"/>
      <c r="I3703" s="13"/>
      <c r="J3703" s="13"/>
      <c r="K3703" s="13"/>
      <c r="L3703" s="13"/>
      <c r="M3703" s="45">
        <v>91135</v>
      </c>
      <c r="N3703" s="45">
        <v>187629</v>
      </c>
      <c r="O3703" s="23"/>
      <c r="P3703" s="23"/>
      <c r="Q3703" s="23"/>
      <c r="R3703" s="23"/>
      <c r="S3703" s="23"/>
      <c r="T3703" s="23"/>
      <c r="U3703" s="23"/>
      <c r="V3703" s="23"/>
      <c r="W3703" s="45"/>
      <c r="X3703" s="45"/>
      <c r="Y3703" s="45"/>
      <c r="Z3703" s="25">
        <v>0.99803198031980322</v>
      </c>
      <c r="AA3703" s="25">
        <v>0.98370370370370375</v>
      </c>
      <c r="AB3703" s="25"/>
      <c r="AC3703" s="25"/>
      <c r="AD3703" s="45">
        <v>7927</v>
      </c>
      <c r="AE3703" s="104">
        <v>2954</v>
      </c>
      <c r="AF3703" s="104"/>
      <c r="AG3703" s="104"/>
    </row>
    <row r="3704" spans="1:33">
      <c r="A3704" s="82" t="s">
        <v>147</v>
      </c>
      <c r="B3704" s="13" t="s">
        <v>75</v>
      </c>
      <c r="C3704" s="13" t="s">
        <v>183</v>
      </c>
      <c r="D3704" s="13">
        <v>2019</v>
      </c>
      <c r="E3704" s="13">
        <v>2019</v>
      </c>
      <c r="F3704" s="13" t="s">
        <v>324</v>
      </c>
      <c r="G3704" s="13"/>
      <c r="H3704" s="13"/>
      <c r="I3704" s="13"/>
      <c r="J3704" s="13"/>
      <c r="K3704" s="13"/>
      <c r="L3704" s="13"/>
      <c r="M3704" s="45">
        <v>2085</v>
      </c>
      <c r="N3704" s="45">
        <v>4370</v>
      </c>
      <c r="O3704" s="23"/>
      <c r="P3704" s="23"/>
      <c r="Q3704" s="23"/>
      <c r="R3704" s="23"/>
      <c r="S3704" s="23"/>
      <c r="T3704" s="23"/>
      <c r="U3704" s="23"/>
      <c r="V3704" s="23"/>
      <c r="W3704" s="45"/>
      <c r="X3704" s="45"/>
      <c r="Y3704" s="45"/>
      <c r="Z3704" s="25">
        <v>0.97247706422018343</v>
      </c>
      <c r="AA3704" s="25">
        <v>0.93506493506493504</v>
      </c>
      <c r="AB3704" s="25"/>
      <c r="AC3704" s="25"/>
      <c r="AD3704" s="45">
        <v>159</v>
      </c>
      <c r="AE3704" s="104">
        <v>47</v>
      </c>
      <c r="AF3704" s="104"/>
      <c r="AG3704" s="104"/>
    </row>
    <row r="3705" spans="1:33">
      <c r="A3705" s="82" t="s">
        <v>148</v>
      </c>
      <c r="B3705" s="13" t="s">
        <v>75</v>
      </c>
      <c r="C3705" s="13" t="s">
        <v>183</v>
      </c>
      <c r="D3705" s="13">
        <v>2019</v>
      </c>
      <c r="E3705" s="13">
        <v>2019</v>
      </c>
      <c r="F3705" s="13" t="s">
        <v>324</v>
      </c>
      <c r="G3705" s="13"/>
      <c r="H3705" s="13"/>
      <c r="I3705" s="13"/>
      <c r="J3705" s="13"/>
      <c r="K3705" s="13"/>
      <c r="L3705" s="13"/>
      <c r="M3705" s="45">
        <v>145766</v>
      </c>
      <c r="N3705" s="45">
        <v>313010</v>
      </c>
      <c r="O3705" s="23"/>
      <c r="P3705" s="23"/>
      <c r="Q3705" s="23"/>
      <c r="R3705" s="23"/>
      <c r="S3705" s="23"/>
      <c r="T3705" s="23"/>
      <c r="U3705" s="23"/>
      <c r="V3705" s="23"/>
      <c r="W3705" s="45"/>
      <c r="X3705" s="45"/>
      <c r="Y3705" s="45"/>
      <c r="Z3705" s="25">
        <v>0.9933688914516362</v>
      </c>
      <c r="AA3705" s="25">
        <v>0.94655065257924176</v>
      </c>
      <c r="AB3705" s="25"/>
      <c r="AC3705" s="25"/>
      <c r="AD3705" s="45">
        <v>10394</v>
      </c>
      <c r="AE3705" s="104">
        <v>3054</v>
      </c>
      <c r="AF3705" s="104"/>
      <c r="AG3705" s="104"/>
    </row>
    <row r="3706" spans="1:33">
      <c r="A3706" s="82" t="s">
        <v>149</v>
      </c>
      <c r="B3706" s="13" t="s">
        <v>74</v>
      </c>
      <c r="C3706" s="13" t="s">
        <v>183</v>
      </c>
      <c r="D3706" s="13">
        <v>2019</v>
      </c>
      <c r="E3706" s="13">
        <v>2019</v>
      </c>
      <c r="F3706" s="13" t="s">
        <v>324</v>
      </c>
      <c r="G3706" s="13"/>
      <c r="H3706" s="13"/>
      <c r="I3706" s="13"/>
      <c r="J3706" s="13"/>
      <c r="K3706" s="13"/>
      <c r="L3706" s="13"/>
      <c r="M3706" s="45">
        <v>130626</v>
      </c>
      <c r="N3706" s="45">
        <v>249791</v>
      </c>
      <c r="O3706" s="23"/>
      <c r="P3706" s="23"/>
      <c r="Q3706" s="23"/>
      <c r="R3706" s="23"/>
      <c r="S3706" s="23"/>
      <c r="T3706" s="23"/>
      <c r="U3706" s="23"/>
      <c r="V3706" s="23"/>
      <c r="W3706" s="45"/>
      <c r="X3706" s="45"/>
      <c r="Y3706" s="45"/>
      <c r="Z3706" s="25">
        <v>0.98732488325550372</v>
      </c>
      <c r="AA3706" s="25">
        <v>0.96530454895913642</v>
      </c>
      <c r="AB3706" s="25"/>
      <c r="AC3706" s="25"/>
      <c r="AD3706" s="45">
        <v>10698</v>
      </c>
      <c r="AE3706" s="104">
        <v>5133</v>
      </c>
      <c r="AF3706" s="104"/>
      <c r="AG3706" s="104"/>
    </row>
    <row r="3707" spans="1:33">
      <c r="A3707" s="82" t="s">
        <v>150</v>
      </c>
      <c r="B3707" s="13" t="s">
        <v>74</v>
      </c>
      <c r="C3707" s="13" t="s">
        <v>183</v>
      </c>
      <c r="D3707" s="13">
        <v>2019</v>
      </c>
      <c r="E3707" s="13">
        <v>2019</v>
      </c>
      <c r="F3707" s="13" t="s">
        <v>324</v>
      </c>
      <c r="G3707" s="13"/>
      <c r="H3707" s="13"/>
      <c r="I3707" s="13"/>
      <c r="J3707" s="13"/>
      <c r="K3707" s="13"/>
      <c r="L3707" s="13"/>
      <c r="M3707" s="45">
        <v>30457</v>
      </c>
      <c r="N3707" s="45">
        <v>45363</v>
      </c>
      <c r="O3707" s="23"/>
      <c r="P3707" s="23"/>
      <c r="Q3707" s="23"/>
      <c r="R3707" s="23"/>
      <c r="S3707" s="23"/>
      <c r="T3707" s="23"/>
      <c r="U3707" s="23"/>
      <c r="V3707" s="23"/>
      <c r="W3707" s="45"/>
      <c r="X3707" s="45"/>
      <c r="Y3707" s="45"/>
      <c r="Z3707" s="25">
        <v>0.97488226059654626</v>
      </c>
      <c r="AA3707" s="25">
        <v>0.82659932659932656</v>
      </c>
      <c r="AB3707" s="25"/>
      <c r="AC3707" s="25"/>
      <c r="AD3707" s="45">
        <v>2747</v>
      </c>
      <c r="AE3707" s="104">
        <v>1136</v>
      </c>
      <c r="AF3707" s="104"/>
      <c r="AG3707" s="104"/>
    </row>
    <row r="3708" spans="1:33">
      <c r="A3708" s="82" t="s">
        <v>151</v>
      </c>
      <c r="B3708" s="13" t="s">
        <v>75</v>
      </c>
      <c r="C3708" s="13" t="s">
        <v>183</v>
      </c>
      <c r="D3708" s="13">
        <v>2019</v>
      </c>
      <c r="E3708" s="13">
        <v>2019</v>
      </c>
      <c r="F3708" s="13" t="s">
        <v>324</v>
      </c>
      <c r="G3708" s="13"/>
      <c r="H3708" s="13"/>
      <c r="I3708" s="13"/>
      <c r="J3708" s="13"/>
      <c r="K3708" s="13"/>
      <c r="L3708" s="13"/>
      <c r="M3708" s="45">
        <v>42555</v>
      </c>
      <c r="N3708" s="45">
        <v>91471</v>
      </c>
      <c r="O3708" s="23"/>
      <c r="P3708" s="23"/>
      <c r="Q3708" s="23"/>
      <c r="R3708" s="23"/>
      <c r="S3708" s="23"/>
      <c r="T3708" s="23"/>
      <c r="U3708" s="23"/>
      <c r="V3708" s="23"/>
      <c r="W3708" s="45"/>
      <c r="X3708" s="45"/>
      <c r="Y3708" s="45"/>
      <c r="Z3708" s="25">
        <v>0.98958333333333337</v>
      </c>
      <c r="AA3708" s="25">
        <v>0.90303030303030307</v>
      </c>
      <c r="AB3708" s="25"/>
      <c r="AC3708" s="25"/>
      <c r="AD3708" s="45">
        <v>2895</v>
      </c>
      <c r="AE3708" s="104">
        <v>1039</v>
      </c>
      <c r="AF3708" s="104"/>
      <c r="AG3708" s="104"/>
    </row>
    <row r="3709" spans="1:33">
      <c r="A3709" s="82" t="s">
        <v>152</v>
      </c>
      <c r="B3709" s="13" t="s">
        <v>74</v>
      </c>
      <c r="C3709" s="13" t="s">
        <v>183</v>
      </c>
      <c r="D3709" s="13">
        <v>2019</v>
      </c>
      <c r="E3709" s="13">
        <v>2019</v>
      </c>
      <c r="F3709" s="13" t="s">
        <v>324</v>
      </c>
      <c r="G3709" s="13"/>
      <c r="H3709" s="13"/>
      <c r="I3709" s="13"/>
      <c r="J3709" s="13"/>
      <c r="K3709" s="13"/>
      <c r="L3709" s="13"/>
      <c r="M3709" s="45">
        <v>8930</v>
      </c>
      <c r="N3709" s="45">
        <v>15053</v>
      </c>
      <c r="O3709" s="23"/>
      <c r="P3709" s="23"/>
      <c r="Q3709" s="23"/>
      <c r="R3709" s="23"/>
      <c r="S3709" s="23"/>
      <c r="T3709" s="23"/>
      <c r="U3709" s="23"/>
      <c r="V3709" s="23"/>
      <c r="W3709" s="45"/>
      <c r="X3709" s="45"/>
      <c r="Y3709" s="45"/>
      <c r="Z3709" s="25">
        <v>0.96107055961070564</v>
      </c>
      <c r="AA3709" s="25">
        <v>0.96787148594377514</v>
      </c>
      <c r="AB3709" s="25"/>
      <c r="AC3709" s="25"/>
      <c r="AD3709" s="45">
        <v>774</v>
      </c>
      <c r="AE3709" s="104">
        <v>250</v>
      </c>
      <c r="AF3709" s="104"/>
      <c r="AG3709" s="104"/>
    </row>
    <row r="3710" spans="1:33">
      <c r="A3710" s="82" t="s">
        <v>153</v>
      </c>
      <c r="B3710" s="13" t="s">
        <v>74</v>
      </c>
      <c r="C3710" s="13" t="s">
        <v>183</v>
      </c>
      <c r="D3710" s="13">
        <v>2019</v>
      </c>
      <c r="E3710" s="13">
        <v>2019</v>
      </c>
      <c r="F3710" s="13" t="s">
        <v>324</v>
      </c>
      <c r="G3710" s="13"/>
      <c r="H3710" s="13"/>
      <c r="I3710" s="13"/>
      <c r="J3710" s="13"/>
      <c r="K3710" s="13"/>
      <c r="L3710" s="13"/>
      <c r="M3710" s="45">
        <v>10872</v>
      </c>
      <c r="N3710" s="45">
        <v>20106</v>
      </c>
      <c r="O3710" s="23"/>
      <c r="P3710" s="23"/>
      <c r="Q3710" s="23"/>
      <c r="R3710" s="23"/>
      <c r="S3710" s="23"/>
      <c r="T3710" s="23"/>
      <c r="U3710" s="23"/>
      <c r="V3710" s="23"/>
      <c r="W3710" s="45"/>
      <c r="X3710" s="45"/>
      <c r="Y3710" s="45"/>
      <c r="Z3710" s="25">
        <v>0.9929906542056075</v>
      </c>
      <c r="AA3710" s="25">
        <v>0.93650793650793651</v>
      </c>
      <c r="AB3710" s="25"/>
      <c r="AC3710" s="25"/>
      <c r="AD3710" s="45">
        <v>1075</v>
      </c>
      <c r="AE3710" s="104">
        <v>441</v>
      </c>
      <c r="AF3710" s="104"/>
      <c r="AG3710" s="104"/>
    </row>
    <row r="3711" spans="1:33">
      <c r="A3711" s="82" t="s">
        <v>154</v>
      </c>
      <c r="B3711" s="13" t="s">
        <v>74</v>
      </c>
      <c r="C3711" s="13" t="s">
        <v>183</v>
      </c>
      <c r="D3711" s="13">
        <v>2019</v>
      </c>
      <c r="E3711" s="13">
        <v>2019</v>
      </c>
      <c r="F3711" s="13" t="s">
        <v>324</v>
      </c>
      <c r="G3711" s="13"/>
      <c r="H3711" s="13"/>
      <c r="I3711" s="13"/>
      <c r="J3711" s="13"/>
      <c r="K3711" s="13"/>
      <c r="L3711" s="13"/>
      <c r="M3711" s="45">
        <v>21053</v>
      </c>
      <c r="N3711" s="45">
        <v>39233</v>
      </c>
      <c r="O3711" s="23"/>
      <c r="P3711" s="23"/>
      <c r="Q3711" s="23"/>
      <c r="R3711" s="23"/>
      <c r="S3711" s="23"/>
      <c r="T3711" s="23"/>
      <c r="U3711" s="23"/>
      <c r="V3711" s="23"/>
      <c r="W3711" s="45"/>
      <c r="X3711" s="45"/>
      <c r="Y3711" s="45"/>
      <c r="Z3711" s="25">
        <v>0.89768683274021355</v>
      </c>
      <c r="AA3711" s="25">
        <v>0.81297709923664119</v>
      </c>
      <c r="AB3711" s="25"/>
      <c r="AC3711" s="25"/>
      <c r="AD3711" s="45">
        <v>1707</v>
      </c>
      <c r="AE3711" s="104">
        <v>871</v>
      </c>
      <c r="AF3711" s="104"/>
      <c r="AG3711" s="104"/>
    </row>
    <row r="3712" spans="1:33">
      <c r="A3712" s="82" t="s">
        <v>155</v>
      </c>
      <c r="B3712" s="13" t="s">
        <v>74</v>
      </c>
      <c r="C3712" s="13" t="s">
        <v>183</v>
      </c>
      <c r="D3712" s="13">
        <v>2019</v>
      </c>
      <c r="E3712" s="13">
        <v>2019</v>
      </c>
      <c r="F3712" s="13" t="s">
        <v>324</v>
      </c>
      <c r="G3712" s="13"/>
      <c r="H3712" s="13"/>
      <c r="I3712" s="13"/>
      <c r="J3712" s="13"/>
      <c r="K3712" s="13"/>
      <c r="L3712" s="13"/>
      <c r="M3712" s="45">
        <v>38630</v>
      </c>
      <c r="N3712" s="45">
        <v>71677</v>
      </c>
      <c r="O3712" s="23"/>
      <c r="P3712" s="23"/>
      <c r="Q3712" s="23"/>
      <c r="R3712" s="23"/>
      <c r="S3712" s="23"/>
      <c r="T3712" s="23"/>
      <c r="U3712" s="23"/>
      <c r="V3712" s="23"/>
      <c r="W3712" s="45"/>
      <c r="X3712" s="45"/>
      <c r="Y3712" s="45"/>
      <c r="Z3712" s="25">
        <v>0.99057788944723613</v>
      </c>
      <c r="AA3712" s="25">
        <v>0.97504456327985745</v>
      </c>
      <c r="AB3712" s="25"/>
      <c r="AC3712" s="25"/>
      <c r="AD3712" s="45">
        <v>3026</v>
      </c>
      <c r="AE3712" s="104">
        <v>1005</v>
      </c>
      <c r="AF3712" s="104"/>
      <c r="AG3712" s="104"/>
    </row>
    <row r="3713" spans="1:33">
      <c r="A3713" s="82" t="s">
        <v>156</v>
      </c>
      <c r="B3713" s="13" t="s">
        <v>74</v>
      </c>
      <c r="C3713" s="13" t="s">
        <v>183</v>
      </c>
      <c r="D3713" s="13">
        <v>2019</v>
      </c>
      <c r="E3713" s="13">
        <v>2019</v>
      </c>
      <c r="F3713" s="13" t="s">
        <v>324</v>
      </c>
      <c r="G3713" s="13"/>
      <c r="H3713" s="13"/>
      <c r="I3713" s="13"/>
      <c r="J3713" s="13"/>
      <c r="K3713" s="13"/>
      <c r="L3713" s="13"/>
      <c r="M3713" s="45">
        <v>13821</v>
      </c>
      <c r="N3713" s="45">
        <v>23575</v>
      </c>
      <c r="O3713" s="23"/>
      <c r="P3713" s="23"/>
      <c r="Q3713" s="23"/>
      <c r="R3713" s="23"/>
      <c r="S3713" s="23"/>
      <c r="T3713" s="23"/>
      <c r="U3713" s="23"/>
      <c r="V3713" s="23"/>
      <c r="W3713" s="45"/>
      <c r="X3713" s="45"/>
      <c r="Y3713" s="45"/>
      <c r="Z3713" s="25">
        <v>0.99628252788104088</v>
      </c>
      <c r="AA3713" s="25">
        <v>0.9726027397260274</v>
      </c>
      <c r="AB3713" s="25"/>
      <c r="AC3713" s="25"/>
      <c r="AD3713" s="45">
        <v>940</v>
      </c>
      <c r="AE3713" s="104">
        <v>395</v>
      </c>
      <c r="AF3713" s="104"/>
      <c r="AG3713" s="104"/>
    </row>
    <row r="3714" spans="1:33">
      <c r="A3714" s="82" t="s">
        <v>157</v>
      </c>
      <c r="B3714" s="13" t="s">
        <v>75</v>
      </c>
      <c r="C3714" s="13" t="s">
        <v>183</v>
      </c>
      <c r="D3714" s="13">
        <v>2019</v>
      </c>
      <c r="E3714" s="13">
        <v>2019</v>
      </c>
      <c r="F3714" s="13" t="s">
        <v>324</v>
      </c>
      <c r="G3714" s="13"/>
      <c r="H3714" s="13"/>
      <c r="I3714" s="13"/>
      <c r="J3714" s="13"/>
      <c r="K3714" s="13"/>
      <c r="L3714" s="13"/>
      <c r="M3714" s="45">
        <v>11533</v>
      </c>
      <c r="N3714" s="45">
        <v>21261</v>
      </c>
      <c r="O3714" s="23"/>
      <c r="P3714" s="23"/>
      <c r="Q3714" s="23"/>
      <c r="R3714" s="23"/>
      <c r="S3714" s="23"/>
      <c r="T3714" s="23"/>
      <c r="U3714" s="23"/>
      <c r="V3714" s="23"/>
      <c r="W3714" s="45"/>
      <c r="X3714" s="45"/>
      <c r="Y3714" s="45"/>
      <c r="Z3714" s="25">
        <v>0.978984238178634</v>
      </c>
      <c r="AA3714" s="25">
        <v>0.96188340807174888</v>
      </c>
      <c r="AB3714" s="25"/>
      <c r="AC3714" s="25"/>
      <c r="AD3714" s="45">
        <v>1020</v>
      </c>
      <c r="AE3714" s="104">
        <v>228</v>
      </c>
      <c r="AF3714" s="104"/>
      <c r="AG3714" s="104"/>
    </row>
    <row r="3715" spans="1:33">
      <c r="A3715" s="82" t="s">
        <v>158</v>
      </c>
      <c r="B3715" s="13" t="s">
        <v>75</v>
      </c>
      <c r="C3715" s="13" t="s">
        <v>183</v>
      </c>
      <c r="D3715" s="13">
        <v>2019</v>
      </c>
      <c r="E3715" s="13">
        <v>2019</v>
      </c>
      <c r="F3715" s="13" t="s">
        <v>324</v>
      </c>
      <c r="G3715" s="13"/>
      <c r="H3715" s="13"/>
      <c r="I3715" s="13"/>
      <c r="J3715" s="13"/>
      <c r="K3715" s="13"/>
      <c r="L3715" s="13"/>
      <c r="M3715" s="45">
        <v>127</v>
      </c>
      <c r="N3715" s="45">
        <v>209</v>
      </c>
      <c r="O3715" s="23"/>
      <c r="P3715" s="23"/>
      <c r="Q3715" s="23"/>
      <c r="R3715" s="23"/>
      <c r="S3715" s="23"/>
      <c r="T3715" s="23"/>
      <c r="U3715" s="23"/>
      <c r="V3715" s="23"/>
      <c r="W3715" s="45"/>
      <c r="X3715" s="45"/>
      <c r="Y3715" s="45"/>
      <c r="Z3715" s="25">
        <v>1</v>
      </c>
      <c r="AA3715" s="25">
        <v>1</v>
      </c>
      <c r="AB3715" s="25"/>
      <c r="AC3715" s="25"/>
      <c r="AD3715" s="45">
        <v>6</v>
      </c>
      <c r="AE3715" s="104">
        <v>2</v>
      </c>
      <c r="AF3715" s="104"/>
      <c r="AG3715" s="104"/>
    </row>
    <row r="3716" spans="1:33">
      <c r="A3716" s="82" t="s">
        <v>159</v>
      </c>
      <c r="B3716" s="13" t="s">
        <v>75</v>
      </c>
      <c r="C3716" s="13" t="s">
        <v>183</v>
      </c>
      <c r="D3716" s="13">
        <v>2019</v>
      </c>
      <c r="E3716" s="13">
        <v>2019</v>
      </c>
      <c r="F3716" s="13" t="s">
        <v>324</v>
      </c>
      <c r="G3716" s="13"/>
      <c r="H3716" s="13"/>
      <c r="I3716" s="13"/>
      <c r="J3716" s="13"/>
      <c r="K3716" s="13"/>
      <c r="L3716" s="13"/>
      <c r="M3716" s="45">
        <v>3202</v>
      </c>
      <c r="N3716" s="45">
        <v>6441</v>
      </c>
      <c r="O3716" s="23"/>
      <c r="P3716" s="23"/>
      <c r="Q3716" s="23"/>
      <c r="R3716" s="23"/>
      <c r="S3716" s="23"/>
      <c r="T3716" s="23"/>
      <c r="U3716" s="23"/>
      <c r="V3716" s="23"/>
      <c r="W3716" s="45"/>
      <c r="X3716" s="45"/>
      <c r="Y3716" s="45"/>
      <c r="Z3716" s="25">
        <v>1</v>
      </c>
      <c r="AA3716" s="25">
        <v>0.94059405940594054</v>
      </c>
      <c r="AB3716" s="25"/>
      <c r="AC3716" s="25"/>
      <c r="AD3716" s="45">
        <v>258</v>
      </c>
      <c r="AE3716" s="104">
        <v>90</v>
      </c>
      <c r="AF3716" s="104"/>
      <c r="AG3716" s="104"/>
    </row>
    <row r="3717" spans="1:33">
      <c r="A3717" s="82" t="s">
        <v>160</v>
      </c>
      <c r="B3717" s="13" t="s">
        <v>74</v>
      </c>
      <c r="C3717" s="13" t="s">
        <v>183</v>
      </c>
      <c r="D3717" s="13">
        <v>2019</v>
      </c>
      <c r="E3717" s="13">
        <v>2019</v>
      </c>
      <c r="F3717" s="13" t="s">
        <v>324</v>
      </c>
      <c r="G3717" s="13"/>
      <c r="H3717" s="13"/>
      <c r="I3717" s="13"/>
      <c r="J3717" s="13"/>
      <c r="K3717" s="13"/>
      <c r="L3717" s="13"/>
      <c r="M3717" s="45">
        <v>19013</v>
      </c>
      <c r="N3717" s="45">
        <v>34962</v>
      </c>
      <c r="O3717" s="23"/>
      <c r="P3717" s="23"/>
      <c r="Q3717" s="23"/>
      <c r="R3717" s="23"/>
      <c r="S3717" s="23"/>
      <c r="T3717" s="23"/>
      <c r="U3717" s="23"/>
      <c r="V3717" s="23"/>
      <c r="W3717" s="45"/>
      <c r="X3717" s="45"/>
      <c r="Y3717" s="45"/>
      <c r="Z3717" s="25">
        <v>0.97832369942196529</v>
      </c>
      <c r="AA3717" s="25">
        <v>0.9397260273972603</v>
      </c>
      <c r="AB3717" s="25"/>
      <c r="AC3717" s="25"/>
      <c r="AD3717" s="45">
        <v>1393</v>
      </c>
      <c r="AE3717" s="104">
        <v>515</v>
      </c>
      <c r="AF3717" s="104"/>
      <c r="AG3717" s="104"/>
    </row>
    <row r="3718" spans="1:33">
      <c r="A3718" s="82" t="s">
        <v>161</v>
      </c>
      <c r="B3718" s="13" t="s">
        <v>74</v>
      </c>
      <c r="C3718" s="13" t="s">
        <v>183</v>
      </c>
      <c r="D3718" s="13">
        <v>2019</v>
      </c>
      <c r="E3718" s="13">
        <v>2019</v>
      </c>
      <c r="F3718" s="13" t="s">
        <v>324</v>
      </c>
      <c r="G3718" s="13"/>
      <c r="H3718" s="13"/>
      <c r="I3718" s="13"/>
      <c r="J3718" s="13"/>
      <c r="K3718" s="13"/>
      <c r="L3718" s="13"/>
      <c r="M3718" s="45">
        <v>14995</v>
      </c>
      <c r="N3718" s="45">
        <v>24175</v>
      </c>
      <c r="O3718" s="23"/>
      <c r="P3718" s="23"/>
      <c r="Q3718" s="23"/>
      <c r="R3718" s="23"/>
      <c r="S3718" s="23"/>
      <c r="T3718" s="23"/>
      <c r="U3718" s="23"/>
      <c r="V3718" s="23"/>
      <c r="W3718" s="45"/>
      <c r="X3718" s="45"/>
      <c r="Y3718" s="45"/>
      <c r="Z3718" s="25">
        <v>0.95318352059925093</v>
      </c>
      <c r="AA3718" s="25">
        <v>0.56020942408376961</v>
      </c>
      <c r="AB3718" s="25"/>
      <c r="AC3718" s="25"/>
      <c r="AD3718" s="45">
        <v>1124</v>
      </c>
      <c r="AE3718" s="104">
        <v>529</v>
      </c>
      <c r="AF3718" s="104"/>
      <c r="AG3718" s="104"/>
    </row>
    <row r="3719" spans="1:33">
      <c r="A3719" s="82" t="s">
        <v>162</v>
      </c>
      <c r="B3719" s="13" t="s">
        <v>75</v>
      </c>
      <c r="C3719" s="13" t="s">
        <v>183</v>
      </c>
      <c r="D3719" s="13">
        <v>2019</v>
      </c>
      <c r="E3719" s="13">
        <v>2019</v>
      </c>
      <c r="F3719" s="13" t="s">
        <v>324</v>
      </c>
      <c r="G3719" s="13"/>
      <c r="H3719" s="13"/>
      <c r="I3719" s="13"/>
      <c r="J3719" s="13"/>
      <c r="K3719" s="13"/>
      <c r="L3719" s="13"/>
      <c r="M3719" s="45">
        <v>34168</v>
      </c>
      <c r="N3719" s="45">
        <v>70460</v>
      </c>
      <c r="O3719" s="23"/>
      <c r="P3719" s="23"/>
      <c r="Q3719" s="23"/>
      <c r="R3719" s="23"/>
      <c r="S3719" s="23"/>
      <c r="T3719" s="23"/>
      <c r="U3719" s="23"/>
      <c r="V3719" s="23"/>
      <c r="W3719" s="45"/>
      <c r="X3719" s="45"/>
      <c r="Y3719" s="45"/>
      <c r="Z3719" s="25">
        <v>0.95860284605433377</v>
      </c>
      <c r="AA3719" s="25">
        <v>0.92625899280575541</v>
      </c>
      <c r="AB3719" s="25"/>
      <c r="AC3719" s="25"/>
      <c r="AD3719" s="45">
        <v>2629</v>
      </c>
      <c r="AE3719" s="104">
        <v>628</v>
      </c>
      <c r="AF3719" s="104"/>
      <c r="AG3719" s="104"/>
    </row>
    <row r="3720" spans="1:33">
      <c r="A3720" s="82" t="s">
        <v>163</v>
      </c>
      <c r="B3720" s="13" t="s">
        <v>75</v>
      </c>
      <c r="C3720" s="13" t="s">
        <v>183</v>
      </c>
      <c r="D3720" s="13">
        <v>2019</v>
      </c>
      <c r="E3720" s="13">
        <v>2019</v>
      </c>
      <c r="F3720" s="13" t="s">
        <v>324</v>
      </c>
      <c r="G3720" s="13"/>
      <c r="H3720" s="13"/>
      <c r="I3720" s="13"/>
      <c r="J3720" s="13"/>
      <c r="K3720" s="13"/>
      <c r="L3720" s="13"/>
      <c r="M3720" s="45">
        <v>4897</v>
      </c>
      <c r="N3720" s="45">
        <v>11076</v>
      </c>
      <c r="O3720" s="23"/>
      <c r="P3720" s="23"/>
      <c r="Q3720" s="23"/>
      <c r="R3720" s="23"/>
      <c r="S3720" s="23"/>
      <c r="T3720" s="23"/>
      <c r="U3720" s="23"/>
      <c r="V3720" s="23"/>
      <c r="W3720" s="45"/>
      <c r="X3720" s="45"/>
      <c r="Y3720" s="45"/>
      <c r="Z3720" s="25">
        <v>0.98429319371727753</v>
      </c>
      <c r="AA3720" s="25">
        <v>0.95918367346938771</v>
      </c>
      <c r="AB3720" s="25"/>
      <c r="AC3720" s="25"/>
      <c r="AD3720" s="45">
        <v>361</v>
      </c>
      <c r="AE3720" s="104">
        <v>114</v>
      </c>
      <c r="AF3720" s="104"/>
      <c r="AG3720" s="104"/>
    </row>
    <row r="3721" spans="1:33">
      <c r="A3721" s="82" t="s">
        <v>164</v>
      </c>
      <c r="B3721" s="13" t="s">
        <v>75</v>
      </c>
      <c r="C3721" s="13" t="s">
        <v>183</v>
      </c>
      <c r="D3721" s="13">
        <v>2019</v>
      </c>
      <c r="E3721" s="13">
        <v>2019</v>
      </c>
      <c r="F3721" s="13" t="s">
        <v>324</v>
      </c>
      <c r="G3721" s="13"/>
      <c r="H3721" s="13"/>
      <c r="I3721" s="13"/>
      <c r="J3721" s="13"/>
      <c r="K3721" s="13"/>
      <c r="L3721" s="13"/>
      <c r="M3721" s="45">
        <v>4197</v>
      </c>
      <c r="N3721" s="45">
        <v>8710</v>
      </c>
      <c r="O3721" s="23"/>
      <c r="P3721" s="23"/>
      <c r="Q3721" s="23"/>
      <c r="R3721" s="23"/>
      <c r="S3721" s="23"/>
      <c r="T3721" s="23"/>
      <c r="U3721" s="23"/>
      <c r="V3721" s="23"/>
      <c r="W3721" s="45"/>
      <c r="X3721" s="45"/>
      <c r="Y3721" s="45"/>
      <c r="Z3721" s="25">
        <v>0.98104265402843605</v>
      </c>
      <c r="AA3721" s="25">
        <v>0.96202531645569622</v>
      </c>
      <c r="AB3721" s="25"/>
      <c r="AC3721" s="25"/>
      <c r="AD3721" s="45">
        <v>366</v>
      </c>
      <c r="AE3721" s="104">
        <v>102</v>
      </c>
      <c r="AF3721" s="104"/>
      <c r="AG3721" s="104"/>
    </row>
    <row r="3722" spans="1:33">
      <c r="A3722" s="82" t="s">
        <v>165</v>
      </c>
      <c r="B3722" s="13" t="s">
        <v>75</v>
      </c>
      <c r="C3722" s="13" t="s">
        <v>183</v>
      </c>
      <c r="D3722" s="13">
        <v>2019</v>
      </c>
      <c r="E3722" s="13">
        <v>2019</v>
      </c>
      <c r="F3722" s="13" t="s">
        <v>324</v>
      </c>
      <c r="G3722" s="13"/>
      <c r="H3722" s="13"/>
      <c r="I3722" s="13"/>
      <c r="J3722" s="13"/>
      <c r="K3722" s="13"/>
      <c r="L3722" s="13"/>
      <c r="M3722" s="45">
        <v>925</v>
      </c>
      <c r="N3722" s="45">
        <v>1600</v>
      </c>
      <c r="O3722" s="23"/>
      <c r="P3722" s="23"/>
      <c r="Q3722" s="23"/>
      <c r="R3722" s="23"/>
      <c r="S3722" s="23"/>
      <c r="T3722" s="23"/>
      <c r="U3722" s="23"/>
      <c r="V3722" s="23"/>
      <c r="W3722" s="45"/>
      <c r="X3722" s="45"/>
      <c r="Y3722" s="45"/>
      <c r="Z3722" s="25">
        <v>1</v>
      </c>
      <c r="AA3722" s="25">
        <v>0.8125</v>
      </c>
      <c r="AB3722" s="25"/>
      <c r="AC3722" s="25"/>
      <c r="AD3722" s="45">
        <v>83</v>
      </c>
      <c r="AE3722" s="104">
        <v>31</v>
      </c>
      <c r="AF3722" s="104"/>
      <c r="AG3722" s="104"/>
    </row>
    <row r="3723" spans="1:33">
      <c r="A3723" s="82" t="s">
        <v>166</v>
      </c>
      <c r="B3723" s="13" t="s">
        <v>74</v>
      </c>
      <c r="C3723" s="13" t="s">
        <v>183</v>
      </c>
      <c r="D3723" s="13">
        <v>2019</v>
      </c>
      <c r="E3723" s="13">
        <v>2019</v>
      </c>
      <c r="F3723" s="13" t="s">
        <v>324</v>
      </c>
      <c r="G3723" s="13"/>
      <c r="H3723" s="13"/>
      <c r="I3723" s="13"/>
      <c r="J3723" s="13"/>
      <c r="K3723" s="13"/>
      <c r="L3723" s="13"/>
      <c r="M3723" s="45">
        <v>48232</v>
      </c>
      <c r="N3723" s="45">
        <v>110042</v>
      </c>
      <c r="O3723" s="23"/>
      <c r="P3723" s="23"/>
      <c r="Q3723" s="23"/>
      <c r="R3723" s="23"/>
      <c r="S3723" s="23"/>
      <c r="T3723" s="23"/>
      <c r="U3723" s="23"/>
      <c r="V3723" s="23"/>
      <c r="W3723" s="45"/>
      <c r="X3723" s="45"/>
      <c r="Y3723" s="45"/>
      <c r="Z3723" s="25">
        <v>0.9452908587257618</v>
      </c>
      <c r="AA3723" s="25">
        <v>0.88564167725540022</v>
      </c>
      <c r="AB3723" s="25"/>
      <c r="AC3723" s="25"/>
      <c r="AD3723" s="45">
        <v>2189</v>
      </c>
      <c r="AE3723" s="104">
        <v>268</v>
      </c>
      <c r="AF3723" s="104"/>
      <c r="AG3723" s="104"/>
    </row>
    <row r="3724" spans="1:33">
      <c r="A3724" s="82" t="s">
        <v>167</v>
      </c>
      <c r="B3724" s="13" t="s">
        <v>75</v>
      </c>
      <c r="C3724" s="13" t="s">
        <v>183</v>
      </c>
      <c r="D3724" s="13">
        <v>2019</v>
      </c>
      <c r="E3724" s="13">
        <v>2019</v>
      </c>
      <c r="F3724" s="13" t="s">
        <v>324</v>
      </c>
      <c r="G3724" s="13"/>
      <c r="H3724" s="13"/>
      <c r="I3724" s="13"/>
      <c r="J3724" s="13"/>
      <c r="K3724" s="13"/>
      <c r="L3724" s="13"/>
      <c r="M3724" s="45">
        <v>2681</v>
      </c>
      <c r="N3724" s="45">
        <v>4488</v>
      </c>
      <c r="O3724" s="23"/>
      <c r="P3724" s="23"/>
      <c r="Q3724" s="23"/>
      <c r="R3724" s="23"/>
      <c r="S3724" s="23"/>
      <c r="T3724" s="23"/>
      <c r="U3724" s="23"/>
      <c r="V3724" s="23"/>
      <c r="W3724" s="45"/>
      <c r="X3724" s="45"/>
      <c r="Y3724" s="45"/>
      <c r="Z3724" s="25">
        <v>0.95934959349593496</v>
      </c>
      <c r="AA3724" s="25">
        <v>0.97647058823529409</v>
      </c>
      <c r="AB3724" s="25"/>
      <c r="AC3724" s="25"/>
      <c r="AD3724" s="45">
        <v>201</v>
      </c>
      <c r="AE3724" s="104">
        <v>39</v>
      </c>
      <c r="AF3724" s="104"/>
      <c r="AG3724" s="104"/>
    </row>
    <row r="3725" spans="1:33">
      <c r="A3725" s="82" t="s">
        <v>168</v>
      </c>
      <c r="B3725" s="13" t="s">
        <v>74</v>
      </c>
      <c r="C3725" s="13" t="s">
        <v>183</v>
      </c>
      <c r="D3725" s="13">
        <v>2019</v>
      </c>
      <c r="E3725" s="13">
        <v>2019</v>
      </c>
      <c r="F3725" s="13" t="s">
        <v>324</v>
      </c>
      <c r="G3725" s="13"/>
      <c r="H3725" s="13"/>
      <c r="I3725" s="13"/>
      <c r="J3725" s="13"/>
      <c r="K3725" s="13"/>
      <c r="L3725" s="13"/>
      <c r="M3725" s="45">
        <v>31729</v>
      </c>
      <c r="N3725" s="45">
        <v>60946</v>
      </c>
      <c r="O3725" s="23"/>
      <c r="P3725" s="23"/>
      <c r="Q3725" s="23"/>
      <c r="R3725" s="23"/>
      <c r="S3725" s="23"/>
      <c r="T3725" s="23"/>
      <c r="U3725" s="23"/>
      <c r="V3725" s="23"/>
      <c r="W3725" s="45"/>
      <c r="X3725" s="45"/>
      <c r="Y3725" s="45"/>
      <c r="Z3725" s="25">
        <v>0.9949141767323586</v>
      </c>
      <c r="AA3725" s="25">
        <v>0.97416020671834624</v>
      </c>
      <c r="AB3725" s="25"/>
      <c r="AC3725" s="25"/>
      <c r="AD3725" s="45">
        <v>2730</v>
      </c>
      <c r="AE3725" s="104">
        <v>677</v>
      </c>
      <c r="AF3725" s="104"/>
      <c r="AG3725" s="104"/>
    </row>
    <row r="3726" spans="1:33">
      <c r="A3726" s="82" t="s">
        <v>169</v>
      </c>
      <c r="B3726" s="13" t="s">
        <v>74</v>
      </c>
      <c r="C3726" s="13" t="s">
        <v>183</v>
      </c>
      <c r="D3726" s="13">
        <v>2019</v>
      </c>
      <c r="E3726" s="13">
        <v>2019</v>
      </c>
      <c r="F3726" s="13" t="s">
        <v>324</v>
      </c>
      <c r="G3726" s="13"/>
      <c r="H3726" s="13"/>
      <c r="I3726" s="13"/>
      <c r="J3726" s="13"/>
      <c r="K3726" s="13"/>
      <c r="L3726" s="13"/>
      <c r="M3726" s="45">
        <v>9900</v>
      </c>
      <c r="N3726" s="45">
        <v>17179</v>
      </c>
      <c r="O3726" s="23"/>
      <c r="P3726" s="23"/>
      <c r="Q3726" s="23"/>
      <c r="R3726" s="23"/>
      <c r="S3726" s="23"/>
      <c r="T3726" s="23"/>
      <c r="U3726" s="23"/>
      <c r="V3726" s="23"/>
      <c r="W3726" s="45"/>
      <c r="X3726" s="45"/>
      <c r="Y3726" s="45"/>
      <c r="Z3726" s="25">
        <v>0.80838323353293418</v>
      </c>
      <c r="AA3726" s="25">
        <v>0.87951807228915657</v>
      </c>
      <c r="AB3726" s="25"/>
      <c r="AC3726" s="25"/>
      <c r="AD3726" s="45">
        <v>1071</v>
      </c>
      <c r="AE3726" s="104">
        <v>463</v>
      </c>
      <c r="AF3726" s="104"/>
      <c r="AG3726" s="104"/>
    </row>
    <row r="3727" spans="1:33">
      <c r="A3727" s="82" t="s">
        <v>170</v>
      </c>
      <c r="B3727" s="13" t="s">
        <v>75</v>
      </c>
      <c r="C3727" s="13" t="s">
        <v>183</v>
      </c>
      <c r="D3727" s="13">
        <v>2019</v>
      </c>
      <c r="E3727" s="13">
        <v>2019</v>
      </c>
      <c r="F3727" s="13" t="s">
        <v>324</v>
      </c>
      <c r="G3727" s="13"/>
      <c r="H3727" s="13"/>
      <c r="I3727" s="13"/>
      <c r="J3727" s="13"/>
      <c r="K3727" s="13"/>
      <c r="L3727" s="13"/>
      <c r="M3727" s="45">
        <v>6066</v>
      </c>
      <c r="N3727" s="45">
        <v>12762</v>
      </c>
      <c r="O3727" s="23"/>
      <c r="P3727" s="23"/>
      <c r="Q3727" s="23"/>
      <c r="R3727" s="23"/>
      <c r="S3727" s="23"/>
      <c r="T3727" s="23"/>
      <c r="U3727" s="23"/>
      <c r="V3727" s="23"/>
      <c r="W3727" s="45"/>
      <c r="X3727" s="45"/>
      <c r="Y3727" s="45"/>
      <c r="Z3727" s="25">
        <v>0.99661016949152548</v>
      </c>
      <c r="AA3727" s="25">
        <v>0.96103896103896103</v>
      </c>
      <c r="AB3727" s="25"/>
      <c r="AC3727" s="25"/>
      <c r="AD3727" s="45">
        <v>383</v>
      </c>
      <c r="AE3727" s="104">
        <v>60</v>
      </c>
      <c r="AF3727" s="104"/>
      <c r="AG3727" s="104"/>
    </row>
  </sheetData>
  <sheetProtection autoFilter="0"/>
  <mergeCells count="1">
    <mergeCell ref="A8:F8"/>
  </mergeCells>
  <dataValidations disablePrompts="1"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7" t="s">
        <v>0</v>
      </c>
      <c r="B3" s="82" t="s">
        <v>171</v>
      </c>
    </row>
    <row r="5" spans="1:3">
      <c r="B5" s="27" t="s">
        <v>90</v>
      </c>
      <c r="C5" s="27" t="s">
        <v>1</v>
      </c>
    </row>
    <row r="6" spans="1:3">
      <c r="B6" s="82">
        <v>2019</v>
      </c>
    </row>
    <row r="7" spans="1:3">
      <c r="A7" s="27" t="s">
        <v>361</v>
      </c>
      <c r="B7" s="82" t="s">
        <v>182</v>
      </c>
    </row>
    <row r="8" spans="1:3">
      <c r="A8" s="82" t="s">
        <v>91</v>
      </c>
      <c r="B8" s="83">
        <v>775767</v>
      </c>
    </row>
    <row r="9" spans="1:3">
      <c r="A9" s="82" t="s">
        <v>89</v>
      </c>
      <c r="B9" s="83">
        <v>381995</v>
      </c>
    </row>
    <row r="10" spans="1:3">
      <c r="A10" s="82" t="s">
        <v>362</v>
      </c>
      <c r="B10" s="83">
        <v>105513</v>
      </c>
    </row>
    <row r="11" spans="1:3">
      <c r="A11" s="82" t="s">
        <v>363</v>
      </c>
      <c r="B11" s="83">
        <v>41330</v>
      </c>
    </row>
    <row r="12" spans="1:3">
      <c r="A12" s="82" t="s">
        <v>364</v>
      </c>
      <c r="B12" s="83">
        <v>670254</v>
      </c>
    </row>
    <row r="13" spans="1:3">
      <c r="A13" s="82" t="s">
        <v>365</v>
      </c>
      <c r="B13" s="83">
        <v>340665</v>
      </c>
    </row>
    <row r="14" spans="1:3">
      <c r="A14" s="82" t="s">
        <v>366</v>
      </c>
      <c r="B14" s="179">
        <v>77597062</v>
      </c>
    </row>
    <row r="15" spans="1:3">
      <c r="A15" s="82" t="s">
        <v>367</v>
      </c>
      <c r="B15" s="83">
        <v>768947</v>
      </c>
    </row>
    <row r="16" spans="1:3">
      <c r="A16" s="82" t="s">
        <v>368</v>
      </c>
      <c r="B16" s="83">
        <v>104384</v>
      </c>
    </row>
    <row r="17" spans="1:2">
      <c r="A17" s="82" t="s">
        <v>369</v>
      </c>
      <c r="B17" s="83">
        <v>40955</v>
      </c>
    </row>
    <row r="18" spans="1:2">
      <c r="A18" s="82" t="s">
        <v>370</v>
      </c>
      <c r="B18" s="83">
        <v>664563</v>
      </c>
    </row>
    <row r="19" spans="1:2">
      <c r="A19" s="82" t="s">
        <v>371</v>
      </c>
      <c r="B19" s="83">
        <v>338067</v>
      </c>
    </row>
    <row r="20" spans="1:2">
      <c r="A20" s="82" t="s">
        <v>372</v>
      </c>
      <c r="B20" s="179">
        <v>76953379</v>
      </c>
    </row>
    <row r="21" spans="1:2">
      <c r="A21" s="82" t="s">
        <v>373</v>
      </c>
      <c r="B21" s="83">
        <v>6820</v>
      </c>
    </row>
    <row r="22" spans="1:2">
      <c r="A22" s="82" t="s">
        <v>374</v>
      </c>
      <c r="B22" s="83">
        <v>1129</v>
      </c>
    </row>
    <row r="23" spans="1:2">
      <c r="A23" s="82" t="s">
        <v>375</v>
      </c>
      <c r="B23" s="83">
        <v>375</v>
      </c>
    </row>
    <row r="24" spans="1:2">
      <c r="A24" s="82" t="s">
        <v>376</v>
      </c>
      <c r="B24" s="83">
        <v>5691</v>
      </c>
    </row>
    <row r="25" spans="1:2">
      <c r="A25" s="82" t="s">
        <v>377</v>
      </c>
      <c r="B25" s="83">
        <v>2598</v>
      </c>
    </row>
    <row r="26" spans="1:2">
      <c r="A26" s="82" t="s">
        <v>378</v>
      </c>
      <c r="B26" s="179">
        <v>643683</v>
      </c>
    </row>
    <row r="51" spans="1:3">
      <c r="A51" s="27" t="s">
        <v>0</v>
      </c>
      <c r="B51" s="82" t="s">
        <v>171</v>
      </c>
    </row>
    <row r="53" spans="1:3">
      <c r="B53" s="27" t="s">
        <v>90</v>
      </c>
      <c r="C53" s="27" t="s">
        <v>1</v>
      </c>
    </row>
    <row r="54" spans="1:3">
      <c r="B54" s="82">
        <v>2019</v>
      </c>
    </row>
    <row r="55" spans="1:3">
      <c r="A55" s="27" t="s">
        <v>361</v>
      </c>
      <c r="B55" s="82" t="s">
        <v>3</v>
      </c>
    </row>
    <row r="56" spans="1:3">
      <c r="A56" s="82" t="s">
        <v>91</v>
      </c>
      <c r="B56" s="83">
        <v>3764747</v>
      </c>
    </row>
    <row r="57" spans="1:3">
      <c r="A57" s="82" t="s">
        <v>89</v>
      </c>
      <c r="B57" s="83">
        <v>1906041</v>
      </c>
    </row>
    <row r="58" spans="1:3">
      <c r="A58" s="82" t="s">
        <v>362</v>
      </c>
      <c r="B58" s="83">
        <v>519098</v>
      </c>
    </row>
    <row r="59" spans="1:3">
      <c r="A59" s="82" t="s">
        <v>363</v>
      </c>
      <c r="B59" s="83">
        <v>204398</v>
      </c>
    </row>
    <row r="60" spans="1:3">
      <c r="A60" s="82" t="s">
        <v>364</v>
      </c>
      <c r="B60" s="83">
        <v>3245649</v>
      </c>
    </row>
    <row r="61" spans="1:3">
      <c r="A61" s="82" t="s">
        <v>365</v>
      </c>
      <c r="B61" s="83">
        <v>1701643</v>
      </c>
    </row>
    <row r="62" spans="1:3">
      <c r="A62" s="82" t="s">
        <v>366</v>
      </c>
      <c r="B62" s="179">
        <v>936299455</v>
      </c>
    </row>
    <row r="63" spans="1:3">
      <c r="A63" s="82" t="s">
        <v>367</v>
      </c>
      <c r="B63" s="83">
        <v>3727240</v>
      </c>
    </row>
    <row r="64" spans="1:3">
      <c r="A64" s="82" t="s">
        <v>368</v>
      </c>
      <c r="B64" s="83">
        <v>512780</v>
      </c>
    </row>
    <row r="65" spans="1:2">
      <c r="A65" s="82" t="s">
        <v>369</v>
      </c>
      <c r="B65" s="83">
        <v>202444</v>
      </c>
    </row>
    <row r="66" spans="1:2">
      <c r="A66" s="82" t="s">
        <v>370</v>
      </c>
      <c r="B66" s="83">
        <v>3214460</v>
      </c>
    </row>
    <row r="67" spans="1:2">
      <c r="A67" s="82" t="s">
        <v>371</v>
      </c>
      <c r="B67" s="83">
        <v>1687818</v>
      </c>
    </row>
    <row r="68" spans="1:2">
      <c r="A68" s="82" t="s">
        <v>372</v>
      </c>
      <c r="B68" s="179">
        <v>928762312</v>
      </c>
    </row>
    <row r="69" spans="1:2">
      <c r="A69" s="82" t="s">
        <v>373</v>
      </c>
      <c r="B69" s="83">
        <v>37507</v>
      </c>
    </row>
    <row r="70" spans="1:2">
      <c r="A70" s="82" t="s">
        <v>374</v>
      </c>
      <c r="B70" s="83">
        <v>6318</v>
      </c>
    </row>
    <row r="71" spans="1:2">
      <c r="A71" s="82" t="s">
        <v>375</v>
      </c>
      <c r="B71" s="83">
        <v>1954</v>
      </c>
    </row>
    <row r="72" spans="1:2">
      <c r="A72" s="82" t="s">
        <v>376</v>
      </c>
      <c r="B72" s="83">
        <v>31189</v>
      </c>
    </row>
    <row r="73" spans="1:2">
      <c r="A73" s="82" t="s">
        <v>377</v>
      </c>
      <c r="B73" s="83">
        <v>13825</v>
      </c>
    </row>
    <row r="74" spans="1:2">
      <c r="A74" s="82" t="s">
        <v>378</v>
      </c>
      <c r="B74" s="179">
        <v>7537143</v>
      </c>
    </row>
    <row r="82" spans="1:3">
      <c r="A82" s="27" t="s">
        <v>0</v>
      </c>
      <c r="B82" s="82" t="s">
        <v>171</v>
      </c>
    </row>
    <row r="84" spans="1:3">
      <c r="B84" s="27" t="s">
        <v>90</v>
      </c>
      <c r="C84" s="27" t="s">
        <v>1</v>
      </c>
    </row>
    <row r="85" spans="1:3">
      <c r="B85" s="82">
        <v>2019</v>
      </c>
    </row>
    <row r="86" spans="1:3">
      <c r="A86" s="27" t="s">
        <v>361</v>
      </c>
      <c r="B86" s="82" t="s">
        <v>3</v>
      </c>
    </row>
    <row r="87" spans="1:3">
      <c r="A87" s="82" t="s">
        <v>91</v>
      </c>
      <c r="B87" s="83">
        <v>3764747</v>
      </c>
    </row>
    <row r="88" spans="1:3">
      <c r="A88" s="82" t="s">
        <v>89</v>
      </c>
      <c r="B88" s="83">
        <v>1906041</v>
      </c>
    </row>
    <row r="89" spans="1:3">
      <c r="A89" s="82" t="s">
        <v>362</v>
      </c>
      <c r="B89" s="83">
        <v>519098</v>
      </c>
    </row>
    <row r="90" spans="1:3">
      <c r="A90" s="82" t="s">
        <v>363</v>
      </c>
      <c r="B90" s="83">
        <v>204398</v>
      </c>
    </row>
    <row r="91" spans="1:3">
      <c r="A91" s="82" t="s">
        <v>364</v>
      </c>
      <c r="B91" s="83">
        <v>3245649</v>
      </c>
    </row>
    <row r="92" spans="1:3">
      <c r="A92" s="82" t="s">
        <v>365</v>
      </c>
      <c r="B92" s="83">
        <v>1701643</v>
      </c>
    </row>
    <row r="93" spans="1:3">
      <c r="A93" s="82" t="s">
        <v>366</v>
      </c>
      <c r="B93" s="179">
        <v>936299455</v>
      </c>
    </row>
    <row r="94" spans="1:3">
      <c r="A94" s="82" t="s">
        <v>367</v>
      </c>
      <c r="B94" s="83">
        <v>3727240</v>
      </c>
    </row>
    <row r="95" spans="1:3">
      <c r="A95" s="82" t="s">
        <v>368</v>
      </c>
      <c r="B95" s="83">
        <v>512780</v>
      </c>
    </row>
    <row r="96" spans="1:3">
      <c r="A96" s="82" t="s">
        <v>369</v>
      </c>
      <c r="B96" s="83">
        <v>202444</v>
      </c>
    </row>
    <row r="97" spans="1:2">
      <c r="A97" s="82" t="s">
        <v>370</v>
      </c>
      <c r="B97" s="83">
        <v>3214460</v>
      </c>
    </row>
    <row r="98" spans="1:2">
      <c r="A98" s="82" t="s">
        <v>371</v>
      </c>
      <c r="B98" s="83">
        <v>1687818</v>
      </c>
    </row>
    <row r="99" spans="1:2">
      <c r="A99" s="82" t="s">
        <v>372</v>
      </c>
      <c r="B99" s="179">
        <v>928762312</v>
      </c>
    </row>
    <row r="100" spans="1:2">
      <c r="A100" s="82" t="s">
        <v>373</v>
      </c>
      <c r="B100" s="83">
        <v>37507</v>
      </c>
    </row>
    <row r="101" spans="1:2">
      <c r="A101" s="82" t="s">
        <v>374</v>
      </c>
      <c r="B101" s="83">
        <v>6318</v>
      </c>
    </row>
    <row r="102" spans="1:2">
      <c r="A102" s="82" t="s">
        <v>375</v>
      </c>
      <c r="B102" s="83">
        <v>1954</v>
      </c>
    </row>
    <row r="103" spans="1:2">
      <c r="A103" s="82" t="s">
        <v>376</v>
      </c>
      <c r="B103" s="83">
        <v>31189</v>
      </c>
    </row>
    <row r="104" spans="1:2">
      <c r="A104" s="82" t="s">
        <v>377</v>
      </c>
      <c r="B104" s="83">
        <v>13825</v>
      </c>
    </row>
    <row r="105" spans="1:2">
      <c r="A105" s="82" t="s">
        <v>378</v>
      </c>
      <c r="B105" s="179">
        <v>7537143</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5.8554687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7" t="s">
        <v>291</v>
      </c>
      <c r="B3" s="27" t="s">
        <v>85</v>
      </c>
    </row>
    <row r="4" spans="1:3">
      <c r="A4" s="27" t="s">
        <v>84</v>
      </c>
      <c r="B4" s="82" t="s">
        <v>133</v>
      </c>
      <c r="C4" s="82" t="s">
        <v>135</v>
      </c>
    </row>
    <row r="5" spans="1:3">
      <c r="A5" s="28">
        <v>2018</v>
      </c>
      <c r="B5" s="83"/>
      <c r="C5" s="83"/>
    </row>
    <row r="6" spans="1:3">
      <c r="A6" s="108" t="s">
        <v>186</v>
      </c>
      <c r="B6" s="83">
        <v>978</v>
      </c>
      <c r="C6" s="83">
        <v>419</v>
      </c>
    </row>
    <row r="155" spans="1:3">
      <c r="A155" s="27" t="s">
        <v>292</v>
      </c>
      <c r="B155" s="27" t="s">
        <v>85</v>
      </c>
    </row>
    <row r="156" spans="1:3">
      <c r="A156" s="27" t="s">
        <v>84</v>
      </c>
      <c r="B156" s="82" t="s">
        <v>133</v>
      </c>
      <c r="C156" s="82" t="s">
        <v>135</v>
      </c>
    </row>
    <row r="157" spans="1:3">
      <c r="A157" s="28">
        <v>2018</v>
      </c>
      <c r="B157" s="83"/>
      <c r="C157" s="83"/>
    </row>
    <row r="158" spans="1:3">
      <c r="A158" s="108" t="s">
        <v>186</v>
      </c>
      <c r="B158" s="83">
        <v>1800</v>
      </c>
      <c r="C158" s="83">
        <v>956</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5048"/>
  <sheetViews>
    <sheetView showGridLines="0" showRowColHeaders="0" zoomScaleNormal="100" workbookViewId="0">
      <pane ySplit="10" topLeftCell="A5033" activePane="bottomLeft" state="frozen"/>
      <selection pane="bottomLeft" activeCell="L4990" sqref="L4990:M5048"/>
    </sheetView>
  </sheetViews>
  <sheetFormatPr defaultRowHeight="15"/>
  <cols>
    <col min="1" max="1" width="17.710937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4.42578125" style="21" customWidth="1"/>
    <col min="8" max="9" width="18.140625" style="21" customWidth="1"/>
    <col min="10" max="10" width="23.42578125" style="24" customWidth="1"/>
    <col min="11" max="12" width="15.5703125" style="24" customWidth="1"/>
    <col min="13" max="13" width="18.85546875" style="24" customWidth="1"/>
    <col min="14" max="16384" width="9.140625" style="82"/>
  </cols>
  <sheetData>
    <row r="6" spans="1:30" ht="18.75">
      <c r="A6" s="20"/>
    </row>
    <row r="7" spans="1:30">
      <c r="A7" s="82" t="s">
        <v>83</v>
      </c>
    </row>
    <row r="8" spans="1:30" ht="45">
      <c r="A8" s="230" t="s">
        <v>232</v>
      </c>
      <c r="B8" s="230"/>
      <c r="C8" s="230"/>
      <c r="D8" s="230"/>
      <c r="E8" s="230"/>
      <c r="F8" s="230"/>
      <c r="G8" s="75" t="s">
        <v>207</v>
      </c>
      <c r="H8" s="75" t="s">
        <v>207</v>
      </c>
      <c r="I8" s="75" t="s">
        <v>208</v>
      </c>
      <c r="J8" s="74" t="s">
        <v>209</v>
      </c>
      <c r="K8" s="74" t="s">
        <v>210</v>
      </c>
      <c r="L8" s="74" t="s">
        <v>254</v>
      </c>
      <c r="M8" s="74" t="s">
        <v>211</v>
      </c>
    </row>
    <row r="9" spans="1:30" ht="4.5" customHeight="1">
      <c r="J9" s="21"/>
    </row>
    <row r="10" spans="1:30" ht="29.25" customHeight="1">
      <c r="A10" s="8" t="s">
        <v>0</v>
      </c>
      <c r="B10" s="9" t="s">
        <v>68</v>
      </c>
      <c r="C10" s="9" t="s">
        <v>1</v>
      </c>
      <c r="D10" s="9" t="s">
        <v>90</v>
      </c>
      <c r="E10" s="9" t="s">
        <v>86</v>
      </c>
      <c r="F10" s="9" t="s">
        <v>87</v>
      </c>
      <c r="G10" s="22" t="s">
        <v>69</v>
      </c>
      <c r="H10" s="22" t="s">
        <v>70</v>
      </c>
      <c r="I10" s="22" t="s">
        <v>116</v>
      </c>
      <c r="J10" s="26" t="s">
        <v>71</v>
      </c>
      <c r="K10" s="26" t="s">
        <v>72</v>
      </c>
      <c r="L10" s="26" t="s">
        <v>253</v>
      </c>
      <c r="M10" s="26" t="s">
        <v>73</v>
      </c>
      <c r="N10" s="15"/>
      <c r="O10" s="15"/>
      <c r="P10" s="15"/>
      <c r="V10" s="4"/>
      <c r="W10" s="4"/>
      <c r="X10" s="4"/>
      <c r="Y10" s="4"/>
      <c r="Z10" s="4"/>
      <c r="AA10" s="4"/>
      <c r="AB10" s="4"/>
      <c r="AC10" s="4"/>
      <c r="AD10" s="4"/>
    </row>
    <row r="11" spans="1:30" ht="15" customHeight="1">
      <c r="A11" s="48" t="s">
        <v>276</v>
      </c>
      <c r="B11" s="13" t="s">
        <v>66</v>
      </c>
      <c r="C11" s="13" t="s">
        <v>3</v>
      </c>
      <c r="D11" s="13">
        <v>2012</v>
      </c>
      <c r="E11" s="13">
        <v>2012</v>
      </c>
      <c r="F11" s="13" t="s">
        <v>97</v>
      </c>
      <c r="G11" s="23"/>
      <c r="H11" s="23"/>
      <c r="I11" s="45"/>
      <c r="J11" s="25"/>
      <c r="K11" s="25"/>
      <c r="L11" s="25">
        <v>0.254</v>
      </c>
      <c r="M11" s="25">
        <v>5.3999999999999999E-2</v>
      </c>
      <c r="N11" s="15"/>
      <c r="O11" s="15"/>
      <c r="P11" s="15"/>
      <c r="V11" s="4"/>
      <c r="W11" s="4"/>
      <c r="X11" s="4"/>
      <c r="Y11" s="4"/>
      <c r="Z11" s="4"/>
      <c r="AA11" s="4"/>
      <c r="AB11" s="4"/>
      <c r="AC11" s="4"/>
      <c r="AD11" s="4"/>
    </row>
    <row r="12" spans="1:30">
      <c r="A12" s="48" t="s">
        <v>171</v>
      </c>
      <c r="B12" s="13" t="s">
        <v>66</v>
      </c>
      <c r="C12" s="13" t="s">
        <v>3</v>
      </c>
      <c r="D12" s="13">
        <v>2012</v>
      </c>
      <c r="E12" s="13">
        <v>2012</v>
      </c>
      <c r="F12" s="13" t="s">
        <v>97</v>
      </c>
      <c r="G12" s="23">
        <v>1767003</v>
      </c>
      <c r="H12" s="23">
        <v>3956654</v>
      </c>
      <c r="I12" s="45"/>
      <c r="J12" s="25">
        <v>0.96050000000000002</v>
      </c>
      <c r="K12" s="25"/>
      <c r="L12" s="25"/>
      <c r="M12" s="25">
        <v>3.4200000000000001E-2</v>
      </c>
    </row>
    <row r="13" spans="1:30">
      <c r="A13" s="48" t="s">
        <v>172</v>
      </c>
      <c r="B13" s="13" t="s">
        <v>74</v>
      </c>
      <c r="C13" s="13" t="s">
        <v>3</v>
      </c>
      <c r="D13" s="13">
        <v>2012</v>
      </c>
      <c r="E13" s="13">
        <v>2012</v>
      </c>
      <c r="F13" s="13" t="s">
        <v>97</v>
      </c>
      <c r="G13" s="23">
        <v>60025</v>
      </c>
      <c r="H13" s="23">
        <v>122112</v>
      </c>
      <c r="I13" s="45"/>
      <c r="J13" s="25">
        <v>0.9093</v>
      </c>
      <c r="K13" s="25"/>
      <c r="L13" s="25"/>
      <c r="M13" s="25">
        <v>1.09E-2</v>
      </c>
    </row>
    <row r="14" spans="1:30">
      <c r="A14" s="48" t="s">
        <v>173</v>
      </c>
      <c r="B14" s="13" t="s">
        <v>75</v>
      </c>
      <c r="C14" s="13" t="s">
        <v>3</v>
      </c>
      <c r="D14" s="13">
        <v>2012</v>
      </c>
      <c r="E14" s="13">
        <v>2012</v>
      </c>
      <c r="F14" s="13" t="s">
        <v>97</v>
      </c>
      <c r="G14" s="23">
        <v>82</v>
      </c>
      <c r="H14" s="23">
        <v>152</v>
      </c>
      <c r="I14" s="45"/>
      <c r="J14" s="25">
        <v>1</v>
      </c>
      <c r="K14" s="25"/>
      <c r="L14" s="25"/>
      <c r="M14" s="25">
        <v>5.3600000000000002E-2</v>
      </c>
    </row>
    <row r="15" spans="1:30">
      <c r="A15" s="48" t="s">
        <v>174</v>
      </c>
      <c r="B15" s="13" t="s">
        <v>75</v>
      </c>
      <c r="C15" s="13" t="s">
        <v>3</v>
      </c>
      <c r="D15" s="13">
        <v>2012</v>
      </c>
      <c r="E15" s="13">
        <v>2012</v>
      </c>
      <c r="F15" s="13" t="s">
        <v>97</v>
      </c>
      <c r="G15" s="23">
        <v>1605</v>
      </c>
      <c r="H15" s="23">
        <v>3081</v>
      </c>
      <c r="I15" s="45"/>
      <c r="J15" s="25">
        <v>0.87070000000000003</v>
      </c>
      <c r="K15" s="25"/>
      <c r="L15" s="25"/>
      <c r="M15" s="25">
        <v>5.3600000000000002E-2</v>
      </c>
    </row>
    <row r="16" spans="1:30">
      <c r="A16" s="48" t="s">
        <v>175</v>
      </c>
      <c r="B16" s="13" t="s">
        <v>75</v>
      </c>
      <c r="C16" s="13" t="s">
        <v>3</v>
      </c>
      <c r="D16" s="13">
        <v>2012</v>
      </c>
      <c r="E16" s="13">
        <v>2012</v>
      </c>
      <c r="F16" s="13" t="s">
        <v>97</v>
      </c>
      <c r="G16" s="23">
        <v>13440</v>
      </c>
      <c r="H16" s="23">
        <v>28228</v>
      </c>
      <c r="I16" s="45"/>
      <c r="J16" s="25">
        <v>0.88600000000000001</v>
      </c>
      <c r="K16" s="25"/>
      <c r="L16" s="25"/>
      <c r="M16" s="25">
        <v>5.3600000000000002E-2</v>
      </c>
    </row>
    <row r="17" spans="1:13">
      <c r="A17" s="48" t="s">
        <v>176</v>
      </c>
      <c r="B17" s="13" t="s">
        <v>75</v>
      </c>
      <c r="C17" s="13" t="s">
        <v>3</v>
      </c>
      <c r="D17" s="13">
        <v>2012</v>
      </c>
      <c r="E17" s="13">
        <v>2012</v>
      </c>
      <c r="F17" s="13" t="s">
        <v>97</v>
      </c>
      <c r="G17" s="23">
        <v>2418</v>
      </c>
      <c r="H17" s="23">
        <v>4875</v>
      </c>
      <c r="I17" s="45"/>
      <c r="J17" s="25">
        <v>0.95950000000000002</v>
      </c>
      <c r="K17" s="25"/>
      <c r="L17" s="25"/>
      <c r="M17" s="25">
        <v>5.3600000000000002E-2</v>
      </c>
    </row>
    <row r="18" spans="1:13">
      <c r="A18" s="48" t="s">
        <v>177</v>
      </c>
      <c r="B18" s="13" t="s">
        <v>75</v>
      </c>
      <c r="C18" s="13" t="s">
        <v>3</v>
      </c>
      <c r="D18" s="13">
        <v>2012</v>
      </c>
      <c r="E18" s="13">
        <v>2012</v>
      </c>
      <c r="F18" s="13" t="s">
        <v>97</v>
      </c>
      <c r="G18" s="23">
        <v>692</v>
      </c>
      <c r="H18" s="23">
        <v>1707</v>
      </c>
      <c r="I18" s="45"/>
      <c r="J18" s="25">
        <v>1</v>
      </c>
      <c r="K18" s="25"/>
      <c r="L18" s="25"/>
      <c r="M18" s="25">
        <v>5.3600000000000002E-2</v>
      </c>
    </row>
    <row r="19" spans="1:13">
      <c r="A19" s="48" t="s">
        <v>178</v>
      </c>
      <c r="B19" s="13" t="s">
        <v>74</v>
      </c>
      <c r="C19" s="13" t="s">
        <v>3</v>
      </c>
      <c r="D19" s="13">
        <v>2012</v>
      </c>
      <c r="E19" s="13">
        <v>2012</v>
      </c>
      <c r="F19" s="13" t="s">
        <v>97</v>
      </c>
      <c r="G19" s="23">
        <v>31591</v>
      </c>
      <c r="H19" s="23">
        <v>67029</v>
      </c>
      <c r="I19" s="45"/>
      <c r="J19" s="25">
        <v>0.9637</v>
      </c>
      <c r="K19" s="25"/>
      <c r="L19" s="25"/>
      <c r="M19" s="25">
        <v>3.8600000000000002E-2</v>
      </c>
    </row>
    <row r="20" spans="1:13">
      <c r="A20" s="48" t="s">
        <v>179</v>
      </c>
      <c r="B20" s="13" t="s">
        <v>75</v>
      </c>
      <c r="C20" s="13" t="s">
        <v>3</v>
      </c>
      <c r="D20" s="13">
        <v>2012</v>
      </c>
      <c r="E20" s="13">
        <v>2012</v>
      </c>
      <c r="F20" s="13" t="s">
        <v>97</v>
      </c>
      <c r="G20" s="23">
        <v>2575</v>
      </c>
      <c r="H20" s="23">
        <v>5366</v>
      </c>
      <c r="I20" s="45"/>
      <c r="J20" s="25">
        <v>1</v>
      </c>
      <c r="K20" s="25"/>
      <c r="L20" s="25"/>
      <c r="M20" s="25">
        <v>5.3600000000000002E-2</v>
      </c>
    </row>
    <row r="21" spans="1:13">
      <c r="A21" s="48" t="s">
        <v>180</v>
      </c>
      <c r="B21" s="13" t="s">
        <v>75</v>
      </c>
      <c r="C21" s="13" t="s">
        <v>3</v>
      </c>
      <c r="D21" s="13">
        <v>2012</v>
      </c>
      <c r="E21" s="13">
        <v>2012</v>
      </c>
      <c r="F21" s="13" t="s">
        <v>97</v>
      </c>
      <c r="G21" s="23">
        <v>5834</v>
      </c>
      <c r="H21" s="23">
        <v>11341</v>
      </c>
      <c r="I21" s="45"/>
      <c r="J21" s="25">
        <v>0.99809999999999999</v>
      </c>
      <c r="K21" s="25"/>
      <c r="L21" s="25"/>
      <c r="M21" s="25">
        <v>5.3600000000000002E-2</v>
      </c>
    </row>
    <row r="22" spans="1:13">
      <c r="A22" s="82" t="s">
        <v>122</v>
      </c>
      <c r="B22" s="13" t="s">
        <v>74</v>
      </c>
      <c r="C22" s="13" t="s">
        <v>3</v>
      </c>
      <c r="D22" s="13">
        <v>2012</v>
      </c>
      <c r="E22" s="13">
        <v>2012</v>
      </c>
      <c r="F22" s="13" t="s">
        <v>97</v>
      </c>
      <c r="G22" s="23">
        <v>87032</v>
      </c>
      <c r="H22" s="23">
        <v>211602</v>
      </c>
      <c r="I22" s="45"/>
      <c r="J22" s="25">
        <v>1</v>
      </c>
      <c r="K22" s="25"/>
      <c r="L22" s="25"/>
      <c r="M22" s="25">
        <v>1.7500000000000002E-2</v>
      </c>
    </row>
    <row r="23" spans="1:13">
      <c r="A23" s="82" t="s">
        <v>123</v>
      </c>
      <c r="B23" s="13" t="s">
        <v>75</v>
      </c>
      <c r="C23" s="13" t="s">
        <v>3</v>
      </c>
      <c r="D23" s="13">
        <v>2012</v>
      </c>
      <c r="E23" s="13">
        <v>2012</v>
      </c>
      <c r="F23" s="13" t="s">
        <v>97</v>
      </c>
      <c r="G23" s="23">
        <v>1345</v>
      </c>
      <c r="H23" s="23">
        <v>3384</v>
      </c>
      <c r="I23" s="45"/>
      <c r="J23" s="25">
        <v>0</v>
      </c>
      <c r="K23" s="25"/>
      <c r="L23" s="25"/>
      <c r="M23" s="25">
        <v>5.3600000000000002E-2</v>
      </c>
    </row>
    <row r="24" spans="1:13">
      <c r="A24" s="82" t="s">
        <v>124</v>
      </c>
      <c r="B24" s="13" t="s">
        <v>75</v>
      </c>
      <c r="C24" s="13" t="s">
        <v>3</v>
      </c>
      <c r="D24" s="13">
        <v>2012</v>
      </c>
      <c r="E24" s="13">
        <v>2012</v>
      </c>
      <c r="F24" s="13" t="s">
        <v>97</v>
      </c>
      <c r="G24" s="23">
        <v>7904</v>
      </c>
      <c r="H24" s="23">
        <v>15105</v>
      </c>
      <c r="I24" s="45"/>
      <c r="J24" s="25">
        <v>0.95509999999999995</v>
      </c>
      <c r="K24" s="25"/>
      <c r="L24" s="25"/>
      <c r="M24" s="25">
        <v>5.3600000000000002E-2</v>
      </c>
    </row>
    <row r="25" spans="1:13">
      <c r="A25" s="82" t="s">
        <v>125</v>
      </c>
      <c r="B25" s="13" t="s">
        <v>75</v>
      </c>
      <c r="C25" s="13" t="s">
        <v>3</v>
      </c>
      <c r="D25" s="13">
        <v>2012</v>
      </c>
      <c r="E25" s="13">
        <v>2012</v>
      </c>
      <c r="F25" s="13" t="s">
        <v>97</v>
      </c>
      <c r="G25" s="23">
        <v>13695</v>
      </c>
      <c r="H25" s="23">
        <v>35317</v>
      </c>
      <c r="I25" s="45"/>
      <c r="J25" s="25">
        <v>1</v>
      </c>
      <c r="K25" s="25"/>
      <c r="L25" s="25"/>
      <c r="M25" s="25">
        <v>5.3600000000000002E-2</v>
      </c>
    </row>
    <row r="26" spans="1:13">
      <c r="A26" s="82" t="s">
        <v>126</v>
      </c>
      <c r="B26" s="13" t="s">
        <v>75</v>
      </c>
      <c r="C26" s="13" t="s">
        <v>3</v>
      </c>
      <c r="D26" s="13">
        <v>2012</v>
      </c>
      <c r="E26" s="13">
        <v>2012</v>
      </c>
      <c r="F26" s="13" t="s">
        <v>97</v>
      </c>
      <c r="G26" s="23">
        <v>950</v>
      </c>
      <c r="H26" s="23">
        <v>1954</v>
      </c>
      <c r="I26" s="45"/>
      <c r="J26" s="25">
        <v>1</v>
      </c>
      <c r="K26" s="25"/>
      <c r="L26" s="25"/>
      <c r="M26" s="25">
        <v>5.3600000000000002E-2</v>
      </c>
    </row>
    <row r="27" spans="1:13">
      <c r="A27" s="82" t="s">
        <v>127</v>
      </c>
      <c r="B27" s="13" t="s">
        <v>75</v>
      </c>
      <c r="C27" s="13" t="s">
        <v>3</v>
      </c>
      <c r="D27" s="13">
        <v>2012</v>
      </c>
      <c r="E27" s="13">
        <v>2012</v>
      </c>
      <c r="F27" s="13" t="s">
        <v>97</v>
      </c>
      <c r="G27" s="23">
        <v>55265</v>
      </c>
      <c r="H27" s="23">
        <v>136622</v>
      </c>
      <c r="I27" s="45"/>
      <c r="J27" s="25">
        <v>0.9879</v>
      </c>
      <c r="K27" s="25"/>
      <c r="L27" s="25"/>
      <c r="M27" s="25">
        <v>3.3000000000000002E-2</v>
      </c>
    </row>
    <row r="28" spans="1:13">
      <c r="A28" s="82" t="s">
        <v>128</v>
      </c>
      <c r="B28" s="13" t="s">
        <v>75</v>
      </c>
      <c r="C28" s="13" t="s">
        <v>3</v>
      </c>
      <c r="D28" s="13">
        <v>2012</v>
      </c>
      <c r="E28" s="13">
        <v>2012</v>
      </c>
      <c r="F28" s="13" t="s">
        <v>97</v>
      </c>
      <c r="G28" s="23">
        <v>9461</v>
      </c>
      <c r="H28" s="23">
        <v>22772</v>
      </c>
      <c r="I28" s="45"/>
      <c r="J28" s="25">
        <v>1</v>
      </c>
      <c r="K28" s="25"/>
      <c r="L28" s="25"/>
      <c r="M28" s="25">
        <v>5.3600000000000002E-2</v>
      </c>
    </row>
    <row r="29" spans="1:13">
      <c r="A29" s="82" t="s">
        <v>129</v>
      </c>
      <c r="B29" s="13" t="s">
        <v>75</v>
      </c>
      <c r="C29" s="13" t="s">
        <v>3</v>
      </c>
      <c r="D29" s="13">
        <v>2012</v>
      </c>
      <c r="E29" s="13">
        <v>2012</v>
      </c>
      <c r="F29" s="13" t="s">
        <v>97</v>
      </c>
      <c r="G29" s="23">
        <v>4888</v>
      </c>
      <c r="H29" s="23">
        <v>9935</v>
      </c>
      <c r="I29" s="45"/>
      <c r="J29" s="25">
        <v>0.9466</v>
      </c>
      <c r="K29" s="25"/>
      <c r="L29" s="25"/>
      <c r="M29" s="25">
        <v>5.3600000000000002E-2</v>
      </c>
    </row>
    <row r="30" spans="1:13">
      <c r="A30" s="82" t="s">
        <v>130</v>
      </c>
      <c r="B30" s="13" t="s">
        <v>75</v>
      </c>
      <c r="C30" s="13" t="s">
        <v>3</v>
      </c>
      <c r="D30" s="13">
        <v>2012</v>
      </c>
      <c r="E30" s="13">
        <v>2012</v>
      </c>
      <c r="F30" s="13" t="s">
        <v>97</v>
      </c>
      <c r="G30" s="23">
        <v>1373</v>
      </c>
      <c r="H30" s="23">
        <v>2931</v>
      </c>
      <c r="I30" s="45"/>
      <c r="J30" s="25">
        <v>0.94299999999999995</v>
      </c>
      <c r="K30" s="25"/>
      <c r="L30" s="25"/>
      <c r="M30" s="25">
        <v>5.3600000000000002E-2</v>
      </c>
    </row>
    <row r="31" spans="1:13">
      <c r="A31" s="82" t="s">
        <v>131</v>
      </c>
      <c r="B31" s="13" t="s">
        <v>76</v>
      </c>
      <c r="C31" s="13" t="s">
        <v>3</v>
      </c>
      <c r="D31" s="13">
        <v>2012</v>
      </c>
      <c r="E31" s="13">
        <v>2012</v>
      </c>
      <c r="F31" s="13" t="s">
        <v>97</v>
      </c>
      <c r="G31" s="23">
        <v>495012</v>
      </c>
      <c r="H31" s="23">
        <v>1058962</v>
      </c>
      <c r="I31" s="45"/>
      <c r="J31" s="25">
        <v>0.96230000000000004</v>
      </c>
      <c r="K31" s="25"/>
      <c r="L31" s="25"/>
      <c r="M31" s="25">
        <v>3.3399999999999999E-2</v>
      </c>
    </row>
    <row r="32" spans="1:13">
      <c r="A32" s="82" t="s">
        <v>132</v>
      </c>
      <c r="B32" s="13" t="s">
        <v>75</v>
      </c>
      <c r="C32" s="13" t="s">
        <v>3</v>
      </c>
      <c r="D32" s="13">
        <v>2012</v>
      </c>
      <c r="E32" s="13">
        <v>2012</v>
      </c>
      <c r="F32" s="13" t="s">
        <v>97</v>
      </c>
      <c r="G32" s="23">
        <v>10284</v>
      </c>
      <c r="H32" s="23">
        <v>26172</v>
      </c>
      <c r="I32" s="45"/>
      <c r="J32" s="25">
        <v>0.97599999999999998</v>
      </c>
      <c r="K32" s="25"/>
      <c r="L32" s="25"/>
      <c r="M32" s="25">
        <v>5.3600000000000002E-2</v>
      </c>
    </row>
    <row r="33" spans="1:13">
      <c r="A33" s="82" t="s">
        <v>133</v>
      </c>
      <c r="B33" s="13" t="s">
        <v>75</v>
      </c>
      <c r="C33" s="13" t="s">
        <v>3</v>
      </c>
      <c r="D33" s="13">
        <v>2012</v>
      </c>
      <c r="E33" s="13">
        <v>2012</v>
      </c>
      <c r="F33" s="13" t="s">
        <v>97</v>
      </c>
      <c r="G33" s="23">
        <v>5325</v>
      </c>
      <c r="H33" s="23">
        <v>8957</v>
      </c>
      <c r="I33" s="45"/>
      <c r="J33" s="25">
        <v>0.97489999999999999</v>
      </c>
      <c r="K33" s="25"/>
      <c r="L33" s="25"/>
      <c r="M33" s="25">
        <v>5.3600000000000002E-2</v>
      </c>
    </row>
    <row r="34" spans="1:13">
      <c r="A34" s="82" t="s">
        <v>134</v>
      </c>
      <c r="B34" s="13" t="s">
        <v>75</v>
      </c>
      <c r="C34" s="13" t="s">
        <v>3</v>
      </c>
      <c r="D34" s="13">
        <v>2012</v>
      </c>
      <c r="E34" s="13">
        <v>2012</v>
      </c>
      <c r="F34" s="13" t="s">
        <v>97</v>
      </c>
      <c r="G34" s="23">
        <v>826</v>
      </c>
      <c r="H34" s="23">
        <v>1730</v>
      </c>
      <c r="I34" s="45"/>
      <c r="J34" s="25">
        <v>0.94030000000000002</v>
      </c>
      <c r="K34" s="25"/>
      <c r="L34" s="25"/>
      <c r="M34" s="25">
        <v>5.3600000000000002E-2</v>
      </c>
    </row>
    <row r="35" spans="1:13">
      <c r="A35" s="82" t="s">
        <v>135</v>
      </c>
      <c r="B35" s="13" t="s">
        <v>75</v>
      </c>
      <c r="C35" s="13" t="s">
        <v>3</v>
      </c>
      <c r="D35" s="13">
        <v>2012</v>
      </c>
      <c r="E35" s="13">
        <v>2012</v>
      </c>
      <c r="F35" s="13" t="s">
        <v>97</v>
      </c>
      <c r="G35" s="23">
        <v>6872</v>
      </c>
      <c r="H35" s="23">
        <v>13454</v>
      </c>
      <c r="I35" s="45"/>
      <c r="J35" s="25">
        <v>0.99199999999999999</v>
      </c>
      <c r="K35" s="25"/>
      <c r="L35" s="25"/>
      <c r="M35" s="25">
        <v>5.3600000000000002E-2</v>
      </c>
    </row>
    <row r="36" spans="1:13">
      <c r="A36" s="82" t="s">
        <v>136</v>
      </c>
      <c r="B36" s="13" t="s">
        <v>75</v>
      </c>
      <c r="C36" s="13" t="s">
        <v>3</v>
      </c>
      <c r="D36" s="13">
        <v>2012</v>
      </c>
      <c r="E36" s="13">
        <v>2012</v>
      </c>
      <c r="F36" s="13" t="s">
        <v>97</v>
      </c>
      <c r="G36" s="23">
        <v>21252</v>
      </c>
      <c r="H36" s="23">
        <v>52771</v>
      </c>
      <c r="I36" s="45"/>
      <c r="J36" s="25">
        <v>0.97419999999999995</v>
      </c>
      <c r="K36" s="25"/>
      <c r="L36" s="25"/>
      <c r="M36" s="25">
        <v>2.52E-2</v>
      </c>
    </row>
    <row r="37" spans="1:13">
      <c r="A37" s="82" t="s">
        <v>137</v>
      </c>
      <c r="B37" s="13" t="s">
        <v>75</v>
      </c>
      <c r="C37" s="13" t="s">
        <v>3</v>
      </c>
      <c r="D37" s="13">
        <v>2012</v>
      </c>
      <c r="E37" s="13">
        <v>2012</v>
      </c>
      <c r="F37" s="13" t="s">
        <v>97</v>
      </c>
      <c r="G37" s="23">
        <v>425</v>
      </c>
      <c r="H37" s="23">
        <v>1021</v>
      </c>
      <c r="I37" s="45"/>
      <c r="J37" s="25">
        <v>0.97829999999999995</v>
      </c>
      <c r="K37" s="25"/>
      <c r="L37" s="25"/>
      <c r="M37" s="25">
        <v>5.3600000000000002E-2</v>
      </c>
    </row>
    <row r="38" spans="1:13">
      <c r="A38" s="82" t="s">
        <v>138</v>
      </c>
      <c r="B38" s="13" t="s">
        <v>75</v>
      </c>
      <c r="C38" s="13" t="s">
        <v>3</v>
      </c>
      <c r="D38" s="13">
        <v>2012</v>
      </c>
      <c r="E38" s="13">
        <v>2012</v>
      </c>
      <c r="F38" s="13" t="s">
        <v>97</v>
      </c>
      <c r="G38" s="23">
        <v>426</v>
      </c>
      <c r="H38" s="23">
        <v>698</v>
      </c>
      <c r="I38" s="45"/>
      <c r="J38" s="25">
        <v>0.9778</v>
      </c>
      <c r="K38" s="25"/>
      <c r="L38" s="25"/>
      <c r="M38" s="25">
        <v>5.3600000000000002E-2</v>
      </c>
    </row>
    <row r="39" spans="1:13">
      <c r="A39" s="82" t="s">
        <v>139</v>
      </c>
      <c r="B39" s="13" t="s">
        <v>75</v>
      </c>
      <c r="C39" s="13" t="s">
        <v>3</v>
      </c>
      <c r="D39" s="13">
        <v>2012</v>
      </c>
      <c r="E39" s="13">
        <v>2012</v>
      </c>
      <c r="F39" s="13" t="s">
        <v>97</v>
      </c>
      <c r="G39" s="23">
        <v>19293</v>
      </c>
      <c r="H39" s="23">
        <v>44819</v>
      </c>
      <c r="I39" s="45"/>
      <c r="J39" s="25">
        <v>0.99950000000000006</v>
      </c>
      <c r="K39" s="25"/>
      <c r="L39" s="25"/>
      <c r="M39" s="25">
        <v>1.0800000000000001E-2</v>
      </c>
    </row>
    <row r="40" spans="1:13">
      <c r="A40" s="82" t="s">
        <v>140</v>
      </c>
      <c r="B40" s="13" t="s">
        <v>75</v>
      </c>
      <c r="C40" s="13" t="s">
        <v>3</v>
      </c>
      <c r="D40" s="13">
        <v>2012</v>
      </c>
      <c r="E40" s="13">
        <v>2012</v>
      </c>
      <c r="F40" s="13" t="s">
        <v>97</v>
      </c>
      <c r="G40" s="23">
        <v>3286</v>
      </c>
      <c r="H40" s="23">
        <v>7073</v>
      </c>
      <c r="I40" s="45"/>
      <c r="J40" s="25">
        <v>1</v>
      </c>
      <c r="K40" s="25"/>
      <c r="L40" s="25"/>
      <c r="M40" s="25">
        <v>5.3600000000000002E-2</v>
      </c>
    </row>
    <row r="41" spans="1:13">
      <c r="A41" s="82" t="s">
        <v>141</v>
      </c>
      <c r="B41" s="13" t="s">
        <v>75</v>
      </c>
      <c r="C41" s="13" t="s">
        <v>3</v>
      </c>
      <c r="D41" s="13">
        <v>2012</v>
      </c>
      <c r="E41" s="13">
        <v>2012</v>
      </c>
      <c r="F41" s="13" t="s">
        <v>97</v>
      </c>
      <c r="G41" s="23">
        <v>3327</v>
      </c>
      <c r="H41" s="23">
        <v>6509</v>
      </c>
      <c r="I41" s="45"/>
      <c r="J41" s="25">
        <v>0.9748</v>
      </c>
      <c r="K41" s="25"/>
      <c r="L41" s="25"/>
      <c r="M41" s="25">
        <v>5.3600000000000002E-2</v>
      </c>
    </row>
    <row r="42" spans="1:13">
      <c r="A42" s="82" t="s">
        <v>142</v>
      </c>
      <c r="B42" s="13" t="s">
        <v>74</v>
      </c>
      <c r="C42" s="13" t="s">
        <v>3</v>
      </c>
      <c r="D42" s="13">
        <v>2012</v>
      </c>
      <c r="E42" s="13">
        <v>2012</v>
      </c>
      <c r="F42" s="13" t="s">
        <v>97</v>
      </c>
      <c r="G42" s="23">
        <v>92898</v>
      </c>
      <c r="H42" s="23">
        <v>209924</v>
      </c>
      <c r="I42" s="45"/>
      <c r="J42" s="25">
        <v>0.99609999999999999</v>
      </c>
      <c r="K42" s="25"/>
      <c r="L42" s="25"/>
      <c r="M42" s="25">
        <v>2.06E-2</v>
      </c>
    </row>
    <row r="43" spans="1:13">
      <c r="A43" s="82" t="s">
        <v>143</v>
      </c>
      <c r="B43" s="13" t="s">
        <v>74</v>
      </c>
      <c r="C43" s="13" t="s">
        <v>3</v>
      </c>
      <c r="D43" s="13">
        <v>2012</v>
      </c>
      <c r="E43" s="13">
        <v>2012</v>
      </c>
      <c r="F43" s="13" t="s">
        <v>97</v>
      </c>
      <c r="G43" s="23">
        <v>7989</v>
      </c>
      <c r="H43" s="23">
        <v>17900</v>
      </c>
      <c r="I43" s="45"/>
      <c r="J43" s="25">
        <v>0.9536</v>
      </c>
      <c r="K43" s="25"/>
      <c r="L43" s="25"/>
      <c r="M43" s="25">
        <v>5.3600000000000002E-2</v>
      </c>
    </row>
    <row r="44" spans="1:13">
      <c r="A44" s="82" t="s">
        <v>144</v>
      </c>
      <c r="B44" s="13" t="s">
        <v>75</v>
      </c>
      <c r="C44" s="13" t="s">
        <v>3</v>
      </c>
      <c r="D44" s="13">
        <v>2012</v>
      </c>
      <c r="E44" s="13">
        <v>2012</v>
      </c>
      <c r="F44" s="13" t="s">
        <v>97</v>
      </c>
      <c r="G44" s="23">
        <v>688</v>
      </c>
      <c r="H44" s="23">
        <v>1564</v>
      </c>
      <c r="I44" s="45"/>
      <c r="J44" s="25">
        <v>0.77359999999999995</v>
      </c>
      <c r="K44" s="25"/>
      <c r="L44" s="25"/>
      <c r="M44" s="25">
        <v>5.3600000000000002E-2</v>
      </c>
    </row>
    <row r="45" spans="1:13">
      <c r="A45" s="82" t="s">
        <v>145</v>
      </c>
      <c r="B45" s="13" t="s">
        <v>75</v>
      </c>
      <c r="C45" s="13" t="s">
        <v>3</v>
      </c>
      <c r="D45" s="13">
        <v>2012</v>
      </c>
      <c r="E45" s="13">
        <v>2012</v>
      </c>
      <c r="F45" s="13" t="s">
        <v>97</v>
      </c>
      <c r="G45" s="23">
        <v>104465</v>
      </c>
      <c r="H45" s="23">
        <v>259798</v>
      </c>
      <c r="I45" s="45"/>
      <c r="J45" s="25">
        <v>0.99890000000000001</v>
      </c>
      <c r="K45" s="25"/>
      <c r="L45" s="25"/>
      <c r="M45" s="25">
        <v>0.04</v>
      </c>
    </row>
    <row r="46" spans="1:13">
      <c r="A46" s="82" t="s">
        <v>146</v>
      </c>
      <c r="B46" s="13" t="s">
        <v>74</v>
      </c>
      <c r="C46" s="13" t="s">
        <v>3</v>
      </c>
      <c r="D46" s="13">
        <v>2012</v>
      </c>
      <c r="E46" s="13">
        <v>2012</v>
      </c>
      <c r="F46" s="13" t="s">
        <v>97</v>
      </c>
      <c r="G46" s="23">
        <v>87602</v>
      </c>
      <c r="H46" s="23">
        <v>200011</v>
      </c>
      <c r="I46" s="45"/>
      <c r="J46" s="25">
        <v>0.90969999999999995</v>
      </c>
      <c r="K46" s="25"/>
      <c r="L46" s="25"/>
      <c r="M46" s="25">
        <v>4.6600000000000003E-2</v>
      </c>
    </row>
    <row r="47" spans="1:13">
      <c r="A47" s="82" t="s">
        <v>147</v>
      </c>
      <c r="B47" s="13" t="s">
        <v>75</v>
      </c>
      <c r="C47" s="13" t="s">
        <v>3</v>
      </c>
      <c r="D47" s="13">
        <v>2012</v>
      </c>
      <c r="E47" s="13">
        <v>2012</v>
      </c>
      <c r="F47" s="13" t="s">
        <v>97</v>
      </c>
      <c r="G47" s="23">
        <v>2644</v>
      </c>
      <c r="H47" s="23">
        <v>6211</v>
      </c>
      <c r="I47" s="45"/>
      <c r="J47" s="25">
        <v>0.99039999999999995</v>
      </c>
      <c r="K47" s="25"/>
      <c r="L47" s="25"/>
      <c r="M47" s="25">
        <v>5.3600000000000002E-2</v>
      </c>
    </row>
    <row r="48" spans="1:13">
      <c r="A48" s="82" t="s">
        <v>148</v>
      </c>
      <c r="B48" s="13" t="s">
        <v>75</v>
      </c>
      <c r="C48" s="13" t="s">
        <v>3</v>
      </c>
      <c r="D48" s="13">
        <v>2012</v>
      </c>
      <c r="E48" s="13">
        <v>2012</v>
      </c>
      <c r="F48" s="13" t="s">
        <v>97</v>
      </c>
      <c r="G48" s="23">
        <v>143021</v>
      </c>
      <c r="H48" s="23">
        <v>346744</v>
      </c>
      <c r="I48" s="45"/>
      <c r="J48" s="25">
        <v>0.99929999999999997</v>
      </c>
      <c r="K48" s="25"/>
      <c r="L48" s="25"/>
      <c r="M48" s="25">
        <v>9.7999999999999997E-3</v>
      </c>
    </row>
    <row r="49" spans="1:13">
      <c r="A49" s="82" t="s">
        <v>149</v>
      </c>
      <c r="B49" s="13" t="s">
        <v>74</v>
      </c>
      <c r="C49" s="13" t="s">
        <v>3</v>
      </c>
      <c r="D49" s="13">
        <v>2012</v>
      </c>
      <c r="E49" s="13">
        <v>2012</v>
      </c>
      <c r="F49" s="13" t="s">
        <v>97</v>
      </c>
      <c r="G49" s="23">
        <v>108079</v>
      </c>
      <c r="H49" s="23">
        <v>240771</v>
      </c>
      <c r="I49" s="45"/>
      <c r="J49" s="25">
        <v>0.97670000000000001</v>
      </c>
      <c r="K49" s="25"/>
      <c r="L49" s="25"/>
      <c r="M49" s="25">
        <v>7.2599999999999998E-2</v>
      </c>
    </row>
    <row r="50" spans="1:13">
      <c r="A50" s="82" t="s">
        <v>150</v>
      </c>
      <c r="B50" s="13" t="s">
        <v>74</v>
      </c>
      <c r="C50" s="13" t="s">
        <v>3</v>
      </c>
      <c r="D50" s="13">
        <v>2012</v>
      </c>
      <c r="E50" s="13">
        <v>2012</v>
      </c>
      <c r="F50" s="13" t="s">
        <v>97</v>
      </c>
      <c r="G50" s="23">
        <v>32799</v>
      </c>
      <c r="H50" s="23">
        <v>50905</v>
      </c>
      <c r="I50" s="45"/>
      <c r="J50" s="25">
        <v>0.98760000000000003</v>
      </c>
      <c r="K50" s="25"/>
      <c r="L50" s="25"/>
      <c r="M50" s="25">
        <v>3.2599999999999997E-2</v>
      </c>
    </row>
    <row r="51" spans="1:13">
      <c r="A51" s="82" t="s">
        <v>151</v>
      </c>
      <c r="B51" s="13" t="s">
        <v>75</v>
      </c>
      <c r="C51" s="13" t="s">
        <v>3</v>
      </c>
      <c r="D51" s="13">
        <v>2012</v>
      </c>
      <c r="E51" s="13">
        <v>2012</v>
      </c>
      <c r="F51" s="13" t="s">
        <v>97</v>
      </c>
      <c r="G51" s="23">
        <v>41919</v>
      </c>
      <c r="H51" s="23">
        <v>104725</v>
      </c>
      <c r="I51" s="45"/>
      <c r="J51" s="25">
        <v>0.98529999999999995</v>
      </c>
      <c r="K51" s="25"/>
      <c r="L51" s="25"/>
      <c r="M51" s="25">
        <v>2.9899999999999999E-2</v>
      </c>
    </row>
    <row r="52" spans="1:13">
      <c r="A52" s="82" t="s">
        <v>152</v>
      </c>
      <c r="B52" s="13" t="s">
        <v>74</v>
      </c>
      <c r="C52" s="13" t="s">
        <v>3</v>
      </c>
      <c r="D52" s="13">
        <v>2012</v>
      </c>
      <c r="E52" s="13">
        <v>2012</v>
      </c>
      <c r="F52" s="13" t="s">
        <v>97</v>
      </c>
      <c r="G52" s="23">
        <v>9003</v>
      </c>
      <c r="H52" s="23">
        <v>17679</v>
      </c>
      <c r="I52" s="45"/>
      <c r="J52" s="25">
        <v>0.95550000000000002</v>
      </c>
      <c r="K52" s="25"/>
      <c r="L52" s="25"/>
      <c r="M52" s="25">
        <v>5.3600000000000002E-2</v>
      </c>
    </row>
    <row r="53" spans="1:13">
      <c r="A53" s="82" t="s">
        <v>153</v>
      </c>
      <c r="B53" s="13" t="s">
        <v>74</v>
      </c>
      <c r="C53" s="13" t="s">
        <v>3</v>
      </c>
      <c r="D53" s="13">
        <v>2012</v>
      </c>
      <c r="E53" s="13">
        <v>2012</v>
      </c>
      <c r="F53" s="13" t="s">
        <v>97</v>
      </c>
      <c r="G53" s="23">
        <v>12556</v>
      </c>
      <c r="H53" s="23">
        <v>26275</v>
      </c>
      <c r="I53" s="45"/>
      <c r="J53" s="25">
        <v>0.94669999999999999</v>
      </c>
      <c r="K53" s="25"/>
      <c r="L53" s="25"/>
      <c r="M53" s="25">
        <v>5.3600000000000002E-2</v>
      </c>
    </row>
    <row r="54" spans="1:13">
      <c r="A54" s="82" t="s">
        <v>154</v>
      </c>
      <c r="B54" s="13" t="s">
        <v>74</v>
      </c>
      <c r="C54" s="13" t="s">
        <v>3</v>
      </c>
      <c r="D54" s="13">
        <v>2012</v>
      </c>
      <c r="E54" s="13">
        <v>2012</v>
      </c>
      <c r="F54" s="13" t="s">
        <v>97</v>
      </c>
      <c r="G54" s="23">
        <v>13668</v>
      </c>
      <c r="H54" s="23">
        <v>31120</v>
      </c>
      <c r="I54" s="45"/>
      <c r="J54" s="25">
        <v>0.63319999999999999</v>
      </c>
      <c r="K54" s="25"/>
      <c r="L54" s="25"/>
      <c r="M54" s="25">
        <v>5.3600000000000002E-2</v>
      </c>
    </row>
    <row r="55" spans="1:13">
      <c r="A55" s="82" t="s">
        <v>155</v>
      </c>
      <c r="B55" s="13" t="s">
        <v>74</v>
      </c>
      <c r="C55" s="13" t="s">
        <v>3</v>
      </c>
      <c r="D55" s="13">
        <v>2012</v>
      </c>
      <c r="E55" s="13">
        <v>2012</v>
      </c>
      <c r="F55" s="13" t="s">
        <v>97</v>
      </c>
      <c r="G55" s="23">
        <v>46452</v>
      </c>
      <c r="H55" s="23">
        <v>100983</v>
      </c>
      <c r="I55" s="45"/>
      <c r="J55" s="25">
        <v>0.74919999999999998</v>
      </c>
      <c r="K55" s="25"/>
      <c r="L55" s="25"/>
      <c r="M55" s="25">
        <v>0</v>
      </c>
    </row>
    <row r="56" spans="1:13">
      <c r="A56" s="82" t="s">
        <v>156</v>
      </c>
      <c r="B56" s="13" t="s">
        <v>74</v>
      </c>
      <c r="C56" s="13" t="s">
        <v>3</v>
      </c>
      <c r="D56" s="13">
        <v>2012</v>
      </c>
      <c r="E56" s="13">
        <v>2012</v>
      </c>
      <c r="F56" s="13" t="s">
        <v>97</v>
      </c>
      <c r="G56" s="23">
        <v>10100</v>
      </c>
      <c r="H56" s="23">
        <v>20577</v>
      </c>
      <c r="I56" s="45"/>
      <c r="J56" s="25">
        <v>0.62529999999999997</v>
      </c>
      <c r="K56" s="25"/>
      <c r="L56" s="25"/>
      <c r="M56" s="25">
        <v>5.3600000000000002E-2</v>
      </c>
    </row>
    <row r="57" spans="1:13">
      <c r="A57" s="82" t="s">
        <v>157</v>
      </c>
      <c r="B57" s="13" t="s">
        <v>75</v>
      </c>
      <c r="C57" s="13" t="s">
        <v>3</v>
      </c>
      <c r="D57" s="13">
        <v>2012</v>
      </c>
      <c r="E57" s="13">
        <v>2012</v>
      </c>
      <c r="F57" s="13" t="s">
        <v>97</v>
      </c>
      <c r="G57" s="23">
        <v>11989</v>
      </c>
      <c r="H57" s="23">
        <v>24418</v>
      </c>
      <c r="I57" s="45"/>
      <c r="J57" s="25">
        <v>0.98750000000000004</v>
      </c>
      <c r="K57" s="25"/>
      <c r="L57" s="25"/>
      <c r="M57" s="25">
        <v>5.3600000000000002E-2</v>
      </c>
    </row>
    <row r="58" spans="1:13">
      <c r="A58" s="82" t="s">
        <v>158</v>
      </c>
      <c r="B58" s="13" t="s">
        <v>75</v>
      </c>
      <c r="C58" s="13" t="s">
        <v>3</v>
      </c>
      <c r="D58" s="13">
        <v>2012</v>
      </c>
      <c r="E58" s="13">
        <v>2012</v>
      </c>
      <c r="F58" s="13" t="s">
        <v>97</v>
      </c>
      <c r="G58" s="23">
        <v>124</v>
      </c>
      <c r="H58" s="23">
        <v>262</v>
      </c>
      <c r="I58" s="45"/>
      <c r="J58" s="25">
        <v>1</v>
      </c>
      <c r="K58" s="25"/>
      <c r="L58" s="25"/>
      <c r="M58" s="25">
        <v>5.3600000000000002E-2</v>
      </c>
    </row>
    <row r="59" spans="1:13">
      <c r="A59" s="82" t="s">
        <v>159</v>
      </c>
      <c r="B59" s="13" t="s">
        <v>75</v>
      </c>
      <c r="C59" s="13" t="s">
        <v>3</v>
      </c>
      <c r="D59" s="13">
        <v>2012</v>
      </c>
      <c r="E59" s="13">
        <v>2012</v>
      </c>
      <c r="F59" s="13" t="s">
        <v>97</v>
      </c>
      <c r="G59" s="23">
        <v>2617</v>
      </c>
      <c r="H59" s="23">
        <v>5978</v>
      </c>
      <c r="I59" s="45"/>
      <c r="J59" s="25">
        <v>1</v>
      </c>
      <c r="K59" s="25"/>
      <c r="L59" s="25"/>
      <c r="M59" s="25">
        <v>5.3600000000000002E-2</v>
      </c>
    </row>
    <row r="60" spans="1:13">
      <c r="A60" s="82" t="s">
        <v>160</v>
      </c>
      <c r="B60" s="13" t="s">
        <v>74</v>
      </c>
      <c r="C60" s="13" t="s">
        <v>3</v>
      </c>
      <c r="D60" s="13">
        <v>2012</v>
      </c>
      <c r="E60" s="13">
        <v>2012</v>
      </c>
      <c r="F60" s="13" t="s">
        <v>97</v>
      </c>
      <c r="G60" s="23">
        <v>19138</v>
      </c>
      <c r="H60" s="23">
        <v>39019</v>
      </c>
      <c r="I60" s="45"/>
      <c r="J60" s="25">
        <v>0.92269999999999996</v>
      </c>
      <c r="K60" s="25"/>
      <c r="L60" s="25"/>
      <c r="M60" s="25">
        <v>1.6500000000000001E-2</v>
      </c>
    </row>
    <row r="61" spans="1:13">
      <c r="A61" s="82" t="s">
        <v>161</v>
      </c>
      <c r="B61" s="13" t="s">
        <v>74</v>
      </c>
      <c r="C61" s="13" t="s">
        <v>3</v>
      </c>
      <c r="D61" s="13">
        <v>2012</v>
      </c>
      <c r="E61" s="13">
        <v>2012</v>
      </c>
      <c r="F61" s="13" t="s">
        <v>97</v>
      </c>
      <c r="G61" s="23">
        <v>16652</v>
      </c>
      <c r="H61" s="23">
        <v>31838</v>
      </c>
      <c r="I61" s="45"/>
      <c r="J61" s="25">
        <v>0.86250000000000004</v>
      </c>
      <c r="K61" s="25"/>
      <c r="L61" s="25"/>
      <c r="M61" s="25">
        <v>5.3600000000000002E-2</v>
      </c>
    </row>
    <row r="62" spans="1:13">
      <c r="A62" s="82" t="s">
        <v>162</v>
      </c>
      <c r="B62" s="13" t="s">
        <v>75</v>
      </c>
      <c r="C62" s="13" t="s">
        <v>3</v>
      </c>
      <c r="D62" s="13">
        <v>2012</v>
      </c>
      <c r="E62" s="13">
        <v>2012</v>
      </c>
      <c r="F62" s="13" t="s">
        <v>97</v>
      </c>
      <c r="G62" s="23">
        <v>38000</v>
      </c>
      <c r="H62" s="23">
        <v>85530</v>
      </c>
      <c r="I62" s="45"/>
      <c r="J62" s="25">
        <v>1</v>
      </c>
      <c r="K62" s="25"/>
      <c r="L62" s="25"/>
      <c r="M62" s="25">
        <v>3.8600000000000002E-2</v>
      </c>
    </row>
    <row r="63" spans="1:13">
      <c r="A63" s="82" t="s">
        <v>163</v>
      </c>
      <c r="B63" s="13" t="s">
        <v>75</v>
      </c>
      <c r="C63" s="13" t="s">
        <v>3</v>
      </c>
      <c r="D63" s="13">
        <v>2012</v>
      </c>
      <c r="E63" s="13">
        <v>2012</v>
      </c>
      <c r="F63" s="13" t="s">
        <v>97</v>
      </c>
      <c r="G63" s="23">
        <v>4773</v>
      </c>
      <c r="H63" s="23">
        <v>11667</v>
      </c>
      <c r="I63" s="45"/>
      <c r="J63" s="25">
        <v>0.92559999999999998</v>
      </c>
      <c r="K63" s="25"/>
      <c r="L63" s="25"/>
      <c r="M63" s="25">
        <v>5.3600000000000002E-2</v>
      </c>
    </row>
    <row r="64" spans="1:13">
      <c r="A64" s="82" t="s">
        <v>164</v>
      </c>
      <c r="B64" s="13" t="s">
        <v>75</v>
      </c>
      <c r="C64" s="13" t="s">
        <v>3</v>
      </c>
      <c r="D64" s="13">
        <v>2012</v>
      </c>
      <c r="E64" s="13">
        <v>2012</v>
      </c>
      <c r="F64" s="13" t="s">
        <v>97</v>
      </c>
      <c r="G64" s="23">
        <v>3993</v>
      </c>
      <c r="H64" s="23">
        <v>9410</v>
      </c>
      <c r="I64" s="45"/>
      <c r="J64" s="25">
        <v>0.89380000000000004</v>
      </c>
      <c r="K64" s="25"/>
      <c r="L64" s="25"/>
      <c r="M64" s="25">
        <v>5.3600000000000002E-2</v>
      </c>
    </row>
    <row r="65" spans="1:30">
      <c r="A65" s="82" t="s">
        <v>165</v>
      </c>
      <c r="B65" s="13" t="s">
        <v>75</v>
      </c>
      <c r="C65" s="13" t="s">
        <v>3</v>
      </c>
      <c r="D65" s="13">
        <v>2012</v>
      </c>
      <c r="E65" s="13">
        <v>2012</v>
      </c>
      <c r="F65" s="13" t="s">
        <v>97</v>
      </c>
      <c r="G65" s="23">
        <v>729</v>
      </c>
      <c r="H65" s="23">
        <v>1531</v>
      </c>
      <c r="I65" s="45"/>
      <c r="J65" s="25">
        <v>0.96430000000000005</v>
      </c>
      <c r="K65" s="25"/>
      <c r="L65" s="25"/>
      <c r="M65" s="25">
        <v>5.3600000000000002E-2</v>
      </c>
    </row>
    <row r="66" spans="1:30">
      <c r="A66" s="82" t="s">
        <v>166</v>
      </c>
      <c r="B66" s="13" t="s">
        <v>74</v>
      </c>
      <c r="C66" s="13" t="s">
        <v>3</v>
      </c>
      <c r="D66" s="13">
        <v>2012</v>
      </c>
      <c r="E66" s="13">
        <v>2012</v>
      </c>
      <c r="F66" s="13" t="s">
        <v>97</v>
      </c>
      <c r="G66" s="23">
        <v>42324</v>
      </c>
      <c r="H66" s="23">
        <v>108269</v>
      </c>
      <c r="I66" s="45"/>
      <c r="J66" s="25">
        <v>1</v>
      </c>
      <c r="K66" s="25"/>
      <c r="L66" s="25"/>
      <c r="M66" s="25">
        <v>2.1899999999999999E-2</v>
      </c>
    </row>
    <row r="67" spans="1:30">
      <c r="A67" s="82" t="s">
        <v>167</v>
      </c>
      <c r="B67" s="13" t="s">
        <v>75</v>
      </c>
      <c r="C67" s="13" t="s">
        <v>3</v>
      </c>
      <c r="D67" s="13">
        <v>2012</v>
      </c>
      <c r="E67" s="13">
        <v>2012</v>
      </c>
      <c r="F67" s="13" t="s">
        <v>97</v>
      </c>
      <c r="G67" s="23">
        <v>2735</v>
      </c>
      <c r="H67" s="23">
        <v>5211</v>
      </c>
      <c r="I67" s="45"/>
      <c r="J67" s="25">
        <v>0.98980000000000001</v>
      </c>
      <c r="K67" s="25"/>
      <c r="L67" s="25"/>
      <c r="M67" s="25">
        <v>5.3600000000000002E-2</v>
      </c>
    </row>
    <row r="68" spans="1:30">
      <c r="A68" s="82" t="s">
        <v>168</v>
      </c>
      <c r="B68" s="13" t="s">
        <v>74</v>
      </c>
      <c r="C68" s="13" t="s">
        <v>3</v>
      </c>
      <c r="D68" s="13">
        <v>2012</v>
      </c>
      <c r="E68" s="13">
        <v>2012</v>
      </c>
      <c r="F68" s="13" t="s">
        <v>97</v>
      </c>
      <c r="G68" s="23">
        <v>30437</v>
      </c>
      <c r="H68" s="23">
        <v>63349</v>
      </c>
      <c r="I68" s="45"/>
      <c r="J68" s="25">
        <v>0.97970000000000002</v>
      </c>
      <c r="K68" s="25"/>
      <c r="L68" s="25"/>
      <c r="M68" s="25">
        <v>1.23E-2</v>
      </c>
    </row>
    <row r="69" spans="1:30">
      <c r="A69" s="82" t="s">
        <v>169</v>
      </c>
      <c r="B69" s="13" t="s">
        <v>74</v>
      </c>
      <c r="C69" s="13" t="s">
        <v>3</v>
      </c>
      <c r="D69" s="13">
        <v>2012</v>
      </c>
      <c r="E69" s="13">
        <v>2012</v>
      </c>
      <c r="F69" s="13" t="s">
        <v>97</v>
      </c>
      <c r="G69" s="23">
        <v>7457</v>
      </c>
      <c r="H69" s="23">
        <v>16466</v>
      </c>
      <c r="I69" s="45"/>
      <c r="J69" s="25">
        <v>0.88839999999999997</v>
      </c>
      <c r="K69" s="25"/>
      <c r="L69" s="25"/>
      <c r="M69" s="25">
        <v>5.3600000000000002E-2</v>
      </c>
    </row>
    <row r="70" spans="1:30">
      <c r="A70" s="82" t="s">
        <v>170</v>
      </c>
      <c r="B70" s="13" t="s">
        <v>75</v>
      </c>
      <c r="C70" s="13" t="s">
        <v>3</v>
      </c>
      <c r="D70" s="13">
        <v>2012</v>
      </c>
      <c r="E70" s="13">
        <v>2012</v>
      </c>
      <c r="F70" s="13" t="s">
        <v>97</v>
      </c>
      <c r="G70" s="23">
        <v>5649</v>
      </c>
      <c r="H70" s="23">
        <v>12840</v>
      </c>
      <c r="I70" s="45"/>
      <c r="J70" s="25">
        <v>0.98550000000000004</v>
      </c>
      <c r="K70" s="25"/>
      <c r="L70" s="25"/>
      <c r="M70" s="25">
        <v>5.3600000000000002E-2</v>
      </c>
    </row>
    <row r="71" spans="1:30">
      <c r="A71" s="48" t="s">
        <v>276</v>
      </c>
      <c r="B71" s="13" t="s">
        <v>66</v>
      </c>
      <c r="C71" s="13" t="s">
        <v>182</v>
      </c>
      <c r="D71" s="13">
        <v>2012</v>
      </c>
      <c r="E71" s="13">
        <v>2012</v>
      </c>
      <c r="F71" s="13" t="s">
        <v>97</v>
      </c>
      <c r="G71" s="110"/>
      <c r="H71" s="110"/>
      <c r="I71" s="110"/>
      <c r="J71" s="111"/>
      <c r="K71" s="111"/>
      <c r="L71" s="25">
        <v>0.254</v>
      </c>
      <c r="M71" s="25">
        <v>5.3999999999999999E-2</v>
      </c>
    </row>
    <row r="72" spans="1:30">
      <c r="A72" s="48" t="s">
        <v>171</v>
      </c>
      <c r="B72" s="13" t="s">
        <v>66</v>
      </c>
      <c r="C72" s="13" t="s">
        <v>182</v>
      </c>
      <c r="D72" s="13">
        <v>2012</v>
      </c>
      <c r="E72" s="13">
        <v>2012</v>
      </c>
      <c r="F72" s="13" t="s">
        <v>97</v>
      </c>
      <c r="G72" s="23">
        <v>1765809</v>
      </c>
      <c r="H72" s="23">
        <v>3964368</v>
      </c>
      <c r="I72" s="45"/>
      <c r="J72" s="25">
        <v>0.96179999999999999</v>
      </c>
      <c r="K72" s="25"/>
      <c r="L72" s="25"/>
      <c r="M72" s="25">
        <v>3.5799999999999998E-2</v>
      </c>
      <c r="N72" s="13"/>
      <c r="O72" s="13"/>
      <c r="P72" s="13"/>
      <c r="Q72" s="13"/>
      <c r="R72" s="13"/>
      <c r="S72" s="13"/>
      <c r="T72" s="13"/>
      <c r="U72" s="13"/>
      <c r="V72" s="13"/>
      <c r="W72" s="13"/>
      <c r="X72" s="13"/>
      <c r="Y72" s="13"/>
      <c r="Z72" s="13"/>
      <c r="AA72" s="13"/>
      <c r="AB72" s="13"/>
      <c r="AC72" s="13"/>
      <c r="AD72" s="13"/>
    </row>
    <row r="73" spans="1:30">
      <c r="A73" s="48" t="s">
        <v>172</v>
      </c>
      <c r="B73" s="13" t="s">
        <v>74</v>
      </c>
      <c r="C73" s="13" t="s">
        <v>182</v>
      </c>
      <c r="D73" s="13">
        <v>2012</v>
      </c>
      <c r="E73" s="13">
        <v>2012</v>
      </c>
      <c r="F73" s="13" t="s">
        <v>97</v>
      </c>
      <c r="G73" s="23">
        <v>59760</v>
      </c>
      <c r="H73" s="23">
        <v>121959</v>
      </c>
      <c r="I73" s="45"/>
      <c r="J73" s="25">
        <v>0.92779999999999996</v>
      </c>
      <c r="K73" s="25"/>
      <c r="L73" s="25"/>
      <c r="M73" s="25">
        <v>8.8000000000000005E-3</v>
      </c>
    </row>
    <row r="74" spans="1:30">
      <c r="A74" s="48" t="s">
        <v>173</v>
      </c>
      <c r="B74" s="13" t="s">
        <v>75</v>
      </c>
      <c r="C74" s="13" t="s">
        <v>182</v>
      </c>
      <c r="D74" s="13">
        <v>2012</v>
      </c>
      <c r="E74" s="13">
        <v>2012</v>
      </c>
      <c r="F74" s="13" t="s">
        <v>97</v>
      </c>
      <c r="G74" s="23">
        <v>83</v>
      </c>
      <c r="H74" s="23">
        <v>153</v>
      </c>
      <c r="I74" s="45"/>
      <c r="J74" s="25">
        <v>1</v>
      </c>
      <c r="K74" s="25"/>
      <c r="L74" s="25"/>
      <c r="M74" s="25">
        <v>5.0599999999999999E-2</v>
      </c>
    </row>
    <row r="75" spans="1:30">
      <c r="A75" s="48" t="s">
        <v>174</v>
      </c>
      <c r="B75" s="13" t="s">
        <v>75</v>
      </c>
      <c r="C75" s="13" t="s">
        <v>182</v>
      </c>
      <c r="D75" s="13">
        <v>2012</v>
      </c>
      <c r="E75" s="13">
        <v>2012</v>
      </c>
      <c r="F75" s="13" t="s">
        <v>97</v>
      </c>
      <c r="G75" s="23">
        <v>1588</v>
      </c>
      <c r="H75" s="23">
        <v>3060</v>
      </c>
      <c r="I75" s="45"/>
      <c r="J75" s="25">
        <v>0.84550000000000003</v>
      </c>
      <c r="K75" s="25"/>
      <c r="L75" s="25"/>
      <c r="M75" s="25">
        <v>5.0599999999999999E-2</v>
      </c>
    </row>
    <row r="76" spans="1:30">
      <c r="A76" s="48" t="s">
        <v>175</v>
      </c>
      <c r="B76" s="13" t="s">
        <v>75</v>
      </c>
      <c r="C76" s="13" t="s">
        <v>182</v>
      </c>
      <c r="D76" s="13">
        <v>2012</v>
      </c>
      <c r="E76" s="13">
        <v>2012</v>
      </c>
      <c r="F76" s="13" t="s">
        <v>97</v>
      </c>
      <c r="G76" s="23">
        <v>13492</v>
      </c>
      <c r="H76" s="23">
        <v>28322</v>
      </c>
      <c r="I76" s="45"/>
      <c r="J76" s="25">
        <v>0.87760000000000005</v>
      </c>
      <c r="K76" s="25"/>
      <c r="L76" s="25"/>
      <c r="M76" s="25">
        <v>5.0599999999999999E-2</v>
      </c>
    </row>
    <row r="77" spans="1:30">
      <c r="A77" s="48" t="s">
        <v>176</v>
      </c>
      <c r="B77" s="13" t="s">
        <v>75</v>
      </c>
      <c r="C77" s="13" t="s">
        <v>182</v>
      </c>
      <c r="D77" s="13">
        <v>2012</v>
      </c>
      <c r="E77" s="13">
        <v>2012</v>
      </c>
      <c r="F77" s="13" t="s">
        <v>97</v>
      </c>
      <c r="G77" s="23">
        <v>2448</v>
      </c>
      <c r="H77" s="23">
        <v>4924</v>
      </c>
      <c r="I77" s="45"/>
      <c r="J77" s="25">
        <v>0.96030000000000004</v>
      </c>
      <c r="K77" s="25"/>
      <c r="L77" s="25"/>
      <c r="M77" s="25">
        <v>5.0599999999999999E-2</v>
      </c>
    </row>
    <row r="78" spans="1:30">
      <c r="A78" s="48" t="s">
        <v>177</v>
      </c>
      <c r="B78" s="13" t="s">
        <v>75</v>
      </c>
      <c r="C78" s="13" t="s">
        <v>182</v>
      </c>
      <c r="D78" s="13">
        <v>2012</v>
      </c>
      <c r="E78" s="13">
        <v>2012</v>
      </c>
      <c r="F78" s="13" t="s">
        <v>97</v>
      </c>
      <c r="G78" s="23">
        <v>697</v>
      </c>
      <c r="H78" s="23">
        <v>1750</v>
      </c>
      <c r="I78" s="45"/>
      <c r="J78" s="25">
        <v>1</v>
      </c>
      <c r="K78" s="25"/>
      <c r="L78" s="25"/>
      <c r="M78" s="25">
        <v>5.0599999999999999E-2</v>
      </c>
    </row>
    <row r="79" spans="1:30">
      <c r="A79" s="48" t="s">
        <v>178</v>
      </c>
      <c r="B79" s="13" t="s">
        <v>74</v>
      </c>
      <c r="C79" s="13" t="s">
        <v>182</v>
      </c>
      <c r="D79" s="13">
        <v>2012</v>
      </c>
      <c r="E79" s="13">
        <v>2012</v>
      </c>
      <c r="F79" s="13" t="s">
        <v>97</v>
      </c>
      <c r="G79" s="23">
        <v>31606</v>
      </c>
      <c r="H79" s="23">
        <v>67051</v>
      </c>
      <c r="I79" s="45"/>
      <c r="J79" s="25">
        <v>0.96340000000000003</v>
      </c>
      <c r="K79" s="25"/>
      <c r="L79" s="25"/>
      <c r="M79" s="25">
        <v>3.2399999999999998E-2</v>
      </c>
    </row>
    <row r="80" spans="1:30">
      <c r="A80" s="48" t="s">
        <v>179</v>
      </c>
      <c r="B80" s="13" t="s">
        <v>75</v>
      </c>
      <c r="C80" s="13" t="s">
        <v>182</v>
      </c>
      <c r="D80" s="13">
        <v>2012</v>
      </c>
      <c r="E80" s="13">
        <v>2012</v>
      </c>
      <c r="F80" s="13" t="s">
        <v>97</v>
      </c>
      <c r="G80" s="23">
        <v>2582</v>
      </c>
      <c r="H80" s="23">
        <v>5391</v>
      </c>
      <c r="I80" s="45"/>
      <c r="J80" s="25">
        <v>1</v>
      </c>
      <c r="K80" s="25"/>
      <c r="L80" s="25"/>
      <c r="M80" s="25">
        <v>5.0599999999999999E-2</v>
      </c>
    </row>
    <row r="81" spans="1:13">
      <c r="A81" s="48" t="s">
        <v>180</v>
      </c>
      <c r="B81" s="13" t="s">
        <v>75</v>
      </c>
      <c r="C81" s="13" t="s">
        <v>182</v>
      </c>
      <c r="D81" s="13">
        <v>2012</v>
      </c>
      <c r="E81" s="13">
        <v>2012</v>
      </c>
      <c r="F81" s="13" t="s">
        <v>97</v>
      </c>
      <c r="G81" s="23">
        <v>5914</v>
      </c>
      <c r="H81" s="23">
        <v>11487</v>
      </c>
      <c r="I81" s="45"/>
      <c r="J81" s="25">
        <v>1</v>
      </c>
      <c r="K81" s="25"/>
      <c r="L81" s="25"/>
      <c r="M81" s="25">
        <v>5.0599999999999999E-2</v>
      </c>
    </row>
    <row r="82" spans="1:13">
      <c r="A82" s="82" t="s">
        <v>122</v>
      </c>
      <c r="B82" s="13" t="s">
        <v>74</v>
      </c>
      <c r="C82" s="13" t="s">
        <v>182</v>
      </c>
      <c r="D82" s="13">
        <v>2012</v>
      </c>
      <c r="E82" s="13">
        <v>2012</v>
      </c>
      <c r="F82" s="13" t="s">
        <v>97</v>
      </c>
      <c r="G82" s="23">
        <v>87100</v>
      </c>
      <c r="H82" s="23">
        <v>212782</v>
      </c>
      <c r="I82" s="45"/>
      <c r="J82" s="25">
        <v>1</v>
      </c>
      <c r="K82" s="25"/>
      <c r="L82" s="25"/>
      <c r="M82" s="25">
        <v>1.3599999999999999E-2</v>
      </c>
    </row>
    <row r="83" spans="1:13">
      <c r="A83" s="82" t="s">
        <v>123</v>
      </c>
      <c r="B83" s="13" t="s">
        <v>75</v>
      </c>
      <c r="C83" s="13" t="s">
        <v>182</v>
      </c>
      <c r="D83" s="13">
        <v>2012</v>
      </c>
      <c r="E83" s="13">
        <v>2012</v>
      </c>
      <c r="F83" s="13" t="s">
        <v>97</v>
      </c>
      <c r="G83" s="23">
        <v>1358</v>
      </c>
      <c r="H83" s="23">
        <v>3443</v>
      </c>
      <c r="I83" s="45"/>
      <c r="J83" s="25">
        <v>1</v>
      </c>
      <c r="K83" s="25"/>
      <c r="L83" s="25"/>
      <c r="M83" s="25">
        <v>5.0599999999999999E-2</v>
      </c>
    </row>
    <row r="84" spans="1:13">
      <c r="A84" s="82" t="s">
        <v>124</v>
      </c>
      <c r="B84" s="13" t="s">
        <v>75</v>
      </c>
      <c r="C84" s="13" t="s">
        <v>182</v>
      </c>
      <c r="D84" s="13">
        <v>2012</v>
      </c>
      <c r="E84" s="13">
        <v>2012</v>
      </c>
      <c r="F84" s="13" t="s">
        <v>97</v>
      </c>
      <c r="G84" s="23">
        <v>7866</v>
      </c>
      <c r="H84" s="23">
        <v>15006</v>
      </c>
      <c r="I84" s="45"/>
      <c r="J84" s="25">
        <v>0.95809999999999995</v>
      </c>
      <c r="K84" s="25"/>
      <c r="L84" s="25"/>
      <c r="M84" s="25">
        <v>5.0599999999999999E-2</v>
      </c>
    </row>
    <row r="85" spans="1:13">
      <c r="A85" s="82" t="s">
        <v>125</v>
      </c>
      <c r="B85" s="13" t="s">
        <v>75</v>
      </c>
      <c r="C85" s="13" t="s">
        <v>182</v>
      </c>
      <c r="D85" s="13">
        <v>2012</v>
      </c>
      <c r="E85" s="13">
        <v>2012</v>
      </c>
      <c r="F85" s="13" t="s">
        <v>97</v>
      </c>
      <c r="G85" s="23">
        <v>13627</v>
      </c>
      <c r="H85" s="23">
        <v>35101</v>
      </c>
      <c r="I85" s="45"/>
      <c r="J85" s="25">
        <v>1</v>
      </c>
      <c r="K85" s="25"/>
      <c r="L85" s="25"/>
      <c r="M85" s="25">
        <v>5.0599999999999999E-2</v>
      </c>
    </row>
    <row r="86" spans="1:13">
      <c r="A86" s="82" t="s">
        <v>126</v>
      </c>
      <c r="B86" s="13" t="s">
        <v>75</v>
      </c>
      <c r="C86" s="13" t="s">
        <v>182</v>
      </c>
      <c r="D86" s="13">
        <v>2012</v>
      </c>
      <c r="E86" s="13">
        <v>2012</v>
      </c>
      <c r="F86" s="13" t="s">
        <v>97</v>
      </c>
      <c r="G86" s="23">
        <v>963</v>
      </c>
      <c r="H86" s="23">
        <v>1960</v>
      </c>
      <c r="I86" s="45"/>
      <c r="J86" s="25">
        <v>1</v>
      </c>
      <c r="K86" s="25"/>
      <c r="L86" s="25"/>
      <c r="M86" s="25">
        <v>5.0599999999999999E-2</v>
      </c>
    </row>
    <row r="87" spans="1:13">
      <c r="A87" s="82" t="s">
        <v>127</v>
      </c>
      <c r="B87" s="13" t="s">
        <v>75</v>
      </c>
      <c r="C87" s="13" t="s">
        <v>182</v>
      </c>
      <c r="D87" s="13">
        <v>2012</v>
      </c>
      <c r="E87" s="13">
        <v>2012</v>
      </c>
      <c r="F87" s="13" t="s">
        <v>97</v>
      </c>
      <c r="G87" s="23">
        <v>55737</v>
      </c>
      <c r="H87" s="23">
        <v>137242</v>
      </c>
      <c r="I87" s="45"/>
      <c r="J87" s="25">
        <v>0.98750000000000004</v>
      </c>
      <c r="K87" s="25"/>
      <c r="L87" s="25"/>
      <c r="M87" s="25">
        <v>4.6100000000000002E-2</v>
      </c>
    </row>
    <row r="88" spans="1:13">
      <c r="A88" s="82" t="s">
        <v>128</v>
      </c>
      <c r="B88" s="13" t="s">
        <v>75</v>
      </c>
      <c r="C88" s="13" t="s">
        <v>182</v>
      </c>
      <c r="D88" s="13">
        <v>2012</v>
      </c>
      <c r="E88" s="13">
        <v>2012</v>
      </c>
      <c r="F88" s="13" t="s">
        <v>97</v>
      </c>
      <c r="G88" s="23">
        <v>9499</v>
      </c>
      <c r="H88" s="23">
        <v>22908</v>
      </c>
      <c r="I88" s="45"/>
      <c r="J88" s="25">
        <v>1</v>
      </c>
      <c r="K88" s="25"/>
      <c r="L88" s="25"/>
      <c r="M88" s="25">
        <v>5.0599999999999999E-2</v>
      </c>
    </row>
    <row r="89" spans="1:13">
      <c r="A89" s="82" t="s">
        <v>129</v>
      </c>
      <c r="B89" s="13" t="s">
        <v>75</v>
      </c>
      <c r="C89" s="13" t="s">
        <v>182</v>
      </c>
      <c r="D89" s="13">
        <v>2012</v>
      </c>
      <c r="E89" s="13">
        <v>2012</v>
      </c>
      <c r="F89" s="13" t="s">
        <v>97</v>
      </c>
      <c r="G89" s="23">
        <v>4940</v>
      </c>
      <c r="H89" s="23">
        <v>10049</v>
      </c>
      <c r="I89" s="45"/>
      <c r="J89" s="25">
        <v>0.95650000000000002</v>
      </c>
      <c r="K89" s="25"/>
      <c r="L89" s="25"/>
      <c r="M89" s="25">
        <v>5.0599999999999999E-2</v>
      </c>
    </row>
    <row r="90" spans="1:13">
      <c r="A90" s="82" t="s">
        <v>130</v>
      </c>
      <c r="B90" s="13" t="s">
        <v>75</v>
      </c>
      <c r="C90" s="13" t="s">
        <v>182</v>
      </c>
      <c r="D90" s="13">
        <v>2012</v>
      </c>
      <c r="E90" s="13">
        <v>2012</v>
      </c>
      <c r="F90" s="13" t="s">
        <v>97</v>
      </c>
      <c r="G90" s="23">
        <v>1372</v>
      </c>
      <c r="H90" s="23">
        <v>2916</v>
      </c>
      <c r="I90" s="45"/>
      <c r="J90" s="25">
        <v>0.97809999999999997</v>
      </c>
      <c r="K90" s="25"/>
      <c r="L90" s="25"/>
      <c r="M90" s="25">
        <v>5.0599999999999999E-2</v>
      </c>
    </row>
    <row r="91" spans="1:13">
      <c r="A91" s="82" t="s">
        <v>131</v>
      </c>
      <c r="B91" s="13" t="s">
        <v>76</v>
      </c>
      <c r="C91" s="13" t="s">
        <v>182</v>
      </c>
      <c r="D91" s="13">
        <v>2012</v>
      </c>
      <c r="E91" s="13">
        <v>2012</v>
      </c>
      <c r="F91" s="13" t="s">
        <v>97</v>
      </c>
      <c r="G91" s="23">
        <v>491022</v>
      </c>
      <c r="H91" s="23">
        <v>1053337</v>
      </c>
      <c r="I91" s="45"/>
      <c r="J91" s="25">
        <v>0.96850000000000003</v>
      </c>
      <c r="K91" s="25"/>
      <c r="L91" s="25"/>
      <c r="M91" s="25">
        <v>4.1200000000000001E-2</v>
      </c>
    </row>
    <row r="92" spans="1:13">
      <c r="A92" s="82" t="s">
        <v>132</v>
      </c>
      <c r="B92" s="13" t="s">
        <v>75</v>
      </c>
      <c r="C92" s="13" t="s">
        <v>182</v>
      </c>
      <c r="D92" s="13">
        <v>2012</v>
      </c>
      <c r="E92" s="13">
        <v>2012</v>
      </c>
      <c r="F92" s="13" t="s">
        <v>97</v>
      </c>
      <c r="G92" s="23">
        <v>10389</v>
      </c>
      <c r="H92" s="23">
        <v>26463</v>
      </c>
      <c r="I92" s="45"/>
      <c r="J92" s="25">
        <v>0.98180000000000001</v>
      </c>
      <c r="K92" s="25"/>
      <c r="L92" s="25"/>
      <c r="M92" s="25">
        <v>5.0599999999999999E-2</v>
      </c>
    </row>
    <row r="93" spans="1:13">
      <c r="A93" s="82" t="s">
        <v>133</v>
      </c>
      <c r="B93" s="13" t="s">
        <v>75</v>
      </c>
      <c r="C93" s="13" t="s">
        <v>182</v>
      </c>
      <c r="D93" s="13">
        <v>2012</v>
      </c>
      <c r="E93" s="13">
        <v>2012</v>
      </c>
      <c r="F93" s="13" t="s">
        <v>97</v>
      </c>
      <c r="G93" s="23">
        <v>5364</v>
      </c>
      <c r="H93" s="23">
        <v>9034</v>
      </c>
      <c r="I93" s="45"/>
      <c r="J93" s="25">
        <v>0</v>
      </c>
      <c r="K93" s="25"/>
      <c r="L93" s="25"/>
      <c r="M93" s="25">
        <v>5.0599999999999999E-2</v>
      </c>
    </row>
    <row r="94" spans="1:13">
      <c r="A94" s="82" t="s">
        <v>134</v>
      </c>
      <c r="B94" s="13" t="s">
        <v>75</v>
      </c>
      <c r="C94" s="13" t="s">
        <v>182</v>
      </c>
      <c r="D94" s="13">
        <v>2012</v>
      </c>
      <c r="E94" s="13">
        <v>2012</v>
      </c>
      <c r="F94" s="13" t="s">
        <v>97</v>
      </c>
      <c r="G94" s="23">
        <v>834</v>
      </c>
      <c r="H94" s="23">
        <v>1732</v>
      </c>
      <c r="I94" s="45"/>
      <c r="J94" s="25">
        <v>0.9375</v>
      </c>
      <c r="K94" s="25"/>
      <c r="L94" s="25"/>
      <c r="M94" s="25">
        <v>5.0599999999999999E-2</v>
      </c>
    </row>
    <row r="95" spans="1:13">
      <c r="A95" s="82" t="s">
        <v>135</v>
      </c>
      <c r="B95" s="13" t="s">
        <v>75</v>
      </c>
      <c r="C95" s="13" t="s">
        <v>182</v>
      </c>
      <c r="D95" s="13">
        <v>2012</v>
      </c>
      <c r="E95" s="13">
        <v>2012</v>
      </c>
      <c r="F95" s="13" t="s">
        <v>97</v>
      </c>
      <c r="G95" s="23">
        <v>6910</v>
      </c>
      <c r="H95" s="23">
        <v>13528</v>
      </c>
      <c r="I95" s="45"/>
      <c r="J95" s="25">
        <v>0.99390000000000001</v>
      </c>
      <c r="K95" s="25"/>
      <c r="L95" s="25"/>
      <c r="M95" s="25">
        <v>5.0599999999999999E-2</v>
      </c>
    </row>
    <row r="96" spans="1:13">
      <c r="A96" s="82" t="s">
        <v>136</v>
      </c>
      <c r="B96" s="13" t="s">
        <v>75</v>
      </c>
      <c r="C96" s="13" t="s">
        <v>182</v>
      </c>
      <c r="D96" s="13">
        <v>2012</v>
      </c>
      <c r="E96" s="13">
        <v>2012</v>
      </c>
      <c r="F96" s="13" t="s">
        <v>97</v>
      </c>
      <c r="G96" s="23">
        <v>21364</v>
      </c>
      <c r="H96" s="23">
        <v>53038</v>
      </c>
      <c r="I96" s="45"/>
      <c r="J96" s="25">
        <v>0.98599999999999999</v>
      </c>
      <c r="K96" s="25"/>
      <c r="L96" s="25"/>
      <c r="M96" s="25">
        <v>2.75E-2</v>
      </c>
    </row>
    <row r="97" spans="1:13">
      <c r="A97" s="82" t="s">
        <v>137</v>
      </c>
      <c r="B97" s="13" t="s">
        <v>75</v>
      </c>
      <c r="C97" s="13" t="s">
        <v>182</v>
      </c>
      <c r="D97" s="13">
        <v>2012</v>
      </c>
      <c r="E97" s="13">
        <v>2012</v>
      </c>
      <c r="F97" s="13" t="s">
        <v>97</v>
      </c>
      <c r="G97" s="23">
        <v>431</v>
      </c>
      <c r="H97" s="23">
        <v>1029</v>
      </c>
      <c r="I97" s="45"/>
      <c r="J97" s="25">
        <v>0.95830000000000004</v>
      </c>
      <c r="K97" s="25"/>
      <c r="L97" s="25"/>
      <c r="M97" s="25">
        <v>5.0599999999999999E-2</v>
      </c>
    </row>
    <row r="98" spans="1:13">
      <c r="A98" s="82" t="s">
        <v>138</v>
      </c>
      <c r="B98" s="13" t="s">
        <v>75</v>
      </c>
      <c r="C98" s="13" t="s">
        <v>182</v>
      </c>
      <c r="D98" s="13">
        <v>2012</v>
      </c>
      <c r="E98" s="13">
        <v>2012</v>
      </c>
      <c r="F98" s="13" t="s">
        <v>97</v>
      </c>
      <c r="G98" s="23">
        <v>462</v>
      </c>
      <c r="H98" s="23">
        <v>734</v>
      </c>
      <c r="I98" s="45"/>
      <c r="J98" s="25">
        <v>0.93679999999999997</v>
      </c>
      <c r="K98" s="25"/>
      <c r="L98" s="25"/>
      <c r="M98" s="25">
        <v>5.0599999999999999E-2</v>
      </c>
    </row>
    <row r="99" spans="1:13">
      <c r="A99" s="82" t="s">
        <v>139</v>
      </c>
      <c r="B99" s="13" t="s">
        <v>75</v>
      </c>
      <c r="C99" s="13" t="s">
        <v>182</v>
      </c>
      <c r="D99" s="13">
        <v>2012</v>
      </c>
      <c r="E99" s="13">
        <v>2012</v>
      </c>
      <c r="F99" s="13" t="s">
        <v>97</v>
      </c>
      <c r="G99" s="23">
        <v>19883</v>
      </c>
      <c r="H99" s="23">
        <v>46149</v>
      </c>
      <c r="I99" s="45"/>
      <c r="J99" s="25">
        <v>1</v>
      </c>
      <c r="K99" s="25"/>
      <c r="L99" s="25"/>
      <c r="M99" s="25">
        <v>1.17E-2</v>
      </c>
    </row>
    <row r="100" spans="1:13">
      <c r="A100" s="82" t="s">
        <v>140</v>
      </c>
      <c r="B100" s="13" t="s">
        <v>75</v>
      </c>
      <c r="C100" s="13" t="s">
        <v>182</v>
      </c>
      <c r="D100" s="13">
        <v>2012</v>
      </c>
      <c r="E100" s="13">
        <v>2012</v>
      </c>
      <c r="F100" s="13" t="s">
        <v>97</v>
      </c>
      <c r="G100" s="23">
        <v>3285</v>
      </c>
      <c r="H100" s="23">
        <v>7053</v>
      </c>
      <c r="I100" s="45"/>
      <c r="J100" s="25">
        <v>1</v>
      </c>
      <c r="K100" s="25"/>
      <c r="L100" s="25"/>
      <c r="M100" s="25">
        <v>5.0599999999999999E-2</v>
      </c>
    </row>
    <row r="101" spans="1:13">
      <c r="A101" s="82" t="s">
        <v>141</v>
      </c>
      <c r="B101" s="13" t="s">
        <v>75</v>
      </c>
      <c r="C101" s="13" t="s">
        <v>182</v>
      </c>
      <c r="D101" s="13">
        <v>2012</v>
      </c>
      <c r="E101" s="13">
        <v>2012</v>
      </c>
      <c r="F101" s="13" t="s">
        <v>97</v>
      </c>
      <c r="G101" s="23">
        <v>3402</v>
      </c>
      <c r="H101" s="23">
        <v>6655</v>
      </c>
      <c r="I101" s="45"/>
      <c r="J101" s="25">
        <v>0.97</v>
      </c>
      <c r="K101" s="25"/>
      <c r="L101" s="25"/>
      <c r="M101" s="25">
        <v>5.0599999999999999E-2</v>
      </c>
    </row>
    <row r="102" spans="1:13">
      <c r="A102" s="82" t="s">
        <v>142</v>
      </c>
      <c r="B102" s="13" t="s">
        <v>74</v>
      </c>
      <c r="C102" s="13" t="s">
        <v>182</v>
      </c>
      <c r="D102" s="13">
        <v>2012</v>
      </c>
      <c r="E102" s="13">
        <v>2012</v>
      </c>
      <c r="F102" s="13" t="s">
        <v>97</v>
      </c>
      <c r="G102" s="23">
        <v>92979</v>
      </c>
      <c r="H102" s="23">
        <v>210701</v>
      </c>
      <c r="I102" s="45"/>
      <c r="J102" s="25">
        <v>0.99770000000000003</v>
      </c>
      <c r="K102" s="25"/>
      <c r="L102" s="25"/>
      <c r="M102" s="25">
        <v>1.89E-2</v>
      </c>
    </row>
    <row r="103" spans="1:13">
      <c r="A103" s="82" t="s">
        <v>143</v>
      </c>
      <c r="B103" s="13" t="s">
        <v>74</v>
      </c>
      <c r="C103" s="13" t="s">
        <v>182</v>
      </c>
      <c r="D103" s="13">
        <v>2012</v>
      </c>
      <c r="E103" s="13">
        <v>2012</v>
      </c>
      <c r="F103" s="13" t="s">
        <v>97</v>
      </c>
      <c r="G103" s="23">
        <v>7999</v>
      </c>
      <c r="H103" s="23">
        <v>17950</v>
      </c>
      <c r="I103" s="45"/>
      <c r="J103" s="25">
        <v>0.95069999999999999</v>
      </c>
      <c r="K103" s="25"/>
      <c r="L103" s="25"/>
      <c r="M103" s="25">
        <v>5.0599999999999999E-2</v>
      </c>
    </row>
    <row r="104" spans="1:13">
      <c r="A104" s="82" t="s">
        <v>144</v>
      </c>
      <c r="B104" s="13" t="s">
        <v>75</v>
      </c>
      <c r="C104" s="13" t="s">
        <v>182</v>
      </c>
      <c r="D104" s="13">
        <v>2012</v>
      </c>
      <c r="E104" s="13">
        <v>2012</v>
      </c>
      <c r="F104" s="13" t="s">
        <v>97</v>
      </c>
      <c r="G104" s="23">
        <v>721</v>
      </c>
      <c r="H104" s="23">
        <v>1608</v>
      </c>
      <c r="I104" s="45"/>
      <c r="J104" s="25">
        <v>0.85709999999999997</v>
      </c>
      <c r="K104" s="25"/>
      <c r="L104" s="25"/>
      <c r="M104" s="25">
        <v>5.0599999999999999E-2</v>
      </c>
    </row>
    <row r="105" spans="1:13">
      <c r="A105" s="82" t="s">
        <v>145</v>
      </c>
      <c r="B105" s="13" t="s">
        <v>75</v>
      </c>
      <c r="C105" s="13" t="s">
        <v>182</v>
      </c>
      <c r="D105" s="13">
        <v>2012</v>
      </c>
      <c r="E105" s="13">
        <v>2012</v>
      </c>
      <c r="F105" s="13" t="s">
        <v>97</v>
      </c>
      <c r="G105" s="23">
        <v>104129</v>
      </c>
      <c r="H105" s="23">
        <v>259228</v>
      </c>
      <c r="I105" s="45"/>
      <c r="J105" s="25">
        <v>0.99980000000000002</v>
      </c>
      <c r="K105" s="25"/>
      <c r="L105" s="25"/>
      <c r="M105" s="25">
        <v>3.56E-2</v>
      </c>
    </row>
    <row r="106" spans="1:13">
      <c r="A106" s="82" t="s">
        <v>146</v>
      </c>
      <c r="B106" s="13" t="s">
        <v>74</v>
      </c>
      <c r="C106" s="13" t="s">
        <v>182</v>
      </c>
      <c r="D106" s="13">
        <v>2012</v>
      </c>
      <c r="E106" s="13">
        <v>2012</v>
      </c>
      <c r="F106" s="13" t="s">
        <v>97</v>
      </c>
      <c r="G106" s="23">
        <v>87664</v>
      </c>
      <c r="H106" s="23">
        <v>200240</v>
      </c>
      <c r="I106" s="45"/>
      <c r="J106" s="25">
        <v>0.97170000000000001</v>
      </c>
      <c r="K106" s="25"/>
      <c r="L106" s="25"/>
      <c r="M106" s="25">
        <v>4.5999999999999999E-2</v>
      </c>
    </row>
    <row r="107" spans="1:13">
      <c r="A107" s="82" t="s">
        <v>147</v>
      </c>
      <c r="B107" s="13" t="s">
        <v>75</v>
      </c>
      <c r="C107" s="13" t="s">
        <v>182</v>
      </c>
      <c r="D107" s="13">
        <v>2012</v>
      </c>
      <c r="E107" s="13">
        <v>2012</v>
      </c>
      <c r="F107" s="13" t="s">
        <v>97</v>
      </c>
      <c r="G107" s="23">
        <v>2661</v>
      </c>
      <c r="H107" s="23">
        <v>6276</v>
      </c>
      <c r="I107" s="45"/>
      <c r="J107" s="25">
        <v>0.97789999999999999</v>
      </c>
      <c r="K107" s="25"/>
      <c r="L107" s="25"/>
      <c r="M107" s="25">
        <v>5.0599999999999999E-2</v>
      </c>
    </row>
    <row r="108" spans="1:13">
      <c r="A108" s="82" t="s">
        <v>148</v>
      </c>
      <c r="B108" s="13" t="s">
        <v>75</v>
      </c>
      <c r="C108" s="13" t="s">
        <v>182</v>
      </c>
      <c r="D108" s="13">
        <v>2012</v>
      </c>
      <c r="E108" s="13">
        <v>2012</v>
      </c>
      <c r="F108" s="13" t="s">
        <v>97</v>
      </c>
      <c r="G108" s="23">
        <v>143618</v>
      </c>
      <c r="H108" s="23">
        <v>347748</v>
      </c>
      <c r="I108" s="45"/>
      <c r="J108" s="25">
        <v>0.99919999999999998</v>
      </c>
      <c r="K108" s="25"/>
      <c r="L108" s="25"/>
      <c r="M108" s="25">
        <v>8.0999999999999996E-3</v>
      </c>
    </row>
    <row r="109" spans="1:13">
      <c r="A109" s="82" t="s">
        <v>149</v>
      </c>
      <c r="B109" s="13" t="s">
        <v>74</v>
      </c>
      <c r="C109" s="13" t="s">
        <v>182</v>
      </c>
      <c r="D109" s="13">
        <v>2012</v>
      </c>
      <c r="E109" s="13">
        <v>2012</v>
      </c>
      <c r="F109" s="13" t="s">
        <v>97</v>
      </c>
      <c r="G109" s="23">
        <v>107563</v>
      </c>
      <c r="H109" s="23">
        <v>241222</v>
      </c>
      <c r="I109" s="45"/>
      <c r="J109" s="25">
        <v>0.98770000000000002</v>
      </c>
      <c r="K109" s="25"/>
      <c r="L109" s="25"/>
      <c r="M109" s="25">
        <v>7.3200000000000001E-2</v>
      </c>
    </row>
    <row r="110" spans="1:13">
      <c r="A110" s="82" t="s">
        <v>150</v>
      </c>
      <c r="B110" s="13" t="s">
        <v>74</v>
      </c>
      <c r="C110" s="13" t="s">
        <v>182</v>
      </c>
      <c r="D110" s="13">
        <v>2012</v>
      </c>
      <c r="E110" s="13">
        <v>2012</v>
      </c>
      <c r="F110" s="13" t="s">
        <v>97</v>
      </c>
      <c r="G110" s="23">
        <v>32686</v>
      </c>
      <c r="H110" s="23">
        <v>50921</v>
      </c>
      <c r="I110" s="45"/>
      <c r="J110" s="25">
        <v>0.98640000000000005</v>
      </c>
      <c r="K110" s="25"/>
      <c r="L110" s="25"/>
      <c r="M110" s="25">
        <v>2.4299999999999999E-2</v>
      </c>
    </row>
    <row r="111" spans="1:13">
      <c r="A111" s="82" t="s">
        <v>151</v>
      </c>
      <c r="B111" s="13" t="s">
        <v>75</v>
      </c>
      <c r="C111" s="13" t="s">
        <v>182</v>
      </c>
      <c r="D111" s="13">
        <v>2012</v>
      </c>
      <c r="E111" s="13">
        <v>2012</v>
      </c>
      <c r="F111" s="13" t="s">
        <v>97</v>
      </c>
      <c r="G111" s="23">
        <v>42404</v>
      </c>
      <c r="H111" s="23">
        <v>105710</v>
      </c>
      <c r="I111" s="45"/>
      <c r="J111" s="25">
        <v>0.98319999999999996</v>
      </c>
      <c r="K111" s="25"/>
      <c r="L111" s="25"/>
      <c r="M111" s="25">
        <v>3.0700000000000002E-2</v>
      </c>
    </row>
    <row r="112" spans="1:13">
      <c r="A112" s="82" t="s">
        <v>152</v>
      </c>
      <c r="B112" s="13" t="s">
        <v>74</v>
      </c>
      <c r="C112" s="13" t="s">
        <v>182</v>
      </c>
      <c r="D112" s="13">
        <v>2012</v>
      </c>
      <c r="E112" s="13">
        <v>2012</v>
      </c>
      <c r="F112" s="13" t="s">
        <v>97</v>
      </c>
      <c r="G112" s="23">
        <v>8949</v>
      </c>
      <c r="H112" s="23">
        <v>17625</v>
      </c>
      <c r="I112" s="45"/>
      <c r="J112" s="25">
        <v>0.96960000000000002</v>
      </c>
      <c r="K112" s="25"/>
      <c r="L112" s="25"/>
      <c r="M112" s="25">
        <v>5.0599999999999999E-2</v>
      </c>
    </row>
    <row r="113" spans="1:13">
      <c r="A113" s="82" t="s">
        <v>153</v>
      </c>
      <c r="B113" s="13" t="s">
        <v>74</v>
      </c>
      <c r="C113" s="13" t="s">
        <v>182</v>
      </c>
      <c r="D113" s="13">
        <v>2012</v>
      </c>
      <c r="E113" s="13">
        <v>2012</v>
      </c>
      <c r="F113" s="13" t="s">
        <v>97</v>
      </c>
      <c r="G113" s="23">
        <v>12560</v>
      </c>
      <c r="H113" s="23">
        <v>26474</v>
      </c>
      <c r="I113" s="45"/>
      <c r="J113" s="25">
        <v>0.9647</v>
      </c>
      <c r="K113" s="25"/>
      <c r="L113" s="25"/>
      <c r="M113" s="25">
        <v>5.0599999999999999E-2</v>
      </c>
    </row>
    <row r="114" spans="1:13">
      <c r="A114" s="82" t="s">
        <v>154</v>
      </c>
      <c r="B114" s="13" t="s">
        <v>74</v>
      </c>
      <c r="C114" s="13" t="s">
        <v>182</v>
      </c>
      <c r="D114" s="13">
        <v>2012</v>
      </c>
      <c r="E114" s="13">
        <v>2012</v>
      </c>
      <c r="F114" s="13" t="s">
        <v>97</v>
      </c>
      <c r="G114" s="23">
        <v>14085</v>
      </c>
      <c r="H114" s="23">
        <v>32078</v>
      </c>
      <c r="I114" s="45"/>
      <c r="J114" s="25">
        <v>0.51719999999999999</v>
      </c>
      <c r="K114" s="25"/>
      <c r="L114" s="25"/>
      <c r="M114" s="25">
        <v>5.0599999999999999E-2</v>
      </c>
    </row>
    <row r="115" spans="1:13">
      <c r="A115" s="82" t="s">
        <v>155</v>
      </c>
      <c r="B115" s="13" t="s">
        <v>74</v>
      </c>
      <c r="C115" s="13" t="s">
        <v>182</v>
      </c>
      <c r="D115" s="13">
        <v>2012</v>
      </c>
      <c r="E115" s="13">
        <v>2012</v>
      </c>
      <c r="F115" s="13" t="s">
        <v>97</v>
      </c>
      <c r="G115" s="23">
        <v>47126</v>
      </c>
      <c r="H115" s="23">
        <v>102207</v>
      </c>
      <c r="I115" s="45"/>
      <c r="J115" s="25">
        <v>0.76139999999999997</v>
      </c>
      <c r="K115" s="25"/>
      <c r="L115" s="25"/>
      <c r="M115" s="25">
        <v>0</v>
      </c>
    </row>
    <row r="116" spans="1:13">
      <c r="A116" s="82" t="s">
        <v>156</v>
      </c>
      <c r="B116" s="13" t="s">
        <v>74</v>
      </c>
      <c r="C116" s="13" t="s">
        <v>182</v>
      </c>
      <c r="D116" s="13">
        <v>2012</v>
      </c>
      <c r="E116" s="13">
        <v>2012</v>
      </c>
      <c r="F116" s="13" t="s">
        <v>97</v>
      </c>
      <c r="G116" s="23">
        <v>10280</v>
      </c>
      <c r="H116" s="23">
        <v>21611</v>
      </c>
      <c r="I116" s="45"/>
      <c r="J116" s="25">
        <v>0.79810000000000003</v>
      </c>
      <c r="K116" s="25"/>
      <c r="L116" s="25"/>
      <c r="M116" s="25">
        <v>5.0599999999999999E-2</v>
      </c>
    </row>
    <row r="117" spans="1:13">
      <c r="A117" s="82" t="s">
        <v>157</v>
      </c>
      <c r="B117" s="13" t="s">
        <v>75</v>
      </c>
      <c r="C117" s="13" t="s">
        <v>182</v>
      </c>
      <c r="D117" s="13">
        <v>2012</v>
      </c>
      <c r="E117" s="13">
        <v>2012</v>
      </c>
      <c r="F117" s="13" t="s">
        <v>97</v>
      </c>
      <c r="G117" s="23">
        <v>12079</v>
      </c>
      <c r="H117" s="23">
        <v>24492</v>
      </c>
      <c r="I117" s="45"/>
      <c r="J117" s="25">
        <v>0.96020000000000005</v>
      </c>
      <c r="K117" s="25"/>
      <c r="L117" s="25"/>
      <c r="M117" s="25">
        <v>5.0599999999999999E-2</v>
      </c>
    </row>
    <row r="118" spans="1:13">
      <c r="A118" s="82" t="s">
        <v>158</v>
      </c>
      <c r="B118" s="13" t="s">
        <v>75</v>
      </c>
      <c r="C118" s="13" t="s">
        <v>182</v>
      </c>
      <c r="D118" s="13">
        <v>2012</v>
      </c>
      <c r="E118" s="13">
        <v>2012</v>
      </c>
      <c r="F118" s="13" t="s">
        <v>97</v>
      </c>
      <c r="G118" s="23">
        <v>126</v>
      </c>
      <c r="H118" s="23">
        <v>260</v>
      </c>
      <c r="I118" s="45"/>
      <c r="J118" s="25">
        <v>1</v>
      </c>
      <c r="K118" s="25"/>
      <c r="L118" s="25"/>
      <c r="M118" s="25">
        <v>5.0599999999999999E-2</v>
      </c>
    </row>
    <row r="119" spans="1:13">
      <c r="A119" s="82" t="s">
        <v>159</v>
      </c>
      <c r="B119" s="13" t="s">
        <v>75</v>
      </c>
      <c r="C119" s="13" t="s">
        <v>182</v>
      </c>
      <c r="D119" s="13">
        <v>2012</v>
      </c>
      <c r="E119" s="13">
        <v>2012</v>
      </c>
      <c r="F119" s="13" t="s">
        <v>97</v>
      </c>
      <c r="G119" s="23">
        <v>2673</v>
      </c>
      <c r="H119" s="23">
        <v>6071</v>
      </c>
      <c r="I119" s="45"/>
      <c r="J119" s="25">
        <v>1</v>
      </c>
      <c r="K119" s="25"/>
      <c r="L119" s="25"/>
      <c r="M119" s="25">
        <v>5.0599999999999999E-2</v>
      </c>
    </row>
    <row r="120" spans="1:13">
      <c r="A120" s="82" t="s">
        <v>160</v>
      </c>
      <c r="B120" s="13" t="s">
        <v>74</v>
      </c>
      <c r="C120" s="13" t="s">
        <v>182</v>
      </c>
      <c r="D120" s="13">
        <v>2012</v>
      </c>
      <c r="E120" s="13">
        <v>2012</v>
      </c>
      <c r="F120" s="13" t="s">
        <v>97</v>
      </c>
      <c r="G120" s="23">
        <v>19069</v>
      </c>
      <c r="H120" s="23">
        <v>39037</v>
      </c>
      <c r="I120" s="45"/>
      <c r="J120" s="25">
        <v>0.91900000000000004</v>
      </c>
      <c r="K120" s="25"/>
      <c r="L120" s="25"/>
      <c r="M120" s="25">
        <v>1.3299999999999999E-2</v>
      </c>
    </row>
    <row r="121" spans="1:13">
      <c r="A121" s="82" t="s">
        <v>161</v>
      </c>
      <c r="B121" s="13" t="s">
        <v>74</v>
      </c>
      <c r="C121" s="13" t="s">
        <v>182</v>
      </c>
      <c r="D121" s="13">
        <v>2012</v>
      </c>
      <c r="E121" s="13">
        <v>2012</v>
      </c>
      <c r="F121" s="13" t="s">
        <v>97</v>
      </c>
      <c r="G121" s="23">
        <v>16831</v>
      </c>
      <c r="H121" s="23">
        <v>32050</v>
      </c>
      <c r="I121" s="45"/>
      <c r="J121" s="25">
        <v>0.85370000000000001</v>
      </c>
      <c r="K121" s="25"/>
      <c r="L121" s="25"/>
      <c r="M121" s="25">
        <v>5.0599999999999999E-2</v>
      </c>
    </row>
    <row r="122" spans="1:13">
      <c r="A122" s="82" t="s">
        <v>162</v>
      </c>
      <c r="B122" s="13" t="s">
        <v>75</v>
      </c>
      <c r="C122" s="13" t="s">
        <v>182</v>
      </c>
      <c r="D122" s="13">
        <v>2012</v>
      </c>
      <c r="E122" s="13">
        <v>2012</v>
      </c>
      <c r="F122" s="13" t="s">
        <v>97</v>
      </c>
      <c r="G122" s="23">
        <v>38124</v>
      </c>
      <c r="H122" s="23">
        <v>85845</v>
      </c>
      <c r="I122" s="45"/>
      <c r="J122" s="25">
        <v>1</v>
      </c>
      <c r="K122" s="25"/>
      <c r="L122" s="25"/>
      <c r="M122" s="25">
        <v>3.3500000000000002E-2</v>
      </c>
    </row>
    <row r="123" spans="1:13">
      <c r="A123" s="82" t="s">
        <v>163</v>
      </c>
      <c r="B123" s="13" t="s">
        <v>75</v>
      </c>
      <c r="C123" s="13" t="s">
        <v>182</v>
      </c>
      <c r="D123" s="13">
        <v>2012</v>
      </c>
      <c r="E123" s="13">
        <v>2012</v>
      </c>
      <c r="F123" s="13" t="s">
        <v>97</v>
      </c>
      <c r="G123" s="23">
        <v>4879</v>
      </c>
      <c r="H123" s="23">
        <v>11902</v>
      </c>
      <c r="I123" s="45"/>
      <c r="J123" s="25">
        <v>0.93330000000000002</v>
      </c>
      <c r="K123" s="25"/>
      <c r="L123" s="25"/>
      <c r="M123" s="25">
        <v>5.0599999999999999E-2</v>
      </c>
    </row>
    <row r="124" spans="1:13">
      <c r="A124" s="82" t="s">
        <v>164</v>
      </c>
      <c r="B124" s="13" t="s">
        <v>75</v>
      </c>
      <c r="C124" s="13" t="s">
        <v>182</v>
      </c>
      <c r="D124" s="13">
        <v>2012</v>
      </c>
      <c r="E124" s="13">
        <v>2012</v>
      </c>
      <c r="F124" s="13" t="s">
        <v>97</v>
      </c>
      <c r="G124" s="23">
        <v>3996</v>
      </c>
      <c r="H124" s="23">
        <v>9448</v>
      </c>
      <c r="I124" s="45"/>
      <c r="J124" s="25">
        <v>0.8992</v>
      </c>
      <c r="K124" s="25"/>
      <c r="L124" s="25"/>
      <c r="M124" s="25">
        <v>5.0599999999999999E-2</v>
      </c>
    </row>
    <row r="125" spans="1:13">
      <c r="A125" s="82" t="s">
        <v>165</v>
      </c>
      <c r="B125" s="13" t="s">
        <v>75</v>
      </c>
      <c r="C125" s="13" t="s">
        <v>182</v>
      </c>
      <c r="D125" s="13">
        <v>2012</v>
      </c>
      <c r="E125" s="13">
        <v>2012</v>
      </c>
      <c r="F125" s="13" t="s">
        <v>97</v>
      </c>
      <c r="G125" s="23">
        <v>722</v>
      </c>
      <c r="H125" s="23">
        <v>1501</v>
      </c>
      <c r="I125" s="45"/>
      <c r="J125" s="25">
        <v>0.97670000000000001</v>
      </c>
      <c r="K125" s="25"/>
      <c r="L125" s="25"/>
      <c r="M125" s="25">
        <v>5.0599999999999999E-2</v>
      </c>
    </row>
    <row r="126" spans="1:13">
      <c r="A126" s="82" t="s">
        <v>166</v>
      </c>
      <c r="B126" s="13" t="s">
        <v>74</v>
      </c>
      <c r="C126" s="13" t="s">
        <v>182</v>
      </c>
      <c r="D126" s="13">
        <v>2012</v>
      </c>
      <c r="E126" s="13">
        <v>2012</v>
      </c>
      <c r="F126" s="13" t="s">
        <v>97</v>
      </c>
      <c r="G126" s="23">
        <v>41400</v>
      </c>
      <c r="H126" s="23">
        <v>109305</v>
      </c>
      <c r="I126" s="45"/>
      <c r="J126" s="25">
        <v>1</v>
      </c>
      <c r="K126" s="25"/>
      <c r="L126" s="25"/>
      <c r="M126" s="25">
        <v>1.8100000000000002E-2</v>
      </c>
    </row>
    <row r="127" spans="1:13">
      <c r="A127" s="82" t="s">
        <v>167</v>
      </c>
      <c r="B127" s="13" t="s">
        <v>75</v>
      </c>
      <c r="C127" s="13" t="s">
        <v>182</v>
      </c>
      <c r="D127" s="13">
        <v>2012</v>
      </c>
      <c r="E127" s="13">
        <v>2012</v>
      </c>
      <c r="F127" s="13" t="s">
        <v>97</v>
      </c>
      <c r="G127" s="23">
        <v>2742</v>
      </c>
      <c r="H127" s="23">
        <v>5186</v>
      </c>
      <c r="I127" s="45"/>
      <c r="J127" s="25">
        <v>0.97</v>
      </c>
      <c r="K127" s="25"/>
      <c r="L127" s="25"/>
      <c r="M127" s="25">
        <v>5.0599999999999999E-2</v>
      </c>
    </row>
    <row r="128" spans="1:13">
      <c r="A128" s="82" t="s">
        <v>168</v>
      </c>
      <c r="B128" s="13" t="s">
        <v>74</v>
      </c>
      <c r="C128" s="13" t="s">
        <v>182</v>
      </c>
      <c r="D128" s="13">
        <v>2012</v>
      </c>
      <c r="E128" s="13">
        <v>2012</v>
      </c>
      <c r="F128" s="13" t="s">
        <v>97</v>
      </c>
      <c r="G128" s="23">
        <v>30641</v>
      </c>
      <c r="H128" s="23">
        <v>64047</v>
      </c>
      <c r="I128" s="45"/>
      <c r="J128" s="25">
        <v>0.98699999999999999</v>
      </c>
      <c r="K128" s="25"/>
      <c r="L128" s="25"/>
      <c r="M128" s="25">
        <v>1.7299999999999999E-2</v>
      </c>
    </row>
    <row r="129" spans="1:30">
      <c r="A129" s="82" t="s">
        <v>169</v>
      </c>
      <c r="B129" s="13" t="s">
        <v>74</v>
      </c>
      <c r="C129" s="13" t="s">
        <v>182</v>
      </c>
      <c r="D129" s="13">
        <v>2012</v>
      </c>
      <c r="E129" s="13">
        <v>2012</v>
      </c>
      <c r="F129" s="13" t="s">
        <v>97</v>
      </c>
      <c r="G129" s="23">
        <v>7542</v>
      </c>
      <c r="H129" s="23">
        <v>16695</v>
      </c>
      <c r="I129" s="45"/>
      <c r="J129" s="25">
        <v>0.9173</v>
      </c>
      <c r="K129" s="25"/>
      <c r="L129" s="25"/>
      <c r="M129" s="25">
        <v>5.0599999999999999E-2</v>
      </c>
    </row>
    <row r="130" spans="1:30">
      <c r="A130" s="82" t="s">
        <v>170</v>
      </c>
      <c r="B130" s="13" t="s">
        <v>75</v>
      </c>
      <c r="C130" s="13" t="s">
        <v>182</v>
      </c>
      <c r="D130" s="13">
        <v>2012</v>
      </c>
      <c r="E130" s="13">
        <v>2012</v>
      </c>
      <c r="F130" s="13" t="s">
        <v>97</v>
      </c>
      <c r="G130" s="23">
        <v>5583</v>
      </c>
      <c r="H130" s="23">
        <v>12674</v>
      </c>
      <c r="I130" s="45"/>
      <c r="J130" s="25">
        <v>0.99609999999999999</v>
      </c>
      <c r="K130" s="25"/>
      <c r="L130" s="25"/>
      <c r="M130" s="25">
        <v>5.0599999999999999E-2</v>
      </c>
    </row>
    <row r="131" spans="1:30">
      <c r="A131" s="48" t="s">
        <v>276</v>
      </c>
      <c r="B131" s="13" t="s">
        <v>66</v>
      </c>
      <c r="C131" s="13" t="s">
        <v>183</v>
      </c>
      <c r="D131" s="13">
        <v>2012</v>
      </c>
      <c r="E131" s="13">
        <v>2012</v>
      </c>
      <c r="F131" s="13" t="s">
        <v>97</v>
      </c>
      <c r="G131" s="110"/>
      <c r="H131" s="110"/>
      <c r="I131" s="110"/>
      <c r="J131" s="111"/>
      <c r="K131" s="111"/>
      <c r="L131" s="25">
        <v>0.254</v>
      </c>
      <c r="M131" s="25">
        <v>5.3999999999999999E-2</v>
      </c>
    </row>
    <row r="132" spans="1:30">
      <c r="A132" s="48" t="s">
        <v>171</v>
      </c>
      <c r="B132" s="13" t="s">
        <v>66</v>
      </c>
      <c r="C132" s="13" t="s">
        <v>183</v>
      </c>
      <c r="D132" s="13">
        <v>2012</v>
      </c>
      <c r="E132" s="13">
        <v>2012</v>
      </c>
      <c r="F132" s="13" t="s">
        <v>97</v>
      </c>
      <c r="G132" s="23">
        <v>1790716</v>
      </c>
      <c r="H132" s="23">
        <v>4001785</v>
      </c>
      <c r="I132" s="45"/>
      <c r="J132" s="25">
        <v>0.97250000000000003</v>
      </c>
      <c r="K132" s="25"/>
      <c r="L132" s="25"/>
      <c r="M132" s="25">
        <v>3.4000000000000002E-2</v>
      </c>
      <c r="N132" s="13"/>
      <c r="O132" s="13"/>
      <c r="P132" s="13"/>
      <c r="Q132" s="13"/>
      <c r="R132" s="13"/>
      <c r="S132" s="13"/>
      <c r="T132" s="13"/>
      <c r="U132" s="13"/>
      <c r="V132" s="13"/>
      <c r="W132" s="13"/>
      <c r="X132" s="13"/>
      <c r="Y132" s="13"/>
      <c r="Z132" s="13"/>
      <c r="AA132" s="13"/>
      <c r="AB132" s="13"/>
      <c r="AC132" s="13"/>
      <c r="AD132" s="13"/>
    </row>
    <row r="133" spans="1:30">
      <c r="A133" s="48" t="s">
        <v>172</v>
      </c>
      <c r="B133" s="13" t="s">
        <v>74</v>
      </c>
      <c r="C133" s="13" t="s">
        <v>183</v>
      </c>
      <c r="D133" s="13">
        <v>2012</v>
      </c>
      <c r="E133" s="13">
        <v>2012</v>
      </c>
      <c r="F133" s="13" t="s">
        <v>97</v>
      </c>
      <c r="G133" s="23">
        <v>60605</v>
      </c>
      <c r="H133" s="23">
        <v>122941</v>
      </c>
      <c r="I133" s="45"/>
      <c r="J133" s="25">
        <v>0.91369999999999996</v>
      </c>
      <c r="K133" s="25"/>
      <c r="L133" s="25"/>
      <c r="M133" s="25">
        <v>1.23E-2</v>
      </c>
    </row>
    <row r="134" spans="1:30">
      <c r="A134" s="48" t="s">
        <v>173</v>
      </c>
      <c r="B134" s="13" t="s">
        <v>75</v>
      </c>
      <c r="C134" s="13" t="s">
        <v>183</v>
      </c>
      <c r="D134" s="13">
        <v>2012</v>
      </c>
      <c r="E134" s="13">
        <v>2012</v>
      </c>
      <c r="F134" s="13" t="s">
        <v>97</v>
      </c>
      <c r="G134" s="23">
        <v>85</v>
      </c>
      <c r="H134" s="23">
        <v>150</v>
      </c>
      <c r="I134" s="45"/>
      <c r="J134" s="25">
        <v>1</v>
      </c>
      <c r="K134" s="25"/>
      <c r="L134" s="25"/>
      <c r="M134" s="25">
        <v>4.48E-2</v>
      </c>
    </row>
    <row r="135" spans="1:30">
      <c r="A135" s="48" t="s">
        <v>174</v>
      </c>
      <c r="B135" s="13" t="s">
        <v>75</v>
      </c>
      <c r="C135" s="13" t="s">
        <v>183</v>
      </c>
      <c r="D135" s="13">
        <v>2012</v>
      </c>
      <c r="E135" s="13">
        <v>2012</v>
      </c>
      <c r="F135" s="13" t="s">
        <v>97</v>
      </c>
      <c r="G135" s="23">
        <v>1649</v>
      </c>
      <c r="H135" s="23">
        <v>3174</v>
      </c>
      <c r="I135" s="45"/>
      <c r="J135" s="25">
        <v>0.93879999999999997</v>
      </c>
      <c r="K135" s="25"/>
      <c r="L135" s="25"/>
      <c r="M135" s="25">
        <v>4.48E-2</v>
      </c>
    </row>
    <row r="136" spans="1:30">
      <c r="A136" s="48" t="s">
        <v>175</v>
      </c>
      <c r="B136" s="13" t="s">
        <v>75</v>
      </c>
      <c r="C136" s="13" t="s">
        <v>183</v>
      </c>
      <c r="D136" s="13">
        <v>2012</v>
      </c>
      <c r="E136" s="13">
        <v>2012</v>
      </c>
      <c r="F136" s="13" t="s">
        <v>97</v>
      </c>
      <c r="G136" s="23">
        <v>13613</v>
      </c>
      <c r="H136" s="23">
        <v>28488</v>
      </c>
      <c r="I136" s="45"/>
      <c r="J136" s="25">
        <v>0.878</v>
      </c>
      <c r="K136" s="25"/>
      <c r="L136" s="25"/>
      <c r="M136" s="25">
        <v>4.48E-2</v>
      </c>
    </row>
    <row r="137" spans="1:30">
      <c r="A137" s="48" t="s">
        <v>176</v>
      </c>
      <c r="B137" s="13" t="s">
        <v>75</v>
      </c>
      <c r="C137" s="13" t="s">
        <v>183</v>
      </c>
      <c r="D137" s="13">
        <v>2012</v>
      </c>
      <c r="E137" s="13">
        <v>2012</v>
      </c>
      <c r="F137" s="13" t="s">
        <v>97</v>
      </c>
      <c r="G137" s="23">
        <v>2492</v>
      </c>
      <c r="H137" s="23">
        <v>4986</v>
      </c>
      <c r="I137" s="45"/>
      <c r="J137" s="25">
        <v>0.90959999999999996</v>
      </c>
      <c r="K137" s="25"/>
      <c r="L137" s="25"/>
      <c r="M137" s="25">
        <v>4.48E-2</v>
      </c>
    </row>
    <row r="138" spans="1:30">
      <c r="A138" s="48" t="s">
        <v>177</v>
      </c>
      <c r="B138" s="13" t="s">
        <v>75</v>
      </c>
      <c r="C138" s="13" t="s">
        <v>183</v>
      </c>
      <c r="D138" s="13">
        <v>2012</v>
      </c>
      <c r="E138" s="13">
        <v>2012</v>
      </c>
      <c r="F138" s="13" t="s">
        <v>97</v>
      </c>
      <c r="G138" s="23">
        <v>713</v>
      </c>
      <c r="H138" s="23">
        <v>1787</v>
      </c>
      <c r="I138" s="45"/>
      <c r="J138" s="25">
        <v>1</v>
      </c>
      <c r="K138" s="25"/>
      <c r="L138" s="25"/>
      <c r="M138" s="25">
        <v>4.48E-2</v>
      </c>
    </row>
    <row r="139" spans="1:30">
      <c r="A139" s="48" t="s">
        <v>178</v>
      </c>
      <c r="B139" s="13" t="s">
        <v>74</v>
      </c>
      <c r="C139" s="13" t="s">
        <v>183</v>
      </c>
      <c r="D139" s="13">
        <v>2012</v>
      </c>
      <c r="E139" s="13">
        <v>2012</v>
      </c>
      <c r="F139" s="13" t="s">
        <v>97</v>
      </c>
      <c r="G139" s="23">
        <v>32107</v>
      </c>
      <c r="H139" s="23">
        <v>67610</v>
      </c>
      <c r="I139" s="45"/>
      <c r="J139" s="25">
        <v>0.96699999999999997</v>
      </c>
      <c r="K139" s="25"/>
      <c r="L139" s="25"/>
      <c r="M139" s="25">
        <v>3.0099999999999998E-2</v>
      </c>
    </row>
    <row r="140" spans="1:30">
      <c r="A140" s="48" t="s">
        <v>179</v>
      </c>
      <c r="B140" s="13" t="s">
        <v>75</v>
      </c>
      <c r="C140" s="13" t="s">
        <v>183</v>
      </c>
      <c r="D140" s="13">
        <v>2012</v>
      </c>
      <c r="E140" s="13">
        <v>2012</v>
      </c>
      <c r="F140" s="13" t="s">
        <v>97</v>
      </c>
      <c r="G140" s="23">
        <v>2625</v>
      </c>
      <c r="H140" s="23">
        <v>5449</v>
      </c>
      <c r="I140" s="45"/>
      <c r="J140" s="25">
        <v>1</v>
      </c>
      <c r="K140" s="25"/>
      <c r="L140" s="25"/>
      <c r="M140" s="25">
        <v>4.48E-2</v>
      </c>
    </row>
    <row r="141" spans="1:30">
      <c r="A141" s="48" t="s">
        <v>180</v>
      </c>
      <c r="B141" s="13" t="s">
        <v>75</v>
      </c>
      <c r="C141" s="13" t="s">
        <v>183</v>
      </c>
      <c r="D141" s="13">
        <v>2012</v>
      </c>
      <c r="E141" s="13">
        <v>2012</v>
      </c>
      <c r="F141" s="13" t="s">
        <v>97</v>
      </c>
      <c r="G141" s="23">
        <v>6040</v>
      </c>
      <c r="H141" s="23">
        <v>11635</v>
      </c>
      <c r="I141" s="45"/>
      <c r="J141" s="25">
        <v>0.99790000000000001</v>
      </c>
      <c r="K141" s="25"/>
      <c r="L141" s="25"/>
      <c r="M141" s="25">
        <v>4.48E-2</v>
      </c>
    </row>
    <row r="142" spans="1:30">
      <c r="A142" s="82" t="s">
        <v>122</v>
      </c>
      <c r="B142" s="13" t="s">
        <v>74</v>
      </c>
      <c r="C142" s="13" t="s">
        <v>183</v>
      </c>
      <c r="D142" s="13">
        <v>2012</v>
      </c>
      <c r="E142" s="13">
        <v>2012</v>
      </c>
      <c r="F142" s="13" t="s">
        <v>97</v>
      </c>
      <c r="G142" s="23">
        <v>87878</v>
      </c>
      <c r="H142" s="23">
        <v>214096</v>
      </c>
      <c r="I142" s="45"/>
      <c r="J142" s="25">
        <v>1</v>
      </c>
      <c r="K142" s="25"/>
      <c r="L142" s="25"/>
      <c r="M142" s="25">
        <v>1.34E-2</v>
      </c>
    </row>
    <row r="143" spans="1:30">
      <c r="A143" s="82" t="s">
        <v>123</v>
      </c>
      <c r="B143" s="13" t="s">
        <v>75</v>
      </c>
      <c r="C143" s="13" t="s">
        <v>183</v>
      </c>
      <c r="D143" s="13">
        <v>2012</v>
      </c>
      <c r="E143" s="13">
        <v>2012</v>
      </c>
      <c r="F143" s="13" t="s">
        <v>97</v>
      </c>
      <c r="G143" s="23">
        <v>1364</v>
      </c>
      <c r="H143" s="23">
        <v>3418</v>
      </c>
      <c r="I143" s="45"/>
      <c r="J143" s="25">
        <v>1</v>
      </c>
      <c r="K143" s="25"/>
      <c r="L143" s="25"/>
      <c r="M143" s="25">
        <v>4.48E-2</v>
      </c>
    </row>
    <row r="144" spans="1:30">
      <c r="A144" s="82" t="s">
        <v>124</v>
      </c>
      <c r="B144" s="13" t="s">
        <v>75</v>
      </c>
      <c r="C144" s="13" t="s">
        <v>183</v>
      </c>
      <c r="D144" s="13">
        <v>2012</v>
      </c>
      <c r="E144" s="13">
        <v>2012</v>
      </c>
      <c r="F144" s="13" t="s">
        <v>97</v>
      </c>
      <c r="G144" s="23">
        <v>7945</v>
      </c>
      <c r="H144" s="23">
        <v>15100</v>
      </c>
      <c r="I144" s="45"/>
      <c r="J144" s="25">
        <v>0.97929999999999995</v>
      </c>
      <c r="K144" s="25"/>
      <c r="L144" s="25"/>
      <c r="M144" s="25">
        <v>4.48E-2</v>
      </c>
    </row>
    <row r="145" spans="1:13">
      <c r="A145" s="82" t="s">
        <v>125</v>
      </c>
      <c r="B145" s="13" t="s">
        <v>75</v>
      </c>
      <c r="C145" s="13" t="s">
        <v>183</v>
      </c>
      <c r="D145" s="13">
        <v>2012</v>
      </c>
      <c r="E145" s="13">
        <v>2012</v>
      </c>
      <c r="F145" s="13" t="s">
        <v>97</v>
      </c>
      <c r="G145" s="23">
        <v>13650</v>
      </c>
      <c r="H145" s="23">
        <v>35051</v>
      </c>
      <c r="I145" s="45"/>
      <c r="J145" s="25">
        <v>1</v>
      </c>
      <c r="K145" s="25"/>
      <c r="L145" s="25"/>
      <c r="M145" s="25">
        <v>4.48E-2</v>
      </c>
    </row>
    <row r="146" spans="1:13">
      <c r="A146" s="82" t="s">
        <v>126</v>
      </c>
      <c r="B146" s="13" t="s">
        <v>75</v>
      </c>
      <c r="C146" s="13" t="s">
        <v>183</v>
      </c>
      <c r="D146" s="13">
        <v>2012</v>
      </c>
      <c r="E146" s="13">
        <v>2012</v>
      </c>
      <c r="F146" s="13" t="s">
        <v>97</v>
      </c>
      <c r="G146" s="23">
        <v>958</v>
      </c>
      <c r="H146" s="23">
        <v>1958</v>
      </c>
      <c r="I146" s="45"/>
      <c r="J146" s="25">
        <v>0.97399999999999998</v>
      </c>
      <c r="K146" s="25"/>
      <c r="L146" s="25"/>
      <c r="M146" s="25">
        <v>4.48E-2</v>
      </c>
    </row>
    <row r="147" spans="1:13">
      <c r="A147" s="82" t="s">
        <v>127</v>
      </c>
      <c r="B147" s="13" t="s">
        <v>75</v>
      </c>
      <c r="C147" s="13" t="s">
        <v>183</v>
      </c>
      <c r="D147" s="13">
        <v>2012</v>
      </c>
      <c r="E147" s="13">
        <v>2012</v>
      </c>
      <c r="F147" s="13" t="s">
        <v>97</v>
      </c>
      <c r="G147" s="23">
        <v>56521</v>
      </c>
      <c r="H147" s="23">
        <v>138620</v>
      </c>
      <c r="I147" s="45"/>
      <c r="J147" s="25">
        <v>0.98760000000000003</v>
      </c>
      <c r="K147" s="25"/>
      <c r="L147" s="25"/>
      <c r="M147" s="25">
        <v>5.3600000000000002E-2</v>
      </c>
    </row>
    <row r="148" spans="1:13">
      <c r="A148" s="82" t="s">
        <v>128</v>
      </c>
      <c r="B148" s="13" t="s">
        <v>75</v>
      </c>
      <c r="C148" s="13" t="s">
        <v>183</v>
      </c>
      <c r="D148" s="13">
        <v>2012</v>
      </c>
      <c r="E148" s="13">
        <v>2012</v>
      </c>
      <c r="F148" s="13" t="s">
        <v>97</v>
      </c>
      <c r="G148" s="23">
        <v>9635</v>
      </c>
      <c r="H148" s="23">
        <v>23115</v>
      </c>
      <c r="I148" s="45"/>
      <c r="J148" s="25">
        <v>0.99809999999999999</v>
      </c>
      <c r="K148" s="25"/>
      <c r="L148" s="25"/>
      <c r="M148" s="25">
        <v>4.48E-2</v>
      </c>
    </row>
    <row r="149" spans="1:13">
      <c r="A149" s="82" t="s">
        <v>129</v>
      </c>
      <c r="B149" s="13" t="s">
        <v>75</v>
      </c>
      <c r="C149" s="13" t="s">
        <v>183</v>
      </c>
      <c r="D149" s="13">
        <v>2012</v>
      </c>
      <c r="E149" s="13">
        <v>2012</v>
      </c>
      <c r="F149" s="13" t="s">
        <v>97</v>
      </c>
      <c r="G149" s="23">
        <v>5007</v>
      </c>
      <c r="H149" s="23">
        <v>10131</v>
      </c>
      <c r="I149" s="45"/>
      <c r="J149" s="25">
        <v>0.95430000000000004</v>
      </c>
      <c r="K149" s="25"/>
      <c r="L149" s="25"/>
      <c r="M149" s="25">
        <v>4.48E-2</v>
      </c>
    </row>
    <row r="150" spans="1:13">
      <c r="A150" s="82" t="s">
        <v>130</v>
      </c>
      <c r="B150" s="13" t="s">
        <v>75</v>
      </c>
      <c r="C150" s="13" t="s">
        <v>183</v>
      </c>
      <c r="D150" s="13">
        <v>2012</v>
      </c>
      <c r="E150" s="13">
        <v>2012</v>
      </c>
      <c r="F150" s="13" t="s">
        <v>97</v>
      </c>
      <c r="G150" s="23">
        <v>1412</v>
      </c>
      <c r="H150" s="23">
        <v>2976</v>
      </c>
      <c r="I150" s="45"/>
      <c r="J150" s="25">
        <v>0.97470000000000001</v>
      </c>
      <c r="K150" s="25"/>
      <c r="L150" s="25"/>
      <c r="M150" s="25">
        <v>4.48E-2</v>
      </c>
    </row>
    <row r="151" spans="1:13">
      <c r="A151" s="82" t="s">
        <v>131</v>
      </c>
      <c r="B151" s="13" t="s">
        <v>76</v>
      </c>
      <c r="C151" s="13" t="s">
        <v>183</v>
      </c>
      <c r="D151" s="13">
        <v>2012</v>
      </c>
      <c r="E151" s="13">
        <v>2012</v>
      </c>
      <c r="F151" s="13" t="s">
        <v>97</v>
      </c>
      <c r="G151" s="23">
        <v>498399</v>
      </c>
      <c r="H151" s="23">
        <v>1065164</v>
      </c>
      <c r="I151" s="45"/>
      <c r="J151" s="25">
        <v>0.97360000000000002</v>
      </c>
      <c r="K151" s="25"/>
      <c r="L151" s="25"/>
      <c r="M151" s="25">
        <v>4.1399999999999999E-2</v>
      </c>
    </row>
    <row r="152" spans="1:13">
      <c r="A152" s="82" t="s">
        <v>132</v>
      </c>
      <c r="B152" s="13" t="s">
        <v>75</v>
      </c>
      <c r="C152" s="13" t="s">
        <v>183</v>
      </c>
      <c r="D152" s="13">
        <v>2012</v>
      </c>
      <c r="E152" s="13">
        <v>2012</v>
      </c>
      <c r="F152" s="13" t="s">
        <v>97</v>
      </c>
      <c r="G152" s="23">
        <v>10518</v>
      </c>
      <c r="H152" s="23">
        <v>26745</v>
      </c>
      <c r="I152" s="45"/>
      <c r="J152" s="25">
        <v>0.9819</v>
      </c>
      <c r="K152" s="25"/>
      <c r="L152" s="25"/>
      <c r="M152" s="25">
        <v>4.48E-2</v>
      </c>
    </row>
    <row r="153" spans="1:13">
      <c r="A153" s="82" t="s">
        <v>133</v>
      </c>
      <c r="B153" s="13" t="s">
        <v>75</v>
      </c>
      <c r="C153" s="13" t="s">
        <v>183</v>
      </c>
      <c r="D153" s="13">
        <v>2012</v>
      </c>
      <c r="E153" s="13">
        <v>2012</v>
      </c>
      <c r="F153" s="13" t="s">
        <v>97</v>
      </c>
      <c r="G153" s="23">
        <v>5422</v>
      </c>
      <c r="H153" s="23">
        <v>9179</v>
      </c>
      <c r="I153" s="45"/>
      <c r="J153" s="25">
        <v>0.98580000000000001</v>
      </c>
      <c r="K153" s="25"/>
      <c r="L153" s="25"/>
      <c r="M153" s="25">
        <v>4.48E-2</v>
      </c>
    </row>
    <row r="154" spans="1:13">
      <c r="A154" s="82" t="s">
        <v>134</v>
      </c>
      <c r="B154" s="13" t="s">
        <v>75</v>
      </c>
      <c r="C154" s="13" t="s">
        <v>183</v>
      </c>
      <c r="D154" s="13">
        <v>2012</v>
      </c>
      <c r="E154" s="13">
        <v>2012</v>
      </c>
      <c r="F154" s="13" t="s">
        <v>97</v>
      </c>
      <c r="G154" s="23">
        <v>856</v>
      </c>
      <c r="H154" s="23">
        <v>1773</v>
      </c>
      <c r="I154" s="45"/>
      <c r="J154" s="25">
        <v>0.9375</v>
      </c>
      <c r="K154" s="25"/>
      <c r="L154" s="25"/>
      <c r="M154" s="25">
        <v>4.48E-2</v>
      </c>
    </row>
    <row r="155" spans="1:13">
      <c r="A155" s="82" t="s">
        <v>135</v>
      </c>
      <c r="B155" s="13" t="s">
        <v>75</v>
      </c>
      <c r="C155" s="13" t="s">
        <v>183</v>
      </c>
      <c r="D155" s="13">
        <v>2012</v>
      </c>
      <c r="E155" s="13">
        <v>2012</v>
      </c>
      <c r="F155" s="13" t="s">
        <v>97</v>
      </c>
      <c r="G155" s="23">
        <v>6961</v>
      </c>
      <c r="H155" s="23">
        <v>13685</v>
      </c>
      <c r="I155" s="45"/>
      <c r="J155" s="25">
        <v>0.99099999999999999</v>
      </c>
      <c r="K155" s="25"/>
      <c r="L155" s="25"/>
      <c r="M155" s="25">
        <v>4.48E-2</v>
      </c>
    </row>
    <row r="156" spans="1:13">
      <c r="A156" s="82" t="s">
        <v>136</v>
      </c>
      <c r="B156" s="13" t="s">
        <v>75</v>
      </c>
      <c r="C156" s="13" t="s">
        <v>183</v>
      </c>
      <c r="D156" s="13">
        <v>2012</v>
      </c>
      <c r="E156" s="13">
        <v>2012</v>
      </c>
      <c r="F156" s="13" t="s">
        <v>97</v>
      </c>
      <c r="G156" s="23">
        <v>21679</v>
      </c>
      <c r="H156" s="23">
        <v>53615</v>
      </c>
      <c r="I156" s="45"/>
      <c r="J156" s="25">
        <v>0.99519999999999997</v>
      </c>
      <c r="K156" s="25"/>
      <c r="L156" s="25"/>
      <c r="M156" s="25">
        <v>2.3300000000000001E-2</v>
      </c>
    </row>
    <row r="157" spans="1:13">
      <c r="A157" s="82" t="s">
        <v>137</v>
      </c>
      <c r="B157" s="13" t="s">
        <v>75</v>
      </c>
      <c r="C157" s="13" t="s">
        <v>183</v>
      </c>
      <c r="D157" s="13">
        <v>2012</v>
      </c>
      <c r="E157" s="13">
        <v>2012</v>
      </c>
      <c r="F157" s="13" t="s">
        <v>97</v>
      </c>
      <c r="G157" s="23">
        <v>434</v>
      </c>
      <c r="H157" s="23">
        <v>1029</v>
      </c>
      <c r="I157" s="45"/>
      <c r="J157" s="25">
        <v>1</v>
      </c>
      <c r="K157" s="25"/>
      <c r="L157" s="25"/>
      <c r="M157" s="25">
        <v>4.48E-2</v>
      </c>
    </row>
    <row r="158" spans="1:13">
      <c r="A158" s="82" t="s">
        <v>138</v>
      </c>
      <c r="B158" s="13" t="s">
        <v>75</v>
      </c>
      <c r="C158" s="13" t="s">
        <v>183</v>
      </c>
      <c r="D158" s="13">
        <v>2012</v>
      </c>
      <c r="E158" s="13">
        <v>2012</v>
      </c>
      <c r="F158" s="13" t="s">
        <v>97</v>
      </c>
      <c r="G158" s="23">
        <v>460</v>
      </c>
      <c r="H158" s="23">
        <v>748</v>
      </c>
      <c r="I158" s="45"/>
      <c r="J158" s="25">
        <v>0.93330000000000002</v>
      </c>
      <c r="K158" s="25"/>
      <c r="L158" s="25"/>
      <c r="M158" s="25">
        <v>4.48E-2</v>
      </c>
    </row>
    <row r="159" spans="1:13">
      <c r="A159" s="82" t="s">
        <v>139</v>
      </c>
      <c r="B159" s="13" t="s">
        <v>75</v>
      </c>
      <c r="C159" s="13" t="s">
        <v>183</v>
      </c>
      <c r="D159" s="13">
        <v>2012</v>
      </c>
      <c r="E159" s="13">
        <v>2012</v>
      </c>
      <c r="F159" s="13" t="s">
        <v>97</v>
      </c>
      <c r="G159" s="23">
        <v>20262</v>
      </c>
      <c r="H159" s="23">
        <v>46918</v>
      </c>
      <c r="I159" s="45"/>
      <c r="J159" s="25">
        <v>1</v>
      </c>
      <c r="K159" s="25"/>
      <c r="L159" s="25"/>
      <c r="M159" s="25">
        <v>1.37E-2</v>
      </c>
    </row>
    <row r="160" spans="1:13">
      <c r="A160" s="82" t="s">
        <v>140</v>
      </c>
      <c r="B160" s="13" t="s">
        <v>75</v>
      </c>
      <c r="C160" s="13" t="s">
        <v>183</v>
      </c>
      <c r="D160" s="13">
        <v>2012</v>
      </c>
      <c r="E160" s="13">
        <v>2012</v>
      </c>
      <c r="F160" s="13" t="s">
        <v>97</v>
      </c>
      <c r="G160" s="23">
        <v>3345</v>
      </c>
      <c r="H160" s="23">
        <v>7170</v>
      </c>
      <c r="I160" s="45"/>
      <c r="J160" s="25">
        <v>0.99580000000000002</v>
      </c>
      <c r="K160" s="25"/>
      <c r="L160" s="25"/>
      <c r="M160" s="25">
        <v>4.48E-2</v>
      </c>
    </row>
    <row r="161" spans="1:13">
      <c r="A161" s="82" t="s">
        <v>141</v>
      </c>
      <c r="B161" s="13" t="s">
        <v>75</v>
      </c>
      <c r="C161" s="13" t="s">
        <v>183</v>
      </c>
      <c r="D161" s="13">
        <v>2012</v>
      </c>
      <c r="E161" s="13">
        <v>2012</v>
      </c>
      <c r="F161" s="13" t="s">
        <v>97</v>
      </c>
      <c r="G161" s="23">
        <v>3508</v>
      </c>
      <c r="H161" s="23">
        <v>6805</v>
      </c>
      <c r="I161" s="45"/>
      <c r="J161" s="25">
        <v>0.99280000000000002</v>
      </c>
      <c r="K161" s="25"/>
      <c r="L161" s="25"/>
      <c r="M161" s="25">
        <v>4.48E-2</v>
      </c>
    </row>
    <row r="162" spans="1:13">
      <c r="A162" s="82" t="s">
        <v>142</v>
      </c>
      <c r="B162" s="13" t="s">
        <v>74</v>
      </c>
      <c r="C162" s="13" t="s">
        <v>183</v>
      </c>
      <c r="D162" s="13">
        <v>2012</v>
      </c>
      <c r="E162" s="13">
        <v>2012</v>
      </c>
      <c r="F162" s="13" t="s">
        <v>97</v>
      </c>
      <c r="G162" s="23">
        <v>94481</v>
      </c>
      <c r="H162" s="23">
        <v>212962</v>
      </c>
      <c r="I162" s="45"/>
      <c r="J162" s="25">
        <v>0.99719999999999998</v>
      </c>
      <c r="K162" s="25"/>
      <c r="L162" s="25"/>
      <c r="M162" s="25">
        <v>1.8499999999999999E-2</v>
      </c>
    </row>
    <row r="163" spans="1:13">
      <c r="A163" s="82" t="s">
        <v>143</v>
      </c>
      <c r="B163" s="13" t="s">
        <v>74</v>
      </c>
      <c r="C163" s="13" t="s">
        <v>183</v>
      </c>
      <c r="D163" s="13">
        <v>2012</v>
      </c>
      <c r="E163" s="13">
        <v>2012</v>
      </c>
      <c r="F163" s="13" t="s">
        <v>97</v>
      </c>
      <c r="G163" s="23">
        <v>8194</v>
      </c>
      <c r="H163" s="23">
        <v>18169</v>
      </c>
      <c r="I163" s="45"/>
      <c r="J163" s="25">
        <v>0.95860000000000001</v>
      </c>
      <c r="K163" s="25"/>
      <c r="L163" s="25"/>
      <c r="M163" s="25">
        <v>4.48E-2</v>
      </c>
    </row>
    <row r="164" spans="1:13">
      <c r="A164" s="82" t="s">
        <v>144</v>
      </c>
      <c r="B164" s="13" t="s">
        <v>75</v>
      </c>
      <c r="C164" s="13" t="s">
        <v>183</v>
      </c>
      <c r="D164" s="13">
        <v>2012</v>
      </c>
      <c r="E164" s="13">
        <v>2012</v>
      </c>
      <c r="F164" s="13" t="s">
        <v>97</v>
      </c>
      <c r="G164" s="23">
        <v>730</v>
      </c>
      <c r="H164" s="23">
        <v>1630</v>
      </c>
      <c r="I164" s="45"/>
      <c r="J164" s="25">
        <v>0.95450000000000002</v>
      </c>
      <c r="K164" s="25"/>
      <c r="L164" s="25"/>
      <c r="M164" s="25">
        <v>4.48E-2</v>
      </c>
    </row>
    <row r="165" spans="1:13">
      <c r="A165" s="82" t="s">
        <v>145</v>
      </c>
      <c r="B165" s="13" t="s">
        <v>75</v>
      </c>
      <c r="C165" s="13" t="s">
        <v>183</v>
      </c>
      <c r="D165" s="13">
        <v>2012</v>
      </c>
      <c r="E165" s="13">
        <v>2012</v>
      </c>
      <c r="F165" s="13" t="s">
        <v>97</v>
      </c>
      <c r="G165" s="23">
        <v>104818</v>
      </c>
      <c r="H165" s="23">
        <v>259841</v>
      </c>
      <c r="I165" s="45"/>
      <c r="J165" s="25">
        <v>1</v>
      </c>
      <c r="K165" s="25"/>
      <c r="L165" s="25"/>
      <c r="M165" s="25">
        <v>3.39E-2</v>
      </c>
    </row>
    <row r="166" spans="1:13">
      <c r="A166" s="82" t="s">
        <v>146</v>
      </c>
      <c r="B166" s="13" t="s">
        <v>74</v>
      </c>
      <c r="C166" s="13" t="s">
        <v>183</v>
      </c>
      <c r="D166" s="13">
        <v>2012</v>
      </c>
      <c r="E166" s="13">
        <v>2012</v>
      </c>
      <c r="F166" s="13" t="s">
        <v>97</v>
      </c>
      <c r="G166" s="23">
        <v>85663</v>
      </c>
      <c r="H166" s="23">
        <v>201174</v>
      </c>
      <c r="I166" s="45"/>
      <c r="J166" s="25">
        <v>0.99450000000000005</v>
      </c>
      <c r="K166" s="25"/>
      <c r="L166" s="25"/>
      <c r="M166" s="25">
        <v>3.9199999999999999E-2</v>
      </c>
    </row>
    <row r="167" spans="1:13">
      <c r="A167" s="82" t="s">
        <v>147</v>
      </c>
      <c r="B167" s="13" t="s">
        <v>75</v>
      </c>
      <c r="C167" s="13" t="s">
        <v>183</v>
      </c>
      <c r="D167" s="13">
        <v>2012</v>
      </c>
      <c r="E167" s="13">
        <v>2012</v>
      </c>
      <c r="F167" s="13" t="s">
        <v>97</v>
      </c>
      <c r="G167" s="23">
        <v>2695</v>
      </c>
      <c r="H167" s="23">
        <v>6278</v>
      </c>
      <c r="I167" s="45"/>
      <c r="J167" s="25">
        <v>0.97599999999999998</v>
      </c>
      <c r="K167" s="25"/>
      <c r="L167" s="25"/>
      <c r="M167" s="25">
        <v>4.48E-2</v>
      </c>
    </row>
    <row r="168" spans="1:13">
      <c r="A168" s="82" t="s">
        <v>148</v>
      </c>
      <c r="B168" s="13" t="s">
        <v>75</v>
      </c>
      <c r="C168" s="13" t="s">
        <v>183</v>
      </c>
      <c r="D168" s="13">
        <v>2012</v>
      </c>
      <c r="E168" s="13">
        <v>2012</v>
      </c>
      <c r="F168" s="13" t="s">
        <v>97</v>
      </c>
      <c r="G168" s="23">
        <v>145485</v>
      </c>
      <c r="H168" s="23">
        <v>350676</v>
      </c>
      <c r="I168" s="45"/>
      <c r="J168" s="25">
        <v>0.99980000000000002</v>
      </c>
      <c r="K168" s="25"/>
      <c r="L168" s="25"/>
      <c r="M168" s="25">
        <v>1.41E-2</v>
      </c>
    </row>
    <row r="169" spans="1:13">
      <c r="A169" s="82" t="s">
        <v>149</v>
      </c>
      <c r="B169" s="13" t="s">
        <v>74</v>
      </c>
      <c r="C169" s="13" t="s">
        <v>183</v>
      </c>
      <c r="D169" s="13">
        <v>2012</v>
      </c>
      <c r="E169" s="13">
        <v>2012</v>
      </c>
      <c r="F169" s="13" t="s">
        <v>97</v>
      </c>
      <c r="G169" s="23">
        <v>109545</v>
      </c>
      <c r="H169" s="23">
        <v>243548</v>
      </c>
      <c r="I169" s="45"/>
      <c r="J169" s="25">
        <v>0.98809999999999998</v>
      </c>
      <c r="K169" s="25"/>
      <c r="L169" s="25"/>
      <c r="M169" s="25">
        <v>7.7200000000000005E-2</v>
      </c>
    </row>
    <row r="170" spans="1:13">
      <c r="A170" s="82" t="s">
        <v>150</v>
      </c>
      <c r="B170" s="13" t="s">
        <v>74</v>
      </c>
      <c r="C170" s="13" t="s">
        <v>183</v>
      </c>
      <c r="D170" s="13">
        <v>2012</v>
      </c>
      <c r="E170" s="13">
        <v>2012</v>
      </c>
      <c r="F170" s="13" t="s">
        <v>97</v>
      </c>
      <c r="G170" s="23">
        <v>33028</v>
      </c>
      <c r="H170" s="23">
        <v>51179</v>
      </c>
      <c r="I170" s="45"/>
      <c r="J170" s="25">
        <v>0.98619999999999997</v>
      </c>
      <c r="K170" s="25"/>
      <c r="L170" s="25"/>
      <c r="M170" s="25">
        <v>2.8500000000000001E-2</v>
      </c>
    </row>
    <row r="171" spans="1:13">
      <c r="A171" s="82" t="s">
        <v>151</v>
      </c>
      <c r="B171" s="13" t="s">
        <v>75</v>
      </c>
      <c r="C171" s="13" t="s">
        <v>183</v>
      </c>
      <c r="D171" s="13">
        <v>2012</v>
      </c>
      <c r="E171" s="13">
        <v>2012</v>
      </c>
      <c r="F171" s="13" t="s">
        <v>97</v>
      </c>
      <c r="G171" s="23">
        <v>42840</v>
      </c>
      <c r="H171" s="23">
        <v>106305</v>
      </c>
      <c r="I171" s="45"/>
      <c r="J171" s="25">
        <v>0.98329999999999995</v>
      </c>
      <c r="K171" s="25"/>
      <c r="L171" s="25"/>
      <c r="M171" s="25">
        <v>2.6700000000000002E-2</v>
      </c>
    </row>
    <row r="172" spans="1:13">
      <c r="A172" s="82" t="s">
        <v>152</v>
      </c>
      <c r="B172" s="13" t="s">
        <v>74</v>
      </c>
      <c r="C172" s="13" t="s">
        <v>183</v>
      </c>
      <c r="D172" s="13">
        <v>2012</v>
      </c>
      <c r="E172" s="13">
        <v>2012</v>
      </c>
      <c r="F172" s="13" t="s">
        <v>97</v>
      </c>
      <c r="G172" s="23">
        <v>9099</v>
      </c>
      <c r="H172" s="23">
        <v>17814</v>
      </c>
      <c r="I172" s="45"/>
      <c r="J172" s="25">
        <v>0.98270000000000002</v>
      </c>
      <c r="K172" s="25"/>
      <c r="L172" s="25"/>
      <c r="M172" s="25">
        <v>4.48E-2</v>
      </c>
    </row>
    <row r="173" spans="1:13">
      <c r="A173" s="82" t="s">
        <v>153</v>
      </c>
      <c r="B173" s="13" t="s">
        <v>74</v>
      </c>
      <c r="C173" s="13" t="s">
        <v>183</v>
      </c>
      <c r="D173" s="13">
        <v>2012</v>
      </c>
      <c r="E173" s="13">
        <v>2012</v>
      </c>
      <c r="F173" s="13" t="s">
        <v>97</v>
      </c>
      <c r="G173" s="23">
        <v>13060</v>
      </c>
      <c r="H173" s="23">
        <v>27174</v>
      </c>
      <c r="I173" s="45"/>
      <c r="J173" s="25">
        <v>0.95540000000000003</v>
      </c>
      <c r="K173" s="25"/>
      <c r="L173" s="25"/>
      <c r="M173" s="25">
        <v>4.48E-2</v>
      </c>
    </row>
    <row r="174" spans="1:13">
      <c r="A174" s="82" t="s">
        <v>154</v>
      </c>
      <c r="B174" s="13" t="s">
        <v>74</v>
      </c>
      <c r="C174" s="13" t="s">
        <v>183</v>
      </c>
      <c r="D174" s="13">
        <v>2012</v>
      </c>
      <c r="E174" s="13">
        <v>2012</v>
      </c>
      <c r="F174" s="13" t="s">
        <v>97</v>
      </c>
      <c r="G174" s="23">
        <v>14611</v>
      </c>
      <c r="H174" s="23">
        <v>33064</v>
      </c>
      <c r="I174" s="45"/>
      <c r="J174" s="25">
        <v>0.74050000000000005</v>
      </c>
      <c r="K174" s="25"/>
      <c r="L174" s="25"/>
      <c r="M174" s="25">
        <v>4.48E-2</v>
      </c>
    </row>
    <row r="175" spans="1:13">
      <c r="A175" s="82" t="s">
        <v>155</v>
      </c>
      <c r="B175" s="13" t="s">
        <v>74</v>
      </c>
      <c r="C175" s="13" t="s">
        <v>183</v>
      </c>
      <c r="D175" s="13">
        <v>2012</v>
      </c>
      <c r="E175" s="13">
        <v>2012</v>
      </c>
      <c r="F175" s="13" t="s">
        <v>97</v>
      </c>
      <c r="G175" s="23">
        <v>47827</v>
      </c>
      <c r="H175" s="23">
        <v>103592</v>
      </c>
      <c r="I175" s="45"/>
      <c r="J175" s="25">
        <v>0.78990000000000005</v>
      </c>
      <c r="K175" s="25"/>
      <c r="L175" s="25"/>
      <c r="M175" s="25">
        <v>3.3E-3</v>
      </c>
    </row>
    <row r="176" spans="1:13">
      <c r="A176" s="82" t="s">
        <v>156</v>
      </c>
      <c r="B176" s="13" t="s">
        <v>74</v>
      </c>
      <c r="C176" s="13" t="s">
        <v>183</v>
      </c>
      <c r="D176" s="13">
        <v>2012</v>
      </c>
      <c r="E176" s="13">
        <v>2012</v>
      </c>
      <c r="F176" s="13" t="s">
        <v>97</v>
      </c>
      <c r="G176" s="23">
        <v>10611</v>
      </c>
      <c r="H176" s="23">
        <v>21688</v>
      </c>
      <c r="I176" s="45"/>
      <c r="J176" s="25">
        <v>0.90539999999999998</v>
      </c>
      <c r="K176" s="25"/>
      <c r="L176" s="25"/>
      <c r="M176" s="25">
        <v>4.48E-2</v>
      </c>
    </row>
    <row r="177" spans="1:30">
      <c r="A177" s="82" t="s">
        <v>157</v>
      </c>
      <c r="B177" s="13" t="s">
        <v>75</v>
      </c>
      <c r="C177" s="13" t="s">
        <v>183</v>
      </c>
      <c r="D177" s="13">
        <v>2012</v>
      </c>
      <c r="E177" s="13">
        <v>2012</v>
      </c>
      <c r="F177" s="13" t="s">
        <v>97</v>
      </c>
      <c r="G177" s="23">
        <v>12278</v>
      </c>
      <c r="H177" s="23">
        <v>24810</v>
      </c>
      <c r="I177" s="45"/>
      <c r="J177" s="25">
        <v>0.96889999999999998</v>
      </c>
      <c r="K177" s="25"/>
      <c r="L177" s="25"/>
      <c r="M177" s="25">
        <v>4.48E-2</v>
      </c>
    </row>
    <row r="178" spans="1:30">
      <c r="A178" s="82" t="s">
        <v>158</v>
      </c>
      <c r="B178" s="13" t="s">
        <v>75</v>
      </c>
      <c r="C178" s="13" t="s">
        <v>183</v>
      </c>
      <c r="D178" s="13">
        <v>2012</v>
      </c>
      <c r="E178" s="13">
        <v>2012</v>
      </c>
      <c r="F178" s="13" t="s">
        <v>97</v>
      </c>
      <c r="G178" s="23">
        <v>134</v>
      </c>
      <c r="H178" s="23">
        <v>268</v>
      </c>
      <c r="I178" s="45"/>
      <c r="J178" s="25">
        <v>1</v>
      </c>
      <c r="K178" s="25"/>
      <c r="L178" s="25"/>
      <c r="M178" s="25">
        <v>4.48E-2</v>
      </c>
    </row>
    <row r="179" spans="1:30">
      <c r="A179" s="82" t="s">
        <v>159</v>
      </c>
      <c r="B179" s="13" t="s">
        <v>75</v>
      </c>
      <c r="C179" s="13" t="s">
        <v>183</v>
      </c>
      <c r="D179" s="13">
        <v>2012</v>
      </c>
      <c r="E179" s="13">
        <v>2012</v>
      </c>
      <c r="F179" s="13" t="s">
        <v>97</v>
      </c>
      <c r="G179" s="23">
        <v>2679</v>
      </c>
      <c r="H179" s="23">
        <v>6113</v>
      </c>
      <c r="I179" s="45"/>
      <c r="J179" s="25">
        <v>1</v>
      </c>
      <c r="K179" s="25"/>
      <c r="L179" s="25"/>
      <c r="M179" s="25">
        <v>4.48E-2</v>
      </c>
    </row>
    <row r="180" spans="1:30">
      <c r="A180" s="82" t="s">
        <v>160</v>
      </c>
      <c r="B180" s="13" t="s">
        <v>74</v>
      </c>
      <c r="C180" s="13" t="s">
        <v>183</v>
      </c>
      <c r="D180" s="13">
        <v>2012</v>
      </c>
      <c r="E180" s="13">
        <v>2012</v>
      </c>
      <c r="F180" s="13" t="s">
        <v>97</v>
      </c>
      <c r="G180" s="23">
        <v>19346</v>
      </c>
      <c r="H180" s="23">
        <v>39315</v>
      </c>
      <c r="I180" s="45"/>
      <c r="J180" s="25">
        <v>0.94469999999999998</v>
      </c>
      <c r="K180" s="25"/>
      <c r="L180" s="25"/>
      <c r="M180" s="25">
        <v>1.12E-2</v>
      </c>
    </row>
    <row r="181" spans="1:30">
      <c r="A181" s="82" t="s">
        <v>161</v>
      </c>
      <c r="B181" s="13" t="s">
        <v>74</v>
      </c>
      <c r="C181" s="13" t="s">
        <v>183</v>
      </c>
      <c r="D181" s="13">
        <v>2012</v>
      </c>
      <c r="E181" s="13">
        <v>2012</v>
      </c>
      <c r="F181" s="13" t="s">
        <v>97</v>
      </c>
      <c r="G181" s="23">
        <v>17351</v>
      </c>
      <c r="H181" s="23">
        <v>32706</v>
      </c>
      <c r="I181" s="45"/>
      <c r="J181" s="25">
        <v>0.86729999999999996</v>
      </c>
      <c r="K181" s="25"/>
      <c r="L181" s="25"/>
      <c r="M181" s="25">
        <v>4.48E-2</v>
      </c>
    </row>
    <row r="182" spans="1:30">
      <c r="A182" s="82" t="s">
        <v>162</v>
      </c>
      <c r="B182" s="13" t="s">
        <v>75</v>
      </c>
      <c r="C182" s="13" t="s">
        <v>183</v>
      </c>
      <c r="D182" s="13">
        <v>2012</v>
      </c>
      <c r="E182" s="13">
        <v>2012</v>
      </c>
      <c r="F182" s="13" t="s">
        <v>97</v>
      </c>
      <c r="G182" s="23">
        <v>38739</v>
      </c>
      <c r="H182" s="23">
        <v>87014</v>
      </c>
      <c r="I182" s="45"/>
      <c r="J182" s="25">
        <v>1</v>
      </c>
      <c r="K182" s="25"/>
      <c r="L182" s="25"/>
      <c r="M182" s="25">
        <v>3.5799999999999998E-2</v>
      </c>
    </row>
    <row r="183" spans="1:30">
      <c r="A183" s="82" t="s">
        <v>163</v>
      </c>
      <c r="B183" s="13" t="s">
        <v>75</v>
      </c>
      <c r="C183" s="13" t="s">
        <v>183</v>
      </c>
      <c r="D183" s="13">
        <v>2012</v>
      </c>
      <c r="E183" s="13">
        <v>2012</v>
      </c>
      <c r="F183" s="13" t="s">
        <v>97</v>
      </c>
      <c r="G183" s="23">
        <v>4947</v>
      </c>
      <c r="H183" s="23">
        <v>12018</v>
      </c>
      <c r="I183" s="45"/>
      <c r="J183" s="25">
        <v>0.91100000000000003</v>
      </c>
      <c r="K183" s="25"/>
      <c r="L183" s="25"/>
      <c r="M183" s="25">
        <v>4.48E-2</v>
      </c>
    </row>
    <row r="184" spans="1:30">
      <c r="A184" s="82" t="s">
        <v>164</v>
      </c>
      <c r="B184" s="13" t="s">
        <v>75</v>
      </c>
      <c r="C184" s="13" t="s">
        <v>183</v>
      </c>
      <c r="D184" s="13">
        <v>2012</v>
      </c>
      <c r="E184" s="13">
        <v>2012</v>
      </c>
      <c r="F184" s="13" t="s">
        <v>97</v>
      </c>
      <c r="G184" s="23">
        <v>4055</v>
      </c>
      <c r="H184" s="23">
        <v>9563</v>
      </c>
      <c r="I184" s="45"/>
      <c r="J184" s="25">
        <v>0.83640000000000003</v>
      </c>
      <c r="K184" s="25"/>
      <c r="L184" s="25"/>
      <c r="M184" s="25">
        <v>4.48E-2</v>
      </c>
    </row>
    <row r="185" spans="1:30">
      <c r="A185" s="82" t="s">
        <v>165</v>
      </c>
      <c r="B185" s="13" t="s">
        <v>75</v>
      </c>
      <c r="C185" s="13" t="s">
        <v>183</v>
      </c>
      <c r="D185" s="13">
        <v>2012</v>
      </c>
      <c r="E185" s="13">
        <v>2012</v>
      </c>
      <c r="F185" s="13" t="s">
        <v>97</v>
      </c>
      <c r="G185" s="23">
        <v>737</v>
      </c>
      <c r="H185" s="23">
        <v>1516</v>
      </c>
      <c r="I185" s="45"/>
      <c r="J185" s="25">
        <v>1</v>
      </c>
      <c r="K185" s="25"/>
      <c r="L185" s="25"/>
      <c r="M185" s="25">
        <v>4.48E-2</v>
      </c>
    </row>
    <row r="186" spans="1:30">
      <c r="A186" s="82" t="s">
        <v>166</v>
      </c>
      <c r="B186" s="13" t="s">
        <v>74</v>
      </c>
      <c r="C186" s="13" t="s">
        <v>183</v>
      </c>
      <c r="D186" s="13">
        <v>2012</v>
      </c>
      <c r="E186" s="13">
        <v>2012</v>
      </c>
      <c r="F186" s="13" t="s">
        <v>97</v>
      </c>
      <c r="G186" s="23">
        <v>44388</v>
      </c>
      <c r="H186" s="23">
        <v>110084</v>
      </c>
      <c r="I186" s="45"/>
      <c r="J186" s="25">
        <v>1</v>
      </c>
      <c r="K186" s="25"/>
      <c r="L186" s="25"/>
      <c r="M186" s="25">
        <v>1.6199999999999999E-2</v>
      </c>
    </row>
    <row r="187" spans="1:30">
      <c r="A187" s="82" t="s">
        <v>167</v>
      </c>
      <c r="B187" s="13" t="s">
        <v>75</v>
      </c>
      <c r="C187" s="13" t="s">
        <v>183</v>
      </c>
      <c r="D187" s="13">
        <v>2012</v>
      </c>
      <c r="E187" s="13">
        <v>2012</v>
      </c>
      <c r="F187" s="13" t="s">
        <v>97</v>
      </c>
      <c r="G187" s="23">
        <v>2755</v>
      </c>
      <c r="H187" s="23">
        <v>5205</v>
      </c>
      <c r="I187" s="45"/>
      <c r="J187" s="25">
        <v>0.97489999999999999</v>
      </c>
      <c r="K187" s="25"/>
      <c r="L187" s="25"/>
      <c r="M187" s="25">
        <v>4.48E-2</v>
      </c>
    </row>
    <row r="188" spans="1:30">
      <c r="A188" s="82" t="s">
        <v>168</v>
      </c>
      <c r="B188" s="13" t="s">
        <v>74</v>
      </c>
      <c r="C188" s="13" t="s">
        <v>183</v>
      </c>
      <c r="D188" s="13">
        <v>2012</v>
      </c>
      <c r="E188" s="13">
        <v>2012</v>
      </c>
      <c r="F188" s="13" t="s">
        <v>97</v>
      </c>
      <c r="G188" s="23">
        <v>31179</v>
      </c>
      <c r="H188" s="23">
        <v>64972</v>
      </c>
      <c r="I188" s="45"/>
      <c r="J188" s="25">
        <v>0.99470000000000003</v>
      </c>
      <c r="K188" s="25"/>
      <c r="L188" s="25"/>
      <c r="M188" s="25">
        <v>1.5800000000000002E-2</v>
      </c>
    </row>
    <row r="189" spans="1:30">
      <c r="A189" s="82" t="s">
        <v>169</v>
      </c>
      <c r="B189" s="13" t="s">
        <v>74</v>
      </c>
      <c r="C189" s="13" t="s">
        <v>183</v>
      </c>
      <c r="D189" s="13">
        <v>2012</v>
      </c>
      <c r="E189" s="13">
        <v>2012</v>
      </c>
      <c r="F189" s="13" t="s">
        <v>97</v>
      </c>
      <c r="G189" s="23">
        <v>7616</v>
      </c>
      <c r="H189" s="23">
        <v>16787</v>
      </c>
      <c r="I189" s="45"/>
      <c r="J189" s="25">
        <v>0.93679999999999997</v>
      </c>
      <c r="K189" s="25"/>
      <c r="L189" s="25"/>
      <c r="M189" s="25">
        <v>4.48E-2</v>
      </c>
    </row>
    <row r="190" spans="1:30">
      <c r="A190" s="82" t="s">
        <v>170</v>
      </c>
      <c r="B190" s="13" t="s">
        <v>75</v>
      </c>
      <c r="C190" s="13" t="s">
        <v>183</v>
      </c>
      <c r="D190" s="13">
        <v>2012</v>
      </c>
      <c r="E190" s="13">
        <v>2012</v>
      </c>
      <c r="F190" s="13" t="s">
        <v>97</v>
      </c>
      <c r="G190" s="23">
        <v>5682</v>
      </c>
      <c r="H190" s="23">
        <v>12804</v>
      </c>
      <c r="I190" s="45"/>
      <c r="J190" s="25">
        <v>1</v>
      </c>
      <c r="K190" s="25"/>
      <c r="L190" s="25"/>
      <c r="M190" s="25">
        <v>4.48E-2</v>
      </c>
    </row>
    <row r="191" spans="1:30">
      <c r="A191" s="48" t="s">
        <v>276</v>
      </c>
      <c r="B191" s="13" t="s">
        <v>66</v>
      </c>
      <c r="C191" s="13" t="s">
        <v>62</v>
      </c>
      <c r="D191" s="13">
        <v>2012</v>
      </c>
      <c r="E191" s="13">
        <v>2012</v>
      </c>
      <c r="F191" s="13" t="s">
        <v>97</v>
      </c>
      <c r="G191" s="110"/>
      <c r="H191" s="110"/>
      <c r="I191" s="110"/>
      <c r="J191" s="111"/>
      <c r="K191" s="111"/>
      <c r="L191" s="25">
        <v>0.254</v>
      </c>
      <c r="M191" s="25">
        <v>5.3999999999999999E-2</v>
      </c>
    </row>
    <row r="192" spans="1:30">
      <c r="A192" s="48" t="s">
        <v>171</v>
      </c>
      <c r="B192" s="13" t="s">
        <v>66</v>
      </c>
      <c r="C192" s="13" t="s">
        <v>62</v>
      </c>
      <c r="D192" s="13">
        <v>2012</v>
      </c>
      <c r="E192" s="13">
        <v>2012</v>
      </c>
      <c r="F192" s="13" t="s">
        <v>97</v>
      </c>
      <c r="G192" s="23">
        <v>1792764</v>
      </c>
      <c r="H192" s="23">
        <v>3996483</v>
      </c>
      <c r="I192" s="45"/>
      <c r="J192" s="25">
        <v>0.97550000000000003</v>
      </c>
      <c r="K192" s="25"/>
      <c r="L192" s="25"/>
      <c r="M192" s="25">
        <v>4.1599999999999998E-2</v>
      </c>
      <c r="N192" s="13"/>
      <c r="O192" s="13"/>
      <c r="P192" s="13"/>
      <c r="Q192" s="13"/>
      <c r="R192" s="13"/>
      <c r="S192" s="13"/>
      <c r="T192" s="13"/>
      <c r="U192" s="13"/>
      <c r="V192" s="13"/>
      <c r="W192" s="13"/>
      <c r="X192" s="13"/>
      <c r="Y192" s="13"/>
      <c r="Z192" s="13"/>
      <c r="AA192" s="13"/>
      <c r="AB192" s="13"/>
      <c r="AC192" s="13"/>
      <c r="AD192" s="13"/>
    </row>
    <row r="193" spans="1:13">
      <c r="A193" s="48" t="s">
        <v>172</v>
      </c>
      <c r="B193" s="13" t="s">
        <v>74</v>
      </c>
      <c r="C193" s="13" t="s">
        <v>62</v>
      </c>
      <c r="D193" s="13">
        <v>2012</v>
      </c>
      <c r="E193" s="13">
        <v>2012</v>
      </c>
      <c r="F193" s="13" t="s">
        <v>97</v>
      </c>
      <c r="G193" s="23">
        <v>60757</v>
      </c>
      <c r="H193" s="23">
        <v>123210</v>
      </c>
      <c r="I193" s="45"/>
      <c r="J193" s="25">
        <v>0.91539999999999999</v>
      </c>
      <c r="K193" s="25"/>
      <c r="L193" s="25"/>
      <c r="M193" s="25">
        <v>1.0699999999999999E-2</v>
      </c>
    </row>
    <row r="194" spans="1:13">
      <c r="A194" s="48" t="s">
        <v>173</v>
      </c>
      <c r="B194" s="13" t="s">
        <v>75</v>
      </c>
      <c r="C194" s="13" t="s">
        <v>62</v>
      </c>
      <c r="D194" s="13">
        <v>2012</v>
      </c>
      <c r="E194" s="13">
        <v>2012</v>
      </c>
      <c r="F194" s="13" t="s">
        <v>97</v>
      </c>
      <c r="G194" s="23">
        <v>86</v>
      </c>
      <c r="H194" s="23">
        <v>145</v>
      </c>
      <c r="I194" s="45"/>
      <c r="J194" s="25">
        <v>1</v>
      </c>
      <c r="K194" s="25"/>
      <c r="L194" s="25"/>
      <c r="M194" s="25">
        <v>4.6100000000000002E-2</v>
      </c>
    </row>
    <row r="195" spans="1:13">
      <c r="A195" s="48" t="s">
        <v>174</v>
      </c>
      <c r="B195" s="13" t="s">
        <v>75</v>
      </c>
      <c r="C195" s="13" t="s">
        <v>62</v>
      </c>
      <c r="D195" s="13">
        <v>2012</v>
      </c>
      <c r="E195" s="13">
        <v>2012</v>
      </c>
      <c r="F195" s="13" t="s">
        <v>97</v>
      </c>
      <c r="G195" s="23">
        <v>1666</v>
      </c>
      <c r="H195" s="23">
        <v>3214</v>
      </c>
      <c r="I195" s="45"/>
      <c r="J195" s="25">
        <v>0.89629999999999999</v>
      </c>
      <c r="K195" s="25"/>
      <c r="L195" s="25"/>
      <c r="M195" s="25">
        <v>4.6100000000000002E-2</v>
      </c>
    </row>
    <row r="196" spans="1:13">
      <c r="A196" s="48" t="s">
        <v>175</v>
      </c>
      <c r="B196" s="13" t="s">
        <v>75</v>
      </c>
      <c r="C196" s="13" t="s">
        <v>62</v>
      </c>
      <c r="D196" s="13">
        <v>2012</v>
      </c>
      <c r="E196" s="13">
        <v>2012</v>
      </c>
      <c r="F196" s="13" t="s">
        <v>97</v>
      </c>
      <c r="G196" s="23">
        <v>13710</v>
      </c>
      <c r="H196" s="23">
        <v>28623</v>
      </c>
      <c r="I196" s="45"/>
      <c r="J196" s="25">
        <v>0.86960000000000004</v>
      </c>
      <c r="K196" s="25"/>
      <c r="L196" s="25"/>
      <c r="M196" s="25">
        <v>4.6100000000000002E-2</v>
      </c>
    </row>
    <row r="197" spans="1:13">
      <c r="A197" s="48" t="s">
        <v>176</v>
      </c>
      <c r="B197" s="13" t="s">
        <v>75</v>
      </c>
      <c r="C197" s="13" t="s">
        <v>62</v>
      </c>
      <c r="D197" s="13">
        <v>2012</v>
      </c>
      <c r="E197" s="13">
        <v>2012</v>
      </c>
      <c r="F197" s="13" t="s">
        <v>97</v>
      </c>
      <c r="G197" s="23">
        <v>2489</v>
      </c>
      <c r="H197" s="23">
        <v>5000</v>
      </c>
      <c r="I197" s="45"/>
      <c r="J197" s="25">
        <v>0.96479999999999999</v>
      </c>
      <c r="K197" s="25"/>
      <c r="L197" s="25"/>
      <c r="M197" s="25">
        <v>4.6100000000000002E-2</v>
      </c>
    </row>
    <row r="198" spans="1:13">
      <c r="A198" s="48" t="s">
        <v>177</v>
      </c>
      <c r="B198" s="13" t="s">
        <v>75</v>
      </c>
      <c r="C198" s="13" t="s">
        <v>62</v>
      </c>
      <c r="D198" s="13">
        <v>2012</v>
      </c>
      <c r="E198" s="13">
        <v>2012</v>
      </c>
      <c r="F198" s="13" t="s">
        <v>97</v>
      </c>
      <c r="G198" s="23">
        <v>717</v>
      </c>
      <c r="H198" s="23">
        <v>1810</v>
      </c>
      <c r="I198" s="45"/>
      <c r="J198" s="25">
        <v>0.98109999999999997</v>
      </c>
      <c r="K198" s="25"/>
      <c r="L198" s="25"/>
      <c r="M198" s="25">
        <v>4.6100000000000002E-2</v>
      </c>
    </row>
    <row r="199" spans="1:13">
      <c r="A199" s="48" t="s">
        <v>178</v>
      </c>
      <c r="B199" s="13" t="s">
        <v>74</v>
      </c>
      <c r="C199" s="13" t="s">
        <v>62</v>
      </c>
      <c r="D199" s="13">
        <v>2012</v>
      </c>
      <c r="E199" s="13">
        <v>2012</v>
      </c>
      <c r="F199" s="13" t="s">
        <v>97</v>
      </c>
      <c r="G199" s="23">
        <v>32012</v>
      </c>
      <c r="H199" s="23">
        <v>67462</v>
      </c>
      <c r="I199" s="45"/>
      <c r="J199" s="25">
        <v>0.96020000000000005</v>
      </c>
      <c r="K199" s="25"/>
      <c r="L199" s="25"/>
      <c r="M199" s="25">
        <v>3.5799999999999998E-2</v>
      </c>
    </row>
    <row r="200" spans="1:13">
      <c r="A200" s="48" t="s">
        <v>179</v>
      </c>
      <c r="B200" s="13" t="s">
        <v>75</v>
      </c>
      <c r="C200" s="13" t="s">
        <v>62</v>
      </c>
      <c r="D200" s="13">
        <v>2012</v>
      </c>
      <c r="E200" s="13">
        <v>2012</v>
      </c>
      <c r="F200" s="13" t="s">
        <v>97</v>
      </c>
      <c r="G200" s="23">
        <v>2596</v>
      </c>
      <c r="H200" s="23">
        <v>5423</v>
      </c>
      <c r="I200" s="45"/>
      <c r="J200" s="25">
        <v>1</v>
      </c>
      <c r="K200" s="25"/>
      <c r="L200" s="25"/>
      <c r="M200" s="25">
        <v>4.6100000000000002E-2</v>
      </c>
    </row>
    <row r="201" spans="1:13">
      <c r="A201" s="48" t="s">
        <v>180</v>
      </c>
      <c r="B201" s="13" t="s">
        <v>75</v>
      </c>
      <c r="C201" s="13" t="s">
        <v>62</v>
      </c>
      <c r="D201" s="13">
        <v>2012</v>
      </c>
      <c r="E201" s="13">
        <v>2012</v>
      </c>
      <c r="F201" s="13" t="s">
        <v>97</v>
      </c>
      <c r="G201" s="23">
        <v>5990</v>
      </c>
      <c r="H201" s="23">
        <v>11522</v>
      </c>
      <c r="I201" s="45"/>
      <c r="J201" s="25">
        <v>1</v>
      </c>
      <c r="K201" s="25"/>
      <c r="L201" s="25"/>
      <c r="M201" s="25">
        <v>4.6100000000000002E-2</v>
      </c>
    </row>
    <row r="202" spans="1:13">
      <c r="A202" s="82" t="s">
        <v>122</v>
      </c>
      <c r="B202" s="13" t="s">
        <v>74</v>
      </c>
      <c r="C202" s="13" t="s">
        <v>62</v>
      </c>
      <c r="D202" s="13">
        <v>2012</v>
      </c>
      <c r="E202" s="13">
        <v>2012</v>
      </c>
      <c r="F202" s="13" t="s">
        <v>97</v>
      </c>
      <c r="G202" s="23">
        <v>87966</v>
      </c>
      <c r="H202" s="23">
        <v>213832</v>
      </c>
      <c r="I202" s="45"/>
      <c r="J202" s="25">
        <v>1</v>
      </c>
      <c r="K202" s="25"/>
      <c r="L202" s="25"/>
      <c r="M202" s="25">
        <v>1.5100000000000001E-2</v>
      </c>
    </row>
    <row r="203" spans="1:13">
      <c r="A203" s="82" t="s">
        <v>123</v>
      </c>
      <c r="B203" s="13" t="s">
        <v>75</v>
      </c>
      <c r="C203" s="13" t="s">
        <v>62</v>
      </c>
      <c r="D203" s="13">
        <v>2012</v>
      </c>
      <c r="E203" s="13">
        <v>2012</v>
      </c>
      <c r="F203" s="13" t="s">
        <v>97</v>
      </c>
      <c r="G203" s="23">
        <v>1372</v>
      </c>
      <c r="H203" s="23">
        <v>3422</v>
      </c>
      <c r="I203" s="45"/>
      <c r="J203" s="25">
        <v>1</v>
      </c>
      <c r="K203" s="25"/>
      <c r="L203" s="25"/>
      <c r="M203" s="25">
        <v>4.6100000000000002E-2</v>
      </c>
    </row>
    <row r="204" spans="1:13">
      <c r="A204" s="82" t="s">
        <v>124</v>
      </c>
      <c r="B204" s="13" t="s">
        <v>75</v>
      </c>
      <c r="C204" s="13" t="s">
        <v>62</v>
      </c>
      <c r="D204" s="13">
        <v>2012</v>
      </c>
      <c r="E204" s="13">
        <v>2012</v>
      </c>
      <c r="F204" s="13" t="s">
        <v>97</v>
      </c>
      <c r="G204" s="23">
        <v>8046</v>
      </c>
      <c r="H204" s="23">
        <v>15302</v>
      </c>
      <c r="I204" s="45"/>
      <c r="J204" s="25">
        <v>0.99150000000000005</v>
      </c>
      <c r="K204" s="25"/>
      <c r="L204" s="25"/>
      <c r="M204" s="25">
        <v>4.6100000000000002E-2</v>
      </c>
    </row>
    <row r="205" spans="1:13">
      <c r="A205" s="82" t="s">
        <v>125</v>
      </c>
      <c r="B205" s="13" t="s">
        <v>75</v>
      </c>
      <c r="C205" s="13" t="s">
        <v>62</v>
      </c>
      <c r="D205" s="13">
        <v>2012</v>
      </c>
      <c r="E205" s="13">
        <v>2012</v>
      </c>
      <c r="F205" s="13" t="s">
        <v>97</v>
      </c>
      <c r="G205" s="23">
        <v>13682</v>
      </c>
      <c r="H205" s="23">
        <v>35099</v>
      </c>
      <c r="I205" s="45"/>
      <c r="J205" s="25">
        <v>1</v>
      </c>
      <c r="K205" s="25"/>
      <c r="L205" s="25"/>
      <c r="M205" s="25">
        <v>4.6100000000000002E-2</v>
      </c>
    </row>
    <row r="206" spans="1:13">
      <c r="A206" s="82" t="s">
        <v>126</v>
      </c>
      <c r="B206" s="13" t="s">
        <v>75</v>
      </c>
      <c r="C206" s="13" t="s">
        <v>62</v>
      </c>
      <c r="D206" s="13">
        <v>2012</v>
      </c>
      <c r="E206" s="13">
        <v>2012</v>
      </c>
      <c r="F206" s="13" t="s">
        <v>97</v>
      </c>
      <c r="G206" s="23">
        <v>957</v>
      </c>
      <c r="H206" s="23">
        <v>1945</v>
      </c>
      <c r="I206" s="45"/>
      <c r="J206" s="25">
        <v>0.98550000000000004</v>
      </c>
      <c r="K206" s="25"/>
      <c r="L206" s="25"/>
      <c r="M206" s="25">
        <v>4.6100000000000002E-2</v>
      </c>
    </row>
    <row r="207" spans="1:13">
      <c r="A207" s="82" t="s">
        <v>127</v>
      </c>
      <c r="B207" s="13" t="s">
        <v>75</v>
      </c>
      <c r="C207" s="13" t="s">
        <v>62</v>
      </c>
      <c r="D207" s="13">
        <v>2012</v>
      </c>
      <c r="E207" s="13">
        <v>2012</v>
      </c>
      <c r="F207" s="13" t="s">
        <v>97</v>
      </c>
      <c r="G207" s="23">
        <v>56571</v>
      </c>
      <c r="H207" s="23">
        <v>138799</v>
      </c>
      <c r="I207" s="45"/>
      <c r="J207" s="25">
        <v>0.98670000000000002</v>
      </c>
      <c r="K207" s="25"/>
      <c r="L207" s="25"/>
      <c r="M207" s="25">
        <v>4.8500000000000001E-2</v>
      </c>
    </row>
    <row r="208" spans="1:13">
      <c r="A208" s="82" t="s">
        <v>128</v>
      </c>
      <c r="B208" s="13" t="s">
        <v>75</v>
      </c>
      <c r="C208" s="13" t="s">
        <v>62</v>
      </c>
      <c r="D208" s="13">
        <v>2012</v>
      </c>
      <c r="E208" s="13">
        <v>2012</v>
      </c>
      <c r="F208" s="13" t="s">
        <v>97</v>
      </c>
      <c r="G208" s="23">
        <v>9591</v>
      </c>
      <c r="H208" s="23">
        <v>23029</v>
      </c>
      <c r="I208" s="45"/>
      <c r="J208" s="25">
        <v>1</v>
      </c>
      <c r="K208" s="25"/>
      <c r="L208" s="25"/>
      <c r="M208" s="25">
        <v>4.6100000000000002E-2</v>
      </c>
    </row>
    <row r="209" spans="1:13">
      <c r="A209" s="82" t="s">
        <v>129</v>
      </c>
      <c r="B209" s="13" t="s">
        <v>75</v>
      </c>
      <c r="C209" s="13" t="s">
        <v>62</v>
      </c>
      <c r="D209" s="13">
        <v>2012</v>
      </c>
      <c r="E209" s="13">
        <v>2012</v>
      </c>
      <c r="F209" s="13" t="s">
        <v>97</v>
      </c>
      <c r="G209" s="23">
        <v>5041</v>
      </c>
      <c r="H209" s="23">
        <v>10174</v>
      </c>
      <c r="I209" s="45"/>
      <c r="J209" s="25">
        <v>0.97929999999999995</v>
      </c>
      <c r="K209" s="25"/>
      <c r="L209" s="25"/>
      <c r="M209" s="25">
        <v>4.6100000000000002E-2</v>
      </c>
    </row>
    <row r="210" spans="1:13">
      <c r="A210" s="82" t="s">
        <v>130</v>
      </c>
      <c r="B210" s="13" t="s">
        <v>75</v>
      </c>
      <c r="C210" s="13" t="s">
        <v>62</v>
      </c>
      <c r="D210" s="13">
        <v>2012</v>
      </c>
      <c r="E210" s="13">
        <v>2012</v>
      </c>
      <c r="F210" s="13" t="s">
        <v>97</v>
      </c>
      <c r="G210" s="23">
        <v>1394</v>
      </c>
      <c r="H210" s="23">
        <v>2948</v>
      </c>
      <c r="I210" s="45"/>
      <c r="J210" s="25">
        <v>0.99199999999999999</v>
      </c>
      <c r="K210" s="25"/>
      <c r="L210" s="25"/>
      <c r="M210" s="25">
        <v>4.6100000000000002E-2</v>
      </c>
    </row>
    <row r="211" spans="1:13">
      <c r="A211" s="82" t="s">
        <v>131</v>
      </c>
      <c r="B211" s="13" t="s">
        <v>76</v>
      </c>
      <c r="C211" s="13" t="s">
        <v>62</v>
      </c>
      <c r="D211" s="13">
        <v>2012</v>
      </c>
      <c r="E211" s="13">
        <v>2012</v>
      </c>
      <c r="F211" s="13" t="s">
        <v>97</v>
      </c>
      <c r="G211" s="23">
        <v>495619</v>
      </c>
      <c r="H211" s="23">
        <v>1059973</v>
      </c>
      <c r="I211" s="45"/>
      <c r="J211" s="25">
        <v>0.97489999999999999</v>
      </c>
      <c r="K211" s="25"/>
      <c r="L211" s="25"/>
      <c r="M211" s="25">
        <v>5.0900000000000001E-2</v>
      </c>
    </row>
    <row r="212" spans="1:13">
      <c r="A212" s="82" t="s">
        <v>132</v>
      </c>
      <c r="B212" s="13" t="s">
        <v>75</v>
      </c>
      <c r="C212" s="13" t="s">
        <v>62</v>
      </c>
      <c r="D212" s="13">
        <v>2012</v>
      </c>
      <c r="E212" s="13">
        <v>2012</v>
      </c>
      <c r="F212" s="13" t="s">
        <v>97</v>
      </c>
      <c r="G212" s="23">
        <v>10542</v>
      </c>
      <c r="H212" s="23">
        <v>26783</v>
      </c>
      <c r="I212" s="45"/>
      <c r="J212" s="25">
        <v>0.98360000000000003</v>
      </c>
      <c r="K212" s="25"/>
      <c r="L212" s="25"/>
      <c r="M212" s="25">
        <v>4.6100000000000002E-2</v>
      </c>
    </row>
    <row r="213" spans="1:13">
      <c r="A213" s="82" t="s">
        <v>133</v>
      </c>
      <c r="B213" s="13" t="s">
        <v>75</v>
      </c>
      <c r="C213" s="13" t="s">
        <v>62</v>
      </c>
      <c r="D213" s="13">
        <v>2012</v>
      </c>
      <c r="E213" s="13">
        <v>2012</v>
      </c>
      <c r="F213" s="13" t="s">
        <v>97</v>
      </c>
      <c r="G213" s="23">
        <v>5464</v>
      </c>
      <c r="H213" s="23">
        <v>9221</v>
      </c>
      <c r="I213" s="45"/>
      <c r="J213" s="25">
        <v>0.96799999999999997</v>
      </c>
      <c r="K213" s="25"/>
      <c r="L213" s="25"/>
      <c r="M213" s="25">
        <v>4.6100000000000002E-2</v>
      </c>
    </row>
    <row r="214" spans="1:13">
      <c r="A214" s="82" t="s">
        <v>134</v>
      </c>
      <c r="B214" s="13" t="s">
        <v>75</v>
      </c>
      <c r="C214" s="13" t="s">
        <v>62</v>
      </c>
      <c r="D214" s="13">
        <v>2012</v>
      </c>
      <c r="E214" s="13">
        <v>2012</v>
      </c>
      <c r="F214" s="13" t="s">
        <v>97</v>
      </c>
      <c r="G214" s="23">
        <v>875</v>
      </c>
      <c r="H214" s="23">
        <v>1783</v>
      </c>
      <c r="I214" s="45"/>
      <c r="J214" s="25">
        <v>0.90629999999999999</v>
      </c>
      <c r="K214" s="25"/>
      <c r="L214" s="25"/>
      <c r="M214" s="25">
        <v>4.6100000000000002E-2</v>
      </c>
    </row>
    <row r="215" spans="1:13">
      <c r="A215" s="82" t="s">
        <v>135</v>
      </c>
      <c r="B215" s="13" t="s">
        <v>75</v>
      </c>
      <c r="C215" s="13" t="s">
        <v>62</v>
      </c>
      <c r="D215" s="13">
        <v>2012</v>
      </c>
      <c r="E215" s="13">
        <v>2012</v>
      </c>
      <c r="F215" s="13" t="s">
        <v>97</v>
      </c>
      <c r="G215" s="23">
        <v>7013</v>
      </c>
      <c r="H215" s="23">
        <v>13785</v>
      </c>
      <c r="I215" s="45"/>
      <c r="J215" s="25">
        <v>0.99429999999999996</v>
      </c>
      <c r="K215" s="25"/>
      <c r="L215" s="25"/>
      <c r="M215" s="25">
        <v>4.6100000000000002E-2</v>
      </c>
    </row>
    <row r="216" spans="1:13">
      <c r="A216" s="82" t="s">
        <v>136</v>
      </c>
      <c r="B216" s="13" t="s">
        <v>75</v>
      </c>
      <c r="C216" s="13" t="s">
        <v>62</v>
      </c>
      <c r="D216" s="13">
        <v>2012</v>
      </c>
      <c r="E216" s="13">
        <v>2012</v>
      </c>
      <c r="F216" s="13" t="s">
        <v>97</v>
      </c>
      <c r="G216" s="23">
        <v>21670</v>
      </c>
      <c r="H216" s="23">
        <v>53475</v>
      </c>
      <c r="I216" s="45"/>
      <c r="J216" s="25">
        <v>0.99350000000000005</v>
      </c>
      <c r="K216" s="25"/>
      <c r="L216" s="25"/>
      <c r="M216" s="25">
        <v>2.7E-2</v>
      </c>
    </row>
    <row r="217" spans="1:13">
      <c r="A217" s="82" t="s">
        <v>137</v>
      </c>
      <c r="B217" s="13" t="s">
        <v>75</v>
      </c>
      <c r="C217" s="13" t="s">
        <v>62</v>
      </c>
      <c r="D217" s="13">
        <v>2012</v>
      </c>
      <c r="E217" s="13">
        <v>2012</v>
      </c>
      <c r="F217" s="13" t="s">
        <v>97</v>
      </c>
      <c r="G217" s="23">
        <v>444</v>
      </c>
      <c r="H217" s="23">
        <v>1046</v>
      </c>
      <c r="I217" s="45"/>
      <c r="J217" s="25">
        <v>1</v>
      </c>
      <c r="K217" s="25"/>
      <c r="L217" s="25"/>
      <c r="M217" s="25">
        <v>4.6100000000000002E-2</v>
      </c>
    </row>
    <row r="218" spans="1:13">
      <c r="A218" s="82" t="s">
        <v>138</v>
      </c>
      <c r="B218" s="13" t="s">
        <v>75</v>
      </c>
      <c r="C218" s="13" t="s">
        <v>62</v>
      </c>
      <c r="D218" s="13">
        <v>2012</v>
      </c>
      <c r="E218" s="13">
        <v>2012</v>
      </c>
      <c r="F218" s="13" t="s">
        <v>97</v>
      </c>
      <c r="G218" s="23">
        <v>432</v>
      </c>
      <c r="H218" s="23">
        <v>709</v>
      </c>
      <c r="I218" s="45"/>
      <c r="J218" s="25">
        <v>0.93479999999999996</v>
      </c>
      <c r="K218" s="25"/>
      <c r="L218" s="25"/>
      <c r="M218" s="25">
        <v>4.6100000000000002E-2</v>
      </c>
    </row>
    <row r="219" spans="1:13">
      <c r="A219" s="82" t="s">
        <v>139</v>
      </c>
      <c r="B219" s="13" t="s">
        <v>75</v>
      </c>
      <c r="C219" s="13" t="s">
        <v>62</v>
      </c>
      <c r="D219" s="13">
        <v>2012</v>
      </c>
      <c r="E219" s="13">
        <v>2012</v>
      </c>
      <c r="F219" s="13" t="s">
        <v>97</v>
      </c>
      <c r="G219" s="23">
        <v>20328</v>
      </c>
      <c r="H219" s="23">
        <v>47110</v>
      </c>
      <c r="I219" s="45"/>
      <c r="J219" s="25">
        <v>1</v>
      </c>
      <c r="K219" s="25"/>
      <c r="L219" s="25"/>
      <c r="M219" s="25">
        <v>1.44E-2</v>
      </c>
    </row>
    <row r="220" spans="1:13">
      <c r="A220" s="82" t="s">
        <v>140</v>
      </c>
      <c r="B220" s="13" t="s">
        <v>75</v>
      </c>
      <c r="C220" s="13" t="s">
        <v>62</v>
      </c>
      <c r="D220" s="13">
        <v>2012</v>
      </c>
      <c r="E220" s="13">
        <v>2012</v>
      </c>
      <c r="F220" s="13" t="s">
        <v>97</v>
      </c>
      <c r="G220" s="23">
        <v>3380</v>
      </c>
      <c r="H220" s="23">
        <v>7209</v>
      </c>
      <c r="I220" s="45"/>
      <c r="J220" s="25">
        <v>0.99099999999999999</v>
      </c>
      <c r="K220" s="25"/>
      <c r="L220" s="25"/>
      <c r="M220" s="25">
        <v>4.6100000000000002E-2</v>
      </c>
    </row>
    <row r="221" spans="1:13">
      <c r="A221" s="82" t="s">
        <v>141</v>
      </c>
      <c r="B221" s="13" t="s">
        <v>75</v>
      </c>
      <c r="C221" s="13" t="s">
        <v>62</v>
      </c>
      <c r="D221" s="13">
        <v>2012</v>
      </c>
      <c r="E221" s="13">
        <v>2012</v>
      </c>
      <c r="F221" s="13" t="s">
        <v>97</v>
      </c>
      <c r="G221" s="23">
        <v>3572</v>
      </c>
      <c r="H221" s="23">
        <v>6919</v>
      </c>
      <c r="I221" s="45"/>
      <c r="J221" s="25">
        <v>0.99319999999999997</v>
      </c>
      <c r="K221" s="25"/>
      <c r="L221" s="25"/>
      <c r="M221" s="25">
        <v>4.6100000000000002E-2</v>
      </c>
    </row>
    <row r="222" spans="1:13">
      <c r="A222" s="82" t="s">
        <v>142</v>
      </c>
      <c r="B222" s="13" t="s">
        <v>74</v>
      </c>
      <c r="C222" s="13" t="s">
        <v>62</v>
      </c>
      <c r="D222" s="13">
        <v>2012</v>
      </c>
      <c r="E222" s="13">
        <v>2012</v>
      </c>
      <c r="F222" s="13" t="s">
        <v>97</v>
      </c>
      <c r="G222" s="23">
        <v>94728</v>
      </c>
      <c r="H222" s="23">
        <v>213200</v>
      </c>
      <c r="I222" s="45"/>
      <c r="J222" s="25">
        <v>0.99870000000000003</v>
      </c>
      <c r="K222" s="25"/>
      <c r="L222" s="25"/>
      <c r="M222" s="25">
        <v>1.7399999999999999E-2</v>
      </c>
    </row>
    <row r="223" spans="1:13">
      <c r="A223" s="82" t="s">
        <v>143</v>
      </c>
      <c r="B223" s="13" t="s">
        <v>74</v>
      </c>
      <c r="C223" s="13" t="s">
        <v>62</v>
      </c>
      <c r="D223" s="13">
        <v>2012</v>
      </c>
      <c r="E223" s="13">
        <v>2012</v>
      </c>
      <c r="F223" s="13" t="s">
        <v>97</v>
      </c>
      <c r="G223" s="23">
        <v>8182</v>
      </c>
      <c r="H223" s="23">
        <v>18082</v>
      </c>
      <c r="I223" s="45"/>
      <c r="J223" s="25">
        <v>0.97950000000000004</v>
      </c>
      <c r="K223" s="25"/>
      <c r="L223" s="25"/>
      <c r="M223" s="25">
        <v>4.6100000000000002E-2</v>
      </c>
    </row>
    <row r="224" spans="1:13">
      <c r="A224" s="82" t="s">
        <v>144</v>
      </c>
      <c r="B224" s="13" t="s">
        <v>75</v>
      </c>
      <c r="C224" s="13" t="s">
        <v>62</v>
      </c>
      <c r="D224" s="13">
        <v>2012</v>
      </c>
      <c r="E224" s="13">
        <v>2012</v>
      </c>
      <c r="F224" s="13" t="s">
        <v>97</v>
      </c>
      <c r="G224" s="23">
        <v>737</v>
      </c>
      <c r="H224" s="23">
        <v>1662</v>
      </c>
      <c r="I224" s="45"/>
      <c r="J224" s="25">
        <v>0.97919999999999996</v>
      </c>
      <c r="K224" s="25"/>
      <c r="L224" s="25"/>
      <c r="M224" s="25">
        <v>4.6100000000000002E-2</v>
      </c>
    </row>
    <row r="225" spans="1:13">
      <c r="A225" s="82" t="s">
        <v>145</v>
      </c>
      <c r="B225" s="13" t="s">
        <v>75</v>
      </c>
      <c r="C225" s="13" t="s">
        <v>62</v>
      </c>
      <c r="D225" s="13">
        <v>2012</v>
      </c>
      <c r="E225" s="13">
        <v>2012</v>
      </c>
      <c r="F225" s="13" t="s">
        <v>97</v>
      </c>
      <c r="G225" s="23">
        <v>105181</v>
      </c>
      <c r="H225" s="23">
        <v>259750</v>
      </c>
      <c r="I225" s="45"/>
      <c r="J225" s="25">
        <v>0.99980000000000002</v>
      </c>
      <c r="K225" s="25"/>
      <c r="L225" s="25"/>
      <c r="M225" s="25">
        <v>3.61E-2</v>
      </c>
    </row>
    <row r="226" spans="1:13">
      <c r="A226" s="82" t="s">
        <v>146</v>
      </c>
      <c r="B226" s="13" t="s">
        <v>74</v>
      </c>
      <c r="C226" s="13" t="s">
        <v>62</v>
      </c>
      <c r="D226" s="13">
        <v>2012</v>
      </c>
      <c r="E226" s="13">
        <v>2012</v>
      </c>
      <c r="F226" s="13" t="s">
        <v>97</v>
      </c>
      <c r="G226" s="23">
        <v>88694</v>
      </c>
      <c r="H226" s="23">
        <v>200900</v>
      </c>
      <c r="I226" s="45"/>
      <c r="J226" s="25">
        <v>0.99150000000000005</v>
      </c>
      <c r="K226" s="25"/>
      <c r="L226" s="25"/>
      <c r="M226" s="25">
        <v>3.44E-2</v>
      </c>
    </row>
    <row r="227" spans="1:13">
      <c r="A227" s="82" t="s">
        <v>147</v>
      </c>
      <c r="B227" s="13" t="s">
        <v>75</v>
      </c>
      <c r="C227" s="13" t="s">
        <v>62</v>
      </c>
      <c r="D227" s="13">
        <v>2012</v>
      </c>
      <c r="E227" s="13">
        <v>2012</v>
      </c>
      <c r="F227" s="13" t="s">
        <v>97</v>
      </c>
      <c r="G227" s="23">
        <v>2646</v>
      </c>
      <c r="H227" s="23">
        <v>6186</v>
      </c>
      <c r="I227" s="45"/>
      <c r="J227" s="25">
        <v>0.97809999999999997</v>
      </c>
      <c r="K227" s="25"/>
      <c r="L227" s="25"/>
      <c r="M227" s="25">
        <v>4.6100000000000002E-2</v>
      </c>
    </row>
    <row r="228" spans="1:13">
      <c r="A228" s="82" t="s">
        <v>148</v>
      </c>
      <c r="B228" s="13" t="s">
        <v>75</v>
      </c>
      <c r="C228" s="13" t="s">
        <v>62</v>
      </c>
      <c r="D228" s="13">
        <v>2012</v>
      </c>
      <c r="E228" s="13">
        <v>2012</v>
      </c>
      <c r="F228" s="13" t="s">
        <v>97</v>
      </c>
      <c r="G228" s="23">
        <v>145844</v>
      </c>
      <c r="H228" s="23">
        <v>350194</v>
      </c>
      <c r="I228" s="45"/>
      <c r="J228" s="25">
        <v>0.99919999999999998</v>
      </c>
      <c r="K228" s="25"/>
      <c r="L228" s="25"/>
      <c r="M228" s="25">
        <v>1.9800000000000002E-2</v>
      </c>
    </row>
    <row r="229" spans="1:13">
      <c r="A229" s="82" t="s">
        <v>149</v>
      </c>
      <c r="B229" s="13" t="s">
        <v>74</v>
      </c>
      <c r="C229" s="13" t="s">
        <v>62</v>
      </c>
      <c r="D229" s="13">
        <v>2012</v>
      </c>
      <c r="E229" s="13">
        <v>2012</v>
      </c>
      <c r="F229" s="13" t="s">
        <v>97</v>
      </c>
      <c r="G229" s="23">
        <v>109637</v>
      </c>
      <c r="H229" s="23">
        <v>243130</v>
      </c>
      <c r="I229" s="45"/>
      <c r="J229" s="25">
        <v>0.98270000000000002</v>
      </c>
      <c r="K229" s="25"/>
      <c r="L229" s="25"/>
      <c r="M229" s="25">
        <v>8.0199999999999994E-2</v>
      </c>
    </row>
    <row r="230" spans="1:13">
      <c r="A230" s="82" t="s">
        <v>150</v>
      </c>
      <c r="B230" s="13" t="s">
        <v>74</v>
      </c>
      <c r="C230" s="13" t="s">
        <v>62</v>
      </c>
      <c r="D230" s="13">
        <v>2012</v>
      </c>
      <c r="E230" s="13">
        <v>2012</v>
      </c>
      <c r="F230" s="13" t="s">
        <v>97</v>
      </c>
      <c r="G230" s="23">
        <v>32790</v>
      </c>
      <c r="H230" s="23">
        <v>50876</v>
      </c>
      <c r="I230" s="45"/>
      <c r="J230" s="25">
        <v>0.98899999999999999</v>
      </c>
      <c r="K230" s="25"/>
      <c r="L230" s="25"/>
      <c r="M230" s="25">
        <v>2.7400000000000001E-2</v>
      </c>
    </row>
    <row r="231" spans="1:13">
      <c r="A231" s="82" t="s">
        <v>151</v>
      </c>
      <c r="B231" s="13" t="s">
        <v>75</v>
      </c>
      <c r="C231" s="13" t="s">
        <v>62</v>
      </c>
      <c r="D231" s="13">
        <v>2012</v>
      </c>
      <c r="E231" s="13">
        <v>2012</v>
      </c>
      <c r="F231" s="13" t="s">
        <v>97</v>
      </c>
      <c r="G231" s="23">
        <v>43038</v>
      </c>
      <c r="H231" s="23">
        <v>106481</v>
      </c>
      <c r="I231" s="45"/>
      <c r="J231" s="25">
        <v>0.98050000000000004</v>
      </c>
      <c r="K231" s="25"/>
      <c r="L231" s="25"/>
      <c r="M231" s="25">
        <v>2.7699999999999999E-2</v>
      </c>
    </row>
    <row r="232" spans="1:13">
      <c r="A232" s="82" t="s">
        <v>152</v>
      </c>
      <c r="B232" s="13" t="s">
        <v>74</v>
      </c>
      <c r="C232" s="13" t="s">
        <v>62</v>
      </c>
      <c r="D232" s="13">
        <v>2012</v>
      </c>
      <c r="E232" s="13">
        <v>2012</v>
      </c>
      <c r="F232" s="13" t="s">
        <v>97</v>
      </c>
      <c r="G232" s="23">
        <v>8992</v>
      </c>
      <c r="H232" s="23">
        <v>17630</v>
      </c>
      <c r="I232" s="45"/>
      <c r="J232" s="25">
        <v>0.97019999999999995</v>
      </c>
      <c r="K232" s="25"/>
      <c r="L232" s="25"/>
      <c r="M232" s="25">
        <v>4.6100000000000002E-2</v>
      </c>
    </row>
    <row r="233" spans="1:13">
      <c r="A233" s="82" t="s">
        <v>153</v>
      </c>
      <c r="B233" s="13" t="s">
        <v>74</v>
      </c>
      <c r="C233" s="13" t="s">
        <v>62</v>
      </c>
      <c r="D233" s="13">
        <v>2012</v>
      </c>
      <c r="E233" s="13">
        <v>2012</v>
      </c>
      <c r="F233" s="13" t="s">
        <v>97</v>
      </c>
      <c r="G233" s="23">
        <v>13057</v>
      </c>
      <c r="H233" s="23">
        <v>27156</v>
      </c>
      <c r="I233" s="45"/>
      <c r="J233" s="25">
        <v>0.93810000000000004</v>
      </c>
      <c r="K233" s="25"/>
      <c r="L233" s="25"/>
      <c r="M233" s="25">
        <v>4.6100000000000002E-2</v>
      </c>
    </row>
    <row r="234" spans="1:13">
      <c r="A234" s="82" t="s">
        <v>154</v>
      </c>
      <c r="B234" s="13" t="s">
        <v>74</v>
      </c>
      <c r="C234" s="13" t="s">
        <v>62</v>
      </c>
      <c r="D234" s="13">
        <v>2012</v>
      </c>
      <c r="E234" s="13">
        <v>2012</v>
      </c>
      <c r="F234" s="13" t="s">
        <v>97</v>
      </c>
      <c r="G234" s="23">
        <v>14639</v>
      </c>
      <c r="H234" s="23">
        <v>33118</v>
      </c>
      <c r="I234" s="45"/>
      <c r="J234" s="25">
        <v>0.88190000000000002</v>
      </c>
      <c r="K234" s="25"/>
      <c r="L234" s="25"/>
      <c r="M234" s="25">
        <v>4.6100000000000002E-2</v>
      </c>
    </row>
    <row r="235" spans="1:13">
      <c r="A235" s="82" t="s">
        <v>155</v>
      </c>
      <c r="B235" s="13" t="s">
        <v>74</v>
      </c>
      <c r="C235" s="13" t="s">
        <v>62</v>
      </c>
      <c r="D235" s="13">
        <v>2012</v>
      </c>
      <c r="E235" s="13">
        <v>2012</v>
      </c>
      <c r="F235" s="13" t="s">
        <v>97</v>
      </c>
      <c r="G235" s="23">
        <v>47906</v>
      </c>
      <c r="H235" s="23">
        <v>103487</v>
      </c>
      <c r="I235" s="45"/>
      <c r="J235" s="25">
        <v>0.79359999999999997</v>
      </c>
      <c r="K235" s="25"/>
      <c r="L235" s="25"/>
      <c r="M235" s="25">
        <v>2.8999999999999998E-3</v>
      </c>
    </row>
    <row r="236" spans="1:13">
      <c r="A236" s="82" t="s">
        <v>156</v>
      </c>
      <c r="B236" s="13" t="s">
        <v>74</v>
      </c>
      <c r="C236" s="13" t="s">
        <v>62</v>
      </c>
      <c r="D236" s="13">
        <v>2012</v>
      </c>
      <c r="E236" s="13">
        <v>2012</v>
      </c>
      <c r="F236" s="13" t="s">
        <v>97</v>
      </c>
      <c r="G236" s="23">
        <v>10843</v>
      </c>
      <c r="H236" s="23">
        <v>22588</v>
      </c>
      <c r="I236" s="45"/>
      <c r="J236" s="25">
        <v>0.94040000000000001</v>
      </c>
      <c r="K236" s="25"/>
      <c r="L236" s="25"/>
      <c r="M236" s="25">
        <v>4.6100000000000002E-2</v>
      </c>
    </row>
    <row r="237" spans="1:13">
      <c r="A237" s="82" t="s">
        <v>157</v>
      </c>
      <c r="B237" s="13" t="s">
        <v>75</v>
      </c>
      <c r="C237" s="13" t="s">
        <v>62</v>
      </c>
      <c r="D237" s="13">
        <v>2012</v>
      </c>
      <c r="E237" s="13">
        <v>2012</v>
      </c>
      <c r="F237" s="13" t="s">
        <v>97</v>
      </c>
      <c r="G237" s="23">
        <v>12224</v>
      </c>
      <c r="H237" s="23">
        <v>24673</v>
      </c>
      <c r="I237" s="45"/>
      <c r="J237" s="25">
        <v>0.97140000000000004</v>
      </c>
      <c r="K237" s="25"/>
      <c r="L237" s="25"/>
      <c r="M237" s="25">
        <v>4.6100000000000002E-2</v>
      </c>
    </row>
    <row r="238" spans="1:13">
      <c r="A238" s="82" t="s">
        <v>158</v>
      </c>
      <c r="B238" s="13" t="s">
        <v>75</v>
      </c>
      <c r="C238" s="13" t="s">
        <v>62</v>
      </c>
      <c r="D238" s="13">
        <v>2012</v>
      </c>
      <c r="E238" s="13">
        <v>2012</v>
      </c>
      <c r="F238" s="13" t="s">
        <v>97</v>
      </c>
      <c r="G238" s="23">
        <v>142</v>
      </c>
      <c r="H238" s="23">
        <v>266</v>
      </c>
      <c r="I238" s="45"/>
      <c r="J238" s="25">
        <v>1</v>
      </c>
      <c r="K238" s="25"/>
      <c r="L238" s="25"/>
      <c r="M238" s="25">
        <v>4.6100000000000002E-2</v>
      </c>
    </row>
    <row r="239" spans="1:13">
      <c r="A239" s="82" t="s">
        <v>159</v>
      </c>
      <c r="B239" s="13" t="s">
        <v>75</v>
      </c>
      <c r="C239" s="13" t="s">
        <v>62</v>
      </c>
      <c r="D239" s="13">
        <v>2012</v>
      </c>
      <c r="E239" s="13">
        <v>2012</v>
      </c>
      <c r="F239" s="13" t="s">
        <v>97</v>
      </c>
      <c r="G239" s="23">
        <v>2695</v>
      </c>
      <c r="H239" s="23">
        <v>6089</v>
      </c>
      <c r="I239" s="45"/>
      <c r="J239" s="25">
        <v>1</v>
      </c>
      <c r="K239" s="25"/>
      <c r="L239" s="25"/>
      <c r="M239" s="25">
        <v>4.6100000000000002E-2</v>
      </c>
    </row>
    <row r="240" spans="1:13">
      <c r="A240" s="82" t="s">
        <v>160</v>
      </c>
      <c r="B240" s="13" t="s">
        <v>74</v>
      </c>
      <c r="C240" s="13" t="s">
        <v>62</v>
      </c>
      <c r="D240" s="13">
        <v>2012</v>
      </c>
      <c r="E240" s="13">
        <v>2012</v>
      </c>
      <c r="F240" s="13" t="s">
        <v>97</v>
      </c>
      <c r="G240" s="23">
        <v>19375</v>
      </c>
      <c r="H240" s="23">
        <v>39399</v>
      </c>
      <c r="I240" s="45"/>
      <c r="J240" s="25">
        <v>0.92859999999999998</v>
      </c>
      <c r="K240" s="25"/>
      <c r="L240" s="25"/>
      <c r="M240" s="25">
        <v>1.24E-2</v>
      </c>
    </row>
    <row r="241" spans="1:30">
      <c r="A241" s="82" t="s">
        <v>161</v>
      </c>
      <c r="B241" s="13" t="s">
        <v>74</v>
      </c>
      <c r="C241" s="13" t="s">
        <v>62</v>
      </c>
      <c r="D241" s="13">
        <v>2012</v>
      </c>
      <c r="E241" s="13">
        <v>2012</v>
      </c>
      <c r="F241" s="13" t="s">
        <v>97</v>
      </c>
      <c r="G241" s="23">
        <v>17651</v>
      </c>
      <c r="H241" s="23">
        <v>33291</v>
      </c>
      <c r="I241" s="45"/>
      <c r="J241" s="25">
        <v>0.87729999999999997</v>
      </c>
      <c r="K241" s="25"/>
      <c r="L241" s="25"/>
      <c r="M241" s="25">
        <v>4.6100000000000002E-2</v>
      </c>
    </row>
    <row r="242" spans="1:30">
      <c r="A242" s="82" t="s">
        <v>162</v>
      </c>
      <c r="B242" s="13" t="s">
        <v>75</v>
      </c>
      <c r="C242" s="13" t="s">
        <v>62</v>
      </c>
      <c r="D242" s="13">
        <v>2012</v>
      </c>
      <c r="E242" s="13">
        <v>2012</v>
      </c>
      <c r="F242" s="13" t="s">
        <v>97</v>
      </c>
      <c r="G242" s="23">
        <v>38687</v>
      </c>
      <c r="H242" s="23">
        <v>86863</v>
      </c>
      <c r="I242" s="45"/>
      <c r="J242" s="25">
        <v>1</v>
      </c>
      <c r="K242" s="25"/>
      <c r="L242" s="25"/>
      <c r="M242" s="25">
        <v>3.1399999999999997E-2</v>
      </c>
    </row>
    <row r="243" spans="1:30">
      <c r="A243" s="82" t="s">
        <v>163</v>
      </c>
      <c r="B243" s="13" t="s">
        <v>75</v>
      </c>
      <c r="C243" s="13" t="s">
        <v>62</v>
      </c>
      <c r="D243" s="13">
        <v>2012</v>
      </c>
      <c r="E243" s="13">
        <v>2012</v>
      </c>
      <c r="F243" s="13" t="s">
        <v>97</v>
      </c>
      <c r="G243" s="23">
        <v>4927</v>
      </c>
      <c r="H243" s="23">
        <v>11972</v>
      </c>
      <c r="I243" s="45"/>
      <c r="J243" s="25">
        <v>0.95030000000000003</v>
      </c>
      <c r="K243" s="25"/>
      <c r="L243" s="25"/>
      <c r="M243" s="25">
        <v>4.6100000000000002E-2</v>
      </c>
    </row>
    <row r="244" spans="1:30">
      <c r="A244" s="82" t="s">
        <v>164</v>
      </c>
      <c r="B244" s="13" t="s">
        <v>75</v>
      </c>
      <c r="C244" s="13" t="s">
        <v>62</v>
      </c>
      <c r="D244" s="13">
        <v>2012</v>
      </c>
      <c r="E244" s="13">
        <v>2012</v>
      </c>
      <c r="F244" s="13" t="s">
        <v>97</v>
      </c>
      <c r="G244" s="23">
        <v>4060</v>
      </c>
      <c r="H244" s="23">
        <v>9592</v>
      </c>
      <c r="I244" s="45"/>
      <c r="J244" s="25">
        <v>0.8972</v>
      </c>
      <c r="K244" s="25"/>
      <c r="L244" s="25"/>
      <c r="M244" s="25">
        <v>4.6100000000000002E-2</v>
      </c>
    </row>
    <row r="245" spans="1:30">
      <c r="A245" s="82" t="s">
        <v>165</v>
      </c>
      <c r="B245" s="13" t="s">
        <v>75</v>
      </c>
      <c r="C245" s="13" t="s">
        <v>62</v>
      </c>
      <c r="D245" s="13">
        <v>2012</v>
      </c>
      <c r="E245" s="13">
        <v>2012</v>
      </c>
      <c r="F245" s="13" t="s">
        <v>97</v>
      </c>
      <c r="G245" s="23">
        <v>739</v>
      </c>
      <c r="H245" s="23">
        <v>1513</v>
      </c>
      <c r="I245" s="45"/>
      <c r="J245" s="25">
        <v>1</v>
      </c>
      <c r="K245" s="25"/>
      <c r="L245" s="25"/>
      <c r="M245" s="25">
        <v>4.6100000000000002E-2</v>
      </c>
    </row>
    <row r="246" spans="1:30">
      <c r="A246" s="82" t="s">
        <v>166</v>
      </c>
      <c r="B246" s="13" t="s">
        <v>74</v>
      </c>
      <c r="C246" s="13" t="s">
        <v>62</v>
      </c>
      <c r="D246" s="13">
        <v>2012</v>
      </c>
      <c r="E246" s="13">
        <v>2012</v>
      </c>
      <c r="F246" s="13" t="s">
        <v>97</v>
      </c>
      <c r="G246" s="23">
        <v>44257</v>
      </c>
      <c r="H246" s="23">
        <v>109820</v>
      </c>
      <c r="I246" s="45"/>
      <c r="J246" s="25">
        <v>1</v>
      </c>
      <c r="K246" s="25"/>
      <c r="L246" s="25"/>
      <c r="M246" s="25">
        <v>1.3899999999999999E-2</v>
      </c>
    </row>
    <row r="247" spans="1:30">
      <c r="A247" s="82" t="s">
        <v>167</v>
      </c>
      <c r="B247" s="13" t="s">
        <v>75</v>
      </c>
      <c r="C247" s="13" t="s">
        <v>62</v>
      </c>
      <c r="D247" s="13">
        <v>2012</v>
      </c>
      <c r="E247" s="13">
        <v>2012</v>
      </c>
      <c r="F247" s="13" t="s">
        <v>97</v>
      </c>
      <c r="G247" s="23">
        <v>2740</v>
      </c>
      <c r="H247" s="23">
        <v>5167</v>
      </c>
      <c r="I247" s="45"/>
      <c r="J247" s="25">
        <v>0.96550000000000002</v>
      </c>
      <c r="K247" s="25"/>
      <c r="L247" s="25"/>
      <c r="M247" s="25">
        <v>4.6100000000000002E-2</v>
      </c>
    </row>
    <row r="248" spans="1:30">
      <c r="A248" s="82" t="s">
        <v>168</v>
      </c>
      <c r="B248" s="13" t="s">
        <v>74</v>
      </c>
      <c r="C248" s="13" t="s">
        <v>62</v>
      </c>
      <c r="D248" s="13">
        <v>2012</v>
      </c>
      <c r="E248" s="13">
        <v>2012</v>
      </c>
      <c r="F248" s="13" t="s">
        <v>97</v>
      </c>
      <c r="G248" s="23">
        <v>31039</v>
      </c>
      <c r="H248" s="23">
        <v>64668</v>
      </c>
      <c r="I248" s="45"/>
      <c r="J248" s="25">
        <v>0.99039999999999995</v>
      </c>
      <c r="K248" s="25"/>
      <c r="L248" s="25"/>
      <c r="M248" s="25">
        <v>1.35E-2</v>
      </c>
    </row>
    <row r="249" spans="1:30">
      <c r="A249" s="82" t="s">
        <v>169</v>
      </c>
      <c r="B249" s="13" t="s">
        <v>74</v>
      </c>
      <c r="C249" s="13" t="s">
        <v>62</v>
      </c>
      <c r="D249" s="13">
        <v>2012</v>
      </c>
      <c r="E249" s="13">
        <v>2012</v>
      </c>
      <c r="F249" s="13" t="s">
        <v>97</v>
      </c>
      <c r="G249" s="23">
        <v>7631</v>
      </c>
      <c r="H249" s="23">
        <v>16835</v>
      </c>
      <c r="I249" s="45"/>
      <c r="J249" s="25">
        <v>0.93269999999999997</v>
      </c>
      <c r="K249" s="25"/>
      <c r="L249" s="25"/>
      <c r="M249" s="25">
        <v>4.6100000000000002E-2</v>
      </c>
    </row>
    <row r="250" spans="1:30">
      <c r="A250" s="82" t="s">
        <v>170</v>
      </c>
      <c r="B250" s="13" t="s">
        <v>75</v>
      </c>
      <c r="C250" s="13" t="s">
        <v>62</v>
      </c>
      <c r="D250" s="13">
        <v>2012</v>
      </c>
      <c r="E250" s="13">
        <v>2012</v>
      </c>
      <c r="F250" s="13" t="s">
        <v>97</v>
      </c>
      <c r="G250" s="23">
        <v>5701</v>
      </c>
      <c r="H250" s="23">
        <v>12923</v>
      </c>
      <c r="I250" s="45"/>
      <c r="J250" s="25">
        <v>1</v>
      </c>
      <c r="K250" s="25"/>
      <c r="L250" s="25"/>
      <c r="M250" s="25">
        <v>4.6100000000000002E-2</v>
      </c>
    </row>
    <row r="251" spans="1:30">
      <c r="A251" s="48" t="s">
        <v>276</v>
      </c>
      <c r="B251" s="13" t="s">
        <v>66</v>
      </c>
      <c r="C251" s="13" t="s">
        <v>63</v>
      </c>
      <c r="D251" s="13">
        <v>2012</v>
      </c>
      <c r="E251" s="13">
        <v>2012</v>
      </c>
      <c r="F251" s="13" t="s">
        <v>97</v>
      </c>
      <c r="G251" s="110"/>
      <c r="H251" s="110"/>
      <c r="I251" s="110"/>
      <c r="J251" s="111"/>
      <c r="K251" s="111"/>
      <c r="L251" s="25">
        <v>0.254</v>
      </c>
      <c r="M251" s="25">
        <v>5.3999999999999999E-2</v>
      </c>
    </row>
    <row r="252" spans="1:30">
      <c r="A252" s="48" t="s">
        <v>171</v>
      </c>
      <c r="B252" s="13" t="s">
        <v>66</v>
      </c>
      <c r="C252" s="13" t="s">
        <v>63</v>
      </c>
      <c r="D252" s="13">
        <v>2012</v>
      </c>
      <c r="E252" s="13">
        <v>2012</v>
      </c>
      <c r="F252" s="13" t="s">
        <v>97</v>
      </c>
      <c r="G252" s="23">
        <v>1807625</v>
      </c>
      <c r="H252" s="23">
        <v>4020610</v>
      </c>
      <c r="I252" s="45"/>
      <c r="J252" s="25">
        <v>0.97750000000000004</v>
      </c>
      <c r="K252" s="25"/>
      <c r="L252" s="25"/>
      <c r="M252" s="25">
        <v>3.9800000000000002E-2</v>
      </c>
      <c r="N252" s="13"/>
      <c r="O252" s="13"/>
      <c r="P252" s="13"/>
      <c r="Q252" s="13"/>
      <c r="R252" s="13"/>
      <c r="S252" s="13"/>
      <c r="T252" s="13"/>
      <c r="U252" s="13"/>
      <c r="V252" s="13"/>
      <c r="W252" s="13"/>
      <c r="X252" s="13"/>
      <c r="Y252" s="13"/>
      <c r="Z252" s="13"/>
      <c r="AA252" s="13"/>
      <c r="AB252" s="13"/>
      <c r="AC252" s="13"/>
      <c r="AD252" s="13"/>
    </row>
    <row r="253" spans="1:30">
      <c r="A253" s="48" t="s">
        <v>172</v>
      </c>
      <c r="B253" s="13" t="s">
        <v>74</v>
      </c>
      <c r="C253" s="13" t="s">
        <v>63</v>
      </c>
      <c r="D253" s="13">
        <v>2012</v>
      </c>
      <c r="E253" s="13">
        <v>2012</v>
      </c>
      <c r="F253" s="13" t="s">
        <v>97</v>
      </c>
      <c r="G253" s="23">
        <v>61092</v>
      </c>
      <c r="H253" s="23">
        <v>123405</v>
      </c>
      <c r="I253" s="45"/>
      <c r="J253" s="25">
        <v>0.92879999999999996</v>
      </c>
      <c r="K253" s="25"/>
      <c r="L253" s="25"/>
      <c r="M253" s="25">
        <v>1.21E-2</v>
      </c>
    </row>
    <row r="254" spans="1:30">
      <c r="A254" s="48" t="s">
        <v>173</v>
      </c>
      <c r="B254" s="13" t="s">
        <v>75</v>
      </c>
      <c r="C254" s="13" t="s">
        <v>63</v>
      </c>
      <c r="D254" s="13">
        <v>2012</v>
      </c>
      <c r="E254" s="13">
        <v>2012</v>
      </c>
      <c r="F254" s="13" t="s">
        <v>97</v>
      </c>
      <c r="G254" s="23">
        <v>90</v>
      </c>
      <c r="H254" s="23">
        <v>150</v>
      </c>
      <c r="I254" s="45"/>
      <c r="J254" s="25">
        <v>1</v>
      </c>
      <c r="K254" s="25"/>
      <c r="L254" s="25"/>
      <c r="M254" s="25">
        <v>4.6399999999999997E-2</v>
      </c>
    </row>
    <row r="255" spans="1:30">
      <c r="A255" s="48" t="s">
        <v>174</v>
      </c>
      <c r="B255" s="13" t="s">
        <v>75</v>
      </c>
      <c r="C255" s="13" t="s">
        <v>63</v>
      </c>
      <c r="D255" s="13">
        <v>2012</v>
      </c>
      <c r="E255" s="13">
        <v>2012</v>
      </c>
      <c r="F255" s="13" t="s">
        <v>97</v>
      </c>
      <c r="G255" s="23">
        <v>1705</v>
      </c>
      <c r="H255" s="23">
        <v>3264</v>
      </c>
      <c r="I255" s="45"/>
      <c r="J255" s="25">
        <v>0.95379999999999998</v>
      </c>
      <c r="K255" s="25"/>
      <c r="L255" s="25"/>
      <c r="M255" s="25">
        <v>4.6399999999999997E-2</v>
      </c>
    </row>
    <row r="256" spans="1:30">
      <c r="A256" s="48" t="s">
        <v>175</v>
      </c>
      <c r="B256" s="13" t="s">
        <v>75</v>
      </c>
      <c r="C256" s="13" t="s">
        <v>63</v>
      </c>
      <c r="D256" s="13">
        <v>2012</v>
      </c>
      <c r="E256" s="13">
        <v>2012</v>
      </c>
      <c r="F256" s="13" t="s">
        <v>97</v>
      </c>
      <c r="G256" s="23">
        <v>13829</v>
      </c>
      <c r="H256" s="23">
        <v>28929</v>
      </c>
      <c r="I256" s="45"/>
      <c r="J256" s="25">
        <v>0.87409999999999999</v>
      </c>
      <c r="K256" s="25"/>
      <c r="L256" s="25"/>
      <c r="M256" s="25">
        <v>4.6399999999999997E-2</v>
      </c>
    </row>
    <row r="257" spans="1:13">
      <c r="A257" s="48" t="s">
        <v>176</v>
      </c>
      <c r="B257" s="13" t="s">
        <v>75</v>
      </c>
      <c r="C257" s="13" t="s">
        <v>63</v>
      </c>
      <c r="D257" s="13">
        <v>2012</v>
      </c>
      <c r="E257" s="13">
        <v>2012</v>
      </c>
      <c r="F257" s="13" t="s">
        <v>97</v>
      </c>
      <c r="G257" s="23">
        <v>2527</v>
      </c>
      <c r="H257" s="23">
        <v>5039</v>
      </c>
      <c r="I257" s="45"/>
      <c r="J257" s="25">
        <v>0.99390000000000001</v>
      </c>
      <c r="K257" s="25"/>
      <c r="L257" s="25"/>
      <c r="M257" s="25">
        <v>4.6399999999999997E-2</v>
      </c>
    </row>
    <row r="258" spans="1:13">
      <c r="A258" s="48" t="s">
        <v>177</v>
      </c>
      <c r="B258" s="13" t="s">
        <v>75</v>
      </c>
      <c r="C258" s="13" t="s">
        <v>63</v>
      </c>
      <c r="D258" s="13">
        <v>2012</v>
      </c>
      <c r="E258" s="13">
        <v>2012</v>
      </c>
      <c r="F258" s="13" t="s">
        <v>97</v>
      </c>
      <c r="G258" s="23">
        <v>725</v>
      </c>
      <c r="H258" s="23">
        <v>1841</v>
      </c>
      <c r="I258" s="45"/>
      <c r="J258" s="25">
        <v>1</v>
      </c>
      <c r="K258" s="25"/>
      <c r="L258" s="25"/>
      <c r="M258" s="25">
        <v>4.6399999999999997E-2</v>
      </c>
    </row>
    <row r="259" spans="1:13">
      <c r="A259" s="48" t="s">
        <v>178</v>
      </c>
      <c r="B259" s="13" t="s">
        <v>74</v>
      </c>
      <c r="C259" s="13" t="s">
        <v>63</v>
      </c>
      <c r="D259" s="13">
        <v>2012</v>
      </c>
      <c r="E259" s="13">
        <v>2012</v>
      </c>
      <c r="F259" s="13" t="s">
        <v>97</v>
      </c>
      <c r="G259" s="23">
        <v>32319</v>
      </c>
      <c r="H259" s="23">
        <v>67808</v>
      </c>
      <c r="I259" s="45"/>
      <c r="J259" s="25">
        <v>0.96840000000000004</v>
      </c>
      <c r="K259" s="25"/>
      <c r="L259" s="25"/>
      <c r="M259" s="25">
        <v>4.3299999999999998E-2</v>
      </c>
    </row>
    <row r="260" spans="1:13">
      <c r="A260" s="48" t="s">
        <v>179</v>
      </c>
      <c r="B260" s="13" t="s">
        <v>75</v>
      </c>
      <c r="C260" s="13" t="s">
        <v>63</v>
      </c>
      <c r="D260" s="13">
        <v>2012</v>
      </c>
      <c r="E260" s="13">
        <v>2012</v>
      </c>
      <c r="F260" s="13" t="s">
        <v>97</v>
      </c>
      <c r="G260" s="23">
        <v>2636</v>
      </c>
      <c r="H260" s="23">
        <v>5496</v>
      </c>
      <c r="I260" s="45"/>
      <c r="J260" s="25">
        <v>1</v>
      </c>
      <c r="K260" s="25"/>
      <c r="L260" s="25"/>
      <c r="M260" s="25">
        <v>4.6399999999999997E-2</v>
      </c>
    </row>
    <row r="261" spans="1:13">
      <c r="A261" s="48" t="s">
        <v>180</v>
      </c>
      <c r="B261" s="13" t="s">
        <v>75</v>
      </c>
      <c r="C261" s="13" t="s">
        <v>63</v>
      </c>
      <c r="D261" s="13">
        <v>2012</v>
      </c>
      <c r="E261" s="13">
        <v>2012</v>
      </c>
      <c r="F261" s="13" t="s">
        <v>97</v>
      </c>
      <c r="G261" s="23">
        <v>6107</v>
      </c>
      <c r="H261" s="23">
        <v>11673</v>
      </c>
      <c r="I261" s="45"/>
      <c r="J261" s="25">
        <v>0.99609999999999999</v>
      </c>
      <c r="K261" s="25"/>
      <c r="L261" s="25"/>
      <c r="M261" s="25">
        <v>4.6399999999999997E-2</v>
      </c>
    </row>
    <row r="262" spans="1:13">
      <c r="A262" s="82" t="s">
        <v>122</v>
      </c>
      <c r="B262" s="13" t="s">
        <v>74</v>
      </c>
      <c r="C262" s="13" t="s">
        <v>63</v>
      </c>
      <c r="D262" s="13">
        <v>2012</v>
      </c>
      <c r="E262" s="13">
        <v>2012</v>
      </c>
      <c r="F262" s="13" t="s">
        <v>97</v>
      </c>
      <c r="G262" s="23">
        <v>88250</v>
      </c>
      <c r="H262" s="23">
        <v>214598</v>
      </c>
      <c r="I262" s="45"/>
      <c r="J262" s="25">
        <v>1</v>
      </c>
      <c r="K262" s="25"/>
      <c r="L262" s="25"/>
      <c r="M262" s="25">
        <v>1.6799999999999999E-2</v>
      </c>
    </row>
    <row r="263" spans="1:13">
      <c r="A263" s="82" t="s">
        <v>123</v>
      </c>
      <c r="B263" s="13" t="s">
        <v>75</v>
      </c>
      <c r="C263" s="13" t="s">
        <v>63</v>
      </c>
      <c r="D263" s="13">
        <v>2012</v>
      </c>
      <c r="E263" s="13">
        <v>2012</v>
      </c>
      <c r="F263" s="13" t="s">
        <v>97</v>
      </c>
      <c r="G263" s="23">
        <v>1384</v>
      </c>
      <c r="H263" s="23">
        <v>3464</v>
      </c>
      <c r="I263" s="45"/>
      <c r="J263" s="25">
        <v>1</v>
      </c>
      <c r="K263" s="25"/>
      <c r="L263" s="25"/>
      <c r="M263" s="25">
        <v>4.6399999999999997E-2</v>
      </c>
    </row>
    <row r="264" spans="1:13">
      <c r="A264" s="82" t="s">
        <v>124</v>
      </c>
      <c r="B264" s="13" t="s">
        <v>75</v>
      </c>
      <c r="C264" s="13" t="s">
        <v>63</v>
      </c>
      <c r="D264" s="13">
        <v>2012</v>
      </c>
      <c r="E264" s="13">
        <v>2012</v>
      </c>
      <c r="F264" s="13" t="s">
        <v>97</v>
      </c>
      <c r="G264" s="23">
        <v>7998</v>
      </c>
      <c r="H264" s="23">
        <v>15256</v>
      </c>
      <c r="I264" s="45"/>
      <c r="J264" s="25">
        <v>0.96950000000000003</v>
      </c>
      <c r="K264" s="25"/>
      <c r="L264" s="25"/>
      <c r="M264" s="25">
        <v>4.6399999999999997E-2</v>
      </c>
    </row>
    <row r="265" spans="1:13">
      <c r="A265" s="82" t="s">
        <v>125</v>
      </c>
      <c r="B265" s="13" t="s">
        <v>75</v>
      </c>
      <c r="C265" s="13" t="s">
        <v>63</v>
      </c>
      <c r="D265" s="13">
        <v>2012</v>
      </c>
      <c r="E265" s="13">
        <v>2012</v>
      </c>
      <c r="F265" s="13" t="s">
        <v>97</v>
      </c>
      <c r="G265" s="23">
        <v>13835</v>
      </c>
      <c r="H265" s="23">
        <v>35440</v>
      </c>
      <c r="I265" s="45"/>
      <c r="J265" s="25">
        <v>1</v>
      </c>
      <c r="K265" s="25"/>
      <c r="L265" s="25"/>
      <c r="M265" s="25">
        <v>4.6399999999999997E-2</v>
      </c>
    </row>
    <row r="266" spans="1:13">
      <c r="A266" s="82" t="s">
        <v>126</v>
      </c>
      <c r="B266" s="13" t="s">
        <v>75</v>
      </c>
      <c r="C266" s="13" t="s">
        <v>63</v>
      </c>
      <c r="D266" s="13">
        <v>2012</v>
      </c>
      <c r="E266" s="13">
        <v>2012</v>
      </c>
      <c r="F266" s="13" t="s">
        <v>97</v>
      </c>
      <c r="G266" s="23">
        <v>955</v>
      </c>
      <c r="H266" s="23">
        <v>1962</v>
      </c>
      <c r="I266" s="45"/>
      <c r="J266" s="25">
        <v>1</v>
      </c>
      <c r="K266" s="25"/>
      <c r="L266" s="25"/>
      <c r="M266" s="25">
        <v>4.6399999999999997E-2</v>
      </c>
    </row>
    <row r="267" spans="1:13">
      <c r="A267" s="82" t="s">
        <v>127</v>
      </c>
      <c r="B267" s="13" t="s">
        <v>75</v>
      </c>
      <c r="C267" s="13" t="s">
        <v>63</v>
      </c>
      <c r="D267" s="13">
        <v>2012</v>
      </c>
      <c r="E267" s="13">
        <v>2012</v>
      </c>
      <c r="F267" s="13" t="s">
        <v>97</v>
      </c>
      <c r="G267" s="23">
        <v>57396</v>
      </c>
      <c r="H267" s="23">
        <v>140091</v>
      </c>
      <c r="I267" s="45"/>
      <c r="J267" s="25">
        <v>0.98919999999999997</v>
      </c>
      <c r="K267" s="25"/>
      <c r="L267" s="25"/>
      <c r="M267" s="25">
        <v>4.6100000000000002E-2</v>
      </c>
    </row>
    <row r="268" spans="1:13">
      <c r="A268" s="82" t="s">
        <v>128</v>
      </c>
      <c r="B268" s="13" t="s">
        <v>75</v>
      </c>
      <c r="C268" s="13" t="s">
        <v>63</v>
      </c>
      <c r="D268" s="13">
        <v>2012</v>
      </c>
      <c r="E268" s="13">
        <v>2012</v>
      </c>
      <c r="F268" s="13" t="s">
        <v>97</v>
      </c>
      <c r="G268" s="23">
        <v>9659</v>
      </c>
      <c r="H268" s="23">
        <v>23258</v>
      </c>
      <c r="I268" s="45"/>
      <c r="J268" s="25">
        <v>0.99809999999999999</v>
      </c>
      <c r="K268" s="25"/>
      <c r="L268" s="25"/>
      <c r="M268" s="25">
        <v>4.6399999999999997E-2</v>
      </c>
    </row>
    <row r="269" spans="1:13">
      <c r="A269" s="82" t="s">
        <v>129</v>
      </c>
      <c r="B269" s="13" t="s">
        <v>75</v>
      </c>
      <c r="C269" s="13" t="s">
        <v>63</v>
      </c>
      <c r="D269" s="13">
        <v>2012</v>
      </c>
      <c r="E269" s="13">
        <v>2012</v>
      </c>
      <c r="F269" s="13" t="s">
        <v>97</v>
      </c>
      <c r="G269" s="23">
        <v>5027</v>
      </c>
      <c r="H269" s="23">
        <v>10096</v>
      </c>
      <c r="I269" s="45"/>
      <c r="J269" s="25">
        <v>0.98819999999999997</v>
      </c>
      <c r="K269" s="25"/>
      <c r="L269" s="25"/>
      <c r="M269" s="25">
        <v>4.6399999999999997E-2</v>
      </c>
    </row>
    <row r="270" spans="1:13">
      <c r="A270" s="82" t="s">
        <v>130</v>
      </c>
      <c r="B270" s="13" t="s">
        <v>75</v>
      </c>
      <c r="C270" s="13" t="s">
        <v>63</v>
      </c>
      <c r="D270" s="13">
        <v>2012</v>
      </c>
      <c r="E270" s="13">
        <v>2012</v>
      </c>
      <c r="F270" s="13" t="s">
        <v>97</v>
      </c>
      <c r="G270" s="23">
        <v>1410</v>
      </c>
      <c r="H270" s="23">
        <v>2971</v>
      </c>
      <c r="I270" s="45"/>
      <c r="J270" s="25">
        <v>1</v>
      </c>
      <c r="K270" s="25"/>
      <c r="L270" s="25"/>
      <c r="M270" s="25">
        <v>4.6399999999999997E-2</v>
      </c>
    </row>
    <row r="271" spans="1:13">
      <c r="A271" s="82" t="s">
        <v>131</v>
      </c>
      <c r="B271" s="13" t="s">
        <v>76</v>
      </c>
      <c r="C271" s="13" t="s">
        <v>63</v>
      </c>
      <c r="D271" s="13">
        <v>2012</v>
      </c>
      <c r="E271" s="13">
        <v>2012</v>
      </c>
      <c r="F271" s="13" t="s">
        <v>97</v>
      </c>
      <c r="G271" s="23">
        <v>498379</v>
      </c>
      <c r="H271" s="23">
        <v>1064706</v>
      </c>
      <c r="I271" s="45"/>
      <c r="J271" s="25">
        <v>0.97729999999999995</v>
      </c>
      <c r="K271" s="25"/>
      <c r="L271" s="25"/>
      <c r="M271" s="25">
        <v>4.6600000000000003E-2</v>
      </c>
    </row>
    <row r="272" spans="1:13">
      <c r="A272" s="82" t="s">
        <v>132</v>
      </c>
      <c r="B272" s="13" t="s">
        <v>75</v>
      </c>
      <c r="C272" s="13" t="s">
        <v>63</v>
      </c>
      <c r="D272" s="13">
        <v>2012</v>
      </c>
      <c r="E272" s="13">
        <v>2012</v>
      </c>
      <c r="F272" s="13" t="s">
        <v>97</v>
      </c>
      <c r="G272" s="23">
        <v>10610</v>
      </c>
      <c r="H272" s="23">
        <v>27007</v>
      </c>
      <c r="I272" s="45"/>
      <c r="J272" s="25">
        <v>0.98199999999999998</v>
      </c>
      <c r="K272" s="25"/>
      <c r="L272" s="25"/>
      <c r="M272" s="25">
        <v>4.6399999999999997E-2</v>
      </c>
    </row>
    <row r="273" spans="1:13">
      <c r="A273" s="82" t="s">
        <v>133</v>
      </c>
      <c r="B273" s="13" t="s">
        <v>75</v>
      </c>
      <c r="C273" s="13" t="s">
        <v>63</v>
      </c>
      <c r="D273" s="13">
        <v>2012</v>
      </c>
      <c r="E273" s="13">
        <v>2012</v>
      </c>
      <c r="F273" s="13" t="s">
        <v>97</v>
      </c>
      <c r="G273" s="23">
        <v>5480</v>
      </c>
      <c r="H273" s="23">
        <v>9245</v>
      </c>
      <c r="I273" s="45"/>
      <c r="J273" s="25">
        <v>0.97889999999999999</v>
      </c>
      <c r="K273" s="25"/>
      <c r="L273" s="25"/>
      <c r="M273" s="25">
        <v>4.6399999999999997E-2</v>
      </c>
    </row>
    <row r="274" spans="1:13">
      <c r="A274" s="82" t="s">
        <v>134</v>
      </c>
      <c r="B274" s="13" t="s">
        <v>75</v>
      </c>
      <c r="C274" s="13" t="s">
        <v>63</v>
      </c>
      <c r="D274" s="13">
        <v>2012</v>
      </c>
      <c r="E274" s="13">
        <v>2012</v>
      </c>
      <c r="F274" s="13" t="s">
        <v>97</v>
      </c>
      <c r="G274" s="23">
        <v>884</v>
      </c>
      <c r="H274" s="23">
        <v>1815</v>
      </c>
      <c r="I274" s="45"/>
      <c r="J274" s="25">
        <v>0.87719999999999998</v>
      </c>
      <c r="K274" s="25"/>
      <c r="L274" s="25"/>
      <c r="M274" s="25">
        <v>4.6399999999999997E-2</v>
      </c>
    </row>
    <row r="275" spans="1:13">
      <c r="A275" s="82" t="s">
        <v>135</v>
      </c>
      <c r="B275" s="13" t="s">
        <v>75</v>
      </c>
      <c r="C275" s="13" t="s">
        <v>63</v>
      </c>
      <c r="D275" s="13">
        <v>2012</v>
      </c>
      <c r="E275" s="13">
        <v>2012</v>
      </c>
      <c r="F275" s="13" t="s">
        <v>97</v>
      </c>
      <c r="G275" s="23">
        <v>7084</v>
      </c>
      <c r="H275" s="23">
        <v>13412</v>
      </c>
      <c r="I275" s="45"/>
      <c r="J275" s="25">
        <v>0.99439999999999995</v>
      </c>
      <c r="K275" s="25"/>
      <c r="L275" s="25"/>
      <c r="M275" s="25">
        <v>4.6399999999999997E-2</v>
      </c>
    </row>
    <row r="276" spans="1:13">
      <c r="A276" s="82" t="s">
        <v>136</v>
      </c>
      <c r="B276" s="13" t="s">
        <v>75</v>
      </c>
      <c r="C276" s="13" t="s">
        <v>63</v>
      </c>
      <c r="D276" s="13">
        <v>2012</v>
      </c>
      <c r="E276" s="13">
        <v>2012</v>
      </c>
      <c r="F276" s="13" t="s">
        <v>97</v>
      </c>
      <c r="G276" s="23">
        <v>21783</v>
      </c>
      <c r="H276" s="23">
        <v>53737</v>
      </c>
      <c r="I276" s="45"/>
      <c r="J276" s="25">
        <v>0.99380000000000002</v>
      </c>
      <c r="K276" s="25"/>
      <c r="L276" s="25"/>
      <c r="M276" s="25">
        <v>2.6800000000000001E-2</v>
      </c>
    </row>
    <row r="277" spans="1:13">
      <c r="A277" s="82" t="s">
        <v>137</v>
      </c>
      <c r="B277" s="13" t="s">
        <v>75</v>
      </c>
      <c r="C277" s="13" t="s">
        <v>63</v>
      </c>
      <c r="D277" s="13">
        <v>2012</v>
      </c>
      <c r="E277" s="13">
        <v>2012</v>
      </c>
      <c r="F277" s="13" t="s">
        <v>97</v>
      </c>
      <c r="G277" s="23">
        <v>452</v>
      </c>
      <c r="H277" s="23">
        <v>1059</v>
      </c>
      <c r="I277" s="45"/>
      <c r="J277" s="25">
        <v>1</v>
      </c>
      <c r="K277" s="25"/>
      <c r="L277" s="25"/>
      <c r="M277" s="25">
        <v>4.6399999999999997E-2</v>
      </c>
    </row>
    <row r="278" spans="1:13">
      <c r="A278" s="82" t="s">
        <v>138</v>
      </c>
      <c r="B278" s="13" t="s">
        <v>75</v>
      </c>
      <c r="C278" s="13" t="s">
        <v>63</v>
      </c>
      <c r="D278" s="13">
        <v>2012</v>
      </c>
      <c r="E278" s="13">
        <v>2012</v>
      </c>
      <c r="F278" s="13" t="s">
        <v>97</v>
      </c>
      <c r="G278" s="23">
        <v>462</v>
      </c>
      <c r="H278" s="23">
        <v>723</v>
      </c>
      <c r="I278" s="45"/>
      <c r="J278" s="25">
        <v>0.98850000000000005</v>
      </c>
      <c r="K278" s="25"/>
      <c r="L278" s="25"/>
      <c r="M278" s="25">
        <v>4.6399999999999997E-2</v>
      </c>
    </row>
    <row r="279" spans="1:13">
      <c r="A279" s="82" t="s">
        <v>139</v>
      </c>
      <c r="B279" s="13" t="s">
        <v>75</v>
      </c>
      <c r="C279" s="13" t="s">
        <v>63</v>
      </c>
      <c r="D279" s="13">
        <v>2012</v>
      </c>
      <c r="E279" s="13">
        <v>2012</v>
      </c>
      <c r="F279" s="13" t="s">
        <v>97</v>
      </c>
      <c r="G279" s="23">
        <v>20180</v>
      </c>
      <c r="H279" s="23">
        <v>46749</v>
      </c>
      <c r="I279" s="45"/>
      <c r="J279" s="25">
        <v>1</v>
      </c>
      <c r="K279" s="25"/>
      <c r="L279" s="25"/>
      <c r="M279" s="25">
        <v>1.24E-2</v>
      </c>
    </row>
    <row r="280" spans="1:13">
      <c r="A280" s="82" t="s">
        <v>140</v>
      </c>
      <c r="B280" s="13" t="s">
        <v>75</v>
      </c>
      <c r="C280" s="13" t="s">
        <v>63</v>
      </c>
      <c r="D280" s="13">
        <v>2012</v>
      </c>
      <c r="E280" s="13">
        <v>2012</v>
      </c>
      <c r="F280" s="13" t="s">
        <v>97</v>
      </c>
      <c r="G280" s="23">
        <v>3445</v>
      </c>
      <c r="H280" s="23">
        <v>7320</v>
      </c>
      <c r="I280" s="45"/>
      <c r="J280" s="25">
        <v>0.99529999999999996</v>
      </c>
      <c r="K280" s="25"/>
      <c r="L280" s="25"/>
      <c r="M280" s="25">
        <v>4.6399999999999997E-2</v>
      </c>
    </row>
    <row r="281" spans="1:13">
      <c r="A281" s="82" t="s">
        <v>141</v>
      </c>
      <c r="B281" s="13" t="s">
        <v>75</v>
      </c>
      <c r="C281" s="13" t="s">
        <v>63</v>
      </c>
      <c r="D281" s="13">
        <v>2012</v>
      </c>
      <c r="E281" s="13">
        <v>2012</v>
      </c>
      <c r="F281" s="13" t="s">
        <v>97</v>
      </c>
      <c r="G281" s="23">
        <v>3578</v>
      </c>
      <c r="H281" s="23">
        <v>6955</v>
      </c>
      <c r="I281" s="45"/>
      <c r="J281" s="25">
        <v>1</v>
      </c>
      <c r="K281" s="25"/>
      <c r="L281" s="25"/>
      <c r="M281" s="25">
        <v>4.6399999999999997E-2</v>
      </c>
    </row>
    <row r="282" spans="1:13">
      <c r="A282" s="82" t="s">
        <v>142</v>
      </c>
      <c r="B282" s="13" t="s">
        <v>74</v>
      </c>
      <c r="C282" s="13" t="s">
        <v>63</v>
      </c>
      <c r="D282" s="13">
        <v>2012</v>
      </c>
      <c r="E282" s="13">
        <v>2012</v>
      </c>
      <c r="F282" s="13" t="s">
        <v>97</v>
      </c>
      <c r="G282" s="23">
        <v>95772</v>
      </c>
      <c r="H282" s="23">
        <v>215080</v>
      </c>
      <c r="I282" s="45"/>
      <c r="J282" s="25">
        <v>0.99909999999999999</v>
      </c>
      <c r="K282" s="25"/>
      <c r="L282" s="25"/>
      <c r="M282" s="25">
        <v>1.5699999999999999E-2</v>
      </c>
    </row>
    <row r="283" spans="1:13">
      <c r="A283" s="82" t="s">
        <v>143</v>
      </c>
      <c r="B283" s="13" t="s">
        <v>74</v>
      </c>
      <c r="C283" s="13" t="s">
        <v>63</v>
      </c>
      <c r="D283" s="13">
        <v>2012</v>
      </c>
      <c r="E283" s="13">
        <v>2012</v>
      </c>
      <c r="F283" s="13" t="s">
        <v>97</v>
      </c>
      <c r="G283" s="23">
        <v>8165</v>
      </c>
      <c r="H283" s="23">
        <v>18031</v>
      </c>
      <c r="I283" s="45"/>
      <c r="J283" s="25">
        <v>0.99270000000000003</v>
      </c>
      <c r="K283" s="25"/>
      <c r="L283" s="25"/>
      <c r="M283" s="25">
        <v>4.6399999999999997E-2</v>
      </c>
    </row>
    <row r="284" spans="1:13">
      <c r="A284" s="82" t="s">
        <v>144</v>
      </c>
      <c r="B284" s="13" t="s">
        <v>75</v>
      </c>
      <c r="C284" s="13" t="s">
        <v>63</v>
      </c>
      <c r="D284" s="13">
        <v>2012</v>
      </c>
      <c r="E284" s="13">
        <v>2012</v>
      </c>
      <c r="F284" s="13" t="s">
        <v>97</v>
      </c>
      <c r="G284" s="23">
        <v>745</v>
      </c>
      <c r="H284" s="23">
        <v>1675</v>
      </c>
      <c r="I284" s="45"/>
      <c r="J284" s="25">
        <v>0.87880000000000003</v>
      </c>
      <c r="K284" s="25"/>
      <c r="L284" s="25"/>
      <c r="M284" s="25">
        <v>4.6399999999999997E-2</v>
      </c>
    </row>
    <row r="285" spans="1:13">
      <c r="A285" s="82" t="s">
        <v>145</v>
      </c>
      <c r="B285" s="13" t="s">
        <v>75</v>
      </c>
      <c r="C285" s="13" t="s">
        <v>63</v>
      </c>
      <c r="D285" s="13">
        <v>2012</v>
      </c>
      <c r="E285" s="13">
        <v>2012</v>
      </c>
      <c r="F285" s="13" t="s">
        <v>97</v>
      </c>
      <c r="G285" s="23">
        <v>106521</v>
      </c>
      <c r="H285" s="23">
        <v>262634</v>
      </c>
      <c r="I285" s="45"/>
      <c r="J285" s="25">
        <v>0.99990000000000001</v>
      </c>
      <c r="K285" s="25"/>
      <c r="L285" s="25"/>
      <c r="M285" s="25">
        <v>3.2000000000000001E-2</v>
      </c>
    </row>
    <row r="286" spans="1:13">
      <c r="A286" s="82" t="s">
        <v>146</v>
      </c>
      <c r="B286" s="13" t="s">
        <v>74</v>
      </c>
      <c r="C286" s="13" t="s">
        <v>63</v>
      </c>
      <c r="D286" s="13">
        <v>2012</v>
      </c>
      <c r="E286" s="13">
        <v>2012</v>
      </c>
      <c r="F286" s="13" t="s">
        <v>97</v>
      </c>
      <c r="G286" s="23">
        <v>89486</v>
      </c>
      <c r="H286" s="23">
        <v>202173</v>
      </c>
      <c r="I286" s="45"/>
      <c r="J286" s="25">
        <v>0.99</v>
      </c>
      <c r="K286" s="25"/>
      <c r="L286" s="25"/>
      <c r="M286" s="25">
        <v>3.1699999999999999E-2</v>
      </c>
    </row>
    <row r="287" spans="1:13">
      <c r="A287" s="82" t="s">
        <v>147</v>
      </c>
      <c r="B287" s="13" t="s">
        <v>75</v>
      </c>
      <c r="C287" s="13" t="s">
        <v>63</v>
      </c>
      <c r="D287" s="13">
        <v>2012</v>
      </c>
      <c r="E287" s="13">
        <v>2012</v>
      </c>
      <c r="F287" s="13" t="s">
        <v>97</v>
      </c>
      <c r="G287" s="23">
        <v>2651</v>
      </c>
      <c r="H287" s="23">
        <v>6186</v>
      </c>
      <c r="I287" s="45"/>
      <c r="J287" s="25">
        <v>1</v>
      </c>
      <c r="K287" s="25"/>
      <c r="L287" s="25"/>
      <c r="M287" s="25">
        <v>4.6399999999999997E-2</v>
      </c>
    </row>
    <row r="288" spans="1:13">
      <c r="A288" s="82" t="s">
        <v>148</v>
      </c>
      <c r="B288" s="13" t="s">
        <v>75</v>
      </c>
      <c r="C288" s="13" t="s">
        <v>63</v>
      </c>
      <c r="D288" s="13">
        <v>2012</v>
      </c>
      <c r="E288" s="13">
        <v>2012</v>
      </c>
      <c r="F288" s="13" t="s">
        <v>97</v>
      </c>
      <c r="G288" s="23">
        <v>147561</v>
      </c>
      <c r="H288" s="23">
        <v>353538</v>
      </c>
      <c r="I288" s="45"/>
      <c r="J288" s="25">
        <v>0.99929999999999997</v>
      </c>
      <c r="K288" s="25"/>
      <c r="L288" s="25"/>
      <c r="M288" s="25">
        <v>2.12E-2</v>
      </c>
    </row>
    <row r="289" spans="1:13">
      <c r="A289" s="82" t="s">
        <v>149</v>
      </c>
      <c r="B289" s="13" t="s">
        <v>74</v>
      </c>
      <c r="C289" s="13" t="s">
        <v>63</v>
      </c>
      <c r="D289" s="13">
        <v>2012</v>
      </c>
      <c r="E289" s="13">
        <v>2012</v>
      </c>
      <c r="F289" s="13" t="s">
        <v>97</v>
      </c>
      <c r="G289" s="23">
        <v>110081</v>
      </c>
      <c r="H289" s="23">
        <v>243693</v>
      </c>
      <c r="I289" s="45"/>
      <c r="J289" s="25">
        <v>0.98429999999999995</v>
      </c>
      <c r="K289" s="25"/>
      <c r="L289" s="25"/>
      <c r="M289" s="25">
        <v>7.7600000000000002E-2</v>
      </c>
    </row>
    <row r="290" spans="1:13">
      <c r="A290" s="82" t="s">
        <v>150</v>
      </c>
      <c r="B290" s="13" t="s">
        <v>74</v>
      </c>
      <c r="C290" s="13" t="s">
        <v>63</v>
      </c>
      <c r="D290" s="13">
        <v>2012</v>
      </c>
      <c r="E290" s="13">
        <v>2012</v>
      </c>
      <c r="F290" s="13" t="s">
        <v>97</v>
      </c>
      <c r="G290" s="23">
        <v>33109</v>
      </c>
      <c r="H290" s="23">
        <v>51309</v>
      </c>
      <c r="I290" s="45"/>
      <c r="J290" s="25">
        <v>0.99160000000000004</v>
      </c>
      <c r="K290" s="25"/>
      <c r="L290" s="25"/>
      <c r="M290" s="25">
        <v>3.6700000000000003E-2</v>
      </c>
    </row>
    <row r="291" spans="1:13">
      <c r="A291" s="82" t="s">
        <v>151</v>
      </c>
      <c r="B291" s="13" t="s">
        <v>75</v>
      </c>
      <c r="C291" s="13" t="s">
        <v>63</v>
      </c>
      <c r="D291" s="13">
        <v>2012</v>
      </c>
      <c r="E291" s="13">
        <v>2012</v>
      </c>
      <c r="F291" s="13" t="s">
        <v>97</v>
      </c>
      <c r="G291" s="23">
        <v>43460</v>
      </c>
      <c r="H291" s="23">
        <v>107138</v>
      </c>
      <c r="I291" s="45"/>
      <c r="J291" s="25">
        <v>0.97689999999999999</v>
      </c>
      <c r="K291" s="25"/>
      <c r="L291" s="25"/>
      <c r="M291" s="25">
        <v>3.3700000000000001E-2</v>
      </c>
    </row>
    <row r="292" spans="1:13">
      <c r="A292" s="82" t="s">
        <v>152</v>
      </c>
      <c r="B292" s="13" t="s">
        <v>74</v>
      </c>
      <c r="C292" s="13" t="s">
        <v>63</v>
      </c>
      <c r="D292" s="13">
        <v>2012</v>
      </c>
      <c r="E292" s="13">
        <v>2012</v>
      </c>
      <c r="F292" s="13" t="s">
        <v>97</v>
      </c>
      <c r="G292" s="23">
        <v>8972</v>
      </c>
      <c r="H292" s="23">
        <v>17564</v>
      </c>
      <c r="I292" s="45"/>
      <c r="J292" s="25">
        <v>0.97840000000000005</v>
      </c>
      <c r="K292" s="25"/>
      <c r="L292" s="25"/>
      <c r="M292" s="25">
        <v>4.6399999999999997E-2</v>
      </c>
    </row>
    <row r="293" spans="1:13">
      <c r="A293" s="82" t="s">
        <v>153</v>
      </c>
      <c r="B293" s="13" t="s">
        <v>74</v>
      </c>
      <c r="C293" s="13" t="s">
        <v>63</v>
      </c>
      <c r="D293" s="13">
        <v>2012</v>
      </c>
      <c r="E293" s="13">
        <v>2012</v>
      </c>
      <c r="F293" s="13" t="s">
        <v>97</v>
      </c>
      <c r="G293" s="23">
        <v>13356</v>
      </c>
      <c r="H293" s="23">
        <v>27740</v>
      </c>
      <c r="I293" s="45"/>
      <c r="J293" s="25">
        <v>0.94530000000000003</v>
      </c>
      <c r="K293" s="25"/>
      <c r="L293" s="25"/>
      <c r="M293" s="25">
        <v>4.6399999999999997E-2</v>
      </c>
    </row>
    <row r="294" spans="1:13">
      <c r="A294" s="82" t="s">
        <v>154</v>
      </c>
      <c r="B294" s="13" t="s">
        <v>74</v>
      </c>
      <c r="C294" s="13" t="s">
        <v>63</v>
      </c>
      <c r="D294" s="13">
        <v>2012</v>
      </c>
      <c r="E294" s="13">
        <v>2012</v>
      </c>
      <c r="F294" s="13" t="s">
        <v>97</v>
      </c>
      <c r="G294" s="23">
        <v>14834</v>
      </c>
      <c r="H294" s="23">
        <v>33549</v>
      </c>
      <c r="I294" s="45"/>
      <c r="J294" s="25">
        <v>0.96319999999999995</v>
      </c>
      <c r="K294" s="25"/>
      <c r="L294" s="25"/>
      <c r="M294" s="25">
        <v>4.6399999999999997E-2</v>
      </c>
    </row>
    <row r="295" spans="1:13">
      <c r="A295" s="82" t="s">
        <v>155</v>
      </c>
      <c r="B295" s="13" t="s">
        <v>74</v>
      </c>
      <c r="C295" s="13" t="s">
        <v>63</v>
      </c>
      <c r="D295" s="13">
        <v>2012</v>
      </c>
      <c r="E295" s="13">
        <v>2012</v>
      </c>
      <c r="F295" s="13" t="s">
        <v>97</v>
      </c>
      <c r="G295" s="23">
        <v>48361</v>
      </c>
      <c r="H295" s="23">
        <v>104260</v>
      </c>
      <c r="I295" s="45"/>
      <c r="J295" s="25">
        <v>0.77229999999999999</v>
      </c>
      <c r="K295" s="25"/>
      <c r="L295" s="25"/>
      <c r="M295" s="25">
        <v>5.4999999999999997E-3</v>
      </c>
    </row>
    <row r="296" spans="1:13">
      <c r="A296" s="82" t="s">
        <v>156</v>
      </c>
      <c r="B296" s="13" t="s">
        <v>74</v>
      </c>
      <c r="C296" s="13" t="s">
        <v>63</v>
      </c>
      <c r="D296" s="13">
        <v>2012</v>
      </c>
      <c r="E296" s="13">
        <v>2012</v>
      </c>
      <c r="F296" s="13" t="s">
        <v>97</v>
      </c>
      <c r="G296" s="23">
        <v>11338</v>
      </c>
      <c r="H296" s="23">
        <v>22330</v>
      </c>
      <c r="I296" s="45"/>
      <c r="J296" s="25">
        <v>0.9375</v>
      </c>
      <c r="K296" s="25"/>
      <c r="L296" s="25"/>
      <c r="M296" s="25">
        <v>4.6399999999999997E-2</v>
      </c>
    </row>
    <row r="297" spans="1:13">
      <c r="A297" s="82" t="s">
        <v>157</v>
      </c>
      <c r="B297" s="13" t="s">
        <v>75</v>
      </c>
      <c r="C297" s="13" t="s">
        <v>63</v>
      </c>
      <c r="D297" s="13">
        <v>2012</v>
      </c>
      <c r="E297" s="13">
        <v>2012</v>
      </c>
      <c r="F297" s="13" t="s">
        <v>97</v>
      </c>
      <c r="G297" s="23">
        <v>12425</v>
      </c>
      <c r="H297" s="23">
        <v>24940</v>
      </c>
      <c r="I297" s="45"/>
      <c r="J297" s="25">
        <v>0.97250000000000003</v>
      </c>
      <c r="K297" s="25"/>
      <c r="L297" s="25"/>
      <c r="M297" s="25">
        <v>4.6399999999999997E-2</v>
      </c>
    </row>
    <row r="298" spans="1:13">
      <c r="A298" s="82" t="s">
        <v>158</v>
      </c>
      <c r="B298" s="13" t="s">
        <v>75</v>
      </c>
      <c r="C298" s="13" t="s">
        <v>63</v>
      </c>
      <c r="D298" s="13">
        <v>2012</v>
      </c>
      <c r="E298" s="13">
        <v>2012</v>
      </c>
      <c r="F298" s="13" t="s">
        <v>97</v>
      </c>
      <c r="G298" s="23">
        <v>141</v>
      </c>
      <c r="H298" s="23">
        <v>278</v>
      </c>
      <c r="I298" s="45"/>
      <c r="J298" s="25">
        <v>1</v>
      </c>
      <c r="K298" s="25"/>
      <c r="L298" s="25"/>
      <c r="M298" s="25">
        <v>4.6399999999999997E-2</v>
      </c>
    </row>
    <row r="299" spans="1:13">
      <c r="A299" s="82" t="s">
        <v>159</v>
      </c>
      <c r="B299" s="13" t="s">
        <v>75</v>
      </c>
      <c r="C299" s="13" t="s">
        <v>63</v>
      </c>
      <c r="D299" s="13">
        <v>2012</v>
      </c>
      <c r="E299" s="13">
        <v>2012</v>
      </c>
      <c r="F299" s="13" t="s">
        <v>97</v>
      </c>
      <c r="G299" s="23">
        <v>2701</v>
      </c>
      <c r="H299" s="23">
        <v>6124</v>
      </c>
      <c r="I299" s="45"/>
      <c r="J299" s="25">
        <v>0.99339999999999995</v>
      </c>
      <c r="K299" s="25"/>
      <c r="L299" s="25"/>
      <c r="M299" s="25">
        <v>4.6399999999999997E-2</v>
      </c>
    </row>
    <row r="300" spans="1:13">
      <c r="A300" s="82" t="s">
        <v>160</v>
      </c>
      <c r="B300" s="13" t="s">
        <v>74</v>
      </c>
      <c r="C300" s="13" t="s">
        <v>63</v>
      </c>
      <c r="D300" s="13">
        <v>2012</v>
      </c>
      <c r="E300" s="13">
        <v>2012</v>
      </c>
      <c r="F300" s="13" t="s">
        <v>97</v>
      </c>
      <c r="G300" s="23">
        <v>19645</v>
      </c>
      <c r="H300" s="23">
        <v>39814</v>
      </c>
      <c r="I300" s="45"/>
      <c r="J300" s="25">
        <v>0.94440000000000002</v>
      </c>
      <c r="K300" s="25"/>
      <c r="L300" s="25"/>
      <c r="M300" s="25">
        <v>1.4999999999999999E-2</v>
      </c>
    </row>
    <row r="301" spans="1:13">
      <c r="A301" s="82" t="s">
        <v>161</v>
      </c>
      <c r="B301" s="13" t="s">
        <v>74</v>
      </c>
      <c r="C301" s="13" t="s">
        <v>63</v>
      </c>
      <c r="D301" s="13">
        <v>2012</v>
      </c>
      <c r="E301" s="13">
        <v>2012</v>
      </c>
      <c r="F301" s="13" t="s">
        <v>97</v>
      </c>
      <c r="G301" s="23">
        <v>18000</v>
      </c>
      <c r="H301" s="23">
        <v>33816</v>
      </c>
      <c r="I301" s="45"/>
      <c r="J301" s="25">
        <v>0.91479999999999995</v>
      </c>
      <c r="K301" s="25"/>
      <c r="L301" s="25"/>
      <c r="M301" s="25">
        <v>4.6399999999999997E-2</v>
      </c>
    </row>
    <row r="302" spans="1:13">
      <c r="A302" s="82" t="s">
        <v>162</v>
      </c>
      <c r="B302" s="13" t="s">
        <v>75</v>
      </c>
      <c r="C302" s="13" t="s">
        <v>63</v>
      </c>
      <c r="D302" s="13">
        <v>2012</v>
      </c>
      <c r="E302" s="13">
        <v>2012</v>
      </c>
      <c r="F302" s="13" t="s">
        <v>97</v>
      </c>
      <c r="G302" s="23">
        <v>39268</v>
      </c>
      <c r="H302" s="23">
        <v>87664</v>
      </c>
      <c r="I302" s="45"/>
      <c r="J302" s="25">
        <v>1</v>
      </c>
      <c r="K302" s="25"/>
      <c r="L302" s="25"/>
      <c r="M302" s="25">
        <v>2.9399999999999999E-2</v>
      </c>
    </row>
    <row r="303" spans="1:13">
      <c r="A303" s="82" t="s">
        <v>163</v>
      </c>
      <c r="B303" s="13" t="s">
        <v>75</v>
      </c>
      <c r="C303" s="13" t="s">
        <v>63</v>
      </c>
      <c r="D303" s="13">
        <v>2012</v>
      </c>
      <c r="E303" s="13">
        <v>2012</v>
      </c>
      <c r="F303" s="13" t="s">
        <v>97</v>
      </c>
      <c r="G303" s="23">
        <v>4953</v>
      </c>
      <c r="H303" s="23">
        <v>12073</v>
      </c>
      <c r="I303" s="45"/>
      <c r="J303" s="25">
        <v>0.96809999999999996</v>
      </c>
      <c r="K303" s="25"/>
      <c r="L303" s="25"/>
      <c r="M303" s="25">
        <v>4.6399999999999997E-2</v>
      </c>
    </row>
    <row r="304" spans="1:13">
      <c r="A304" s="82" t="s">
        <v>164</v>
      </c>
      <c r="B304" s="13" t="s">
        <v>75</v>
      </c>
      <c r="C304" s="13" t="s">
        <v>63</v>
      </c>
      <c r="D304" s="13">
        <v>2012</v>
      </c>
      <c r="E304" s="13">
        <v>2012</v>
      </c>
      <c r="F304" s="13" t="s">
        <v>97</v>
      </c>
      <c r="G304" s="23">
        <v>4149</v>
      </c>
      <c r="H304" s="23">
        <v>9775</v>
      </c>
      <c r="I304" s="45"/>
      <c r="J304" s="25">
        <v>0.87929999999999997</v>
      </c>
      <c r="K304" s="25"/>
      <c r="L304" s="25"/>
      <c r="M304" s="25">
        <v>4.6399999999999997E-2</v>
      </c>
    </row>
    <row r="305" spans="1:30">
      <c r="A305" s="82" t="s">
        <v>165</v>
      </c>
      <c r="B305" s="13" t="s">
        <v>75</v>
      </c>
      <c r="C305" s="13" t="s">
        <v>63</v>
      </c>
      <c r="D305" s="13">
        <v>2012</v>
      </c>
      <c r="E305" s="13">
        <v>2012</v>
      </c>
      <c r="F305" s="13" t="s">
        <v>97</v>
      </c>
      <c r="G305" s="23">
        <v>751</v>
      </c>
      <c r="H305" s="23">
        <v>1526</v>
      </c>
      <c r="I305" s="45"/>
      <c r="J305" s="25">
        <v>0.98180000000000001</v>
      </c>
      <c r="K305" s="25"/>
      <c r="L305" s="25"/>
      <c r="M305" s="25">
        <v>4.6399999999999997E-2</v>
      </c>
    </row>
    <row r="306" spans="1:30">
      <c r="A306" s="82" t="s">
        <v>166</v>
      </c>
      <c r="B306" s="13" t="s">
        <v>74</v>
      </c>
      <c r="C306" s="13" t="s">
        <v>63</v>
      </c>
      <c r="D306" s="13">
        <v>2012</v>
      </c>
      <c r="E306" s="13">
        <v>2012</v>
      </c>
      <c r="F306" s="13" t="s">
        <v>97</v>
      </c>
      <c r="G306" s="23">
        <v>44406</v>
      </c>
      <c r="H306" s="23">
        <v>110227</v>
      </c>
      <c r="I306" s="45"/>
      <c r="J306" s="25">
        <v>1</v>
      </c>
      <c r="K306" s="25"/>
      <c r="L306" s="25"/>
      <c r="M306" s="25">
        <v>1.7500000000000002E-2</v>
      </c>
    </row>
    <row r="307" spans="1:30">
      <c r="A307" s="82" t="s">
        <v>167</v>
      </c>
      <c r="B307" s="13" t="s">
        <v>75</v>
      </c>
      <c r="C307" s="13" t="s">
        <v>63</v>
      </c>
      <c r="D307" s="13">
        <v>2012</v>
      </c>
      <c r="E307" s="13">
        <v>2012</v>
      </c>
      <c r="F307" s="13" t="s">
        <v>97</v>
      </c>
      <c r="G307" s="23">
        <v>2738</v>
      </c>
      <c r="H307" s="23">
        <v>5124</v>
      </c>
      <c r="I307" s="45"/>
      <c r="J307" s="25">
        <v>0.98919999999999997</v>
      </c>
      <c r="K307" s="25"/>
      <c r="L307" s="25"/>
      <c r="M307" s="25">
        <v>4.6399999999999997E-2</v>
      </c>
    </row>
    <row r="308" spans="1:30">
      <c r="A308" s="82" t="s">
        <v>168</v>
      </c>
      <c r="B308" s="13" t="s">
        <v>74</v>
      </c>
      <c r="C308" s="13" t="s">
        <v>63</v>
      </c>
      <c r="D308" s="13">
        <v>2012</v>
      </c>
      <c r="E308" s="13">
        <v>2012</v>
      </c>
      <c r="F308" s="13" t="s">
        <v>97</v>
      </c>
      <c r="G308" s="23">
        <v>31299</v>
      </c>
      <c r="H308" s="23">
        <v>64965</v>
      </c>
      <c r="I308" s="45"/>
      <c r="J308" s="25">
        <v>0.98729999999999996</v>
      </c>
      <c r="K308" s="25"/>
      <c r="L308" s="25"/>
      <c r="M308" s="25">
        <v>1.9400000000000001E-2</v>
      </c>
    </row>
    <row r="309" spans="1:30">
      <c r="A309" s="82" t="s">
        <v>169</v>
      </c>
      <c r="B309" s="13" t="s">
        <v>74</v>
      </c>
      <c r="C309" s="13" t="s">
        <v>63</v>
      </c>
      <c r="D309" s="13">
        <v>2012</v>
      </c>
      <c r="E309" s="13">
        <v>2012</v>
      </c>
      <c r="F309" s="13" t="s">
        <v>97</v>
      </c>
      <c r="G309" s="23">
        <v>7718</v>
      </c>
      <c r="H309" s="23">
        <v>16948</v>
      </c>
      <c r="I309" s="45"/>
      <c r="J309" s="25">
        <v>0.92989999999999995</v>
      </c>
      <c r="K309" s="25"/>
      <c r="L309" s="25"/>
      <c r="M309" s="25">
        <v>4.6399999999999997E-2</v>
      </c>
    </row>
    <row r="310" spans="1:30">
      <c r="A310" s="82" t="s">
        <v>170</v>
      </c>
      <c r="B310" s="13" t="s">
        <v>75</v>
      </c>
      <c r="C310" s="13" t="s">
        <v>63</v>
      </c>
      <c r="D310" s="13">
        <v>2012</v>
      </c>
      <c r="E310" s="13">
        <v>2012</v>
      </c>
      <c r="F310" s="13" t="s">
        <v>97</v>
      </c>
      <c r="G310" s="23">
        <v>5738</v>
      </c>
      <c r="H310" s="23">
        <v>12967</v>
      </c>
      <c r="I310" s="45"/>
      <c r="J310" s="25">
        <v>1</v>
      </c>
      <c r="K310" s="25"/>
      <c r="L310" s="25"/>
      <c r="M310" s="25">
        <v>4.6399999999999997E-2</v>
      </c>
    </row>
    <row r="311" spans="1:30">
      <c r="A311" s="48" t="s">
        <v>276</v>
      </c>
      <c r="B311" s="13" t="s">
        <v>66</v>
      </c>
      <c r="C311" s="13" t="s">
        <v>184</v>
      </c>
      <c r="D311" s="13">
        <v>2012</v>
      </c>
      <c r="E311" s="13">
        <v>2012</v>
      </c>
      <c r="F311" s="13" t="s">
        <v>97</v>
      </c>
      <c r="G311" s="110"/>
      <c r="H311" s="110"/>
      <c r="I311" s="110"/>
      <c r="J311" s="111"/>
      <c r="K311" s="111"/>
      <c r="L311" s="25">
        <v>0.254</v>
      </c>
      <c r="M311" s="25">
        <v>5.3999999999999999E-2</v>
      </c>
    </row>
    <row r="312" spans="1:30">
      <c r="A312" s="48" t="s">
        <v>171</v>
      </c>
      <c r="B312" s="13" t="s">
        <v>66</v>
      </c>
      <c r="C312" s="13" t="s">
        <v>184</v>
      </c>
      <c r="D312" s="13">
        <v>2012</v>
      </c>
      <c r="E312" s="13">
        <v>2012</v>
      </c>
      <c r="F312" s="13" t="s">
        <v>97</v>
      </c>
      <c r="G312" s="23">
        <v>1820349</v>
      </c>
      <c r="H312" s="23">
        <v>4052056</v>
      </c>
      <c r="I312" s="45"/>
      <c r="J312" s="25">
        <v>0.97819999999999996</v>
      </c>
      <c r="K312" s="25"/>
      <c r="L312" s="25"/>
      <c r="M312" s="25">
        <v>4.0300000000000002E-2</v>
      </c>
      <c r="N312" s="13"/>
      <c r="O312" s="13"/>
      <c r="P312" s="13"/>
      <c r="Q312" s="13"/>
      <c r="R312" s="13"/>
      <c r="S312" s="13"/>
      <c r="T312" s="13"/>
      <c r="U312" s="13"/>
      <c r="V312" s="13"/>
      <c r="W312" s="13"/>
      <c r="X312" s="13"/>
      <c r="Y312" s="13"/>
      <c r="Z312" s="13"/>
      <c r="AA312" s="13"/>
      <c r="AB312" s="13"/>
      <c r="AC312" s="13"/>
      <c r="AD312" s="13"/>
    </row>
    <row r="313" spans="1:30">
      <c r="A313" s="48" t="s">
        <v>172</v>
      </c>
      <c r="B313" s="13" t="s">
        <v>74</v>
      </c>
      <c r="C313" s="13" t="s">
        <v>184</v>
      </c>
      <c r="D313" s="13">
        <v>2012</v>
      </c>
      <c r="E313" s="13">
        <v>2012</v>
      </c>
      <c r="F313" s="13" t="s">
        <v>97</v>
      </c>
      <c r="G313" s="23">
        <v>61515</v>
      </c>
      <c r="H313" s="23">
        <v>123937</v>
      </c>
      <c r="I313" s="45"/>
      <c r="J313" s="25">
        <v>0.92789999999999995</v>
      </c>
      <c r="K313" s="25"/>
      <c r="L313" s="25"/>
      <c r="M313" s="25">
        <v>1.34E-2</v>
      </c>
    </row>
    <row r="314" spans="1:30">
      <c r="A314" s="48" t="s">
        <v>173</v>
      </c>
      <c r="B314" s="13" t="s">
        <v>75</v>
      </c>
      <c r="C314" s="13" t="s">
        <v>184</v>
      </c>
      <c r="D314" s="13">
        <v>2012</v>
      </c>
      <c r="E314" s="13">
        <v>2012</v>
      </c>
      <c r="F314" s="13" t="s">
        <v>97</v>
      </c>
      <c r="G314" s="23">
        <v>83</v>
      </c>
      <c r="H314" s="23">
        <v>147</v>
      </c>
      <c r="I314" s="45"/>
      <c r="J314" s="25">
        <v>1</v>
      </c>
      <c r="K314" s="25"/>
      <c r="L314" s="25"/>
      <c r="M314" s="25">
        <v>4.82E-2</v>
      </c>
    </row>
    <row r="315" spans="1:30">
      <c r="A315" s="48" t="s">
        <v>174</v>
      </c>
      <c r="B315" s="13" t="s">
        <v>75</v>
      </c>
      <c r="C315" s="13" t="s">
        <v>184</v>
      </c>
      <c r="D315" s="13">
        <v>2012</v>
      </c>
      <c r="E315" s="13">
        <v>2012</v>
      </c>
      <c r="F315" s="13" t="s">
        <v>97</v>
      </c>
      <c r="G315" s="23">
        <v>1719</v>
      </c>
      <c r="H315" s="23">
        <v>3282</v>
      </c>
      <c r="I315" s="45"/>
      <c r="J315" s="25">
        <v>0.94440000000000002</v>
      </c>
      <c r="K315" s="25"/>
      <c r="L315" s="25"/>
      <c r="M315" s="25">
        <v>4.82E-2</v>
      </c>
    </row>
    <row r="316" spans="1:30">
      <c r="A316" s="48" t="s">
        <v>175</v>
      </c>
      <c r="B316" s="13" t="s">
        <v>75</v>
      </c>
      <c r="C316" s="13" t="s">
        <v>184</v>
      </c>
      <c r="D316" s="13">
        <v>2012</v>
      </c>
      <c r="E316" s="13">
        <v>2012</v>
      </c>
      <c r="F316" s="13" t="s">
        <v>97</v>
      </c>
      <c r="G316" s="23">
        <v>13938</v>
      </c>
      <c r="H316" s="23">
        <v>29104</v>
      </c>
      <c r="I316" s="45"/>
      <c r="J316" s="25">
        <v>0.87339999999999995</v>
      </c>
      <c r="K316" s="25"/>
      <c r="L316" s="25"/>
      <c r="M316" s="25">
        <v>4.82E-2</v>
      </c>
    </row>
    <row r="317" spans="1:30">
      <c r="A317" s="48" t="s">
        <v>176</v>
      </c>
      <c r="B317" s="13" t="s">
        <v>75</v>
      </c>
      <c r="C317" s="13" t="s">
        <v>184</v>
      </c>
      <c r="D317" s="13">
        <v>2012</v>
      </c>
      <c r="E317" s="13">
        <v>2012</v>
      </c>
      <c r="F317" s="13" t="s">
        <v>97</v>
      </c>
      <c r="G317" s="23">
        <v>2542</v>
      </c>
      <c r="H317" s="23">
        <v>5021</v>
      </c>
      <c r="I317" s="45"/>
      <c r="J317" s="25">
        <v>1</v>
      </c>
      <c r="K317" s="25"/>
      <c r="L317" s="25"/>
      <c r="M317" s="25">
        <v>4.82E-2</v>
      </c>
    </row>
    <row r="318" spans="1:30">
      <c r="A318" s="48" t="s">
        <v>177</v>
      </c>
      <c r="B318" s="13" t="s">
        <v>75</v>
      </c>
      <c r="C318" s="13" t="s">
        <v>184</v>
      </c>
      <c r="D318" s="13">
        <v>2012</v>
      </c>
      <c r="E318" s="13">
        <v>2012</v>
      </c>
      <c r="F318" s="13" t="s">
        <v>97</v>
      </c>
      <c r="G318" s="23">
        <v>712</v>
      </c>
      <c r="H318" s="23">
        <v>1789</v>
      </c>
      <c r="I318" s="45"/>
      <c r="J318" s="25">
        <v>0.95120000000000005</v>
      </c>
      <c r="K318" s="25"/>
      <c r="L318" s="25"/>
      <c r="M318" s="25">
        <v>4.82E-2</v>
      </c>
    </row>
    <row r="319" spans="1:30">
      <c r="A319" s="48" t="s">
        <v>178</v>
      </c>
      <c r="B319" s="13" t="s">
        <v>74</v>
      </c>
      <c r="C319" s="13" t="s">
        <v>184</v>
      </c>
      <c r="D319" s="13">
        <v>2012</v>
      </c>
      <c r="E319" s="13">
        <v>2012</v>
      </c>
      <c r="F319" s="13" t="s">
        <v>97</v>
      </c>
      <c r="G319" s="23">
        <v>32791</v>
      </c>
      <c r="H319" s="23">
        <v>68786</v>
      </c>
      <c r="I319" s="45"/>
      <c r="J319" s="25">
        <v>0.97899999999999998</v>
      </c>
      <c r="K319" s="25"/>
      <c r="L319" s="25"/>
      <c r="M319" s="25">
        <v>3.7600000000000001E-2</v>
      </c>
    </row>
    <row r="320" spans="1:30">
      <c r="A320" s="48" t="s">
        <v>179</v>
      </c>
      <c r="B320" s="13" t="s">
        <v>75</v>
      </c>
      <c r="C320" s="13" t="s">
        <v>184</v>
      </c>
      <c r="D320" s="13">
        <v>2012</v>
      </c>
      <c r="E320" s="13">
        <v>2012</v>
      </c>
      <c r="F320" s="13" t="s">
        <v>97</v>
      </c>
      <c r="G320" s="23">
        <v>2669</v>
      </c>
      <c r="H320" s="23">
        <v>5533</v>
      </c>
      <c r="I320" s="45"/>
      <c r="J320" s="25">
        <v>1</v>
      </c>
      <c r="K320" s="25"/>
      <c r="L320" s="25"/>
      <c r="M320" s="25">
        <v>4.82E-2</v>
      </c>
    </row>
    <row r="321" spans="1:13">
      <c r="A321" s="48" t="s">
        <v>180</v>
      </c>
      <c r="B321" s="13" t="s">
        <v>75</v>
      </c>
      <c r="C321" s="13" t="s">
        <v>184</v>
      </c>
      <c r="D321" s="13">
        <v>2012</v>
      </c>
      <c r="E321" s="13">
        <v>2012</v>
      </c>
      <c r="F321" s="13" t="s">
        <v>97</v>
      </c>
      <c r="G321" s="23">
        <v>6188</v>
      </c>
      <c r="H321" s="23">
        <v>11814</v>
      </c>
      <c r="I321" s="45"/>
      <c r="J321" s="25">
        <v>1</v>
      </c>
      <c r="K321" s="25"/>
      <c r="L321" s="25"/>
      <c r="M321" s="25">
        <v>4.82E-2</v>
      </c>
    </row>
    <row r="322" spans="1:13">
      <c r="A322" s="82" t="s">
        <v>122</v>
      </c>
      <c r="B322" s="13" t="s">
        <v>74</v>
      </c>
      <c r="C322" s="13" t="s">
        <v>184</v>
      </c>
      <c r="D322" s="13">
        <v>2012</v>
      </c>
      <c r="E322" s="13">
        <v>2012</v>
      </c>
      <c r="F322" s="13" t="s">
        <v>97</v>
      </c>
      <c r="G322" s="23">
        <v>88760</v>
      </c>
      <c r="H322" s="23">
        <v>215640</v>
      </c>
      <c r="I322" s="45"/>
      <c r="J322" s="25">
        <v>1</v>
      </c>
      <c r="K322" s="25"/>
      <c r="L322" s="25"/>
      <c r="M322" s="25">
        <v>1.77E-2</v>
      </c>
    </row>
    <row r="323" spans="1:13">
      <c r="A323" s="82" t="s">
        <v>123</v>
      </c>
      <c r="B323" s="13" t="s">
        <v>75</v>
      </c>
      <c r="C323" s="13" t="s">
        <v>184</v>
      </c>
      <c r="D323" s="13">
        <v>2012</v>
      </c>
      <c r="E323" s="13">
        <v>2012</v>
      </c>
      <c r="F323" s="13" t="s">
        <v>97</v>
      </c>
      <c r="G323" s="23">
        <v>1390</v>
      </c>
      <c r="H323" s="23">
        <v>3448</v>
      </c>
      <c r="I323" s="45"/>
      <c r="J323" s="25">
        <v>1</v>
      </c>
      <c r="K323" s="25"/>
      <c r="L323" s="25"/>
      <c r="M323" s="25">
        <v>4.82E-2</v>
      </c>
    </row>
    <row r="324" spans="1:13">
      <c r="A324" s="82" t="s">
        <v>124</v>
      </c>
      <c r="B324" s="13" t="s">
        <v>75</v>
      </c>
      <c r="C324" s="13" t="s">
        <v>184</v>
      </c>
      <c r="D324" s="13">
        <v>2012</v>
      </c>
      <c r="E324" s="13">
        <v>2012</v>
      </c>
      <c r="F324" s="13" t="s">
        <v>97</v>
      </c>
      <c r="G324" s="23">
        <v>8057</v>
      </c>
      <c r="H324" s="23">
        <v>15374</v>
      </c>
      <c r="I324" s="45"/>
      <c r="J324" s="25">
        <v>0.96140000000000003</v>
      </c>
      <c r="K324" s="25"/>
      <c r="L324" s="25"/>
      <c r="M324" s="25">
        <v>4.82E-2</v>
      </c>
    </row>
    <row r="325" spans="1:13">
      <c r="A325" s="82" t="s">
        <v>125</v>
      </c>
      <c r="B325" s="13" t="s">
        <v>75</v>
      </c>
      <c r="C325" s="13" t="s">
        <v>184</v>
      </c>
      <c r="D325" s="13">
        <v>2012</v>
      </c>
      <c r="E325" s="13">
        <v>2012</v>
      </c>
      <c r="F325" s="13" t="s">
        <v>97</v>
      </c>
      <c r="G325" s="23">
        <v>13993</v>
      </c>
      <c r="H325" s="23">
        <v>35889</v>
      </c>
      <c r="I325" s="45"/>
      <c r="J325" s="25">
        <v>1</v>
      </c>
      <c r="K325" s="25"/>
      <c r="L325" s="25"/>
      <c r="M325" s="25">
        <v>4.82E-2</v>
      </c>
    </row>
    <row r="326" spans="1:13">
      <c r="A326" s="82" t="s">
        <v>126</v>
      </c>
      <c r="B326" s="13" t="s">
        <v>75</v>
      </c>
      <c r="C326" s="13" t="s">
        <v>184</v>
      </c>
      <c r="D326" s="13">
        <v>2012</v>
      </c>
      <c r="E326" s="13">
        <v>2012</v>
      </c>
      <c r="F326" s="13" t="s">
        <v>97</v>
      </c>
      <c r="G326" s="23">
        <v>953</v>
      </c>
      <c r="H326" s="23">
        <v>1934</v>
      </c>
      <c r="I326" s="45"/>
      <c r="J326" s="25">
        <v>1</v>
      </c>
      <c r="K326" s="25"/>
      <c r="L326" s="25"/>
      <c r="M326" s="25">
        <v>4.82E-2</v>
      </c>
    </row>
    <row r="327" spans="1:13">
      <c r="A327" s="82" t="s">
        <v>127</v>
      </c>
      <c r="B327" s="13" t="s">
        <v>75</v>
      </c>
      <c r="C327" s="13" t="s">
        <v>184</v>
      </c>
      <c r="D327" s="13">
        <v>2012</v>
      </c>
      <c r="E327" s="13">
        <v>2012</v>
      </c>
      <c r="F327" s="13" t="s">
        <v>97</v>
      </c>
      <c r="G327" s="23">
        <v>57572</v>
      </c>
      <c r="H327" s="23">
        <v>140424</v>
      </c>
      <c r="I327" s="45"/>
      <c r="J327" s="25">
        <v>0.98909999999999998</v>
      </c>
      <c r="K327" s="25"/>
      <c r="L327" s="25"/>
      <c r="M327" s="25">
        <v>3.8399999999999997E-2</v>
      </c>
    </row>
    <row r="328" spans="1:13">
      <c r="A328" s="82" t="s">
        <v>128</v>
      </c>
      <c r="B328" s="13" t="s">
        <v>75</v>
      </c>
      <c r="C328" s="13" t="s">
        <v>184</v>
      </c>
      <c r="D328" s="13">
        <v>2012</v>
      </c>
      <c r="E328" s="13">
        <v>2012</v>
      </c>
      <c r="F328" s="13" t="s">
        <v>97</v>
      </c>
      <c r="G328" s="23">
        <v>9655</v>
      </c>
      <c r="H328" s="23">
        <v>23179</v>
      </c>
      <c r="I328" s="45"/>
      <c r="J328" s="25">
        <v>1</v>
      </c>
      <c r="K328" s="25"/>
      <c r="L328" s="25"/>
      <c r="M328" s="25">
        <v>4.82E-2</v>
      </c>
    </row>
    <row r="329" spans="1:13">
      <c r="A329" s="82" t="s">
        <v>129</v>
      </c>
      <c r="B329" s="13" t="s">
        <v>75</v>
      </c>
      <c r="C329" s="13" t="s">
        <v>184</v>
      </c>
      <c r="D329" s="13">
        <v>2012</v>
      </c>
      <c r="E329" s="13">
        <v>2012</v>
      </c>
      <c r="F329" s="13" t="s">
        <v>97</v>
      </c>
      <c r="G329" s="23">
        <v>5081</v>
      </c>
      <c r="H329" s="23">
        <v>10185</v>
      </c>
      <c r="I329" s="45"/>
      <c r="J329" s="25">
        <v>0.93700000000000006</v>
      </c>
      <c r="K329" s="25"/>
      <c r="L329" s="25"/>
      <c r="M329" s="25">
        <v>4.82E-2</v>
      </c>
    </row>
    <row r="330" spans="1:13">
      <c r="A330" s="82" t="s">
        <v>130</v>
      </c>
      <c r="B330" s="13" t="s">
        <v>75</v>
      </c>
      <c r="C330" s="13" t="s">
        <v>184</v>
      </c>
      <c r="D330" s="13">
        <v>2012</v>
      </c>
      <c r="E330" s="13">
        <v>2012</v>
      </c>
      <c r="F330" s="13" t="s">
        <v>97</v>
      </c>
      <c r="G330" s="23">
        <v>1403</v>
      </c>
      <c r="H330" s="23">
        <v>2976</v>
      </c>
      <c r="I330" s="45"/>
      <c r="J330" s="25">
        <v>1</v>
      </c>
      <c r="K330" s="25"/>
      <c r="L330" s="25"/>
      <c r="M330" s="25">
        <v>4.82E-2</v>
      </c>
    </row>
    <row r="331" spans="1:13">
      <c r="A331" s="82" t="s">
        <v>131</v>
      </c>
      <c r="B331" s="13" t="s">
        <v>76</v>
      </c>
      <c r="C331" s="13" t="s">
        <v>184</v>
      </c>
      <c r="D331" s="13">
        <v>2012</v>
      </c>
      <c r="E331" s="13">
        <v>2012</v>
      </c>
      <c r="F331" s="13" t="s">
        <v>97</v>
      </c>
      <c r="G331" s="23">
        <v>505742</v>
      </c>
      <c r="H331" s="23">
        <v>1076806</v>
      </c>
      <c r="I331" s="45"/>
      <c r="J331" s="25">
        <v>0.98170000000000002</v>
      </c>
      <c r="K331" s="25"/>
      <c r="L331" s="25"/>
      <c r="M331" s="25">
        <v>5.2400000000000002E-2</v>
      </c>
    </row>
    <row r="332" spans="1:13">
      <c r="A332" s="82" t="s">
        <v>132</v>
      </c>
      <c r="B332" s="13" t="s">
        <v>75</v>
      </c>
      <c r="C332" s="13" t="s">
        <v>184</v>
      </c>
      <c r="D332" s="13">
        <v>2012</v>
      </c>
      <c r="E332" s="13">
        <v>2012</v>
      </c>
      <c r="F332" s="13" t="s">
        <v>97</v>
      </c>
      <c r="G332" s="23">
        <v>10586</v>
      </c>
      <c r="H332" s="23">
        <v>26964</v>
      </c>
      <c r="I332" s="45"/>
      <c r="J332" s="25">
        <v>0.97350000000000003</v>
      </c>
      <c r="K332" s="25"/>
      <c r="L332" s="25"/>
      <c r="M332" s="25">
        <v>4.82E-2</v>
      </c>
    </row>
    <row r="333" spans="1:13">
      <c r="A333" s="82" t="s">
        <v>133</v>
      </c>
      <c r="B333" s="13" t="s">
        <v>75</v>
      </c>
      <c r="C333" s="13" t="s">
        <v>184</v>
      </c>
      <c r="D333" s="13">
        <v>2012</v>
      </c>
      <c r="E333" s="13">
        <v>2012</v>
      </c>
      <c r="F333" s="13" t="s">
        <v>97</v>
      </c>
      <c r="G333" s="23">
        <v>5546</v>
      </c>
      <c r="H333" s="23">
        <v>9354</v>
      </c>
      <c r="I333" s="45"/>
      <c r="J333" s="25">
        <v>0.99480000000000002</v>
      </c>
      <c r="K333" s="25"/>
      <c r="L333" s="25"/>
      <c r="M333" s="25">
        <v>4.82E-2</v>
      </c>
    </row>
    <row r="334" spans="1:13">
      <c r="A334" s="82" t="s">
        <v>134</v>
      </c>
      <c r="B334" s="13" t="s">
        <v>75</v>
      </c>
      <c r="C334" s="13" t="s">
        <v>184</v>
      </c>
      <c r="D334" s="13">
        <v>2012</v>
      </c>
      <c r="E334" s="13">
        <v>2012</v>
      </c>
      <c r="F334" s="13" t="s">
        <v>97</v>
      </c>
      <c r="G334" s="23">
        <v>896</v>
      </c>
      <c r="H334" s="23">
        <v>1832</v>
      </c>
      <c r="I334" s="45"/>
      <c r="J334" s="25">
        <v>0.9375</v>
      </c>
      <c r="K334" s="25"/>
      <c r="L334" s="25"/>
      <c r="M334" s="25">
        <v>4.82E-2</v>
      </c>
    </row>
    <row r="335" spans="1:13">
      <c r="A335" s="82" t="s">
        <v>135</v>
      </c>
      <c r="B335" s="13" t="s">
        <v>75</v>
      </c>
      <c r="C335" s="13" t="s">
        <v>184</v>
      </c>
      <c r="D335" s="13">
        <v>2012</v>
      </c>
      <c r="E335" s="13">
        <v>2012</v>
      </c>
      <c r="F335" s="13" t="s">
        <v>97</v>
      </c>
      <c r="G335" s="23">
        <v>7140</v>
      </c>
      <c r="H335" s="23">
        <v>13501</v>
      </c>
      <c r="I335" s="45"/>
      <c r="J335" s="25">
        <v>0.99570000000000003</v>
      </c>
      <c r="K335" s="25"/>
      <c r="L335" s="25"/>
      <c r="M335" s="25">
        <v>4.82E-2</v>
      </c>
    </row>
    <row r="336" spans="1:13">
      <c r="A336" s="82" t="s">
        <v>136</v>
      </c>
      <c r="B336" s="13" t="s">
        <v>75</v>
      </c>
      <c r="C336" s="13" t="s">
        <v>184</v>
      </c>
      <c r="D336" s="13">
        <v>2012</v>
      </c>
      <c r="E336" s="13">
        <v>2012</v>
      </c>
      <c r="F336" s="13" t="s">
        <v>97</v>
      </c>
      <c r="G336" s="23">
        <v>22030</v>
      </c>
      <c r="H336" s="23">
        <v>54108</v>
      </c>
      <c r="I336" s="45"/>
      <c r="J336" s="25">
        <v>0.98970000000000002</v>
      </c>
      <c r="K336" s="25"/>
      <c r="L336" s="25"/>
      <c r="M336" s="25">
        <v>2.3099999999999999E-2</v>
      </c>
    </row>
    <row r="337" spans="1:13">
      <c r="A337" s="82" t="s">
        <v>137</v>
      </c>
      <c r="B337" s="13" t="s">
        <v>75</v>
      </c>
      <c r="C337" s="13" t="s">
        <v>184</v>
      </c>
      <c r="D337" s="13">
        <v>2012</v>
      </c>
      <c r="E337" s="13">
        <v>2012</v>
      </c>
      <c r="F337" s="13" t="s">
        <v>97</v>
      </c>
      <c r="G337" s="23">
        <v>442</v>
      </c>
      <c r="H337" s="23">
        <v>1030</v>
      </c>
      <c r="I337" s="45"/>
      <c r="J337" s="25">
        <v>1</v>
      </c>
      <c r="K337" s="25"/>
      <c r="L337" s="25"/>
      <c r="M337" s="25">
        <v>4.82E-2</v>
      </c>
    </row>
    <row r="338" spans="1:13">
      <c r="A338" s="82" t="s">
        <v>138</v>
      </c>
      <c r="B338" s="13" t="s">
        <v>75</v>
      </c>
      <c r="C338" s="13" t="s">
        <v>184</v>
      </c>
      <c r="D338" s="13">
        <v>2012</v>
      </c>
      <c r="E338" s="13">
        <v>2012</v>
      </c>
      <c r="F338" s="13" t="s">
        <v>97</v>
      </c>
      <c r="G338" s="23">
        <v>464</v>
      </c>
      <c r="H338" s="23">
        <v>728</v>
      </c>
      <c r="I338" s="45"/>
      <c r="J338" s="25">
        <v>0.90629999999999999</v>
      </c>
      <c r="K338" s="25"/>
      <c r="L338" s="25"/>
      <c r="M338" s="25">
        <v>4.82E-2</v>
      </c>
    </row>
    <row r="339" spans="1:13">
      <c r="A339" s="82" t="s">
        <v>139</v>
      </c>
      <c r="B339" s="13" t="s">
        <v>75</v>
      </c>
      <c r="C339" s="13" t="s">
        <v>184</v>
      </c>
      <c r="D339" s="13">
        <v>2012</v>
      </c>
      <c r="E339" s="13">
        <v>2012</v>
      </c>
      <c r="F339" s="13" t="s">
        <v>97</v>
      </c>
      <c r="G339" s="23">
        <v>19808</v>
      </c>
      <c r="H339" s="23">
        <v>45809</v>
      </c>
      <c r="I339" s="45"/>
      <c r="J339" s="25">
        <v>1</v>
      </c>
      <c r="K339" s="25"/>
      <c r="L339" s="25"/>
      <c r="M339" s="25">
        <v>1.15E-2</v>
      </c>
    </row>
    <row r="340" spans="1:13">
      <c r="A340" s="82" t="s">
        <v>140</v>
      </c>
      <c r="B340" s="13" t="s">
        <v>75</v>
      </c>
      <c r="C340" s="13" t="s">
        <v>184</v>
      </c>
      <c r="D340" s="13">
        <v>2012</v>
      </c>
      <c r="E340" s="13">
        <v>2012</v>
      </c>
      <c r="F340" s="13" t="s">
        <v>97</v>
      </c>
      <c r="G340" s="23">
        <v>3470</v>
      </c>
      <c r="H340" s="23">
        <v>7362</v>
      </c>
      <c r="I340" s="45"/>
      <c r="J340" s="25">
        <v>0.9798</v>
      </c>
      <c r="K340" s="25"/>
      <c r="L340" s="25"/>
      <c r="M340" s="25">
        <v>4.82E-2</v>
      </c>
    </row>
    <row r="341" spans="1:13">
      <c r="A341" s="82" t="s">
        <v>141</v>
      </c>
      <c r="B341" s="13" t="s">
        <v>75</v>
      </c>
      <c r="C341" s="13" t="s">
        <v>184</v>
      </c>
      <c r="D341" s="13">
        <v>2012</v>
      </c>
      <c r="E341" s="13">
        <v>2012</v>
      </c>
      <c r="F341" s="13" t="s">
        <v>97</v>
      </c>
      <c r="G341" s="23">
        <v>3637</v>
      </c>
      <c r="H341" s="23">
        <v>7046</v>
      </c>
      <c r="I341" s="45"/>
      <c r="J341" s="25">
        <v>1</v>
      </c>
      <c r="K341" s="25"/>
      <c r="L341" s="25"/>
      <c r="M341" s="25">
        <v>4.82E-2</v>
      </c>
    </row>
    <row r="342" spans="1:13">
      <c r="A342" s="82" t="s">
        <v>142</v>
      </c>
      <c r="B342" s="13" t="s">
        <v>74</v>
      </c>
      <c r="C342" s="13" t="s">
        <v>184</v>
      </c>
      <c r="D342" s="13">
        <v>2012</v>
      </c>
      <c r="E342" s="13">
        <v>2012</v>
      </c>
      <c r="F342" s="13" t="s">
        <v>97</v>
      </c>
      <c r="G342" s="23">
        <v>96688</v>
      </c>
      <c r="H342" s="23">
        <v>217206</v>
      </c>
      <c r="I342" s="45"/>
      <c r="J342" s="25">
        <v>0.99829999999999997</v>
      </c>
      <c r="K342" s="25"/>
      <c r="L342" s="25"/>
      <c r="M342" s="25">
        <v>1.47E-2</v>
      </c>
    </row>
    <row r="343" spans="1:13">
      <c r="A343" s="82" t="s">
        <v>143</v>
      </c>
      <c r="B343" s="13" t="s">
        <v>74</v>
      </c>
      <c r="C343" s="13" t="s">
        <v>184</v>
      </c>
      <c r="D343" s="13">
        <v>2012</v>
      </c>
      <c r="E343" s="13">
        <v>2012</v>
      </c>
      <c r="F343" s="13" t="s">
        <v>97</v>
      </c>
      <c r="G343" s="23">
        <v>8193</v>
      </c>
      <c r="H343" s="23">
        <v>17944</v>
      </c>
      <c r="I343" s="45"/>
      <c r="J343" s="25">
        <v>0.97609999999999997</v>
      </c>
      <c r="K343" s="25"/>
      <c r="L343" s="25"/>
      <c r="M343" s="25">
        <v>4.82E-2</v>
      </c>
    </row>
    <row r="344" spans="1:13">
      <c r="A344" s="82" t="s">
        <v>144</v>
      </c>
      <c r="B344" s="13" t="s">
        <v>75</v>
      </c>
      <c r="C344" s="13" t="s">
        <v>184</v>
      </c>
      <c r="D344" s="13">
        <v>2012</v>
      </c>
      <c r="E344" s="13">
        <v>2012</v>
      </c>
      <c r="F344" s="13" t="s">
        <v>97</v>
      </c>
      <c r="G344" s="23">
        <v>753</v>
      </c>
      <c r="H344" s="23">
        <v>1657</v>
      </c>
      <c r="I344" s="45"/>
      <c r="J344" s="25">
        <v>0.91669999999999996</v>
      </c>
      <c r="K344" s="25"/>
      <c r="L344" s="25"/>
      <c r="M344" s="25">
        <v>4.82E-2</v>
      </c>
    </row>
    <row r="345" spans="1:13">
      <c r="A345" s="82" t="s">
        <v>145</v>
      </c>
      <c r="B345" s="13" t="s">
        <v>75</v>
      </c>
      <c r="C345" s="13" t="s">
        <v>184</v>
      </c>
      <c r="D345" s="13">
        <v>2012</v>
      </c>
      <c r="E345" s="13">
        <v>2012</v>
      </c>
      <c r="F345" s="13" t="s">
        <v>97</v>
      </c>
      <c r="G345" s="23">
        <v>107378</v>
      </c>
      <c r="H345" s="23">
        <v>264035</v>
      </c>
      <c r="I345" s="45"/>
      <c r="J345" s="25">
        <v>0.99919999999999998</v>
      </c>
      <c r="K345" s="25"/>
      <c r="L345" s="25"/>
      <c r="M345" s="25">
        <v>2.98E-2</v>
      </c>
    </row>
    <row r="346" spans="1:13">
      <c r="A346" s="82" t="s">
        <v>146</v>
      </c>
      <c r="B346" s="13" t="s">
        <v>74</v>
      </c>
      <c r="C346" s="13" t="s">
        <v>184</v>
      </c>
      <c r="D346" s="13">
        <v>2012</v>
      </c>
      <c r="E346" s="13">
        <v>2012</v>
      </c>
      <c r="F346" s="13" t="s">
        <v>97</v>
      </c>
      <c r="G346" s="23">
        <v>89961</v>
      </c>
      <c r="H346" s="23">
        <v>203416</v>
      </c>
      <c r="I346" s="45"/>
      <c r="J346" s="25">
        <v>0.99209999999999998</v>
      </c>
      <c r="K346" s="25"/>
      <c r="L346" s="25"/>
      <c r="M346" s="25">
        <v>2.75E-2</v>
      </c>
    </row>
    <row r="347" spans="1:13">
      <c r="A347" s="82" t="s">
        <v>147</v>
      </c>
      <c r="B347" s="13" t="s">
        <v>75</v>
      </c>
      <c r="C347" s="13" t="s">
        <v>184</v>
      </c>
      <c r="D347" s="13">
        <v>2012</v>
      </c>
      <c r="E347" s="13">
        <v>2012</v>
      </c>
      <c r="F347" s="13" t="s">
        <v>97</v>
      </c>
      <c r="G347" s="23">
        <v>2639</v>
      </c>
      <c r="H347" s="23">
        <v>6202</v>
      </c>
      <c r="I347" s="45"/>
      <c r="J347" s="25">
        <v>0.99280000000000002</v>
      </c>
      <c r="K347" s="25"/>
      <c r="L347" s="25"/>
      <c r="M347" s="25">
        <v>4.82E-2</v>
      </c>
    </row>
    <row r="348" spans="1:13">
      <c r="A348" s="82" t="s">
        <v>148</v>
      </c>
      <c r="B348" s="13" t="s">
        <v>75</v>
      </c>
      <c r="C348" s="13" t="s">
        <v>184</v>
      </c>
      <c r="D348" s="13">
        <v>2012</v>
      </c>
      <c r="E348" s="13">
        <v>2012</v>
      </c>
      <c r="F348" s="13" t="s">
        <v>97</v>
      </c>
      <c r="G348" s="23">
        <v>149831</v>
      </c>
      <c r="H348" s="23">
        <v>358011</v>
      </c>
      <c r="I348" s="45"/>
      <c r="J348" s="25">
        <v>0.99929999999999997</v>
      </c>
      <c r="K348" s="25"/>
      <c r="L348" s="25"/>
      <c r="M348" s="25">
        <v>2.18E-2</v>
      </c>
    </row>
    <row r="349" spans="1:13">
      <c r="A349" s="82" t="s">
        <v>149</v>
      </c>
      <c r="B349" s="13" t="s">
        <v>74</v>
      </c>
      <c r="C349" s="13" t="s">
        <v>184</v>
      </c>
      <c r="D349" s="13">
        <v>2012</v>
      </c>
      <c r="E349" s="13">
        <v>2012</v>
      </c>
      <c r="F349" s="13" t="s">
        <v>97</v>
      </c>
      <c r="G349" s="23">
        <v>111241</v>
      </c>
      <c r="H349" s="23">
        <v>246109</v>
      </c>
      <c r="I349" s="45"/>
      <c r="J349" s="25">
        <v>0.9738</v>
      </c>
      <c r="K349" s="25"/>
      <c r="L349" s="25"/>
      <c r="M349" s="25">
        <v>7.1800000000000003E-2</v>
      </c>
    </row>
    <row r="350" spans="1:13">
      <c r="A350" s="82" t="s">
        <v>150</v>
      </c>
      <c r="B350" s="13" t="s">
        <v>74</v>
      </c>
      <c r="C350" s="13" t="s">
        <v>184</v>
      </c>
      <c r="D350" s="13">
        <v>2012</v>
      </c>
      <c r="E350" s="13">
        <v>2012</v>
      </c>
      <c r="F350" s="13" t="s">
        <v>97</v>
      </c>
      <c r="G350" s="23">
        <v>33057</v>
      </c>
      <c r="H350" s="23">
        <v>51216</v>
      </c>
      <c r="I350" s="45"/>
      <c r="J350" s="25">
        <v>0.99360000000000004</v>
      </c>
      <c r="K350" s="25"/>
      <c r="L350" s="25"/>
      <c r="M350" s="25">
        <v>3.7900000000000003E-2</v>
      </c>
    </row>
    <row r="351" spans="1:13">
      <c r="A351" s="82" t="s">
        <v>151</v>
      </c>
      <c r="B351" s="13" t="s">
        <v>75</v>
      </c>
      <c r="C351" s="13" t="s">
        <v>184</v>
      </c>
      <c r="D351" s="13">
        <v>2012</v>
      </c>
      <c r="E351" s="13">
        <v>2012</v>
      </c>
      <c r="F351" s="13" t="s">
        <v>97</v>
      </c>
      <c r="G351" s="23">
        <v>43705</v>
      </c>
      <c r="H351" s="23">
        <v>107575</v>
      </c>
      <c r="I351" s="45"/>
      <c r="J351" s="25">
        <v>0.97760000000000002</v>
      </c>
      <c r="K351" s="25"/>
      <c r="L351" s="25"/>
      <c r="M351" s="25">
        <v>3.7900000000000003E-2</v>
      </c>
    </row>
    <row r="352" spans="1:13">
      <c r="A352" s="82" t="s">
        <v>152</v>
      </c>
      <c r="B352" s="13" t="s">
        <v>74</v>
      </c>
      <c r="C352" s="13" t="s">
        <v>184</v>
      </c>
      <c r="D352" s="13">
        <v>2012</v>
      </c>
      <c r="E352" s="13">
        <v>2012</v>
      </c>
      <c r="F352" s="13" t="s">
        <v>97</v>
      </c>
      <c r="G352" s="23">
        <v>8976</v>
      </c>
      <c r="H352" s="23">
        <v>17552</v>
      </c>
      <c r="I352" s="45"/>
      <c r="J352" s="25">
        <v>0.97270000000000001</v>
      </c>
      <c r="K352" s="25"/>
      <c r="L352" s="25"/>
      <c r="M352" s="25">
        <v>4.82E-2</v>
      </c>
    </row>
    <row r="353" spans="1:13">
      <c r="A353" s="82" t="s">
        <v>153</v>
      </c>
      <c r="B353" s="13" t="s">
        <v>74</v>
      </c>
      <c r="C353" s="13" t="s">
        <v>184</v>
      </c>
      <c r="D353" s="13">
        <v>2012</v>
      </c>
      <c r="E353" s="13">
        <v>2012</v>
      </c>
      <c r="F353" s="13" t="s">
        <v>97</v>
      </c>
      <c r="G353" s="23">
        <v>13479</v>
      </c>
      <c r="H353" s="23">
        <v>27963</v>
      </c>
      <c r="I353" s="45"/>
      <c r="J353" s="25">
        <v>0.93440000000000001</v>
      </c>
      <c r="K353" s="25"/>
      <c r="L353" s="25"/>
      <c r="M353" s="25">
        <v>4.82E-2</v>
      </c>
    </row>
    <row r="354" spans="1:13">
      <c r="A354" s="82" t="s">
        <v>154</v>
      </c>
      <c r="B354" s="13" t="s">
        <v>74</v>
      </c>
      <c r="C354" s="13" t="s">
        <v>184</v>
      </c>
      <c r="D354" s="13">
        <v>2012</v>
      </c>
      <c r="E354" s="13">
        <v>2012</v>
      </c>
      <c r="F354" s="13" t="s">
        <v>97</v>
      </c>
      <c r="G354" s="23">
        <v>14519</v>
      </c>
      <c r="H354" s="23">
        <v>32888</v>
      </c>
      <c r="I354" s="45"/>
      <c r="J354" s="25">
        <v>0.96499999999999997</v>
      </c>
      <c r="K354" s="25"/>
      <c r="L354" s="25"/>
      <c r="M354" s="25">
        <v>4.82E-2</v>
      </c>
    </row>
    <row r="355" spans="1:13">
      <c r="A355" s="82" t="s">
        <v>155</v>
      </c>
      <c r="B355" s="13" t="s">
        <v>74</v>
      </c>
      <c r="C355" s="13" t="s">
        <v>184</v>
      </c>
      <c r="D355" s="13">
        <v>2012</v>
      </c>
      <c r="E355" s="13">
        <v>2012</v>
      </c>
      <c r="F355" s="13" t="s">
        <v>97</v>
      </c>
      <c r="G355" s="23">
        <v>49287</v>
      </c>
      <c r="H355" s="23">
        <v>106083</v>
      </c>
      <c r="I355" s="45"/>
      <c r="J355" s="25">
        <v>0.77929999999999999</v>
      </c>
      <c r="K355" s="25"/>
      <c r="L355" s="25"/>
      <c r="M355" s="25">
        <v>6.7999999999999996E-3</v>
      </c>
    </row>
    <row r="356" spans="1:13">
      <c r="A356" s="82" t="s">
        <v>156</v>
      </c>
      <c r="B356" s="13" t="s">
        <v>74</v>
      </c>
      <c r="C356" s="13" t="s">
        <v>184</v>
      </c>
      <c r="D356" s="13">
        <v>2012</v>
      </c>
      <c r="E356" s="13">
        <v>2012</v>
      </c>
      <c r="F356" s="13" t="s">
        <v>97</v>
      </c>
      <c r="G356" s="23">
        <v>11311</v>
      </c>
      <c r="H356" s="23">
        <v>22431</v>
      </c>
      <c r="I356" s="45"/>
      <c r="J356" s="25">
        <v>0.95479999999999998</v>
      </c>
      <c r="K356" s="25"/>
      <c r="L356" s="25"/>
      <c r="M356" s="25">
        <v>4.82E-2</v>
      </c>
    </row>
    <row r="357" spans="1:13">
      <c r="A357" s="82" t="s">
        <v>157</v>
      </c>
      <c r="B357" s="13" t="s">
        <v>75</v>
      </c>
      <c r="C357" s="13" t="s">
        <v>184</v>
      </c>
      <c r="D357" s="13">
        <v>2012</v>
      </c>
      <c r="E357" s="13">
        <v>2012</v>
      </c>
      <c r="F357" s="13" t="s">
        <v>97</v>
      </c>
      <c r="G357" s="23">
        <v>12592</v>
      </c>
      <c r="H357" s="23">
        <v>25228</v>
      </c>
      <c r="I357" s="45"/>
      <c r="J357" s="25">
        <v>0.97199999999999998</v>
      </c>
      <c r="K357" s="25"/>
      <c r="L357" s="25"/>
      <c r="M357" s="25">
        <v>4.82E-2</v>
      </c>
    </row>
    <row r="358" spans="1:13">
      <c r="A358" s="82" t="s">
        <v>158</v>
      </c>
      <c r="B358" s="13" t="s">
        <v>75</v>
      </c>
      <c r="C358" s="13" t="s">
        <v>184</v>
      </c>
      <c r="D358" s="13">
        <v>2012</v>
      </c>
      <c r="E358" s="13">
        <v>2012</v>
      </c>
      <c r="F358" s="13" t="s">
        <v>97</v>
      </c>
      <c r="G358" s="23">
        <v>154</v>
      </c>
      <c r="H358" s="23">
        <v>293</v>
      </c>
      <c r="I358" s="45"/>
      <c r="J358" s="25">
        <v>1</v>
      </c>
      <c r="K358" s="25"/>
      <c r="L358" s="25"/>
      <c r="M358" s="25">
        <v>4.82E-2</v>
      </c>
    </row>
    <row r="359" spans="1:13">
      <c r="A359" s="82" t="s">
        <v>159</v>
      </c>
      <c r="B359" s="13" t="s">
        <v>75</v>
      </c>
      <c r="C359" s="13" t="s">
        <v>184</v>
      </c>
      <c r="D359" s="13">
        <v>2012</v>
      </c>
      <c r="E359" s="13">
        <v>2012</v>
      </c>
      <c r="F359" s="13" t="s">
        <v>97</v>
      </c>
      <c r="G359" s="23">
        <v>2714</v>
      </c>
      <c r="H359" s="23">
        <v>6116</v>
      </c>
      <c r="I359" s="45"/>
      <c r="J359" s="25">
        <v>1</v>
      </c>
      <c r="K359" s="25"/>
      <c r="L359" s="25"/>
      <c r="M359" s="25">
        <v>4.82E-2</v>
      </c>
    </row>
    <row r="360" spans="1:13">
      <c r="A360" s="82" t="s">
        <v>160</v>
      </c>
      <c r="B360" s="13" t="s">
        <v>74</v>
      </c>
      <c r="C360" s="13" t="s">
        <v>184</v>
      </c>
      <c r="D360" s="13">
        <v>2012</v>
      </c>
      <c r="E360" s="13">
        <v>2012</v>
      </c>
      <c r="F360" s="13" t="s">
        <v>97</v>
      </c>
      <c r="G360" s="23">
        <v>19758</v>
      </c>
      <c r="H360" s="23">
        <v>40092</v>
      </c>
      <c r="I360" s="45"/>
      <c r="J360" s="25">
        <v>0.94510000000000005</v>
      </c>
      <c r="K360" s="25"/>
      <c r="L360" s="25"/>
      <c r="M360" s="25">
        <v>1.4800000000000001E-2</v>
      </c>
    </row>
    <row r="361" spans="1:13">
      <c r="A361" s="82" t="s">
        <v>161</v>
      </c>
      <c r="B361" s="13" t="s">
        <v>74</v>
      </c>
      <c r="C361" s="13" t="s">
        <v>184</v>
      </c>
      <c r="D361" s="13">
        <v>2012</v>
      </c>
      <c r="E361" s="13">
        <v>2012</v>
      </c>
      <c r="F361" s="13" t="s">
        <v>97</v>
      </c>
      <c r="G361" s="23">
        <v>18192</v>
      </c>
      <c r="H361" s="23">
        <v>34158</v>
      </c>
      <c r="I361" s="45"/>
      <c r="J361" s="25">
        <v>0.91320000000000001</v>
      </c>
      <c r="K361" s="25"/>
      <c r="L361" s="25"/>
      <c r="M361" s="25">
        <v>4.82E-2</v>
      </c>
    </row>
    <row r="362" spans="1:13">
      <c r="A362" s="82" t="s">
        <v>162</v>
      </c>
      <c r="B362" s="13" t="s">
        <v>75</v>
      </c>
      <c r="C362" s="13" t="s">
        <v>184</v>
      </c>
      <c r="D362" s="13">
        <v>2012</v>
      </c>
      <c r="E362" s="13">
        <v>2012</v>
      </c>
      <c r="F362" s="13" t="s">
        <v>97</v>
      </c>
      <c r="G362" s="23">
        <v>39645</v>
      </c>
      <c r="H362" s="23">
        <v>88475</v>
      </c>
      <c r="I362" s="45"/>
      <c r="J362" s="25">
        <v>1</v>
      </c>
      <c r="K362" s="25"/>
      <c r="L362" s="25"/>
      <c r="M362" s="25">
        <v>2.5700000000000001E-2</v>
      </c>
    </row>
    <row r="363" spans="1:13">
      <c r="A363" s="82" t="s">
        <v>163</v>
      </c>
      <c r="B363" s="13" t="s">
        <v>75</v>
      </c>
      <c r="C363" s="13" t="s">
        <v>184</v>
      </c>
      <c r="D363" s="13">
        <v>2012</v>
      </c>
      <c r="E363" s="13">
        <v>2012</v>
      </c>
      <c r="F363" s="13" t="s">
        <v>97</v>
      </c>
      <c r="G363" s="23">
        <v>4959</v>
      </c>
      <c r="H363" s="23">
        <v>12043</v>
      </c>
      <c r="I363" s="45"/>
      <c r="J363" s="25">
        <v>0.95</v>
      </c>
      <c r="K363" s="25"/>
      <c r="L363" s="25"/>
      <c r="M363" s="25">
        <v>4.82E-2</v>
      </c>
    </row>
    <row r="364" spans="1:13">
      <c r="A364" s="82" t="s">
        <v>164</v>
      </c>
      <c r="B364" s="13" t="s">
        <v>75</v>
      </c>
      <c r="C364" s="13" t="s">
        <v>184</v>
      </c>
      <c r="D364" s="13">
        <v>2012</v>
      </c>
      <c r="E364" s="13">
        <v>2012</v>
      </c>
      <c r="F364" s="13" t="s">
        <v>97</v>
      </c>
      <c r="G364" s="23">
        <v>4216</v>
      </c>
      <c r="H364" s="23">
        <v>9912</v>
      </c>
      <c r="I364" s="45"/>
      <c r="J364" s="25">
        <v>0.90139999999999998</v>
      </c>
      <c r="K364" s="25"/>
      <c r="L364" s="25"/>
      <c r="M364" s="25">
        <v>4.82E-2</v>
      </c>
    </row>
    <row r="365" spans="1:13">
      <c r="A365" s="82" t="s">
        <v>165</v>
      </c>
      <c r="B365" s="13" t="s">
        <v>75</v>
      </c>
      <c r="C365" s="13" t="s">
        <v>184</v>
      </c>
      <c r="D365" s="13">
        <v>2012</v>
      </c>
      <c r="E365" s="13">
        <v>2012</v>
      </c>
      <c r="F365" s="13" t="s">
        <v>97</v>
      </c>
      <c r="G365" s="23">
        <v>771</v>
      </c>
      <c r="H365" s="23">
        <v>1558</v>
      </c>
      <c r="I365" s="45"/>
      <c r="J365" s="25">
        <v>1</v>
      </c>
      <c r="K365" s="25"/>
      <c r="L365" s="25"/>
      <c r="M365" s="25">
        <v>4.82E-2</v>
      </c>
    </row>
    <row r="366" spans="1:13">
      <c r="A366" s="82" t="s">
        <v>166</v>
      </c>
      <c r="B366" s="13" t="s">
        <v>74</v>
      </c>
      <c r="C366" s="13" t="s">
        <v>184</v>
      </c>
      <c r="D366" s="13">
        <v>2012</v>
      </c>
      <c r="E366" s="13">
        <v>2012</v>
      </c>
      <c r="F366" s="13" t="s">
        <v>97</v>
      </c>
      <c r="G366" s="23">
        <v>44609</v>
      </c>
      <c r="H366" s="23">
        <v>110829</v>
      </c>
      <c r="I366" s="45"/>
      <c r="J366" s="25">
        <v>1</v>
      </c>
      <c r="K366" s="25"/>
      <c r="L366" s="25"/>
      <c r="M366" s="25">
        <v>1.6199999999999999E-2</v>
      </c>
    </row>
    <row r="367" spans="1:13">
      <c r="A367" s="82" t="s">
        <v>167</v>
      </c>
      <c r="B367" s="13" t="s">
        <v>75</v>
      </c>
      <c r="C367" s="13" t="s">
        <v>184</v>
      </c>
      <c r="D367" s="13">
        <v>2012</v>
      </c>
      <c r="E367" s="13">
        <v>2012</v>
      </c>
      <c r="F367" s="13" t="s">
        <v>97</v>
      </c>
      <c r="G367" s="23">
        <v>2767</v>
      </c>
      <c r="H367" s="23">
        <v>5180</v>
      </c>
      <c r="I367" s="45"/>
      <c r="J367" s="25">
        <v>0.9647</v>
      </c>
      <c r="K367" s="25"/>
      <c r="L367" s="25"/>
      <c r="M367" s="25">
        <v>4.82E-2</v>
      </c>
    </row>
    <row r="368" spans="1:13">
      <c r="A368" s="82" t="s">
        <v>168</v>
      </c>
      <c r="B368" s="13" t="s">
        <v>74</v>
      </c>
      <c r="C368" s="13" t="s">
        <v>184</v>
      </c>
      <c r="D368" s="13">
        <v>2012</v>
      </c>
      <c r="E368" s="13">
        <v>2012</v>
      </c>
      <c r="F368" s="13" t="s">
        <v>97</v>
      </c>
      <c r="G368" s="23">
        <v>26641</v>
      </c>
      <c r="H368" s="23">
        <v>64825</v>
      </c>
      <c r="I368" s="45"/>
      <c r="J368" s="25">
        <v>0.99050000000000005</v>
      </c>
      <c r="K368" s="25"/>
      <c r="L368" s="25"/>
      <c r="M368" s="25">
        <v>1.9199999999999998E-2</v>
      </c>
    </row>
    <row r="369" spans="1:30">
      <c r="A369" s="82" t="s">
        <v>169</v>
      </c>
      <c r="B369" s="13" t="s">
        <v>74</v>
      </c>
      <c r="C369" s="13" t="s">
        <v>184</v>
      </c>
      <c r="D369" s="13">
        <v>2012</v>
      </c>
      <c r="E369" s="13">
        <v>2012</v>
      </c>
      <c r="F369" s="13" t="s">
        <v>97</v>
      </c>
      <c r="G369" s="23">
        <v>7752</v>
      </c>
      <c r="H369" s="23">
        <v>16992</v>
      </c>
      <c r="I369" s="45"/>
      <c r="J369" s="25">
        <v>0.89029999999999998</v>
      </c>
      <c r="K369" s="25"/>
      <c r="L369" s="25"/>
      <c r="M369" s="25">
        <v>4.82E-2</v>
      </c>
    </row>
    <row r="370" spans="1:30">
      <c r="A370" s="82" t="s">
        <v>170</v>
      </c>
      <c r="B370" s="13" t="s">
        <v>75</v>
      </c>
      <c r="C370" s="13" t="s">
        <v>184</v>
      </c>
      <c r="D370" s="13">
        <v>2012</v>
      </c>
      <c r="E370" s="13">
        <v>2012</v>
      </c>
      <c r="F370" s="13" t="s">
        <v>97</v>
      </c>
      <c r="G370" s="23">
        <v>5779</v>
      </c>
      <c r="H370" s="23">
        <v>13065</v>
      </c>
      <c r="I370" s="45"/>
      <c r="J370" s="25">
        <v>1</v>
      </c>
      <c r="K370" s="25"/>
      <c r="L370" s="25"/>
      <c r="M370" s="25">
        <v>4.82E-2</v>
      </c>
    </row>
    <row r="371" spans="1:30">
      <c r="A371" s="48" t="s">
        <v>276</v>
      </c>
      <c r="B371" s="13" t="s">
        <v>66</v>
      </c>
      <c r="C371" s="13" t="s">
        <v>64</v>
      </c>
      <c r="D371" s="13">
        <v>2012</v>
      </c>
      <c r="E371" s="13">
        <v>2012</v>
      </c>
      <c r="F371" s="13" t="s">
        <v>98</v>
      </c>
      <c r="G371" s="110"/>
      <c r="H371" s="110"/>
      <c r="I371" s="110"/>
      <c r="J371" s="111"/>
      <c r="K371" s="111"/>
      <c r="L371" s="25">
        <v>0.254</v>
      </c>
      <c r="M371" s="25">
        <v>5.3999999999999999E-2</v>
      </c>
    </row>
    <row r="372" spans="1:30">
      <c r="A372" s="48" t="s">
        <v>171</v>
      </c>
      <c r="B372" s="13" t="s">
        <v>66</v>
      </c>
      <c r="C372" s="13" t="s">
        <v>64</v>
      </c>
      <c r="D372" s="13">
        <v>2012</v>
      </c>
      <c r="E372" s="13">
        <v>2012</v>
      </c>
      <c r="F372" s="13" t="s">
        <v>98</v>
      </c>
      <c r="G372" s="23">
        <v>1843348</v>
      </c>
      <c r="H372" s="23">
        <v>4074650</v>
      </c>
      <c r="I372" s="45"/>
      <c r="J372" s="25">
        <v>0.97660000000000002</v>
      </c>
      <c r="K372" s="25"/>
      <c r="L372" s="25"/>
      <c r="M372" s="25">
        <v>3.6299999999999999E-2</v>
      </c>
      <c r="N372" s="13"/>
      <c r="O372" s="13"/>
      <c r="P372" s="13"/>
      <c r="Q372" s="13"/>
      <c r="R372" s="13"/>
      <c r="S372" s="13"/>
      <c r="T372" s="13"/>
      <c r="U372" s="13"/>
      <c r="V372" s="13"/>
      <c r="W372" s="13"/>
      <c r="X372" s="13"/>
      <c r="Y372" s="13"/>
      <c r="Z372" s="13"/>
      <c r="AA372" s="13"/>
      <c r="AB372" s="13"/>
      <c r="AC372" s="13"/>
      <c r="AD372" s="13"/>
    </row>
    <row r="373" spans="1:30">
      <c r="A373" s="48" t="s">
        <v>172</v>
      </c>
      <c r="B373" s="13" t="s">
        <v>74</v>
      </c>
      <c r="C373" s="13" t="s">
        <v>64</v>
      </c>
      <c r="D373" s="13">
        <v>2012</v>
      </c>
      <c r="E373" s="13">
        <v>2012</v>
      </c>
      <c r="F373" s="13" t="s">
        <v>98</v>
      </c>
      <c r="G373" s="23">
        <v>62045</v>
      </c>
      <c r="H373" s="23">
        <v>124622</v>
      </c>
      <c r="I373" s="45"/>
      <c r="J373" s="25">
        <v>0.91090000000000004</v>
      </c>
      <c r="K373" s="25"/>
      <c r="L373" s="25"/>
      <c r="M373" s="25">
        <v>1.14E-2</v>
      </c>
    </row>
    <row r="374" spans="1:30">
      <c r="A374" s="48" t="s">
        <v>173</v>
      </c>
      <c r="B374" s="13" t="s">
        <v>75</v>
      </c>
      <c r="C374" s="13" t="s">
        <v>64</v>
      </c>
      <c r="D374" s="13">
        <v>2012</v>
      </c>
      <c r="E374" s="13">
        <v>2012</v>
      </c>
      <c r="F374" s="13" t="s">
        <v>98</v>
      </c>
      <c r="G374" s="23">
        <v>84</v>
      </c>
      <c r="H374" s="23">
        <v>147</v>
      </c>
      <c r="I374" s="45"/>
      <c r="J374" s="25">
        <v>1</v>
      </c>
      <c r="K374" s="25"/>
      <c r="L374" s="25"/>
      <c r="M374" s="25">
        <v>4.1399999999999999E-2</v>
      </c>
    </row>
    <row r="375" spans="1:30">
      <c r="A375" s="48" t="s">
        <v>174</v>
      </c>
      <c r="B375" s="13" t="s">
        <v>75</v>
      </c>
      <c r="C375" s="13" t="s">
        <v>64</v>
      </c>
      <c r="D375" s="13">
        <v>2012</v>
      </c>
      <c r="E375" s="13">
        <v>2012</v>
      </c>
      <c r="F375" s="13" t="s">
        <v>98</v>
      </c>
      <c r="G375" s="23">
        <v>1717</v>
      </c>
      <c r="H375" s="23">
        <v>3287</v>
      </c>
      <c r="I375" s="45"/>
      <c r="J375" s="25">
        <v>0.95620000000000005</v>
      </c>
      <c r="K375" s="25"/>
      <c r="L375" s="25"/>
      <c r="M375" s="25">
        <v>4.1399999999999999E-2</v>
      </c>
    </row>
    <row r="376" spans="1:30">
      <c r="A376" s="48" t="s">
        <v>175</v>
      </c>
      <c r="B376" s="13" t="s">
        <v>75</v>
      </c>
      <c r="C376" s="13" t="s">
        <v>64</v>
      </c>
      <c r="D376" s="13">
        <v>2012</v>
      </c>
      <c r="E376" s="13">
        <v>2012</v>
      </c>
      <c r="F376" s="13" t="s">
        <v>98</v>
      </c>
      <c r="G376" s="23">
        <v>13988</v>
      </c>
      <c r="H376" s="23">
        <v>29226</v>
      </c>
      <c r="I376" s="45"/>
      <c r="J376" s="25">
        <v>0.89480000000000004</v>
      </c>
      <c r="K376" s="25"/>
      <c r="L376" s="25"/>
      <c r="M376" s="25">
        <v>4.1399999999999999E-2</v>
      </c>
    </row>
    <row r="377" spans="1:30">
      <c r="A377" s="48" t="s">
        <v>176</v>
      </c>
      <c r="B377" s="13" t="s">
        <v>75</v>
      </c>
      <c r="C377" s="13" t="s">
        <v>64</v>
      </c>
      <c r="D377" s="13">
        <v>2012</v>
      </c>
      <c r="E377" s="13">
        <v>2012</v>
      </c>
      <c r="F377" s="13" t="s">
        <v>98</v>
      </c>
      <c r="G377" s="23">
        <v>2522</v>
      </c>
      <c r="H377" s="23">
        <v>4998</v>
      </c>
      <c r="I377" s="45"/>
      <c r="J377" s="25">
        <v>1</v>
      </c>
      <c r="K377" s="25"/>
      <c r="L377" s="25"/>
      <c r="M377" s="25">
        <v>4.1399999999999999E-2</v>
      </c>
    </row>
    <row r="378" spans="1:30">
      <c r="A378" s="48" t="s">
        <v>177</v>
      </c>
      <c r="B378" s="13" t="s">
        <v>75</v>
      </c>
      <c r="C378" s="13" t="s">
        <v>64</v>
      </c>
      <c r="D378" s="13">
        <v>2012</v>
      </c>
      <c r="E378" s="13">
        <v>2012</v>
      </c>
      <c r="F378" s="13" t="s">
        <v>98</v>
      </c>
      <c r="G378" s="23">
        <v>701</v>
      </c>
      <c r="H378" s="23">
        <v>1728</v>
      </c>
      <c r="I378" s="45"/>
      <c r="J378" s="25">
        <v>0.9375</v>
      </c>
      <c r="K378" s="25"/>
      <c r="L378" s="25"/>
      <c r="M378" s="25">
        <v>4.1399999999999999E-2</v>
      </c>
    </row>
    <row r="379" spans="1:30">
      <c r="A379" s="48" t="s">
        <v>178</v>
      </c>
      <c r="B379" s="13" t="s">
        <v>74</v>
      </c>
      <c r="C379" s="13" t="s">
        <v>64</v>
      </c>
      <c r="D379" s="13">
        <v>2012</v>
      </c>
      <c r="E379" s="13">
        <v>2012</v>
      </c>
      <c r="F379" s="13" t="s">
        <v>98</v>
      </c>
      <c r="G379" s="23">
        <v>32977</v>
      </c>
      <c r="H379" s="23">
        <v>68789</v>
      </c>
      <c r="I379" s="45"/>
      <c r="J379" s="25">
        <v>0.96519999999999995</v>
      </c>
      <c r="K379" s="25"/>
      <c r="L379" s="25"/>
      <c r="M379" s="25">
        <v>3.2300000000000002E-2</v>
      </c>
    </row>
    <row r="380" spans="1:30">
      <c r="A380" s="48" t="s">
        <v>179</v>
      </c>
      <c r="B380" s="13" t="s">
        <v>75</v>
      </c>
      <c r="C380" s="13" t="s">
        <v>64</v>
      </c>
      <c r="D380" s="13">
        <v>2012</v>
      </c>
      <c r="E380" s="13">
        <v>2012</v>
      </c>
      <c r="F380" s="13" t="s">
        <v>98</v>
      </c>
      <c r="G380" s="23">
        <v>2629</v>
      </c>
      <c r="H380" s="23">
        <v>5445</v>
      </c>
      <c r="I380" s="45"/>
      <c r="J380" s="25">
        <v>1</v>
      </c>
      <c r="K380" s="25"/>
      <c r="L380" s="25"/>
      <c r="M380" s="25">
        <v>4.1399999999999999E-2</v>
      </c>
    </row>
    <row r="381" spans="1:30">
      <c r="A381" s="48" t="s">
        <v>180</v>
      </c>
      <c r="B381" s="13" t="s">
        <v>75</v>
      </c>
      <c r="C381" s="13" t="s">
        <v>64</v>
      </c>
      <c r="D381" s="13">
        <v>2012</v>
      </c>
      <c r="E381" s="13">
        <v>2012</v>
      </c>
      <c r="F381" s="13" t="s">
        <v>98</v>
      </c>
      <c r="G381" s="23">
        <v>6081</v>
      </c>
      <c r="H381" s="23">
        <v>11620</v>
      </c>
      <c r="I381" s="45"/>
      <c r="J381" s="25">
        <v>1</v>
      </c>
      <c r="K381" s="25"/>
      <c r="L381" s="25"/>
      <c r="M381" s="25">
        <v>4.1399999999999999E-2</v>
      </c>
    </row>
    <row r="382" spans="1:30">
      <c r="A382" s="82" t="s">
        <v>122</v>
      </c>
      <c r="B382" s="13" t="s">
        <v>74</v>
      </c>
      <c r="C382" s="13" t="s">
        <v>64</v>
      </c>
      <c r="D382" s="13">
        <v>2012</v>
      </c>
      <c r="E382" s="13">
        <v>2012</v>
      </c>
      <c r="F382" s="13" t="s">
        <v>98</v>
      </c>
      <c r="G382" s="23">
        <v>88850</v>
      </c>
      <c r="H382" s="23">
        <v>215016</v>
      </c>
      <c r="I382" s="45"/>
      <c r="J382" s="25">
        <v>0.9677</v>
      </c>
      <c r="K382" s="25"/>
      <c r="L382" s="25"/>
      <c r="M382" s="25">
        <v>1.6199999999999999E-2</v>
      </c>
    </row>
    <row r="383" spans="1:30">
      <c r="A383" s="82" t="s">
        <v>123</v>
      </c>
      <c r="B383" s="13" t="s">
        <v>75</v>
      </c>
      <c r="C383" s="13" t="s">
        <v>64</v>
      </c>
      <c r="D383" s="13">
        <v>2012</v>
      </c>
      <c r="E383" s="13">
        <v>2012</v>
      </c>
      <c r="F383" s="13" t="s">
        <v>98</v>
      </c>
      <c r="G383" s="23">
        <v>1389</v>
      </c>
      <c r="H383" s="23">
        <v>3419</v>
      </c>
      <c r="I383" s="45"/>
      <c r="J383" s="25">
        <v>1</v>
      </c>
      <c r="K383" s="25"/>
      <c r="L383" s="25"/>
      <c r="M383" s="25">
        <v>4.1399999999999999E-2</v>
      </c>
    </row>
    <row r="384" spans="1:30">
      <c r="A384" s="82" t="s">
        <v>124</v>
      </c>
      <c r="B384" s="13" t="s">
        <v>75</v>
      </c>
      <c r="C384" s="13" t="s">
        <v>64</v>
      </c>
      <c r="D384" s="13">
        <v>2012</v>
      </c>
      <c r="E384" s="13">
        <v>2012</v>
      </c>
      <c r="F384" s="13" t="s">
        <v>98</v>
      </c>
      <c r="G384" s="23">
        <v>8114</v>
      </c>
      <c r="H384" s="23">
        <v>15495</v>
      </c>
      <c r="I384" s="45"/>
      <c r="J384" s="25">
        <v>0.9788</v>
      </c>
      <c r="K384" s="25"/>
      <c r="L384" s="25"/>
      <c r="M384" s="25">
        <v>4.1399999999999999E-2</v>
      </c>
    </row>
    <row r="385" spans="1:13">
      <c r="A385" s="82" t="s">
        <v>125</v>
      </c>
      <c r="B385" s="13" t="s">
        <v>75</v>
      </c>
      <c r="C385" s="13" t="s">
        <v>64</v>
      </c>
      <c r="D385" s="13">
        <v>2012</v>
      </c>
      <c r="E385" s="13">
        <v>2012</v>
      </c>
      <c r="F385" s="13" t="s">
        <v>98</v>
      </c>
      <c r="G385" s="23">
        <v>14037</v>
      </c>
      <c r="H385" s="23">
        <v>36091</v>
      </c>
      <c r="I385" s="45"/>
      <c r="J385" s="25">
        <v>1</v>
      </c>
      <c r="K385" s="25"/>
      <c r="L385" s="25"/>
      <c r="M385" s="25">
        <v>4.1399999999999999E-2</v>
      </c>
    </row>
    <row r="386" spans="1:13">
      <c r="A386" s="82" t="s">
        <v>126</v>
      </c>
      <c r="B386" s="13" t="s">
        <v>75</v>
      </c>
      <c r="C386" s="13" t="s">
        <v>64</v>
      </c>
      <c r="D386" s="13">
        <v>2012</v>
      </c>
      <c r="E386" s="13">
        <v>2012</v>
      </c>
      <c r="F386" s="13" t="s">
        <v>98</v>
      </c>
      <c r="G386" s="23">
        <v>957</v>
      </c>
      <c r="H386" s="23">
        <v>1951</v>
      </c>
      <c r="I386" s="45"/>
      <c r="J386" s="25">
        <v>1</v>
      </c>
      <c r="K386" s="25"/>
      <c r="L386" s="25"/>
      <c r="M386" s="25">
        <v>4.1399999999999999E-2</v>
      </c>
    </row>
    <row r="387" spans="1:13">
      <c r="A387" s="82" t="s">
        <v>127</v>
      </c>
      <c r="B387" s="13" t="s">
        <v>75</v>
      </c>
      <c r="C387" s="13" t="s">
        <v>64</v>
      </c>
      <c r="D387" s="13">
        <v>2012</v>
      </c>
      <c r="E387" s="13">
        <v>2012</v>
      </c>
      <c r="F387" s="13" t="s">
        <v>98</v>
      </c>
      <c r="G387" s="23">
        <v>57915</v>
      </c>
      <c r="H387" s="23">
        <v>140798</v>
      </c>
      <c r="I387" s="45"/>
      <c r="J387" s="25">
        <v>0.98950000000000005</v>
      </c>
      <c r="K387" s="25"/>
      <c r="L387" s="25"/>
      <c r="M387" s="25">
        <v>3.5099999999999999E-2</v>
      </c>
    </row>
    <row r="388" spans="1:13">
      <c r="A388" s="82" t="s">
        <v>128</v>
      </c>
      <c r="B388" s="13" t="s">
        <v>75</v>
      </c>
      <c r="C388" s="13" t="s">
        <v>64</v>
      </c>
      <c r="D388" s="13">
        <v>2012</v>
      </c>
      <c r="E388" s="13">
        <v>2012</v>
      </c>
      <c r="F388" s="13" t="s">
        <v>98</v>
      </c>
      <c r="G388" s="23">
        <v>9624</v>
      </c>
      <c r="H388" s="23">
        <v>22949</v>
      </c>
      <c r="I388" s="45"/>
      <c r="J388" s="25">
        <v>0.99619999999999997</v>
      </c>
      <c r="K388" s="25"/>
      <c r="L388" s="25"/>
      <c r="M388" s="25">
        <v>4.1399999999999999E-2</v>
      </c>
    </row>
    <row r="389" spans="1:13">
      <c r="A389" s="82" t="s">
        <v>129</v>
      </c>
      <c r="B389" s="13" t="s">
        <v>75</v>
      </c>
      <c r="C389" s="13" t="s">
        <v>64</v>
      </c>
      <c r="D389" s="13">
        <v>2012</v>
      </c>
      <c r="E389" s="13">
        <v>2012</v>
      </c>
      <c r="F389" s="13" t="s">
        <v>98</v>
      </c>
      <c r="G389" s="23">
        <v>5041</v>
      </c>
      <c r="H389" s="23">
        <v>10039</v>
      </c>
      <c r="I389" s="45"/>
      <c r="J389" s="25">
        <v>0.95540000000000003</v>
      </c>
      <c r="K389" s="25"/>
      <c r="L389" s="25"/>
      <c r="M389" s="25">
        <v>4.1399999999999999E-2</v>
      </c>
    </row>
    <row r="390" spans="1:13">
      <c r="A390" s="82" t="s">
        <v>130</v>
      </c>
      <c r="B390" s="13" t="s">
        <v>75</v>
      </c>
      <c r="C390" s="13" t="s">
        <v>64</v>
      </c>
      <c r="D390" s="13">
        <v>2012</v>
      </c>
      <c r="E390" s="13">
        <v>2012</v>
      </c>
      <c r="F390" s="13" t="s">
        <v>98</v>
      </c>
      <c r="G390" s="23">
        <v>1386</v>
      </c>
      <c r="H390" s="23">
        <v>2933</v>
      </c>
      <c r="I390" s="45"/>
      <c r="J390" s="25">
        <v>0.95730000000000004</v>
      </c>
      <c r="K390" s="25"/>
      <c r="L390" s="25"/>
      <c r="M390" s="25">
        <v>4.1399999999999999E-2</v>
      </c>
    </row>
    <row r="391" spans="1:13">
      <c r="A391" s="82" t="s">
        <v>131</v>
      </c>
      <c r="B391" s="13" t="s">
        <v>76</v>
      </c>
      <c r="C391" s="13" t="s">
        <v>64</v>
      </c>
      <c r="D391" s="13">
        <v>2012</v>
      </c>
      <c r="E391" s="13">
        <v>2012</v>
      </c>
      <c r="F391" s="13" t="s">
        <v>98</v>
      </c>
      <c r="G391" s="23">
        <v>516984</v>
      </c>
      <c r="H391" s="23">
        <v>1093422</v>
      </c>
      <c r="I391" s="45"/>
      <c r="J391" s="25">
        <v>0.97740000000000005</v>
      </c>
      <c r="K391" s="25"/>
      <c r="L391" s="25"/>
      <c r="M391" s="25">
        <v>4.6199999999999998E-2</v>
      </c>
    </row>
    <row r="392" spans="1:13">
      <c r="A392" s="82" t="s">
        <v>132</v>
      </c>
      <c r="B392" s="13" t="s">
        <v>75</v>
      </c>
      <c r="C392" s="13" t="s">
        <v>64</v>
      </c>
      <c r="D392" s="13">
        <v>2012</v>
      </c>
      <c r="E392" s="13">
        <v>2012</v>
      </c>
      <c r="F392" s="13" t="s">
        <v>98</v>
      </c>
      <c r="G392" s="23">
        <v>10437</v>
      </c>
      <c r="H392" s="23">
        <v>26670</v>
      </c>
      <c r="I392" s="45"/>
      <c r="J392" s="25">
        <v>0.99139999999999995</v>
      </c>
      <c r="K392" s="25"/>
      <c r="L392" s="25"/>
      <c r="M392" s="25">
        <v>4.1399999999999999E-2</v>
      </c>
    </row>
    <row r="393" spans="1:13">
      <c r="A393" s="82" t="s">
        <v>133</v>
      </c>
      <c r="B393" s="13" t="s">
        <v>75</v>
      </c>
      <c r="C393" s="13" t="s">
        <v>64</v>
      </c>
      <c r="D393" s="13">
        <v>2012</v>
      </c>
      <c r="E393" s="13">
        <v>2012</v>
      </c>
      <c r="F393" s="13" t="s">
        <v>98</v>
      </c>
      <c r="G393" s="23">
        <v>5541</v>
      </c>
      <c r="H393" s="23">
        <v>9408</v>
      </c>
      <c r="I393" s="45"/>
      <c r="J393" s="25">
        <v>0.99419999999999997</v>
      </c>
      <c r="K393" s="25"/>
      <c r="L393" s="25"/>
      <c r="M393" s="25">
        <v>4.1399999999999999E-2</v>
      </c>
    </row>
    <row r="394" spans="1:13">
      <c r="A394" s="82" t="s">
        <v>134</v>
      </c>
      <c r="B394" s="13" t="s">
        <v>75</v>
      </c>
      <c r="C394" s="13" t="s">
        <v>64</v>
      </c>
      <c r="D394" s="13">
        <v>2012</v>
      </c>
      <c r="E394" s="13">
        <v>2012</v>
      </c>
      <c r="F394" s="13" t="s">
        <v>98</v>
      </c>
      <c r="G394" s="23">
        <v>875</v>
      </c>
      <c r="H394" s="23">
        <v>1804</v>
      </c>
      <c r="I394" s="45"/>
      <c r="J394" s="25">
        <v>1</v>
      </c>
      <c r="K394" s="25"/>
      <c r="L394" s="25"/>
      <c r="M394" s="25">
        <v>4.1399999999999999E-2</v>
      </c>
    </row>
    <row r="395" spans="1:13">
      <c r="A395" s="82" t="s">
        <v>135</v>
      </c>
      <c r="B395" s="13" t="s">
        <v>75</v>
      </c>
      <c r="C395" s="13" t="s">
        <v>64</v>
      </c>
      <c r="D395" s="13">
        <v>2012</v>
      </c>
      <c r="E395" s="13">
        <v>2012</v>
      </c>
      <c r="F395" s="13" t="s">
        <v>98</v>
      </c>
      <c r="G395" s="23">
        <v>7242</v>
      </c>
      <c r="H395" s="23">
        <v>13660</v>
      </c>
      <c r="I395" s="45"/>
      <c r="J395" s="25">
        <v>0.99119999999999997</v>
      </c>
      <c r="K395" s="25"/>
      <c r="L395" s="25"/>
      <c r="M395" s="25">
        <v>4.1399999999999999E-2</v>
      </c>
    </row>
    <row r="396" spans="1:13">
      <c r="A396" s="82" t="s">
        <v>136</v>
      </c>
      <c r="B396" s="13" t="s">
        <v>75</v>
      </c>
      <c r="C396" s="13" t="s">
        <v>64</v>
      </c>
      <c r="D396" s="13">
        <v>2012</v>
      </c>
      <c r="E396" s="13">
        <v>2012</v>
      </c>
      <c r="F396" s="13" t="s">
        <v>98</v>
      </c>
      <c r="G396" s="23">
        <v>22003</v>
      </c>
      <c r="H396" s="23">
        <v>53940</v>
      </c>
      <c r="I396" s="45"/>
      <c r="J396" s="25">
        <v>0.99739999999999995</v>
      </c>
      <c r="K396" s="25"/>
      <c r="L396" s="25"/>
      <c r="M396" s="25">
        <v>2.07E-2</v>
      </c>
    </row>
    <row r="397" spans="1:13">
      <c r="A397" s="82" t="s">
        <v>137</v>
      </c>
      <c r="B397" s="13" t="s">
        <v>75</v>
      </c>
      <c r="C397" s="13" t="s">
        <v>64</v>
      </c>
      <c r="D397" s="13">
        <v>2012</v>
      </c>
      <c r="E397" s="13">
        <v>2012</v>
      </c>
      <c r="F397" s="13" t="s">
        <v>98</v>
      </c>
      <c r="G397" s="23">
        <v>438</v>
      </c>
      <c r="H397" s="23">
        <v>997</v>
      </c>
      <c r="I397" s="45"/>
      <c r="J397" s="25">
        <v>0.95450000000000002</v>
      </c>
      <c r="K397" s="25"/>
      <c r="L397" s="25"/>
      <c r="M397" s="25">
        <v>4.1399999999999999E-2</v>
      </c>
    </row>
    <row r="398" spans="1:13">
      <c r="A398" s="82" t="s">
        <v>138</v>
      </c>
      <c r="B398" s="13" t="s">
        <v>75</v>
      </c>
      <c r="C398" s="13" t="s">
        <v>64</v>
      </c>
      <c r="D398" s="13">
        <v>2012</v>
      </c>
      <c r="E398" s="13">
        <v>2012</v>
      </c>
      <c r="F398" s="13" t="s">
        <v>98</v>
      </c>
      <c r="G398" s="23">
        <v>447</v>
      </c>
      <c r="H398" s="23">
        <v>709</v>
      </c>
      <c r="I398" s="45"/>
      <c r="J398" s="25">
        <v>0.90910000000000002</v>
      </c>
      <c r="K398" s="25"/>
      <c r="L398" s="25"/>
      <c r="M398" s="25">
        <v>4.1399999999999999E-2</v>
      </c>
    </row>
    <row r="399" spans="1:13">
      <c r="A399" s="82" t="s">
        <v>139</v>
      </c>
      <c r="B399" s="13" t="s">
        <v>75</v>
      </c>
      <c r="C399" s="13" t="s">
        <v>64</v>
      </c>
      <c r="D399" s="13">
        <v>2012</v>
      </c>
      <c r="E399" s="13">
        <v>2012</v>
      </c>
      <c r="F399" s="13" t="s">
        <v>98</v>
      </c>
      <c r="G399" s="23">
        <v>19325</v>
      </c>
      <c r="H399" s="23">
        <v>44518</v>
      </c>
      <c r="I399" s="45"/>
      <c r="J399" s="25">
        <v>1</v>
      </c>
      <c r="K399" s="25"/>
      <c r="L399" s="25"/>
      <c r="M399" s="25">
        <v>1.29E-2</v>
      </c>
    </row>
    <row r="400" spans="1:13">
      <c r="A400" s="82" t="s">
        <v>140</v>
      </c>
      <c r="B400" s="13" t="s">
        <v>75</v>
      </c>
      <c r="C400" s="13" t="s">
        <v>64</v>
      </c>
      <c r="D400" s="13">
        <v>2012</v>
      </c>
      <c r="E400" s="13">
        <v>2012</v>
      </c>
      <c r="F400" s="13" t="s">
        <v>98</v>
      </c>
      <c r="G400" s="23">
        <v>3452</v>
      </c>
      <c r="H400" s="23">
        <v>7287</v>
      </c>
      <c r="I400" s="45"/>
      <c r="J400" s="25">
        <v>0.99519999999999997</v>
      </c>
      <c r="K400" s="25"/>
      <c r="L400" s="25"/>
      <c r="M400" s="25">
        <v>4.1399999999999999E-2</v>
      </c>
    </row>
    <row r="401" spans="1:13">
      <c r="A401" s="82" t="s">
        <v>141</v>
      </c>
      <c r="B401" s="13" t="s">
        <v>75</v>
      </c>
      <c r="C401" s="13" t="s">
        <v>64</v>
      </c>
      <c r="D401" s="13">
        <v>2012</v>
      </c>
      <c r="E401" s="13">
        <v>2012</v>
      </c>
      <c r="F401" s="13" t="s">
        <v>98</v>
      </c>
      <c r="G401" s="23">
        <v>3667</v>
      </c>
      <c r="H401" s="23">
        <v>7105</v>
      </c>
      <c r="I401" s="45"/>
      <c r="J401" s="25">
        <v>1</v>
      </c>
      <c r="K401" s="25"/>
      <c r="L401" s="25"/>
      <c r="M401" s="25">
        <v>4.1399999999999999E-2</v>
      </c>
    </row>
    <row r="402" spans="1:13">
      <c r="A402" s="82" t="s">
        <v>142</v>
      </c>
      <c r="B402" s="13" t="s">
        <v>74</v>
      </c>
      <c r="C402" s="13" t="s">
        <v>64</v>
      </c>
      <c r="D402" s="13">
        <v>2012</v>
      </c>
      <c r="E402" s="13">
        <v>2012</v>
      </c>
      <c r="F402" s="13" t="s">
        <v>98</v>
      </c>
      <c r="G402" s="23">
        <v>97956</v>
      </c>
      <c r="H402" s="23">
        <v>218827</v>
      </c>
      <c r="I402" s="45"/>
      <c r="J402" s="25">
        <v>0.99850000000000005</v>
      </c>
      <c r="K402" s="25"/>
      <c r="L402" s="25"/>
      <c r="M402" s="25">
        <v>1.67E-2</v>
      </c>
    </row>
    <row r="403" spans="1:13">
      <c r="A403" s="82" t="s">
        <v>143</v>
      </c>
      <c r="B403" s="13" t="s">
        <v>74</v>
      </c>
      <c r="C403" s="13" t="s">
        <v>64</v>
      </c>
      <c r="D403" s="13">
        <v>2012</v>
      </c>
      <c r="E403" s="13">
        <v>2012</v>
      </c>
      <c r="F403" s="13" t="s">
        <v>98</v>
      </c>
      <c r="G403" s="23">
        <v>8227</v>
      </c>
      <c r="H403" s="23">
        <v>17815</v>
      </c>
      <c r="I403" s="45"/>
      <c r="J403" s="25">
        <v>0.96640000000000004</v>
      </c>
      <c r="K403" s="25"/>
      <c r="L403" s="25"/>
      <c r="M403" s="25">
        <v>4.1399999999999999E-2</v>
      </c>
    </row>
    <row r="404" spans="1:13">
      <c r="A404" s="82" t="s">
        <v>144</v>
      </c>
      <c r="B404" s="13" t="s">
        <v>75</v>
      </c>
      <c r="C404" s="13" t="s">
        <v>64</v>
      </c>
      <c r="D404" s="13">
        <v>2012</v>
      </c>
      <c r="E404" s="13">
        <v>2012</v>
      </c>
      <c r="F404" s="13" t="s">
        <v>98</v>
      </c>
      <c r="G404" s="23">
        <v>756</v>
      </c>
      <c r="H404" s="23">
        <v>1654</v>
      </c>
      <c r="I404" s="45"/>
      <c r="J404" s="25">
        <v>0.94740000000000002</v>
      </c>
      <c r="K404" s="25"/>
      <c r="L404" s="25"/>
      <c r="M404" s="25">
        <v>4.1399999999999999E-2</v>
      </c>
    </row>
    <row r="405" spans="1:13">
      <c r="A405" s="82" t="s">
        <v>145</v>
      </c>
      <c r="B405" s="13" t="s">
        <v>75</v>
      </c>
      <c r="C405" s="13" t="s">
        <v>64</v>
      </c>
      <c r="D405" s="13">
        <v>2012</v>
      </c>
      <c r="E405" s="13">
        <v>2012</v>
      </c>
      <c r="F405" s="13" t="s">
        <v>98</v>
      </c>
      <c r="G405" s="23">
        <v>109234</v>
      </c>
      <c r="H405" s="23">
        <v>267997</v>
      </c>
      <c r="I405" s="45"/>
      <c r="J405" s="25">
        <v>0.99960000000000004</v>
      </c>
      <c r="K405" s="25"/>
      <c r="L405" s="25"/>
      <c r="M405" s="25">
        <v>0.03</v>
      </c>
    </row>
    <row r="406" spans="1:13">
      <c r="A406" s="82" t="s">
        <v>146</v>
      </c>
      <c r="B406" s="13" t="s">
        <v>74</v>
      </c>
      <c r="C406" s="13" t="s">
        <v>64</v>
      </c>
      <c r="D406" s="13">
        <v>2012</v>
      </c>
      <c r="E406" s="13">
        <v>2012</v>
      </c>
      <c r="F406" s="13" t="s">
        <v>98</v>
      </c>
      <c r="G406" s="23">
        <v>90856</v>
      </c>
      <c r="H406" s="23">
        <v>204104</v>
      </c>
      <c r="I406" s="45"/>
      <c r="J406" s="25">
        <v>0.9698</v>
      </c>
      <c r="K406" s="25"/>
      <c r="L406" s="25"/>
      <c r="M406" s="25">
        <v>2.8400000000000002E-2</v>
      </c>
    </row>
    <row r="407" spans="1:13">
      <c r="A407" s="82" t="s">
        <v>147</v>
      </c>
      <c r="B407" s="13" t="s">
        <v>75</v>
      </c>
      <c r="C407" s="13" t="s">
        <v>64</v>
      </c>
      <c r="D407" s="13">
        <v>2012</v>
      </c>
      <c r="E407" s="13">
        <v>2012</v>
      </c>
      <c r="F407" s="13" t="s">
        <v>98</v>
      </c>
      <c r="G407" s="23">
        <v>2609</v>
      </c>
      <c r="H407" s="23">
        <v>6114</v>
      </c>
      <c r="I407" s="45"/>
      <c r="J407" s="25">
        <v>0.98729999999999996</v>
      </c>
      <c r="K407" s="25"/>
      <c r="L407" s="25"/>
      <c r="M407" s="25">
        <v>4.1399999999999999E-2</v>
      </c>
    </row>
    <row r="408" spans="1:13">
      <c r="A408" s="82" t="s">
        <v>148</v>
      </c>
      <c r="B408" s="13" t="s">
        <v>75</v>
      </c>
      <c r="C408" s="13" t="s">
        <v>64</v>
      </c>
      <c r="D408" s="13">
        <v>2012</v>
      </c>
      <c r="E408" s="13">
        <v>2012</v>
      </c>
      <c r="F408" s="13" t="s">
        <v>98</v>
      </c>
      <c r="G408" s="23">
        <v>151637</v>
      </c>
      <c r="H408" s="23">
        <v>361404</v>
      </c>
      <c r="I408" s="45"/>
      <c r="J408" s="25">
        <v>0.99939999999999996</v>
      </c>
      <c r="K408" s="25"/>
      <c r="L408" s="25"/>
      <c r="M408" s="25">
        <v>2.01E-2</v>
      </c>
    </row>
    <row r="409" spans="1:13">
      <c r="A409" s="82" t="s">
        <v>149</v>
      </c>
      <c r="B409" s="13" t="s">
        <v>74</v>
      </c>
      <c r="C409" s="13" t="s">
        <v>64</v>
      </c>
      <c r="D409" s="13">
        <v>2012</v>
      </c>
      <c r="E409" s="13">
        <v>2012</v>
      </c>
      <c r="F409" s="13" t="s">
        <v>98</v>
      </c>
      <c r="G409" s="23">
        <v>112361</v>
      </c>
      <c r="H409" s="23">
        <v>246971</v>
      </c>
      <c r="I409" s="45"/>
      <c r="J409" s="25">
        <v>0.9718</v>
      </c>
      <c r="K409" s="25"/>
      <c r="L409" s="25"/>
      <c r="M409" s="25">
        <v>7.2300000000000003E-2</v>
      </c>
    </row>
    <row r="410" spans="1:13">
      <c r="A410" s="82" t="s">
        <v>150</v>
      </c>
      <c r="B410" s="13" t="s">
        <v>74</v>
      </c>
      <c r="C410" s="13" t="s">
        <v>64</v>
      </c>
      <c r="D410" s="13">
        <v>2012</v>
      </c>
      <c r="E410" s="13">
        <v>2012</v>
      </c>
      <c r="F410" s="13" t="s">
        <v>98</v>
      </c>
      <c r="G410" s="23">
        <v>32910</v>
      </c>
      <c r="H410" s="23">
        <v>50894</v>
      </c>
      <c r="I410" s="45"/>
      <c r="J410" s="25">
        <v>0.97629999999999995</v>
      </c>
      <c r="K410" s="25"/>
      <c r="L410" s="25"/>
      <c r="M410" s="25">
        <v>3.4099999999999998E-2</v>
      </c>
    </row>
    <row r="411" spans="1:13">
      <c r="A411" s="82" t="s">
        <v>151</v>
      </c>
      <c r="B411" s="13" t="s">
        <v>75</v>
      </c>
      <c r="C411" s="13" t="s">
        <v>64</v>
      </c>
      <c r="D411" s="13">
        <v>2012</v>
      </c>
      <c r="E411" s="13">
        <v>2012</v>
      </c>
      <c r="F411" s="13" t="s">
        <v>98</v>
      </c>
      <c r="G411" s="23">
        <v>43790</v>
      </c>
      <c r="H411" s="23">
        <v>107532</v>
      </c>
      <c r="I411" s="45"/>
      <c r="J411" s="25">
        <v>0.98150000000000004</v>
      </c>
      <c r="K411" s="25"/>
      <c r="L411" s="25"/>
      <c r="M411" s="25">
        <v>3.4700000000000002E-2</v>
      </c>
    </row>
    <row r="412" spans="1:13">
      <c r="A412" s="82" t="s">
        <v>152</v>
      </c>
      <c r="B412" s="13" t="s">
        <v>74</v>
      </c>
      <c r="C412" s="13" t="s">
        <v>64</v>
      </c>
      <c r="D412" s="13">
        <v>2012</v>
      </c>
      <c r="E412" s="13">
        <v>2012</v>
      </c>
      <c r="F412" s="13" t="s">
        <v>98</v>
      </c>
      <c r="G412" s="23">
        <v>8899</v>
      </c>
      <c r="H412" s="23">
        <v>17269</v>
      </c>
      <c r="I412" s="45"/>
      <c r="J412" s="25">
        <v>0.97450000000000003</v>
      </c>
      <c r="K412" s="25"/>
      <c r="L412" s="25"/>
      <c r="M412" s="25">
        <v>4.1399999999999999E-2</v>
      </c>
    </row>
    <row r="413" spans="1:13">
      <c r="A413" s="82" t="s">
        <v>153</v>
      </c>
      <c r="B413" s="13" t="s">
        <v>74</v>
      </c>
      <c r="C413" s="13" t="s">
        <v>64</v>
      </c>
      <c r="D413" s="13">
        <v>2012</v>
      </c>
      <c r="E413" s="13">
        <v>2012</v>
      </c>
      <c r="F413" s="13" t="s">
        <v>98</v>
      </c>
      <c r="G413" s="23">
        <v>13612</v>
      </c>
      <c r="H413" s="23">
        <v>28106</v>
      </c>
      <c r="I413" s="45"/>
      <c r="J413" s="25">
        <v>0.95230000000000004</v>
      </c>
      <c r="K413" s="25"/>
      <c r="L413" s="25"/>
      <c r="M413" s="25">
        <v>4.1399999999999999E-2</v>
      </c>
    </row>
    <row r="414" spans="1:13">
      <c r="A414" s="82" t="s">
        <v>154</v>
      </c>
      <c r="B414" s="13" t="s">
        <v>74</v>
      </c>
      <c r="C414" s="13" t="s">
        <v>64</v>
      </c>
      <c r="D414" s="13">
        <v>2012</v>
      </c>
      <c r="E414" s="13">
        <v>2012</v>
      </c>
      <c r="F414" s="13" t="s">
        <v>98</v>
      </c>
      <c r="G414" s="23">
        <v>14197</v>
      </c>
      <c r="H414" s="23">
        <v>32030</v>
      </c>
      <c r="I414" s="45"/>
      <c r="J414" s="25">
        <v>0.96009999999999995</v>
      </c>
      <c r="K414" s="25"/>
      <c r="L414" s="25"/>
      <c r="M414" s="25">
        <v>4.1399999999999999E-2</v>
      </c>
    </row>
    <row r="415" spans="1:13">
      <c r="A415" s="82" t="s">
        <v>155</v>
      </c>
      <c r="B415" s="13" t="s">
        <v>74</v>
      </c>
      <c r="C415" s="13" t="s">
        <v>64</v>
      </c>
      <c r="D415" s="13">
        <v>2012</v>
      </c>
      <c r="E415" s="13">
        <v>2012</v>
      </c>
      <c r="F415" s="13" t="s">
        <v>98</v>
      </c>
      <c r="G415" s="23">
        <v>49038</v>
      </c>
      <c r="H415" s="23">
        <v>105676</v>
      </c>
      <c r="I415" s="45"/>
      <c r="J415" s="25">
        <v>0.80869999999999997</v>
      </c>
      <c r="K415" s="25"/>
      <c r="L415" s="25"/>
      <c r="M415" s="25">
        <v>8.6E-3</v>
      </c>
    </row>
    <row r="416" spans="1:13">
      <c r="A416" s="82" t="s">
        <v>156</v>
      </c>
      <c r="B416" s="13" t="s">
        <v>74</v>
      </c>
      <c r="C416" s="13" t="s">
        <v>64</v>
      </c>
      <c r="D416" s="13">
        <v>2012</v>
      </c>
      <c r="E416" s="13">
        <v>2012</v>
      </c>
      <c r="F416" s="13" t="s">
        <v>98</v>
      </c>
      <c r="G416" s="23">
        <v>10984</v>
      </c>
      <c r="H416" s="23">
        <v>22390</v>
      </c>
      <c r="I416" s="45"/>
      <c r="J416" s="25">
        <v>0.96250000000000002</v>
      </c>
      <c r="K416" s="25"/>
      <c r="L416" s="25"/>
      <c r="M416" s="25">
        <v>4.1399999999999999E-2</v>
      </c>
    </row>
    <row r="417" spans="1:30">
      <c r="A417" s="82" t="s">
        <v>157</v>
      </c>
      <c r="B417" s="13" t="s">
        <v>75</v>
      </c>
      <c r="C417" s="13" t="s">
        <v>64</v>
      </c>
      <c r="D417" s="13">
        <v>2012</v>
      </c>
      <c r="E417" s="13">
        <v>2012</v>
      </c>
      <c r="F417" s="13" t="s">
        <v>98</v>
      </c>
      <c r="G417" s="23">
        <v>12445</v>
      </c>
      <c r="H417" s="23">
        <v>25025</v>
      </c>
      <c r="I417" s="45"/>
      <c r="J417" s="25">
        <v>0.9788</v>
      </c>
      <c r="K417" s="25"/>
      <c r="L417" s="25"/>
      <c r="M417" s="25">
        <v>4.1399999999999999E-2</v>
      </c>
    </row>
    <row r="418" spans="1:30">
      <c r="A418" s="82" t="s">
        <v>158</v>
      </c>
      <c r="B418" s="13" t="s">
        <v>75</v>
      </c>
      <c r="C418" s="13" t="s">
        <v>64</v>
      </c>
      <c r="D418" s="13">
        <v>2012</v>
      </c>
      <c r="E418" s="13">
        <v>2012</v>
      </c>
      <c r="F418" s="13" t="s">
        <v>98</v>
      </c>
      <c r="G418" s="23">
        <v>156</v>
      </c>
      <c r="H418" s="23">
        <v>302</v>
      </c>
      <c r="I418" s="45"/>
      <c r="J418" s="25">
        <v>1</v>
      </c>
      <c r="K418" s="25"/>
      <c r="L418" s="25"/>
      <c r="M418" s="25">
        <v>4.1399999999999999E-2</v>
      </c>
    </row>
    <row r="419" spans="1:30">
      <c r="A419" s="82" t="s">
        <v>159</v>
      </c>
      <c r="B419" s="13" t="s">
        <v>75</v>
      </c>
      <c r="C419" s="13" t="s">
        <v>64</v>
      </c>
      <c r="D419" s="13">
        <v>2012</v>
      </c>
      <c r="E419" s="13">
        <v>2012</v>
      </c>
      <c r="F419" s="13" t="s">
        <v>98</v>
      </c>
      <c r="G419" s="23">
        <v>2719</v>
      </c>
      <c r="H419" s="23">
        <v>6100</v>
      </c>
      <c r="I419" s="45"/>
      <c r="J419" s="25">
        <v>1</v>
      </c>
      <c r="K419" s="25"/>
      <c r="L419" s="25"/>
      <c r="M419" s="25">
        <v>4.1399999999999999E-2</v>
      </c>
    </row>
    <row r="420" spans="1:30">
      <c r="A420" s="82" t="s">
        <v>160</v>
      </c>
      <c r="B420" s="13" t="s">
        <v>74</v>
      </c>
      <c r="C420" s="13" t="s">
        <v>64</v>
      </c>
      <c r="D420" s="13">
        <v>2012</v>
      </c>
      <c r="E420" s="13">
        <v>2012</v>
      </c>
      <c r="F420" s="13" t="s">
        <v>98</v>
      </c>
      <c r="G420" s="23">
        <v>19954</v>
      </c>
      <c r="H420" s="23">
        <v>40161</v>
      </c>
      <c r="I420" s="45"/>
      <c r="J420" s="25">
        <v>0.93489999999999995</v>
      </c>
      <c r="K420" s="25"/>
      <c r="L420" s="25"/>
      <c r="M420" s="25">
        <v>1.44E-2</v>
      </c>
    </row>
    <row r="421" spans="1:30">
      <c r="A421" s="82" t="s">
        <v>161</v>
      </c>
      <c r="B421" s="13" t="s">
        <v>74</v>
      </c>
      <c r="C421" s="13" t="s">
        <v>64</v>
      </c>
      <c r="D421" s="13">
        <v>2012</v>
      </c>
      <c r="E421" s="13">
        <v>2012</v>
      </c>
      <c r="F421" s="13" t="s">
        <v>98</v>
      </c>
      <c r="G421" s="23">
        <v>18390</v>
      </c>
      <c r="H421" s="23">
        <v>34447</v>
      </c>
      <c r="I421" s="45"/>
      <c r="J421" s="25">
        <v>0.8992</v>
      </c>
      <c r="K421" s="25"/>
      <c r="L421" s="25"/>
      <c r="M421" s="25">
        <v>4.1399999999999999E-2</v>
      </c>
    </row>
    <row r="422" spans="1:30">
      <c r="A422" s="82" t="s">
        <v>162</v>
      </c>
      <c r="B422" s="13" t="s">
        <v>75</v>
      </c>
      <c r="C422" s="13" t="s">
        <v>64</v>
      </c>
      <c r="D422" s="13">
        <v>2012</v>
      </c>
      <c r="E422" s="13">
        <v>2012</v>
      </c>
      <c r="F422" s="13" t="s">
        <v>98</v>
      </c>
      <c r="G422" s="23">
        <v>40036</v>
      </c>
      <c r="H422" s="23">
        <v>88848</v>
      </c>
      <c r="I422" s="45"/>
      <c r="J422" s="25">
        <v>0.99960000000000004</v>
      </c>
      <c r="K422" s="25"/>
      <c r="L422" s="25"/>
      <c r="M422" s="25">
        <v>2.7300000000000001E-2</v>
      </c>
    </row>
    <row r="423" spans="1:30">
      <c r="A423" s="82" t="s">
        <v>163</v>
      </c>
      <c r="B423" s="13" t="s">
        <v>75</v>
      </c>
      <c r="C423" s="13" t="s">
        <v>64</v>
      </c>
      <c r="D423" s="13">
        <v>2012</v>
      </c>
      <c r="E423" s="13">
        <v>2012</v>
      </c>
      <c r="F423" s="13" t="s">
        <v>98</v>
      </c>
      <c r="G423" s="23">
        <v>4961</v>
      </c>
      <c r="H423" s="23">
        <v>11946</v>
      </c>
      <c r="I423" s="45"/>
      <c r="J423" s="25">
        <v>0.95109999999999995</v>
      </c>
      <c r="K423" s="25"/>
      <c r="L423" s="25"/>
      <c r="M423" s="25">
        <v>4.1399999999999999E-2</v>
      </c>
    </row>
    <row r="424" spans="1:30">
      <c r="A424" s="82" t="s">
        <v>164</v>
      </c>
      <c r="B424" s="13" t="s">
        <v>75</v>
      </c>
      <c r="C424" s="13" t="s">
        <v>64</v>
      </c>
      <c r="D424" s="13">
        <v>2012</v>
      </c>
      <c r="E424" s="13">
        <v>2012</v>
      </c>
      <c r="F424" s="13" t="s">
        <v>98</v>
      </c>
      <c r="G424" s="23">
        <v>4219</v>
      </c>
      <c r="H424" s="23">
        <v>9899</v>
      </c>
      <c r="I424" s="45"/>
      <c r="J424" s="25">
        <v>0.91290000000000004</v>
      </c>
      <c r="K424" s="25"/>
      <c r="L424" s="25"/>
      <c r="M424" s="25">
        <v>4.1399999999999999E-2</v>
      </c>
    </row>
    <row r="425" spans="1:30">
      <c r="A425" s="82" t="s">
        <v>165</v>
      </c>
      <c r="B425" s="13" t="s">
        <v>75</v>
      </c>
      <c r="C425" s="13" t="s">
        <v>64</v>
      </c>
      <c r="D425" s="13">
        <v>2012</v>
      </c>
      <c r="E425" s="13">
        <v>2012</v>
      </c>
      <c r="F425" s="13" t="s">
        <v>98</v>
      </c>
      <c r="G425" s="23">
        <v>776</v>
      </c>
      <c r="H425" s="23">
        <v>1557</v>
      </c>
      <c r="I425" s="45"/>
      <c r="J425" s="25">
        <v>0.97919999999999996</v>
      </c>
      <c r="K425" s="25"/>
      <c r="L425" s="25"/>
      <c r="M425" s="25">
        <v>4.1399999999999999E-2</v>
      </c>
    </row>
    <row r="426" spans="1:30">
      <c r="A426" s="82" t="s">
        <v>166</v>
      </c>
      <c r="B426" s="13" t="s">
        <v>74</v>
      </c>
      <c r="C426" s="13" t="s">
        <v>64</v>
      </c>
      <c r="D426" s="13">
        <v>2012</v>
      </c>
      <c r="E426" s="13">
        <v>2012</v>
      </c>
      <c r="F426" s="13" t="s">
        <v>98</v>
      </c>
      <c r="G426" s="23">
        <v>44577</v>
      </c>
      <c r="H426" s="23">
        <v>110086</v>
      </c>
      <c r="I426" s="45"/>
      <c r="J426" s="25">
        <v>1</v>
      </c>
      <c r="K426" s="25"/>
      <c r="L426" s="25"/>
      <c r="M426" s="25">
        <v>2.12E-2</v>
      </c>
    </row>
    <row r="427" spans="1:30">
      <c r="A427" s="82" t="s">
        <v>167</v>
      </c>
      <c r="B427" s="13" t="s">
        <v>75</v>
      </c>
      <c r="C427" s="13" t="s">
        <v>64</v>
      </c>
      <c r="D427" s="13">
        <v>2012</v>
      </c>
      <c r="E427" s="13">
        <v>2012</v>
      </c>
      <c r="F427" s="13" t="s">
        <v>98</v>
      </c>
      <c r="G427" s="23">
        <v>2755</v>
      </c>
      <c r="H427" s="23">
        <v>5103</v>
      </c>
      <c r="I427" s="45"/>
      <c r="J427" s="25">
        <v>0.97840000000000005</v>
      </c>
      <c r="K427" s="25"/>
      <c r="L427" s="25"/>
      <c r="M427" s="25">
        <v>4.1399999999999999E-2</v>
      </c>
    </row>
    <row r="428" spans="1:30">
      <c r="A428" s="82" t="s">
        <v>168</v>
      </c>
      <c r="B428" s="13" t="s">
        <v>74</v>
      </c>
      <c r="C428" s="13" t="s">
        <v>64</v>
      </c>
      <c r="D428" s="13">
        <v>2012</v>
      </c>
      <c r="E428" s="13">
        <v>2012</v>
      </c>
      <c r="F428" s="13" t="s">
        <v>98</v>
      </c>
      <c r="G428" s="23">
        <v>31284</v>
      </c>
      <c r="H428" s="23">
        <v>64382</v>
      </c>
      <c r="I428" s="45"/>
      <c r="J428" s="25">
        <v>0.98699999999999999</v>
      </c>
      <c r="K428" s="25"/>
      <c r="L428" s="25"/>
      <c r="M428" s="25">
        <v>1.83E-2</v>
      </c>
    </row>
    <row r="429" spans="1:30">
      <c r="A429" s="82" t="s">
        <v>169</v>
      </c>
      <c r="B429" s="13" t="s">
        <v>74</v>
      </c>
      <c r="C429" s="13" t="s">
        <v>64</v>
      </c>
      <c r="D429" s="13">
        <v>2012</v>
      </c>
      <c r="E429" s="13">
        <v>2012</v>
      </c>
      <c r="F429" s="13" t="s">
        <v>98</v>
      </c>
      <c r="G429" s="23">
        <v>7766</v>
      </c>
      <c r="H429" s="23">
        <v>16880</v>
      </c>
      <c r="I429" s="45"/>
      <c r="J429" s="25">
        <v>0.87329999999999997</v>
      </c>
      <c r="K429" s="25"/>
      <c r="L429" s="25"/>
      <c r="M429" s="25">
        <v>4.1399999999999999E-2</v>
      </c>
    </row>
    <row r="430" spans="1:30">
      <c r="A430" s="82" t="s">
        <v>170</v>
      </c>
      <c r="B430" s="13" t="s">
        <v>75</v>
      </c>
      <c r="C430" s="13" t="s">
        <v>64</v>
      </c>
      <c r="D430" s="13">
        <v>2012</v>
      </c>
      <c r="E430" s="13">
        <v>2012</v>
      </c>
      <c r="F430" s="13" t="s">
        <v>98</v>
      </c>
      <c r="G430" s="23">
        <v>5776</v>
      </c>
      <c r="H430" s="23">
        <v>13058</v>
      </c>
      <c r="I430" s="45"/>
      <c r="J430" s="25">
        <v>1</v>
      </c>
      <c r="K430" s="25"/>
      <c r="L430" s="25"/>
      <c r="M430" s="25">
        <v>4.1399999999999999E-2</v>
      </c>
    </row>
    <row r="431" spans="1:30">
      <c r="A431" s="48" t="s">
        <v>276</v>
      </c>
      <c r="B431" s="13" t="s">
        <v>66</v>
      </c>
      <c r="C431" s="13" t="s">
        <v>185</v>
      </c>
      <c r="D431" s="13">
        <v>2012</v>
      </c>
      <c r="E431" s="13">
        <v>2012</v>
      </c>
      <c r="F431" s="13" t="s">
        <v>98</v>
      </c>
      <c r="G431" s="110"/>
      <c r="H431" s="110"/>
      <c r="I431" s="110"/>
      <c r="J431" s="111"/>
      <c r="K431" s="111"/>
      <c r="L431" s="25">
        <v>0.254</v>
      </c>
      <c r="M431" s="25">
        <v>5.3999999999999999E-2</v>
      </c>
    </row>
    <row r="432" spans="1:30">
      <c r="A432" s="48" t="s">
        <v>171</v>
      </c>
      <c r="B432" s="13" t="s">
        <v>66</v>
      </c>
      <c r="C432" s="13" t="s">
        <v>185</v>
      </c>
      <c r="D432" s="13">
        <v>2012</v>
      </c>
      <c r="E432" s="13">
        <v>2012</v>
      </c>
      <c r="F432" s="13" t="s">
        <v>98</v>
      </c>
      <c r="G432" s="23">
        <v>1860414</v>
      </c>
      <c r="H432" s="23">
        <v>4102934</v>
      </c>
      <c r="I432" s="45"/>
      <c r="J432" s="25">
        <v>0.97619999999999996</v>
      </c>
      <c r="K432" s="25"/>
      <c r="L432" s="25"/>
      <c r="M432" s="25">
        <v>3.5999999999999997E-2</v>
      </c>
      <c r="N432" s="13"/>
      <c r="O432" s="13"/>
      <c r="P432" s="13"/>
      <c r="Q432" s="13"/>
      <c r="R432" s="13"/>
      <c r="S432" s="13"/>
      <c r="T432" s="13"/>
      <c r="U432" s="13"/>
      <c r="V432" s="13"/>
      <c r="W432" s="13"/>
      <c r="X432" s="13"/>
      <c r="Y432" s="13"/>
      <c r="Z432" s="13"/>
      <c r="AA432" s="13"/>
      <c r="AB432" s="13"/>
      <c r="AC432" s="13"/>
      <c r="AD432" s="13"/>
    </row>
    <row r="433" spans="1:13">
      <c r="A433" s="48" t="s">
        <v>172</v>
      </c>
      <c r="B433" s="13" t="s">
        <v>74</v>
      </c>
      <c r="C433" s="13" t="s">
        <v>185</v>
      </c>
      <c r="D433" s="13">
        <v>2012</v>
      </c>
      <c r="E433" s="13">
        <v>2012</v>
      </c>
      <c r="F433" s="13" t="s">
        <v>98</v>
      </c>
      <c r="G433" s="23">
        <v>62555</v>
      </c>
      <c r="H433" s="23">
        <v>125468</v>
      </c>
      <c r="I433" s="45"/>
      <c r="J433" s="25">
        <v>0.90659999999999996</v>
      </c>
      <c r="K433" s="25"/>
      <c r="L433" s="25"/>
      <c r="M433" s="25">
        <v>1.37E-2</v>
      </c>
    </row>
    <row r="434" spans="1:13">
      <c r="A434" s="48" t="s">
        <v>173</v>
      </c>
      <c r="B434" s="13" t="s">
        <v>75</v>
      </c>
      <c r="C434" s="13" t="s">
        <v>185</v>
      </c>
      <c r="D434" s="13">
        <v>2012</v>
      </c>
      <c r="E434" s="13">
        <v>2012</v>
      </c>
      <c r="F434" s="13" t="s">
        <v>98</v>
      </c>
      <c r="G434" s="23">
        <v>80</v>
      </c>
      <c r="H434" s="23">
        <v>142</v>
      </c>
      <c r="I434" s="45"/>
      <c r="J434" s="25">
        <v>1</v>
      </c>
      <c r="K434" s="25"/>
      <c r="L434" s="25"/>
      <c r="M434" s="25">
        <v>5.2699999999999997E-2</v>
      </c>
    </row>
    <row r="435" spans="1:13">
      <c r="A435" s="48" t="s">
        <v>174</v>
      </c>
      <c r="B435" s="13" t="s">
        <v>75</v>
      </c>
      <c r="C435" s="13" t="s">
        <v>185</v>
      </c>
      <c r="D435" s="13">
        <v>2012</v>
      </c>
      <c r="E435" s="13">
        <v>2012</v>
      </c>
      <c r="F435" s="13" t="s">
        <v>98</v>
      </c>
      <c r="G435" s="23">
        <v>1717</v>
      </c>
      <c r="H435" s="23">
        <v>3287</v>
      </c>
      <c r="I435" s="45"/>
      <c r="J435" s="25">
        <v>0.97009999999999996</v>
      </c>
      <c r="K435" s="25"/>
      <c r="L435" s="25"/>
      <c r="M435" s="25">
        <v>5.2699999999999997E-2</v>
      </c>
    </row>
    <row r="436" spans="1:13">
      <c r="A436" s="48" t="s">
        <v>175</v>
      </c>
      <c r="B436" s="13" t="s">
        <v>75</v>
      </c>
      <c r="C436" s="13" t="s">
        <v>185</v>
      </c>
      <c r="D436" s="13">
        <v>2012</v>
      </c>
      <c r="E436" s="13">
        <v>2012</v>
      </c>
      <c r="F436" s="13" t="s">
        <v>98</v>
      </c>
      <c r="G436" s="23">
        <v>14138</v>
      </c>
      <c r="H436" s="23">
        <v>29551</v>
      </c>
      <c r="I436" s="45"/>
      <c r="J436" s="25">
        <v>0.90459999999999996</v>
      </c>
      <c r="K436" s="25"/>
      <c r="L436" s="25"/>
      <c r="M436" s="25">
        <v>5.2699999999999997E-2</v>
      </c>
    </row>
    <row r="437" spans="1:13">
      <c r="A437" s="48" t="s">
        <v>176</v>
      </c>
      <c r="B437" s="13" t="s">
        <v>75</v>
      </c>
      <c r="C437" s="13" t="s">
        <v>185</v>
      </c>
      <c r="D437" s="13">
        <v>2012</v>
      </c>
      <c r="E437" s="13">
        <v>2012</v>
      </c>
      <c r="F437" s="13" t="s">
        <v>98</v>
      </c>
      <c r="G437" s="23">
        <v>2518</v>
      </c>
      <c r="H437" s="23">
        <v>5007</v>
      </c>
      <c r="I437" s="45"/>
      <c r="J437" s="25">
        <v>0.98089999999999999</v>
      </c>
      <c r="K437" s="25"/>
      <c r="L437" s="25"/>
      <c r="M437" s="25">
        <v>5.2699999999999997E-2</v>
      </c>
    </row>
    <row r="438" spans="1:13">
      <c r="A438" s="48" t="s">
        <v>177</v>
      </c>
      <c r="B438" s="13" t="s">
        <v>75</v>
      </c>
      <c r="C438" s="13" t="s">
        <v>185</v>
      </c>
      <c r="D438" s="13">
        <v>2012</v>
      </c>
      <c r="E438" s="13">
        <v>2012</v>
      </c>
      <c r="F438" s="13" t="s">
        <v>98</v>
      </c>
      <c r="G438" s="23">
        <v>669</v>
      </c>
      <c r="H438" s="23">
        <v>1661</v>
      </c>
      <c r="I438" s="45"/>
      <c r="J438" s="25">
        <v>1</v>
      </c>
      <c r="K438" s="25"/>
      <c r="L438" s="25"/>
      <c r="M438" s="25">
        <v>5.2699999999999997E-2</v>
      </c>
    </row>
    <row r="439" spans="1:13">
      <c r="A439" s="48" t="s">
        <v>178</v>
      </c>
      <c r="B439" s="13" t="s">
        <v>74</v>
      </c>
      <c r="C439" s="13" t="s">
        <v>185</v>
      </c>
      <c r="D439" s="13">
        <v>2012</v>
      </c>
      <c r="E439" s="13">
        <v>2012</v>
      </c>
      <c r="F439" s="13" t="s">
        <v>98</v>
      </c>
      <c r="G439" s="23">
        <v>33263</v>
      </c>
      <c r="H439" s="23">
        <v>69279</v>
      </c>
      <c r="I439" s="45"/>
      <c r="J439" s="25">
        <v>0.9637</v>
      </c>
      <c r="K439" s="25"/>
      <c r="L439" s="25"/>
      <c r="M439" s="25">
        <v>3.1199999999999999E-2</v>
      </c>
    </row>
    <row r="440" spans="1:13">
      <c r="A440" s="48" t="s">
        <v>179</v>
      </c>
      <c r="B440" s="13" t="s">
        <v>75</v>
      </c>
      <c r="C440" s="13" t="s">
        <v>185</v>
      </c>
      <c r="D440" s="13">
        <v>2012</v>
      </c>
      <c r="E440" s="13">
        <v>2012</v>
      </c>
      <c r="F440" s="13" t="s">
        <v>98</v>
      </c>
      <c r="G440" s="23">
        <v>2612</v>
      </c>
      <c r="H440" s="23">
        <v>5394</v>
      </c>
      <c r="I440" s="45"/>
      <c r="J440" s="25">
        <v>1</v>
      </c>
      <c r="K440" s="25"/>
      <c r="L440" s="25"/>
      <c r="M440" s="25">
        <v>5.2699999999999997E-2</v>
      </c>
    </row>
    <row r="441" spans="1:13">
      <c r="A441" s="48" t="s">
        <v>180</v>
      </c>
      <c r="B441" s="13" t="s">
        <v>75</v>
      </c>
      <c r="C441" s="13" t="s">
        <v>185</v>
      </c>
      <c r="D441" s="13">
        <v>2012</v>
      </c>
      <c r="E441" s="13">
        <v>2012</v>
      </c>
      <c r="F441" s="13" t="s">
        <v>98</v>
      </c>
      <c r="G441" s="23">
        <v>6124</v>
      </c>
      <c r="H441" s="23">
        <v>11702</v>
      </c>
      <c r="I441" s="45"/>
      <c r="J441" s="25">
        <v>1</v>
      </c>
      <c r="K441" s="25"/>
      <c r="L441" s="25"/>
      <c r="M441" s="25">
        <v>5.2699999999999997E-2</v>
      </c>
    </row>
    <row r="442" spans="1:13">
      <c r="A442" s="82" t="s">
        <v>122</v>
      </c>
      <c r="B442" s="13" t="s">
        <v>74</v>
      </c>
      <c r="C442" s="13" t="s">
        <v>185</v>
      </c>
      <c r="D442" s="13">
        <v>2012</v>
      </c>
      <c r="E442" s="13">
        <v>2012</v>
      </c>
      <c r="F442" s="13" t="s">
        <v>98</v>
      </c>
      <c r="G442" s="23">
        <v>89116</v>
      </c>
      <c r="H442" s="23">
        <v>215482</v>
      </c>
      <c r="I442" s="45"/>
      <c r="J442" s="25">
        <v>0.97570000000000001</v>
      </c>
      <c r="K442" s="25"/>
      <c r="L442" s="25"/>
      <c r="M442" s="25">
        <v>1.49E-2</v>
      </c>
    </row>
    <row r="443" spans="1:13">
      <c r="A443" s="82" t="s">
        <v>123</v>
      </c>
      <c r="B443" s="13" t="s">
        <v>75</v>
      </c>
      <c r="C443" s="13" t="s">
        <v>185</v>
      </c>
      <c r="D443" s="13">
        <v>2012</v>
      </c>
      <c r="E443" s="13">
        <v>2012</v>
      </c>
      <c r="F443" s="13" t="s">
        <v>98</v>
      </c>
      <c r="G443" s="23">
        <v>1406</v>
      </c>
      <c r="H443" s="23">
        <v>3464</v>
      </c>
      <c r="I443" s="45"/>
      <c r="J443" s="25">
        <v>1</v>
      </c>
      <c r="K443" s="25"/>
      <c r="L443" s="25"/>
      <c r="M443" s="25">
        <v>5.2699999999999997E-2</v>
      </c>
    </row>
    <row r="444" spans="1:13">
      <c r="A444" s="82" t="s">
        <v>124</v>
      </c>
      <c r="B444" s="13" t="s">
        <v>75</v>
      </c>
      <c r="C444" s="13" t="s">
        <v>185</v>
      </c>
      <c r="D444" s="13">
        <v>2012</v>
      </c>
      <c r="E444" s="13">
        <v>2012</v>
      </c>
      <c r="F444" s="13" t="s">
        <v>98</v>
      </c>
      <c r="G444" s="23">
        <v>8139</v>
      </c>
      <c r="H444" s="23">
        <v>15566</v>
      </c>
      <c r="I444" s="45"/>
      <c r="J444" s="25">
        <v>0.98089999999999999</v>
      </c>
      <c r="K444" s="25"/>
      <c r="L444" s="25"/>
      <c r="M444" s="25">
        <v>5.2699999999999997E-2</v>
      </c>
    </row>
    <row r="445" spans="1:13">
      <c r="A445" s="82" t="s">
        <v>125</v>
      </c>
      <c r="B445" s="13" t="s">
        <v>75</v>
      </c>
      <c r="C445" s="13" t="s">
        <v>185</v>
      </c>
      <c r="D445" s="13">
        <v>2012</v>
      </c>
      <c r="E445" s="13">
        <v>2012</v>
      </c>
      <c r="F445" s="13" t="s">
        <v>98</v>
      </c>
      <c r="G445" s="23">
        <v>14277</v>
      </c>
      <c r="H445" s="23">
        <v>36706</v>
      </c>
      <c r="I445" s="45"/>
      <c r="J445" s="25">
        <v>1</v>
      </c>
      <c r="K445" s="25"/>
      <c r="L445" s="25"/>
      <c r="M445" s="25">
        <v>5.2699999999999997E-2</v>
      </c>
    </row>
    <row r="446" spans="1:13">
      <c r="A446" s="82" t="s">
        <v>126</v>
      </c>
      <c r="B446" s="13" t="s">
        <v>75</v>
      </c>
      <c r="C446" s="13" t="s">
        <v>185</v>
      </c>
      <c r="D446" s="13">
        <v>2012</v>
      </c>
      <c r="E446" s="13">
        <v>2012</v>
      </c>
      <c r="F446" s="13" t="s">
        <v>98</v>
      </c>
      <c r="G446" s="23">
        <v>973</v>
      </c>
      <c r="H446" s="23">
        <v>1947</v>
      </c>
      <c r="I446" s="45"/>
      <c r="J446" s="25">
        <v>1</v>
      </c>
      <c r="K446" s="25"/>
      <c r="L446" s="25"/>
      <c r="M446" s="25">
        <v>5.2699999999999997E-2</v>
      </c>
    </row>
    <row r="447" spans="1:13">
      <c r="A447" s="82" t="s">
        <v>127</v>
      </c>
      <c r="B447" s="13" t="s">
        <v>75</v>
      </c>
      <c r="C447" s="13" t="s">
        <v>185</v>
      </c>
      <c r="D447" s="13">
        <v>2012</v>
      </c>
      <c r="E447" s="13">
        <v>2012</v>
      </c>
      <c r="F447" s="13" t="s">
        <v>98</v>
      </c>
      <c r="G447" s="23">
        <v>58169</v>
      </c>
      <c r="H447" s="23">
        <v>140863</v>
      </c>
      <c r="I447" s="45"/>
      <c r="J447" s="25">
        <v>0.99109999999999998</v>
      </c>
      <c r="K447" s="25"/>
      <c r="L447" s="25"/>
      <c r="M447" s="25">
        <v>3.3500000000000002E-2</v>
      </c>
    </row>
    <row r="448" spans="1:13">
      <c r="A448" s="82" t="s">
        <v>128</v>
      </c>
      <c r="B448" s="13" t="s">
        <v>75</v>
      </c>
      <c r="C448" s="13" t="s">
        <v>185</v>
      </c>
      <c r="D448" s="13">
        <v>2012</v>
      </c>
      <c r="E448" s="13">
        <v>2012</v>
      </c>
      <c r="F448" s="13" t="s">
        <v>98</v>
      </c>
      <c r="G448" s="23">
        <v>9603</v>
      </c>
      <c r="H448" s="23">
        <v>22770</v>
      </c>
      <c r="I448" s="45"/>
      <c r="J448" s="25">
        <v>0.99839999999999995</v>
      </c>
      <c r="K448" s="25"/>
      <c r="L448" s="25"/>
      <c r="M448" s="25">
        <v>5.2699999999999997E-2</v>
      </c>
    </row>
    <row r="449" spans="1:13">
      <c r="A449" s="82" t="s">
        <v>129</v>
      </c>
      <c r="B449" s="13" t="s">
        <v>75</v>
      </c>
      <c r="C449" s="13" t="s">
        <v>185</v>
      </c>
      <c r="D449" s="13">
        <v>2012</v>
      </c>
      <c r="E449" s="13">
        <v>2012</v>
      </c>
      <c r="F449" s="13" t="s">
        <v>98</v>
      </c>
      <c r="G449" s="23">
        <v>5105</v>
      </c>
      <c r="H449" s="23">
        <v>10163</v>
      </c>
      <c r="I449" s="45"/>
      <c r="J449" s="25">
        <v>0.94430000000000003</v>
      </c>
      <c r="K449" s="25"/>
      <c r="L449" s="25"/>
      <c r="M449" s="25">
        <v>5.2699999999999997E-2</v>
      </c>
    </row>
    <row r="450" spans="1:13">
      <c r="A450" s="82" t="s">
        <v>130</v>
      </c>
      <c r="B450" s="13" t="s">
        <v>75</v>
      </c>
      <c r="C450" s="13" t="s">
        <v>185</v>
      </c>
      <c r="D450" s="13">
        <v>2012</v>
      </c>
      <c r="E450" s="13">
        <v>2012</v>
      </c>
      <c r="F450" s="13" t="s">
        <v>98</v>
      </c>
      <c r="G450" s="23">
        <v>1418</v>
      </c>
      <c r="H450" s="23">
        <v>2965</v>
      </c>
      <c r="I450" s="45"/>
      <c r="J450" s="25">
        <v>0.96130000000000004</v>
      </c>
      <c r="K450" s="25"/>
      <c r="L450" s="25"/>
      <c r="M450" s="25">
        <v>5.2699999999999997E-2</v>
      </c>
    </row>
    <row r="451" spans="1:13">
      <c r="A451" s="82" t="s">
        <v>131</v>
      </c>
      <c r="B451" s="13" t="s">
        <v>76</v>
      </c>
      <c r="C451" s="13" t="s">
        <v>185</v>
      </c>
      <c r="D451" s="13">
        <v>2012</v>
      </c>
      <c r="E451" s="13">
        <v>2012</v>
      </c>
      <c r="F451" s="13" t="s">
        <v>98</v>
      </c>
      <c r="G451" s="23">
        <v>524410</v>
      </c>
      <c r="H451" s="23">
        <v>1104054</v>
      </c>
      <c r="I451" s="45"/>
      <c r="J451" s="25">
        <v>0.97719999999999996</v>
      </c>
      <c r="K451" s="25"/>
      <c r="L451" s="25"/>
      <c r="M451" s="25">
        <v>4.0399999999999998E-2</v>
      </c>
    </row>
    <row r="452" spans="1:13">
      <c r="A452" s="82" t="s">
        <v>132</v>
      </c>
      <c r="B452" s="13" t="s">
        <v>75</v>
      </c>
      <c r="C452" s="13" t="s">
        <v>185</v>
      </c>
      <c r="D452" s="13">
        <v>2012</v>
      </c>
      <c r="E452" s="13">
        <v>2012</v>
      </c>
      <c r="F452" s="13" t="s">
        <v>98</v>
      </c>
      <c r="G452" s="23">
        <v>10373</v>
      </c>
      <c r="H452" s="23">
        <v>26485</v>
      </c>
      <c r="I452" s="45"/>
      <c r="J452" s="25">
        <v>0.99339999999999995</v>
      </c>
      <c r="K452" s="25"/>
      <c r="L452" s="25"/>
      <c r="M452" s="25">
        <v>5.2699999999999997E-2</v>
      </c>
    </row>
    <row r="453" spans="1:13">
      <c r="A453" s="82" t="s">
        <v>133</v>
      </c>
      <c r="B453" s="13" t="s">
        <v>75</v>
      </c>
      <c r="C453" s="13" t="s">
        <v>185</v>
      </c>
      <c r="D453" s="13">
        <v>2012</v>
      </c>
      <c r="E453" s="13">
        <v>2012</v>
      </c>
      <c r="F453" s="13" t="s">
        <v>98</v>
      </c>
      <c r="G453" s="23">
        <v>5627</v>
      </c>
      <c r="H453" s="23">
        <v>9516</v>
      </c>
      <c r="I453" s="45"/>
      <c r="J453" s="25">
        <v>0.99519999999999997</v>
      </c>
      <c r="K453" s="25"/>
      <c r="L453" s="25"/>
      <c r="M453" s="25">
        <v>5.2699999999999997E-2</v>
      </c>
    </row>
    <row r="454" spans="1:13">
      <c r="A454" s="82" t="s">
        <v>134</v>
      </c>
      <c r="B454" s="13" t="s">
        <v>75</v>
      </c>
      <c r="C454" s="13" t="s">
        <v>185</v>
      </c>
      <c r="D454" s="13">
        <v>2012</v>
      </c>
      <c r="E454" s="13">
        <v>2012</v>
      </c>
      <c r="F454" s="13" t="s">
        <v>98</v>
      </c>
      <c r="G454" s="23">
        <v>866</v>
      </c>
      <c r="H454" s="23">
        <v>1776</v>
      </c>
      <c r="I454" s="45"/>
      <c r="J454" s="25">
        <v>0.90910000000000002</v>
      </c>
      <c r="K454" s="25"/>
      <c r="L454" s="25"/>
      <c r="M454" s="25">
        <v>5.2699999999999997E-2</v>
      </c>
    </row>
    <row r="455" spans="1:13">
      <c r="A455" s="82" t="s">
        <v>135</v>
      </c>
      <c r="B455" s="13" t="s">
        <v>75</v>
      </c>
      <c r="C455" s="13" t="s">
        <v>185</v>
      </c>
      <c r="D455" s="13">
        <v>2012</v>
      </c>
      <c r="E455" s="13">
        <v>2012</v>
      </c>
      <c r="F455" s="13" t="s">
        <v>98</v>
      </c>
      <c r="G455" s="23">
        <v>7152</v>
      </c>
      <c r="H455" s="23">
        <v>13585</v>
      </c>
      <c r="I455" s="45"/>
      <c r="J455" s="25">
        <v>0.99780000000000002</v>
      </c>
      <c r="K455" s="25"/>
      <c r="L455" s="25"/>
      <c r="M455" s="25">
        <v>5.2699999999999997E-2</v>
      </c>
    </row>
    <row r="456" spans="1:13">
      <c r="A456" s="82" t="s">
        <v>136</v>
      </c>
      <c r="B456" s="13" t="s">
        <v>75</v>
      </c>
      <c r="C456" s="13" t="s">
        <v>185</v>
      </c>
      <c r="D456" s="13">
        <v>2012</v>
      </c>
      <c r="E456" s="13">
        <v>2012</v>
      </c>
      <c r="F456" s="13" t="s">
        <v>98</v>
      </c>
      <c r="G456" s="23">
        <v>21946</v>
      </c>
      <c r="H456" s="23">
        <v>53768</v>
      </c>
      <c r="I456" s="45"/>
      <c r="J456" s="25">
        <v>0.99770000000000003</v>
      </c>
      <c r="K456" s="25"/>
      <c r="L456" s="25"/>
      <c r="M456" s="25">
        <v>1.83E-2</v>
      </c>
    </row>
    <row r="457" spans="1:13">
      <c r="A457" s="82" t="s">
        <v>137</v>
      </c>
      <c r="B457" s="13" t="s">
        <v>75</v>
      </c>
      <c r="C457" s="13" t="s">
        <v>185</v>
      </c>
      <c r="D457" s="13">
        <v>2012</v>
      </c>
      <c r="E457" s="13">
        <v>2012</v>
      </c>
      <c r="F457" s="13" t="s">
        <v>98</v>
      </c>
      <c r="G457" s="23">
        <v>426</v>
      </c>
      <c r="H457" s="23">
        <v>977</v>
      </c>
      <c r="I457" s="45"/>
      <c r="J457" s="25">
        <v>1</v>
      </c>
      <c r="K457" s="25"/>
      <c r="L457" s="25"/>
      <c r="M457" s="25">
        <v>5.2699999999999997E-2</v>
      </c>
    </row>
    <row r="458" spans="1:13">
      <c r="A458" s="82" t="s">
        <v>138</v>
      </c>
      <c r="B458" s="13" t="s">
        <v>75</v>
      </c>
      <c r="C458" s="13" t="s">
        <v>185</v>
      </c>
      <c r="D458" s="13">
        <v>2012</v>
      </c>
      <c r="E458" s="13">
        <v>2012</v>
      </c>
      <c r="F458" s="13" t="s">
        <v>98</v>
      </c>
      <c r="G458" s="23">
        <v>398</v>
      </c>
      <c r="H458" s="23">
        <v>649</v>
      </c>
      <c r="I458" s="45"/>
      <c r="J458" s="25">
        <v>0.95650000000000002</v>
      </c>
      <c r="K458" s="25"/>
      <c r="L458" s="25"/>
      <c r="M458" s="25">
        <v>5.2699999999999997E-2</v>
      </c>
    </row>
    <row r="459" spans="1:13">
      <c r="A459" s="82" t="s">
        <v>139</v>
      </c>
      <c r="B459" s="13" t="s">
        <v>75</v>
      </c>
      <c r="C459" s="13" t="s">
        <v>185</v>
      </c>
      <c r="D459" s="13">
        <v>2012</v>
      </c>
      <c r="E459" s="13">
        <v>2012</v>
      </c>
      <c r="F459" s="13" t="s">
        <v>98</v>
      </c>
      <c r="G459" s="23">
        <v>18884</v>
      </c>
      <c r="H459" s="23">
        <v>43212</v>
      </c>
      <c r="I459" s="45"/>
      <c r="J459" s="25">
        <v>1</v>
      </c>
      <c r="K459" s="25"/>
      <c r="L459" s="25"/>
      <c r="M459" s="25">
        <v>1.77E-2</v>
      </c>
    </row>
    <row r="460" spans="1:13">
      <c r="A460" s="82" t="s">
        <v>140</v>
      </c>
      <c r="B460" s="13" t="s">
        <v>75</v>
      </c>
      <c r="C460" s="13" t="s">
        <v>185</v>
      </c>
      <c r="D460" s="13">
        <v>2012</v>
      </c>
      <c r="E460" s="13">
        <v>2012</v>
      </c>
      <c r="F460" s="13" t="s">
        <v>98</v>
      </c>
      <c r="G460" s="23">
        <v>3451</v>
      </c>
      <c r="H460" s="23">
        <v>7306</v>
      </c>
      <c r="I460" s="45"/>
      <c r="J460" s="25">
        <v>1</v>
      </c>
      <c r="K460" s="25"/>
      <c r="L460" s="25"/>
      <c r="M460" s="25">
        <v>5.2699999999999997E-2</v>
      </c>
    </row>
    <row r="461" spans="1:13">
      <c r="A461" s="82" t="s">
        <v>141</v>
      </c>
      <c r="B461" s="13" t="s">
        <v>75</v>
      </c>
      <c r="C461" s="13" t="s">
        <v>185</v>
      </c>
      <c r="D461" s="13">
        <v>2012</v>
      </c>
      <c r="E461" s="13">
        <v>2012</v>
      </c>
      <c r="F461" s="13" t="s">
        <v>98</v>
      </c>
      <c r="G461" s="23">
        <v>3740</v>
      </c>
      <c r="H461" s="23">
        <v>7207</v>
      </c>
      <c r="I461" s="45"/>
      <c r="J461" s="25">
        <v>1</v>
      </c>
      <c r="K461" s="25"/>
      <c r="L461" s="25"/>
      <c r="M461" s="25">
        <v>5.2699999999999997E-2</v>
      </c>
    </row>
    <row r="462" spans="1:13">
      <c r="A462" s="82" t="s">
        <v>142</v>
      </c>
      <c r="B462" s="13" t="s">
        <v>74</v>
      </c>
      <c r="C462" s="13" t="s">
        <v>185</v>
      </c>
      <c r="D462" s="13">
        <v>2012</v>
      </c>
      <c r="E462" s="13">
        <v>2012</v>
      </c>
      <c r="F462" s="13" t="s">
        <v>98</v>
      </c>
      <c r="G462" s="23">
        <v>98746</v>
      </c>
      <c r="H462" s="23">
        <v>220769</v>
      </c>
      <c r="I462" s="45"/>
      <c r="J462" s="25">
        <v>0.99819999999999998</v>
      </c>
      <c r="K462" s="25"/>
      <c r="L462" s="25"/>
      <c r="M462" s="25">
        <v>1.54E-2</v>
      </c>
    </row>
    <row r="463" spans="1:13">
      <c r="A463" s="82" t="s">
        <v>143</v>
      </c>
      <c r="B463" s="13" t="s">
        <v>74</v>
      </c>
      <c r="C463" s="13" t="s">
        <v>185</v>
      </c>
      <c r="D463" s="13">
        <v>2012</v>
      </c>
      <c r="E463" s="13">
        <v>2012</v>
      </c>
      <c r="F463" s="13" t="s">
        <v>98</v>
      </c>
      <c r="G463" s="23">
        <v>8204</v>
      </c>
      <c r="H463" s="23">
        <v>17909</v>
      </c>
      <c r="I463" s="45"/>
      <c r="J463" s="25">
        <v>0.99280000000000002</v>
      </c>
      <c r="K463" s="25"/>
      <c r="L463" s="25"/>
      <c r="M463" s="25">
        <v>5.2699999999999997E-2</v>
      </c>
    </row>
    <row r="464" spans="1:13">
      <c r="A464" s="82" t="s">
        <v>144</v>
      </c>
      <c r="B464" s="13" t="s">
        <v>75</v>
      </c>
      <c r="C464" s="13" t="s">
        <v>185</v>
      </c>
      <c r="D464" s="13">
        <v>2012</v>
      </c>
      <c r="E464" s="13">
        <v>2012</v>
      </c>
      <c r="F464" s="13" t="s">
        <v>98</v>
      </c>
      <c r="G464" s="23">
        <v>741</v>
      </c>
      <c r="H464" s="23">
        <v>1607</v>
      </c>
      <c r="I464" s="45"/>
      <c r="J464" s="25">
        <v>0.8</v>
      </c>
      <c r="K464" s="25"/>
      <c r="L464" s="25"/>
      <c r="M464" s="25">
        <v>5.2699999999999997E-2</v>
      </c>
    </row>
    <row r="465" spans="1:13">
      <c r="A465" s="82" t="s">
        <v>145</v>
      </c>
      <c r="B465" s="13" t="s">
        <v>75</v>
      </c>
      <c r="C465" s="13" t="s">
        <v>185</v>
      </c>
      <c r="D465" s="13">
        <v>2012</v>
      </c>
      <c r="E465" s="13">
        <v>2012</v>
      </c>
      <c r="F465" s="13" t="s">
        <v>98</v>
      </c>
      <c r="G465" s="23">
        <v>111099</v>
      </c>
      <c r="H465" s="23">
        <v>272134</v>
      </c>
      <c r="I465" s="45"/>
      <c r="J465" s="25">
        <v>0.99950000000000006</v>
      </c>
      <c r="K465" s="25"/>
      <c r="L465" s="25"/>
      <c r="M465" s="25">
        <v>3.2300000000000002E-2</v>
      </c>
    </row>
    <row r="466" spans="1:13">
      <c r="A466" s="82" t="s">
        <v>146</v>
      </c>
      <c r="B466" s="13" t="s">
        <v>74</v>
      </c>
      <c r="C466" s="13" t="s">
        <v>185</v>
      </c>
      <c r="D466" s="13">
        <v>2012</v>
      </c>
      <c r="E466" s="13">
        <v>2012</v>
      </c>
      <c r="F466" s="13" t="s">
        <v>98</v>
      </c>
      <c r="G466" s="23">
        <v>91580</v>
      </c>
      <c r="H466" s="23">
        <v>205500</v>
      </c>
      <c r="I466" s="45"/>
      <c r="J466" s="25">
        <v>0.98380000000000001</v>
      </c>
      <c r="K466" s="25"/>
      <c r="L466" s="25"/>
      <c r="M466" s="25">
        <v>2.58E-2</v>
      </c>
    </row>
    <row r="467" spans="1:13">
      <c r="A467" s="82" t="s">
        <v>147</v>
      </c>
      <c r="B467" s="13" t="s">
        <v>75</v>
      </c>
      <c r="C467" s="13" t="s">
        <v>185</v>
      </c>
      <c r="D467" s="13">
        <v>2012</v>
      </c>
      <c r="E467" s="13">
        <v>2012</v>
      </c>
      <c r="F467" s="13" t="s">
        <v>98</v>
      </c>
      <c r="G467" s="23">
        <v>2595</v>
      </c>
      <c r="H467" s="23">
        <v>6117</v>
      </c>
      <c r="I467" s="45"/>
      <c r="J467" s="25">
        <v>0.99399999999999999</v>
      </c>
      <c r="K467" s="25"/>
      <c r="L467" s="25"/>
      <c r="M467" s="25">
        <v>5.2699999999999997E-2</v>
      </c>
    </row>
    <row r="468" spans="1:13">
      <c r="A468" s="82" t="s">
        <v>148</v>
      </c>
      <c r="B468" s="13" t="s">
        <v>75</v>
      </c>
      <c r="C468" s="13" t="s">
        <v>185</v>
      </c>
      <c r="D468" s="13">
        <v>2012</v>
      </c>
      <c r="E468" s="13">
        <v>2012</v>
      </c>
      <c r="F468" s="13" t="s">
        <v>98</v>
      </c>
      <c r="G468" s="23">
        <v>153893</v>
      </c>
      <c r="H468" s="23">
        <v>365866</v>
      </c>
      <c r="I468" s="45"/>
      <c r="J468" s="25">
        <v>0.99890000000000001</v>
      </c>
      <c r="K468" s="25"/>
      <c r="L468" s="25"/>
      <c r="M468" s="25">
        <v>1.8100000000000002E-2</v>
      </c>
    </row>
    <row r="469" spans="1:13">
      <c r="A469" s="82" t="s">
        <v>149</v>
      </c>
      <c r="B469" s="13" t="s">
        <v>74</v>
      </c>
      <c r="C469" s="13" t="s">
        <v>185</v>
      </c>
      <c r="D469" s="13">
        <v>2012</v>
      </c>
      <c r="E469" s="13">
        <v>2012</v>
      </c>
      <c r="F469" s="13" t="s">
        <v>98</v>
      </c>
      <c r="G469" s="23">
        <v>113489</v>
      </c>
      <c r="H469" s="23">
        <v>249684</v>
      </c>
      <c r="I469" s="45"/>
      <c r="J469" s="25">
        <v>0.97550000000000003</v>
      </c>
      <c r="K469" s="25"/>
      <c r="L469" s="25"/>
      <c r="M469" s="25">
        <v>7.0199999999999999E-2</v>
      </c>
    </row>
    <row r="470" spans="1:13">
      <c r="A470" s="82" t="s">
        <v>150</v>
      </c>
      <c r="B470" s="13" t="s">
        <v>74</v>
      </c>
      <c r="C470" s="13" t="s">
        <v>185</v>
      </c>
      <c r="D470" s="13">
        <v>2012</v>
      </c>
      <c r="E470" s="13">
        <v>2012</v>
      </c>
      <c r="F470" s="13" t="s">
        <v>98</v>
      </c>
      <c r="G470" s="23">
        <v>32841</v>
      </c>
      <c r="H470" s="23">
        <v>50933</v>
      </c>
      <c r="I470" s="45"/>
      <c r="J470" s="25">
        <v>0.98680000000000001</v>
      </c>
      <c r="K470" s="25"/>
      <c r="L470" s="25"/>
      <c r="M470" s="25">
        <v>3.32E-2</v>
      </c>
    </row>
    <row r="471" spans="1:13">
      <c r="A471" s="82" t="s">
        <v>151</v>
      </c>
      <c r="B471" s="13" t="s">
        <v>75</v>
      </c>
      <c r="C471" s="13" t="s">
        <v>185</v>
      </c>
      <c r="D471" s="13">
        <v>2012</v>
      </c>
      <c r="E471" s="13">
        <v>2012</v>
      </c>
      <c r="F471" s="13" t="s">
        <v>98</v>
      </c>
      <c r="G471" s="23">
        <v>44107</v>
      </c>
      <c r="H471" s="23">
        <v>108183</v>
      </c>
      <c r="I471" s="45"/>
      <c r="J471" s="25">
        <v>0.97819999999999996</v>
      </c>
      <c r="K471" s="25"/>
      <c r="L471" s="25"/>
      <c r="M471" s="25">
        <v>3.2399999999999998E-2</v>
      </c>
    </row>
    <row r="472" spans="1:13">
      <c r="A472" s="82" t="s">
        <v>152</v>
      </c>
      <c r="B472" s="13" t="s">
        <v>74</v>
      </c>
      <c r="C472" s="13" t="s">
        <v>185</v>
      </c>
      <c r="D472" s="13">
        <v>2012</v>
      </c>
      <c r="E472" s="13">
        <v>2012</v>
      </c>
      <c r="F472" s="13" t="s">
        <v>98</v>
      </c>
      <c r="G472" s="23">
        <v>8927</v>
      </c>
      <c r="H472" s="23">
        <v>17347</v>
      </c>
      <c r="I472" s="45"/>
      <c r="J472" s="25">
        <v>0.95</v>
      </c>
      <c r="K472" s="25"/>
      <c r="L472" s="25"/>
      <c r="M472" s="25">
        <v>5.2699999999999997E-2</v>
      </c>
    </row>
    <row r="473" spans="1:13">
      <c r="A473" s="82" t="s">
        <v>153</v>
      </c>
      <c r="B473" s="13" t="s">
        <v>74</v>
      </c>
      <c r="C473" s="13" t="s">
        <v>185</v>
      </c>
      <c r="D473" s="13">
        <v>2012</v>
      </c>
      <c r="E473" s="13">
        <v>2012</v>
      </c>
      <c r="F473" s="13" t="s">
        <v>98</v>
      </c>
      <c r="G473" s="23">
        <v>13763</v>
      </c>
      <c r="H473" s="23">
        <v>28401</v>
      </c>
      <c r="I473" s="45"/>
      <c r="J473" s="25">
        <v>0.96519999999999995</v>
      </c>
      <c r="K473" s="25"/>
      <c r="L473" s="25"/>
      <c r="M473" s="25">
        <v>5.2699999999999997E-2</v>
      </c>
    </row>
    <row r="474" spans="1:13">
      <c r="A474" s="82" t="s">
        <v>154</v>
      </c>
      <c r="B474" s="13" t="s">
        <v>74</v>
      </c>
      <c r="C474" s="13" t="s">
        <v>185</v>
      </c>
      <c r="D474" s="13">
        <v>2012</v>
      </c>
      <c r="E474" s="13">
        <v>2012</v>
      </c>
      <c r="F474" s="13" t="s">
        <v>98</v>
      </c>
      <c r="G474" s="23">
        <v>13975</v>
      </c>
      <c r="H474" s="23">
        <v>31461</v>
      </c>
      <c r="I474" s="45"/>
      <c r="J474" s="25">
        <v>0.93979999999999997</v>
      </c>
      <c r="K474" s="25"/>
      <c r="L474" s="25"/>
      <c r="M474" s="25">
        <v>5.2699999999999997E-2</v>
      </c>
    </row>
    <row r="475" spans="1:13">
      <c r="A475" s="82" t="s">
        <v>155</v>
      </c>
      <c r="B475" s="13" t="s">
        <v>74</v>
      </c>
      <c r="C475" s="13" t="s">
        <v>185</v>
      </c>
      <c r="D475" s="13">
        <v>2012</v>
      </c>
      <c r="E475" s="13">
        <v>2012</v>
      </c>
      <c r="F475" s="13" t="s">
        <v>98</v>
      </c>
      <c r="G475" s="23">
        <v>49436</v>
      </c>
      <c r="H475" s="23">
        <v>106330</v>
      </c>
      <c r="I475" s="45"/>
      <c r="J475" s="25">
        <v>0.74229999999999996</v>
      </c>
      <c r="K475" s="25"/>
      <c r="L475" s="25"/>
      <c r="M475" s="25">
        <v>7.9000000000000008E-3</v>
      </c>
    </row>
    <row r="476" spans="1:13">
      <c r="A476" s="82" t="s">
        <v>156</v>
      </c>
      <c r="B476" s="13" t="s">
        <v>74</v>
      </c>
      <c r="C476" s="13" t="s">
        <v>185</v>
      </c>
      <c r="D476" s="13">
        <v>2012</v>
      </c>
      <c r="E476" s="13">
        <v>2012</v>
      </c>
      <c r="F476" s="13" t="s">
        <v>98</v>
      </c>
      <c r="G476" s="23">
        <v>11085</v>
      </c>
      <c r="H476" s="23">
        <v>21747</v>
      </c>
      <c r="I476" s="45"/>
      <c r="J476" s="25">
        <v>0.95379999999999998</v>
      </c>
      <c r="K476" s="25"/>
      <c r="L476" s="25"/>
      <c r="M476" s="25">
        <v>5.2699999999999997E-2</v>
      </c>
    </row>
    <row r="477" spans="1:13">
      <c r="A477" s="82" t="s">
        <v>157</v>
      </c>
      <c r="B477" s="13" t="s">
        <v>75</v>
      </c>
      <c r="C477" s="13" t="s">
        <v>185</v>
      </c>
      <c r="D477" s="13">
        <v>2012</v>
      </c>
      <c r="E477" s="13">
        <v>2012</v>
      </c>
      <c r="F477" s="13" t="s">
        <v>98</v>
      </c>
      <c r="G477" s="23">
        <v>12488</v>
      </c>
      <c r="H477" s="23">
        <v>25041</v>
      </c>
      <c r="I477" s="45"/>
      <c r="J477" s="25">
        <v>0.98099999999999998</v>
      </c>
      <c r="K477" s="25"/>
      <c r="L477" s="25"/>
      <c r="M477" s="25">
        <v>5.2699999999999997E-2</v>
      </c>
    </row>
    <row r="478" spans="1:13">
      <c r="A478" s="82" t="s">
        <v>158</v>
      </c>
      <c r="B478" s="13" t="s">
        <v>75</v>
      </c>
      <c r="C478" s="13" t="s">
        <v>185</v>
      </c>
      <c r="D478" s="13">
        <v>2012</v>
      </c>
      <c r="E478" s="13">
        <v>2012</v>
      </c>
      <c r="F478" s="13" t="s">
        <v>98</v>
      </c>
      <c r="G478" s="23">
        <v>161</v>
      </c>
      <c r="H478" s="23">
        <v>320</v>
      </c>
      <c r="I478" s="45"/>
      <c r="J478" s="25">
        <v>1</v>
      </c>
      <c r="K478" s="25"/>
      <c r="L478" s="25"/>
      <c r="M478" s="25">
        <v>5.2699999999999997E-2</v>
      </c>
    </row>
    <row r="479" spans="1:13">
      <c r="A479" s="82" t="s">
        <v>159</v>
      </c>
      <c r="B479" s="13" t="s">
        <v>75</v>
      </c>
      <c r="C479" s="13" t="s">
        <v>185</v>
      </c>
      <c r="D479" s="13">
        <v>2012</v>
      </c>
      <c r="E479" s="13">
        <v>2012</v>
      </c>
      <c r="F479" s="13" t="s">
        <v>98</v>
      </c>
      <c r="G479" s="23">
        <v>2760</v>
      </c>
      <c r="H479" s="23">
        <v>6152</v>
      </c>
      <c r="I479" s="45"/>
      <c r="J479" s="25">
        <v>1</v>
      </c>
      <c r="K479" s="25"/>
      <c r="L479" s="25"/>
      <c r="M479" s="25">
        <v>5.2699999999999997E-2</v>
      </c>
    </row>
    <row r="480" spans="1:13">
      <c r="A480" s="82" t="s">
        <v>160</v>
      </c>
      <c r="B480" s="13" t="s">
        <v>74</v>
      </c>
      <c r="C480" s="13" t="s">
        <v>185</v>
      </c>
      <c r="D480" s="13">
        <v>2012</v>
      </c>
      <c r="E480" s="13">
        <v>2012</v>
      </c>
      <c r="F480" s="13" t="s">
        <v>98</v>
      </c>
      <c r="G480" s="23">
        <v>20234</v>
      </c>
      <c r="H480" s="23">
        <v>40547</v>
      </c>
      <c r="I480" s="45"/>
      <c r="J480" s="25">
        <v>0.94599999999999995</v>
      </c>
      <c r="K480" s="25"/>
      <c r="L480" s="25"/>
      <c r="M480" s="25">
        <v>1.38E-2</v>
      </c>
    </row>
    <row r="481" spans="1:30">
      <c r="A481" s="82" t="s">
        <v>161</v>
      </c>
      <c r="B481" s="13" t="s">
        <v>74</v>
      </c>
      <c r="C481" s="13" t="s">
        <v>185</v>
      </c>
      <c r="D481" s="13">
        <v>2012</v>
      </c>
      <c r="E481" s="13">
        <v>2012</v>
      </c>
      <c r="F481" s="13" t="s">
        <v>98</v>
      </c>
      <c r="G481" s="23">
        <v>18538</v>
      </c>
      <c r="H481" s="23">
        <v>34559</v>
      </c>
      <c r="I481" s="45"/>
      <c r="J481" s="25">
        <v>0.93969999999999998</v>
      </c>
      <c r="K481" s="25"/>
      <c r="L481" s="25"/>
      <c r="M481" s="25">
        <v>5.2699999999999997E-2</v>
      </c>
    </row>
    <row r="482" spans="1:30">
      <c r="A482" s="82" t="s">
        <v>162</v>
      </c>
      <c r="B482" s="13" t="s">
        <v>75</v>
      </c>
      <c r="C482" s="13" t="s">
        <v>185</v>
      </c>
      <c r="D482" s="13">
        <v>2012</v>
      </c>
      <c r="E482" s="13">
        <v>2012</v>
      </c>
      <c r="F482" s="13" t="s">
        <v>98</v>
      </c>
      <c r="G482" s="23">
        <v>40192</v>
      </c>
      <c r="H482" s="23">
        <v>89039</v>
      </c>
      <c r="I482" s="45"/>
      <c r="J482" s="25">
        <v>0.99960000000000004</v>
      </c>
      <c r="K482" s="25"/>
      <c r="L482" s="25"/>
      <c r="M482" s="25">
        <v>2.4500000000000001E-2</v>
      </c>
    </row>
    <row r="483" spans="1:30">
      <c r="A483" s="82" t="s">
        <v>163</v>
      </c>
      <c r="B483" s="13" t="s">
        <v>75</v>
      </c>
      <c r="C483" s="13" t="s">
        <v>185</v>
      </c>
      <c r="D483" s="13">
        <v>2012</v>
      </c>
      <c r="E483" s="13">
        <v>2012</v>
      </c>
      <c r="F483" s="13" t="s">
        <v>98</v>
      </c>
      <c r="G483" s="23">
        <v>4944</v>
      </c>
      <c r="H483" s="23">
        <v>11872</v>
      </c>
      <c r="I483" s="45"/>
      <c r="J483" s="25">
        <v>0.96850000000000003</v>
      </c>
      <c r="K483" s="25"/>
      <c r="L483" s="25"/>
      <c r="M483" s="25">
        <v>5.2699999999999997E-2</v>
      </c>
    </row>
    <row r="484" spans="1:30">
      <c r="A484" s="82" t="s">
        <v>164</v>
      </c>
      <c r="B484" s="13" t="s">
        <v>75</v>
      </c>
      <c r="C484" s="13" t="s">
        <v>185</v>
      </c>
      <c r="D484" s="13">
        <v>2012</v>
      </c>
      <c r="E484" s="13">
        <v>2012</v>
      </c>
      <c r="F484" s="13" t="s">
        <v>98</v>
      </c>
      <c r="G484" s="23">
        <v>4232</v>
      </c>
      <c r="H484" s="23">
        <v>9952</v>
      </c>
      <c r="I484" s="45"/>
      <c r="J484" s="25">
        <v>0.91820000000000002</v>
      </c>
      <c r="K484" s="25"/>
      <c r="L484" s="25"/>
      <c r="M484" s="25">
        <v>5.2699999999999997E-2</v>
      </c>
    </row>
    <row r="485" spans="1:30">
      <c r="A485" s="82" t="s">
        <v>165</v>
      </c>
      <c r="B485" s="13" t="s">
        <v>75</v>
      </c>
      <c r="C485" s="13" t="s">
        <v>185</v>
      </c>
      <c r="D485" s="13">
        <v>2012</v>
      </c>
      <c r="E485" s="13">
        <v>2012</v>
      </c>
      <c r="F485" s="13" t="s">
        <v>98</v>
      </c>
      <c r="G485" s="23">
        <v>794</v>
      </c>
      <c r="H485" s="23">
        <v>1577</v>
      </c>
      <c r="I485" s="45"/>
      <c r="J485" s="25">
        <v>1</v>
      </c>
      <c r="K485" s="25"/>
      <c r="L485" s="25"/>
      <c r="M485" s="25">
        <v>5.2699999999999997E-2</v>
      </c>
    </row>
    <row r="486" spans="1:30">
      <c r="A486" s="82" t="s">
        <v>166</v>
      </c>
      <c r="B486" s="13" t="s">
        <v>74</v>
      </c>
      <c r="C486" s="13" t="s">
        <v>185</v>
      </c>
      <c r="D486" s="13">
        <v>2012</v>
      </c>
      <c r="E486" s="13">
        <v>2012</v>
      </c>
      <c r="F486" s="13" t="s">
        <v>98</v>
      </c>
      <c r="G486" s="23">
        <v>44742</v>
      </c>
      <c r="H486" s="23">
        <v>110073</v>
      </c>
      <c r="I486" s="45"/>
      <c r="J486" s="25">
        <v>1</v>
      </c>
      <c r="K486" s="25"/>
      <c r="L486" s="25"/>
      <c r="M486" s="25">
        <v>1.89E-2</v>
      </c>
    </row>
    <row r="487" spans="1:30">
      <c r="A487" s="82" t="s">
        <v>167</v>
      </c>
      <c r="B487" s="13" t="s">
        <v>75</v>
      </c>
      <c r="C487" s="13" t="s">
        <v>185</v>
      </c>
      <c r="D487" s="13">
        <v>2012</v>
      </c>
      <c r="E487" s="13">
        <v>2012</v>
      </c>
      <c r="F487" s="13" t="s">
        <v>98</v>
      </c>
      <c r="G487" s="23">
        <v>2740</v>
      </c>
      <c r="H487" s="23">
        <v>5091</v>
      </c>
      <c r="I487" s="45"/>
      <c r="J487" s="25">
        <v>0.9677</v>
      </c>
      <c r="K487" s="25"/>
      <c r="L487" s="25"/>
      <c r="M487" s="25">
        <v>5.2699999999999997E-2</v>
      </c>
    </row>
    <row r="488" spans="1:30">
      <c r="A488" s="82" t="s">
        <v>168</v>
      </c>
      <c r="B488" s="13" t="s">
        <v>74</v>
      </c>
      <c r="C488" s="13" t="s">
        <v>185</v>
      </c>
      <c r="D488" s="13">
        <v>2012</v>
      </c>
      <c r="E488" s="13">
        <v>2012</v>
      </c>
      <c r="F488" s="13" t="s">
        <v>98</v>
      </c>
      <c r="G488" s="23">
        <v>31392</v>
      </c>
      <c r="H488" s="23">
        <v>64911</v>
      </c>
      <c r="I488" s="45"/>
      <c r="J488" s="25">
        <v>0.98280000000000001</v>
      </c>
      <c r="K488" s="25"/>
      <c r="L488" s="25"/>
      <c r="M488" s="25">
        <v>1.6500000000000001E-2</v>
      </c>
    </row>
    <row r="489" spans="1:30">
      <c r="A489" s="82" t="s">
        <v>169</v>
      </c>
      <c r="B489" s="13" t="s">
        <v>74</v>
      </c>
      <c r="C489" s="13" t="s">
        <v>185</v>
      </c>
      <c r="D489" s="13">
        <v>2012</v>
      </c>
      <c r="E489" s="13">
        <v>2012</v>
      </c>
      <c r="F489" s="13" t="s">
        <v>98</v>
      </c>
      <c r="G489" s="23">
        <v>7799</v>
      </c>
      <c r="H489" s="23">
        <v>16828</v>
      </c>
      <c r="I489" s="45"/>
      <c r="J489" s="25">
        <v>0.90690000000000004</v>
      </c>
      <c r="K489" s="25"/>
      <c r="L489" s="25"/>
      <c r="M489" s="25">
        <v>5.2699999999999997E-2</v>
      </c>
    </row>
    <row r="490" spans="1:30">
      <c r="A490" s="82" t="s">
        <v>170</v>
      </c>
      <c r="B490" s="13" t="s">
        <v>75</v>
      </c>
      <c r="C490" s="13" t="s">
        <v>185</v>
      </c>
      <c r="D490" s="13">
        <v>2012</v>
      </c>
      <c r="E490" s="13">
        <v>2012</v>
      </c>
      <c r="F490" s="13" t="s">
        <v>98</v>
      </c>
      <c r="G490" s="23">
        <v>5762</v>
      </c>
      <c r="H490" s="23">
        <v>13032</v>
      </c>
      <c r="I490" s="45"/>
      <c r="J490" s="25">
        <v>0.99439999999999995</v>
      </c>
      <c r="K490" s="25"/>
      <c r="L490" s="25"/>
      <c r="M490" s="25">
        <v>5.2699999999999997E-2</v>
      </c>
    </row>
    <row r="491" spans="1:30">
      <c r="A491" s="48" t="s">
        <v>276</v>
      </c>
      <c r="B491" s="13" t="s">
        <v>66</v>
      </c>
      <c r="C491" s="13" t="s">
        <v>186</v>
      </c>
      <c r="D491" s="13">
        <v>2012</v>
      </c>
      <c r="E491" s="13">
        <v>2012</v>
      </c>
      <c r="F491" s="13" t="s">
        <v>98</v>
      </c>
      <c r="G491" s="110"/>
      <c r="H491" s="110"/>
      <c r="I491" s="110"/>
      <c r="J491" s="111"/>
      <c r="K491" s="111"/>
      <c r="L491" s="25">
        <v>0.254</v>
      </c>
      <c r="M491" s="25">
        <v>5.3999999999999999E-2</v>
      </c>
    </row>
    <row r="492" spans="1:30">
      <c r="A492" s="48" t="s">
        <v>171</v>
      </c>
      <c r="B492" s="13" t="s">
        <v>66</v>
      </c>
      <c r="C492" s="13" t="s">
        <v>186</v>
      </c>
      <c r="D492" s="13">
        <v>2012</v>
      </c>
      <c r="E492" s="13">
        <v>2012</v>
      </c>
      <c r="F492" s="13" t="s">
        <v>98</v>
      </c>
      <c r="G492" s="23">
        <v>1865844</v>
      </c>
      <c r="H492" s="23">
        <v>4114954</v>
      </c>
      <c r="I492" s="45"/>
      <c r="J492" s="25">
        <v>0.97770000000000001</v>
      </c>
      <c r="K492" s="25"/>
      <c r="L492" s="25"/>
      <c r="M492" s="25">
        <v>3.6400000000000002E-2</v>
      </c>
      <c r="N492" s="13"/>
      <c r="O492" s="13"/>
      <c r="P492" s="13"/>
      <c r="Q492" s="13"/>
      <c r="R492" s="13"/>
      <c r="S492" s="13"/>
      <c r="T492" s="13"/>
      <c r="U492" s="13"/>
      <c r="V492" s="13"/>
      <c r="W492" s="13"/>
      <c r="X492" s="13"/>
      <c r="Y492" s="13"/>
      <c r="Z492" s="13"/>
      <c r="AA492" s="13"/>
      <c r="AB492" s="13"/>
      <c r="AC492" s="13"/>
      <c r="AD492" s="13"/>
    </row>
    <row r="493" spans="1:30">
      <c r="A493" s="48" t="s">
        <v>172</v>
      </c>
      <c r="B493" s="13" t="s">
        <v>74</v>
      </c>
      <c r="C493" s="13" t="s">
        <v>186</v>
      </c>
      <c r="D493" s="13">
        <v>2012</v>
      </c>
      <c r="E493" s="13">
        <v>2012</v>
      </c>
      <c r="F493" s="13" t="s">
        <v>98</v>
      </c>
      <c r="G493" s="23">
        <v>62419</v>
      </c>
      <c r="H493" s="23">
        <v>125584</v>
      </c>
      <c r="I493" s="45"/>
      <c r="J493" s="25">
        <v>0.90969999999999995</v>
      </c>
      <c r="K493" s="25"/>
      <c r="L493" s="25"/>
      <c r="M493" s="25">
        <v>1.5800000000000002E-2</v>
      </c>
    </row>
    <row r="494" spans="1:30">
      <c r="A494" s="48" t="s">
        <v>173</v>
      </c>
      <c r="B494" s="13" t="s">
        <v>75</v>
      </c>
      <c r="C494" s="13" t="s">
        <v>186</v>
      </c>
      <c r="D494" s="13">
        <v>2012</v>
      </c>
      <c r="E494" s="13">
        <v>2012</v>
      </c>
      <c r="F494" s="13" t="s">
        <v>98</v>
      </c>
      <c r="G494" s="23">
        <v>77</v>
      </c>
      <c r="H494" s="23">
        <v>142</v>
      </c>
      <c r="I494" s="45"/>
      <c r="J494" s="25">
        <v>1</v>
      </c>
      <c r="K494" s="25"/>
      <c r="L494" s="25"/>
      <c r="M494" s="25">
        <v>5.45E-2</v>
      </c>
    </row>
    <row r="495" spans="1:30">
      <c r="A495" s="48" t="s">
        <v>174</v>
      </c>
      <c r="B495" s="13" t="s">
        <v>75</v>
      </c>
      <c r="C495" s="13" t="s">
        <v>186</v>
      </c>
      <c r="D495" s="13">
        <v>2012</v>
      </c>
      <c r="E495" s="13">
        <v>2012</v>
      </c>
      <c r="F495" s="13" t="s">
        <v>98</v>
      </c>
      <c r="G495" s="23">
        <v>1722</v>
      </c>
      <c r="H495" s="23">
        <v>3329</v>
      </c>
      <c r="I495" s="45"/>
      <c r="J495" s="25">
        <v>0.94020000000000004</v>
      </c>
      <c r="K495" s="25"/>
      <c r="L495" s="25"/>
      <c r="M495" s="25">
        <v>5.45E-2</v>
      </c>
    </row>
    <row r="496" spans="1:30">
      <c r="A496" s="48" t="s">
        <v>175</v>
      </c>
      <c r="B496" s="13" t="s">
        <v>75</v>
      </c>
      <c r="C496" s="13" t="s">
        <v>186</v>
      </c>
      <c r="D496" s="13">
        <v>2012</v>
      </c>
      <c r="E496" s="13">
        <v>2012</v>
      </c>
      <c r="F496" s="13" t="s">
        <v>98</v>
      </c>
      <c r="G496" s="23">
        <v>14141</v>
      </c>
      <c r="H496" s="23">
        <v>29643</v>
      </c>
      <c r="I496" s="45"/>
      <c r="J496" s="25">
        <v>0.91539999999999999</v>
      </c>
      <c r="K496" s="25"/>
      <c r="L496" s="25"/>
      <c r="M496" s="25">
        <v>5.45E-2</v>
      </c>
    </row>
    <row r="497" spans="1:13">
      <c r="A497" s="48" t="s">
        <v>176</v>
      </c>
      <c r="B497" s="13" t="s">
        <v>75</v>
      </c>
      <c r="C497" s="13" t="s">
        <v>186</v>
      </c>
      <c r="D497" s="13">
        <v>2012</v>
      </c>
      <c r="E497" s="13">
        <v>2012</v>
      </c>
      <c r="F497" s="13" t="s">
        <v>98</v>
      </c>
      <c r="G497" s="23">
        <v>2506</v>
      </c>
      <c r="H497" s="23">
        <v>4989</v>
      </c>
      <c r="I497" s="45"/>
      <c r="J497" s="25">
        <v>0.97789999999999999</v>
      </c>
      <c r="K497" s="25"/>
      <c r="L497" s="25"/>
      <c r="M497" s="25">
        <v>5.45E-2</v>
      </c>
    </row>
    <row r="498" spans="1:13">
      <c r="A498" s="48" t="s">
        <v>177</v>
      </c>
      <c r="B498" s="13" t="s">
        <v>75</v>
      </c>
      <c r="C498" s="13" t="s">
        <v>186</v>
      </c>
      <c r="D498" s="13">
        <v>2012</v>
      </c>
      <c r="E498" s="13">
        <v>2012</v>
      </c>
      <c r="F498" s="13" t="s">
        <v>98</v>
      </c>
      <c r="G498" s="23">
        <v>654</v>
      </c>
      <c r="H498" s="23">
        <v>1627</v>
      </c>
      <c r="I498" s="45"/>
      <c r="J498" s="25">
        <v>1</v>
      </c>
      <c r="K498" s="25"/>
      <c r="L498" s="25"/>
      <c r="M498" s="25">
        <v>5.45E-2</v>
      </c>
    </row>
    <row r="499" spans="1:13">
      <c r="A499" s="48" t="s">
        <v>178</v>
      </c>
      <c r="B499" s="13" t="s">
        <v>74</v>
      </c>
      <c r="C499" s="13" t="s">
        <v>186</v>
      </c>
      <c r="D499" s="13">
        <v>2012</v>
      </c>
      <c r="E499" s="13">
        <v>2012</v>
      </c>
      <c r="F499" s="13" t="s">
        <v>98</v>
      </c>
      <c r="G499" s="23">
        <v>33342</v>
      </c>
      <c r="H499" s="23">
        <v>69471</v>
      </c>
      <c r="I499" s="45"/>
      <c r="J499" s="25">
        <v>0.93820000000000003</v>
      </c>
      <c r="K499" s="25"/>
      <c r="L499" s="25"/>
      <c r="M499" s="25">
        <v>3.56E-2</v>
      </c>
    </row>
    <row r="500" spans="1:13">
      <c r="A500" s="48" t="s">
        <v>179</v>
      </c>
      <c r="B500" s="13" t="s">
        <v>75</v>
      </c>
      <c r="C500" s="13" t="s">
        <v>186</v>
      </c>
      <c r="D500" s="13">
        <v>2012</v>
      </c>
      <c r="E500" s="13">
        <v>2012</v>
      </c>
      <c r="F500" s="13" t="s">
        <v>98</v>
      </c>
      <c r="G500" s="23">
        <v>2582</v>
      </c>
      <c r="H500" s="23">
        <v>5320</v>
      </c>
      <c r="I500" s="45"/>
      <c r="J500" s="25">
        <v>1</v>
      </c>
      <c r="K500" s="25"/>
      <c r="L500" s="25"/>
      <c r="M500" s="25">
        <v>5.45E-2</v>
      </c>
    </row>
    <row r="501" spans="1:13">
      <c r="A501" s="48" t="s">
        <v>180</v>
      </c>
      <c r="B501" s="13" t="s">
        <v>75</v>
      </c>
      <c r="C501" s="13" t="s">
        <v>186</v>
      </c>
      <c r="D501" s="13">
        <v>2012</v>
      </c>
      <c r="E501" s="13">
        <v>2012</v>
      </c>
      <c r="F501" s="13" t="s">
        <v>98</v>
      </c>
      <c r="G501" s="23">
        <v>6115</v>
      </c>
      <c r="H501" s="23">
        <v>11631</v>
      </c>
      <c r="I501" s="45"/>
      <c r="J501" s="25">
        <v>1</v>
      </c>
      <c r="K501" s="25"/>
      <c r="L501" s="25"/>
      <c r="M501" s="25">
        <v>5.45E-2</v>
      </c>
    </row>
    <row r="502" spans="1:13">
      <c r="A502" s="82" t="s">
        <v>122</v>
      </c>
      <c r="B502" s="13" t="s">
        <v>74</v>
      </c>
      <c r="C502" s="13" t="s">
        <v>186</v>
      </c>
      <c r="D502" s="13">
        <v>2012</v>
      </c>
      <c r="E502" s="13">
        <v>2012</v>
      </c>
      <c r="F502" s="13" t="s">
        <v>98</v>
      </c>
      <c r="G502" s="23">
        <v>88912</v>
      </c>
      <c r="H502" s="23">
        <v>215194</v>
      </c>
      <c r="I502" s="45"/>
      <c r="J502" s="25">
        <v>0.98099999999999998</v>
      </c>
      <c r="K502" s="25"/>
      <c r="L502" s="25"/>
      <c r="M502" s="25">
        <v>1.4500000000000001E-2</v>
      </c>
    </row>
    <row r="503" spans="1:13">
      <c r="A503" s="82" t="s">
        <v>123</v>
      </c>
      <c r="B503" s="13" t="s">
        <v>75</v>
      </c>
      <c r="C503" s="13" t="s">
        <v>186</v>
      </c>
      <c r="D503" s="13">
        <v>2012</v>
      </c>
      <c r="E503" s="13">
        <v>2012</v>
      </c>
      <c r="F503" s="13" t="s">
        <v>98</v>
      </c>
      <c r="G503" s="23">
        <v>1385</v>
      </c>
      <c r="H503" s="23">
        <v>3438</v>
      </c>
      <c r="I503" s="45"/>
      <c r="J503" s="25">
        <v>1</v>
      </c>
      <c r="K503" s="25"/>
      <c r="L503" s="25"/>
      <c r="M503" s="25">
        <v>5.45E-2</v>
      </c>
    </row>
    <row r="504" spans="1:13">
      <c r="A504" s="82" t="s">
        <v>124</v>
      </c>
      <c r="B504" s="13" t="s">
        <v>75</v>
      </c>
      <c r="C504" s="13" t="s">
        <v>186</v>
      </c>
      <c r="D504" s="13">
        <v>2012</v>
      </c>
      <c r="E504" s="13">
        <v>2012</v>
      </c>
      <c r="F504" s="13" t="s">
        <v>98</v>
      </c>
      <c r="G504" s="23">
        <v>8190</v>
      </c>
      <c r="H504" s="23">
        <v>15554</v>
      </c>
      <c r="I504" s="45"/>
      <c r="J504" s="25">
        <v>0.9738</v>
      </c>
      <c r="K504" s="25"/>
      <c r="L504" s="25"/>
      <c r="M504" s="25">
        <v>5.45E-2</v>
      </c>
    </row>
    <row r="505" spans="1:13">
      <c r="A505" s="82" t="s">
        <v>125</v>
      </c>
      <c r="B505" s="13" t="s">
        <v>75</v>
      </c>
      <c r="C505" s="13" t="s">
        <v>186</v>
      </c>
      <c r="D505" s="13">
        <v>2012</v>
      </c>
      <c r="E505" s="13">
        <v>2012</v>
      </c>
      <c r="F505" s="13" t="s">
        <v>98</v>
      </c>
      <c r="G505" s="23">
        <v>14334</v>
      </c>
      <c r="H505" s="23">
        <v>36946</v>
      </c>
      <c r="I505" s="45"/>
      <c r="J505" s="25">
        <v>0.99709999999999999</v>
      </c>
      <c r="K505" s="25"/>
      <c r="L505" s="25"/>
      <c r="M505" s="25">
        <v>5.45E-2</v>
      </c>
    </row>
    <row r="506" spans="1:13">
      <c r="A506" s="82" t="s">
        <v>126</v>
      </c>
      <c r="B506" s="13" t="s">
        <v>75</v>
      </c>
      <c r="C506" s="13" t="s">
        <v>186</v>
      </c>
      <c r="D506" s="13">
        <v>2012</v>
      </c>
      <c r="E506" s="13">
        <v>2012</v>
      </c>
      <c r="F506" s="13" t="s">
        <v>98</v>
      </c>
      <c r="G506" s="23">
        <v>983</v>
      </c>
      <c r="H506" s="23">
        <v>1985</v>
      </c>
      <c r="I506" s="45"/>
      <c r="J506" s="25">
        <v>0.97299999999999998</v>
      </c>
      <c r="K506" s="25"/>
      <c r="L506" s="25"/>
      <c r="M506" s="25">
        <v>5.45E-2</v>
      </c>
    </row>
    <row r="507" spans="1:13">
      <c r="A507" s="82" t="s">
        <v>127</v>
      </c>
      <c r="B507" s="13" t="s">
        <v>75</v>
      </c>
      <c r="C507" s="13" t="s">
        <v>186</v>
      </c>
      <c r="D507" s="13">
        <v>2012</v>
      </c>
      <c r="E507" s="13">
        <v>2012</v>
      </c>
      <c r="F507" s="13" t="s">
        <v>98</v>
      </c>
      <c r="G507" s="23">
        <v>58019</v>
      </c>
      <c r="H507" s="23">
        <v>141067</v>
      </c>
      <c r="I507" s="45"/>
      <c r="J507" s="25">
        <v>0.98570000000000002</v>
      </c>
      <c r="K507" s="25"/>
      <c r="L507" s="25"/>
      <c r="M507" s="25">
        <v>3.1699999999999999E-2</v>
      </c>
    </row>
    <row r="508" spans="1:13">
      <c r="A508" s="82" t="s">
        <v>128</v>
      </c>
      <c r="B508" s="13" t="s">
        <v>75</v>
      </c>
      <c r="C508" s="13" t="s">
        <v>186</v>
      </c>
      <c r="D508" s="13">
        <v>2012</v>
      </c>
      <c r="E508" s="13">
        <v>2012</v>
      </c>
      <c r="F508" s="13" t="s">
        <v>98</v>
      </c>
      <c r="G508" s="23">
        <v>9504</v>
      </c>
      <c r="H508" s="23">
        <v>22575</v>
      </c>
      <c r="I508" s="45"/>
      <c r="J508" s="25">
        <v>0.99770000000000003</v>
      </c>
      <c r="K508" s="25"/>
      <c r="L508" s="25"/>
      <c r="M508" s="25">
        <v>5.45E-2</v>
      </c>
    </row>
    <row r="509" spans="1:13">
      <c r="A509" s="82" t="s">
        <v>129</v>
      </c>
      <c r="B509" s="13" t="s">
        <v>75</v>
      </c>
      <c r="C509" s="13" t="s">
        <v>186</v>
      </c>
      <c r="D509" s="13">
        <v>2012</v>
      </c>
      <c r="E509" s="13">
        <v>2012</v>
      </c>
      <c r="F509" s="13" t="s">
        <v>98</v>
      </c>
      <c r="G509" s="23">
        <v>5086</v>
      </c>
      <c r="H509" s="23">
        <v>10125</v>
      </c>
      <c r="I509" s="45"/>
      <c r="J509" s="25">
        <v>0.95279999999999998</v>
      </c>
      <c r="K509" s="25"/>
      <c r="L509" s="25"/>
      <c r="M509" s="25">
        <v>5.45E-2</v>
      </c>
    </row>
    <row r="510" spans="1:13">
      <c r="A510" s="82" t="s">
        <v>130</v>
      </c>
      <c r="B510" s="13" t="s">
        <v>75</v>
      </c>
      <c r="C510" s="13" t="s">
        <v>186</v>
      </c>
      <c r="D510" s="13">
        <v>2012</v>
      </c>
      <c r="E510" s="13">
        <v>2012</v>
      </c>
      <c r="F510" s="13" t="s">
        <v>98</v>
      </c>
      <c r="G510" s="23">
        <v>1402</v>
      </c>
      <c r="H510" s="23">
        <v>2943</v>
      </c>
      <c r="I510" s="45"/>
      <c r="J510" s="25">
        <v>0.97299999999999998</v>
      </c>
      <c r="K510" s="25"/>
      <c r="L510" s="25"/>
      <c r="M510" s="25">
        <v>5.45E-2</v>
      </c>
    </row>
    <row r="511" spans="1:13">
      <c r="A511" s="82" t="s">
        <v>131</v>
      </c>
      <c r="B511" s="13" t="s">
        <v>76</v>
      </c>
      <c r="C511" s="13" t="s">
        <v>186</v>
      </c>
      <c r="D511" s="13">
        <v>2012</v>
      </c>
      <c r="E511" s="13">
        <v>2012</v>
      </c>
      <c r="F511" s="13" t="s">
        <v>98</v>
      </c>
      <c r="G511" s="23">
        <v>529333</v>
      </c>
      <c r="H511" s="23">
        <v>1110832</v>
      </c>
      <c r="I511" s="45"/>
      <c r="J511" s="25">
        <v>0.97509999999999997</v>
      </c>
      <c r="K511" s="25"/>
      <c r="L511" s="25"/>
      <c r="M511" s="25">
        <v>3.6900000000000002E-2</v>
      </c>
    </row>
    <row r="512" spans="1:13">
      <c r="A512" s="82" t="s">
        <v>132</v>
      </c>
      <c r="B512" s="13" t="s">
        <v>75</v>
      </c>
      <c r="C512" s="13" t="s">
        <v>186</v>
      </c>
      <c r="D512" s="13">
        <v>2012</v>
      </c>
      <c r="E512" s="13">
        <v>2012</v>
      </c>
      <c r="F512" s="13" t="s">
        <v>98</v>
      </c>
      <c r="G512" s="23">
        <v>10178</v>
      </c>
      <c r="H512" s="23">
        <v>25929</v>
      </c>
      <c r="I512" s="45"/>
      <c r="J512" s="25">
        <v>0.98470000000000002</v>
      </c>
      <c r="K512" s="25"/>
      <c r="L512" s="25"/>
      <c r="M512" s="25">
        <v>5.45E-2</v>
      </c>
    </row>
    <row r="513" spans="1:13">
      <c r="A513" s="82" t="s">
        <v>133</v>
      </c>
      <c r="B513" s="13" t="s">
        <v>75</v>
      </c>
      <c r="C513" s="13" t="s">
        <v>186</v>
      </c>
      <c r="D513" s="13">
        <v>2012</v>
      </c>
      <c r="E513" s="13">
        <v>2012</v>
      </c>
      <c r="F513" s="13" t="s">
        <v>98</v>
      </c>
      <c r="G513" s="23">
        <v>5582</v>
      </c>
      <c r="H513" s="23">
        <v>9472</v>
      </c>
      <c r="I513" s="45"/>
      <c r="J513" s="25">
        <v>0.97430000000000005</v>
      </c>
      <c r="K513" s="25"/>
      <c r="L513" s="25"/>
      <c r="M513" s="25">
        <v>5.45E-2</v>
      </c>
    </row>
    <row r="514" spans="1:13">
      <c r="A514" s="82" t="s">
        <v>134</v>
      </c>
      <c r="B514" s="13" t="s">
        <v>75</v>
      </c>
      <c r="C514" s="13" t="s">
        <v>186</v>
      </c>
      <c r="D514" s="13">
        <v>2012</v>
      </c>
      <c r="E514" s="13">
        <v>2012</v>
      </c>
      <c r="F514" s="13" t="s">
        <v>98</v>
      </c>
      <c r="G514" s="23">
        <v>849</v>
      </c>
      <c r="H514" s="23">
        <v>1735</v>
      </c>
      <c r="I514" s="45"/>
      <c r="J514" s="25">
        <v>0.91110000000000002</v>
      </c>
      <c r="K514" s="25"/>
      <c r="L514" s="25"/>
      <c r="M514" s="25">
        <v>5.45E-2</v>
      </c>
    </row>
    <row r="515" spans="1:13">
      <c r="A515" s="82" t="s">
        <v>135</v>
      </c>
      <c r="B515" s="13" t="s">
        <v>75</v>
      </c>
      <c r="C515" s="13" t="s">
        <v>186</v>
      </c>
      <c r="D515" s="13">
        <v>2012</v>
      </c>
      <c r="E515" s="13">
        <v>2012</v>
      </c>
      <c r="F515" s="13" t="s">
        <v>98</v>
      </c>
      <c r="G515" s="23">
        <v>7173</v>
      </c>
      <c r="H515" s="23">
        <v>13532</v>
      </c>
      <c r="I515" s="45"/>
      <c r="J515" s="25">
        <v>0.98819999999999997</v>
      </c>
      <c r="K515" s="25"/>
      <c r="L515" s="25"/>
      <c r="M515" s="25">
        <v>5.45E-2</v>
      </c>
    </row>
    <row r="516" spans="1:13">
      <c r="A516" s="82" t="s">
        <v>136</v>
      </c>
      <c r="B516" s="13" t="s">
        <v>75</v>
      </c>
      <c r="C516" s="13" t="s">
        <v>186</v>
      </c>
      <c r="D516" s="13">
        <v>2012</v>
      </c>
      <c r="E516" s="13">
        <v>2012</v>
      </c>
      <c r="F516" s="13" t="s">
        <v>98</v>
      </c>
      <c r="G516" s="23">
        <v>21889</v>
      </c>
      <c r="H516" s="23">
        <v>53436</v>
      </c>
      <c r="I516" s="45"/>
      <c r="J516" s="25">
        <v>0.99650000000000005</v>
      </c>
      <c r="K516" s="25"/>
      <c r="L516" s="25"/>
      <c r="M516" s="25">
        <v>1.95E-2</v>
      </c>
    </row>
    <row r="517" spans="1:13">
      <c r="A517" s="82" t="s">
        <v>137</v>
      </c>
      <c r="B517" s="13" t="s">
        <v>75</v>
      </c>
      <c r="C517" s="13" t="s">
        <v>186</v>
      </c>
      <c r="D517" s="13">
        <v>2012</v>
      </c>
      <c r="E517" s="13">
        <v>2012</v>
      </c>
      <c r="F517" s="13" t="s">
        <v>98</v>
      </c>
      <c r="G517" s="23">
        <v>427</v>
      </c>
      <c r="H517" s="23">
        <v>977</v>
      </c>
      <c r="I517" s="45"/>
      <c r="J517" s="25">
        <v>1</v>
      </c>
      <c r="K517" s="25"/>
      <c r="L517" s="25"/>
      <c r="M517" s="25">
        <v>5.45E-2</v>
      </c>
    </row>
    <row r="518" spans="1:13">
      <c r="A518" s="82" t="s">
        <v>138</v>
      </c>
      <c r="B518" s="13" t="s">
        <v>75</v>
      </c>
      <c r="C518" s="13" t="s">
        <v>186</v>
      </c>
      <c r="D518" s="13">
        <v>2012</v>
      </c>
      <c r="E518" s="13">
        <v>2012</v>
      </c>
      <c r="F518" s="13" t="s">
        <v>98</v>
      </c>
      <c r="G518" s="23">
        <v>379</v>
      </c>
      <c r="H518" s="23">
        <v>624</v>
      </c>
      <c r="I518" s="45"/>
      <c r="J518" s="25">
        <v>0.97219999999999995</v>
      </c>
      <c r="K518" s="25"/>
      <c r="L518" s="25"/>
      <c r="M518" s="25">
        <v>5.45E-2</v>
      </c>
    </row>
    <row r="519" spans="1:13">
      <c r="A519" s="82" t="s">
        <v>139</v>
      </c>
      <c r="B519" s="13" t="s">
        <v>75</v>
      </c>
      <c r="C519" s="13" t="s">
        <v>186</v>
      </c>
      <c r="D519" s="13">
        <v>2012</v>
      </c>
      <c r="E519" s="13">
        <v>2012</v>
      </c>
      <c r="F519" s="13" t="s">
        <v>98</v>
      </c>
      <c r="G519" s="23">
        <v>18446</v>
      </c>
      <c r="H519" s="23">
        <v>42071</v>
      </c>
      <c r="I519" s="45"/>
      <c r="J519" s="25">
        <v>1</v>
      </c>
      <c r="K519" s="25"/>
      <c r="L519" s="25"/>
      <c r="M519" s="25">
        <v>1.9300000000000001E-2</v>
      </c>
    </row>
    <row r="520" spans="1:13">
      <c r="A520" s="82" t="s">
        <v>140</v>
      </c>
      <c r="B520" s="13" t="s">
        <v>75</v>
      </c>
      <c r="C520" s="13" t="s">
        <v>186</v>
      </c>
      <c r="D520" s="13">
        <v>2012</v>
      </c>
      <c r="E520" s="13">
        <v>2012</v>
      </c>
      <c r="F520" s="13" t="s">
        <v>98</v>
      </c>
      <c r="G520" s="23">
        <v>3371</v>
      </c>
      <c r="H520" s="23">
        <v>7161</v>
      </c>
      <c r="I520" s="45"/>
      <c r="J520" s="25">
        <v>0.98880000000000001</v>
      </c>
      <c r="K520" s="25"/>
      <c r="L520" s="25"/>
      <c r="M520" s="25">
        <v>5.45E-2</v>
      </c>
    </row>
    <row r="521" spans="1:13">
      <c r="A521" s="82" t="s">
        <v>141</v>
      </c>
      <c r="B521" s="13" t="s">
        <v>75</v>
      </c>
      <c r="C521" s="13" t="s">
        <v>186</v>
      </c>
      <c r="D521" s="13">
        <v>2012</v>
      </c>
      <c r="E521" s="13">
        <v>2012</v>
      </c>
      <c r="F521" s="13" t="s">
        <v>98</v>
      </c>
      <c r="G521" s="23">
        <v>3704</v>
      </c>
      <c r="H521" s="23">
        <v>7139</v>
      </c>
      <c r="I521" s="45"/>
      <c r="J521" s="25">
        <v>0.99580000000000002</v>
      </c>
      <c r="K521" s="25"/>
      <c r="L521" s="25"/>
      <c r="M521" s="25">
        <v>5.45E-2</v>
      </c>
    </row>
    <row r="522" spans="1:13">
      <c r="A522" s="82" t="s">
        <v>142</v>
      </c>
      <c r="B522" s="13" t="s">
        <v>74</v>
      </c>
      <c r="C522" s="13" t="s">
        <v>186</v>
      </c>
      <c r="D522" s="13">
        <v>2012</v>
      </c>
      <c r="E522" s="13">
        <v>2012</v>
      </c>
      <c r="F522" s="13" t="s">
        <v>98</v>
      </c>
      <c r="G522" s="23">
        <v>99471</v>
      </c>
      <c r="H522" s="23">
        <v>222579</v>
      </c>
      <c r="I522" s="45"/>
      <c r="J522" s="25">
        <v>0.998</v>
      </c>
      <c r="K522" s="25"/>
      <c r="L522" s="25"/>
      <c r="M522" s="25">
        <v>1.8499999999999999E-2</v>
      </c>
    </row>
    <row r="523" spans="1:13">
      <c r="A523" s="82" t="s">
        <v>143</v>
      </c>
      <c r="B523" s="13" t="s">
        <v>74</v>
      </c>
      <c r="C523" s="13" t="s">
        <v>186</v>
      </c>
      <c r="D523" s="13">
        <v>2012</v>
      </c>
      <c r="E523" s="13">
        <v>2012</v>
      </c>
      <c r="F523" s="13" t="s">
        <v>98</v>
      </c>
      <c r="G523" s="23">
        <v>8131</v>
      </c>
      <c r="H523" s="23">
        <v>17793</v>
      </c>
      <c r="I523" s="45"/>
      <c r="J523" s="25">
        <v>0.98809999999999998</v>
      </c>
      <c r="K523" s="25"/>
      <c r="L523" s="25"/>
      <c r="M523" s="25">
        <v>5.45E-2</v>
      </c>
    </row>
    <row r="524" spans="1:13">
      <c r="A524" s="82" t="s">
        <v>144</v>
      </c>
      <c r="B524" s="13" t="s">
        <v>75</v>
      </c>
      <c r="C524" s="13" t="s">
        <v>186</v>
      </c>
      <c r="D524" s="13">
        <v>2012</v>
      </c>
      <c r="E524" s="13">
        <v>2012</v>
      </c>
      <c r="F524" s="13" t="s">
        <v>98</v>
      </c>
      <c r="G524" s="23">
        <v>731</v>
      </c>
      <c r="H524" s="23">
        <v>1592</v>
      </c>
      <c r="I524" s="45"/>
      <c r="J524" s="25">
        <v>1</v>
      </c>
      <c r="K524" s="25"/>
      <c r="L524" s="25"/>
      <c r="M524" s="25">
        <v>5.45E-2</v>
      </c>
    </row>
    <row r="525" spans="1:13">
      <c r="A525" s="82" t="s">
        <v>145</v>
      </c>
      <c r="B525" s="13" t="s">
        <v>75</v>
      </c>
      <c r="C525" s="13" t="s">
        <v>186</v>
      </c>
      <c r="D525" s="13">
        <v>2012</v>
      </c>
      <c r="E525" s="13">
        <v>2012</v>
      </c>
      <c r="F525" s="13" t="s">
        <v>98</v>
      </c>
      <c r="G525" s="23">
        <v>111790</v>
      </c>
      <c r="H525" s="23">
        <v>273290</v>
      </c>
      <c r="I525" s="45"/>
      <c r="J525" s="25">
        <v>0.99990000000000001</v>
      </c>
      <c r="K525" s="25"/>
      <c r="L525" s="25"/>
      <c r="M525" s="25">
        <v>3.6600000000000001E-2</v>
      </c>
    </row>
    <row r="526" spans="1:13">
      <c r="A526" s="82" t="s">
        <v>146</v>
      </c>
      <c r="B526" s="13" t="s">
        <v>74</v>
      </c>
      <c r="C526" s="13" t="s">
        <v>186</v>
      </c>
      <c r="D526" s="13">
        <v>2012</v>
      </c>
      <c r="E526" s="13">
        <v>2012</v>
      </c>
      <c r="F526" s="13" t="s">
        <v>98</v>
      </c>
      <c r="G526" s="23">
        <v>92050</v>
      </c>
      <c r="H526" s="23">
        <v>207217</v>
      </c>
      <c r="I526" s="45"/>
      <c r="J526" s="25">
        <v>0.98709999999999998</v>
      </c>
      <c r="K526" s="25"/>
      <c r="L526" s="25"/>
      <c r="M526" s="25">
        <v>2.4899999999999999E-2</v>
      </c>
    </row>
    <row r="527" spans="1:13">
      <c r="A527" s="82" t="s">
        <v>147</v>
      </c>
      <c r="B527" s="13" t="s">
        <v>75</v>
      </c>
      <c r="C527" s="13" t="s">
        <v>186</v>
      </c>
      <c r="D527" s="13">
        <v>2012</v>
      </c>
      <c r="E527" s="13">
        <v>2012</v>
      </c>
      <c r="F527" s="13" t="s">
        <v>98</v>
      </c>
      <c r="G527" s="23">
        <v>2604</v>
      </c>
      <c r="H527" s="23">
        <v>6120</v>
      </c>
      <c r="I527" s="45"/>
      <c r="J527" s="25">
        <v>0.98819999999999997</v>
      </c>
      <c r="K527" s="25"/>
      <c r="L527" s="25"/>
      <c r="M527" s="25">
        <v>5.45E-2</v>
      </c>
    </row>
    <row r="528" spans="1:13">
      <c r="A528" s="82" t="s">
        <v>148</v>
      </c>
      <c r="B528" s="13" t="s">
        <v>75</v>
      </c>
      <c r="C528" s="13" t="s">
        <v>186</v>
      </c>
      <c r="D528" s="13">
        <v>2012</v>
      </c>
      <c r="E528" s="13">
        <v>2012</v>
      </c>
      <c r="F528" s="13" t="s">
        <v>98</v>
      </c>
      <c r="G528" s="23">
        <v>154161</v>
      </c>
      <c r="H528" s="23">
        <v>366371</v>
      </c>
      <c r="I528" s="45"/>
      <c r="J528" s="25">
        <v>0.99919999999999998</v>
      </c>
      <c r="K528" s="25"/>
      <c r="L528" s="25"/>
      <c r="M528" s="25">
        <v>1.7299999999999999E-2</v>
      </c>
    </row>
    <row r="529" spans="1:13">
      <c r="A529" s="82" t="s">
        <v>149</v>
      </c>
      <c r="B529" s="13" t="s">
        <v>74</v>
      </c>
      <c r="C529" s="13" t="s">
        <v>186</v>
      </c>
      <c r="D529" s="13">
        <v>2012</v>
      </c>
      <c r="E529" s="13">
        <v>2012</v>
      </c>
      <c r="F529" s="13" t="s">
        <v>98</v>
      </c>
      <c r="G529" s="23">
        <v>113514</v>
      </c>
      <c r="H529" s="23">
        <v>251038</v>
      </c>
      <c r="I529" s="45"/>
      <c r="J529" s="25">
        <v>0.9788</v>
      </c>
      <c r="K529" s="25"/>
      <c r="L529" s="25"/>
      <c r="M529" s="25">
        <v>7.2800000000000004E-2</v>
      </c>
    </row>
    <row r="530" spans="1:13">
      <c r="A530" s="82" t="s">
        <v>150</v>
      </c>
      <c r="B530" s="13" t="s">
        <v>74</v>
      </c>
      <c r="C530" s="13" t="s">
        <v>186</v>
      </c>
      <c r="D530" s="13">
        <v>2012</v>
      </c>
      <c r="E530" s="13">
        <v>2012</v>
      </c>
      <c r="F530" s="13" t="s">
        <v>98</v>
      </c>
      <c r="G530" s="23">
        <v>32640</v>
      </c>
      <c r="H530" s="23">
        <v>50991</v>
      </c>
      <c r="I530" s="45"/>
      <c r="J530" s="25">
        <v>0.9839</v>
      </c>
      <c r="K530" s="25"/>
      <c r="L530" s="25"/>
      <c r="M530" s="25">
        <v>3.4299999999999997E-2</v>
      </c>
    </row>
    <row r="531" spans="1:13">
      <c r="A531" s="82" t="s">
        <v>151</v>
      </c>
      <c r="B531" s="13" t="s">
        <v>75</v>
      </c>
      <c r="C531" s="13" t="s">
        <v>186</v>
      </c>
      <c r="D531" s="13">
        <v>2012</v>
      </c>
      <c r="E531" s="13">
        <v>2012</v>
      </c>
      <c r="F531" s="13" t="s">
        <v>98</v>
      </c>
      <c r="G531" s="23">
        <v>44289</v>
      </c>
      <c r="H531" s="23">
        <v>108441</v>
      </c>
      <c r="I531" s="45"/>
      <c r="J531" s="25">
        <v>0.98519999999999996</v>
      </c>
      <c r="K531" s="25"/>
      <c r="L531" s="25"/>
      <c r="M531" s="25">
        <v>2.87E-2</v>
      </c>
    </row>
    <row r="532" spans="1:13">
      <c r="A532" s="82" t="s">
        <v>152</v>
      </c>
      <c r="B532" s="13" t="s">
        <v>74</v>
      </c>
      <c r="C532" s="13" t="s">
        <v>186</v>
      </c>
      <c r="D532" s="13">
        <v>2012</v>
      </c>
      <c r="E532" s="13">
        <v>2012</v>
      </c>
      <c r="F532" s="13" t="s">
        <v>98</v>
      </c>
      <c r="G532" s="23">
        <v>8822</v>
      </c>
      <c r="H532" s="23">
        <v>17266</v>
      </c>
      <c r="I532" s="45"/>
      <c r="J532" s="25">
        <v>0.94710000000000005</v>
      </c>
      <c r="K532" s="25"/>
      <c r="L532" s="25"/>
      <c r="M532" s="25">
        <v>5.45E-2</v>
      </c>
    </row>
    <row r="533" spans="1:13">
      <c r="A533" s="82" t="s">
        <v>153</v>
      </c>
      <c r="B533" s="13" t="s">
        <v>74</v>
      </c>
      <c r="C533" s="13" t="s">
        <v>186</v>
      </c>
      <c r="D533" s="13">
        <v>2012</v>
      </c>
      <c r="E533" s="13">
        <v>2012</v>
      </c>
      <c r="F533" s="13" t="s">
        <v>98</v>
      </c>
      <c r="G533" s="23">
        <v>13760</v>
      </c>
      <c r="H533" s="23">
        <v>28677</v>
      </c>
      <c r="I533" s="45"/>
      <c r="J533" s="25">
        <v>0.94359999999999999</v>
      </c>
      <c r="K533" s="25"/>
      <c r="L533" s="25"/>
      <c r="M533" s="25">
        <v>5.45E-2</v>
      </c>
    </row>
    <row r="534" spans="1:13">
      <c r="A534" s="82" t="s">
        <v>154</v>
      </c>
      <c r="B534" s="13" t="s">
        <v>74</v>
      </c>
      <c r="C534" s="13" t="s">
        <v>186</v>
      </c>
      <c r="D534" s="13">
        <v>2012</v>
      </c>
      <c r="E534" s="13">
        <v>2012</v>
      </c>
      <c r="F534" s="13" t="s">
        <v>98</v>
      </c>
      <c r="G534" s="23">
        <v>13910</v>
      </c>
      <c r="H534" s="23">
        <v>31429</v>
      </c>
      <c r="I534" s="45"/>
      <c r="J534" s="25">
        <v>0.94269999999999998</v>
      </c>
      <c r="K534" s="25"/>
      <c r="L534" s="25"/>
      <c r="M534" s="25">
        <v>5.45E-2</v>
      </c>
    </row>
    <row r="535" spans="1:13">
      <c r="A535" s="82" t="s">
        <v>155</v>
      </c>
      <c r="B535" s="13" t="s">
        <v>74</v>
      </c>
      <c r="C535" s="13" t="s">
        <v>186</v>
      </c>
      <c r="D535" s="13">
        <v>2012</v>
      </c>
      <c r="E535" s="13">
        <v>2012</v>
      </c>
      <c r="F535" s="13" t="s">
        <v>98</v>
      </c>
      <c r="G535" s="23">
        <v>49712</v>
      </c>
      <c r="H535" s="23">
        <v>106913</v>
      </c>
      <c r="I535" s="45"/>
      <c r="J535" s="25">
        <v>0.88680000000000003</v>
      </c>
      <c r="K535" s="25"/>
      <c r="L535" s="25"/>
      <c r="M535" s="25">
        <v>8.0999999999999996E-3</v>
      </c>
    </row>
    <row r="536" spans="1:13">
      <c r="A536" s="82" t="s">
        <v>156</v>
      </c>
      <c r="B536" s="13" t="s">
        <v>74</v>
      </c>
      <c r="C536" s="13" t="s">
        <v>186</v>
      </c>
      <c r="D536" s="13">
        <v>2012</v>
      </c>
      <c r="E536" s="13">
        <v>2012</v>
      </c>
      <c r="F536" s="13" t="s">
        <v>98</v>
      </c>
      <c r="G536" s="23">
        <v>10919</v>
      </c>
      <c r="H536" s="23">
        <v>21311</v>
      </c>
      <c r="I536" s="45"/>
      <c r="J536" s="25">
        <v>0.95130000000000003</v>
      </c>
      <c r="K536" s="25"/>
      <c r="L536" s="25"/>
      <c r="M536" s="25">
        <v>5.45E-2</v>
      </c>
    </row>
    <row r="537" spans="1:13">
      <c r="A537" s="82" t="s">
        <v>157</v>
      </c>
      <c r="B537" s="13" t="s">
        <v>75</v>
      </c>
      <c r="C537" s="13" t="s">
        <v>186</v>
      </c>
      <c r="D537" s="13">
        <v>2012</v>
      </c>
      <c r="E537" s="13">
        <v>2012</v>
      </c>
      <c r="F537" s="13" t="s">
        <v>98</v>
      </c>
      <c r="G537" s="23">
        <v>12394</v>
      </c>
      <c r="H537" s="23">
        <v>24885</v>
      </c>
      <c r="I537" s="45"/>
      <c r="J537" s="25">
        <v>0.97409999999999997</v>
      </c>
      <c r="K537" s="25"/>
      <c r="L537" s="25"/>
      <c r="M537" s="25">
        <v>5.45E-2</v>
      </c>
    </row>
    <row r="538" spans="1:13">
      <c r="A538" s="82" t="s">
        <v>158</v>
      </c>
      <c r="B538" s="13" t="s">
        <v>75</v>
      </c>
      <c r="C538" s="13" t="s">
        <v>186</v>
      </c>
      <c r="D538" s="13">
        <v>2012</v>
      </c>
      <c r="E538" s="13">
        <v>2012</v>
      </c>
      <c r="F538" s="13" t="s">
        <v>98</v>
      </c>
      <c r="G538" s="23">
        <v>153</v>
      </c>
      <c r="H538" s="23">
        <v>280</v>
      </c>
      <c r="I538" s="45"/>
      <c r="J538" s="25">
        <v>1</v>
      </c>
      <c r="K538" s="25"/>
      <c r="L538" s="25"/>
      <c r="M538" s="25">
        <v>5.45E-2</v>
      </c>
    </row>
    <row r="539" spans="1:13">
      <c r="A539" s="82" t="s">
        <v>159</v>
      </c>
      <c r="B539" s="13" t="s">
        <v>75</v>
      </c>
      <c r="C539" s="13" t="s">
        <v>186</v>
      </c>
      <c r="D539" s="13">
        <v>2012</v>
      </c>
      <c r="E539" s="13">
        <v>2012</v>
      </c>
      <c r="F539" s="13" t="s">
        <v>98</v>
      </c>
      <c r="G539" s="23">
        <v>2725</v>
      </c>
      <c r="H539" s="23">
        <v>6094</v>
      </c>
      <c r="I539" s="45"/>
      <c r="J539" s="25">
        <v>1</v>
      </c>
      <c r="K539" s="25"/>
      <c r="L539" s="25"/>
      <c r="M539" s="25">
        <v>5.45E-2</v>
      </c>
    </row>
    <row r="540" spans="1:13">
      <c r="A540" s="82" t="s">
        <v>160</v>
      </c>
      <c r="B540" s="13" t="s">
        <v>74</v>
      </c>
      <c r="C540" s="13" t="s">
        <v>186</v>
      </c>
      <c r="D540" s="13">
        <v>2012</v>
      </c>
      <c r="E540" s="13">
        <v>2012</v>
      </c>
      <c r="F540" s="13" t="s">
        <v>98</v>
      </c>
      <c r="G540" s="23">
        <v>20106</v>
      </c>
      <c r="H540" s="23">
        <v>40560</v>
      </c>
      <c r="I540" s="45"/>
      <c r="J540" s="25">
        <v>0.94030000000000002</v>
      </c>
      <c r="K540" s="25"/>
      <c r="L540" s="25"/>
      <c r="M540" s="25">
        <v>1.3299999999999999E-2</v>
      </c>
    </row>
    <row r="541" spans="1:13">
      <c r="A541" s="82" t="s">
        <v>161</v>
      </c>
      <c r="B541" s="13" t="s">
        <v>74</v>
      </c>
      <c r="C541" s="13" t="s">
        <v>186</v>
      </c>
      <c r="D541" s="13">
        <v>2012</v>
      </c>
      <c r="E541" s="13">
        <v>2012</v>
      </c>
      <c r="F541" s="13" t="s">
        <v>98</v>
      </c>
      <c r="G541" s="23">
        <v>18393</v>
      </c>
      <c r="H541" s="23">
        <v>34383</v>
      </c>
      <c r="I541" s="45"/>
      <c r="J541" s="25">
        <v>0.94720000000000004</v>
      </c>
      <c r="K541" s="25"/>
      <c r="L541" s="25"/>
      <c r="M541" s="25">
        <v>5.45E-2</v>
      </c>
    </row>
    <row r="542" spans="1:13">
      <c r="A542" s="82" t="s">
        <v>162</v>
      </c>
      <c r="B542" s="13" t="s">
        <v>75</v>
      </c>
      <c r="C542" s="13" t="s">
        <v>186</v>
      </c>
      <c r="D542" s="13">
        <v>2012</v>
      </c>
      <c r="E542" s="13">
        <v>2012</v>
      </c>
      <c r="F542" s="13" t="s">
        <v>98</v>
      </c>
      <c r="G542" s="23">
        <v>40425</v>
      </c>
      <c r="H542" s="23">
        <v>89189</v>
      </c>
      <c r="I542" s="45"/>
      <c r="J542" s="25">
        <v>1</v>
      </c>
      <c r="K542" s="25"/>
      <c r="L542" s="25"/>
      <c r="M542" s="25">
        <v>2.2800000000000001E-2</v>
      </c>
    </row>
    <row r="543" spans="1:13">
      <c r="A543" s="82" t="s">
        <v>163</v>
      </c>
      <c r="B543" s="13" t="s">
        <v>75</v>
      </c>
      <c r="C543" s="13" t="s">
        <v>186</v>
      </c>
      <c r="D543" s="13">
        <v>2012</v>
      </c>
      <c r="E543" s="13">
        <v>2012</v>
      </c>
      <c r="F543" s="13" t="s">
        <v>98</v>
      </c>
      <c r="G543" s="23">
        <v>4896</v>
      </c>
      <c r="H543" s="23">
        <v>11771</v>
      </c>
      <c r="I543" s="45"/>
      <c r="J543" s="25">
        <v>0.94920000000000004</v>
      </c>
      <c r="K543" s="25"/>
      <c r="L543" s="25"/>
      <c r="M543" s="25">
        <v>5.45E-2</v>
      </c>
    </row>
    <row r="544" spans="1:13">
      <c r="A544" s="82" t="s">
        <v>164</v>
      </c>
      <c r="B544" s="13" t="s">
        <v>75</v>
      </c>
      <c r="C544" s="13" t="s">
        <v>186</v>
      </c>
      <c r="D544" s="13">
        <v>2012</v>
      </c>
      <c r="E544" s="13">
        <v>2012</v>
      </c>
      <c r="F544" s="13" t="s">
        <v>98</v>
      </c>
      <c r="G544" s="23">
        <v>4207</v>
      </c>
      <c r="H544" s="23">
        <v>9846</v>
      </c>
      <c r="I544" s="45"/>
      <c r="J544" s="25">
        <v>0.90910000000000002</v>
      </c>
      <c r="K544" s="25"/>
      <c r="L544" s="25"/>
      <c r="M544" s="25">
        <v>5.45E-2</v>
      </c>
    </row>
    <row r="545" spans="1:30">
      <c r="A545" s="82" t="s">
        <v>165</v>
      </c>
      <c r="B545" s="13" t="s">
        <v>75</v>
      </c>
      <c r="C545" s="13" t="s">
        <v>186</v>
      </c>
      <c r="D545" s="13">
        <v>2012</v>
      </c>
      <c r="E545" s="13">
        <v>2012</v>
      </c>
      <c r="F545" s="13" t="s">
        <v>98</v>
      </c>
      <c r="G545" s="23">
        <v>818</v>
      </c>
      <c r="H545" s="23">
        <v>1641</v>
      </c>
      <c r="I545" s="45"/>
      <c r="J545" s="25">
        <v>1</v>
      </c>
      <c r="K545" s="25"/>
      <c r="L545" s="25"/>
      <c r="M545" s="25">
        <v>5.45E-2</v>
      </c>
    </row>
    <row r="546" spans="1:30">
      <c r="A546" s="82" t="s">
        <v>166</v>
      </c>
      <c r="B546" s="13" t="s">
        <v>74</v>
      </c>
      <c r="C546" s="13" t="s">
        <v>186</v>
      </c>
      <c r="D546" s="13">
        <v>2012</v>
      </c>
      <c r="E546" s="13">
        <v>2012</v>
      </c>
      <c r="F546" s="13" t="s">
        <v>98</v>
      </c>
      <c r="G546" s="23">
        <v>44792</v>
      </c>
      <c r="H546" s="23">
        <v>110476</v>
      </c>
      <c r="I546" s="45"/>
      <c r="J546" s="25">
        <v>1</v>
      </c>
      <c r="K546" s="25"/>
      <c r="L546" s="25"/>
      <c r="M546" s="25">
        <v>1.8100000000000002E-2</v>
      </c>
    </row>
    <row r="547" spans="1:30">
      <c r="A547" s="82" t="s">
        <v>167</v>
      </c>
      <c r="B547" s="13" t="s">
        <v>75</v>
      </c>
      <c r="C547" s="13" t="s">
        <v>186</v>
      </c>
      <c r="D547" s="13">
        <v>2012</v>
      </c>
      <c r="E547" s="13">
        <v>2012</v>
      </c>
      <c r="F547" s="13" t="s">
        <v>98</v>
      </c>
      <c r="G547" s="23">
        <v>2751</v>
      </c>
      <c r="H547" s="23">
        <v>5122</v>
      </c>
      <c r="I547" s="45"/>
      <c r="J547" s="25">
        <v>0.97789999999999999</v>
      </c>
      <c r="K547" s="25"/>
      <c r="L547" s="25"/>
      <c r="M547" s="25">
        <v>5.45E-2</v>
      </c>
    </row>
    <row r="548" spans="1:30">
      <c r="A548" s="82" t="s">
        <v>168</v>
      </c>
      <c r="B548" s="13" t="s">
        <v>74</v>
      </c>
      <c r="C548" s="13" t="s">
        <v>186</v>
      </c>
      <c r="D548" s="13">
        <v>2012</v>
      </c>
      <c r="E548" s="13">
        <v>2012</v>
      </c>
      <c r="F548" s="13" t="s">
        <v>98</v>
      </c>
      <c r="G548" s="23">
        <v>31490</v>
      </c>
      <c r="H548" s="23">
        <v>65458</v>
      </c>
      <c r="I548" s="45"/>
      <c r="J548" s="25">
        <v>0.98580000000000001</v>
      </c>
      <c r="K548" s="25"/>
      <c r="L548" s="25"/>
      <c r="M548" s="25">
        <v>1.5699999999999999E-2</v>
      </c>
    </row>
    <row r="549" spans="1:30">
      <c r="A549" s="82" t="s">
        <v>169</v>
      </c>
      <c r="B549" s="13" t="s">
        <v>74</v>
      </c>
      <c r="C549" s="13" t="s">
        <v>186</v>
      </c>
      <c r="D549" s="13">
        <v>2012</v>
      </c>
      <c r="E549" s="13">
        <v>2012</v>
      </c>
      <c r="F549" s="13" t="s">
        <v>98</v>
      </c>
      <c r="G549" s="23">
        <v>7792</v>
      </c>
      <c r="H549" s="23">
        <v>16907</v>
      </c>
      <c r="I549" s="45"/>
      <c r="J549" s="25">
        <v>0.875</v>
      </c>
      <c r="K549" s="25"/>
      <c r="L549" s="25"/>
      <c r="M549" s="25">
        <v>5.45E-2</v>
      </c>
    </row>
    <row r="550" spans="1:30">
      <c r="A550" s="82" t="s">
        <v>170</v>
      </c>
      <c r="B550" s="13" t="s">
        <v>75</v>
      </c>
      <c r="C550" s="13" t="s">
        <v>186</v>
      </c>
      <c r="D550" s="13">
        <v>2012</v>
      </c>
      <c r="E550" s="13">
        <v>2012</v>
      </c>
      <c r="F550" s="13" t="s">
        <v>98</v>
      </c>
      <c r="G550" s="23">
        <v>5694</v>
      </c>
      <c r="H550" s="23">
        <v>12843</v>
      </c>
      <c r="I550" s="45"/>
      <c r="J550" s="25">
        <v>1</v>
      </c>
      <c r="K550" s="25"/>
      <c r="L550" s="25"/>
      <c r="M550" s="25">
        <v>5.45E-2</v>
      </c>
    </row>
    <row r="551" spans="1:30">
      <c r="A551" s="48" t="s">
        <v>276</v>
      </c>
      <c r="B551" s="13" t="s">
        <v>66</v>
      </c>
      <c r="C551" s="13" t="s">
        <v>65</v>
      </c>
      <c r="D551" s="13">
        <v>2012</v>
      </c>
      <c r="E551" s="13">
        <v>2013</v>
      </c>
      <c r="F551" s="13" t="s">
        <v>98</v>
      </c>
      <c r="G551" s="110"/>
      <c r="H551" s="110"/>
      <c r="I551" s="110"/>
      <c r="J551" s="111"/>
      <c r="K551" s="111"/>
      <c r="L551" s="25">
        <v>0.254</v>
      </c>
      <c r="M551" s="25">
        <v>5.3999999999999999E-2</v>
      </c>
    </row>
    <row r="552" spans="1:30">
      <c r="A552" s="48" t="s">
        <v>171</v>
      </c>
      <c r="B552" s="13" t="s">
        <v>66</v>
      </c>
      <c r="C552" s="13" t="s">
        <v>65</v>
      </c>
      <c r="D552" s="13">
        <v>2012</v>
      </c>
      <c r="E552" s="13">
        <v>2013</v>
      </c>
      <c r="F552" s="13" t="s">
        <v>98</v>
      </c>
      <c r="G552" s="23">
        <v>1887860</v>
      </c>
      <c r="H552" s="23">
        <v>4147355</v>
      </c>
      <c r="I552" s="45">
        <v>7645254</v>
      </c>
      <c r="J552" s="25">
        <v>0.97719999999999996</v>
      </c>
      <c r="K552" s="25"/>
      <c r="L552" s="25"/>
      <c r="M552" s="25">
        <v>3.1600000000000003E-2</v>
      </c>
      <c r="N552" s="13"/>
      <c r="O552" s="13"/>
      <c r="P552" s="13"/>
      <c r="Q552" s="13"/>
      <c r="R552" s="13"/>
      <c r="S552" s="13"/>
      <c r="T552" s="13"/>
      <c r="U552" s="13"/>
      <c r="V552" s="13"/>
      <c r="W552" s="13"/>
      <c r="X552" s="13"/>
      <c r="Y552" s="13"/>
      <c r="Z552" s="13"/>
      <c r="AA552" s="13"/>
      <c r="AB552" s="13"/>
      <c r="AC552" s="13"/>
      <c r="AD552" s="13"/>
    </row>
    <row r="553" spans="1:30">
      <c r="A553" s="48" t="s">
        <v>172</v>
      </c>
      <c r="B553" s="13" t="s">
        <v>74</v>
      </c>
      <c r="C553" s="13" t="s">
        <v>65</v>
      </c>
      <c r="D553" s="13">
        <v>2012</v>
      </c>
      <c r="E553" s="13">
        <v>2013</v>
      </c>
      <c r="F553" s="13" t="s">
        <v>98</v>
      </c>
      <c r="G553" s="23">
        <v>63121</v>
      </c>
      <c r="H553" s="23">
        <v>126571</v>
      </c>
      <c r="I553" s="45">
        <v>254233</v>
      </c>
      <c r="J553" s="25">
        <v>0.92649999999999999</v>
      </c>
      <c r="K553" s="25"/>
      <c r="L553" s="25"/>
      <c r="M553" s="25">
        <v>4.8300000000000003E-2</v>
      </c>
    </row>
    <row r="554" spans="1:30">
      <c r="A554" s="48" t="s">
        <v>173</v>
      </c>
      <c r="B554" s="13" t="s">
        <v>75</v>
      </c>
      <c r="C554" s="13" t="s">
        <v>65</v>
      </c>
      <c r="D554" s="13">
        <v>2012</v>
      </c>
      <c r="E554" s="13">
        <v>2013</v>
      </c>
      <c r="F554" s="13" t="s">
        <v>98</v>
      </c>
      <c r="G554" s="23">
        <v>80</v>
      </c>
      <c r="H554" s="23">
        <v>137</v>
      </c>
      <c r="I554" s="45">
        <v>194</v>
      </c>
      <c r="J554" s="25">
        <v>1</v>
      </c>
      <c r="K554" s="25"/>
      <c r="L554" s="25"/>
      <c r="M554" s="25">
        <v>6.7299999999999999E-2</v>
      </c>
    </row>
    <row r="555" spans="1:30">
      <c r="A555" s="48" t="s">
        <v>174</v>
      </c>
      <c r="B555" s="13" t="s">
        <v>75</v>
      </c>
      <c r="C555" s="13" t="s">
        <v>65</v>
      </c>
      <c r="D555" s="13">
        <v>2012</v>
      </c>
      <c r="E555" s="13">
        <v>2013</v>
      </c>
      <c r="F555" s="13" t="s">
        <v>98</v>
      </c>
      <c r="G555" s="23">
        <v>1733</v>
      </c>
      <c r="H555" s="23">
        <v>3340</v>
      </c>
      <c r="I555" s="45">
        <v>4488</v>
      </c>
      <c r="J555" s="25">
        <v>0.97299999999999998</v>
      </c>
      <c r="K555" s="25"/>
      <c r="L555" s="25"/>
      <c r="M555" s="25">
        <v>6.7299999999999999E-2</v>
      </c>
    </row>
    <row r="556" spans="1:30">
      <c r="A556" s="48" t="s">
        <v>175</v>
      </c>
      <c r="B556" s="13" t="s">
        <v>75</v>
      </c>
      <c r="C556" s="13" t="s">
        <v>65</v>
      </c>
      <c r="D556" s="13">
        <v>2012</v>
      </c>
      <c r="E556" s="13">
        <v>2013</v>
      </c>
      <c r="F556" s="13" t="s">
        <v>98</v>
      </c>
      <c r="G556" s="23">
        <v>14325</v>
      </c>
      <c r="H556" s="23">
        <v>29899</v>
      </c>
      <c r="I556" s="45">
        <v>51428</v>
      </c>
      <c r="J556" s="25">
        <v>0.91549999999999998</v>
      </c>
      <c r="K556" s="25"/>
      <c r="L556" s="25"/>
      <c r="M556" s="25">
        <v>6.7299999999999999E-2</v>
      </c>
    </row>
    <row r="557" spans="1:30">
      <c r="A557" s="48" t="s">
        <v>176</v>
      </c>
      <c r="B557" s="13" t="s">
        <v>75</v>
      </c>
      <c r="C557" s="13" t="s">
        <v>65</v>
      </c>
      <c r="D557" s="13">
        <v>2012</v>
      </c>
      <c r="E557" s="13">
        <v>2013</v>
      </c>
      <c r="F557" s="13" t="s">
        <v>98</v>
      </c>
      <c r="G557" s="23">
        <v>2491</v>
      </c>
      <c r="H557" s="23">
        <v>4951</v>
      </c>
      <c r="I557" s="45">
        <v>6728</v>
      </c>
      <c r="J557" s="25">
        <v>0.98719999999999997</v>
      </c>
      <c r="K557" s="25"/>
      <c r="L557" s="25"/>
      <c r="M557" s="25">
        <v>6.7299999999999999E-2</v>
      </c>
    </row>
    <row r="558" spans="1:30">
      <c r="A558" s="48" t="s">
        <v>177</v>
      </c>
      <c r="B558" s="13" t="s">
        <v>75</v>
      </c>
      <c r="C558" s="13" t="s">
        <v>65</v>
      </c>
      <c r="D558" s="13">
        <v>2012</v>
      </c>
      <c r="E558" s="13">
        <v>2013</v>
      </c>
      <c r="F558" s="13" t="s">
        <v>98</v>
      </c>
      <c r="G558" s="23">
        <v>648</v>
      </c>
      <c r="H558" s="23">
        <v>1600</v>
      </c>
      <c r="I558" s="45">
        <v>4648</v>
      </c>
      <c r="J558" s="25">
        <v>1</v>
      </c>
      <c r="K558" s="25"/>
      <c r="L558" s="25"/>
      <c r="M558" s="25">
        <v>6.7299999999999999E-2</v>
      </c>
    </row>
    <row r="559" spans="1:30">
      <c r="A559" s="48" t="s">
        <v>178</v>
      </c>
      <c r="B559" s="13" t="s">
        <v>74</v>
      </c>
      <c r="C559" s="13" t="s">
        <v>65</v>
      </c>
      <c r="D559" s="13">
        <v>2012</v>
      </c>
      <c r="E559" s="13">
        <v>2013</v>
      </c>
      <c r="F559" s="13" t="s">
        <v>98</v>
      </c>
      <c r="G559" s="23">
        <v>33886</v>
      </c>
      <c r="H559" s="23">
        <v>70227</v>
      </c>
      <c r="I559" s="45">
        <v>145033</v>
      </c>
      <c r="J559" s="25">
        <v>0.94130000000000003</v>
      </c>
      <c r="K559" s="25"/>
      <c r="L559" s="25"/>
      <c r="M559" s="25">
        <v>0</v>
      </c>
    </row>
    <row r="560" spans="1:30">
      <c r="A560" s="48" t="s">
        <v>179</v>
      </c>
      <c r="B560" s="13" t="s">
        <v>75</v>
      </c>
      <c r="C560" s="13" t="s">
        <v>65</v>
      </c>
      <c r="D560" s="13">
        <v>2012</v>
      </c>
      <c r="E560" s="13">
        <v>2013</v>
      </c>
      <c r="F560" s="13" t="s">
        <v>98</v>
      </c>
      <c r="G560" s="23">
        <v>2566</v>
      </c>
      <c r="H560" s="23">
        <v>5247</v>
      </c>
      <c r="I560" s="45">
        <v>7975</v>
      </c>
      <c r="J560" s="25">
        <v>1</v>
      </c>
      <c r="K560" s="25"/>
      <c r="L560" s="25"/>
      <c r="M560" s="25">
        <v>6.7299999999999999E-2</v>
      </c>
    </row>
    <row r="561" spans="1:13">
      <c r="A561" s="48" t="s">
        <v>180</v>
      </c>
      <c r="B561" s="13" t="s">
        <v>75</v>
      </c>
      <c r="C561" s="13" t="s">
        <v>65</v>
      </c>
      <c r="D561" s="13">
        <v>2012</v>
      </c>
      <c r="E561" s="13">
        <v>2013</v>
      </c>
      <c r="F561" s="13" t="s">
        <v>98</v>
      </c>
      <c r="G561" s="23">
        <v>6224</v>
      </c>
      <c r="H561" s="23">
        <v>11772</v>
      </c>
      <c r="I561" s="45">
        <v>19065</v>
      </c>
      <c r="J561" s="25">
        <v>1</v>
      </c>
      <c r="K561" s="25"/>
      <c r="L561" s="25"/>
      <c r="M561" s="25">
        <v>6.7299999999999999E-2</v>
      </c>
    </row>
    <row r="562" spans="1:13">
      <c r="A562" s="82" t="s">
        <v>122</v>
      </c>
      <c r="B562" s="13" t="s">
        <v>74</v>
      </c>
      <c r="C562" s="13" t="s">
        <v>65</v>
      </c>
      <c r="D562" s="13">
        <v>2012</v>
      </c>
      <c r="E562" s="13">
        <v>2013</v>
      </c>
      <c r="F562" s="13" t="s">
        <v>98</v>
      </c>
      <c r="G562" s="23">
        <v>89468</v>
      </c>
      <c r="H562" s="23">
        <v>215286</v>
      </c>
      <c r="I562" s="45">
        <v>318070</v>
      </c>
      <c r="J562" s="25">
        <v>0.98429999999999995</v>
      </c>
      <c r="K562" s="25"/>
      <c r="L562" s="25"/>
      <c r="M562" s="25">
        <v>0</v>
      </c>
    </row>
    <row r="563" spans="1:13">
      <c r="A563" s="82" t="s">
        <v>123</v>
      </c>
      <c r="B563" s="13" t="s">
        <v>75</v>
      </c>
      <c r="C563" s="13" t="s">
        <v>65</v>
      </c>
      <c r="D563" s="13">
        <v>2012</v>
      </c>
      <c r="E563" s="13">
        <v>2013</v>
      </c>
      <c r="F563" s="13" t="s">
        <v>98</v>
      </c>
      <c r="G563" s="23">
        <v>1392</v>
      </c>
      <c r="H563" s="23">
        <v>3436</v>
      </c>
      <c r="I563" s="45">
        <v>7204</v>
      </c>
      <c r="J563" s="25">
        <v>1</v>
      </c>
      <c r="K563" s="25"/>
      <c r="L563" s="25"/>
      <c r="M563" s="25">
        <v>6.7299999999999999E-2</v>
      </c>
    </row>
    <row r="564" spans="1:13">
      <c r="A564" s="82" t="s">
        <v>124</v>
      </c>
      <c r="B564" s="13" t="s">
        <v>75</v>
      </c>
      <c r="C564" s="13" t="s">
        <v>65</v>
      </c>
      <c r="D564" s="13">
        <v>2012</v>
      </c>
      <c r="E564" s="13">
        <v>2013</v>
      </c>
      <c r="F564" s="13" t="s">
        <v>98</v>
      </c>
      <c r="G564" s="23">
        <v>8197</v>
      </c>
      <c r="H564" s="23">
        <v>15547</v>
      </c>
      <c r="I564" s="45">
        <v>27223</v>
      </c>
      <c r="J564" s="25">
        <v>0.98799999999999999</v>
      </c>
      <c r="K564" s="25"/>
      <c r="L564" s="25"/>
      <c r="M564" s="25">
        <v>6.7299999999999999E-2</v>
      </c>
    </row>
    <row r="565" spans="1:13">
      <c r="A565" s="82" t="s">
        <v>125</v>
      </c>
      <c r="B565" s="13" t="s">
        <v>75</v>
      </c>
      <c r="C565" s="13" t="s">
        <v>65</v>
      </c>
      <c r="D565" s="13">
        <v>2012</v>
      </c>
      <c r="E565" s="13">
        <v>2013</v>
      </c>
      <c r="F565" s="13" t="s">
        <v>98</v>
      </c>
      <c r="G565" s="23">
        <v>14563</v>
      </c>
      <c r="H565" s="23">
        <v>37524</v>
      </c>
      <c r="I565" s="45">
        <v>59303</v>
      </c>
      <c r="J565" s="25">
        <v>0.99760000000000004</v>
      </c>
      <c r="K565" s="25"/>
      <c r="L565" s="25"/>
      <c r="M565" s="25">
        <v>6.7299999999999999E-2</v>
      </c>
    </row>
    <row r="566" spans="1:13">
      <c r="A566" s="82" t="s">
        <v>126</v>
      </c>
      <c r="B566" s="13" t="s">
        <v>75</v>
      </c>
      <c r="C566" s="13" t="s">
        <v>65</v>
      </c>
      <c r="D566" s="13">
        <v>2012</v>
      </c>
      <c r="E566" s="13">
        <v>2013</v>
      </c>
      <c r="F566" s="13" t="s">
        <v>98</v>
      </c>
      <c r="G566" s="23">
        <v>974</v>
      </c>
      <c r="H566" s="23">
        <v>1967</v>
      </c>
      <c r="I566" s="45">
        <v>3527</v>
      </c>
      <c r="J566" s="25">
        <v>0.98280000000000001</v>
      </c>
      <c r="K566" s="25"/>
      <c r="L566" s="25"/>
      <c r="M566" s="25">
        <v>6.7299999999999999E-2</v>
      </c>
    </row>
    <row r="567" spans="1:13">
      <c r="A567" s="82" t="s">
        <v>127</v>
      </c>
      <c r="B567" s="13" t="s">
        <v>75</v>
      </c>
      <c r="C567" s="13" t="s">
        <v>65</v>
      </c>
      <c r="D567" s="13">
        <v>2012</v>
      </c>
      <c r="E567" s="13">
        <v>2013</v>
      </c>
      <c r="F567" s="13" t="s">
        <v>98</v>
      </c>
      <c r="G567" s="23">
        <v>58235</v>
      </c>
      <c r="H567" s="23">
        <v>140403</v>
      </c>
      <c r="I567" s="45">
        <v>240923</v>
      </c>
      <c r="J567" s="25">
        <v>0.98570000000000002</v>
      </c>
      <c r="K567" s="25"/>
      <c r="L567" s="25"/>
      <c r="M567" s="25">
        <v>0</v>
      </c>
    </row>
    <row r="568" spans="1:13">
      <c r="A568" s="82" t="s">
        <v>128</v>
      </c>
      <c r="B568" s="13" t="s">
        <v>75</v>
      </c>
      <c r="C568" s="13" t="s">
        <v>65</v>
      </c>
      <c r="D568" s="13">
        <v>2012</v>
      </c>
      <c r="E568" s="13">
        <v>2013</v>
      </c>
      <c r="F568" s="13" t="s">
        <v>98</v>
      </c>
      <c r="G568" s="23">
        <v>9527</v>
      </c>
      <c r="H568" s="23">
        <v>22594</v>
      </c>
      <c r="I568" s="45">
        <v>36106</v>
      </c>
      <c r="J568" s="25">
        <v>0.99350000000000005</v>
      </c>
      <c r="K568" s="25"/>
      <c r="L568" s="25"/>
      <c r="M568" s="25">
        <v>6.7299999999999999E-2</v>
      </c>
    </row>
    <row r="569" spans="1:13">
      <c r="A569" s="82" t="s">
        <v>129</v>
      </c>
      <c r="B569" s="13" t="s">
        <v>75</v>
      </c>
      <c r="C569" s="13" t="s">
        <v>65</v>
      </c>
      <c r="D569" s="13">
        <v>2012</v>
      </c>
      <c r="E569" s="13">
        <v>2013</v>
      </c>
      <c r="F569" s="13" t="s">
        <v>98</v>
      </c>
      <c r="G569" s="23">
        <v>5076</v>
      </c>
      <c r="H569" s="23">
        <v>10118</v>
      </c>
      <c r="I569" s="45">
        <v>17864</v>
      </c>
      <c r="J569" s="25">
        <v>0.98260000000000003</v>
      </c>
      <c r="K569" s="25"/>
      <c r="L569" s="25"/>
      <c r="M569" s="25">
        <v>6.7299999999999999E-2</v>
      </c>
    </row>
    <row r="570" spans="1:13">
      <c r="A570" s="82" t="s">
        <v>130</v>
      </c>
      <c r="B570" s="13" t="s">
        <v>75</v>
      </c>
      <c r="C570" s="13" t="s">
        <v>65</v>
      </c>
      <c r="D570" s="13">
        <v>2012</v>
      </c>
      <c r="E570" s="13">
        <v>2013</v>
      </c>
      <c r="F570" s="13" t="s">
        <v>98</v>
      </c>
      <c r="G570" s="23">
        <v>1408</v>
      </c>
      <c r="H570" s="23">
        <v>2956</v>
      </c>
      <c r="I570" s="45">
        <v>4847</v>
      </c>
      <c r="J570" s="25">
        <v>0.97789999999999999</v>
      </c>
      <c r="K570" s="25"/>
      <c r="L570" s="25"/>
      <c r="M570" s="25">
        <v>6.7299999999999999E-2</v>
      </c>
    </row>
    <row r="571" spans="1:13">
      <c r="A571" s="82" t="s">
        <v>131</v>
      </c>
      <c r="B571" s="13" t="s">
        <v>76</v>
      </c>
      <c r="C571" s="13" t="s">
        <v>65</v>
      </c>
      <c r="D571" s="13">
        <v>2012</v>
      </c>
      <c r="E571" s="13">
        <v>2013</v>
      </c>
      <c r="F571" s="13" t="s">
        <v>98</v>
      </c>
      <c r="G571" s="23">
        <v>538221</v>
      </c>
      <c r="H571" s="23">
        <v>1124832</v>
      </c>
      <c r="I571" s="45">
        <v>2407450</v>
      </c>
      <c r="J571" s="25">
        <v>0.97170000000000001</v>
      </c>
      <c r="K571" s="25"/>
      <c r="L571" s="25"/>
      <c r="M571" s="25">
        <v>0</v>
      </c>
    </row>
    <row r="572" spans="1:13">
      <c r="A572" s="82" t="s">
        <v>132</v>
      </c>
      <c r="B572" s="13" t="s">
        <v>75</v>
      </c>
      <c r="C572" s="13" t="s">
        <v>65</v>
      </c>
      <c r="D572" s="13">
        <v>2012</v>
      </c>
      <c r="E572" s="13">
        <v>2013</v>
      </c>
      <c r="F572" s="13" t="s">
        <v>98</v>
      </c>
      <c r="G572" s="23">
        <v>10184</v>
      </c>
      <c r="H572" s="23">
        <v>25845</v>
      </c>
      <c r="I572" s="45">
        <v>45470</v>
      </c>
      <c r="J572" s="25">
        <v>0.98450000000000004</v>
      </c>
      <c r="K572" s="25"/>
      <c r="L572" s="25"/>
      <c r="M572" s="25">
        <v>6.7299999999999999E-2</v>
      </c>
    </row>
    <row r="573" spans="1:13">
      <c r="A573" s="82" t="s">
        <v>133</v>
      </c>
      <c r="B573" s="13" t="s">
        <v>75</v>
      </c>
      <c r="C573" s="13" t="s">
        <v>65</v>
      </c>
      <c r="D573" s="13">
        <v>2012</v>
      </c>
      <c r="E573" s="13">
        <v>2013</v>
      </c>
      <c r="F573" s="13" t="s">
        <v>98</v>
      </c>
      <c r="G573" s="23">
        <v>5639</v>
      </c>
      <c r="H573" s="23">
        <v>9538</v>
      </c>
      <c r="I573" s="45">
        <v>22643</v>
      </c>
      <c r="J573" s="25">
        <v>0.97070000000000001</v>
      </c>
      <c r="K573" s="25"/>
      <c r="L573" s="25"/>
      <c r="M573" s="25">
        <v>6.7299999999999999E-2</v>
      </c>
    </row>
    <row r="574" spans="1:13">
      <c r="A574" s="82" t="s">
        <v>134</v>
      </c>
      <c r="B574" s="13" t="s">
        <v>75</v>
      </c>
      <c r="C574" s="13" t="s">
        <v>65</v>
      </c>
      <c r="D574" s="13">
        <v>2012</v>
      </c>
      <c r="E574" s="13">
        <v>2013</v>
      </c>
      <c r="F574" s="13" t="s">
        <v>98</v>
      </c>
      <c r="G574" s="23">
        <v>851</v>
      </c>
      <c r="H574" s="23">
        <v>1746</v>
      </c>
      <c r="I574" s="45">
        <v>2835</v>
      </c>
      <c r="J574" s="25">
        <v>0.87270000000000003</v>
      </c>
      <c r="K574" s="25"/>
      <c r="L574" s="25"/>
      <c r="M574" s="25">
        <v>6.7299999999999999E-2</v>
      </c>
    </row>
    <row r="575" spans="1:13">
      <c r="A575" s="82" t="s">
        <v>135</v>
      </c>
      <c r="B575" s="13" t="s">
        <v>75</v>
      </c>
      <c r="C575" s="13" t="s">
        <v>65</v>
      </c>
      <c r="D575" s="13">
        <v>2012</v>
      </c>
      <c r="E575" s="13">
        <v>2013</v>
      </c>
      <c r="F575" s="13" t="s">
        <v>98</v>
      </c>
      <c r="G575" s="23">
        <v>7216</v>
      </c>
      <c r="H575" s="23">
        <v>13612</v>
      </c>
      <c r="I575" s="45">
        <v>23247</v>
      </c>
      <c r="J575" s="25">
        <v>0.99439999999999995</v>
      </c>
      <c r="K575" s="25"/>
      <c r="L575" s="25"/>
      <c r="M575" s="25">
        <v>6.7299999999999999E-2</v>
      </c>
    </row>
    <row r="576" spans="1:13">
      <c r="A576" s="82" t="s">
        <v>136</v>
      </c>
      <c r="B576" s="13" t="s">
        <v>75</v>
      </c>
      <c r="C576" s="13" t="s">
        <v>65</v>
      </c>
      <c r="D576" s="13">
        <v>2012</v>
      </c>
      <c r="E576" s="13">
        <v>2013</v>
      </c>
      <c r="F576" s="13" t="s">
        <v>98</v>
      </c>
      <c r="G576" s="23">
        <v>21978</v>
      </c>
      <c r="H576" s="23">
        <v>53540</v>
      </c>
      <c r="I576" s="45">
        <v>85164</v>
      </c>
      <c r="J576" s="25">
        <v>0.996</v>
      </c>
      <c r="K576" s="25"/>
      <c r="L576" s="25"/>
      <c r="M576" s="25">
        <v>1.5599999999999999E-2</v>
      </c>
    </row>
    <row r="577" spans="1:13">
      <c r="A577" s="82" t="s">
        <v>137</v>
      </c>
      <c r="B577" s="13" t="s">
        <v>75</v>
      </c>
      <c r="C577" s="13" t="s">
        <v>65</v>
      </c>
      <c r="D577" s="13">
        <v>2012</v>
      </c>
      <c r="E577" s="13">
        <v>2013</v>
      </c>
      <c r="F577" s="13" t="s">
        <v>98</v>
      </c>
      <c r="G577" s="23">
        <v>425</v>
      </c>
      <c r="H577" s="23">
        <v>959</v>
      </c>
      <c r="I577" s="45">
        <v>2045</v>
      </c>
      <c r="J577" s="25">
        <v>1</v>
      </c>
      <c r="K577" s="25"/>
      <c r="L577" s="25"/>
      <c r="M577" s="25">
        <v>6.7299999999999999E-2</v>
      </c>
    </row>
    <row r="578" spans="1:13">
      <c r="A578" s="82" t="s">
        <v>138</v>
      </c>
      <c r="B578" s="13" t="s">
        <v>75</v>
      </c>
      <c r="C578" s="13" t="s">
        <v>65</v>
      </c>
      <c r="D578" s="13">
        <v>2012</v>
      </c>
      <c r="E578" s="13">
        <v>2013</v>
      </c>
      <c r="F578" s="13" t="s">
        <v>98</v>
      </c>
      <c r="G578" s="23">
        <v>379</v>
      </c>
      <c r="H578" s="23">
        <v>619</v>
      </c>
      <c r="I578" s="45">
        <v>1410</v>
      </c>
      <c r="J578" s="25">
        <v>0.96719999999999995</v>
      </c>
      <c r="K578" s="25"/>
      <c r="L578" s="25"/>
      <c r="M578" s="25">
        <v>6.7299999999999999E-2</v>
      </c>
    </row>
    <row r="579" spans="1:13">
      <c r="A579" s="82" t="s">
        <v>139</v>
      </c>
      <c r="B579" s="13" t="s">
        <v>75</v>
      </c>
      <c r="C579" s="13" t="s">
        <v>65</v>
      </c>
      <c r="D579" s="13">
        <v>2012</v>
      </c>
      <c r="E579" s="13">
        <v>2013</v>
      </c>
      <c r="F579" s="13" t="s">
        <v>98</v>
      </c>
      <c r="G579" s="23">
        <v>18468</v>
      </c>
      <c r="H579" s="23">
        <v>41994</v>
      </c>
      <c r="I579" s="45">
        <v>95874</v>
      </c>
      <c r="J579" s="25">
        <v>1</v>
      </c>
      <c r="K579" s="25"/>
      <c r="L579" s="25"/>
      <c r="M579" s="25">
        <v>0</v>
      </c>
    </row>
    <row r="580" spans="1:13">
      <c r="A580" s="82" t="s">
        <v>140</v>
      </c>
      <c r="B580" s="13" t="s">
        <v>75</v>
      </c>
      <c r="C580" s="13" t="s">
        <v>65</v>
      </c>
      <c r="D580" s="13">
        <v>2012</v>
      </c>
      <c r="E580" s="13">
        <v>2013</v>
      </c>
      <c r="F580" s="13" t="s">
        <v>98</v>
      </c>
      <c r="G580" s="23">
        <v>3387</v>
      </c>
      <c r="H580" s="23">
        <v>7181</v>
      </c>
      <c r="I580" s="45">
        <v>16917</v>
      </c>
      <c r="J580" s="25">
        <v>0.92979999999999996</v>
      </c>
      <c r="K580" s="25"/>
      <c r="L580" s="25"/>
      <c r="M580" s="25">
        <v>6.7299999999999999E-2</v>
      </c>
    </row>
    <row r="581" spans="1:13">
      <c r="A581" s="82" t="s">
        <v>141</v>
      </c>
      <c r="B581" s="13" t="s">
        <v>75</v>
      </c>
      <c r="C581" s="13" t="s">
        <v>65</v>
      </c>
      <c r="D581" s="13">
        <v>2012</v>
      </c>
      <c r="E581" s="13">
        <v>2013</v>
      </c>
      <c r="F581" s="13" t="s">
        <v>98</v>
      </c>
      <c r="G581" s="23">
        <v>3830</v>
      </c>
      <c r="H581" s="23">
        <v>7339</v>
      </c>
      <c r="I581" s="45">
        <v>11625</v>
      </c>
      <c r="J581" s="25">
        <v>1</v>
      </c>
      <c r="K581" s="25"/>
      <c r="L581" s="25"/>
      <c r="M581" s="25">
        <v>6.7299999999999999E-2</v>
      </c>
    </row>
    <row r="582" spans="1:13">
      <c r="A582" s="82" t="s">
        <v>142</v>
      </c>
      <c r="B582" s="13" t="s">
        <v>74</v>
      </c>
      <c r="C582" s="13" t="s">
        <v>65</v>
      </c>
      <c r="D582" s="13">
        <v>2012</v>
      </c>
      <c r="E582" s="13">
        <v>2013</v>
      </c>
      <c r="F582" s="13" t="s">
        <v>98</v>
      </c>
      <c r="G582" s="23">
        <v>101210</v>
      </c>
      <c r="H582" s="23">
        <v>225212</v>
      </c>
      <c r="I582" s="45">
        <v>463424</v>
      </c>
      <c r="J582" s="25">
        <v>0.99650000000000005</v>
      </c>
      <c r="K582" s="25"/>
      <c r="L582" s="25"/>
      <c r="M582" s="25">
        <v>0</v>
      </c>
    </row>
    <row r="583" spans="1:13">
      <c r="A583" s="82" t="s">
        <v>143</v>
      </c>
      <c r="B583" s="13" t="s">
        <v>74</v>
      </c>
      <c r="C583" s="13" t="s">
        <v>65</v>
      </c>
      <c r="D583" s="13">
        <v>2012</v>
      </c>
      <c r="E583" s="13">
        <v>2013</v>
      </c>
      <c r="F583" s="13" t="s">
        <v>98</v>
      </c>
      <c r="G583" s="23">
        <v>8252</v>
      </c>
      <c r="H583" s="23">
        <v>17834</v>
      </c>
      <c r="I583" s="45">
        <v>31370</v>
      </c>
      <c r="J583" s="25">
        <v>0.98140000000000005</v>
      </c>
      <c r="K583" s="25"/>
      <c r="L583" s="25"/>
      <c r="M583" s="25">
        <v>6.7299999999999999E-2</v>
      </c>
    </row>
    <row r="584" spans="1:13">
      <c r="A584" s="82" t="s">
        <v>144</v>
      </c>
      <c r="B584" s="13" t="s">
        <v>75</v>
      </c>
      <c r="C584" s="13" t="s">
        <v>65</v>
      </c>
      <c r="D584" s="13">
        <v>2012</v>
      </c>
      <c r="E584" s="13">
        <v>2013</v>
      </c>
      <c r="F584" s="13" t="s">
        <v>98</v>
      </c>
      <c r="G584" s="23">
        <v>772</v>
      </c>
      <c r="H584" s="23">
        <v>1612</v>
      </c>
      <c r="I584" s="45">
        <v>3256</v>
      </c>
      <c r="J584" s="25">
        <v>0.85899999999999999</v>
      </c>
      <c r="K584" s="25"/>
      <c r="L584" s="25"/>
      <c r="M584" s="25">
        <v>6.7299999999999999E-2</v>
      </c>
    </row>
    <row r="585" spans="1:13">
      <c r="A585" s="82" t="s">
        <v>145</v>
      </c>
      <c r="B585" s="13" t="s">
        <v>75</v>
      </c>
      <c r="C585" s="13" t="s">
        <v>65</v>
      </c>
      <c r="D585" s="13">
        <v>2012</v>
      </c>
      <c r="E585" s="13">
        <v>2013</v>
      </c>
      <c r="F585" s="13" t="s">
        <v>98</v>
      </c>
      <c r="G585" s="23">
        <v>113640</v>
      </c>
      <c r="H585" s="23">
        <v>276481</v>
      </c>
      <c r="I585" s="45">
        <v>411248</v>
      </c>
      <c r="J585" s="25">
        <v>0.99919999999999998</v>
      </c>
      <c r="K585" s="25"/>
      <c r="L585" s="25"/>
      <c r="M585" s="25">
        <v>1.5800000000000002E-2</v>
      </c>
    </row>
    <row r="586" spans="1:13">
      <c r="A586" s="82" t="s">
        <v>146</v>
      </c>
      <c r="B586" s="13" t="s">
        <v>74</v>
      </c>
      <c r="C586" s="13" t="s">
        <v>65</v>
      </c>
      <c r="D586" s="13">
        <v>2012</v>
      </c>
      <c r="E586" s="13">
        <v>2013</v>
      </c>
      <c r="F586" s="13" t="s">
        <v>98</v>
      </c>
      <c r="G586" s="23">
        <v>93411</v>
      </c>
      <c r="H586" s="23">
        <v>208709</v>
      </c>
      <c r="I586" s="45">
        <v>327831</v>
      </c>
      <c r="J586" s="25">
        <v>0.98740000000000006</v>
      </c>
      <c r="K586" s="25"/>
      <c r="L586" s="25"/>
      <c r="M586" s="25">
        <v>0</v>
      </c>
    </row>
    <row r="587" spans="1:13">
      <c r="A587" s="82" t="s">
        <v>147</v>
      </c>
      <c r="B587" s="13" t="s">
        <v>75</v>
      </c>
      <c r="C587" s="13" t="s">
        <v>65</v>
      </c>
      <c r="D587" s="13">
        <v>2012</v>
      </c>
      <c r="E587" s="13">
        <v>2013</v>
      </c>
      <c r="F587" s="13" t="s">
        <v>98</v>
      </c>
      <c r="G587" s="23">
        <v>2580</v>
      </c>
      <c r="H587" s="23">
        <v>6053</v>
      </c>
      <c r="I587" s="45">
        <v>10239</v>
      </c>
      <c r="J587" s="25">
        <v>1</v>
      </c>
      <c r="K587" s="25"/>
      <c r="L587" s="25"/>
      <c r="M587" s="25">
        <v>6.7299999999999999E-2</v>
      </c>
    </row>
    <row r="588" spans="1:13">
      <c r="A588" s="82" t="s">
        <v>148</v>
      </c>
      <c r="B588" s="13" t="s">
        <v>75</v>
      </c>
      <c r="C588" s="13" t="s">
        <v>65</v>
      </c>
      <c r="D588" s="13">
        <v>2012</v>
      </c>
      <c r="E588" s="13">
        <v>2013</v>
      </c>
      <c r="F588" s="13" t="s">
        <v>98</v>
      </c>
      <c r="G588" s="23">
        <v>155859</v>
      </c>
      <c r="H588" s="23">
        <v>368935</v>
      </c>
      <c r="I588" s="45">
        <v>489934</v>
      </c>
      <c r="J588" s="25">
        <v>0.99890000000000001</v>
      </c>
      <c r="K588" s="25"/>
      <c r="L588" s="25"/>
      <c r="M588" s="25">
        <v>2.4299999999999999E-2</v>
      </c>
    </row>
    <row r="589" spans="1:13">
      <c r="A589" s="82" t="s">
        <v>149</v>
      </c>
      <c r="B589" s="13" t="s">
        <v>74</v>
      </c>
      <c r="C589" s="13" t="s">
        <v>65</v>
      </c>
      <c r="D589" s="13">
        <v>2012</v>
      </c>
      <c r="E589" s="13">
        <v>2013</v>
      </c>
      <c r="F589" s="13" t="s">
        <v>98</v>
      </c>
      <c r="G589" s="23">
        <v>115372</v>
      </c>
      <c r="H589" s="23">
        <v>253631</v>
      </c>
      <c r="I589" s="45">
        <v>445965</v>
      </c>
      <c r="J589" s="25">
        <v>0.97860000000000003</v>
      </c>
      <c r="K589" s="25"/>
      <c r="L589" s="25"/>
      <c r="M589" s="25">
        <v>5.8799999999999998E-2</v>
      </c>
    </row>
    <row r="590" spans="1:13">
      <c r="A590" s="82" t="s">
        <v>150</v>
      </c>
      <c r="B590" s="13" t="s">
        <v>74</v>
      </c>
      <c r="C590" s="13" t="s">
        <v>65</v>
      </c>
      <c r="D590" s="13">
        <v>2012</v>
      </c>
      <c r="E590" s="13">
        <v>2013</v>
      </c>
      <c r="F590" s="13" t="s">
        <v>98</v>
      </c>
      <c r="G590" s="23">
        <v>32845</v>
      </c>
      <c r="H590" s="23">
        <v>50994</v>
      </c>
      <c r="I590" s="45">
        <v>135294</v>
      </c>
      <c r="J590" s="25">
        <v>0.98250000000000004</v>
      </c>
      <c r="K590" s="25"/>
      <c r="L590" s="25"/>
      <c r="M590" s="25">
        <v>4.2299999999999997E-2</v>
      </c>
    </row>
    <row r="591" spans="1:13">
      <c r="A591" s="82" t="s">
        <v>151</v>
      </c>
      <c r="B591" s="13" t="s">
        <v>75</v>
      </c>
      <c r="C591" s="13" t="s">
        <v>65</v>
      </c>
      <c r="D591" s="13">
        <v>2012</v>
      </c>
      <c r="E591" s="13">
        <v>2013</v>
      </c>
      <c r="F591" s="13" t="s">
        <v>98</v>
      </c>
      <c r="G591" s="23">
        <v>44548</v>
      </c>
      <c r="H591" s="23">
        <v>108719</v>
      </c>
      <c r="I591" s="45">
        <v>181644</v>
      </c>
      <c r="J591" s="25">
        <v>0.98619999999999997</v>
      </c>
      <c r="K591" s="25"/>
      <c r="L591" s="25"/>
      <c r="M591" s="25">
        <v>1.41E-2</v>
      </c>
    </row>
    <row r="592" spans="1:13">
      <c r="A592" s="82" t="s">
        <v>152</v>
      </c>
      <c r="B592" s="13" t="s">
        <v>74</v>
      </c>
      <c r="C592" s="13" t="s">
        <v>65</v>
      </c>
      <c r="D592" s="13">
        <v>2012</v>
      </c>
      <c r="E592" s="13">
        <v>2013</v>
      </c>
      <c r="F592" s="13" t="s">
        <v>98</v>
      </c>
      <c r="G592" s="23">
        <v>8995</v>
      </c>
      <c r="H592" s="23">
        <v>17603</v>
      </c>
      <c r="I592" s="45">
        <v>33483</v>
      </c>
      <c r="J592" s="25">
        <v>0.94630000000000003</v>
      </c>
      <c r="K592" s="25"/>
      <c r="L592" s="25"/>
      <c r="M592" s="25">
        <v>6.7299999999999999E-2</v>
      </c>
    </row>
    <row r="593" spans="1:13">
      <c r="A593" s="82" t="s">
        <v>153</v>
      </c>
      <c r="B593" s="13" t="s">
        <v>74</v>
      </c>
      <c r="C593" s="13" t="s">
        <v>65</v>
      </c>
      <c r="D593" s="13">
        <v>2012</v>
      </c>
      <c r="E593" s="13">
        <v>2013</v>
      </c>
      <c r="F593" s="13" t="s">
        <v>98</v>
      </c>
      <c r="G593" s="23">
        <v>13945</v>
      </c>
      <c r="H593" s="23">
        <v>28900</v>
      </c>
      <c r="I593" s="45">
        <v>79228</v>
      </c>
      <c r="J593" s="25">
        <v>0.9415</v>
      </c>
      <c r="K593" s="25"/>
      <c r="L593" s="25"/>
      <c r="M593" s="25">
        <v>6.7299999999999999E-2</v>
      </c>
    </row>
    <row r="594" spans="1:13">
      <c r="A594" s="82" t="s">
        <v>154</v>
      </c>
      <c r="B594" s="13" t="s">
        <v>74</v>
      </c>
      <c r="C594" s="13" t="s">
        <v>65</v>
      </c>
      <c r="D594" s="13">
        <v>2012</v>
      </c>
      <c r="E594" s="13">
        <v>2013</v>
      </c>
      <c r="F594" s="13" t="s">
        <v>98</v>
      </c>
      <c r="G594" s="23">
        <v>14027</v>
      </c>
      <c r="H594" s="23">
        <v>31696</v>
      </c>
      <c r="I594" s="45">
        <v>81233</v>
      </c>
      <c r="J594" s="25">
        <v>0.95079999999999998</v>
      </c>
      <c r="K594" s="25"/>
      <c r="L594" s="25"/>
      <c r="M594" s="25">
        <v>6.7299999999999999E-2</v>
      </c>
    </row>
    <row r="595" spans="1:13">
      <c r="A595" s="82" t="s">
        <v>155</v>
      </c>
      <c r="B595" s="13" t="s">
        <v>74</v>
      </c>
      <c r="C595" s="13" t="s">
        <v>65</v>
      </c>
      <c r="D595" s="13">
        <v>2012</v>
      </c>
      <c r="E595" s="13">
        <v>2013</v>
      </c>
      <c r="F595" s="13" t="s">
        <v>98</v>
      </c>
      <c r="G595" s="23">
        <v>50330</v>
      </c>
      <c r="H595" s="23">
        <v>108071</v>
      </c>
      <c r="I595" s="45">
        <v>264004</v>
      </c>
      <c r="J595" s="25">
        <v>0.87480000000000002</v>
      </c>
      <c r="K595" s="25"/>
      <c r="L595" s="25"/>
      <c r="M595" s="25">
        <v>0</v>
      </c>
    </row>
    <row r="596" spans="1:13">
      <c r="A596" s="82" t="s">
        <v>156</v>
      </c>
      <c r="B596" s="13" t="s">
        <v>74</v>
      </c>
      <c r="C596" s="13" t="s">
        <v>65</v>
      </c>
      <c r="D596" s="13">
        <v>2012</v>
      </c>
      <c r="E596" s="13">
        <v>2013</v>
      </c>
      <c r="F596" s="13" t="s">
        <v>98</v>
      </c>
      <c r="G596" s="23">
        <v>10856</v>
      </c>
      <c r="H596" s="23">
        <v>21161</v>
      </c>
      <c r="I596" s="45">
        <v>42479</v>
      </c>
      <c r="J596" s="25">
        <v>0.95440000000000003</v>
      </c>
      <c r="K596" s="25"/>
      <c r="L596" s="25"/>
      <c r="M596" s="25">
        <v>6.7299999999999999E-2</v>
      </c>
    </row>
    <row r="597" spans="1:13">
      <c r="A597" s="82" t="s">
        <v>157</v>
      </c>
      <c r="B597" s="13" t="s">
        <v>75</v>
      </c>
      <c r="C597" s="13" t="s">
        <v>65</v>
      </c>
      <c r="D597" s="13">
        <v>2012</v>
      </c>
      <c r="E597" s="13">
        <v>2013</v>
      </c>
      <c r="F597" s="13" t="s">
        <v>98</v>
      </c>
      <c r="G597" s="23">
        <v>12319</v>
      </c>
      <c r="H597" s="23">
        <v>24689</v>
      </c>
      <c r="I597" s="45">
        <v>40807</v>
      </c>
      <c r="J597" s="25">
        <v>0.9758</v>
      </c>
      <c r="K597" s="25"/>
      <c r="L597" s="25"/>
      <c r="M597" s="25">
        <v>6.7299999999999999E-2</v>
      </c>
    </row>
    <row r="598" spans="1:13">
      <c r="A598" s="82" t="s">
        <v>158</v>
      </c>
      <c r="B598" s="13" t="s">
        <v>75</v>
      </c>
      <c r="C598" s="13" t="s">
        <v>65</v>
      </c>
      <c r="D598" s="13">
        <v>2012</v>
      </c>
      <c r="E598" s="13">
        <v>2013</v>
      </c>
      <c r="F598" s="13" t="s">
        <v>98</v>
      </c>
      <c r="G598" s="23">
        <v>155</v>
      </c>
      <c r="H598" s="23">
        <v>292</v>
      </c>
      <c r="I598" s="45">
        <v>507</v>
      </c>
      <c r="J598" s="25">
        <v>1</v>
      </c>
      <c r="K598" s="25"/>
      <c r="L598" s="25"/>
      <c r="M598" s="25">
        <v>6.7299999999999999E-2</v>
      </c>
    </row>
    <row r="599" spans="1:13">
      <c r="A599" s="82" t="s">
        <v>159</v>
      </c>
      <c r="B599" s="13" t="s">
        <v>75</v>
      </c>
      <c r="C599" s="13" t="s">
        <v>65</v>
      </c>
      <c r="D599" s="13">
        <v>2012</v>
      </c>
      <c r="E599" s="13">
        <v>2013</v>
      </c>
      <c r="F599" s="13" t="s">
        <v>98</v>
      </c>
      <c r="G599" s="23">
        <v>2747</v>
      </c>
      <c r="H599" s="23">
        <v>6114</v>
      </c>
      <c r="I599" s="45">
        <v>10740</v>
      </c>
      <c r="J599" s="25">
        <v>1</v>
      </c>
      <c r="K599" s="25"/>
      <c r="L599" s="25"/>
      <c r="M599" s="25">
        <v>6.7299999999999999E-2</v>
      </c>
    </row>
    <row r="600" spans="1:13">
      <c r="A600" s="82" t="s">
        <v>160</v>
      </c>
      <c r="B600" s="13" t="s">
        <v>74</v>
      </c>
      <c r="C600" s="13" t="s">
        <v>65</v>
      </c>
      <c r="D600" s="13">
        <v>2012</v>
      </c>
      <c r="E600" s="13">
        <v>2013</v>
      </c>
      <c r="F600" s="13" t="s">
        <v>98</v>
      </c>
      <c r="G600" s="23">
        <v>20526</v>
      </c>
      <c r="H600" s="23">
        <v>41119</v>
      </c>
      <c r="I600" s="45">
        <v>69053</v>
      </c>
      <c r="J600" s="25">
        <v>0.94950000000000001</v>
      </c>
      <c r="K600" s="25"/>
      <c r="L600" s="25"/>
      <c r="M600" s="25">
        <v>0.10349999999999999</v>
      </c>
    </row>
    <row r="601" spans="1:13">
      <c r="A601" s="82" t="s">
        <v>161</v>
      </c>
      <c r="B601" s="13" t="s">
        <v>74</v>
      </c>
      <c r="C601" s="13" t="s">
        <v>65</v>
      </c>
      <c r="D601" s="13">
        <v>2012</v>
      </c>
      <c r="E601" s="13">
        <v>2013</v>
      </c>
      <c r="F601" s="13" t="s">
        <v>98</v>
      </c>
      <c r="G601" s="23">
        <v>18467</v>
      </c>
      <c r="H601" s="23">
        <v>34288</v>
      </c>
      <c r="I601" s="45">
        <v>64678</v>
      </c>
      <c r="J601" s="25">
        <v>0.94989999999999997</v>
      </c>
      <c r="K601" s="25"/>
      <c r="L601" s="25"/>
      <c r="M601" s="25">
        <v>6.7299999999999999E-2</v>
      </c>
    </row>
    <row r="602" spans="1:13">
      <c r="A602" s="82" t="s">
        <v>162</v>
      </c>
      <c r="B602" s="13" t="s">
        <v>75</v>
      </c>
      <c r="C602" s="13" t="s">
        <v>65</v>
      </c>
      <c r="D602" s="13">
        <v>2012</v>
      </c>
      <c r="E602" s="13">
        <v>2013</v>
      </c>
      <c r="F602" s="13" t="s">
        <v>98</v>
      </c>
      <c r="G602" s="23">
        <v>40651</v>
      </c>
      <c r="H602" s="23">
        <v>89458</v>
      </c>
      <c r="I602" s="45">
        <v>138043</v>
      </c>
      <c r="J602" s="25">
        <v>1</v>
      </c>
      <c r="K602" s="25"/>
      <c r="L602" s="25"/>
      <c r="M602" s="25">
        <v>8.3999999999999995E-3</v>
      </c>
    </row>
    <row r="603" spans="1:13">
      <c r="A603" s="82" t="s">
        <v>163</v>
      </c>
      <c r="B603" s="13" t="s">
        <v>75</v>
      </c>
      <c r="C603" s="13" t="s">
        <v>65</v>
      </c>
      <c r="D603" s="13">
        <v>2012</v>
      </c>
      <c r="E603" s="13">
        <v>2013</v>
      </c>
      <c r="F603" s="13" t="s">
        <v>98</v>
      </c>
      <c r="G603" s="23">
        <v>4941</v>
      </c>
      <c r="H603" s="23">
        <v>11901</v>
      </c>
      <c r="I603" s="45">
        <v>23564</v>
      </c>
      <c r="J603" s="25">
        <v>0.95169999999999999</v>
      </c>
      <c r="K603" s="25"/>
      <c r="L603" s="25"/>
      <c r="M603" s="25">
        <v>6.7299999999999999E-2</v>
      </c>
    </row>
    <row r="604" spans="1:13">
      <c r="A604" s="82" t="s">
        <v>164</v>
      </c>
      <c r="B604" s="13" t="s">
        <v>75</v>
      </c>
      <c r="C604" s="13" t="s">
        <v>65</v>
      </c>
      <c r="D604" s="13">
        <v>2012</v>
      </c>
      <c r="E604" s="13">
        <v>2013</v>
      </c>
      <c r="F604" s="13" t="s">
        <v>98</v>
      </c>
      <c r="G604" s="23">
        <v>4168</v>
      </c>
      <c r="H604" s="23">
        <v>9693</v>
      </c>
      <c r="I604" s="45">
        <v>17288</v>
      </c>
      <c r="J604" s="25">
        <v>0.93440000000000001</v>
      </c>
      <c r="K604" s="25"/>
      <c r="L604" s="25"/>
      <c r="M604" s="25">
        <v>6.7299999999999999E-2</v>
      </c>
    </row>
    <row r="605" spans="1:13">
      <c r="A605" s="82" t="s">
        <v>165</v>
      </c>
      <c r="B605" s="13" t="s">
        <v>75</v>
      </c>
      <c r="C605" s="13" t="s">
        <v>65</v>
      </c>
      <c r="D605" s="13">
        <v>2012</v>
      </c>
      <c r="E605" s="13">
        <v>2013</v>
      </c>
      <c r="F605" s="13" t="s">
        <v>98</v>
      </c>
      <c r="G605" s="23">
        <v>825</v>
      </c>
      <c r="H605" s="23">
        <v>1638</v>
      </c>
      <c r="I605" s="45">
        <v>2821</v>
      </c>
      <c r="J605" s="25">
        <v>0.9153</v>
      </c>
      <c r="K605" s="25"/>
      <c r="L605" s="25"/>
      <c r="M605" s="25">
        <v>6.7299999999999999E-2</v>
      </c>
    </row>
    <row r="606" spans="1:13">
      <c r="A606" s="82" t="s">
        <v>166</v>
      </c>
      <c r="B606" s="13" t="s">
        <v>74</v>
      </c>
      <c r="C606" s="13" t="s">
        <v>65</v>
      </c>
      <c r="D606" s="13">
        <v>2012</v>
      </c>
      <c r="E606" s="13">
        <v>2013</v>
      </c>
      <c r="F606" s="13" t="s">
        <v>98</v>
      </c>
      <c r="G606" s="23">
        <v>43609</v>
      </c>
      <c r="H606" s="23">
        <v>110559</v>
      </c>
      <c r="I606" s="45">
        <v>170246</v>
      </c>
      <c r="J606" s="25">
        <v>1</v>
      </c>
      <c r="K606" s="25"/>
      <c r="L606" s="25"/>
      <c r="M606" s="25">
        <v>8.5000000000000006E-3</v>
      </c>
    </row>
    <row r="607" spans="1:13">
      <c r="A607" s="82" t="s">
        <v>167</v>
      </c>
      <c r="B607" s="13" t="s">
        <v>75</v>
      </c>
      <c r="C607" s="13" t="s">
        <v>65</v>
      </c>
      <c r="D607" s="13">
        <v>2012</v>
      </c>
      <c r="E607" s="13">
        <v>2013</v>
      </c>
      <c r="F607" s="13" t="s">
        <v>98</v>
      </c>
      <c r="G607" s="23">
        <v>2785</v>
      </c>
      <c r="H607" s="23">
        <v>5153</v>
      </c>
      <c r="I607" s="45">
        <v>8222</v>
      </c>
      <c r="J607" s="25">
        <v>0.97030000000000005</v>
      </c>
      <c r="K607" s="25"/>
      <c r="L607" s="25"/>
      <c r="M607" s="25">
        <v>6.7299999999999999E-2</v>
      </c>
    </row>
    <row r="608" spans="1:13">
      <c r="A608" s="82" t="s">
        <v>168</v>
      </c>
      <c r="B608" s="13" t="s">
        <v>74</v>
      </c>
      <c r="C608" s="13" t="s">
        <v>65</v>
      </c>
      <c r="D608" s="13">
        <v>2012</v>
      </c>
      <c r="E608" s="13">
        <v>2013</v>
      </c>
      <c r="F608" s="13" t="s">
        <v>98</v>
      </c>
      <c r="G608" s="23">
        <v>31902</v>
      </c>
      <c r="H608" s="23">
        <v>66179</v>
      </c>
      <c r="I608" s="45">
        <v>123794</v>
      </c>
      <c r="J608" s="25">
        <v>0.98670000000000002</v>
      </c>
      <c r="K608" s="25"/>
      <c r="L608" s="25"/>
      <c r="M608" s="25">
        <v>1.29E-2</v>
      </c>
    </row>
    <row r="609" spans="1:30">
      <c r="A609" s="82" t="s">
        <v>169</v>
      </c>
      <c r="B609" s="13" t="s">
        <v>74</v>
      </c>
      <c r="C609" s="13" t="s">
        <v>65</v>
      </c>
      <c r="D609" s="13">
        <v>2012</v>
      </c>
      <c r="E609" s="13">
        <v>2013</v>
      </c>
      <c r="F609" s="13" t="s">
        <v>98</v>
      </c>
      <c r="G609" s="23">
        <v>7861</v>
      </c>
      <c r="H609" s="23">
        <v>16929</v>
      </c>
      <c r="I609" s="45">
        <v>31160</v>
      </c>
      <c r="J609" s="25">
        <v>0.90639999999999998</v>
      </c>
      <c r="K609" s="25"/>
      <c r="L609" s="25"/>
      <c r="M609" s="25">
        <v>6.7299999999999999E-2</v>
      </c>
    </row>
    <row r="610" spans="1:30">
      <c r="A610" s="82" t="s">
        <v>170</v>
      </c>
      <c r="B610" s="13" t="s">
        <v>75</v>
      </c>
      <c r="C610" s="13" t="s">
        <v>65</v>
      </c>
      <c r="D610" s="13">
        <v>2012</v>
      </c>
      <c r="E610" s="13">
        <v>2013</v>
      </c>
      <c r="F610" s="13" t="s">
        <v>98</v>
      </c>
      <c r="G610" s="23">
        <v>5770</v>
      </c>
      <c r="H610" s="23">
        <v>12952</v>
      </c>
      <c r="I610" s="45">
        <v>20160</v>
      </c>
      <c r="J610" s="25">
        <v>1</v>
      </c>
      <c r="K610" s="25"/>
      <c r="L610" s="25"/>
      <c r="M610" s="25">
        <v>6.7299999999999999E-2</v>
      </c>
    </row>
    <row r="611" spans="1:30">
      <c r="A611" s="48" t="s">
        <v>276</v>
      </c>
      <c r="B611" s="13" t="s">
        <v>66</v>
      </c>
      <c r="C611" s="13" t="s">
        <v>187</v>
      </c>
      <c r="D611" s="13">
        <v>2012</v>
      </c>
      <c r="E611" s="13">
        <v>2013</v>
      </c>
      <c r="F611" s="13" t="s">
        <v>98</v>
      </c>
      <c r="G611" s="110"/>
      <c r="H611" s="110"/>
      <c r="I611" s="110"/>
      <c r="J611" s="111"/>
      <c r="K611" s="111"/>
      <c r="L611" s="25">
        <v>0.254</v>
      </c>
      <c r="M611" s="25">
        <v>5.3999999999999999E-2</v>
      </c>
    </row>
    <row r="612" spans="1:30">
      <c r="A612" s="48" t="s">
        <v>171</v>
      </c>
      <c r="B612" s="13" t="s">
        <v>66</v>
      </c>
      <c r="C612" s="13" t="s">
        <v>187</v>
      </c>
      <c r="D612" s="13">
        <v>2012</v>
      </c>
      <c r="E612" s="13">
        <v>2013</v>
      </c>
      <c r="F612" s="13" t="s">
        <v>98</v>
      </c>
      <c r="G612" s="23">
        <v>1886752</v>
      </c>
      <c r="H612" s="23">
        <v>4148516</v>
      </c>
      <c r="I612" s="45">
        <v>7632676</v>
      </c>
      <c r="J612" s="25">
        <v>0.97499999999999998</v>
      </c>
      <c r="K612" s="25"/>
      <c r="L612" s="25"/>
      <c r="M612" s="25">
        <v>3.3300000000000003E-2</v>
      </c>
      <c r="N612" s="13"/>
      <c r="O612" s="13"/>
      <c r="P612" s="13"/>
      <c r="Q612" s="13"/>
      <c r="R612" s="13"/>
      <c r="S612" s="13"/>
      <c r="T612" s="13"/>
      <c r="U612" s="13"/>
      <c r="V612" s="13"/>
      <c r="W612" s="13"/>
      <c r="X612" s="13"/>
      <c r="Y612" s="13"/>
      <c r="Z612" s="13"/>
      <c r="AA612" s="13"/>
      <c r="AB612" s="13"/>
      <c r="AC612" s="13"/>
      <c r="AD612" s="13"/>
    </row>
    <row r="613" spans="1:30">
      <c r="A613" s="48" t="s">
        <v>172</v>
      </c>
      <c r="B613" s="13" t="s">
        <v>74</v>
      </c>
      <c r="C613" s="13" t="s">
        <v>187</v>
      </c>
      <c r="D613" s="13">
        <v>2012</v>
      </c>
      <c r="E613" s="13">
        <v>2013</v>
      </c>
      <c r="F613" s="13" t="s">
        <v>98</v>
      </c>
      <c r="G613" s="23">
        <v>63073</v>
      </c>
      <c r="H613" s="23">
        <v>126787</v>
      </c>
      <c r="I613" s="45">
        <v>254072</v>
      </c>
      <c r="J613" s="25">
        <v>0.91710000000000003</v>
      </c>
      <c r="K613" s="25"/>
      <c r="L613" s="25"/>
      <c r="M613" s="25">
        <v>3.9199999999999999E-2</v>
      </c>
    </row>
    <row r="614" spans="1:30">
      <c r="A614" s="48" t="s">
        <v>173</v>
      </c>
      <c r="B614" s="13" t="s">
        <v>75</v>
      </c>
      <c r="C614" s="13" t="s">
        <v>187</v>
      </c>
      <c r="D614" s="13">
        <v>2012</v>
      </c>
      <c r="E614" s="13">
        <v>2013</v>
      </c>
      <c r="F614" s="13" t="s">
        <v>98</v>
      </c>
      <c r="G614" s="23">
        <v>79</v>
      </c>
      <c r="H614" s="23">
        <v>143</v>
      </c>
      <c r="I614" s="45">
        <v>210</v>
      </c>
      <c r="J614" s="25">
        <v>1</v>
      </c>
      <c r="K614" s="25"/>
      <c r="L614" s="25"/>
      <c r="M614" s="25">
        <v>6.3200000000000006E-2</v>
      </c>
    </row>
    <row r="615" spans="1:30">
      <c r="A615" s="48" t="s">
        <v>174</v>
      </c>
      <c r="B615" s="13" t="s">
        <v>75</v>
      </c>
      <c r="C615" s="13" t="s">
        <v>187</v>
      </c>
      <c r="D615" s="13">
        <v>2012</v>
      </c>
      <c r="E615" s="13">
        <v>2013</v>
      </c>
      <c r="F615" s="13" t="s">
        <v>98</v>
      </c>
      <c r="G615" s="23">
        <v>1732</v>
      </c>
      <c r="H615" s="23">
        <v>3342</v>
      </c>
      <c r="I615" s="45">
        <v>4481</v>
      </c>
      <c r="J615" s="25">
        <v>0.92979999999999996</v>
      </c>
      <c r="K615" s="25"/>
      <c r="L615" s="25"/>
      <c r="M615" s="25">
        <v>6.3200000000000006E-2</v>
      </c>
    </row>
    <row r="616" spans="1:30">
      <c r="A616" s="48" t="s">
        <v>175</v>
      </c>
      <c r="B616" s="13" t="s">
        <v>75</v>
      </c>
      <c r="C616" s="13" t="s">
        <v>187</v>
      </c>
      <c r="D616" s="13">
        <v>2012</v>
      </c>
      <c r="E616" s="13">
        <v>2013</v>
      </c>
      <c r="F616" s="13" t="s">
        <v>98</v>
      </c>
      <c r="G616" s="23">
        <v>14243</v>
      </c>
      <c r="H616" s="23">
        <v>29834</v>
      </c>
      <c r="I616" s="45">
        <v>51075</v>
      </c>
      <c r="J616" s="25">
        <v>0.91110000000000002</v>
      </c>
      <c r="K616" s="25"/>
      <c r="L616" s="25"/>
      <c r="M616" s="25">
        <v>6.3200000000000006E-2</v>
      </c>
    </row>
    <row r="617" spans="1:30">
      <c r="A617" s="48" t="s">
        <v>176</v>
      </c>
      <c r="B617" s="13" t="s">
        <v>75</v>
      </c>
      <c r="C617" s="13" t="s">
        <v>187</v>
      </c>
      <c r="D617" s="13">
        <v>2012</v>
      </c>
      <c r="E617" s="13">
        <v>2013</v>
      </c>
      <c r="F617" s="13" t="s">
        <v>98</v>
      </c>
      <c r="G617" s="23">
        <v>2518</v>
      </c>
      <c r="H617" s="23">
        <v>4971</v>
      </c>
      <c r="I617" s="45">
        <v>6731</v>
      </c>
      <c r="J617" s="25">
        <v>0.97240000000000004</v>
      </c>
      <c r="K617" s="25"/>
      <c r="L617" s="25"/>
      <c r="M617" s="25">
        <v>6.3200000000000006E-2</v>
      </c>
    </row>
    <row r="618" spans="1:30">
      <c r="A618" s="48" t="s">
        <v>177</v>
      </c>
      <c r="B618" s="13" t="s">
        <v>75</v>
      </c>
      <c r="C618" s="13" t="s">
        <v>187</v>
      </c>
      <c r="D618" s="13">
        <v>2012</v>
      </c>
      <c r="E618" s="13">
        <v>2013</v>
      </c>
      <c r="F618" s="13" t="s">
        <v>98</v>
      </c>
      <c r="G618" s="23">
        <v>669</v>
      </c>
      <c r="H618" s="23">
        <v>1679</v>
      </c>
      <c r="I618" s="45">
        <v>4593</v>
      </c>
      <c r="J618" s="25">
        <v>1</v>
      </c>
      <c r="K618" s="25"/>
      <c r="L618" s="25"/>
      <c r="M618" s="25">
        <v>6.3200000000000006E-2</v>
      </c>
    </row>
    <row r="619" spans="1:30">
      <c r="A619" s="48" t="s">
        <v>178</v>
      </c>
      <c r="B619" s="13" t="s">
        <v>74</v>
      </c>
      <c r="C619" s="13" t="s">
        <v>187</v>
      </c>
      <c r="D619" s="13">
        <v>2012</v>
      </c>
      <c r="E619" s="13">
        <v>2013</v>
      </c>
      <c r="F619" s="13" t="s">
        <v>98</v>
      </c>
      <c r="G619" s="23">
        <v>33534</v>
      </c>
      <c r="H619" s="23">
        <v>69766</v>
      </c>
      <c r="I619" s="45">
        <v>144780</v>
      </c>
      <c r="J619" s="25">
        <v>0.94869999999999999</v>
      </c>
      <c r="K619" s="25"/>
      <c r="L619" s="25"/>
      <c r="M619" s="25">
        <v>0</v>
      </c>
    </row>
    <row r="620" spans="1:30">
      <c r="A620" s="48" t="s">
        <v>179</v>
      </c>
      <c r="B620" s="13" t="s">
        <v>75</v>
      </c>
      <c r="C620" s="13" t="s">
        <v>187</v>
      </c>
      <c r="D620" s="13">
        <v>2012</v>
      </c>
      <c r="E620" s="13">
        <v>2013</v>
      </c>
      <c r="F620" s="13" t="s">
        <v>98</v>
      </c>
      <c r="G620" s="23">
        <v>2569</v>
      </c>
      <c r="H620" s="23">
        <v>5245</v>
      </c>
      <c r="I620" s="45">
        <v>7891</v>
      </c>
      <c r="J620" s="25">
        <v>1</v>
      </c>
      <c r="K620" s="25"/>
      <c r="L620" s="25"/>
      <c r="M620" s="25">
        <v>6.3200000000000006E-2</v>
      </c>
    </row>
    <row r="621" spans="1:30">
      <c r="A621" s="48" t="s">
        <v>180</v>
      </c>
      <c r="B621" s="13" t="s">
        <v>75</v>
      </c>
      <c r="C621" s="13" t="s">
        <v>187</v>
      </c>
      <c r="D621" s="13">
        <v>2012</v>
      </c>
      <c r="E621" s="13">
        <v>2013</v>
      </c>
      <c r="F621" s="13" t="s">
        <v>98</v>
      </c>
      <c r="G621" s="23">
        <v>6272</v>
      </c>
      <c r="H621" s="23">
        <v>11775</v>
      </c>
      <c r="I621" s="45">
        <v>19096</v>
      </c>
      <c r="J621" s="25">
        <v>0.99460000000000004</v>
      </c>
      <c r="K621" s="25"/>
      <c r="L621" s="25"/>
      <c r="M621" s="25">
        <v>6.3200000000000006E-2</v>
      </c>
    </row>
    <row r="622" spans="1:30">
      <c r="A622" s="82" t="s">
        <v>122</v>
      </c>
      <c r="B622" s="13" t="s">
        <v>74</v>
      </c>
      <c r="C622" s="13" t="s">
        <v>187</v>
      </c>
      <c r="D622" s="13">
        <v>2012</v>
      </c>
      <c r="E622" s="13">
        <v>2013</v>
      </c>
      <c r="F622" s="13" t="s">
        <v>98</v>
      </c>
      <c r="G622" s="23">
        <v>89439</v>
      </c>
      <c r="H622" s="23">
        <v>216548</v>
      </c>
      <c r="I622" s="45">
        <v>318268</v>
      </c>
      <c r="J622" s="25">
        <v>0.97170000000000001</v>
      </c>
      <c r="K622" s="25"/>
      <c r="L622" s="25"/>
      <c r="M622" s="25">
        <v>0</v>
      </c>
    </row>
    <row r="623" spans="1:30">
      <c r="A623" s="82" t="s">
        <v>123</v>
      </c>
      <c r="B623" s="13" t="s">
        <v>75</v>
      </c>
      <c r="C623" s="13" t="s">
        <v>187</v>
      </c>
      <c r="D623" s="13">
        <v>2012</v>
      </c>
      <c r="E623" s="13">
        <v>2013</v>
      </c>
      <c r="F623" s="13" t="s">
        <v>98</v>
      </c>
      <c r="G623" s="23">
        <v>1398</v>
      </c>
      <c r="H623" s="23">
        <v>3451</v>
      </c>
      <c r="I623" s="45">
        <v>7195</v>
      </c>
      <c r="J623" s="25">
        <v>1</v>
      </c>
      <c r="K623" s="25"/>
      <c r="L623" s="25"/>
      <c r="M623" s="25">
        <v>6.3200000000000006E-2</v>
      </c>
    </row>
    <row r="624" spans="1:30">
      <c r="A624" s="82" t="s">
        <v>124</v>
      </c>
      <c r="B624" s="13" t="s">
        <v>75</v>
      </c>
      <c r="C624" s="13" t="s">
        <v>187</v>
      </c>
      <c r="D624" s="13">
        <v>2012</v>
      </c>
      <c r="E624" s="13">
        <v>2013</v>
      </c>
      <c r="F624" s="13" t="s">
        <v>98</v>
      </c>
      <c r="G624" s="23">
        <v>8064</v>
      </c>
      <c r="H624" s="23">
        <v>15354</v>
      </c>
      <c r="I624" s="45">
        <v>27156</v>
      </c>
      <c r="J624" s="25">
        <v>0.97670000000000001</v>
      </c>
      <c r="K624" s="25"/>
      <c r="L624" s="25"/>
      <c r="M624" s="25">
        <v>6.3200000000000006E-2</v>
      </c>
    </row>
    <row r="625" spans="1:13">
      <c r="A625" s="82" t="s">
        <v>125</v>
      </c>
      <c r="B625" s="13" t="s">
        <v>75</v>
      </c>
      <c r="C625" s="13" t="s">
        <v>187</v>
      </c>
      <c r="D625" s="13">
        <v>2012</v>
      </c>
      <c r="E625" s="13">
        <v>2013</v>
      </c>
      <c r="F625" s="13" t="s">
        <v>98</v>
      </c>
      <c r="G625" s="23">
        <v>14584</v>
      </c>
      <c r="H625" s="23">
        <v>37431</v>
      </c>
      <c r="I625" s="45">
        <v>59096</v>
      </c>
      <c r="J625" s="25">
        <v>0.99850000000000005</v>
      </c>
      <c r="K625" s="25"/>
      <c r="L625" s="25"/>
      <c r="M625" s="25">
        <v>6.3200000000000006E-2</v>
      </c>
    </row>
    <row r="626" spans="1:13">
      <c r="A626" s="82" t="s">
        <v>126</v>
      </c>
      <c r="B626" s="13" t="s">
        <v>75</v>
      </c>
      <c r="C626" s="13" t="s">
        <v>187</v>
      </c>
      <c r="D626" s="13">
        <v>2012</v>
      </c>
      <c r="E626" s="13">
        <v>2013</v>
      </c>
      <c r="F626" s="13" t="s">
        <v>98</v>
      </c>
      <c r="G626" s="23">
        <v>954</v>
      </c>
      <c r="H626" s="23">
        <v>1927</v>
      </c>
      <c r="I626" s="45">
        <v>3505</v>
      </c>
      <c r="J626" s="25">
        <v>1</v>
      </c>
      <c r="K626" s="25"/>
      <c r="L626" s="25"/>
      <c r="M626" s="25">
        <v>6.3200000000000006E-2</v>
      </c>
    </row>
    <row r="627" spans="1:13">
      <c r="A627" s="82" t="s">
        <v>127</v>
      </c>
      <c r="B627" s="13" t="s">
        <v>75</v>
      </c>
      <c r="C627" s="13" t="s">
        <v>187</v>
      </c>
      <c r="D627" s="13">
        <v>2012</v>
      </c>
      <c r="E627" s="13">
        <v>2013</v>
      </c>
      <c r="F627" s="13" t="s">
        <v>98</v>
      </c>
      <c r="G627" s="23">
        <v>58319</v>
      </c>
      <c r="H627" s="23">
        <v>141068</v>
      </c>
      <c r="I627" s="45">
        <v>240932</v>
      </c>
      <c r="J627" s="25">
        <v>0.98429999999999995</v>
      </c>
      <c r="K627" s="25"/>
      <c r="L627" s="25"/>
      <c r="M627" s="25">
        <v>6.7999999999999996E-3</v>
      </c>
    </row>
    <row r="628" spans="1:13">
      <c r="A628" s="82" t="s">
        <v>128</v>
      </c>
      <c r="B628" s="13" t="s">
        <v>75</v>
      </c>
      <c r="C628" s="13" t="s">
        <v>187</v>
      </c>
      <c r="D628" s="13">
        <v>2012</v>
      </c>
      <c r="E628" s="13">
        <v>2013</v>
      </c>
      <c r="F628" s="13" t="s">
        <v>98</v>
      </c>
      <c r="G628" s="23">
        <v>9603</v>
      </c>
      <c r="H628" s="23">
        <v>22819</v>
      </c>
      <c r="I628" s="45">
        <v>36049</v>
      </c>
      <c r="J628" s="25">
        <v>0.99370000000000003</v>
      </c>
      <c r="K628" s="25"/>
      <c r="L628" s="25"/>
      <c r="M628" s="25">
        <v>6.3200000000000006E-2</v>
      </c>
    </row>
    <row r="629" spans="1:13">
      <c r="A629" s="82" t="s">
        <v>129</v>
      </c>
      <c r="B629" s="13" t="s">
        <v>75</v>
      </c>
      <c r="C629" s="13" t="s">
        <v>187</v>
      </c>
      <c r="D629" s="13">
        <v>2012</v>
      </c>
      <c r="E629" s="13">
        <v>2013</v>
      </c>
      <c r="F629" s="13" t="s">
        <v>98</v>
      </c>
      <c r="G629" s="23">
        <v>5108</v>
      </c>
      <c r="H629" s="23">
        <v>10220</v>
      </c>
      <c r="I629" s="45">
        <v>17923</v>
      </c>
      <c r="J629" s="25">
        <v>0.96860000000000002</v>
      </c>
      <c r="K629" s="25"/>
      <c r="L629" s="25"/>
      <c r="M629" s="25">
        <v>6.3200000000000006E-2</v>
      </c>
    </row>
    <row r="630" spans="1:13">
      <c r="A630" s="82" t="s">
        <v>130</v>
      </c>
      <c r="B630" s="13" t="s">
        <v>75</v>
      </c>
      <c r="C630" s="13" t="s">
        <v>187</v>
      </c>
      <c r="D630" s="13">
        <v>2012</v>
      </c>
      <c r="E630" s="13">
        <v>2013</v>
      </c>
      <c r="F630" s="13" t="s">
        <v>98</v>
      </c>
      <c r="G630" s="23">
        <v>1408</v>
      </c>
      <c r="H630" s="23">
        <v>2936</v>
      </c>
      <c r="I630" s="45">
        <v>4817</v>
      </c>
      <c r="J630" s="25">
        <v>0.97440000000000004</v>
      </c>
      <c r="K630" s="25"/>
      <c r="L630" s="25"/>
      <c r="M630" s="25">
        <v>6.3200000000000006E-2</v>
      </c>
    </row>
    <row r="631" spans="1:13">
      <c r="A631" s="82" t="s">
        <v>131</v>
      </c>
      <c r="B631" s="13" t="s">
        <v>76</v>
      </c>
      <c r="C631" s="13" t="s">
        <v>187</v>
      </c>
      <c r="D631" s="13">
        <v>2012</v>
      </c>
      <c r="E631" s="13">
        <v>2013</v>
      </c>
      <c r="F631" s="13" t="s">
        <v>98</v>
      </c>
      <c r="G631" s="23">
        <v>538717</v>
      </c>
      <c r="H631" s="23">
        <v>1124010</v>
      </c>
      <c r="I631" s="45">
        <v>2399276</v>
      </c>
      <c r="J631" s="25">
        <v>0.96919999999999995</v>
      </c>
      <c r="K631" s="25"/>
      <c r="L631" s="25"/>
      <c r="M631" s="25">
        <v>0</v>
      </c>
    </row>
    <row r="632" spans="1:13">
      <c r="A632" s="82" t="s">
        <v>132</v>
      </c>
      <c r="B632" s="13" t="s">
        <v>75</v>
      </c>
      <c r="C632" s="13" t="s">
        <v>187</v>
      </c>
      <c r="D632" s="13">
        <v>2012</v>
      </c>
      <c r="E632" s="13">
        <v>2013</v>
      </c>
      <c r="F632" s="13" t="s">
        <v>98</v>
      </c>
      <c r="G632" s="23">
        <v>10166</v>
      </c>
      <c r="H632" s="23">
        <v>25747</v>
      </c>
      <c r="I632" s="45">
        <v>45526</v>
      </c>
      <c r="J632" s="25">
        <v>0.98760000000000003</v>
      </c>
      <c r="K632" s="25"/>
      <c r="L632" s="25"/>
      <c r="M632" s="25">
        <v>6.3200000000000006E-2</v>
      </c>
    </row>
    <row r="633" spans="1:13">
      <c r="A633" s="82" t="s">
        <v>133</v>
      </c>
      <c r="B633" s="13" t="s">
        <v>75</v>
      </c>
      <c r="C633" s="13" t="s">
        <v>187</v>
      </c>
      <c r="D633" s="13">
        <v>2012</v>
      </c>
      <c r="E633" s="13">
        <v>2013</v>
      </c>
      <c r="F633" s="13" t="s">
        <v>98</v>
      </c>
      <c r="G633" s="23">
        <v>5587</v>
      </c>
      <c r="H633" s="23">
        <v>9463</v>
      </c>
      <c r="I633" s="45">
        <v>22691</v>
      </c>
      <c r="J633" s="25">
        <v>0.96519999999999995</v>
      </c>
      <c r="K633" s="25"/>
      <c r="L633" s="25"/>
      <c r="M633" s="25">
        <v>6.3200000000000006E-2</v>
      </c>
    </row>
    <row r="634" spans="1:13">
      <c r="A634" s="82" t="s">
        <v>134</v>
      </c>
      <c r="B634" s="13" t="s">
        <v>75</v>
      </c>
      <c r="C634" s="13" t="s">
        <v>187</v>
      </c>
      <c r="D634" s="13">
        <v>2012</v>
      </c>
      <c r="E634" s="13">
        <v>2013</v>
      </c>
      <c r="F634" s="13" t="s">
        <v>98</v>
      </c>
      <c r="G634" s="23">
        <v>861</v>
      </c>
      <c r="H634" s="23">
        <v>1770</v>
      </c>
      <c r="I634" s="45">
        <v>2850</v>
      </c>
      <c r="J634" s="25">
        <v>0.94030000000000002</v>
      </c>
      <c r="K634" s="25"/>
      <c r="L634" s="25"/>
      <c r="M634" s="25">
        <v>6.3200000000000006E-2</v>
      </c>
    </row>
    <row r="635" spans="1:13">
      <c r="A635" s="82" t="s">
        <v>135</v>
      </c>
      <c r="B635" s="13" t="s">
        <v>75</v>
      </c>
      <c r="C635" s="13" t="s">
        <v>187</v>
      </c>
      <c r="D635" s="13">
        <v>2012</v>
      </c>
      <c r="E635" s="13">
        <v>2013</v>
      </c>
      <c r="F635" s="13" t="s">
        <v>98</v>
      </c>
      <c r="G635" s="23">
        <v>7186</v>
      </c>
      <c r="H635" s="23">
        <v>13527</v>
      </c>
      <c r="I635" s="45">
        <v>23237</v>
      </c>
      <c r="J635" s="25">
        <v>0.99119999999999997</v>
      </c>
      <c r="K635" s="25"/>
      <c r="L635" s="25"/>
      <c r="M635" s="25">
        <v>6.3200000000000006E-2</v>
      </c>
    </row>
    <row r="636" spans="1:13">
      <c r="A636" s="82" t="s">
        <v>136</v>
      </c>
      <c r="B636" s="13" t="s">
        <v>75</v>
      </c>
      <c r="C636" s="13" t="s">
        <v>187</v>
      </c>
      <c r="D636" s="13">
        <v>2012</v>
      </c>
      <c r="E636" s="13">
        <v>2013</v>
      </c>
      <c r="F636" s="13" t="s">
        <v>98</v>
      </c>
      <c r="G636" s="23">
        <v>22076</v>
      </c>
      <c r="H636" s="23">
        <v>53886</v>
      </c>
      <c r="I636" s="45">
        <v>85067</v>
      </c>
      <c r="J636" s="25">
        <v>1</v>
      </c>
      <c r="K636" s="25"/>
      <c r="L636" s="25"/>
      <c r="M636" s="25">
        <v>6.4999999999999997E-3</v>
      </c>
    </row>
    <row r="637" spans="1:13">
      <c r="A637" s="82" t="s">
        <v>137</v>
      </c>
      <c r="B637" s="13" t="s">
        <v>75</v>
      </c>
      <c r="C637" s="13" t="s">
        <v>187</v>
      </c>
      <c r="D637" s="13">
        <v>2012</v>
      </c>
      <c r="E637" s="13">
        <v>2013</v>
      </c>
      <c r="F637" s="13" t="s">
        <v>98</v>
      </c>
      <c r="G637" s="23">
        <v>425</v>
      </c>
      <c r="H637" s="23">
        <v>973</v>
      </c>
      <c r="I637" s="45">
        <v>2049</v>
      </c>
      <c r="J637" s="25">
        <v>1</v>
      </c>
      <c r="K637" s="25"/>
      <c r="L637" s="25"/>
      <c r="M637" s="25">
        <v>6.3200000000000006E-2</v>
      </c>
    </row>
    <row r="638" spans="1:13">
      <c r="A638" s="82" t="s">
        <v>138</v>
      </c>
      <c r="B638" s="13" t="s">
        <v>75</v>
      </c>
      <c r="C638" s="13" t="s">
        <v>187</v>
      </c>
      <c r="D638" s="13">
        <v>2012</v>
      </c>
      <c r="E638" s="13">
        <v>2013</v>
      </c>
      <c r="F638" s="13" t="s">
        <v>98</v>
      </c>
      <c r="G638" s="23">
        <v>409</v>
      </c>
      <c r="H638" s="23">
        <v>673</v>
      </c>
      <c r="I638" s="45">
        <v>1422</v>
      </c>
      <c r="J638" s="25">
        <v>1</v>
      </c>
      <c r="K638" s="25"/>
      <c r="L638" s="25"/>
      <c r="M638" s="25">
        <v>6.3200000000000006E-2</v>
      </c>
    </row>
    <row r="639" spans="1:13">
      <c r="A639" s="82" t="s">
        <v>139</v>
      </c>
      <c r="B639" s="13" t="s">
        <v>75</v>
      </c>
      <c r="C639" s="13" t="s">
        <v>187</v>
      </c>
      <c r="D639" s="13">
        <v>2012</v>
      </c>
      <c r="E639" s="13">
        <v>2013</v>
      </c>
      <c r="F639" s="13" t="s">
        <v>98</v>
      </c>
      <c r="G639" s="23">
        <v>18349</v>
      </c>
      <c r="H639" s="23">
        <v>42061</v>
      </c>
      <c r="I639" s="45">
        <v>95707</v>
      </c>
      <c r="J639" s="25">
        <v>1</v>
      </c>
      <c r="K639" s="25"/>
      <c r="L639" s="25"/>
      <c r="M639" s="25">
        <v>0</v>
      </c>
    </row>
    <row r="640" spans="1:13">
      <c r="A640" s="82" t="s">
        <v>140</v>
      </c>
      <c r="B640" s="13" t="s">
        <v>75</v>
      </c>
      <c r="C640" s="13" t="s">
        <v>187</v>
      </c>
      <c r="D640" s="13">
        <v>2012</v>
      </c>
      <c r="E640" s="13">
        <v>2013</v>
      </c>
      <c r="F640" s="13" t="s">
        <v>98</v>
      </c>
      <c r="G640" s="23">
        <v>3352</v>
      </c>
      <c r="H640" s="23">
        <v>7101</v>
      </c>
      <c r="I640" s="45">
        <v>16930</v>
      </c>
      <c r="J640" s="25">
        <v>0.75470000000000004</v>
      </c>
      <c r="K640" s="25"/>
      <c r="L640" s="25"/>
      <c r="M640" s="25">
        <v>6.3200000000000006E-2</v>
      </c>
    </row>
    <row r="641" spans="1:13">
      <c r="A641" s="82" t="s">
        <v>141</v>
      </c>
      <c r="B641" s="13" t="s">
        <v>75</v>
      </c>
      <c r="C641" s="13" t="s">
        <v>187</v>
      </c>
      <c r="D641" s="13">
        <v>2012</v>
      </c>
      <c r="E641" s="13">
        <v>2013</v>
      </c>
      <c r="F641" s="13" t="s">
        <v>98</v>
      </c>
      <c r="G641" s="23">
        <v>3810</v>
      </c>
      <c r="H641" s="23">
        <v>7313</v>
      </c>
      <c r="I641" s="45">
        <v>11572</v>
      </c>
      <c r="J641" s="25">
        <v>0.99219999999999997</v>
      </c>
      <c r="K641" s="25"/>
      <c r="L641" s="25"/>
      <c r="M641" s="25">
        <v>6.3200000000000006E-2</v>
      </c>
    </row>
    <row r="642" spans="1:13">
      <c r="A642" s="82" t="s">
        <v>142</v>
      </c>
      <c r="B642" s="13" t="s">
        <v>74</v>
      </c>
      <c r="C642" s="13" t="s">
        <v>187</v>
      </c>
      <c r="D642" s="13">
        <v>2012</v>
      </c>
      <c r="E642" s="13">
        <v>2013</v>
      </c>
      <c r="F642" s="13" t="s">
        <v>98</v>
      </c>
      <c r="G642" s="23">
        <v>101438</v>
      </c>
      <c r="H642" s="23">
        <v>226729</v>
      </c>
      <c r="I642" s="45">
        <v>462783</v>
      </c>
      <c r="J642" s="25">
        <v>0.99790000000000001</v>
      </c>
      <c r="K642" s="25"/>
      <c r="L642" s="25"/>
      <c r="M642" s="25">
        <v>1.6199999999999999E-2</v>
      </c>
    </row>
    <row r="643" spans="1:13">
      <c r="A643" s="82" t="s">
        <v>143</v>
      </c>
      <c r="B643" s="13" t="s">
        <v>74</v>
      </c>
      <c r="C643" s="13" t="s">
        <v>187</v>
      </c>
      <c r="D643" s="13">
        <v>2012</v>
      </c>
      <c r="E643" s="13">
        <v>2013</v>
      </c>
      <c r="F643" s="13" t="s">
        <v>98</v>
      </c>
      <c r="G643" s="23">
        <v>8217</v>
      </c>
      <c r="H643" s="23">
        <v>17796</v>
      </c>
      <c r="I643" s="45">
        <v>31232</v>
      </c>
      <c r="J643" s="25">
        <v>0.99029999999999996</v>
      </c>
      <c r="K643" s="25"/>
      <c r="L643" s="25"/>
      <c r="M643" s="25">
        <v>6.3200000000000006E-2</v>
      </c>
    </row>
    <row r="644" spans="1:13">
      <c r="A644" s="82" t="s">
        <v>144</v>
      </c>
      <c r="B644" s="13" t="s">
        <v>75</v>
      </c>
      <c r="C644" s="13" t="s">
        <v>187</v>
      </c>
      <c r="D644" s="13">
        <v>2012</v>
      </c>
      <c r="E644" s="13">
        <v>2013</v>
      </c>
      <c r="F644" s="13" t="s">
        <v>98</v>
      </c>
      <c r="G644" s="23">
        <v>785</v>
      </c>
      <c r="H644" s="23">
        <v>1689</v>
      </c>
      <c r="I644" s="45">
        <v>3263</v>
      </c>
      <c r="J644" s="25">
        <v>0.88729999999999998</v>
      </c>
      <c r="K644" s="25"/>
      <c r="L644" s="25"/>
      <c r="M644" s="25">
        <v>6.3200000000000006E-2</v>
      </c>
    </row>
    <row r="645" spans="1:13">
      <c r="A645" s="82" t="s">
        <v>145</v>
      </c>
      <c r="B645" s="13" t="s">
        <v>75</v>
      </c>
      <c r="C645" s="13" t="s">
        <v>187</v>
      </c>
      <c r="D645" s="13">
        <v>2012</v>
      </c>
      <c r="E645" s="13">
        <v>2013</v>
      </c>
      <c r="F645" s="13" t="s">
        <v>98</v>
      </c>
      <c r="G645" s="23">
        <v>113352</v>
      </c>
      <c r="H645" s="23">
        <v>275801</v>
      </c>
      <c r="I645" s="45">
        <v>411351</v>
      </c>
      <c r="J645" s="25">
        <v>0.99639999999999995</v>
      </c>
      <c r="K645" s="25"/>
      <c r="L645" s="25"/>
      <c r="M645" s="25">
        <v>3.95E-2</v>
      </c>
    </row>
    <row r="646" spans="1:13">
      <c r="A646" s="82" t="s">
        <v>146</v>
      </c>
      <c r="B646" s="13" t="s">
        <v>74</v>
      </c>
      <c r="C646" s="13" t="s">
        <v>187</v>
      </c>
      <c r="D646" s="13">
        <v>2012</v>
      </c>
      <c r="E646" s="13">
        <v>2013</v>
      </c>
      <c r="F646" s="13" t="s">
        <v>98</v>
      </c>
      <c r="G646" s="23">
        <v>92966</v>
      </c>
      <c r="H646" s="23">
        <v>208927</v>
      </c>
      <c r="I646" s="45">
        <v>327994</v>
      </c>
      <c r="J646" s="25">
        <v>0.99250000000000005</v>
      </c>
      <c r="K646" s="25"/>
      <c r="L646" s="25"/>
      <c r="M646" s="25">
        <v>5.3E-3</v>
      </c>
    </row>
    <row r="647" spans="1:13">
      <c r="A647" s="82" t="s">
        <v>147</v>
      </c>
      <c r="B647" s="13" t="s">
        <v>75</v>
      </c>
      <c r="C647" s="13" t="s">
        <v>187</v>
      </c>
      <c r="D647" s="13">
        <v>2012</v>
      </c>
      <c r="E647" s="13">
        <v>2013</v>
      </c>
      <c r="F647" s="13" t="s">
        <v>98</v>
      </c>
      <c r="G647" s="23">
        <v>2573</v>
      </c>
      <c r="H647" s="23">
        <v>6051</v>
      </c>
      <c r="I647" s="45">
        <v>10343</v>
      </c>
      <c r="J647" s="25">
        <v>0.99429999999999996</v>
      </c>
      <c r="K647" s="25"/>
      <c r="L647" s="25"/>
      <c r="M647" s="25">
        <v>6.3200000000000006E-2</v>
      </c>
    </row>
    <row r="648" spans="1:13">
      <c r="A648" s="82" t="s">
        <v>148</v>
      </c>
      <c r="B648" s="13" t="s">
        <v>75</v>
      </c>
      <c r="C648" s="13" t="s">
        <v>187</v>
      </c>
      <c r="D648" s="13">
        <v>2012</v>
      </c>
      <c r="E648" s="13">
        <v>2013</v>
      </c>
      <c r="F648" s="13" t="s">
        <v>98</v>
      </c>
      <c r="G648" s="23">
        <v>155820</v>
      </c>
      <c r="H648" s="23">
        <v>368399</v>
      </c>
      <c r="I648" s="45">
        <v>490020</v>
      </c>
      <c r="J648" s="25">
        <v>0.99919999999999998</v>
      </c>
      <c r="K648" s="25"/>
      <c r="L648" s="25"/>
      <c r="M648" s="25">
        <v>1.0800000000000001E-2</v>
      </c>
    </row>
    <row r="649" spans="1:13">
      <c r="A649" s="82" t="s">
        <v>149</v>
      </c>
      <c r="B649" s="13" t="s">
        <v>74</v>
      </c>
      <c r="C649" s="13" t="s">
        <v>187</v>
      </c>
      <c r="D649" s="13">
        <v>2012</v>
      </c>
      <c r="E649" s="13">
        <v>2013</v>
      </c>
      <c r="F649" s="13" t="s">
        <v>98</v>
      </c>
      <c r="G649" s="23">
        <v>114145</v>
      </c>
      <c r="H649" s="23">
        <v>252958</v>
      </c>
      <c r="I649" s="45">
        <v>446458</v>
      </c>
      <c r="J649" s="25">
        <v>0.97570000000000001</v>
      </c>
      <c r="K649" s="25"/>
      <c r="L649" s="25"/>
      <c r="M649" s="25">
        <v>6.4000000000000001E-2</v>
      </c>
    </row>
    <row r="650" spans="1:13">
      <c r="A650" s="82" t="s">
        <v>150</v>
      </c>
      <c r="B650" s="13" t="s">
        <v>74</v>
      </c>
      <c r="C650" s="13" t="s">
        <v>187</v>
      </c>
      <c r="D650" s="13">
        <v>2012</v>
      </c>
      <c r="E650" s="13">
        <v>2013</v>
      </c>
      <c r="F650" s="13" t="s">
        <v>98</v>
      </c>
      <c r="G650" s="23">
        <v>32395</v>
      </c>
      <c r="H650" s="23">
        <v>50657</v>
      </c>
      <c r="I650" s="45">
        <v>134837</v>
      </c>
      <c r="J650" s="25">
        <v>0.97799999999999998</v>
      </c>
      <c r="K650" s="25"/>
      <c r="L650" s="25"/>
      <c r="M650" s="25">
        <v>3.85E-2</v>
      </c>
    </row>
    <row r="651" spans="1:13">
      <c r="A651" s="82" t="s">
        <v>151</v>
      </c>
      <c r="B651" s="13" t="s">
        <v>75</v>
      </c>
      <c r="C651" s="13" t="s">
        <v>187</v>
      </c>
      <c r="D651" s="13">
        <v>2012</v>
      </c>
      <c r="E651" s="13">
        <v>2013</v>
      </c>
      <c r="F651" s="13" t="s">
        <v>98</v>
      </c>
      <c r="G651" s="23">
        <v>44836</v>
      </c>
      <c r="H651" s="23">
        <v>109159</v>
      </c>
      <c r="I651" s="45">
        <v>181603</v>
      </c>
      <c r="J651" s="25">
        <v>0.98819999999999997</v>
      </c>
      <c r="K651" s="25"/>
      <c r="L651" s="25"/>
      <c r="M651" s="25">
        <v>1.9800000000000002E-2</v>
      </c>
    </row>
    <row r="652" spans="1:13">
      <c r="A652" s="82" t="s">
        <v>152</v>
      </c>
      <c r="B652" s="13" t="s">
        <v>74</v>
      </c>
      <c r="C652" s="13" t="s">
        <v>187</v>
      </c>
      <c r="D652" s="13">
        <v>2012</v>
      </c>
      <c r="E652" s="13">
        <v>2013</v>
      </c>
      <c r="F652" s="13" t="s">
        <v>98</v>
      </c>
      <c r="G652" s="23">
        <v>8925</v>
      </c>
      <c r="H652" s="23">
        <v>17454</v>
      </c>
      <c r="I652" s="45">
        <v>33444</v>
      </c>
      <c r="J652" s="25">
        <v>0.95909999999999995</v>
      </c>
      <c r="K652" s="25"/>
      <c r="L652" s="25"/>
      <c r="M652" s="25">
        <v>6.3200000000000006E-2</v>
      </c>
    </row>
    <row r="653" spans="1:13">
      <c r="A653" s="82" t="s">
        <v>153</v>
      </c>
      <c r="B653" s="13" t="s">
        <v>74</v>
      </c>
      <c r="C653" s="13" t="s">
        <v>187</v>
      </c>
      <c r="D653" s="13">
        <v>2012</v>
      </c>
      <c r="E653" s="13">
        <v>2013</v>
      </c>
      <c r="F653" s="13" t="s">
        <v>98</v>
      </c>
      <c r="G653" s="23">
        <v>13865</v>
      </c>
      <c r="H653" s="23">
        <v>28849</v>
      </c>
      <c r="I653" s="45">
        <v>79153</v>
      </c>
      <c r="J653" s="25">
        <v>0.93079999999999996</v>
      </c>
      <c r="K653" s="25"/>
      <c r="L653" s="25"/>
      <c r="M653" s="25">
        <v>6.3200000000000006E-2</v>
      </c>
    </row>
    <row r="654" spans="1:13">
      <c r="A654" s="82" t="s">
        <v>154</v>
      </c>
      <c r="B654" s="13" t="s">
        <v>74</v>
      </c>
      <c r="C654" s="13" t="s">
        <v>187</v>
      </c>
      <c r="D654" s="13">
        <v>2012</v>
      </c>
      <c r="E654" s="13">
        <v>2013</v>
      </c>
      <c r="F654" s="13" t="s">
        <v>98</v>
      </c>
      <c r="G654" s="23">
        <v>13803</v>
      </c>
      <c r="H654" s="23">
        <v>31308</v>
      </c>
      <c r="I654" s="45">
        <v>80937</v>
      </c>
      <c r="J654" s="25">
        <v>0.93089999999999995</v>
      </c>
      <c r="K654" s="25"/>
      <c r="L654" s="25"/>
      <c r="M654" s="25">
        <v>6.3200000000000006E-2</v>
      </c>
    </row>
    <row r="655" spans="1:13">
      <c r="A655" s="82" t="s">
        <v>155</v>
      </c>
      <c r="B655" s="13" t="s">
        <v>74</v>
      </c>
      <c r="C655" s="13" t="s">
        <v>187</v>
      </c>
      <c r="D655" s="13">
        <v>2012</v>
      </c>
      <c r="E655" s="13">
        <v>2013</v>
      </c>
      <c r="F655" s="13" t="s">
        <v>98</v>
      </c>
      <c r="G655" s="23">
        <v>50515</v>
      </c>
      <c r="H655" s="23">
        <v>108486</v>
      </c>
      <c r="I655" s="45">
        <v>263465</v>
      </c>
      <c r="J655" s="25">
        <v>0.90620000000000001</v>
      </c>
      <c r="K655" s="25"/>
      <c r="L655" s="25"/>
      <c r="M655" s="25">
        <v>0</v>
      </c>
    </row>
    <row r="656" spans="1:13">
      <c r="A656" s="82" t="s">
        <v>156</v>
      </c>
      <c r="B656" s="13" t="s">
        <v>74</v>
      </c>
      <c r="C656" s="13" t="s">
        <v>187</v>
      </c>
      <c r="D656" s="13">
        <v>2012</v>
      </c>
      <c r="E656" s="13">
        <v>2013</v>
      </c>
      <c r="F656" s="13" t="s">
        <v>98</v>
      </c>
      <c r="G656" s="23">
        <v>11023</v>
      </c>
      <c r="H656" s="23">
        <v>21579</v>
      </c>
      <c r="I656" s="45">
        <v>42308</v>
      </c>
      <c r="J656" s="25">
        <v>0.94159999999999999</v>
      </c>
      <c r="K656" s="25"/>
      <c r="L656" s="25"/>
      <c r="M656" s="25">
        <v>6.3200000000000006E-2</v>
      </c>
    </row>
    <row r="657" spans="1:30">
      <c r="A657" s="82" t="s">
        <v>157</v>
      </c>
      <c r="B657" s="13" t="s">
        <v>75</v>
      </c>
      <c r="C657" s="13" t="s">
        <v>187</v>
      </c>
      <c r="D657" s="13">
        <v>2012</v>
      </c>
      <c r="E657" s="13">
        <v>2013</v>
      </c>
      <c r="F657" s="13" t="s">
        <v>98</v>
      </c>
      <c r="G657" s="23">
        <v>12092</v>
      </c>
      <c r="H657" s="23">
        <v>24172</v>
      </c>
      <c r="I657" s="45">
        <v>40461</v>
      </c>
      <c r="J657" s="25">
        <v>0.94530000000000003</v>
      </c>
      <c r="K657" s="25"/>
      <c r="L657" s="25"/>
      <c r="M657" s="25">
        <v>6.3200000000000006E-2</v>
      </c>
    </row>
    <row r="658" spans="1:30">
      <c r="A658" s="82" t="s">
        <v>158</v>
      </c>
      <c r="B658" s="13" t="s">
        <v>75</v>
      </c>
      <c r="C658" s="13" t="s">
        <v>187</v>
      </c>
      <c r="D658" s="13">
        <v>2012</v>
      </c>
      <c r="E658" s="13">
        <v>2013</v>
      </c>
      <c r="F658" s="13" t="s">
        <v>98</v>
      </c>
      <c r="G658" s="23">
        <v>154</v>
      </c>
      <c r="H658" s="23">
        <v>288</v>
      </c>
      <c r="I658" s="45">
        <v>510</v>
      </c>
      <c r="J658" s="25">
        <v>1</v>
      </c>
      <c r="K658" s="25"/>
      <c r="L658" s="25"/>
      <c r="M658" s="25">
        <v>6.3200000000000006E-2</v>
      </c>
    </row>
    <row r="659" spans="1:30">
      <c r="A659" s="82" t="s">
        <v>159</v>
      </c>
      <c r="B659" s="13" t="s">
        <v>75</v>
      </c>
      <c r="C659" s="13" t="s">
        <v>187</v>
      </c>
      <c r="D659" s="13">
        <v>2012</v>
      </c>
      <c r="E659" s="13">
        <v>2013</v>
      </c>
      <c r="F659" s="13" t="s">
        <v>98</v>
      </c>
      <c r="G659" s="23">
        <v>2787</v>
      </c>
      <c r="H659" s="23">
        <v>6196</v>
      </c>
      <c r="I659" s="45">
        <v>10699</v>
      </c>
      <c r="J659" s="25">
        <v>1</v>
      </c>
      <c r="K659" s="25"/>
      <c r="L659" s="25"/>
      <c r="M659" s="25">
        <v>6.3200000000000006E-2</v>
      </c>
    </row>
    <row r="660" spans="1:30">
      <c r="A660" s="82" t="s">
        <v>160</v>
      </c>
      <c r="B660" s="13" t="s">
        <v>74</v>
      </c>
      <c r="C660" s="13" t="s">
        <v>187</v>
      </c>
      <c r="D660" s="13">
        <v>2012</v>
      </c>
      <c r="E660" s="13">
        <v>2013</v>
      </c>
      <c r="F660" s="13" t="s">
        <v>98</v>
      </c>
      <c r="G660" s="23">
        <v>20474</v>
      </c>
      <c r="H660" s="23">
        <v>41166</v>
      </c>
      <c r="I660" s="45">
        <v>68997</v>
      </c>
      <c r="J660" s="25">
        <v>0.95220000000000005</v>
      </c>
      <c r="K660" s="25"/>
      <c r="L660" s="25"/>
      <c r="M660" s="25">
        <v>4.6399999999999997E-2</v>
      </c>
    </row>
    <row r="661" spans="1:30">
      <c r="A661" s="82" t="s">
        <v>161</v>
      </c>
      <c r="B661" s="13" t="s">
        <v>74</v>
      </c>
      <c r="C661" s="13" t="s">
        <v>187</v>
      </c>
      <c r="D661" s="13">
        <v>2012</v>
      </c>
      <c r="E661" s="13">
        <v>2013</v>
      </c>
      <c r="F661" s="13" t="s">
        <v>98</v>
      </c>
      <c r="G661" s="23">
        <v>18501</v>
      </c>
      <c r="H661" s="23">
        <v>34432</v>
      </c>
      <c r="I661" s="45">
        <v>64623</v>
      </c>
      <c r="J661" s="25">
        <v>0.94520000000000004</v>
      </c>
      <c r="K661" s="25"/>
      <c r="L661" s="25"/>
      <c r="M661" s="25">
        <v>6.3200000000000006E-2</v>
      </c>
    </row>
    <row r="662" spans="1:30">
      <c r="A662" s="82" t="s">
        <v>162</v>
      </c>
      <c r="B662" s="13" t="s">
        <v>75</v>
      </c>
      <c r="C662" s="13" t="s">
        <v>187</v>
      </c>
      <c r="D662" s="13">
        <v>2012</v>
      </c>
      <c r="E662" s="13">
        <v>2013</v>
      </c>
      <c r="F662" s="13" t="s">
        <v>98</v>
      </c>
      <c r="G662" s="23">
        <v>40638</v>
      </c>
      <c r="H662" s="23">
        <v>89590</v>
      </c>
      <c r="I662" s="45">
        <v>137915</v>
      </c>
      <c r="J662" s="25">
        <v>0.99050000000000005</v>
      </c>
      <c r="K662" s="25"/>
      <c r="L662" s="25"/>
      <c r="M662" s="25">
        <v>9.1000000000000004E-3</v>
      </c>
    </row>
    <row r="663" spans="1:30">
      <c r="A663" s="82" t="s">
        <v>163</v>
      </c>
      <c r="B663" s="13" t="s">
        <v>75</v>
      </c>
      <c r="C663" s="13" t="s">
        <v>187</v>
      </c>
      <c r="D663" s="13">
        <v>2012</v>
      </c>
      <c r="E663" s="13">
        <v>2013</v>
      </c>
      <c r="F663" s="13" t="s">
        <v>98</v>
      </c>
      <c r="G663" s="23">
        <v>4926</v>
      </c>
      <c r="H663" s="23">
        <v>11832</v>
      </c>
      <c r="I663" s="45">
        <v>23377</v>
      </c>
      <c r="J663" s="25">
        <v>0.9385</v>
      </c>
      <c r="K663" s="25"/>
      <c r="L663" s="25"/>
      <c r="M663" s="25">
        <v>6.3200000000000006E-2</v>
      </c>
    </row>
    <row r="664" spans="1:30">
      <c r="A664" s="82" t="s">
        <v>164</v>
      </c>
      <c r="B664" s="13" t="s">
        <v>75</v>
      </c>
      <c r="C664" s="13" t="s">
        <v>187</v>
      </c>
      <c r="D664" s="13">
        <v>2012</v>
      </c>
      <c r="E664" s="13">
        <v>2013</v>
      </c>
      <c r="F664" s="13" t="s">
        <v>98</v>
      </c>
      <c r="G664" s="23">
        <v>4098</v>
      </c>
      <c r="H664" s="23">
        <v>9605</v>
      </c>
      <c r="I664" s="45">
        <v>17316</v>
      </c>
      <c r="J664" s="25">
        <v>0.89770000000000005</v>
      </c>
      <c r="K664" s="25"/>
      <c r="L664" s="25"/>
      <c r="M664" s="25">
        <v>6.3200000000000006E-2</v>
      </c>
    </row>
    <row r="665" spans="1:30">
      <c r="A665" s="82" t="s">
        <v>165</v>
      </c>
      <c r="B665" s="13" t="s">
        <v>75</v>
      </c>
      <c r="C665" s="13" t="s">
        <v>187</v>
      </c>
      <c r="D665" s="13">
        <v>2012</v>
      </c>
      <c r="E665" s="13">
        <v>2013</v>
      </c>
      <c r="F665" s="13" t="s">
        <v>98</v>
      </c>
      <c r="G665" s="23">
        <v>819</v>
      </c>
      <c r="H665" s="23">
        <v>1608</v>
      </c>
      <c r="I665" s="45">
        <v>2793</v>
      </c>
      <c r="J665" s="25">
        <v>0.98460000000000003</v>
      </c>
      <c r="K665" s="25"/>
      <c r="L665" s="25"/>
      <c r="M665" s="25">
        <v>6.3200000000000006E-2</v>
      </c>
    </row>
    <row r="666" spans="1:30">
      <c r="A666" s="82" t="s">
        <v>166</v>
      </c>
      <c r="B666" s="13" t="s">
        <v>74</v>
      </c>
      <c r="C666" s="13" t="s">
        <v>187</v>
      </c>
      <c r="D666" s="13">
        <v>2012</v>
      </c>
      <c r="E666" s="13">
        <v>2013</v>
      </c>
      <c r="F666" s="13" t="s">
        <v>98</v>
      </c>
      <c r="G666" s="23">
        <v>45007</v>
      </c>
      <c r="H666" s="23">
        <v>110740</v>
      </c>
      <c r="I666" s="45">
        <v>169920</v>
      </c>
      <c r="J666" s="25">
        <v>1</v>
      </c>
      <c r="K666" s="25"/>
      <c r="L666" s="25"/>
      <c r="M666" s="25">
        <v>6.1199999999999997E-2</v>
      </c>
    </row>
    <row r="667" spans="1:30">
      <c r="A667" s="82" t="s">
        <v>167</v>
      </c>
      <c r="B667" s="13" t="s">
        <v>75</v>
      </c>
      <c r="C667" s="13" t="s">
        <v>187</v>
      </c>
      <c r="D667" s="13">
        <v>2012</v>
      </c>
      <c r="E667" s="13">
        <v>2013</v>
      </c>
      <c r="F667" s="13" t="s">
        <v>98</v>
      </c>
      <c r="G667" s="23">
        <v>2780</v>
      </c>
      <c r="H667" s="23">
        <v>5142</v>
      </c>
      <c r="I667" s="45">
        <v>8196</v>
      </c>
      <c r="J667" s="25">
        <v>0.98919999999999997</v>
      </c>
      <c r="K667" s="25"/>
      <c r="L667" s="25"/>
      <c r="M667" s="25">
        <v>6.3200000000000006E-2</v>
      </c>
    </row>
    <row r="668" spans="1:30">
      <c r="A668" s="82" t="s">
        <v>168</v>
      </c>
      <c r="B668" s="13" t="s">
        <v>74</v>
      </c>
      <c r="C668" s="13" t="s">
        <v>187</v>
      </c>
      <c r="D668" s="13">
        <v>2012</v>
      </c>
      <c r="E668" s="13">
        <v>2013</v>
      </c>
      <c r="F668" s="13" t="s">
        <v>98</v>
      </c>
      <c r="G668" s="23">
        <v>31873</v>
      </c>
      <c r="H668" s="23">
        <v>66495</v>
      </c>
      <c r="I668" s="45">
        <v>123452</v>
      </c>
      <c r="J668" s="25">
        <v>0.9738</v>
      </c>
      <c r="K668" s="25"/>
      <c r="L668" s="25"/>
      <c r="M668" s="25">
        <v>1.06E-2</v>
      </c>
    </row>
    <row r="669" spans="1:30">
      <c r="A669" s="82" t="s">
        <v>169</v>
      </c>
      <c r="B669" s="13" t="s">
        <v>74</v>
      </c>
      <c r="C669" s="13" t="s">
        <v>187</v>
      </c>
      <c r="D669" s="13">
        <v>2012</v>
      </c>
      <c r="E669" s="13">
        <v>2013</v>
      </c>
      <c r="F669" s="13" t="s">
        <v>98</v>
      </c>
      <c r="G669" s="23">
        <v>7791</v>
      </c>
      <c r="H669" s="23">
        <v>16887</v>
      </c>
      <c r="I669" s="45">
        <v>31064</v>
      </c>
      <c r="J669" s="25">
        <v>0.89039999999999997</v>
      </c>
      <c r="K669" s="25"/>
      <c r="L669" s="25"/>
      <c r="M669" s="25">
        <v>6.3200000000000006E-2</v>
      </c>
    </row>
    <row r="670" spans="1:30">
      <c r="A670" s="82" t="s">
        <v>170</v>
      </c>
      <c r="B670" s="13" t="s">
        <v>75</v>
      </c>
      <c r="C670" s="13" t="s">
        <v>187</v>
      </c>
      <c r="D670" s="13">
        <v>2012</v>
      </c>
      <c r="E670" s="13">
        <v>2013</v>
      </c>
      <c r="F670" s="13" t="s">
        <v>98</v>
      </c>
      <c r="G670" s="23">
        <v>5650</v>
      </c>
      <c r="H670" s="23">
        <v>12701</v>
      </c>
      <c r="I670" s="45">
        <v>19965</v>
      </c>
      <c r="J670" s="25">
        <v>0.99670000000000003</v>
      </c>
      <c r="K670" s="25"/>
      <c r="L670" s="25"/>
      <c r="M670" s="25">
        <v>6.3200000000000006E-2</v>
      </c>
    </row>
    <row r="671" spans="1:30">
      <c r="A671" s="48" t="s">
        <v>276</v>
      </c>
      <c r="B671" s="13" t="s">
        <v>66</v>
      </c>
      <c r="C671" s="13" t="s">
        <v>188</v>
      </c>
      <c r="D671" s="13">
        <v>2012</v>
      </c>
      <c r="E671" s="13">
        <v>2013</v>
      </c>
      <c r="F671" s="13" t="s">
        <v>98</v>
      </c>
      <c r="G671" s="110"/>
      <c r="H671" s="110"/>
      <c r="I671" s="110"/>
      <c r="J671" s="111"/>
      <c r="K671" s="111"/>
      <c r="L671" s="25">
        <v>0.254</v>
      </c>
      <c r="M671" s="25">
        <v>5.3999999999999999E-2</v>
      </c>
    </row>
    <row r="672" spans="1:30">
      <c r="A672" s="48" t="s">
        <v>171</v>
      </c>
      <c r="B672" s="13" t="s">
        <v>66</v>
      </c>
      <c r="C672" s="13" t="s">
        <v>188</v>
      </c>
      <c r="D672" s="13">
        <v>2012</v>
      </c>
      <c r="E672" s="13">
        <v>2013</v>
      </c>
      <c r="F672" s="13" t="s">
        <v>98</v>
      </c>
      <c r="G672" s="23">
        <v>1892630</v>
      </c>
      <c r="H672" s="23">
        <v>4167237</v>
      </c>
      <c r="I672" s="45">
        <v>7609892</v>
      </c>
      <c r="J672" s="25">
        <v>0.96850000000000003</v>
      </c>
      <c r="K672" s="25"/>
      <c r="L672" s="25"/>
      <c r="M672" s="25">
        <v>3.15E-2</v>
      </c>
      <c r="N672" s="13"/>
      <c r="O672" s="13"/>
      <c r="P672" s="13"/>
      <c r="Q672" s="13"/>
      <c r="R672" s="13"/>
      <c r="S672" s="13"/>
      <c r="T672" s="13"/>
      <c r="U672" s="13"/>
      <c r="V672" s="13"/>
      <c r="W672" s="13"/>
      <c r="X672" s="13"/>
      <c r="Y672" s="13"/>
      <c r="Z672" s="13"/>
      <c r="AA672" s="13"/>
      <c r="AB672" s="13"/>
      <c r="AC672" s="13"/>
      <c r="AD672" s="13"/>
    </row>
    <row r="673" spans="1:13">
      <c r="A673" s="48" t="s">
        <v>172</v>
      </c>
      <c r="B673" s="13" t="s">
        <v>74</v>
      </c>
      <c r="C673" s="13" t="s">
        <v>188</v>
      </c>
      <c r="D673" s="13">
        <v>2012</v>
      </c>
      <c r="E673" s="13">
        <v>2013</v>
      </c>
      <c r="F673" s="13" t="s">
        <v>98</v>
      </c>
      <c r="G673" s="23">
        <v>62866</v>
      </c>
      <c r="H673" s="23">
        <v>126792</v>
      </c>
      <c r="I673" s="45">
        <v>254121</v>
      </c>
      <c r="J673" s="25">
        <v>0.90069999999999995</v>
      </c>
      <c r="K673" s="25"/>
      <c r="L673" s="25"/>
      <c r="M673" s="25">
        <v>4.5900000000000003E-2</v>
      </c>
    </row>
    <row r="674" spans="1:13">
      <c r="A674" s="48" t="s">
        <v>173</v>
      </c>
      <c r="B674" s="13" t="s">
        <v>75</v>
      </c>
      <c r="C674" s="13" t="s">
        <v>188</v>
      </c>
      <c r="D674" s="13">
        <v>2012</v>
      </c>
      <c r="E674" s="13">
        <v>2013</v>
      </c>
      <c r="F674" s="13" t="s">
        <v>98</v>
      </c>
      <c r="G674" s="23">
        <v>78</v>
      </c>
      <c r="H674" s="23">
        <v>143</v>
      </c>
      <c r="I674" s="45">
        <v>210</v>
      </c>
      <c r="J674" s="25">
        <v>1</v>
      </c>
      <c r="K674" s="25"/>
      <c r="L674" s="25"/>
      <c r="M674" s="25">
        <v>4.7199999999999999E-2</v>
      </c>
    </row>
    <row r="675" spans="1:13">
      <c r="A675" s="48" t="s">
        <v>174</v>
      </c>
      <c r="B675" s="13" t="s">
        <v>75</v>
      </c>
      <c r="C675" s="13" t="s">
        <v>188</v>
      </c>
      <c r="D675" s="13">
        <v>2012</v>
      </c>
      <c r="E675" s="13">
        <v>2013</v>
      </c>
      <c r="F675" s="13" t="s">
        <v>98</v>
      </c>
      <c r="G675" s="23">
        <v>1722</v>
      </c>
      <c r="H675" s="23">
        <v>3321</v>
      </c>
      <c r="I675" s="45">
        <v>4461</v>
      </c>
      <c r="J675" s="25">
        <v>0.91839999999999999</v>
      </c>
      <c r="K675" s="25"/>
      <c r="L675" s="25"/>
      <c r="M675" s="25">
        <v>4.7199999999999999E-2</v>
      </c>
    </row>
    <row r="676" spans="1:13">
      <c r="A676" s="48" t="s">
        <v>175</v>
      </c>
      <c r="B676" s="13" t="s">
        <v>75</v>
      </c>
      <c r="C676" s="13" t="s">
        <v>188</v>
      </c>
      <c r="D676" s="13">
        <v>2012</v>
      </c>
      <c r="E676" s="13">
        <v>2013</v>
      </c>
      <c r="F676" s="13" t="s">
        <v>98</v>
      </c>
      <c r="G676" s="23">
        <v>14236</v>
      </c>
      <c r="H676" s="23">
        <v>29742</v>
      </c>
      <c r="I676" s="45">
        <v>50862</v>
      </c>
      <c r="J676" s="25">
        <v>0.95040000000000002</v>
      </c>
      <c r="K676" s="25"/>
      <c r="L676" s="25"/>
      <c r="M676" s="25">
        <v>4.7199999999999999E-2</v>
      </c>
    </row>
    <row r="677" spans="1:13">
      <c r="A677" s="48" t="s">
        <v>176</v>
      </c>
      <c r="B677" s="13" t="s">
        <v>75</v>
      </c>
      <c r="C677" s="13" t="s">
        <v>188</v>
      </c>
      <c r="D677" s="13">
        <v>2012</v>
      </c>
      <c r="E677" s="13">
        <v>2013</v>
      </c>
      <c r="F677" s="13" t="s">
        <v>98</v>
      </c>
      <c r="G677" s="23">
        <v>2520</v>
      </c>
      <c r="H677" s="23">
        <v>4950</v>
      </c>
      <c r="I677" s="45">
        <v>6727</v>
      </c>
      <c r="J677" s="25">
        <v>0.99239999999999995</v>
      </c>
      <c r="K677" s="25"/>
      <c r="L677" s="25"/>
      <c r="M677" s="25">
        <v>4.7199999999999999E-2</v>
      </c>
    </row>
    <row r="678" spans="1:13">
      <c r="A678" s="48" t="s">
        <v>177</v>
      </c>
      <c r="B678" s="13" t="s">
        <v>75</v>
      </c>
      <c r="C678" s="13" t="s">
        <v>188</v>
      </c>
      <c r="D678" s="13">
        <v>2012</v>
      </c>
      <c r="E678" s="13">
        <v>2013</v>
      </c>
      <c r="F678" s="13" t="s">
        <v>98</v>
      </c>
      <c r="G678" s="23">
        <v>676</v>
      </c>
      <c r="H678" s="23">
        <v>1728</v>
      </c>
      <c r="I678" s="45">
        <v>4556</v>
      </c>
      <c r="J678" s="25">
        <v>0.98109999999999997</v>
      </c>
      <c r="K678" s="25"/>
      <c r="L678" s="25"/>
      <c r="M678" s="25">
        <v>4.7199999999999999E-2</v>
      </c>
    </row>
    <row r="679" spans="1:13">
      <c r="A679" s="48" t="s">
        <v>178</v>
      </c>
      <c r="B679" s="13" t="s">
        <v>74</v>
      </c>
      <c r="C679" s="13" t="s">
        <v>188</v>
      </c>
      <c r="D679" s="13">
        <v>2012</v>
      </c>
      <c r="E679" s="13">
        <v>2013</v>
      </c>
      <c r="F679" s="13" t="s">
        <v>98</v>
      </c>
      <c r="G679" s="23">
        <v>33278</v>
      </c>
      <c r="H679" s="23">
        <v>69271</v>
      </c>
      <c r="I679" s="45">
        <v>144511</v>
      </c>
      <c r="J679" s="25">
        <v>0.95850000000000002</v>
      </c>
      <c r="K679" s="25"/>
      <c r="L679" s="25"/>
      <c r="M679" s="25">
        <v>5.7000000000000002E-3</v>
      </c>
    </row>
    <row r="680" spans="1:13">
      <c r="A680" s="48" t="s">
        <v>179</v>
      </c>
      <c r="B680" s="13" t="s">
        <v>75</v>
      </c>
      <c r="C680" s="13" t="s">
        <v>188</v>
      </c>
      <c r="D680" s="13">
        <v>2012</v>
      </c>
      <c r="E680" s="13">
        <v>2013</v>
      </c>
      <c r="F680" s="13" t="s">
        <v>98</v>
      </c>
      <c r="G680" s="23">
        <v>2577</v>
      </c>
      <c r="H680" s="23">
        <v>5245</v>
      </c>
      <c r="I680" s="45">
        <v>7834</v>
      </c>
      <c r="J680" s="25">
        <v>1</v>
      </c>
      <c r="K680" s="25"/>
      <c r="L680" s="25"/>
      <c r="M680" s="25">
        <v>4.7199999999999999E-2</v>
      </c>
    </row>
    <row r="681" spans="1:13">
      <c r="A681" s="48" t="s">
        <v>180</v>
      </c>
      <c r="B681" s="13" t="s">
        <v>75</v>
      </c>
      <c r="C681" s="13" t="s">
        <v>188</v>
      </c>
      <c r="D681" s="13">
        <v>2012</v>
      </c>
      <c r="E681" s="13">
        <v>2013</v>
      </c>
      <c r="F681" s="13" t="s">
        <v>98</v>
      </c>
      <c r="G681" s="23">
        <v>6291</v>
      </c>
      <c r="H681" s="23">
        <v>11891</v>
      </c>
      <c r="I681" s="45">
        <v>19084</v>
      </c>
      <c r="J681" s="25">
        <v>0.99029999999999996</v>
      </c>
      <c r="K681" s="25"/>
      <c r="L681" s="25"/>
      <c r="M681" s="25">
        <v>4.7199999999999999E-2</v>
      </c>
    </row>
    <row r="682" spans="1:13">
      <c r="A682" s="82" t="s">
        <v>122</v>
      </c>
      <c r="B682" s="13" t="s">
        <v>74</v>
      </c>
      <c r="C682" s="13" t="s">
        <v>188</v>
      </c>
      <c r="D682" s="13">
        <v>2012</v>
      </c>
      <c r="E682" s="13">
        <v>2013</v>
      </c>
      <c r="F682" s="13" t="s">
        <v>98</v>
      </c>
      <c r="G682" s="23">
        <v>90391</v>
      </c>
      <c r="H682" s="23">
        <v>218724</v>
      </c>
      <c r="I682" s="45">
        <v>318099</v>
      </c>
      <c r="J682" s="25">
        <v>0.97409999999999997</v>
      </c>
      <c r="K682" s="25"/>
      <c r="L682" s="25"/>
      <c r="M682" s="25">
        <v>0</v>
      </c>
    </row>
    <row r="683" spans="1:13">
      <c r="A683" s="82" t="s">
        <v>123</v>
      </c>
      <c r="B683" s="13" t="s">
        <v>75</v>
      </c>
      <c r="C683" s="13" t="s">
        <v>188</v>
      </c>
      <c r="D683" s="13">
        <v>2012</v>
      </c>
      <c r="E683" s="13">
        <v>2013</v>
      </c>
      <c r="F683" s="13" t="s">
        <v>98</v>
      </c>
      <c r="G683" s="23">
        <v>1403</v>
      </c>
      <c r="H683" s="23">
        <v>3501</v>
      </c>
      <c r="I683" s="45">
        <v>7167</v>
      </c>
      <c r="J683" s="25">
        <v>1</v>
      </c>
      <c r="K683" s="25"/>
      <c r="L683" s="25"/>
      <c r="M683" s="25">
        <v>4.7199999999999999E-2</v>
      </c>
    </row>
    <row r="684" spans="1:13">
      <c r="A684" s="82" t="s">
        <v>124</v>
      </c>
      <c r="B684" s="13" t="s">
        <v>75</v>
      </c>
      <c r="C684" s="13" t="s">
        <v>188</v>
      </c>
      <c r="D684" s="13">
        <v>2012</v>
      </c>
      <c r="E684" s="13">
        <v>2013</v>
      </c>
      <c r="F684" s="13" t="s">
        <v>98</v>
      </c>
      <c r="G684" s="23">
        <v>8161</v>
      </c>
      <c r="H684" s="23">
        <v>15568</v>
      </c>
      <c r="I684" s="45">
        <v>27020</v>
      </c>
      <c r="J684" s="25">
        <v>0.94040000000000001</v>
      </c>
      <c r="K684" s="25"/>
      <c r="L684" s="25"/>
      <c r="M684" s="25">
        <v>4.7199999999999999E-2</v>
      </c>
    </row>
    <row r="685" spans="1:13">
      <c r="A685" s="82" t="s">
        <v>125</v>
      </c>
      <c r="B685" s="13" t="s">
        <v>75</v>
      </c>
      <c r="C685" s="13" t="s">
        <v>188</v>
      </c>
      <c r="D685" s="13">
        <v>2012</v>
      </c>
      <c r="E685" s="13">
        <v>2013</v>
      </c>
      <c r="F685" s="13" t="s">
        <v>98</v>
      </c>
      <c r="G685" s="23">
        <v>14511</v>
      </c>
      <c r="H685" s="23">
        <v>37267</v>
      </c>
      <c r="I685" s="45">
        <v>58745</v>
      </c>
      <c r="J685" s="25">
        <v>1</v>
      </c>
      <c r="K685" s="25"/>
      <c r="L685" s="25"/>
      <c r="M685" s="25">
        <v>4.7199999999999999E-2</v>
      </c>
    </row>
    <row r="686" spans="1:13">
      <c r="A686" s="82" t="s">
        <v>126</v>
      </c>
      <c r="B686" s="13" t="s">
        <v>75</v>
      </c>
      <c r="C686" s="13" t="s">
        <v>188</v>
      </c>
      <c r="D686" s="13">
        <v>2012</v>
      </c>
      <c r="E686" s="13">
        <v>2013</v>
      </c>
      <c r="F686" s="13" t="s">
        <v>98</v>
      </c>
      <c r="G686" s="23">
        <v>964</v>
      </c>
      <c r="H686" s="23">
        <v>1952</v>
      </c>
      <c r="I686" s="45">
        <v>3464</v>
      </c>
      <c r="J686" s="25">
        <v>1</v>
      </c>
      <c r="K686" s="25"/>
      <c r="L686" s="25"/>
      <c r="M686" s="25">
        <v>4.7199999999999999E-2</v>
      </c>
    </row>
    <row r="687" spans="1:13">
      <c r="A687" s="82" t="s">
        <v>127</v>
      </c>
      <c r="B687" s="13" t="s">
        <v>75</v>
      </c>
      <c r="C687" s="13" t="s">
        <v>188</v>
      </c>
      <c r="D687" s="13">
        <v>2012</v>
      </c>
      <c r="E687" s="13">
        <v>2013</v>
      </c>
      <c r="F687" s="13" t="s">
        <v>98</v>
      </c>
      <c r="G687" s="23">
        <v>58724</v>
      </c>
      <c r="H687" s="23">
        <v>141440</v>
      </c>
      <c r="I687" s="45">
        <v>239533</v>
      </c>
      <c r="J687" s="25">
        <v>0.9869</v>
      </c>
      <c r="K687" s="25"/>
      <c r="L687" s="25"/>
      <c r="M687" s="25">
        <v>4.1999999999999997E-3</v>
      </c>
    </row>
    <row r="688" spans="1:13">
      <c r="A688" s="82" t="s">
        <v>128</v>
      </c>
      <c r="B688" s="13" t="s">
        <v>75</v>
      </c>
      <c r="C688" s="13" t="s">
        <v>188</v>
      </c>
      <c r="D688" s="13">
        <v>2012</v>
      </c>
      <c r="E688" s="13">
        <v>2013</v>
      </c>
      <c r="F688" s="13" t="s">
        <v>98</v>
      </c>
      <c r="G688" s="23">
        <v>9675</v>
      </c>
      <c r="H688" s="23">
        <v>23056</v>
      </c>
      <c r="I688" s="45">
        <v>35732</v>
      </c>
      <c r="J688" s="25">
        <v>0.99570000000000003</v>
      </c>
      <c r="K688" s="25"/>
      <c r="L688" s="25"/>
      <c r="M688" s="25">
        <v>4.7199999999999999E-2</v>
      </c>
    </row>
    <row r="689" spans="1:13">
      <c r="A689" s="82" t="s">
        <v>129</v>
      </c>
      <c r="B689" s="13" t="s">
        <v>75</v>
      </c>
      <c r="C689" s="13" t="s">
        <v>188</v>
      </c>
      <c r="D689" s="13">
        <v>2012</v>
      </c>
      <c r="E689" s="13">
        <v>2013</v>
      </c>
      <c r="F689" s="13" t="s">
        <v>98</v>
      </c>
      <c r="G689" s="23">
        <v>5128</v>
      </c>
      <c r="H689" s="23">
        <v>10280</v>
      </c>
      <c r="I689" s="45">
        <v>17836</v>
      </c>
      <c r="J689" s="25">
        <v>0.98229999999999995</v>
      </c>
      <c r="K689" s="25"/>
      <c r="L689" s="25"/>
      <c r="M689" s="25">
        <v>4.7199999999999999E-2</v>
      </c>
    </row>
    <row r="690" spans="1:13">
      <c r="A690" s="82" t="s">
        <v>130</v>
      </c>
      <c r="B690" s="13" t="s">
        <v>75</v>
      </c>
      <c r="C690" s="13" t="s">
        <v>188</v>
      </c>
      <c r="D690" s="13">
        <v>2012</v>
      </c>
      <c r="E690" s="13">
        <v>2013</v>
      </c>
      <c r="F690" s="13" t="s">
        <v>98</v>
      </c>
      <c r="G690" s="23">
        <v>1383</v>
      </c>
      <c r="H690" s="23">
        <v>2876</v>
      </c>
      <c r="I690" s="45">
        <v>4784</v>
      </c>
      <c r="J690" s="25">
        <v>0.98780000000000001</v>
      </c>
      <c r="K690" s="25"/>
      <c r="L690" s="25"/>
      <c r="M690" s="25">
        <v>4.7199999999999999E-2</v>
      </c>
    </row>
    <row r="691" spans="1:13">
      <c r="A691" s="82" t="s">
        <v>131</v>
      </c>
      <c r="B691" s="13" t="s">
        <v>76</v>
      </c>
      <c r="C691" s="13" t="s">
        <v>188</v>
      </c>
      <c r="D691" s="13">
        <v>2012</v>
      </c>
      <c r="E691" s="13">
        <v>2013</v>
      </c>
      <c r="F691" s="13" t="s">
        <v>98</v>
      </c>
      <c r="G691" s="23">
        <v>541893</v>
      </c>
      <c r="H691" s="23">
        <v>1128353</v>
      </c>
      <c r="I691" s="45">
        <v>2390357</v>
      </c>
      <c r="J691" s="25">
        <v>0.95750000000000002</v>
      </c>
      <c r="K691" s="25"/>
      <c r="L691" s="25"/>
      <c r="M691" s="25">
        <v>2.4299999999999999E-2</v>
      </c>
    </row>
    <row r="692" spans="1:13">
      <c r="A692" s="82" t="s">
        <v>132</v>
      </c>
      <c r="B692" s="13" t="s">
        <v>75</v>
      </c>
      <c r="C692" s="13" t="s">
        <v>188</v>
      </c>
      <c r="D692" s="13">
        <v>2012</v>
      </c>
      <c r="E692" s="13">
        <v>2013</v>
      </c>
      <c r="F692" s="13" t="s">
        <v>98</v>
      </c>
      <c r="G692" s="23">
        <v>10319</v>
      </c>
      <c r="H692" s="23">
        <v>26174</v>
      </c>
      <c r="I692" s="45">
        <v>45581</v>
      </c>
      <c r="J692" s="25">
        <v>0.9677</v>
      </c>
      <c r="K692" s="25"/>
      <c r="L692" s="25"/>
      <c r="M692" s="25">
        <v>4.7199999999999999E-2</v>
      </c>
    </row>
    <row r="693" spans="1:13">
      <c r="A693" s="82" t="s">
        <v>133</v>
      </c>
      <c r="B693" s="13" t="s">
        <v>75</v>
      </c>
      <c r="C693" s="13" t="s">
        <v>188</v>
      </c>
      <c r="D693" s="13">
        <v>2012</v>
      </c>
      <c r="E693" s="13">
        <v>2013</v>
      </c>
      <c r="F693" s="13" t="s">
        <v>98</v>
      </c>
      <c r="G693" s="23">
        <v>5545</v>
      </c>
      <c r="H693" s="23">
        <v>9399</v>
      </c>
      <c r="I693" s="45">
        <v>22659</v>
      </c>
      <c r="J693" s="25">
        <v>0.91439999999999999</v>
      </c>
      <c r="K693" s="25"/>
      <c r="L693" s="25"/>
      <c r="M693" s="25">
        <v>4.7199999999999999E-2</v>
      </c>
    </row>
    <row r="694" spans="1:13">
      <c r="A694" s="82" t="s">
        <v>134</v>
      </c>
      <c r="B694" s="13" t="s">
        <v>75</v>
      </c>
      <c r="C694" s="13" t="s">
        <v>188</v>
      </c>
      <c r="D694" s="13">
        <v>2012</v>
      </c>
      <c r="E694" s="13">
        <v>2013</v>
      </c>
      <c r="F694" s="13" t="s">
        <v>98</v>
      </c>
      <c r="G694" s="23">
        <v>872</v>
      </c>
      <c r="H694" s="23">
        <v>1799</v>
      </c>
      <c r="I694" s="45">
        <v>2841</v>
      </c>
      <c r="J694" s="25">
        <v>0.91490000000000005</v>
      </c>
      <c r="K694" s="25"/>
      <c r="L694" s="25"/>
      <c r="M694" s="25">
        <v>4.7199999999999999E-2</v>
      </c>
    </row>
    <row r="695" spans="1:13">
      <c r="A695" s="82" t="s">
        <v>135</v>
      </c>
      <c r="B695" s="13" t="s">
        <v>75</v>
      </c>
      <c r="C695" s="13" t="s">
        <v>188</v>
      </c>
      <c r="D695" s="13">
        <v>2012</v>
      </c>
      <c r="E695" s="13">
        <v>2013</v>
      </c>
      <c r="F695" s="13" t="s">
        <v>98</v>
      </c>
      <c r="G695" s="23">
        <v>7070</v>
      </c>
      <c r="H695" s="23">
        <v>13352</v>
      </c>
      <c r="I695" s="45">
        <v>23236</v>
      </c>
      <c r="J695" s="25">
        <v>0.98440000000000005</v>
      </c>
      <c r="K695" s="25"/>
      <c r="L695" s="25"/>
      <c r="M695" s="25">
        <v>4.7199999999999999E-2</v>
      </c>
    </row>
    <row r="696" spans="1:13">
      <c r="A696" s="82" t="s">
        <v>136</v>
      </c>
      <c r="B696" s="13" t="s">
        <v>75</v>
      </c>
      <c r="C696" s="13" t="s">
        <v>188</v>
      </c>
      <c r="D696" s="13">
        <v>2012</v>
      </c>
      <c r="E696" s="13">
        <v>2013</v>
      </c>
      <c r="F696" s="13" t="s">
        <v>98</v>
      </c>
      <c r="G696" s="23">
        <v>22234</v>
      </c>
      <c r="H696" s="23">
        <v>54407</v>
      </c>
      <c r="I696" s="45">
        <v>84816</v>
      </c>
      <c r="J696" s="25">
        <v>0.99050000000000005</v>
      </c>
      <c r="K696" s="25"/>
      <c r="L696" s="25"/>
      <c r="M696" s="25">
        <v>7.1999999999999998E-3</v>
      </c>
    </row>
    <row r="697" spans="1:13">
      <c r="A697" s="82" t="s">
        <v>137</v>
      </c>
      <c r="B697" s="13" t="s">
        <v>75</v>
      </c>
      <c r="C697" s="13" t="s">
        <v>188</v>
      </c>
      <c r="D697" s="13">
        <v>2012</v>
      </c>
      <c r="E697" s="13">
        <v>2013</v>
      </c>
      <c r="F697" s="13" t="s">
        <v>98</v>
      </c>
      <c r="G697" s="23">
        <v>425</v>
      </c>
      <c r="H697" s="23">
        <v>975</v>
      </c>
      <c r="I697" s="45">
        <v>2030</v>
      </c>
      <c r="J697" s="25">
        <v>1</v>
      </c>
      <c r="K697" s="25"/>
      <c r="L697" s="25"/>
      <c r="M697" s="25">
        <v>4.7199999999999999E-2</v>
      </c>
    </row>
    <row r="698" spans="1:13">
      <c r="A698" s="82" t="s">
        <v>138</v>
      </c>
      <c r="B698" s="13" t="s">
        <v>75</v>
      </c>
      <c r="C698" s="13" t="s">
        <v>188</v>
      </c>
      <c r="D698" s="13">
        <v>2012</v>
      </c>
      <c r="E698" s="13">
        <v>2013</v>
      </c>
      <c r="F698" s="13" t="s">
        <v>98</v>
      </c>
      <c r="G698" s="23">
        <v>437</v>
      </c>
      <c r="H698" s="23">
        <v>732</v>
      </c>
      <c r="I698" s="45">
        <v>1419</v>
      </c>
      <c r="J698" s="25">
        <v>1</v>
      </c>
      <c r="K698" s="25"/>
      <c r="L698" s="25"/>
      <c r="M698" s="25">
        <v>4.7199999999999999E-2</v>
      </c>
    </row>
    <row r="699" spans="1:13">
      <c r="A699" s="82" t="s">
        <v>139</v>
      </c>
      <c r="B699" s="13" t="s">
        <v>75</v>
      </c>
      <c r="C699" s="13" t="s">
        <v>188</v>
      </c>
      <c r="D699" s="13">
        <v>2012</v>
      </c>
      <c r="E699" s="13">
        <v>2013</v>
      </c>
      <c r="F699" s="13" t="s">
        <v>98</v>
      </c>
      <c r="G699" s="23">
        <v>19548</v>
      </c>
      <c r="H699" s="23">
        <v>45106</v>
      </c>
      <c r="I699" s="45">
        <v>96452</v>
      </c>
      <c r="J699" s="25">
        <v>1</v>
      </c>
      <c r="K699" s="25"/>
      <c r="L699" s="25"/>
      <c r="M699" s="25">
        <v>0</v>
      </c>
    </row>
    <row r="700" spans="1:13">
      <c r="A700" s="82" t="s">
        <v>140</v>
      </c>
      <c r="B700" s="13" t="s">
        <v>75</v>
      </c>
      <c r="C700" s="13" t="s">
        <v>188</v>
      </c>
      <c r="D700" s="13">
        <v>2012</v>
      </c>
      <c r="E700" s="13">
        <v>2013</v>
      </c>
      <c r="F700" s="13" t="s">
        <v>98</v>
      </c>
      <c r="G700" s="23">
        <v>3369</v>
      </c>
      <c r="H700" s="23">
        <v>7187</v>
      </c>
      <c r="I700" s="45">
        <v>16869</v>
      </c>
      <c r="J700" s="25">
        <v>0.69189999999999996</v>
      </c>
      <c r="K700" s="25"/>
      <c r="L700" s="25"/>
      <c r="M700" s="25">
        <v>4.7199999999999999E-2</v>
      </c>
    </row>
    <row r="701" spans="1:13">
      <c r="A701" s="82" t="s">
        <v>141</v>
      </c>
      <c r="B701" s="13" t="s">
        <v>75</v>
      </c>
      <c r="C701" s="13" t="s">
        <v>188</v>
      </c>
      <c r="D701" s="13">
        <v>2012</v>
      </c>
      <c r="E701" s="13">
        <v>2013</v>
      </c>
      <c r="F701" s="13" t="s">
        <v>98</v>
      </c>
      <c r="G701" s="23">
        <v>3842</v>
      </c>
      <c r="H701" s="23">
        <v>7311</v>
      </c>
      <c r="I701" s="45">
        <v>11496</v>
      </c>
      <c r="J701" s="25">
        <v>0.99509999999999998</v>
      </c>
      <c r="K701" s="25"/>
      <c r="L701" s="25"/>
      <c r="M701" s="25">
        <v>4.7199999999999999E-2</v>
      </c>
    </row>
    <row r="702" spans="1:13">
      <c r="A702" s="82" t="s">
        <v>142</v>
      </c>
      <c r="B702" s="13" t="s">
        <v>74</v>
      </c>
      <c r="C702" s="13" t="s">
        <v>188</v>
      </c>
      <c r="D702" s="13">
        <v>2012</v>
      </c>
      <c r="E702" s="13">
        <v>2013</v>
      </c>
      <c r="F702" s="13" t="s">
        <v>98</v>
      </c>
      <c r="G702" s="23">
        <v>102053</v>
      </c>
      <c r="H702" s="23">
        <v>228098</v>
      </c>
      <c r="I702" s="45">
        <v>462161</v>
      </c>
      <c r="J702" s="25">
        <v>0.99819999999999998</v>
      </c>
      <c r="K702" s="25"/>
      <c r="L702" s="25"/>
      <c r="M702" s="25">
        <v>1.4999999999999999E-2</v>
      </c>
    </row>
    <row r="703" spans="1:13">
      <c r="A703" s="82" t="s">
        <v>143</v>
      </c>
      <c r="B703" s="13" t="s">
        <v>74</v>
      </c>
      <c r="C703" s="13" t="s">
        <v>188</v>
      </c>
      <c r="D703" s="13">
        <v>2012</v>
      </c>
      <c r="E703" s="13">
        <v>2013</v>
      </c>
      <c r="F703" s="13" t="s">
        <v>98</v>
      </c>
      <c r="G703" s="23">
        <v>8205</v>
      </c>
      <c r="H703" s="23">
        <v>17730</v>
      </c>
      <c r="I703" s="45">
        <v>31125</v>
      </c>
      <c r="J703" s="25">
        <v>0.98909999999999998</v>
      </c>
      <c r="K703" s="25"/>
      <c r="L703" s="25"/>
      <c r="M703" s="25">
        <v>4.7199999999999999E-2</v>
      </c>
    </row>
    <row r="704" spans="1:13">
      <c r="A704" s="82" t="s">
        <v>144</v>
      </c>
      <c r="B704" s="13" t="s">
        <v>75</v>
      </c>
      <c r="C704" s="13" t="s">
        <v>188</v>
      </c>
      <c r="D704" s="13">
        <v>2012</v>
      </c>
      <c r="E704" s="13">
        <v>2013</v>
      </c>
      <c r="F704" s="13" t="s">
        <v>98</v>
      </c>
      <c r="G704" s="23">
        <v>795</v>
      </c>
      <c r="H704" s="23">
        <v>1694</v>
      </c>
      <c r="I704" s="45">
        <v>3268</v>
      </c>
      <c r="J704" s="25">
        <v>0.91800000000000004</v>
      </c>
      <c r="K704" s="25"/>
      <c r="L704" s="25"/>
      <c r="M704" s="25">
        <v>4.7199999999999999E-2</v>
      </c>
    </row>
    <row r="705" spans="1:13">
      <c r="A705" s="82" t="s">
        <v>145</v>
      </c>
      <c r="B705" s="13" t="s">
        <v>75</v>
      </c>
      <c r="C705" s="13" t="s">
        <v>188</v>
      </c>
      <c r="D705" s="13">
        <v>2012</v>
      </c>
      <c r="E705" s="13">
        <v>2013</v>
      </c>
      <c r="F705" s="13" t="s">
        <v>98</v>
      </c>
      <c r="G705" s="23">
        <v>113358</v>
      </c>
      <c r="H705" s="23">
        <v>275332</v>
      </c>
      <c r="I705" s="45">
        <v>408779</v>
      </c>
      <c r="J705" s="25">
        <v>0.99609999999999999</v>
      </c>
      <c r="K705" s="25"/>
      <c r="L705" s="25"/>
      <c r="M705" s="25">
        <v>2.7E-2</v>
      </c>
    </row>
    <row r="706" spans="1:13">
      <c r="A706" s="82" t="s">
        <v>146</v>
      </c>
      <c r="B706" s="13" t="s">
        <v>74</v>
      </c>
      <c r="C706" s="13" t="s">
        <v>188</v>
      </c>
      <c r="D706" s="13">
        <v>2012</v>
      </c>
      <c r="E706" s="13">
        <v>2013</v>
      </c>
      <c r="F706" s="13" t="s">
        <v>98</v>
      </c>
      <c r="G706" s="23">
        <v>93533</v>
      </c>
      <c r="H706" s="23">
        <v>210234</v>
      </c>
      <c r="I706" s="45">
        <v>327095</v>
      </c>
      <c r="J706" s="25">
        <v>0.98560000000000003</v>
      </c>
      <c r="K706" s="25"/>
      <c r="L706" s="25"/>
      <c r="M706" s="25">
        <v>3.5999999999999999E-3</v>
      </c>
    </row>
    <row r="707" spans="1:13">
      <c r="A707" s="82" t="s">
        <v>147</v>
      </c>
      <c r="B707" s="13" t="s">
        <v>75</v>
      </c>
      <c r="C707" s="13" t="s">
        <v>188</v>
      </c>
      <c r="D707" s="13">
        <v>2012</v>
      </c>
      <c r="E707" s="13">
        <v>2013</v>
      </c>
      <c r="F707" s="13" t="s">
        <v>98</v>
      </c>
      <c r="G707" s="23">
        <v>2635</v>
      </c>
      <c r="H707" s="23">
        <v>6215</v>
      </c>
      <c r="I707" s="45">
        <v>10310</v>
      </c>
      <c r="J707" s="25">
        <v>0.98260000000000003</v>
      </c>
      <c r="K707" s="25"/>
      <c r="L707" s="25"/>
      <c r="M707" s="25">
        <v>4.7199999999999999E-2</v>
      </c>
    </row>
    <row r="708" spans="1:13">
      <c r="A708" s="82" t="s">
        <v>148</v>
      </c>
      <c r="B708" s="13" t="s">
        <v>75</v>
      </c>
      <c r="C708" s="13" t="s">
        <v>188</v>
      </c>
      <c r="D708" s="13">
        <v>2012</v>
      </c>
      <c r="E708" s="13">
        <v>2013</v>
      </c>
      <c r="F708" s="13" t="s">
        <v>98</v>
      </c>
      <c r="G708" s="23">
        <v>156026</v>
      </c>
      <c r="H708" s="23">
        <v>368372</v>
      </c>
      <c r="I708" s="45">
        <v>488294</v>
      </c>
      <c r="J708" s="25">
        <v>0.99890000000000001</v>
      </c>
      <c r="K708" s="25"/>
      <c r="L708" s="25"/>
      <c r="M708" s="25">
        <v>7.1000000000000004E-3</v>
      </c>
    </row>
    <row r="709" spans="1:13">
      <c r="A709" s="82" t="s">
        <v>149</v>
      </c>
      <c r="B709" s="13" t="s">
        <v>74</v>
      </c>
      <c r="C709" s="13" t="s">
        <v>188</v>
      </c>
      <c r="D709" s="13">
        <v>2012</v>
      </c>
      <c r="E709" s="13">
        <v>2013</v>
      </c>
      <c r="F709" s="13" t="s">
        <v>98</v>
      </c>
      <c r="G709" s="23">
        <v>114689</v>
      </c>
      <c r="H709" s="23">
        <v>253974</v>
      </c>
      <c r="I709" s="45">
        <v>444246</v>
      </c>
      <c r="J709" s="25">
        <v>0.97540000000000004</v>
      </c>
      <c r="K709" s="25"/>
      <c r="L709" s="25"/>
      <c r="M709" s="25">
        <v>4.8000000000000001E-2</v>
      </c>
    </row>
    <row r="710" spans="1:13">
      <c r="A710" s="82" t="s">
        <v>150</v>
      </c>
      <c r="B710" s="13" t="s">
        <v>74</v>
      </c>
      <c r="C710" s="13" t="s">
        <v>188</v>
      </c>
      <c r="D710" s="13">
        <v>2012</v>
      </c>
      <c r="E710" s="13">
        <v>2013</v>
      </c>
      <c r="F710" s="13" t="s">
        <v>98</v>
      </c>
      <c r="G710" s="23">
        <v>32505</v>
      </c>
      <c r="H710" s="23">
        <v>50896</v>
      </c>
      <c r="I710" s="45">
        <v>134466</v>
      </c>
      <c r="J710" s="25">
        <v>0.97650000000000003</v>
      </c>
      <c r="K710" s="25"/>
      <c r="L710" s="25"/>
      <c r="M710" s="25">
        <v>2.6599999999999999E-2</v>
      </c>
    </row>
    <row r="711" spans="1:13">
      <c r="A711" s="82" t="s">
        <v>151</v>
      </c>
      <c r="B711" s="13" t="s">
        <v>75</v>
      </c>
      <c r="C711" s="13" t="s">
        <v>188</v>
      </c>
      <c r="D711" s="13">
        <v>2012</v>
      </c>
      <c r="E711" s="13">
        <v>2013</v>
      </c>
      <c r="F711" s="13" t="s">
        <v>98</v>
      </c>
      <c r="G711" s="23">
        <v>42131</v>
      </c>
      <c r="H711" s="23">
        <v>110113</v>
      </c>
      <c r="I711" s="45">
        <v>181680</v>
      </c>
      <c r="J711" s="25">
        <v>0.98</v>
      </c>
      <c r="K711" s="25"/>
      <c r="L711" s="25"/>
      <c r="M711" s="25">
        <v>3.0800000000000001E-2</v>
      </c>
    </row>
    <row r="712" spans="1:13">
      <c r="A712" s="82" t="s">
        <v>152</v>
      </c>
      <c r="B712" s="13" t="s">
        <v>74</v>
      </c>
      <c r="C712" s="13" t="s">
        <v>188</v>
      </c>
      <c r="D712" s="13">
        <v>2012</v>
      </c>
      <c r="E712" s="13">
        <v>2013</v>
      </c>
      <c r="F712" s="13" t="s">
        <v>98</v>
      </c>
      <c r="G712" s="23">
        <v>8958</v>
      </c>
      <c r="H712" s="23">
        <v>17638</v>
      </c>
      <c r="I712" s="45">
        <v>33329</v>
      </c>
      <c r="J712" s="25">
        <v>0.95209999999999995</v>
      </c>
      <c r="K712" s="25"/>
      <c r="L712" s="25"/>
      <c r="M712" s="25">
        <v>4.7199999999999999E-2</v>
      </c>
    </row>
    <row r="713" spans="1:13">
      <c r="A713" s="82" t="s">
        <v>153</v>
      </c>
      <c r="B713" s="13" t="s">
        <v>74</v>
      </c>
      <c r="C713" s="13" t="s">
        <v>188</v>
      </c>
      <c r="D713" s="13">
        <v>2012</v>
      </c>
      <c r="E713" s="13">
        <v>2013</v>
      </c>
      <c r="F713" s="13" t="s">
        <v>98</v>
      </c>
      <c r="G713" s="23">
        <v>13779</v>
      </c>
      <c r="H713" s="23">
        <v>28815</v>
      </c>
      <c r="I713" s="45">
        <v>79186</v>
      </c>
      <c r="J713" s="25">
        <v>0.83799999999999997</v>
      </c>
      <c r="K713" s="25"/>
      <c r="L713" s="25"/>
      <c r="M713" s="25">
        <v>4.7199999999999999E-2</v>
      </c>
    </row>
    <row r="714" spans="1:13">
      <c r="A714" s="82" t="s">
        <v>154</v>
      </c>
      <c r="B714" s="13" t="s">
        <v>74</v>
      </c>
      <c r="C714" s="13" t="s">
        <v>188</v>
      </c>
      <c r="D714" s="13">
        <v>2012</v>
      </c>
      <c r="E714" s="13">
        <v>2013</v>
      </c>
      <c r="F714" s="13" t="s">
        <v>98</v>
      </c>
      <c r="G714" s="23">
        <v>14021</v>
      </c>
      <c r="H714" s="23">
        <v>31890</v>
      </c>
      <c r="I714" s="45">
        <v>80706</v>
      </c>
      <c r="J714" s="25">
        <v>0.9244</v>
      </c>
      <c r="K714" s="25"/>
      <c r="L714" s="25"/>
      <c r="M714" s="25">
        <v>4.7199999999999999E-2</v>
      </c>
    </row>
    <row r="715" spans="1:13">
      <c r="A715" s="82" t="s">
        <v>155</v>
      </c>
      <c r="B715" s="13" t="s">
        <v>74</v>
      </c>
      <c r="C715" s="13" t="s">
        <v>188</v>
      </c>
      <c r="D715" s="13">
        <v>2012</v>
      </c>
      <c r="E715" s="13">
        <v>2013</v>
      </c>
      <c r="F715" s="13" t="s">
        <v>98</v>
      </c>
      <c r="G715" s="23">
        <v>50507</v>
      </c>
      <c r="H715" s="23">
        <v>108365</v>
      </c>
      <c r="I715" s="45">
        <v>262556</v>
      </c>
      <c r="J715" s="25">
        <v>0.88939999999999997</v>
      </c>
      <c r="K715" s="25"/>
      <c r="L715" s="25"/>
      <c r="M715" s="25">
        <v>1.17E-2</v>
      </c>
    </row>
    <row r="716" spans="1:13">
      <c r="A716" s="82" t="s">
        <v>156</v>
      </c>
      <c r="B716" s="13" t="s">
        <v>74</v>
      </c>
      <c r="C716" s="13" t="s">
        <v>188</v>
      </c>
      <c r="D716" s="13">
        <v>2012</v>
      </c>
      <c r="E716" s="13">
        <v>2013</v>
      </c>
      <c r="F716" s="13" t="s">
        <v>98</v>
      </c>
      <c r="G716" s="23">
        <v>11222</v>
      </c>
      <c r="H716" s="23">
        <v>22121</v>
      </c>
      <c r="I716" s="45">
        <v>42292</v>
      </c>
      <c r="J716" s="25">
        <v>0.91830000000000001</v>
      </c>
      <c r="K716" s="25"/>
      <c r="L716" s="25"/>
      <c r="M716" s="25">
        <v>4.7199999999999999E-2</v>
      </c>
    </row>
    <row r="717" spans="1:13">
      <c r="A717" s="82" t="s">
        <v>157</v>
      </c>
      <c r="B717" s="13" t="s">
        <v>75</v>
      </c>
      <c r="C717" s="13" t="s">
        <v>188</v>
      </c>
      <c r="D717" s="13">
        <v>2012</v>
      </c>
      <c r="E717" s="13">
        <v>2013</v>
      </c>
      <c r="F717" s="13" t="s">
        <v>98</v>
      </c>
      <c r="G717" s="23">
        <v>12045</v>
      </c>
      <c r="H717" s="23">
        <v>24050</v>
      </c>
      <c r="I717" s="45">
        <v>40340</v>
      </c>
      <c r="J717" s="25">
        <v>0.92710000000000004</v>
      </c>
      <c r="K717" s="25"/>
      <c r="L717" s="25"/>
      <c r="M717" s="25">
        <v>4.7199999999999999E-2</v>
      </c>
    </row>
    <row r="718" spans="1:13">
      <c r="A718" s="82" t="s">
        <v>158</v>
      </c>
      <c r="B718" s="13" t="s">
        <v>75</v>
      </c>
      <c r="C718" s="13" t="s">
        <v>188</v>
      </c>
      <c r="D718" s="13">
        <v>2012</v>
      </c>
      <c r="E718" s="13">
        <v>2013</v>
      </c>
      <c r="F718" s="13" t="s">
        <v>98</v>
      </c>
      <c r="G718" s="23">
        <v>157</v>
      </c>
      <c r="H718" s="23">
        <v>296</v>
      </c>
      <c r="I718" s="45">
        <v>517</v>
      </c>
      <c r="J718" s="25">
        <v>1</v>
      </c>
      <c r="K718" s="25"/>
      <c r="L718" s="25"/>
      <c r="M718" s="25">
        <v>4.7199999999999999E-2</v>
      </c>
    </row>
    <row r="719" spans="1:13">
      <c r="A719" s="82" t="s">
        <v>159</v>
      </c>
      <c r="B719" s="13" t="s">
        <v>75</v>
      </c>
      <c r="C719" s="13" t="s">
        <v>188</v>
      </c>
      <c r="D719" s="13">
        <v>2012</v>
      </c>
      <c r="E719" s="13">
        <v>2013</v>
      </c>
      <c r="F719" s="13" t="s">
        <v>98</v>
      </c>
      <c r="G719" s="23">
        <v>2823</v>
      </c>
      <c r="H719" s="23">
        <v>6342</v>
      </c>
      <c r="I719" s="45">
        <v>10748</v>
      </c>
      <c r="J719" s="25">
        <v>1</v>
      </c>
      <c r="K719" s="25"/>
      <c r="L719" s="25"/>
      <c r="M719" s="25">
        <v>4.7199999999999999E-2</v>
      </c>
    </row>
    <row r="720" spans="1:13">
      <c r="A720" s="82" t="s">
        <v>160</v>
      </c>
      <c r="B720" s="13" t="s">
        <v>74</v>
      </c>
      <c r="C720" s="13" t="s">
        <v>188</v>
      </c>
      <c r="D720" s="13">
        <v>2012</v>
      </c>
      <c r="E720" s="13">
        <v>2013</v>
      </c>
      <c r="F720" s="13" t="s">
        <v>98</v>
      </c>
      <c r="G720" s="23">
        <v>20439</v>
      </c>
      <c r="H720" s="23">
        <v>41156</v>
      </c>
      <c r="I720" s="45">
        <v>68904</v>
      </c>
      <c r="J720" s="25">
        <v>0.93010000000000004</v>
      </c>
      <c r="K720" s="25"/>
      <c r="L720" s="25"/>
      <c r="M720" s="25">
        <v>3.4500000000000003E-2</v>
      </c>
    </row>
    <row r="721" spans="1:30">
      <c r="A721" s="82" t="s">
        <v>161</v>
      </c>
      <c r="B721" s="13" t="s">
        <v>74</v>
      </c>
      <c r="C721" s="13" t="s">
        <v>188</v>
      </c>
      <c r="D721" s="13">
        <v>2012</v>
      </c>
      <c r="E721" s="13">
        <v>2013</v>
      </c>
      <c r="F721" s="13" t="s">
        <v>98</v>
      </c>
      <c r="G721" s="23">
        <v>18497</v>
      </c>
      <c r="H721" s="23">
        <v>34427</v>
      </c>
      <c r="I721" s="45">
        <v>64633</v>
      </c>
      <c r="J721" s="25">
        <v>0.94340000000000002</v>
      </c>
      <c r="K721" s="25"/>
      <c r="L721" s="25"/>
      <c r="M721" s="25">
        <v>4.7199999999999999E-2</v>
      </c>
    </row>
    <row r="722" spans="1:30">
      <c r="A722" s="82" t="s">
        <v>162</v>
      </c>
      <c r="B722" s="13" t="s">
        <v>75</v>
      </c>
      <c r="C722" s="13" t="s">
        <v>188</v>
      </c>
      <c r="D722" s="13">
        <v>2012</v>
      </c>
      <c r="E722" s="13">
        <v>2013</v>
      </c>
      <c r="F722" s="13" t="s">
        <v>98</v>
      </c>
      <c r="G722" s="23">
        <v>40515</v>
      </c>
      <c r="H722" s="23">
        <v>89452</v>
      </c>
      <c r="I722" s="45">
        <v>137183</v>
      </c>
      <c r="J722" s="25">
        <v>0.98729999999999996</v>
      </c>
      <c r="K722" s="25"/>
      <c r="L722" s="25"/>
      <c r="M722" s="25">
        <v>9.7999999999999997E-3</v>
      </c>
    </row>
    <row r="723" spans="1:30">
      <c r="A723" s="82" t="s">
        <v>163</v>
      </c>
      <c r="B723" s="13" t="s">
        <v>75</v>
      </c>
      <c r="C723" s="13" t="s">
        <v>188</v>
      </c>
      <c r="D723" s="13">
        <v>2012</v>
      </c>
      <c r="E723" s="13">
        <v>2013</v>
      </c>
      <c r="F723" s="13" t="s">
        <v>98</v>
      </c>
      <c r="G723" s="23">
        <v>5028</v>
      </c>
      <c r="H723" s="23">
        <v>12120</v>
      </c>
      <c r="I723" s="45">
        <v>23378</v>
      </c>
      <c r="J723" s="25">
        <v>0.96319999999999995</v>
      </c>
      <c r="K723" s="25"/>
      <c r="L723" s="25"/>
      <c r="M723" s="25">
        <v>4.7199999999999999E-2</v>
      </c>
    </row>
    <row r="724" spans="1:30">
      <c r="A724" s="82" t="s">
        <v>164</v>
      </c>
      <c r="B724" s="13" t="s">
        <v>75</v>
      </c>
      <c r="C724" s="13" t="s">
        <v>188</v>
      </c>
      <c r="D724" s="13">
        <v>2012</v>
      </c>
      <c r="E724" s="13">
        <v>2013</v>
      </c>
      <c r="F724" s="13" t="s">
        <v>98</v>
      </c>
      <c r="G724" s="23">
        <v>4120</v>
      </c>
      <c r="H724" s="23">
        <v>9628</v>
      </c>
      <c r="I724" s="45">
        <v>17224</v>
      </c>
      <c r="J724" s="25">
        <v>0.91469999999999996</v>
      </c>
      <c r="K724" s="25"/>
      <c r="L724" s="25"/>
      <c r="M724" s="25">
        <v>4.7199999999999999E-2</v>
      </c>
    </row>
    <row r="725" spans="1:30">
      <c r="A725" s="82" t="s">
        <v>165</v>
      </c>
      <c r="B725" s="13" t="s">
        <v>75</v>
      </c>
      <c r="C725" s="13" t="s">
        <v>188</v>
      </c>
      <c r="D725" s="13">
        <v>2012</v>
      </c>
      <c r="E725" s="13">
        <v>2013</v>
      </c>
      <c r="F725" s="13" t="s">
        <v>98</v>
      </c>
      <c r="G725" s="23">
        <v>809</v>
      </c>
      <c r="H725" s="23">
        <v>1594</v>
      </c>
      <c r="I725" s="45">
        <v>2786</v>
      </c>
      <c r="J725" s="25">
        <v>0.9677</v>
      </c>
      <c r="K725" s="25"/>
      <c r="L725" s="25"/>
      <c r="M725" s="25">
        <v>4.7199999999999999E-2</v>
      </c>
    </row>
    <row r="726" spans="1:30">
      <c r="A726" s="82" t="s">
        <v>166</v>
      </c>
      <c r="B726" s="13" t="s">
        <v>74</v>
      </c>
      <c r="C726" s="13" t="s">
        <v>188</v>
      </c>
      <c r="D726" s="13">
        <v>2012</v>
      </c>
      <c r="E726" s="13">
        <v>2013</v>
      </c>
      <c r="F726" s="13" t="s">
        <v>98</v>
      </c>
      <c r="G726" s="23">
        <v>45494</v>
      </c>
      <c r="H726" s="23">
        <v>112496</v>
      </c>
      <c r="I726" s="45">
        <v>169802</v>
      </c>
      <c r="J726" s="25">
        <v>1</v>
      </c>
      <c r="K726" s="25"/>
      <c r="L726" s="25"/>
      <c r="M726" s="25">
        <v>9.1200000000000003E-2</v>
      </c>
    </row>
    <row r="727" spans="1:30">
      <c r="A727" s="82" t="s">
        <v>167</v>
      </c>
      <c r="B727" s="13" t="s">
        <v>75</v>
      </c>
      <c r="C727" s="13" t="s">
        <v>188</v>
      </c>
      <c r="D727" s="13">
        <v>2012</v>
      </c>
      <c r="E727" s="13">
        <v>2013</v>
      </c>
      <c r="F727" s="13" t="s">
        <v>98</v>
      </c>
      <c r="G727" s="23">
        <v>2792</v>
      </c>
      <c r="H727" s="23">
        <v>5189</v>
      </c>
      <c r="I727" s="45">
        <v>8197</v>
      </c>
      <c r="J727" s="25">
        <v>0.98099999999999998</v>
      </c>
      <c r="K727" s="25"/>
      <c r="L727" s="25"/>
      <c r="M727" s="25">
        <v>4.7199999999999999E-2</v>
      </c>
    </row>
    <row r="728" spans="1:30">
      <c r="A728" s="82" t="s">
        <v>168</v>
      </c>
      <c r="B728" s="13" t="s">
        <v>74</v>
      </c>
      <c r="C728" s="13" t="s">
        <v>188</v>
      </c>
      <c r="D728" s="13">
        <v>2012</v>
      </c>
      <c r="E728" s="13">
        <v>2013</v>
      </c>
      <c r="F728" s="13" t="s">
        <v>98</v>
      </c>
      <c r="G728" s="23">
        <v>31939</v>
      </c>
      <c r="H728" s="23">
        <v>66839</v>
      </c>
      <c r="I728" s="45">
        <v>123176</v>
      </c>
      <c r="J728" s="25">
        <v>0.97609999999999997</v>
      </c>
      <c r="K728" s="25"/>
      <c r="L728" s="25"/>
      <c r="M728" s="25">
        <v>7.3000000000000001E-3</v>
      </c>
    </row>
    <row r="729" spans="1:30">
      <c r="A729" s="82" t="s">
        <v>169</v>
      </c>
      <c r="B729" s="13" t="s">
        <v>74</v>
      </c>
      <c r="C729" s="13" t="s">
        <v>188</v>
      </c>
      <c r="D729" s="13">
        <v>2012</v>
      </c>
      <c r="E729" s="13">
        <v>2013</v>
      </c>
      <c r="F729" s="13" t="s">
        <v>98</v>
      </c>
      <c r="G729" s="23">
        <v>7774</v>
      </c>
      <c r="H729" s="23">
        <v>16894</v>
      </c>
      <c r="I729" s="45">
        <v>31054</v>
      </c>
      <c r="J729" s="25">
        <v>0.85289999999999999</v>
      </c>
      <c r="K729" s="25"/>
      <c r="L729" s="25"/>
      <c r="M729" s="25">
        <v>4.7199999999999999E-2</v>
      </c>
    </row>
    <row r="730" spans="1:30">
      <c r="A730" s="82" t="s">
        <v>170</v>
      </c>
      <c r="B730" s="13" t="s">
        <v>75</v>
      </c>
      <c r="C730" s="13" t="s">
        <v>188</v>
      </c>
      <c r="D730" s="13">
        <v>2012</v>
      </c>
      <c r="E730" s="13">
        <v>2013</v>
      </c>
      <c r="F730" s="13" t="s">
        <v>98</v>
      </c>
      <c r="G730" s="23">
        <v>5643</v>
      </c>
      <c r="H730" s="23">
        <v>12725</v>
      </c>
      <c r="I730" s="45">
        <v>19955</v>
      </c>
      <c r="J730" s="25">
        <v>1</v>
      </c>
      <c r="K730" s="25"/>
      <c r="L730" s="25"/>
      <c r="M730" s="25">
        <v>4.7199999999999999E-2</v>
      </c>
    </row>
    <row r="731" spans="1:30">
      <c r="A731" s="48" t="s">
        <v>276</v>
      </c>
      <c r="B731" s="13" t="s">
        <v>66</v>
      </c>
      <c r="C731" s="13" t="s">
        <v>3</v>
      </c>
      <c r="D731" s="13">
        <v>2013</v>
      </c>
      <c r="E731" s="13">
        <v>2013</v>
      </c>
      <c r="F731" s="13" t="s">
        <v>98</v>
      </c>
      <c r="G731" s="110"/>
      <c r="H731" s="110"/>
      <c r="I731" s="110"/>
      <c r="J731" s="111"/>
      <c r="K731" s="111"/>
      <c r="L731" s="25">
        <v>0.254</v>
      </c>
      <c r="M731" s="25">
        <v>5.3999999999999999E-2</v>
      </c>
    </row>
    <row r="732" spans="1:30">
      <c r="A732" s="48" t="s">
        <v>171</v>
      </c>
      <c r="B732" s="13" t="s">
        <v>66</v>
      </c>
      <c r="C732" s="13" t="s">
        <v>3</v>
      </c>
      <c r="D732" s="13">
        <v>2013</v>
      </c>
      <c r="E732" s="13">
        <v>2013</v>
      </c>
      <c r="F732" s="13" t="s">
        <v>98</v>
      </c>
      <c r="G732" s="23">
        <v>1919085</v>
      </c>
      <c r="H732" s="23">
        <v>4194682</v>
      </c>
      <c r="I732" s="45">
        <v>7864965</v>
      </c>
      <c r="J732" s="25">
        <v>0.96609999999999996</v>
      </c>
      <c r="K732" s="25"/>
      <c r="L732" s="25"/>
      <c r="M732" s="25">
        <v>2.63E-2</v>
      </c>
      <c r="N732" s="13"/>
      <c r="O732" s="13"/>
      <c r="P732" s="13"/>
      <c r="Q732" s="13"/>
      <c r="R732" s="13"/>
      <c r="S732" s="13"/>
      <c r="T732" s="13"/>
      <c r="U732" s="13"/>
      <c r="V732" s="13"/>
      <c r="W732" s="13"/>
      <c r="X732" s="13"/>
      <c r="Y732" s="13"/>
      <c r="Z732" s="13"/>
      <c r="AA732" s="13"/>
      <c r="AB732" s="13"/>
      <c r="AC732" s="13"/>
      <c r="AD732" s="13"/>
    </row>
    <row r="733" spans="1:30">
      <c r="A733" s="48" t="s">
        <v>172</v>
      </c>
      <c r="B733" s="13" t="s">
        <v>74</v>
      </c>
      <c r="C733" s="13" t="s">
        <v>3</v>
      </c>
      <c r="D733" s="13">
        <v>2013</v>
      </c>
      <c r="E733" s="13">
        <v>2013</v>
      </c>
      <c r="F733" s="13" t="s">
        <v>98</v>
      </c>
      <c r="G733" s="23">
        <v>63168</v>
      </c>
      <c r="H733" s="23">
        <v>126482</v>
      </c>
      <c r="I733" s="45">
        <v>264350</v>
      </c>
      <c r="J733" s="25">
        <v>0.90010000000000001</v>
      </c>
      <c r="K733" s="25"/>
      <c r="L733" s="25"/>
      <c r="M733" s="25">
        <v>4.2200000000000001E-2</v>
      </c>
    </row>
    <row r="734" spans="1:30">
      <c r="A734" s="48" t="s">
        <v>173</v>
      </c>
      <c r="B734" s="13" t="s">
        <v>75</v>
      </c>
      <c r="C734" s="13" t="s">
        <v>3</v>
      </c>
      <c r="D734" s="13">
        <v>2013</v>
      </c>
      <c r="E734" s="13">
        <v>2013</v>
      </c>
      <c r="F734" s="13" t="s">
        <v>98</v>
      </c>
      <c r="G734" s="23">
        <v>83</v>
      </c>
      <c r="H734" s="23">
        <v>151</v>
      </c>
      <c r="I734" s="45">
        <v>208</v>
      </c>
      <c r="J734" s="25">
        <v>1</v>
      </c>
      <c r="K734" s="25"/>
      <c r="L734" s="25"/>
      <c r="M734" s="25">
        <v>3.6600000000000001E-2</v>
      </c>
    </row>
    <row r="735" spans="1:30">
      <c r="A735" s="48" t="s">
        <v>174</v>
      </c>
      <c r="B735" s="13" t="s">
        <v>75</v>
      </c>
      <c r="C735" s="13" t="s">
        <v>3</v>
      </c>
      <c r="D735" s="13">
        <v>2013</v>
      </c>
      <c r="E735" s="13">
        <v>2013</v>
      </c>
      <c r="F735" s="13" t="s">
        <v>98</v>
      </c>
      <c r="G735" s="23">
        <v>1717</v>
      </c>
      <c r="H735" s="23">
        <v>3319</v>
      </c>
      <c r="I735" s="45">
        <v>4474</v>
      </c>
      <c r="J735" s="25">
        <v>0.9143</v>
      </c>
      <c r="K735" s="25"/>
      <c r="L735" s="25"/>
      <c r="M735" s="25">
        <v>3.6600000000000001E-2</v>
      </c>
    </row>
    <row r="736" spans="1:30">
      <c r="A736" s="48" t="s">
        <v>175</v>
      </c>
      <c r="B736" s="13" t="s">
        <v>75</v>
      </c>
      <c r="C736" s="13" t="s">
        <v>3</v>
      </c>
      <c r="D736" s="13">
        <v>2013</v>
      </c>
      <c r="E736" s="13">
        <v>2013</v>
      </c>
      <c r="F736" s="13" t="s">
        <v>98</v>
      </c>
      <c r="G736" s="23">
        <v>14278</v>
      </c>
      <c r="H736" s="23">
        <v>29807</v>
      </c>
      <c r="I736" s="45">
        <v>51425</v>
      </c>
      <c r="J736" s="25">
        <v>0.93910000000000005</v>
      </c>
      <c r="K736" s="25"/>
      <c r="L736" s="25"/>
      <c r="M736" s="25">
        <v>3.6600000000000001E-2</v>
      </c>
    </row>
    <row r="737" spans="1:13">
      <c r="A737" s="48" t="s">
        <v>176</v>
      </c>
      <c r="B737" s="13" t="s">
        <v>75</v>
      </c>
      <c r="C737" s="13" t="s">
        <v>3</v>
      </c>
      <c r="D737" s="13">
        <v>2013</v>
      </c>
      <c r="E737" s="13">
        <v>2013</v>
      </c>
      <c r="F737" s="13" t="s">
        <v>98</v>
      </c>
      <c r="G737" s="23">
        <v>2570</v>
      </c>
      <c r="H737" s="23">
        <v>5004</v>
      </c>
      <c r="I737" s="45">
        <v>6818</v>
      </c>
      <c r="J737" s="25">
        <v>0.96989999999999998</v>
      </c>
      <c r="K737" s="25"/>
      <c r="L737" s="25"/>
      <c r="M737" s="25">
        <v>3.6600000000000001E-2</v>
      </c>
    </row>
    <row r="738" spans="1:13">
      <c r="A738" s="48" t="s">
        <v>177</v>
      </c>
      <c r="B738" s="13" t="s">
        <v>75</v>
      </c>
      <c r="C738" s="13" t="s">
        <v>3</v>
      </c>
      <c r="D738" s="13">
        <v>2013</v>
      </c>
      <c r="E738" s="13">
        <v>2013</v>
      </c>
      <c r="F738" s="13" t="s">
        <v>98</v>
      </c>
      <c r="G738" s="23">
        <v>716</v>
      </c>
      <c r="H738" s="23">
        <v>1820</v>
      </c>
      <c r="I738" s="45">
        <v>4704</v>
      </c>
      <c r="J738" s="25">
        <v>0.93420000000000003</v>
      </c>
      <c r="K738" s="25"/>
      <c r="L738" s="25"/>
      <c r="M738" s="25">
        <v>3.6600000000000001E-2</v>
      </c>
    </row>
    <row r="739" spans="1:13">
      <c r="A739" s="48" t="s">
        <v>178</v>
      </c>
      <c r="B739" s="13" t="s">
        <v>74</v>
      </c>
      <c r="C739" s="13" t="s">
        <v>3</v>
      </c>
      <c r="D739" s="13">
        <v>2013</v>
      </c>
      <c r="E739" s="13">
        <v>2013</v>
      </c>
      <c r="F739" s="13" t="s">
        <v>98</v>
      </c>
      <c r="G739" s="23">
        <v>33220</v>
      </c>
      <c r="H739" s="23">
        <v>68857</v>
      </c>
      <c r="I739" s="45">
        <v>146861</v>
      </c>
      <c r="J739" s="25">
        <v>0.94650000000000001</v>
      </c>
      <c r="K739" s="25"/>
      <c r="L739" s="25"/>
      <c r="M739" s="25">
        <v>4.1000000000000003E-3</v>
      </c>
    </row>
    <row r="740" spans="1:13">
      <c r="A740" s="48" t="s">
        <v>179</v>
      </c>
      <c r="B740" s="13" t="s">
        <v>75</v>
      </c>
      <c r="C740" s="13" t="s">
        <v>3</v>
      </c>
      <c r="D740" s="13">
        <v>2013</v>
      </c>
      <c r="E740" s="13">
        <v>2013</v>
      </c>
      <c r="F740" s="13" t="s">
        <v>98</v>
      </c>
      <c r="G740" s="23">
        <v>2581</v>
      </c>
      <c r="H740" s="23">
        <v>5251</v>
      </c>
      <c r="I740" s="45">
        <v>7881</v>
      </c>
      <c r="J740" s="25">
        <v>1</v>
      </c>
      <c r="K740" s="25"/>
      <c r="L740" s="25"/>
      <c r="M740" s="25">
        <v>3.6600000000000001E-2</v>
      </c>
    </row>
    <row r="741" spans="1:13">
      <c r="A741" s="48" t="s">
        <v>180</v>
      </c>
      <c r="B741" s="13" t="s">
        <v>75</v>
      </c>
      <c r="C741" s="13" t="s">
        <v>3</v>
      </c>
      <c r="D741" s="13">
        <v>2013</v>
      </c>
      <c r="E741" s="13">
        <v>2013</v>
      </c>
      <c r="F741" s="13" t="s">
        <v>98</v>
      </c>
      <c r="G741" s="23">
        <v>6386</v>
      </c>
      <c r="H741" s="23">
        <v>11975</v>
      </c>
      <c r="I741" s="45">
        <v>19303</v>
      </c>
      <c r="J741" s="25">
        <v>0.97950000000000004</v>
      </c>
      <c r="K741" s="25"/>
      <c r="L741" s="25"/>
      <c r="M741" s="25">
        <v>3.6600000000000001E-2</v>
      </c>
    </row>
    <row r="742" spans="1:13">
      <c r="A742" s="82" t="s">
        <v>122</v>
      </c>
      <c r="B742" s="13" t="s">
        <v>74</v>
      </c>
      <c r="C742" s="13" t="s">
        <v>3</v>
      </c>
      <c r="D742" s="13">
        <v>2013</v>
      </c>
      <c r="E742" s="13">
        <v>2013</v>
      </c>
      <c r="F742" s="13" t="s">
        <v>98</v>
      </c>
      <c r="G742" s="23">
        <v>91393</v>
      </c>
      <c r="H742" s="23">
        <v>219915</v>
      </c>
      <c r="I742" s="45">
        <v>319858</v>
      </c>
      <c r="J742" s="25">
        <v>0.96940000000000004</v>
      </c>
      <c r="K742" s="25"/>
      <c r="L742" s="25"/>
      <c r="M742" s="25">
        <v>9.4999999999999998E-3</v>
      </c>
    </row>
    <row r="743" spans="1:13">
      <c r="A743" s="82" t="s">
        <v>123</v>
      </c>
      <c r="B743" s="13" t="s">
        <v>75</v>
      </c>
      <c r="C743" s="13" t="s">
        <v>3</v>
      </c>
      <c r="D743" s="13">
        <v>2013</v>
      </c>
      <c r="E743" s="13">
        <v>2013</v>
      </c>
      <c r="F743" s="13" t="s">
        <v>98</v>
      </c>
      <c r="G743" s="23">
        <v>1410</v>
      </c>
      <c r="H743" s="23">
        <v>3555</v>
      </c>
      <c r="I743" s="45">
        <v>7394</v>
      </c>
      <c r="J743" s="25">
        <v>1</v>
      </c>
      <c r="K743" s="25"/>
      <c r="L743" s="25"/>
      <c r="M743" s="25">
        <v>3.6600000000000001E-2</v>
      </c>
    </row>
    <row r="744" spans="1:13">
      <c r="A744" s="82" t="s">
        <v>124</v>
      </c>
      <c r="B744" s="13" t="s">
        <v>75</v>
      </c>
      <c r="C744" s="13" t="s">
        <v>3</v>
      </c>
      <c r="D744" s="13">
        <v>2013</v>
      </c>
      <c r="E744" s="13">
        <v>2013</v>
      </c>
      <c r="F744" s="13" t="s">
        <v>98</v>
      </c>
      <c r="G744" s="23">
        <v>8301</v>
      </c>
      <c r="H744" s="23">
        <v>15689</v>
      </c>
      <c r="I744" s="45">
        <v>27364</v>
      </c>
      <c r="J744" s="25">
        <v>0.96509999999999996</v>
      </c>
      <c r="K744" s="25"/>
      <c r="L744" s="25"/>
      <c r="M744" s="25">
        <v>3.6600000000000001E-2</v>
      </c>
    </row>
    <row r="745" spans="1:13">
      <c r="A745" s="82" t="s">
        <v>125</v>
      </c>
      <c r="B745" s="13" t="s">
        <v>75</v>
      </c>
      <c r="C745" s="13" t="s">
        <v>3</v>
      </c>
      <c r="D745" s="13">
        <v>2013</v>
      </c>
      <c r="E745" s="13">
        <v>2013</v>
      </c>
      <c r="F745" s="13" t="s">
        <v>98</v>
      </c>
      <c r="G745" s="23">
        <v>14424</v>
      </c>
      <c r="H745" s="23">
        <v>36983</v>
      </c>
      <c r="I745" s="45">
        <v>59249</v>
      </c>
      <c r="J745" s="25">
        <v>1</v>
      </c>
      <c r="K745" s="25"/>
      <c r="L745" s="25"/>
      <c r="M745" s="25">
        <v>3.6600000000000001E-2</v>
      </c>
    </row>
    <row r="746" spans="1:13">
      <c r="A746" s="82" t="s">
        <v>126</v>
      </c>
      <c r="B746" s="13" t="s">
        <v>75</v>
      </c>
      <c r="C746" s="13" t="s">
        <v>3</v>
      </c>
      <c r="D746" s="13">
        <v>2013</v>
      </c>
      <c r="E746" s="13">
        <v>2013</v>
      </c>
      <c r="F746" s="13" t="s">
        <v>98</v>
      </c>
      <c r="G746" s="23">
        <v>994</v>
      </c>
      <c r="H746" s="23">
        <v>1992</v>
      </c>
      <c r="I746" s="45">
        <v>3496</v>
      </c>
      <c r="J746" s="25">
        <v>0.98780000000000001</v>
      </c>
      <c r="K746" s="25"/>
      <c r="L746" s="25"/>
      <c r="M746" s="25">
        <v>3.6600000000000001E-2</v>
      </c>
    </row>
    <row r="747" spans="1:13">
      <c r="A747" s="82" t="s">
        <v>127</v>
      </c>
      <c r="B747" s="13" t="s">
        <v>75</v>
      </c>
      <c r="C747" s="13" t="s">
        <v>3</v>
      </c>
      <c r="D747" s="13">
        <v>2013</v>
      </c>
      <c r="E747" s="13">
        <v>2013</v>
      </c>
      <c r="F747" s="13" t="s">
        <v>98</v>
      </c>
      <c r="G747" s="23">
        <v>59233</v>
      </c>
      <c r="H747" s="23">
        <v>144045</v>
      </c>
      <c r="I747" s="45">
        <v>242368</v>
      </c>
      <c r="J747" s="25">
        <v>0.97470000000000001</v>
      </c>
      <c r="K747" s="25"/>
      <c r="L747" s="25"/>
      <c r="M747" s="25">
        <v>2.3199999999999998E-2</v>
      </c>
    </row>
    <row r="748" spans="1:13">
      <c r="A748" s="82" t="s">
        <v>128</v>
      </c>
      <c r="B748" s="13" t="s">
        <v>75</v>
      </c>
      <c r="C748" s="13" t="s">
        <v>3</v>
      </c>
      <c r="D748" s="13">
        <v>2013</v>
      </c>
      <c r="E748" s="13">
        <v>2013</v>
      </c>
      <c r="F748" s="13" t="s">
        <v>98</v>
      </c>
      <c r="G748" s="23">
        <v>9824</v>
      </c>
      <c r="H748" s="23">
        <v>23337</v>
      </c>
      <c r="I748" s="45">
        <v>36323</v>
      </c>
      <c r="J748" s="25">
        <v>0.98829999999999996</v>
      </c>
      <c r="K748" s="25"/>
      <c r="L748" s="25"/>
      <c r="M748" s="25">
        <v>3.6600000000000001E-2</v>
      </c>
    </row>
    <row r="749" spans="1:13">
      <c r="A749" s="82" t="s">
        <v>129</v>
      </c>
      <c r="B749" s="13" t="s">
        <v>75</v>
      </c>
      <c r="C749" s="13" t="s">
        <v>3</v>
      </c>
      <c r="D749" s="13">
        <v>2013</v>
      </c>
      <c r="E749" s="13">
        <v>2013</v>
      </c>
      <c r="F749" s="13" t="s">
        <v>98</v>
      </c>
      <c r="G749" s="23">
        <v>5134</v>
      </c>
      <c r="H749" s="23">
        <v>10232</v>
      </c>
      <c r="I749" s="45">
        <v>17917</v>
      </c>
      <c r="J749" s="25">
        <v>0.94140000000000001</v>
      </c>
      <c r="K749" s="25"/>
      <c r="L749" s="25"/>
      <c r="M749" s="25">
        <v>3.6600000000000001E-2</v>
      </c>
    </row>
    <row r="750" spans="1:13">
      <c r="A750" s="82" t="s">
        <v>130</v>
      </c>
      <c r="B750" s="13" t="s">
        <v>75</v>
      </c>
      <c r="C750" s="13" t="s">
        <v>3</v>
      </c>
      <c r="D750" s="13">
        <v>2013</v>
      </c>
      <c r="E750" s="13">
        <v>2013</v>
      </c>
      <c r="F750" s="13" t="s">
        <v>98</v>
      </c>
      <c r="G750" s="23">
        <v>1410</v>
      </c>
      <c r="H750" s="23">
        <v>2939</v>
      </c>
      <c r="I750" s="45">
        <v>4864</v>
      </c>
      <c r="J750" s="25">
        <v>0.97060000000000002</v>
      </c>
      <c r="K750" s="25"/>
      <c r="L750" s="25"/>
      <c r="M750" s="25">
        <v>3.6600000000000001E-2</v>
      </c>
    </row>
    <row r="751" spans="1:13">
      <c r="A751" s="82" t="s">
        <v>131</v>
      </c>
      <c r="B751" s="13" t="s">
        <v>76</v>
      </c>
      <c r="C751" s="13" t="s">
        <v>3</v>
      </c>
      <c r="D751" s="13">
        <v>2013</v>
      </c>
      <c r="E751" s="13">
        <v>2013</v>
      </c>
      <c r="F751" s="13" t="s">
        <v>98</v>
      </c>
      <c r="G751" s="23">
        <v>546975</v>
      </c>
      <c r="H751" s="23">
        <v>1133944</v>
      </c>
      <c r="I751" s="45">
        <v>2417379</v>
      </c>
      <c r="J751" s="25">
        <v>0.95730000000000004</v>
      </c>
      <c r="K751" s="25"/>
      <c r="L751" s="25"/>
      <c r="M751" s="25">
        <v>1.67E-2</v>
      </c>
    </row>
    <row r="752" spans="1:13">
      <c r="A752" s="82" t="s">
        <v>132</v>
      </c>
      <c r="B752" s="13" t="s">
        <v>75</v>
      </c>
      <c r="C752" s="13" t="s">
        <v>3</v>
      </c>
      <c r="D752" s="13">
        <v>2013</v>
      </c>
      <c r="E752" s="13">
        <v>2013</v>
      </c>
      <c r="F752" s="13" t="s">
        <v>98</v>
      </c>
      <c r="G752" s="23">
        <v>10502</v>
      </c>
      <c r="H752" s="23">
        <v>26692</v>
      </c>
      <c r="I752" s="45">
        <v>46329</v>
      </c>
      <c r="J752" s="25">
        <v>0.96140000000000003</v>
      </c>
      <c r="K752" s="25"/>
      <c r="L752" s="25"/>
      <c r="M752" s="25">
        <v>3.6600000000000001E-2</v>
      </c>
    </row>
    <row r="753" spans="1:13">
      <c r="A753" s="82" t="s">
        <v>133</v>
      </c>
      <c r="B753" s="13" t="s">
        <v>75</v>
      </c>
      <c r="C753" s="13" t="s">
        <v>3</v>
      </c>
      <c r="D753" s="13">
        <v>2013</v>
      </c>
      <c r="E753" s="13">
        <v>2013</v>
      </c>
      <c r="F753" s="13" t="s">
        <v>98</v>
      </c>
      <c r="G753" s="23">
        <v>5562</v>
      </c>
      <c r="H753" s="23">
        <v>9420</v>
      </c>
      <c r="I753" s="45">
        <v>22845</v>
      </c>
      <c r="J753" s="25">
        <v>0.9446</v>
      </c>
      <c r="K753" s="25"/>
      <c r="L753" s="25"/>
      <c r="M753" s="25">
        <v>3.6600000000000001E-2</v>
      </c>
    </row>
    <row r="754" spans="1:13">
      <c r="A754" s="82" t="s">
        <v>134</v>
      </c>
      <c r="B754" s="13" t="s">
        <v>75</v>
      </c>
      <c r="C754" s="13" t="s">
        <v>3</v>
      </c>
      <c r="D754" s="13">
        <v>2013</v>
      </c>
      <c r="E754" s="13">
        <v>2013</v>
      </c>
      <c r="F754" s="13" t="s">
        <v>98</v>
      </c>
      <c r="G754" s="23">
        <v>893</v>
      </c>
      <c r="H754" s="23">
        <v>1837</v>
      </c>
      <c r="I754" s="45">
        <v>2902</v>
      </c>
      <c r="J754" s="25">
        <v>0.89659999999999995</v>
      </c>
      <c r="K754" s="25"/>
      <c r="L754" s="25"/>
      <c r="M754" s="25">
        <v>3.6600000000000001E-2</v>
      </c>
    </row>
    <row r="755" spans="1:13">
      <c r="A755" s="82" t="s">
        <v>135</v>
      </c>
      <c r="B755" s="13" t="s">
        <v>75</v>
      </c>
      <c r="C755" s="13" t="s">
        <v>3</v>
      </c>
      <c r="D755" s="13">
        <v>2013</v>
      </c>
      <c r="E755" s="13">
        <v>2013</v>
      </c>
      <c r="F755" s="13" t="s">
        <v>98</v>
      </c>
      <c r="G755" s="23">
        <v>7117</v>
      </c>
      <c r="H755" s="23">
        <v>13483</v>
      </c>
      <c r="I755" s="45">
        <v>23445</v>
      </c>
      <c r="J755" s="25">
        <v>0.99399999999999999</v>
      </c>
      <c r="K755" s="25"/>
      <c r="L755" s="25"/>
      <c r="M755" s="25">
        <v>3.6600000000000001E-2</v>
      </c>
    </row>
    <row r="756" spans="1:13">
      <c r="A756" s="82" t="s">
        <v>136</v>
      </c>
      <c r="B756" s="13" t="s">
        <v>75</v>
      </c>
      <c r="C756" s="13" t="s">
        <v>3</v>
      </c>
      <c r="D756" s="13">
        <v>2013</v>
      </c>
      <c r="E756" s="13">
        <v>2013</v>
      </c>
      <c r="F756" s="13" t="s">
        <v>98</v>
      </c>
      <c r="G756" s="23">
        <v>22570</v>
      </c>
      <c r="H756" s="23">
        <v>55147</v>
      </c>
      <c r="I756" s="45">
        <v>86135</v>
      </c>
      <c r="J756" s="25">
        <v>0.98640000000000005</v>
      </c>
      <c r="K756" s="25"/>
      <c r="L756" s="25"/>
      <c r="M756" s="25">
        <v>5.3E-3</v>
      </c>
    </row>
    <row r="757" spans="1:13">
      <c r="A757" s="82" t="s">
        <v>137</v>
      </c>
      <c r="B757" s="13" t="s">
        <v>75</v>
      </c>
      <c r="C757" s="13" t="s">
        <v>3</v>
      </c>
      <c r="D757" s="13">
        <v>2013</v>
      </c>
      <c r="E757" s="13">
        <v>2013</v>
      </c>
      <c r="F757" s="13" t="s">
        <v>98</v>
      </c>
      <c r="G757" s="23">
        <v>425</v>
      </c>
      <c r="H757" s="23">
        <v>965</v>
      </c>
      <c r="I757" s="45">
        <v>2037</v>
      </c>
      <c r="J757" s="25">
        <v>1</v>
      </c>
      <c r="K757" s="25"/>
      <c r="L757" s="25"/>
      <c r="M757" s="25">
        <v>3.6600000000000001E-2</v>
      </c>
    </row>
    <row r="758" spans="1:13">
      <c r="A758" s="82" t="s">
        <v>138</v>
      </c>
      <c r="B758" s="13" t="s">
        <v>75</v>
      </c>
      <c r="C758" s="13" t="s">
        <v>3</v>
      </c>
      <c r="D758" s="13">
        <v>2013</v>
      </c>
      <c r="E758" s="13">
        <v>2013</v>
      </c>
      <c r="F758" s="13" t="s">
        <v>98</v>
      </c>
      <c r="G758" s="23">
        <v>414</v>
      </c>
      <c r="H758" s="23">
        <v>703</v>
      </c>
      <c r="I758" s="45">
        <v>1469</v>
      </c>
      <c r="J758" s="25">
        <v>0.91180000000000005</v>
      </c>
      <c r="K758" s="25"/>
      <c r="L758" s="25"/>
      <c r="M758" s="25">
        <v>3.6600000000000001E-2</v>
      </c>
    </row>
    <row r="759" spans="1:13">
      <c r="A759" s="82" t="s">
        <v>139</v>
      </c>
      <c r="B759" s="13" t="s">
        <v>75</v>
      </c>
      <c r="C759" s="13" t="s">
        <v>3</v>
      </c>
      <c r="D759" s="13">
        <v>2013</v>
      </c>
      <c r="E759" s="13">
        <v>2013</v>
      </c>
      <c r="F759" s="13" t="s">
        <v>98</v>
      </c>
      <c r="G759" s="23">
        <v>20885</v>
      </c>
      <c r="H759" s="23">
        <v>48096</v>
      </c>
      <c r="I759" s="45">
        <v>98375</v>
      </c>
      <c r="J759" s="25">
        <v>0.99850000000000005</v>
      </c>
      <c r="K759" s="25"/>
      <c r="L759" s="25"/>
      <c r="M759" s="25">
        <v>0</v>
      </c>
    </row>
    <row r="760" spans="1:13">
      <c r="A760" s="82" t="s">
        <v>140</v>
      </c>
      <c r="B760" s="13" t="s">
        <v>75</v>
      </c>
      <c r="C760" s="13" t="s">
        <v>3</v>
      </c>
      <c r="D760" s="13">
        <v>2013</v>
      </c>
      <c r="E760" s="13">
        <v>2013</v>
      </c>
      <c r="F760" s="13" t="s">
        <v>98</v>
      </c>
      <c r="G760" s="23">
        <v>3344</v>
      </c>
      <c r="H760" s="23">
        <v>7165</v>
      </c>
      <c r="I760" s="45">
        <v>17034</v>
      </c>
      <c r="J760" s="25">
        <v>0.73270000000000002</v>
      </c>
      <c r="K760" s="25"/>
      <c r="L760" s="25"/>
      <c r="M760" s="25">
        <v>3.6600000000000001E-2</v>
      </c>
    </row>
    <row r="761" spans="1:13">
      <c r="A761" s="82" t="s">
        <v>141</v>
      </c>
      <c r="B761" s="13" t="s">
        <v>75</v>
      </c>
      <c r="C761" s="13" t="s">
        <v>3</v>
      </c>
      <c r="D761" s="13">
        <v>2013</v>
      </c>
      <c r="E761" s="13">
        <v>2013</v>
      </c>
      <c r="F761" s="13" t="s">
        <v>98</v>
      </c>
      <c r="G761" s="23">
        <v>3872</v>
      </c>
      <c r="H761" s="23">
        <v>7389</v>
      </c>
      <c r="I761" s="45">
        <v>11695</v>
      </c>
      <c r="J761" s="25">
        <v>0.99260000000000004</v>
      </c>
      <c r="K761" s="25"/>
      <c r="L761" s="25"/>
      <c r="M761" s="25">
        <v>3.6600000000000001E-2</v>
      </c>
    </row>
    <row r="762" spans="1:13">
      <c r="A762" s="82" t="s">
        <v>142</v>
      </c>
      <c r="B762" s="13" t="s">
        <v>74</v>
      </c>
      <c r="C762" s="13" t="s">
        <v>3</v>
      </c>
      <c r="D762" s="13">
        <v>2013</v>
      </c>
      <c r="E762" s="13">
        <v>2013</v>
      </c>
      <c r="F762" s="13" t="s">
        <v>98</v>
      </c>
      <c r="G762" s="23">
        <v>102785</v>
      </c>
      <c r="H762" s="23">
        <v>227792</v>
      </c>
      <c r="I762" s="45">
        <v>499517</v>
      </c>
      <c r="J762" s="25">
        <v>0.99780000000000002</v>
      </c>
      <c r="K762" s="25"/>
      <c r="L762" s="25"/>
      <c r="M762" s="25">
        <v>1.1900000000000001E-2</v>
      </c>
    </row>
    <row r="763" spans="1:13">
      <c r="A763" s="82" t="s">
        <v>143</v>
      </c>
      <c r="B763" s="13" t="s">
        <v>74</v>
      </c>
      <c r="C763" s="13" t="s">
        <v>3</v>
      </c>
      <c r="D763" s="13">
        <v>2013</v>
      </c>
      <c r="E763" s="13">
        <v>2013</v>
      </c>
      <c r="F763" s="13" t="s">
        <v>98</v>
      </c>
      <c r="G763" s="23">
        <v>8299</v>
      </c>
      <c r="H763" s="23">
        <v>17706</v>
      </c>
      <c r="I763" s="45">
        <v>31548</v>
      </c>
      <c r="J763" s="25">
        <v>0.98899999999999999</v>
      </c>
      <c r="K763" s="25"/>
      <c r="L763" s="25"/>
      <c r="M763" s="25">
        <v>3.6600000000000001E-2</v>
      </c>
    </row>
    <row r="764" spans="1:13">
      <c r="A764" s="82" t="s">
        <v>144</v>
      </c>
      <c r="B764" s="13" t="s">
        <v>75</v>
      </c>
      <c r="C764" s="13" t="s">
        <v>3</v>
      </c>
      <c r="D764" s="13">
        <v>2013</v>
      </c>
      <c r="E764" s="13">
        <v>2013</v>
      </c>
      <c r="F764" s="13" t="s">
        <v>98</v>
      </c>
      <c r="G764" s="23">
        <v>815</v>
      </c>
      <c r="H764" s="23">
        <v>1759</v>
      </c>
      <c r="I764" s="45">
        <v>3314</v>
      </c>
      <c r="J764" s="25">
        <v>0.91890000000000005</v>
      </c>
      <c r="K764" s="25"/>
      <c r="L764" s="25"/>
      <c r="M764" s="25">
        <v>3.6600000000000001E-2</v>
      </c>
    </row>
    <row r="765" spans="1:13">
      <c r="A765" s="82" t="s">
        <v>145</v>
      </c>
      <c r="B765" s="13" t="s">
        <v>75</v>
      </c>
      <c r="C765" s="13" t="s">
        <v>3</v>
      </c>
      <c r="D765" s="13">
        <v>2013</v>
      </c>
      <c r="E765" s="13">
        <v>2013</v>
      </c>
      <c r="F765" s="13" t="s">
        <v>98</v>
      </c>
      <c r="G765" s="23">
        <v>114341</v>
      </c>
      <c r="H765" s="23">
        <v>276891</v>
      </c>
      <c r="I765" s="45">
        <v>445664</v>
      </c>
      <c r="J765" s="25">
        <v>0.99690000000000001</v>
      </c>
      <c r="K765" s="25"/>
      <c r="L765" s="25"/>
      <c r="M765" s="25">
        <v>2.1399999999999999E-2</v>
      </c>
    </row>
    <row r="766" spans="1:13">
      <c r="A766" s="82" t="s">
        <v>146</v>
      </c>
      <c r="B766" s="13" t="s">
        <v>74</v>
      </c>
      <c r="C766" s="13" t="s">
        <v>3</v>
      </c>
      <c r="D766" s="13">
        <v>2013</v>
      </c>
      <c r="E766" s="13">
        <v>2013</v>
      </c>
      <c r="F766" s="13" t="s">
        <v>98</v>
      </c>
      <c r="G766" s="23">
        <v>93843</v>
      </c>
      <c r="H766" s="23">
        <v>210145</v>
      </c>
      <c r="I766" s="45">
        <v>329691</v>
      </c>
      <c r="J766" s="25">
        <v>0.99</v>
      </c>
      <c r="K766" s="25"/>
      <c r="L766" s="25"/>
      <c r="M766" s="25">
        <v>8.2000000000000007E-3</v>
      </c>
    </row>
    <row r="767" spans="1:13">
      <c r="A767" s="82" t="s">
        <v>147</v>
      </c>
      <c r="B767" s="13" t="s">
        <v>75</v>
      </c>
      <c r="C767" s="13" t="s">
        <v>3</v>
      </c>
      <c r="D767" s="13">
        <v>2013</v>
      </c>
      <c r="E767" s="13">
        <v>2013</v>
      </c>
      <c r="F767" s="13" t="s">
        <v>98</v>
      </c>
      <c r="G767" s="23">
        <v>2710</v>
      </c>
      <c r="H767" s="23">
        <v>6390</v>
      </c>
      <c r="I767" s="45">
        <v>10502</v>
      </c>
      <c r="J767" s="25">
        <v>0.98419999999999996</v>
      </c>
      <c r="K767" s="25"/>
      <c r="L767" s="25"/>
      <c r="M767" s="25">
        <v>3.6600000000000001E-2</v>
      </c>
    </row>
    <row r="768" spans="1:13">
      <c r="A768" s="82" t="s">
        <v>148</v>
      </c>
      <c r="B768" s="13" t="s">
        <v>75</v>
      </c>
      <c r="C768" s="13" t="s">
        <v>3</v>
      </c>
      <c r="D768" s="13">
        <v>2013</v>
      </c>
      <c r="E768" s="13">
        <v>2013</v>
      </c>
      <c r="F768" s="13" t="s">
        <v>98</v>
      </c>
      <c r="G768" s="23">
        <v>156747</v>
      </c>
      <c r="H768" s="23">
        <v>368618</v>
      </c>
      <c r="I768" s="45">
        <v>518014</v>
      </c>
      <c r="J768" s="25">
        <v>0.99939999999999996</v>
      </c>
      <c r="K768" s="25"/>
      <c r="L768" s="25"/>
      <c r="M768" s="25">
        <v>8.0000000000000002E-3</v>
      </c>
    </row>
    <row r="769" spans="1:13">
      <c r="A769" s="82" t="s">
        <v>149</v>
      </c>
      <c r="B769" s="13" t="s">
        <v>74</v>
      </c>
      <c r="C769" s="13" t="s">
        <v>3</v>
      </c>
      <c r="D769" s="13">
        <v>2013</v>
      </c>
      <c r="E769" s="13">
        <v>2013</v>
      </c>
      <c r="F769" s="13" t="s">
        <v>98</v>
      </c>
      <c r="G769" s="23">
        <v>116389</v>
      </c>
      <c r="H769" s="23">
        <v>253991</v>
      </c>
      <c r="I769" s="45">
        <v>490268</v>
      </c>
      <c r="J769" s="25">
        <v>0.96879999999999999</v>
      </c>
      <c r="K769" s="25"/>
      <c r="L769" s="25"/>
      <c r="M769" s="25">
        <v>3.7900000000000003E-2</v>
      </c>
    </row>
    <row r="770" spans="1:13">
      <c r="A770" s="82" t="s">
        <v>150</v>
      </c>
      <c r="B770" s="13" t="s">
        <v>74</v>
      </c>
      <c r="C770" s="13" t="s">
        <v>3</v>
      </c>
      <c r="D770" s="13">
        <v>2013</v>
      </c>
      <c r="E770" s="13">
        <v>2013</v>
      </c>
      <c r="F770" s="13" t="s">
        <v>98</v>
      </c>
      <c r="G770" s="23">
        <v>32190</v>
      </c>
      <c r="H770" s="23">
        <v>50440</v>
      </c>
      <c r="I770" s="45">
        <v>142119</v>
      </c>
      <c r="J770" s="25">
        <v>0.97599999999999998</v>
      </c>
      <c r="K770" s="25"/>
      <c r="L770" s="25"/>
      <c r="M770" s="25">
        <v>2.58E-2</v>
      </c>
    </row>
    <row r="771" spans="1:13">
      <c r="A771" s="82" t="s">
        <v>151</v>
      </c>
      <c r="B771" s="13" t="s">
        <v>75</v>
      </c>
      <c r="C771" s="13" t="s">
        <v>3</v>
      </c>
      <c r="D771" s="13">
        <v>2013</v>
      </c>
      <c r="E771" s="13">
        <v>2013</v>
      </c>
      <c r="F771" s="13" t="s">
        <v>98</v>
      </c>
      <c r="G771" s="23">
        <v>45591</v>
      </c>
      <c r="H771" s="23">
        <v>110995</v>
      </c>
      <c r="I771" s="45">
        <v>183568</v>
      </c>
      <c r="J771" s="25">
        <v>0.98729999999999996</v>
      </c>
      <c r="K771" s="25"/>
      <c r="L771" s="25"/>
      <c r="M771" s="25">
        <v>2.3E-2</v>
      </c>
    </row>
    <row r="772" spans="1:13">
      <c r="A772" s="82" t="s">
        <v>152</v>
      </c>
      <c r="B772" s="13" t="s">
        <v>74</v>
      </c>
      <c r="C772" s="13" t="s">
        <v>3</v>
      </c>
      <c r="D772" s="13">
        <v>2013</v>
      </c>
      <c r="E772" s="13">
        <v>2013</v>
      </c>
      <c r="F772" s="13" t="s">
        <v>98</v>
      </c>
      <c r="G772" s="23">
        <v>9090</v>
      </c>
      <c r="H772" s="23">
        <v>17743</v>
      </c>
      <c r="I772" s="45">
        <v>33922</v>
      </c>
      <c r="J772" s="25">
        <v>0.98350000000000004</v>
      </c>
      <c r="K772" s="25"/>
      <c r="L772" s="25"/>
      <c r="M772" s="25">
        <v>3.6600000000000001E-2</v>
      </c>
    </row>
    <row r="773" spans="1:13">
      <c r="A773" s="82" t="s">
        <v>153</v>
      </c>
      <c r="B773" s="13" t="s">
        <v>74</v>
      </c>
      <c r="C773" s="13" t="s">
        <v>3</v>
      </c>
      <c r="D773" s="13">
        <v>2013</v>
      </c>
      <c r="E773" s="13">
        <v>2013</v>
      </c>
      <c r="F773" s="13" t="s">
        <v>98</v>
      </c>
      <c r="G773" s="23">
        <v>13784</v>
      </c>
      <c r="H773" s="23">
        <v>28487</v>
      </c>
      <c r="I773" s="45">
        <v>85513</v>
      </c>
      <c r="J773" s="25">
        <v>0.62180000000000002</v>
      </c>
      <c r="K773" s="25"/>
      <c r="L773" s="25"/>
      <c r="M773" s="25">
        <v>3.6600000000000001E-2</v>
      </c>
    </row>
    <row r="774" spans="1:13">
      <c r="A774" s="82" t="s">
        <v>154</v>
      </c>
      <c r="B774" s="13" t="s">
        <v>74</v>
      </c>
      <c r="C774" s="13" t="s">
        <v>3</v>
      </c>
      <c r="D774" s="13">
        <v>2013</v>
      </c>
      <c r="E774" s="13">
        <v>2013</v>
      </c>
      <c r="F774" s="13" t="s">
        <v>98</v>
      </c>
      <c r="G774" s="23">
        <v>14689</v>
      </c>
      <c r="H774" s="23">
        <v>33164</v>
      </c>
      <c r="I774" s="45">
        <v>82298</v>
      </c>
      <c r="J774" s="25">
        <v>0.95379999999999998</v>
      </c>
      <c r="K774" s="25"/>
      <c r="L774" s="25"/>
      <c r="M774" s="25">
        <v>3.6600000000000001E-2</v>
      </c>
    </row>
    <row r="775" spans="1:13">
      <c r="A775" s="82" t="s">
        <v>155</v>
      </c>
      <c r="B775" s="13" t="s">
        <v>74</v>
      </c>
      <c r="C775" s="13" t="s">
        <v>3</v>
      </c>
      <c r="D775" s="13">
        <v>2013</v>
      </c>
      <c r="E775" s="13">
        <v>2013</v>
      </c>
      <c r="F775" s="13" t="s">
        <v>98</v>
      </c>
      <c r="G775" s="23">
        <v>50852</v>
      </c>
      <c r="H775" s="23">
        <v>108748</v>
      </c>
      <c r="I775" s="45">
        <v>283546</v>
      </c>
      <c r="J775" s="25">
        <v>0.87829999999999997</v>
      </c>
      <c r="K775" s="25"/>
      <c r="L775" s="25"/>
      <c r="M775" s="25">
        <v>1.6799999999999999E-2</v>
      </c>
    </row>
    <row r="776" spans="1:13">
      <c r="A776" s="82" t="s">
        <v>156</v>
      </c>
      <c r="B776" s="13" t="s">
        <v>74</v>
      </c>
      <c r="C776" s="13" t="s">
        <v>3</v>
      </c>
      <c r="D776" s="13">
        <v>2013</v>
      </c>
      <c r="E776" s="13">
        <v>2013</v>
      </c>
      <c r="F776" s="13" t="s">
        <v>98</v>
      </c>
      <c r="G776" s="23">
        <v>11632</v>
      </c>
      <c r="H776" s="23">
        <v>23021</v>
      </c>
      <c r="I776" s="45">
        <v>43171</v>
      </c>
      <c r="J776" s="25">
        <v>0.81530000000000002</v>
      </c>
      <c r="K776" s="25"/>
      <c r="L776" s="25"/>
      <c r="M776" s="25">
        <v>3.6600000000000001E-2</v>
      </c>
    </row>
    <row r="777" spans="1:13">
      <c r="A777" s="82" t="s">
        <v>157</v>
      </c>
      <c r="B777" s="13" t="s">
        <v>75</v>
      </c>
      <c r="C777" s="13" t="s">
        <v>3</v>
      </c>
      <c r="D777" s="13">
        <v>2013</v>
      </c>
      <c r="E777" s="13">
        <v>2013</v>
      </c>
      <c r="F777" s="13" t="s">
        <v>98</v>
      </c>
      <c r="G777" s="23">
        <v>11900</v>
      </c>
      <c r="H777" s="23">
        <v>23749</v>
      </c>
      <c r="I777" s="45">
        <v>40776</v>
      </c>
      <c r="J777" s="25">
        <v>0.93359999999999999</v>
      </c>
      <c r="K777" s="25"/>
      <c r="L777" s="25"/>
      <c r="M777" s="25">
        <v>3.6600000000000001E-2</v>
      </c>
    </row>
    <row r="778" spans="1:13">
      <c r="A778" s="82" t="s">
        <v>158</v>
      </c>
      <c r="B778" s="13" t="s">
        <v>75</v>
      </c>
      <c r="C778" s="13" t="s">
        <v>3</v>
      </c>
      <c r="D778" s="13">
        <v>2013</v>
      </c>
      <c r="E778" s="13">
        <v>2013</v>
      </c>
      <c r="F778" s="13" t="s">
        <v>98</v>
      </c>
      <c r="G778" s="23">
        <v>165</v>
      </c>
      <c r="H778" s="23">
        <v>314</v>
      </c>
      <c r="I778" s="45">
        <v>521</v>
      </c>
      <c r="J778" s="25">
        <v>0.91669999999999996</v>
      </c>
      <c r="K778" s="25"/>
      <c r="L778" s="25"/>
      <c r="M778" s="25">
        <v>3.6600000000000001E-2</v>
      </c>
    </row>
    <row r="779" spans="1:13">
      <c r="A779" s="82" t="s">
        <v>159</v>
      </c>
      <c r="B779" s="13" t="s">
        <v>75</v>
      </c>
      <c r="C779" s="13" t="s">
        <v>3</v>
      </c>
      <c r="D779" s="13">
        <v>2013</v>
      </c>
      <c r="E779" s="13">
        <v>2013</v>
      </c>
      <c r="F779" s="13" t="s">
        <v>98</v>
      </c>
      <c r="G779" s="23">
        <v>2862</v>
      </c>
      <c r="H779" s="23">
        <v>6426</v>
      </c>
      <c r="I779" s="45">
        <v>10970</v>
      </c>
      <c r="J779" s="25">
        <v>1</v>
      </c>
      <c r="K779" s="25"/>
      <c r="L779" s="25"/>
      <c r="M779" s="25">
        <v>3.6600000000000001E-2</v>
      </c>
    </row>
    <row r="780" spans="1:13">
      <c r="A780" s="82" t="s">
        <v>160</v>
      </c>
      <c r="B780" s="13" t="s">
        <v>74</v>
      </c>
      <c r="C780" s="13" t="s">
        <v>3</v>
      </c>
      <c r="D780" s="13">
        <v>2013</v>
      </c>
      <c r="E780" s="13">
        <v>2013</v>
      </c>
      <c r="F780" s="13" t="s">
        <v>98</v>
      </c>
      <c r="G780" s="23">
        <v>20595</v>
      </c>
      <c r="H780" s="23">
        <v>41335</v>
      </c>
      <c r="I780" s="45">
        <v>70101</v>
      </c>
      <c r="J780" s="25">
        <v>0.92610000000000003</v>
      </c>
      <c r="K780" s="25"/>
      <c r="L780" s="25"/>
      <c r="M780" s="25">
        <v>3.6200000000000003E-2</v>
      </c>
    </row>
    <row r="781" spans="1:13">
      <c r="A781" s="82" t="s">
        <v>161</v>
      </c>
      <c r="B781" s="13" t="s">
        <v>74</v>
      </c>
      <c r="C781" s="13" t="s">
        <v>3</v>
      </c>
      <c r="D781" s="13">
        <v>2013</v>
      </c>
      <c r="E781" s="13">
        <v>2013</v>
      </c>
      <c r="F781" s="13" t="s">
        <v>98</v>
      </c>
      <c r="G781" s="23">
        <v>24176</v>
      </c>
      <c r="H781" s="23">
        <v>40348</v>
      </c>
      <c r="I781" s="45">
        <v>65769</v>
      </c>
      <c r="J781" s="25">
        <v>0.9405</v>
      </c>
      <c r="K781" s="25"/>
      <c r="L781" s="25"/>
      <c r="M781" s="25">
        <v>3.6600000000000001E-2</v>
      </c>
    </row>
    <row r="782" spans="1:13">
      <c r="A782" s="82" t="s">
        <v>162</v>
      </c>
      <c r="B782" s="13" t="s">
        <v>75</v>
      </c>
      <c r="C782" s="13" t="s">
        <v>3</v>
      </c>
      <c r="D782" s="13">
        <v>2013</v>
      </c>
      <c r="E782" s="13">
        <v>2013</v>
      </c>
      <c r="F782" s="13" t="s">
        <v>98</v>
      </c>
      <c r="G782" s="23">
        <v>41147</v>
      </c>
      <c r="H782" s="23">
        <v>90507</v>
      </c>
      <c r="I782" s="45">
        <v>138552</v>
      </c>
      <c r="J782" s="25">
        <v>0.98599999999999999</v>
      </c>
      <c r="K782" s="25"/>
      <c r="L782" s="25"/>
      <c r="M782" s="25">
        <v>7.1999999999999998E-3</v>
      </c>
    </row>
    <row r="783" spans="1:13">
      <c r="A783" s="82" t="s">
        <v>163</v>
      </c>
      <c r="B783" s="13" t="s">
        <v>75</v>
      </c>
      <c r="C783" s="13" t="s">
        <v>3</v>
      </c>
      <c r="D783" s="13">
        <v>2013</v>
      </c>
      <c r="E783" s="13">
        <v>2013</v>
      </c>
      <c r="F783" s="13" t="s">
        <v>98</v>
      </c>
      <c r="G783" s="23">
        <v>5125</v>
      </c>
      <c r="H783" s="23">
        <v>12365</v>
      </c>
      <c r="I783" s="45">
        <v>23778</v>
      </c>
      <c r="J783" s="25">
        <v>0.96389999999999998</v>
      </c>
      <c r="K783" s="25"/>
      <c r="L783" s="25"/>
      <c r="M783" s="25">
        <v>3.6600000000000001E-2</v>
      </c>
    </row>
    <row r="784" spans="1:13">
      <c r="A784" s="82" t="s">
        <v>164</v>
      </c>
      <c r="B784" s="13" t="s">
        <v>75</v>
      </c>
      <c r="C784" s="13" t="s">
        <v>3</v>
      </c>
      <c r="D784" s="13">
        <v>2013</v>
      </c>
      <c r="E784" s="13">
        <v>2013</v>
      </c>
      <c r="F784" s="13" t="s">
        <v>98</v>
      </c>
      <c r="G784" s="23">
        <v>4205</v>
      </c>
      <c r="H784" s="23">
        <v>9737</v>
      </c>
      <c r="I784" s="45">
        <v>17463</v>
      </c>
      <c r="J784" s="25">
        <v>0.96109999999999995</v>
      </c>
      <c r="K784" s="25"/>
      <c r="L784" s="25"/>
      <c r="M784" s="25">
        <v>3.6600000000000001E-2</v>
      </c>
    </row>
    <row r="785" spans="1:30">
      <c r="A785" s="82" t="s">
        <v>165</v>
      </c>
      <c r="B785" s="13" t="s">
        <v>75</v>
      </c>
      <c r="C785" s="13" t="s">
        <v>3</v>
      </c>
      <c r="D785" s="13">
        <v>2013</v>
      </c>
      <c r="E785" s="13">
        <v>2013</v>
      </c>
      <c r="F785" s="13" t="s">
        <v>98</v>
      </c>
      <c r="G785" s="23">
        <v>803</v>
      </c>
      <c r="H785" s="23">
        <v>1613</v>
      </c>
      <c r="I785" s="45">
        <v>2836</v>
      </c>
      <c r="J785" s="25">
        <v>0.94230000000000003</v>
      </c>
      <c r="K785" s="25"/>
      <c r="L785" s="25"/>
      <c r="M785" s="25">
        <v>3.6600000000000001E-2</v>
      </c>
    </row>
    <row r="786" spans="1:30">
      <c r="A786" s="82" t="s">
        <v>166</v>
      </c>
      <c r="B786" s="13" t="s">
        <v>74</v>
      </c>
      <c r="C786" s="13" t="s">
        <v>3</v>
      </c>
      <c r="D786" s="13">
        <v>2013</v>
      </c>
      <c r="E786" s="13">
        <v>2013</v>
      </c>
      <c r="F786" s="13" t="s">
        <v>98</v>
      </c>
      <c r="G786" s="23">
        <v>46318</v>
      </c>
      <c r="H786" s="23">
        <v>114115</v>
      </c>
      <c r="I786" s="45">
        <v>171681</v>
      </c>
      <c r="J786" s="25">
        <v>1</v>
      </c>
      <c r="K786" s="25"/>
      <c r="L786" s="25"/>
      <c r="M786" s="25">
        <v>8.4199999999999997E-2</v>
      </c>
    </row>
    <row r="787" spans="1:30">
      <c r="A787" s="82" t="s">
        <v>167</v>
      </c>
      <c r="B787" s="13" t="s">
        <v>75</v>
      </c>
      <c r="C787" s="13" t="s">
        <v>3</v>
      </c>
      <c r="D787" s="13">
        <v>2013</v>
      </c>
      <c r="E787" s="13">
        <v>2013</v>
      </c>
      <c r="F787" s="13" t="s">
        <v>98</v>
      </c>
      <c r="G787" s="23">
        <v>2836</v>
      </c>
      <c r="H787" s="23">
        <v>5253</v>
      </c>
      <c r="I787" s="45">
        <v>8302</v>
      </c>
      <c r="J787" s="25">
        <v>0.95430000000000004</v>
      </c>
      <c r="K787" s="25"/>
      <c r="L787" s="25"/>
      <c r="M787" s="25">
        <v>3.6600000000000001E-2</v>
      </c>
    </row>
    <row r="788" spans="1:30">
      <c r="A788" s="82" t="s">
        <v>168</v>
      </c>
      <c r="B788" s="13" t="s">
        <v>74</v>
      </c>
      <c r="C788" s="13" t="s">
        <v>3</v>
      </c>
      <c r="D788" s="13">
        <v>2013</v>
      </c>
      <c r="E788" s="13">
        <v>2013</v>
      </c>
      <c r="F788" s="13" t="s">
        <v>98</v>
      </c>
      <c r="G788" s="23">
        <v>32230</v>
      </c>
      <c r="H788" s="23">
        <v>66999</v>
      </c>
      <c r="I788" s="45">
        <v>125396</v>
      </c>
      <c r="J788" s="25">
        <v>0.98080000000000001</v>
      </c>
      <c r="K788" s="25"/>
      <c r="L788" s="25"/>
      <c r="M788" s="25">
        <v>7.4000000000000003E-3</v>
      </c>
    </row>
    <row r="789" spans="1:30">
      <c r="A789" s="82" t="s">
        <v>169</v>
      </c>
      <c r="B789" s="13" t="s">
        <v>74</v>
      </c>
      <c r="C789" s="13" t="s">
        <v>3</v>
      </c>
      <c r="D789" s="13">
        <v>2013</v>
      </c>
      <c r="E789" s="13">
        <v>2013</v>
      </c>
      <c r="F789" s="13" t="s">
        <v>98</v>
      </c>
      <c r="G789" s="23">
        <v>7886</v>
      </c>
      <c r="H789" s="23">
        <v>16966</v>
      </c>
      <c r="I789" s="45">
        <v>31349</v>
      </c>
      <c r="J789" s="25">
        <v>0.7671</v>
      </c>
      <c r="K789" s="25"/>
      <c r="L789" s="25"/>
      <c r="M789" s="25">
        <v>3.6600000000000001E-2</v>
      </c>
    </row>
    <row r="790" spans="1:30">
      <c r="A790" s="82" t="s">
        <v>170</v>
      </c>
      <c r="B790" s="13" t="s">
        <v>75</v>
      </c>
      <c r="C790" s="13" t="s">
        <v>3</v>
      </c>
      <c r="D790" s="13">
        <v>2013</v>
      </c>
      <c r="E790" s="13">
        <v>2013</v>
      </c>
      <c r="F790" s="13" t="s">
        <v>98</v>
      </c>
      <c r="G790" s="23">
        <v>5679</v>
      </c>
      <c r="H790" s="23">
        <v>12871</v>
      </c>
      <c r="I790" s="45">
        <v>20314</v>
      </c>
      <c r="J790" s="25">
        <v>0.97009999999999996</v>
      </c>
      <c r="K790" s="25"/>
      <c r="L790" s="25"/>
      <c r="M790" s="25">
        <v>3.6600000000000001E-2</v>
      </c>
    </row>
    <row r="791" spans="1:30">
      <c r="A791" s="48" t="s">
        <v>276</v>
      </c>
      <c r="B791" s="13" t="s">
        <v>66</v>
      </c>
      <c r="C791" s="13" t="s">
        <v>182</v>
      </c>
      <c r="D791" s="13">
        <v>2013</v>
      </c>
      <c r="E791" s="13">
        <v>2013</v>
      </c>
      <c r="F791" s="13" t="s">
        <v>98</v>
      </c>
      <c r="G791" s="110"/>
      <c r="H791" s="110"/>
      <c r="I791" s="110"/>
      <c r="J791" s="111"/>
      <c r="K791" s="111"/>
      <c r="L791" s="25">
        <v>0.254</v>
      </c>
      <c r="M791" s="25">
        <v>5.3999999999999999E-2</v>
      </c>
    </row>
    <row r="792" spans="1:30">
      <c r="A792" s="48" t="s">
        <v>171</v>
      </c>
      <c r="B792" s="13" t="s">
        <v>66</v>
      </c>
      <c r="C792" s="13" t="s">
        <v>182</v>
      </c>
      <c r="D792" s="13">
        <v>2013</v>
      </c>
      <c r="E792" s="13">
        <v>2013</v>
      </c>
      <c r="F792" s="13" t="s">
        <v>98</v>
      </c>
      <c r="G792" s="23">
        <v>1906946</v>
      </c>
      <c r="H792" s="23">
        <v>4187279</v>
      </c>
      <c r="I792" s="45">
        <v>7917844</v>
      </c>
      <c r="J792" s="25">
        <v>0.96260000000000001</v>
      </c>
      <c r="K792" s="25"/>
      <c r="L792" s="25"/>
      <c r="M792" s="25">
        <v>2.93E-2</v>
      </c>
      <c r="N792" s="13"/>
      <c r="O792" s="13"/>
      <c r="P792" s="13"/>
      <c r="Q792" s="13"/>
      <c r="R792" s="13"/>
      <c r="S792" s="13"/>
      <c r="T792" s="13"/>
      <c r="U792" s="13"/>
      <c r="V792" s="13"/>
      <c r="W792" s="13"/>
      <c r="X792" s="13"/>
      <c r="Y792" s="13"/>
      <c r="Z792" s="13"/>
      <c r="AA792" s="13"/>
      <c r="AB792" s="13"/>
      <c r="AC792" s="13"/>
      <c r="AD792" s="13"/>
    </row>
    <row r="793" spans="1:30">
      <c r="A793" s="48" t="s">
        <v>172</v>
      </c>
      <c r="B793" s="13" t="s">
        <v>74</v>
      </c>
      <c r="C793" s="13" t="s">
        <v>182</v>
      </c>
      <c r="D793" s="13">
        <v>2013</v>
      </c>
      <c r="E793" s="13">
        <v>2013</v>
      </c>
      <c r="F793" s="13" t="s">
        <v>98</v>
      </c>
      <c r="G793" s="23">
        <v>62700</v>
      </c>
      <c r="H793" s="23">
        <v>126147</v>
      </c>
      <c r="I793" s="45">
        <v>264827</v>
      </c>
      <c r="J793" s="25">
        <v>0.89590000000000003</v>
      </c>
      <c r="K793" s="25"/>
      <c r="L793" s="25"/>
      <c r="M793" s="25">
        <v>3.8800000000000001E-2</v>
      </c>
    </row>
    <row r="794" spans="1:30">
      <c r="A794" s="48" t="s">
        <v>173</v>
      </c>
      <c r="B794" s="13" t="s">
        <v>75</v>
      </c>
      <c r="C794" s="13" t="s">
        <v>182</v>
      </c>
      <c r="D794" s="13">
        <v>2013</v>
      </c>
      <c r="E794" s="13">
        <v>2013</v>
      </c>
      <c r="F794" s="13" t="s">
        <v>98</v>
      </c>
      <c r="G794" s="23">
        <v>81</v>
      </c>
      <c r="H794" s="23">
        <v>145</v>
      </c>
      <c r="I794" s="45">
        <v>200</v>
      </c>
      <c r="J794" s="25">
        <v>1</v>
      </c>
      <c r="K794" s="25"/>
      <c r="L794" s="25"/>
      <c r="M794" s="25">
        <v>4.7300000000000002E-2</v>
      </c>
    </row>
    <row r="795" spans="1:30">
      <c r="A795" s="48" t="s">
        <v>174</v>
      </c>
      <c r="B795" s="13" t="s">
        <v>75</v>
      </c>
      <c r="C795" s="13" t="s">
        <v>182</v>
      </c>
      <c r="D795" s="13">
        <v>2013</v>
      </c>
      <c r="E795" s="13">
        <v>2013</v>
      </c>
      <c r="F795" s="13" t="s">
        <v>98</v>
      </c>
      <c r="G795" s="23">
        <v>1711</v>
      </c>
      <c r="H795" s="23">
        <v>3284</v>
      </c>
      <c r="I795" s="45">
        <v>4510</v>
      </c>
      <c r="J795" s="25">
        <v>0.96740000000000004</v>
      </c>
      <c r="K795" s="25"/>
      <c r="L795" s="25"/>
      <c r="M795" s="25">
        <v>4.7300000000000002E-2</v>
      </c>
    </row>
    <row r="796" spans="1:30">
      <c r="A796" s="48" t="s">
        <v>175</v>
      </c>
      <c r="B796" s="13" t="s">
        <v>75</v>
      </c>
      <c r="C796" s="13" t="s">
        <v>182</v>
      </c>
      <c r="D796" s="13">
        <v>2013</v>
      </c>
      <c r="E796" s="13">
        <v>2013</v>
      </c>
      <c r="F796" s="13" t="s">
        <v>98</v>
      </c>
      <c r="G796" s="23">
        <v>14285</v>
      </c>
      <c r="H796" s="23">
        <v>29751</v>
      </c>
      <c r="I796" s="45">
        <v>51438</v>
      </c>
      <c r="J796" s="25">
        <v>0.93340000000000001</v>
      </c>
      <c r="K796" s="25"/>
      <c r="L796" s="25"/>
      <c r="M796" s="25">
        <v>4.7300000000000002E-2</v>
      </c>
    </row>
    <row r="797" spans="1:30">
      <c r="A797" s="48" t="s">
        <v>176</v>
      </c>
      <c r="B797" s="13" t="s">
        <v>75</v>
      </c>
      <c r="C797" s="13" t="s">
        <v>182</v>
      </c>
      <c r="D797" s="13">
        <v>2013</v>
      </c>
      <c r="E797" s="13">
        <v>2013</v>
      </c>
      <c r="F797" s="13" t="s">
        <v>98</v>
      </c>
      <c r="G797" s="23">
        <v>2596</v>
      </c>
      <c r="H797" s="23">
        <v>5065</v>
      </c>
      <c r="I797" s="45">
        <v>6847</v>
      </c>
      <c r="J797" s="25">
        <v>0.97919999999999996</v>
      </c>
      <c r="K797" s="25"/>
      <c r="L797" s="25"/>
      <c r="M797" s="25">
        <v>4.7300000000000002E-2</v>
      </c>
    </row>
    <row r="798" spans="1:30">
      <c r="A798" s="48" t="s">
        <v>177</v>
      </c>
      <c r="B798" s="13" t="s">
        <v>75</v>
      </c>
      <c r="C798" s="13" t="s">
        <v>182</v>
      </c>
      <c r="D798" s="13">
        <v>2013</v>
      </c>
      <c r="E798" s="13">
        <v>2013</v>
      </c>
      <c r="F798" s="13" t="s">
        <v>98</v>
      </c>
      <c r="G798" s="23">
        <v>722</v>
      </c>
      <c r="H798" s="23">
        <v>1828</v>
      </c>
      <c r="I798" s="45">
        <v>4764</v>
      </c>
      <c r="J798" s="25">
        <v>1</v>
      </c>
      <c r="K798" s="25"/>
      <c r="L798" s="25"/>
      <c r="M798" s="25">
        <v>4.7300000000000002E-2</v>
      </c>
    </row>
    <row r="799" spans="1:30">
      <c r="A799" s="48" t="s">
        <v>178</v>
      </c>
      <c r="B799" s="13" t="s">
        <v>74</v>
      </c>
      <c r="C799" s="13" t="s">
        <v>182</v>
      </c>
      <c r="D799" s="13">
        <v>2013</v>
      </c>
      <c r="E799" s="13">
        <v>2013</v>
      </c>
      <c r="F799" s="13" t="s">
        <v>98</v>
      </c>
      <c r="G799" s="23">
        <v>32905</v>
      </c>
      <c r="H799" s="23">
        <v>68497</v>
      </c>
      <c r="I799" s="45">
        <v>147471</v>
      </c>
      <c r="J799" s="25">
        <v>0.94950000000000001</v>
      </c>
      <c r="K799" s="25"/>
      <c r="L799" s="25"/>
      <c r="M799" s="25">
        <v>1.3599999999999999E-2</v>
      </c>
    </row>
    <row r="800" spans="1:30">
      <c r="A800" s="48" t="s">
        <v>179</v>
      </c>
      <c r="B800" s="13" t="s">
        <v>75</v>
      </c>
      <c r="C800" s="13" t="s">
        <v>182</v>
      </c>
      <c r="D800" s="13">
        <v>2013</v>
      </c>
      <c r="E800" s="13">
        <v>2013</v>
      </c>
      <c r="F800" s="13" t="s">
        <v>98</v>
      </c>
      <c r="G800" s="23">
        <v>2562</v>
      </c>
      <c r="H800" s="23">
        <v>5196</v>
      </c>
      <c r="I800" s="45">
        <v>7880</v>
      </c>
      <c r="J800" s="25">
        <v>1</v>
      </c>
      <c r="K800" s="25"/>
      <c r="L800" s="25"/>
      <c r="M800" s="25">
        <v>4.7300000000000002E-2</v>
      </c>
    </row>
    <row r="801" spans="1:13">
      <c r="A801" s="48" t="s">
        <v>180</v>
      </c>
      <c r="B801" s="13" t="s">
        <v>75</v>
      </c>
      <c r="C801" s="13" t="s">
        <v>182</v>
      </c>
      <c r="D801" s="13">
        <v>2013</v>
      </c>
      <c r="E801" s="13">
        <v>2013</v>
      </c>
      <c r="F801" s="13" t="s">
        <v>98</v>
      </c>
      <c r="G801" s="23">
        <v>6353</v>
      </c>
      <c r="H801" s="23">
        <v>11985</v>
      </c>
      <c r="I801" s="45">
        <v>19393</v>
      </c>
      <c r="J801" s="25">
        <v>0.99319999999999997</v>
      </c>
      <c r="K801" s="25"/>
      <c r="L801" s="25"/>
      <c r="M801" s="25">
        <v>4.7300000000000002E-2</v>
      </c>
    </row>
    <row r="802" spans="1:13">
      <c r="A802" s="82" t="s">
        <v>122</v>
      </c>
      <c r="B802" s="13" t="s">
        <v>74</v>
      </c>
      <c r="C802" s="13" t="s">
        <v>182</v>
      </c>
      <c r="D802" s="13">
        <v>2013</v>
      </c>
      <c r="E802" s="13">
        <v>2013</v>
      </c>
      <c r="F802" s="13" t="s">
        <v>98</v>
      </c>
      <c r="G802" s="23">
        <v>91277</v>
      </c>
      <c r="H802" s="23">
        <v>220920</v>
      </c>
      <c r="I802" s="45">
        <v>320533</v>
      </c>
      <c r="J802" s="25">
        <v>0.9647</v>
      </c>
      <c r="K802" s="25"/>
      <c r="L802" s="25"/>
      <c r="M802" s="25">
        <v>7.7000000000000002E-3</v>
      </c>
    </row>
    <row r="803" spans="1:13">
      <c r="A803" s="82" t="s">
        <v>123</v>
      </c>
      <c r="B803" s="13" t="s">
        <v>75</v>
      </c>
      <c r="C803" s="13" t="s">
        <v>182</v>
      </c>
      <c r="D803" s="13">
        <v>2013</v>
      </c>
      <c r="E803" s="13">
        <v>2013</v>
      </c>
      <c r="F803" s="13" t="s">
        <v>98</v>
      </c>
      <c r="G803" s="23">
        <v>1418</v>
      </c>
      <c r="H803" s="23">
        <v>3541</v>
      </c>
      <c r="I803" s="45">
        <v>7476</v>
      </c>
      <c r="J803" s="25">
        <v>1</v>
      </c>
      <c r="K803" s="25"/>
      <c r="L803" s="25"/>
      <c r="M803" s="25">
        <v>4.7300000000000002E-2</v>
      </c>
    </row>
    <row r="804" spans="1:13">
      <c r="A804" s="82" t="s">
        <v>124</v>
      </c>
      <c r="B804" s="13" t="s">
        <v>75</v>
      </c>
      <c r="C804" s="13" t="s">
        <v>182</v>
      </c>
      <c r="D804" s="13">
        <v>2013</v>
      </c>
      <c r="E804" s="13">
        <v>2013</v>
      </c>
      <c r="F804" s="13" t="s">
        <v>98</v>
      </c>
      <c r="G804" s="23">
        <v>8236</v>
      </c>
      <c r="H804" s="23">
        <v>15586</v>
      </c>
      <c r="I804" s="45">
        <v>27341</v>
      </c>
      <c r="J804" s="25">
        <v>0.97670000000000001</v>
      </c>
      <c r="K804" s="25"/>
      <c r="L804" s="25"/>
      <c r="M804" s="25">
        <v>4.7300000000000002E-2</v>
      </c>
    </row>
    <row r="805" spans="1:13">
      <c r="A805" s="82" t="s">
        <v>125</v>
      </c>
      <c r="B805" s="13" t="s">
        <v>75</v>
      </c>
      <c r="C805" s="13" t="s">
        <v>182</v>
      </c>
      <c r="D805" s="13">
        <v>2013</v>
      </c>
      <c r="E805" s="13">
        <v>2013</v>
      </c>
      <c r="F805" s="13" t="s">
        <v>98</v>
      </c>
      <c r="G805" s="23">
        <v>14201</v>
      </c>
      <c r="H805" s="23">
        <v>36510</v>
      </c>
      <c r="I805" s="45">
        <v>59252</v>
      </c>
      <c r="J805" s="25">
        <v>1</v>
      </c>
      <c r="K805" s="25"/>
      <c r="L805" s="25"/>
      <c r="M805" s="25">
        <v>4.7300000000000002E-2</v>
      </c>
    </row>
    <row r="806" spans="1:13">
      <c r="A806" s="82" t="s">
        <v>126</v>
      </c>
      <c r="B806" s="13" t="s">
        <v>75</v>
      </c>
      <c r="C806" s="13" t="s">
        <v>182</v>
      </c>
      <c r="D806" s="13">
        <v>2013</v>
      </c>
      <c r="E806" s="13">
        <v>2013</v>
      </c>
      <c r="F806" s="13" t="s">
        <v>98</v>
      </c>
      <c r="G806" s="23">
        <v>987</v>
      </c>
      <c r="H806" s="23">
        <v>1998</v>
      </c>
      <c r="I806" s="45">
        <v>3513</v>
      </c>
      <c r="J806" s="25">
        <v>0.97919999999999996</v>
      </c>
      <c r="K806" s="25"/>
      <c r="L806" s="25"/>
      <c r="M806" s="25">
        <v>4.7300000000000002E-2</v>
      </c>
    </row>
    <row r="807" spans="1:13">
      <c r="A807" s="82" t="s">
        <v>127</v>
      </c>
      <c r="B807" s="13" t="s">
        <v>75</v>
      </c>
      <c r="C807" s="13" t="s">
        <v>182</v>
      </c>
      <c r="D807" s="13">
        <v>2013</v>
      </c>
      <c r="E807" s="13">
        <v>2013</v>
      </c>
      <c r="F807" s="13" t="s">
        <v>98</v>
      </c>
      <c r="G807" s="23">
        <v>59181</v>
      </c>
      <c r="H807" s="23">
        <v>143973</v>
      </c>
      <c r="I807" s="45">
        <v>243998</v>
      </c>
      <c r="J807" s="25">
        <v>0.98209999999999997</v>
      </c>
      <c r="K807" s="25"/>
      <c r="L807" s="25"/>
      <c r="M807" s="25">
        <v>1.8700000000000001E-2</v>
      </c>
    </row>
    <row r="808" spans="1:13">
      <c r="A808" s="82" t="s">
        <v>128</v>
      </c>
      <c r="B808" s="13" t="s">
        <v>75</v>
      </c>
      <c r="C808" s="13" t="s">
        <v>182</v>
      </c>
      <c r="D808" s="13">
        <v>2013</v>
      </c>
      <c r="E808" s="13">
        <v>2013</v>
      </c>
      <c r="F808" s="13" t="s">
        <v>98</v>
      </c>
      <c r="G808" s="23">
        <v>9895</v>
      </c>
      <c r="H808" s="23">
        <v>23569</v>
      </c>
      <c r="I808" s="45">
        <v>36607</v>
      </c>
      <c r="J808" s="25">
        <v>0.98809999999999998</v>
      </c>
      <c r="K808" s="25"/>
      <c r="L808" s="25"/>
      <c r="M808" s="25">
        <v>4.7300000000000002E-2</v>
      </c>
    </row>
    <row r="809" spans="1:13">
      <c r="A809" s="82" t="s">
        <v>129</v>
      </c>
      <c r="B809" s="13" t="s">
        <v>75</v>
      </c>
      <c r="C809" s="13" t="s">
        <v>182</v>
      </c>
      <c r="D809" s="13">
        <v>2013</v>
      </c>
      <c r="E809" s="13">
        <v>2013</v>
      </c>
      <c r="F809" s="13" t="s">
        <v>98</v>
      </c>
      <c r="G809" s="23">
        <v>5135</v>
      </c>
      <c r="H809" s="23">
        <v>10261</v>
      </c>
      <c r="I809" s="45">
        <v>18017</v>
      </c>
      <c r="J809" s="25">
        <v>0.93059999999999998</v>
      </c>
      <c r="K809" s="25"/>
      <c r="L809" s="25"/>
      <c r="M809" s="25">
        <v>4.7300000000000002E-2</v>
      </c>
    </row>
    <row r="810" spans="1:13">
      <c r="A810" s="82" t="s">
        <v>130</v>
      </c>
      <c r="B810" s="13" t="s">
        <v>75</v>
      </c>
      <c r="C810" s="13" t="s">
        <v>182</v>
      </c>
      <c r="D810" s="13">
        <v>2013</v>
      </c>
      <c r="E810" s="13">
        <v>2013</v>
      </c>
      <c r="F810" s="13" t="s">
        <v>98</v>
      </c>
      <c r="G810" s="23">
        <v>1407</v>
      </c>
      <c r="H810" s="23">
        <v>2952</v>
      </c>
      <c r="I810" s="45">
        <v>4843</v>
      </c>
      <c r="J810" s="25">
        <v>0.98799999999999999</v>
      </c>
      <c r="K810" s="25"/>
      <c r="L810" s="25"/>
      <c r="M810" s="25">
        <v>4.7300000000000002E-2</v>
      </c>
    </row>
    <row r="811" spans="1:13">
      <c r="A811" s="82" t="s">
        <v>131</v>
      </c>
      <c r="B811" s="13" t="s">
        <v>76</v>
      </c>
      <c r="C811" s="13" t="s">
        <v>182</v>
      </c>
      <c r="D811" s="13">
        <v>2013</v>
      </c>
      <c r="E811" s="13">
        <v>2013</v>
      </c>
      <c r="F811" s="13" t="s">
        <v>98</v>
      </c>
      <c r="G811" s="23">
        <v>541728</v>
      </c>
      <c r="H811" s="23">
        <v>1125938</v>
      </c>
      <c r="I811" s="45">
        <v>2440292</v>
      </c>
      <c r="J811" s="25">
        <v>0.9597</v>
      </c>
      <c r="K811" s="25"/>
      <c r="L811" s="25"/>
      <c r="M811" s="25">
        <v>2.1999999999999999E-2</v>
      </c>
    </row>
    <row r="812" spans="1:13">
      <c r="A812" s="82" t="s">
        <v>132</v>
      </c>
      <c r="B812" s="13" t="s">
        <v>75</v>
      </c>
      <c r="C812" s="13" t="s">
        <v>182</v>
      </c>
      <c r="D812" s="13">
        <v>2013</v>
      </c>
      <c r="E812" s="13">
        <v>2013</v>
      </c>
      <c r="F812" s="13" t="s">
        <v>98</v>
      </c>
      <c r="G812" s="23">
        <v>10572</v>
      </c>
      <c r="H812" s="23">
        <v>26846</v>
      </c>
      <c r="I812" s="45">
        <v>46577</v>
      </c>
      <c r="J812" s="25">
        <v>0.96150000000000002</v>
      </c>
      <c r="K812" s="25"/>
      <c r="L812" s="25"/>
      <c r="M812" s="25">
        <v>4.7300000000000002E-2</v>
      </c>
    </row>
    <row r="813" spans="1:13">
      <c r="A813" s="82" t="s">
        <v>133</v>
      </c>
      <c r="B813" s="13" t="s">
        <v>75</v>
      </c>
      <c r="C813" s="13" t="s">
        <v>182</v>
      </c>
      <c r="D813" s="13">
        <v>2013</v>
      </c>
      <c r="E813" s="13">
        <v>2013</v>
      </c>
      <c r="F813" s="13" t="s">
        <v>98</v>
      </c>
      <c r="G813" s="23">
        <v>5538</v>
      </c>
      <c r="H813" s="23">
        <v>9391</v>
      </c>
      <c r="I813" s="45">
        <v>22999</v>
      </c>
      <c r="J813" s="25">
        <v>0.94789999999999996</v>
      </c>
      <c r="K813" s="25"/>
      <c r="L813" s="25"/>
      <c r="M813" s="25">
        <v>4.7300000000000002E-2</v>
      </c>
    </row>
    <row r="814" spans="1:13">
      <c r="A814" s="82" t="s">
        <v>134</v>
      </c>
      <c r="B814" s="13" t="s">
        <v>75</v>
      </c>
      <c r="C814" s="13" t="s">
        <v>182</v>
      </c>
      <c r="D814" s="13">
        <v>2013</v>
      </c>
      <c r="E814" s="13">
        <v>2013</v>
      </c>
      <c r="F814" s="13" t="s">
        <v>98</v>
      </c>
      <c r="G814" s="23">
        <v>902</v>
      </c>
      <c r="H814" s="23">
        <v>1838</v>
      </c>
      <c r="I814" s="45">
        <v>2874</v>
      </c>
      <c r="J814" s="25">
        <v>0.87180000000000002</v>
      </c>
      <c r="K814" s="25"/>
      <c r="L814" s="25"/>
      <c r="M814" s="25">
        <v>4.7300000000000002E-2</v>
      </c>
    </row>
    <row r="815" spans="1:13">
      <c r="A815" s="82" t="s">
        <v>135</v>
      </c>
      <c r="B815" s="13" t="s">
        <v>75</v>
      </c>
      <c r="C815" s="13" t="s">
        <v>182</v>
      </c>
      <c r="D815" s="13">
        <v>2013</v>
      </c>
      <c r="E815" s="13">
        <v>2013</v>
      </c>
      <c r="F815" s="13" t="s">
        <v>98</v>
      </c>
      <c r="G815" s="23">
        <v>7005</v>
      </c>
      <c r="H815" s="23">
        <v>13283</v>
      </c>
      <c r="I815" s="45">
        <v>23597</v>
      </c>
      <c r="J815" s="25">
        <v>0.98729999999999996</v>
      </c>
      <c r="K815" s="25"/>
      <c r="L815" s="25"/>
      <c r="M815" s="25">
        <v>4.7300000000000002E-2</v>
      </c>
    </row>
    <row r="816" spans="1:13">
      <c r="A816" s="82" t="s">
        <v>136</v>
      </c>
      <c r="B816" s="13" t="s">
        <v>75</v>
      </c>
      <c r="C816" s="13" t="s">
        <v>182</v>
      </c>
      <c r="D816" s="13">
        <v>2013</v>
      </c>
      <c r="E816" s="13">
        <v>2013</v>
      </c>
      <c r="F816" s="13" t="s">
        <v>98</v>
      </c>
      <c r="G816" s="23">
        <v>22710</v>
      </c>
      <c r="H816" s="23">
        <v>55670</v>
      </c>
      <c r="I816" s="45">
        <v>87003</v>
      </c>
      <c r="J816" s="25">
        <v>0.99160000000000004</v>
      </c>
      <c r="K816" s="25"/>
      <c r="L816" s="25"/>
      <c r="M816" s="25">
        <v>3.8999999999999998E-3</v>
      </c>
    </row>
    <row r="817" spans="1:13">
      <c r="A817" s="82" t="s">
        <v>137</v>
      </c>
      <c r="B817" s="13" t="s">
        <v>75</v>
      </c>
      <c r="C817" s="13" t="s">
        <v>182</v>
      </c>
      <c r="D817" s="13">
        <v>2013</v>
      </c>
      <c r="E817" s="13">
        <v>2013</v>
      </c>
      <c r="F817" s="13" t="s">
        <v>98</v>
      </c>
      <c r="G817" s="23">
        <v>439</v>
      </c>
      <c r="H817" s="23">
        <v>985</v>
      </c>
      <c r="I817" s="45">
        <v>1994</v>
      </c>
      <c r="J817" s="25">
        <v>1</v>
      </c>
      <c r="K817" s="25"/>
      <c r="L817" s="25"/>
      <c r="M817" s="25">
        <v>4.7300000000000002E-2</v>
      </c>
    </row>
    <row r="818" spans="1:13">
      <c r="A818" s="82" t="s">
        <v>138</v>
      </c>
      <c r="B818" s="13" t="s">
        <v>75</v>
      </c>
      <c r="C818" s="13" t="s">
        <v>182</v>
      </c>
      <c r="D818" s="13">
        <v>2013</v>
      </c>
      <c r="E818" s="13">
        <v>2013</v>
      </c>
      <c r="F818" s="13" t="s">
        <v>98</v>
      </c>
      <c r="G818" s="23">
        <v>359</v>
      </c>
      <c r="H818" s="23">
        <v>625</v>
      </c>
      <c r="I818" s="45">
        <v>1450</v>
      </c>
      <c r="J818" s="25">
        <v>1</v>
      </c>
      <c r="K818" s="25"/>
      <c r="L818" s="25"/>
      <c r="M818" s="25">
        <v>4.7300000000000002E-2</v>
      </c>
    </row>
    <row r="819" spans="1:13">
      <c r="A819" s="82" t="s">
        <v>139</v>
      </c>
      <c r="B819" s="13" t="s">
        <v>75</v>
      </c>
      <c r="C819" s="13" t="s">
        <v>182</v>
      </c>
      <c r="D819" s="13">
        <v>2013</v>
      </c>
      <c r="E819" s="13">
        <v>2013</v>
      </c>
      <c r="F819" s="13" t="s">
        <v>98</v>
      </c>
      <c r="G819" s="23">
        <v>21515</v>
      </c>
      <c r="H819" s="23">
        <v>49670</v>
      </c>
      <c r="I819" s="45">
        <v>99635</v>
      </c>
      <c r="J819" s="25">
        <v>0.99919999999999998</v>
      </c>
      <c r="K819" s="25"/>
      <c r="L819" s="25"/>
      <c r="M819" s="25">
        <v>4.3E-3</v>
      </c>
    </row>
    <row r="820" spans="1:13">
      <c r="A820" s="82" t="s">
        <v>140</v>
      </c>
      <c r="B820" s="13" t="s">
        <v>75</v>
      </c>
      <c r="C820" s="13" t="s">
        <v>182</v>
      </c>
      <c r="D820" s="13">
        <v>2013</v>
      </c>
      <c r="E820" s="13">
        <v>2013</v>
      </c>
      <c r="F820" s="13" t="s">
        <v>98</v>
      </c>
      <c r="G820" s="23">
        <v>3367</v>
      </c>
      <c r="H820" s="23">
        <v>7194</v>
      </c>
      <c r="I820" s="45">
        <v>17164</v>
      </c>
      <c r="J820" s="25">
        <v>0.62009999999999998</v>
      </c>
      <c r="K820" s="25"/>
      <c r="L820" s="25"/>
      <c r="M820" s="25">
        <v>4.7300000000000002E-2</v>
      </c>
    </row>
    <row r="821" spans="1:13">
      <c r="A821" s="82" t="s">
        <v>141</v>
      </c>
      <c r="B821" s="13" t="s">
        <v>75</v>
      </c>
      <c r="C821" s="13" t="s">
        <v>182</v>
      </c>
      <c r="D821" s="13">
        <v>2013</v>
      </c>
      <c r="E821" s="13">
        <v>2013</v>
      </c>
      <c r="F821" s="13" t="s">
        <v>98</v>
      </c>
      <c r="G821" s="23">
        <v>3829</v>
      </c>
      <c r="H821" s="23">
        <v>7303</v>
      </c>
      <c r="I821" s="45">
        <v>11748</v>
      </c>
      <c r="J821" s="25">
        <v>1</v>
      </c>
      <c r="K821" s="25"/>
      <c r="L821" s="25"/>
      <c r="M821" s="25">
        <v>4.7300000000000002E-2</v>
      </c>
    </row>
    <row r="822" spans="1:13">
      <c r="A822" s="82" t="s">
        <v>142</v>
      </c>
      <c r="B822" s="13" t="s">
        <v>74</v>
      </c>
      <c r="C822" s="13" t="s">
        <v>182</v>
      </c>
      <c r="D822" s="13">
        <v>2013</v>
      </c>
      <c r="E822" s="13">
        <v>2013</v>
      </c>
      <c r="F822" s="13" t="s">
        <v>98</v>
      </c>
      <c r="G822" s="23">
        <v>102604</v>
      </c>
      <c r="H822" s="23">
        <v>228800</v>
      </c>
      <c r="I822" s="45">
        <v>501628</v>
      </c>
      <c r="J822" s="25">
        <v>0.997</v>
      </c>
      <c r="K822" s="25"/>
      <c r="L822" s="25"/>
      <c r="M822" s="25">
        <v>1.3599999999999999E-2</v>
      </c>
    </row>
    <row r="823" spans="1:13">
      <c r="A823" s="82" t="s">
        <v>143</v>
      </c>
      <c r="B823" s="13" t="s">
        <v>74</v>
      </c>
      <c r="C823" s="13" t="s">
        <v>182</v>
      </c>
      <c r="D823" s="13">
        <v>2013</v>
      </c>
      <c r="E823" s="13">
        <v>2013</v>
      </c>
      <c r="F823" s="13" t="s">
        <v>98</v>
      </c>
      <c r="G823" s="23">
        <v>8216</v>
      </c>
      <c r="H823" s="23">
        <v>17727</v>
      </c>
      <c r="I823" s="45">
        <v>31721</v>
      </c>
      <c r="J823" s="25">
        <v>0.99470000000000003</v>
      </c>
      <c r="K823" s="25"/>
      <c r="L823" s="25"/>
      <c r="M823" s="25">
        <v>4.7300000000000002E-2</v>
      </c>
    </row>
    <row r="824" spans="1:13">
      <c r="A824" s="82" t="s">
        <v>144</v>
      </c>
      <c r="B824" s="13" t="s">
        <v>75</v>
      </c>
      <c r="C824" s="13" t="s">
        <v>182</v>
      </c>
      <c r="D824" s="13">
        <v>2013</v>
      </c>
      <c r="E824" s="13">
        <v>2013</v>
      </c>
      <c r="F824" s="13" t="s">
        <v>98</v>
      </c>
      <c r="G824" s="23">
        <v>806</v>
      </c>
      <c r="H824" s="23">
        <v>1722</v>
      </c>
      <c r="I824" s="45">
        <v>3274</v>
      </c>
      <c r="J824" s="25">
        <v>0.98040000000000005</v>
      </c>
      <c r="K824" s="25"/>
      <c r="L824" s="25"/>
      <c r="M824" s="25">
        <v>4.7300000000000002E-2</v>
      </c>
    </row>
    <row r="825" spans="1:13">
      <c r="A825" s="82" t="s">
        <v>145</v>
      </c>
      <c r="B825" s="13" t="s">
        <v>75</v>
      </c>
      <c r="C825" s="13" t="s">
        <v>182</v>
      </c>
      <c r="D825" s="13">
        <v>2013</v>
      </c>
      <c r="E825" s="13">
        <v>2013</v>
      </c>
      <c r="F825" s="13" t="s">
        <v>98</v>
      </c>
      <c r="G825" s="23">
        <v>113551</v>
      </c>
      <c r="H825" s="23">
        <v>275073</v>
      </c>
      <c r="I825" s="45">
        <v>449607</v>
      </c>
      <c r="J825" s="25">
        <v>0.99790000000000001</v>
      </c>
      <c r="K825" s="25"/>
      <c r="L825" s="25"/>
      <c r="M825" s="25">
        <v>2.47E-2</v>
      </c>
    </row>
    <row r="826" spans="1:13">
      <c r="A826" s="82" t="s">
        <v>146</v>
      </c>
      <c r="B826" s="13" t="s">
        <v>74</v>
      </c>
      <c r="C826" s="13" t="s">
        <v>182</v>
      </c>
      <c r="D826" s="13">
        <v>2013</v>
      </c>
      <c r="E826" s="13">
        <v>2013</v>
      </c>
      <c r="F826" s="13" t="s">
        <v>98</v>
      </c>
      <c r="G826" s="23">
        <v>93100</v>
      </c>
      <c r="H826" s="23">
        <v>209570</v>
      </c>
      <c r="I826" s="45">
        <v>331052</v>
      </c>
      <c r="J826" s="25">
        <v>0.97899999999999998</v>
      </c>
      <c r="K826" s="25"/>
      <c r="L826" s="25"/>
      <c r="M826" s="25">
        <v>6.6E-3</v>
      </c>
    </row>
    <row r="827" spans="1:13">
      <c r="A827" s="82" t="s">
        <v>147</v>
      </c>
      <c r="B827" s="13" t="s">
        <v>75</v>
      </c>
      <c r="C827" s="13" t="s">
        <v>182</v>
      </c>
      <c r="D827" s="13">
        <v>2013</v>
      </c>
      <c r="E827" s="13">
        <v>2013</v>
      </c>
      <c r="F827" s="13" t="s">
        <v>98</v>
      </c>
      <c r="G827" s="23">
        <v>2721</v>
      </c>
      <c r="H827" s="23">
        <v>6384</v>
      </c>
      <c r="I827" s="45">
        <v>10665</v>
      </c>
      <c r="J827" s="25">
        <v>0.92859999999999998</v>
      </c>
      <c r="K827" s="25"/>
      <c r="L827" s="25"/>
      <c r="M827" s="25">
        <v>4.7300000000000002E-2</v>
      </c>
    </row>
    <row r="828" spans="1:13">
      <c r="A828" s="82" t="s">
        <v>148</v>
      </c>
      <c r="B828" s="13" t="s">
        <v>75</v>
      </c>
      <c r="C828" s="13" t="s">
        <v>182</v>
      </c>
      <c r="D828" s="13">
        <v>2013</v>
      </c>
      <c r="E828" s="13">
        <v>2013</v>
      </c>
      <c r="F828" s="13" t="s">
        <v>98</v>
      </c>
      <c r="G828" s="23">
        <v>156822</v>
      </c>
      <c r="H828" s="23">
        <v>369096</v>
      </c>
      <c r="I828" s="45">
        <v>522251</v>
      </c>
      <c r="J828" s="25">
        <v>0.999</v>
      </c>
      <c r="K828" s="25"/>
      <c r="L828" s="25"/>
      <c r="M828" s="25">
        <v>9.4999999999999998E-3</v>
      </c>
    </row>
    <row r="829" spans="1:13">
      <c r="A829" s="82" t="s">
        <v>149</v>
      </c>
      <c r="B829" s="13" t="s">
        <v>74</v>
      </c>
      <c r="C829" s="13" t="s">
        <v>182</v>
      </c>
      <c r="D829" s="13">
        <v>2013</v>
      </c>
      <c r="E829" s="13">
        <v>2013</v>
      </c>
      <c r="F829" s="13" t="s">
        <v>98</v>
      </c>
      <c r="G829" s="23">
        <v>116731</v>
      </c>
      <c r="H829" s="23">
        <v>255302</v>
      </c>
      <c r="I829" s="45">
        <v>493102</v>
      </c>
      <c r="J829" s="25">
        <v>0.96909999999999996</v>
      </c>
      <c r="K829" s="25"/>
      <c r="L829" s="25"/>
      <c r="M829" s="25">
        <v>3.4500000000000003E-2</v>
      </c>
    </row>
    <row r="830" spans="1:13">
      <c r="A830" s="82" t="s">
        <v>150</v>
      </c>
      <c r="B830" s="13" t="s">
        <v>74</v>
      </c>
      <c r="C830" s="13" t="s">
        <v>182</v>
      </c>
      <c r="D830" s="13">
        <v>2013</v>
      </c>
      <c r="E830" s="13">
        <v>2013</v>
      </c>
      <c r="F830" s="13" t="s">
        <v>98</v>
      </c>
      <c r="G830" s="23">
        <v>32279</v>
      </c>
      <c r="H830" s="23">
        <v>50454</v>
      </c>
      <c r="I830" s="45">
        <v>142189</v>
      </c>
      <c r="J830" s="25">
        <v>0.98080000000000001</v>
      </c>
      <c r="K830" s="25"/>
      <c r="L830" s="25"/>
      <c r="M830" s="25">
        <v>4.2099999999999999E-2</v>
      </c>
    </row>
    <row r="831" spans="1:13">
      <c r="A831" s="82" t="s">
        <v>151</v>
      </c>
      <c r="B831" s="13" t="s">
        <v>75</v>
      </c>
      <c r="C831" s="13" t="s">
        <v>182</v>
      </c>
      <c r="D831" s="13">
        <v>2013</v>
      </c>
      <c r="E831" s="13">
        <v>2013</v>
      </c>
      <c r="F831" s="13" t="s">
        <v>98</v>
      </c>
      <c r="G831" s="23">
        <v>45921</v>
      </c>
      <c r="H831" s="23">
        <v>111710</v>
      </c>
      <c r="I831" s="45">
        <v>184599</v>
      </c>
      <c r="J831" s="25">
        <v>0.98229999999999995</v>
      </c>
      <c r="K831" s="25"/>
      <c r="L831" s="25"/>
      <c r="M831" s="25">
        <v>3.8699999999999998E-2</v>
      </c>
    </row>
    <row r="832" spans="1:13">
      <c r="A832" s="82" t="s">
        <v>152</v>
      </c>
      <c r="B832" s="13" t="s">
        <v>74</v>
      </c>
      <c r="C832" s="13" t="s">
        <v>182</v>
      </c>
      <c r="D832" s="13">
        <v>2013</v>
      </c>
      <c r="E832" s="13">
        <v>2013</v>
      </c>
      <c r="F832" s="13" t="s">
        <v>98</v>
      </c>
      <c r="G832" s="23">
        <v>9097</v>
      </c>
      <c r="H832" s="23">
        <v>17920</v>
      </c>
      <c r="I832" s="45">
        <v>34213</v>
      </c>
      <c r="J832" s="25">
        <v>0.96040000000000003</v>
      </c>
      <c r="K832" s="25"/>
      <c r="L832" s="25"/>
      <c r="M832" s="25">
        <v>4.7300000000000002E-2</v>
      </c>
    </row>
    <row r="833" spans="1:13">
      <c r="A833" s="82" t="s">
        <v>153</v>
      </c>
      <c r="B833" s="13" t="s">
        <v>74</v>
      </c>
      <c r="C833" s="13" t="s">
        <v>182</v>
      </c>
      <c r="D833" s="13">
        <v>2013</v>
      </c>
      <c r="E833" s="13">
        <v>2013</v>
      </c>
      <c r="F833" s="13" t="s">
        <v>98</v>
      </c>
      <c r="G833" s="23">
        <v>13556</v>
      </c>
      <c r="H833" s="23">
        <v>28220</v>
      </c>
      <c r="I833" s="45">
        <v>85955</v>
      </c>
      <c r="J833" s="25">
        <v>0.6492</v>
      </c>
      <c r="K833" s="25"/>
      <c r="L833" s="25"/>
      <c r="M833" s="25">
        <v>4.7300000000000002E-2</v>
      </c>
    </row>
    <row r="834" spans="1:13">
      <c r="A834" s="82" t="s">
        <v>154</v>
      </c>
      <c r="B834" s="13" t="s">
        <v>74</v>
      </c>
      <c r="C834" s="13" t="s">
        <v>182</v>
      </c>
      <c r="D834" s="13">
        <v>2013</v>
      </c>
      <c r="E834" s="13">
        <v>2013</v>
      </c>
      <c r="F834" s="13" t="s">
        <v>98</v>
      </c>
      <c r="G834" s="23">
        <v>15000</v>
      </c>
      <c r="H834" s="23">
        <v>33942</v>
      </c>
      <c r="I834" s="45">
        <v>83190</v>
      </c>
      <c r="J834" s="25">
        <v>0.69869999999999999</v>
      </c>
      <c r="K834" s="25"/>
      <c r="L834" s="25"/>
      <c r="M834" s="25">
        <v>4.7300000000000002E-2</v>
      </c>
    </row>
    <row r="835" spans="1:13">
      <c r="A835" s="82" t="s">
        <v>155</v>
      </c>
      <c r="B835" s="13" t="s">
        <v>74</v>
      </c>
      <c r="C835" s="13" t="s">
        <v>182</v>
      </c>
      <c r="D835" s="13">
        <v>2013</v>
      </c>
      <c r="E835" s="13">
        <v>2013</v>
      </c>
      <c r="F835" s="13" t="s">
        <v>98</v>
      </c>
      <c r="G835" s="23">
        <v>51270</v>
      </c>
      <c r="H835" s="23">
        <v>109478</v>
      </c>
      <c r="I835" s="45">
        <v>284953</v>
      </c>
      <c r="J835" s="25">
        <v>0.95430000000000004</v>
      </c>
      <c r="K835" s="25"/>
      <c r="L835" s="25"/>
      <c r="M835" s="25">
        <v>1.89E-2</v>
      </c>
    </row>
    <row r="836" spans="1:13">
      <c r="A836" s="82" t="s">
        <v>156</v>
      </c>
      <c r="B836" s="13" t="s">
        <v>74</v>
      </c>
      <c r="C836" s="13" t="s">
        <v>182</v>
      </c>
      <c r="D836" s="13">
        <v>2013</v>
      </c>
      <c r="E836" s="13">
        <v>2013</v>
      </c>
      <c r="F836" s="13" t="s">
        <v>98</v>
      </c>
      <c r="G836" s="23">
        <v>11904</v>
      </c>
      <c r="H836" s="23">
        <v>23504</v>
      </c>
      <c r="I836" s="45">
        <v>43493</v>
      </c>
      <c r="J836" s="25">
        <v>0.90239999999999998</v>
      </c>
      <c r="K836" s="25"/>
      <c r="L836" s="25"/>
      <c r="M836" s="25">
        <v>4.7300000000000002E-2</v>
      </c>
    </row>
    <row r="837" spans="1:13">
      <c r="A837" s="82" t="s">
        <v>157</v>
      </c>
      <c r="B837" s="13" t="s">
        <v>75</v>
      </c>
      <c r="C837" s="13" t="s">
        <v>182</v>
      </c>
      <c r="D837" s="13">
        <v>2013</v>
      </c>
      <c r="E837" s="13">
        <v>2013</v>
      </c>
      <c r="F837" s="13" t="s">
        <v>98</v>
      </c>
      <c r="G837" s="23">
        <v>11765</v>
      </c>
      <c r="H837" s="23">
        <v>23479</v>
      </c>
      <c r="I837" s="45">
        <v>40714</v>
      </c>
      <c r="J837" s="25">
        <v>0.92179999999999995</v>
      </c>
      <c r="K837" s="25"/>
      <c r="L837" s="25"/>
      <c r="M837" s="25">
        <v>4.7300000000000002E-2</v>
      </c>
    </row>
    <row r="838" spans="1:13">
      <c r="A838" s="82" t="s">
        <v>158</v>
      </c>
      <c r="B838" s="13" t="s">
        <v>75</v>
      </c>
      <c r="C838" s="13" t="s">
        <v>182</v>
      </c>
      <c r="D838" s="13">
        <v>2013</v>
      </c>
      <c r="E838" s="13">
        <v>2013</v>
      </c>
      <c r="F838" s="13" t="s">
        <v>98</v>
      </c>
      <c r="G838" s="23">
        <v>163</v>
      </c>
      <c r="H838" s="23">
        <v>319</v>
      </c>
      <c r="I838" s="45">
        <v>534</v>
      </c>
      <c r="J838" s="25">
        <v>1</v>
      </c>
      <c r="K838" s="25"/>
      <c r="L838" s="25"/>
      <c r="M838" s="25">
        <v>4.7300000000000002E-2</v>
      </c>
    </row>
    <row r="839" spans="1:13">
      <c r="A839" s="82" t="s">
        <v>159</v>
      </c>
      <c r="B839" s="13" t="s">
        <v>75</v>
      </c>
      <c r="C839" s="13" t="s">
        <v>182</v>
      </c>
      <c r="D839" s="13">
        <v>2013</v>
      </c>
      <c r="E839" s="13">
        <v>2013</v>
      </c>
      <c r="F839" s="13" t="s">
        <v>98</v>
      </c>
      <c r="G839" s="23">
        <v>2899</v>
      </c>
      <c r="H839" s="23">
        <v>6489</v>
      </c>
      <c r="I839" s="45">
        <v>11018</v>
      </c>
      <c r="J839" s="25">
        <v>1</v>
      </c>
      <c r="K839" s="25"/>
      <c r="L839" s="25"/>
      <c r="M839" s="25">
        <v>4.7300000000000002E-2</v>
      </c>
    </row>
    <row r="840" spans="1:13">
      <c r="A840" s="82" t="s">
        <v>160</v>
      </c>
      <c r="B840" s="13" t="s">
        <v>74</v>
      </c>
      <c r="C840" s="13" t="s">
        <v>182</v>
      </c>
      <c r="D840" s="13">
        <v>2013</v>
      </c>
      <c r="E840" s="13">
        <v>2013</v>
      </c>
      <c r="F840" s="13" t="s">
        <v>98</v>
      </c>
      <c r="G840" s="23">
        <v>20419</v>
      </c>
      <c r="H840" s="23">
        <v>41296</v>
      </c>
      <c r="I840" s="45">
        <v>70198</v>
      </c>
      <c r="J840" s="25">
        <v>0.95020000000000004</v>
      </c>
      <c r="K840" s="25"/>
      <c r="L840" s="25"/>
      <c r="M840" s="25">
        <v>3.6499999999999998E-2</v>
      </c>
    </row>
    <row r="841" spans="1:13">
      <c r="A841" s="82" t="s">
        <v>161</v>
      </c>
      <c r="B841" s="13" t="s">
        <v>74</v>
      </c>
      <c r="C841" s="13" t="s">
        <v>182</v>
      </c>
      <c r="D841" s="13">
        <v>2013</v>
      </c>
      <c r="E841" s="13">
        <v>2013</v>
      </c>
      <c r="F841" s="13" t="s">
        <v>98</v>
      </c>
      <c r="G841" s="23">
        <v>18667</v>
      </c>
      <c r="H841" s="23">
        <v>34862</v>
      </c>
      <c r="I841" s="45">
        <v>66309</v>
      </c>
      <c r="J841" s="25">
        <v>0.94569999999999999</v>
      </c>
      <c r="K841" s="25"/>
      <c r="L841" s="25"/>
      <c r="M841" s="25">
        <v>4.7300000000000002E-2</v>
      </c>
    </row>
    <row r="842" spans="1:13">
      <c r="A842" s="82" t="s">
        <v>162</v>
      </c>
      <c r="B842" s="13" t="s">
        <v>75</v>
      </c>
      <c r="C842" s="13" t="s">
        <v>182</v>
      </c>
      <c r="D842" s="13">
        <v>2013</v>
      </c>
      <c r="E842" s="13">
        <v>2013</v>
      </c>
      <c r="F842" s="13" t="s">
        <v>98</v>
      </c>
      <c r="G842" s="23">
        <v>41018</v>
      </c>
      <c r="H842" s="23">
        <v>90501</v>
      </c>
      <c r="I842" s="45">
        <v>139295</v>
      </c>
      <c r="J842" s="25">
        <v>0.97960000000000003</v>
      </c>
      <c r="K842" s="25"/>
      <c r="L842" s="25"/>
      <c r="M842" s="25">
        <v>5.8999999999999999E-3</v>
      </c>
    </row>
    <row r="843" spans="1:13">
      <c r="A843" s="82" t="s">
        <v>163</v>
      </c>
      <c r="B843" s="13" t="s">
        <v>75</v>
      </c>
      <c r="C843" s="13" t="s">
        <v>182</v>
      </c>
      <c r="D843" s="13">
        <v>2013</v>
      </c>
      <c r="E843" s="13">
        <v>2013</v>
      </c>
      <c r="F843" s="13" t="s">
        <v>98</v>
      </c>
      <c r="G843" s="23">
        <v>5194</v>
      </c>
      <c r="H843" s="23">
        <v>12520</v>
      </c>
      <c r="I843" s="45">
        <v>23878</v>
      </c>
      <c r="J843" s="25">
        <v>0.97860000000000003</v>
      </c>
      <c r="K843" s="25"/>
      <c r="L843" s="25"/>
      <c r="M843" s="25">
        <v>4.7300000000000002E-2</v>
      </c>
    </row>
    <row r="844" spans="1:13">
      <c r="A844" s="82" t="s">
        <v>164</v>
      </c>
      <c r="B844" s="13" t="s">
        <v>75</v>
      </c>
      <c r="C844" s="13" t="s">
        <v>182</v>
      </c>
      <c r="D844" s="13">
        <v>2013</v>
      </c>
      <c r="E844" s="13">
        <v>2013</v>
      </c>
      <c r="F844" s="13" t="s">
        <v>98</v>
      </c>
      <c r="G844" s="23">
        <v>4173</v>
      </c>
      <c r="H844" s="23">
        <v>9641</v>
      </c>
      <c r="I844" s="45">
        <v>17541</v>
      </c>
      <c r="J844" s="25">
        <v>0.93049999999999999</v>
      </c>
      <c r="K844" s="25"/>
      <c r="L844" s="25"/>
      <c r="M844" s="25">
        <v>4.7300000000000002E-2</v>
      </c>
    </row>
    <row r="845" spans="1:13">
      <c r="A845" s="82" t="s">
        <v>165</v>
      </c>
      <c r="B845" s="13" t="s">
        <v>75</v>
      </c>
      <c r="C845" s="13" t="s">
        <v>182</v>
      </c>
      <c r="D845" s="13">
        <v>2013</v>
      </c>
      <c r="E845" s="13">
        <v>2013</v>
      </c>
      <c r="F845" s="13" t="s">
        <v>98</v>
      </c>
      <c r="G845" s="23">
        <v>776</v>
      </c>
      <c r="H845" s="23">
        <v>1560</v>
      </c>
      <c r="I845" s="45">
        <v>2786</v>
      </c>
      <c r="J845" s="25">
        <v>1</v>
      </c>
      <c r="K845" s="25"/>
      <c r="L845" s="25"/>
      <c r="M845" s="25">
        <v>4.7300000000000002E-2</v>
      </c>
    </row>
    <row r="846" spans="1:13">
      <c r="A846" s="82" t="s">
        <v>166</v>
      </c>
      <c r="B846" s="13" t="s">
        <v>74</v>
      </c>
      <c r="C846" s="13" t="s">
        <v>182</v>
      </c>
      <c r="D846" s="13">
        <v>2013</v>
      </c>
      <c r="E846" s="13">
        <v>2013</v>
      </c>
      <c r="F846" s="13" t="s">
        <v>98</v>
      </c>
      <c r="G846" s="23">
        <v>46126</v>
      </c>
      <c r="H846" s="23">
        <v>115113</v>
      </c>
      <c r="I846" s="45">
        <v>172601</v>
      </c>
      <c r="J846" s="25">
        <v>1</v>
      </c>
      <c r="K846" s="25"/>
      <c r="L846" s="25"/>
      <c r="M846" s="25">
        <v>6.9699999999999998E-2</v>
      </c>
    </row>
    <row r="847" spans="1:13">
      <c r="A847" s="82" t="s">
        <v>167</v>
      </c>
      <c r="B847" s="13" t="s">
        <v>75</v>
      </c>
      <c r="C847" s="13" t="s">
        <v>182</v>
      </c>
      <c r="D847" s="13">
        <v>2013</v>
      </c>
      <c r="E847" s="13">
        <v>2013</v>
      </c>
      <c r="F847" s="13" t="s">
        <v>98</v>
      </c>
      <c r="G847" s="23">
        <v>2868</v>
      </c>
      <c r="H847" s="23">
        <v>5296</v>
      </c>
      <c r="I847" s="45">
        <v>8343</v>
      </c>
      <c r="J847" s="25">
        <v>0.96020000000000005</v>
      </c>
      <c r="K847" s="25"/>
      <c r="L847" s="25"/>
      <c r="M847" s="25">
        <v>4.7300000000000002E-2</v>
      </c>
    </row>
    <row r="848" spans="1:13">
      <c r="A848" s="82" t="s">
        <v>168</v>
      </c>
      <c r="B848" s="13" t="s">
        <v>74</v>
      </c>
      <c r="C848" s="13" t="s">
        <v>182</v>
      </c>
      <c r="D848" s="13">
        <v>2013</v>
      </c>
      <c r="E848" s="13">
        <v>2013</v>
      </c>
      <c r="F848" s="13" t="s">
        <v>98</v>
      </c>
      <c r="G848" s="23">
        <v>32229</v>
      </c>
      <c r="H848" s="23">
        <v>67619</v>
      </c>
      <c r="I848" s="45">
        <v>126665</v>
      </c>
      <c r="J848" s="25">
        <v>0.9738</v>
      </c>
      <c r="K848" s="25"/>
      <c r="L848" s="25"/>
      <c r="M848" s="25">
        <v>8.8000000000000005E-3</v>
      </c>
    </row>
    <row r="849" spans="1:30">
      <c r="A849" s="82" t="s">
        <v>169</v>
      </c>
      <c r="B849" s="13" t="s">
        <v>74</v>
      </c>
      <c r="C849" s="13" t="s">
        <v>182</v>
      </c>
      <c r="D849" s="13">
        <v>2013</v>
      </c>
      <c r="E849" s="13">
        <v>2013</v>
      </c>
      <c r="F849" s="13" t="s">
        <v>98</v>
      </c>
      <c r="G849" s="23">
        <v>7780</v>
      </c>
      <c r="H849" s="23">
        <v>16873</v>
      </c>
      <c r="I849" s="45">
        <v>31533</v>
      </c>
      <c r="J849" s="25">
        <v>0.26250000000000001</v>
      </c>
      <c r="K849" s="25"/>
      <c r="L849" s="25"/>
      <c r="M849" s="25">
        <v>4.7300000000000002E-2</v>
      </c>
    </row>
    <row r="850" spans="1:30">
      <c r="A850" s="82" t="s">
        <v>170</v>
      </c>
      <c r="B850" s="13" t="s">
        <v>75</v>
      </c>
      <c r="C850" s="13" t="s">
        <v>182</v>
      </c>
      <c r="D850" s="13">
        <v>2013</v>
      </c>
      <c r="E850" s="13">
        <v>2013</v>
      </c>
      <c r="F850" s="13" t="s">
        <v>98</v>
      </c>
      <c r="G850" s="23">
        <v>5675</v>
      </c>
      <c r="H850" s="23">
        <v>12858</v>
      </c>
      <c r="I850" s="45">
        <v>20294</v>
      </c>
      <c r="J850" s="25">
        <v>1</v>
      </c>
      <c r="K850" s="25"/>
      <c r="L850" s="25"/>
      <c r="M850" s="25">
        <v>4.7300000000000002E-2</v>
      </c>
    </row>
    <row r="851" spans="1:30">
      <c r="A851" s="48" t="s">
        <v>276</v>
      </c>
      <c r="B851" s="13" t="s">
        <v>66</v>
      </c>
      <c r="C851" s="13" t="s">
        <v>183</v>
      </c>
      <c r="D851" s="13">
        <v>2013</v>
      </c>
      <c r="E851" s="13">
        <v>2013</v>
      </c>
      <c r="F851" s="13" t="s">
        <v>98</v>
      </c>
      <c r="G851" s="110"/>
      <c r="H851" s="110"/>
      <c r="I851" s="110"/>
      <c r="J851" s="111"/>
      <c r="K851" s="111"/>
      <c r="L851" s="25">
        <v>0.254</v>
      </c>
      <c r="M851" s="25">
        <v>5.3999999999999999E-2</v>
      </c>
    </row>
    <row r="852" spans="1:30">
      <c r="A852" s="48" t="s">
        <v>171</v>
      </c>
      <c r="B852" s="13" t="s">
        <v>66</v>
      </c>
      <c r="C852" s="13" t="s">
        <v>183</v>
      </c>
      <c r="D852" s="13">
        <v>2013</v>
      </c>
      <c r="E852" s="13">
        <v>2013</v>
      </c>
      <c r="F852" s="13" t="s">
        <v>98</v>
      </c>
      <c r="G852" s="23">
        <v>1930552</v>
      </c>
      <c r="H852" s="23">
        <v>4219861</v>
      </c>
      <c r="I852" s="45">
        <v>8064682</v>
      </c>
      <c r="J852" s="25">
        <v>0.96399999999999997</v>
      </c>
      <c r="K852" s="25"/>
      <c r="L852" s="25"/>
      <c r="M852" s="25">
        <v>3.1099999999999999E-2</v>
      </c>
      <c r="N852" s="13"/>
      <c r="O852" s="13"/>
      <c r="P852" s="13"/>
      <c r="Q852" s="13"/>
      <c r="R852" s="13"/>
      <c r="S852" s="13"/>
      <c r="T852" s="13"/>
      <c r="U852" s="13"/>
      <c r="V852" s="13"/>
      <c r="W852" s="13"/>
      <c r="X852" s="13"/>
      <c r="Y852" s="13"/>
      <c r="Z852" s="13"/>
      <c r="AA852" s="13"/>
      <c r="AB852" s="13"/>
      <c r="AC852" s="13"/>
      <c r="AD852" s="13"/>
    </row>
    <row r="853" spans="1:30">
      <c r="A853" s="48" t="s">
        <v>172</v>
      </c>
      <c r="B853" s="13" t="s">
        <v>74</v>
      </c>
      <c r="C853" s="13" t="s">
        <v>183</v>
      </c>
      <c r="D853" s="13">
        <v>2013</v>
      </c>
      <c r="E853" s="13">
        <v>2013</v>
      </c>
      <c r="F853" s="13" t="s">
        <v>98</v>
      </c>
      <c r="G853" s="23">
        <v>63220</v>
      </c>
      <c r="H853" s="23">
        <v>126807</v>
      </c>
      <c r="I853" s="45">
        <v>266597</v>
      </c>
      <c r="J853" s="25">
        <v>0.89880000000000004</v>
      </c>
      <c r="K853" s="25"/>
      <c r="L853" s="25"/>
      <c r="M853" s="25">
        <v>3.5999999999999997E-2</v>
      </c>
    </row>
    <row r="854" spans="1:30">
      <c r="A854" s="48" t="s">
        <v>173</v>
      </c>
      <c r="B854" s="13" t="s">
        <v>75</v>
      </c>
      <c r="C854" s="13" t="s">
        <v>183</v>
      </c>
      <c r="D854" s="13">
        <v>2013</v>
      </c>
      <c r="E854" s="13">
        <v>2013</v>
      </c>
      <c r="F854" s="13" t="s">
        <v>98</v>
      </c>
      <c r="G854" s="23">
        <v>82</v>
      </c>
      <c r="H854" s="23">
        <v>138</v>
      </c>
      <c r="I854" s="45">
        <v>192</v>
      </c>
      <c r="J854" s="25">
        <v>1</v>
      </c>
      <c r="K854" s="25"/>
      <c r="L854" s="25"/>
      <c r="M854" s="25">
        <v>5.9299999999999999E-2</v>
      </c>
    </row>
    <row r="855" spans="1:30">
      <c r="A855" s="48" t="s">
        <v>174</v>
      </c>
      <c r="B855" s="13" t="s">
        <v>75</v>
      </c>
      <c r="C855" s="13" t="s">
        <v>183</v>
      </c>
      <c r="D855" s="13">
        <v>2013</v>
      </c>
      <c r="E855" s="13">
        <v>2013</v>
      </c>
      <c r="F855" s="13" t="s">
        <v>98</v>
      </c>
      <c r="G855" s="23">
        <v>1723</v>
      </c>
      <c r="H855" s="23">
        <v>3280</v>
      </c>
      <c r="I855" s="45">
        <v>4553</v>
      </c>
      <c r="J855" s="25">
        <v>0.96909999999999996</v>
      </c>
      <c r="K855" s="25"/>
      <c r="L855" s="25"/>
      <c r="M855" s="25">
        <v>5.9299999999999999E-2</v>
      </c>
    </row>
    <row r="856" spans="1:30">
      <c r="A856" s="48" t="s">
        <v>175</v>
      </c>
      <c r="B856" s="13" t="s">
        <v>75</v>
      </c>
      <c r="C856" s="13" t="s">
        <v>183</v>
      </c>
      <c r="D856" s="13">
        <v>2013</v>
      </c>
      <c r="E856" s="13">
        <v>2013</v>
      </c>
      <c r="F856" s="13" t="s">
        <v>98</v>
      </c>
      <c r="G856" s="23">
        <v>14374</v>
      </c>
      <c r="H856" s="23">
        <v>29829</v>
      </c>
      <c r="I856" s="45">
        <v>51614</v>
      </c>
      <c r="J856" s="25">
        <v>0.95169999999999999</v>
      </c>
      <c r="K856" s="25"/>
      <c r="L856" s="25"/>
      <c r="M856" s="25">
        <v>5.9299999999999999E-2</v>
      </c>
    </row>
    <row r="857" spans="1:30">
      <c r="A857" s="48" t="s">
        <v>176</v>
      </c>
      <c r="B857" s="13" t="s">
        <v>75</v>
      </c>
      <c r="C857" s="13" t="s">
        <v>183</v>
      </c>
      <c r="D857" s="13">
        <v>2013</v>
      </c>
      <c r="E857" s="13">
        <v>2013</v>
      </c>
      <c r="F857" s="13" t="s">
        <v>98</v>
      </c>
      <c r="G857" s="23">
        <v>2593</v>
      </c>
      <c r="H857" s="23">
        <v>5054</v>
      </c>
      <c r="I857" s="45">
        <v>6870</v>
      </c>
      <c r="J857" s="25">
        <v>0.98040000000000005</v>
      </c>
      <c r="K857" s="25"/>
      <c r="L857" s="25"/>
      <c r="M857" s="25">
        <v>5.9299999999999999E-2</v>
      </c>
    </row>
    <row r="858" spans="1:30">
      <c r="A858" s="48" t="s">
        <v>177</v>
      </c>
      <c r="B858" s="13" t="s">
        <v>75</v>
      </c>
      <c r="C858" s="13" t="s">
        <v>183</v>
      </c>
      <c r="D858" s="13">
        <v>2013</v>
      </c>
      <c r="E858" s="13">
        <v>2013</v>
      </c>
      <c r="F858" s="13" t="s">
        <v>98</v>
      </c>
      <c r="G858" s="23">
        <v>736</v>
      </c>
      <c r="H858" s="23">
        <v>1869</v>
      </c>
      <c r="I858" s="45">
        <v>4846</v>
      </c>
      <c r="J858" s="25">
        <v>0.97919999999999996</v>
      </c>
      <c r="K858" s="25"/>
      <c r="L858" s="25"/>
      <c r="M858" s="25">
        <v>5.9299999999999999E-2</v>
      </c>
    </row>
    <row r="859" spans="1:30">
      <c r="A859" s="48" t="s">
        <v>178</v>
      </c>
      <c r="B859" s="13" t="s">
        <v>74</v>
      </c>
      <c r="C859" s="13" t="s">
        <v>183</v>
      </c>
      <c r="D859" s="13">
        <v>2013</v>
      </c>
      <c r="E859" s="13">
        <v>2013</v>
      </c>
      <c r="F859" s="13" t="s">
        <v>98</v>
      </c>
      <c r="G859" s="23">
        <v>33308</v>
      </c>
      <c r="H859" s="23">
        <v>69070</v>
      </c>
      <c r="I859" s="45">
        <v>152392</v>
      </c>
      <c r="J859" s="25">
        <v>0.95569999999999999</v>
      </c>
      <c r="K859" s="25"/>
      <c r="L859" s="25"/>
      <c r="M859" s="25">
        <v>2.2800000000000001E-2</v>
      </c>
    </row>
    <row r="860" spans="1:30">
      <c r="A860" s="48" t="s">
        <v>179</v>
      </c>
      <c r="B860" s="13" t="s">
        <v>75</v>
      </c>
      <c r="C860" s="13" t="s">
        <v>183</v>
      </c>
      <c r="D860" s="13">
        <v>2013</v>
      </c>
      <c r="E860" s="13">
        <v>2013</v>
      </c>
      <c r="F860" s="13" t="s">
        <v>98</v>
      </c>
      <c r="G860" s="23">
        <v>2562</v>
      </c>
      <c r="H860" s="23">
        <v>5182</v>
      </c>
      <c r="I860" s="45">
        <v>7943</v>
      </c>
      <c r="J860" s="25">
        <v>1</v>
      </c>
      <c r="K860" s="25"/>
      <c r="L860" s="25"/>
      <c r="M860" s="25">
        <v>5.9299999999999999E-2</v>
      </c>
    </row>
    <row r="861" spans="1:30">
      <c r="A861" s="48" t="s">
        <v>180</v>
      </c>
      <c r="B861" s="13" t="s">
        <v>75</v>
      </c>
      <c r="C861" s="13" t="s">
        <v>183</v>
      </c>
      <c r="D861" s="13">
        <v>2013</v>
      </c>
      <c r="E861" s="13">
        <v>2013</v>
      </c>
      <c r="F861" s="13" t="s">
        <v>98</v>
      </c>
      <c r="G861" s="23">
        <v>6462</v>
      </c>
      <c r="H861" s="23">
        <v>12043</v>
      </c>
      <c r="I861" s="45">
        <v>19513</v>
      </c>
      <c r="J861" s="25">
        <v>0.995</v>
      </c>
      <c r="K861" s="25"/>
      <c r="L861" s="25"/>
      <c r="M861" s="25">
        <v>5.9299999999999999E-2</v>
      </c>
    </row>
    <row r="862" spans="1:30">
      <c r="A862" s="82" t="s">
        <v>122</v>
      </c>
      <c r="B862" s="13" t="s">
        <v>74</v>
      </c>
      <c r="C862" s="13" t="s">
        <v>183</v>
      </c>
      <c r="D862" s="13">
        <v>2013</v>
      </c>
      <c r="E862" s="13">
        <v>2013</v>
      </c>
      <c r="F862" s="13" t="s">
        <v>98</v>
      </c>
      <c r="G862" s="23">
        <v>92109</v>
      </c>
      <c r="H862" s="23">
        <v>221930</v>
      </c>
      <c r="I862" s="45">
        <v>323456</v>
      </c>
      <c r="J862" s="25">
        <v>0.96750000000000003</v>
      </c>
      <c r="K862" s="25"/>
      <c r="L862" s="25"/>
      <c r="M862" s="25">
        <v>6.3E-3</v>
      </c>
    </row>
    <row r="863" spans="1:30">
      <c r="A863" s="82" t="s">
        <v>123</v>
      </c>
      <c r="B863" s="13" t="s">
        <v>75</v>
      </c>
      <c r="C863" s="13" t="s">
        <v>183</v>
      </c>
      <c r="D863" s="13">
        <v>2013</v>
      </c>
      <c r="E863" s="13">
        <v>2013</v>
      </c>
      <c r="F863" s="13" t="s">
        <v>98</v>
      </c>
      <c r="G863" s="23">
        <v>1431</v>
      </c>
      <c r="H863" s="23">
        <v>3605</v>
      </c>
      <c r="I863" s="45">
        <v>7568</v>
      </c>
      <c r="J863" s="25">
        <v>1</v>
      </c>
      <c r="K863" s="25"/>
      <c r="L863" s="25"/>
      <c r="M863" s="25">
        <v>5.9299999999999999E-2</v>
      </c>
    </row>
    <row r="864" spans="1:30">
      <c r="A864" s="82" t="s">
        <v>124</v>
      </c>
      <c r="B864" s="13" t="s">
        <v>75</v>
      </c>
      <c r="C864" s="13" t="s">
        <v>183</v>
      </c>
      <c r="D864" s="13">
        <v>2013</v>
      </c>
      <c r="E864" s="13">
        <v>2013</v>
      </c>
      <c r="F864" s="13" t="s">
        <v>98</v>
      </c>
      <c r="G864" s="23">
        <v>8425</v>
      </c>
      <c r="H864" s="23">
        <v>15773</v>
      </c>
      <c r="I864" s="45">
        <v>27597</v>
      </c>
      <c r="J864" s="25">
        <v>0.98</v>
      </c>
      <c r="K864" s="25"/>
      <c r="L864" s="25"/>
      <c r="M864" s="25">
        <v>5.9299999999999999E-2</v>
      </c>
    </row>
    <row r="865" spans="1:13">
      <c r="A865" s="82" t="s">
        <v>125</v>
      </c>
      <c r="B865" s="13" t="s">
        <v>75</v>
      </c>
      <c r="C865" s="13" t="s">
        <v>183</v>
      </c>
      <c r="D865" s="13">
        <v>2013</v>
      </c>
      <c r="E865" s="13">
        <v>2013</v>
      </c>
      <c r="F865" s="13" t="s">
        <v>98</v>
      </c>
      <c r="G865" s="23">
        <v>14190</v>
      </c>
      <c r="H865" s="23">
        <v>36351</v>
      </c>
      <c r="I865" s="45">
        <v>59138</v>
      </c>
      <c r="J865" s="25">
        <v>1</v>
      </c>
      <c r="K865" s="25"/>
      <c r="L865" s="25"/>
      <c r="M865" s="25">
        <v>5.9299999999999999E-2</v>
      </c>
    </row>
    <row r="866" spans="1:13">
      <c r="A866" s="82" t="s">
        <v>126</v>
      </c>
      <c r="B866" s="13" t="s">
        <v>75</v>
      </c>
      <c r="C866" s="13" t="s">
        <v>183</v>
      </c>
      <c r="D866" s="13">
        <v>2013</v>
      </c>
      <c r="E866" s="13">
        <v>2013</v>
      </c>
      <c r="F866" s="13" t="s">
        <v>98</v>
      </c>
      <c r="G866" s="23">
        <v>1010</v>
      </c>
      <c r="H866" s="23">
        <v>2033</v>
      </c>
      <c r="I866" s="45">
        <v>3501</v>
      </c>
      <c r="J866" s="25">
        <v>0.98680000000000001</v>
      </c>
      <c r="K866" s="25"/>
      <c r="L866" s="25"/>
      <c r="M866" s="25">
        <v>5.9299999999999999E-2</v>
      </c>
    </row>
    <row r="867" spans="1:13">
      <c r="A867" s="82" t="s">
        <v>127</v>
      </c>
      <c r="B867" s="13" t="s">
        <v>75</v>
      </c>
      <c r="C867" s="13" t="s">
        <v>183</v>
      </c>
      <c r="D867" s="13">
        <v>2013</v>
      </c>
      <c r="E867" s="13">
        <v>2013</v>
      </c>
      <c r="F867" s="13" t="s">
        <v>98</v>
      </c>
      <c r="G867" s="23">
        <v>59553</v>
      </c>
      <c r="H867" s="23">
        <v>144903</v>
      </c>
      <c r="I867" s="45">
        <v>252920</v>
      </c>
      <c r="J867" s="25">
        <v>0.98760000000000003</v>
      </c>
      <c r="K867" s="25"/>
      <c r="L867" s="25"/>
      <c r="M867" s="25">
        <v>2.75E-2</v>
      </c>
    </row>
    <row r="868" spans="1:13">
      <c r="A868" s="82" t="s">
        <v>128</v>
      </c>
      <c r="B868" s="13" t="s">
        <v>75</v>
      </c>
      <c r="C868" s="13" t="s">
        <v>183</v>
      </c>
      <c r="D868" s="13">
        <v>2013</v>
      </c>
      <c r="E868" s="13">
        <v>2013</v>
      </c>
      <c r="F868" s="13" t="s">
        <v>98</v>
      </c>
      <c r="G868" s="23">
        <v>10050</v>
      </c>
      <c r="H868" s="23">
        <v>23748</v>
      </c>
      <c r="I868" s="45">
        <v>39065</v>
      </c>
      <c r="J868" s="25">
        <v>0.99419999999999997</v>
      </c>
      <c r="K868" s="25"/>
      <c r="L868" s="25"/>
      <c r="M868" s="25">
        <v>5.9299999999999999E-2</v>
      </c>
    </row>
    <row r="869" spans="1:13">
      <c r="A869" s="82" t="s">
        <v>129</v>
      </c>
      <c r="B869" s="13" t="s">
        <v>75</v>
      </c>
      <c r="C869" s="13" t="s">
        <v>183</v>
      </c>
      <c r="D869" s="13">
        <v>2013</v>
      </c>
      <c r="E869" s="13">
        <v>2013</v>
      </c>
      <c r="F869" s="13" t="s">
        <v>98</v>
      </c>
      <c r="G869" s="23">
        <v>5137</v>
      </c>
      <c r="H869" s="23">
        <v>10267</v>
      </c>
      <c r="I869" s="45">
        <v>18181</v>
      </c>
      <c r="J869" s="25">
        <v>0.95909999999999995</v>
      </c>
      <c r="K869" s="25"/>
      <c r="L869" s="25"/>
      <c r="M869" s="25">
        <v>5.9299999999999999E-2</v>
      </c>
    </row>
    <row r="870" spans="1:13">
      <c r="A870" s="82" t="s">
        <v>130</v>
      </c>
      <c r="B870" s="13" t="s">
        <v>75</v>
      </c>
      <c r="C870" s="13" t="s">
        <v>183</v>
      </c>
      <c r="D870" s="13">
        <v>2013</v>
      </c>
      <c r="E870" s="13">
        <v>2013</v>
      </c>
      <c r="F870" s="13" t="s">
        <v>98</v>
      </c>
      <c r="G870" s="23">
        <v>1422</v>
      </c>
      <c r="H870" s="23">
        <v>2987</v>
      </c>
      <c r="I870" s="45">
        <v>4857</v>
      </c>
      <c r="J870" s="25">
        <v>0.94620000000000004</v>
      </c>
      <c r="K870" s="25"/>
      <c r="L870" s="25"/>
      <c r="M870" s="25">
        <v>5.9299999999999999E-2</v>
      </c>
    </row>
    <row r="871" spans="1:13">
      <c r="A871" s="82" t="s">
        <v>131</v>
      </c>
      <c r="B871" s="13" t="s">
        <v>76</v>
      </c>
      <c r="C871" s="13" t="s">
        <v>183</v>
      </c>
      <c r="D871" s="13">
        <v>2013</v>
      </c>
      <c r="E871" s="13">
        <v>2013</v>
      </c>
      <c r="F871" s="13" t="s">
        <v>98</v>
      </c>
      <c r="G871" s="23">
        <v>549911</v>
      </c>
      <c r="H871" s="23">
        <v>1138034</v>
      </c>
      <c r="I871" s="45">
        <v>2473933</v>
      </c>
      <c r="J871" s="25">
        <v>0.96230000000000004</v>
      </c>
      <c r="K871" s="25"/>
      <c r="L871" s="25"/>
      <c r="M871" s="25">
        <v>2.4799999999999999E-2</v>
      </c>
    </row>
    <row r="872" spans="1:13">
      <c r="A872" s="82" t="s">
        <v>132</v>
      </c>
      <c r="B872" s="13" t="s">
        <v>75</v>
      </c>
      <c r="C872" s="13" t="s">
        <v>183</v>
      </c>
      <c r="D872" s="13">
        <v>2013</v>
      </c>
      <c r="E872" s="13">
        <v>2013</v>
      </c>
      <c r="F872" s="13" t="s">
        <v>98</v>
      </c>
      <c r="G872" s="23">
        <v>10709</v>
      </c>
      <c r="H872" s="23">
        <v>27158</v>
      </c>
      <c r="I872" s="45">
        <v>49140</v>
      </c>
      <c r="J872" s="25">
        <v>0.97560000000000002</v>
      </c>
      <c r="K872" s="25"/>
      <c r="L872" s="25"/>
      <c r="M872" s="25">
        <v>5.9299999999999999E-2</v>
      </c>
    </row>
    <row r="873" spans="1:13">
      <c r="A873" s="82" t="s">
        <v>133</v>
      </c>
      <c r="B873" s="13" t="s">
        <v>75</v>
      </c>
      <c r="C873" s="13" t="s">
        <v>183</v>
      </c>
      <c r="D873" s="13">
        <v>2013</v>
      </c>
      <c r="E873" s="13">
        <v>2013</v>
      </c>
      <c r="F873" s="13" t="s">
        <v>98</v>
      </c>
      <c r="G873" s="23">
        <v>5625</v>
      </c>
      <c r="H873" s="23">
        <v>9507</v>
      </c>
      <c r="I873" s="45">
        <v>23277</v>
      </c>
      <c r="J873" s="25">
        <v>0.96950000000000003</v>
      </c>
      <c r="K873" s="25"/>
      <c r="L873" s="25"/>
      <c r="M873" s="25">
        <v>5.9299999999999999E-2</v>
      </c>
    </row>
    <row r="874" spans="1:13">
      <c r="A874" s="82" t="s">
        <v>134</v>
      </c>
      <c r="B874" s="13" t="s">
        <v>75</v>
      </c>
      <c r="C874" s="13" t="s">
        <v>183</v>
      </c>
      <c r="D874" s="13">
        <v>2013</v>
      </c>
      <c r="E874" s="13">
        <v>2013</v>
      </c>
      <c r="F874" s="13" t="s">
        <v>98</v>
      </c>
      <c r="G874" s="23">
        <v>919</v>
      </c>
      <c r="H874" s="23">
        <v>1857</v>
      </c>
      <c r="I874" s="45">
        <v>2906</v>
      </c>
      <c r="J874" s="25">
        <v>0.87760000000000005</v>
      </c>
      <c r="K874" s="25"/>
      <c r="L874" s="25"/>
      <c r="M874" s="25">
        <v>5.9299999999999999E-2</v>
      </c>
    </row>
    <row r="875" spans="1:13">
      <c r="A875" s="82" t="s">
        <v>135</v>
      </c>
      <c r="B875" s="13" t="s">
        <v>75</v>
      </c>
      <c r="C875" s="13" t="s">
        <v>183</v>
      </c>
      <c r="D875" s="13">
        <v>2013</v>
      </c>
      <c r="E875" s="13">
        <v>2013</v>
      </c>
      <c r="F875" s="13" t="s">
        <v>98</v>
      </c>
      <c r="G875" s="23">
        <v>7039</v>
      </c>
      <c r="H875" s="23">
        <v>13340</v>
      </c>
      <c r="I875" s="45">
        <v>23670</v>
      </c>
      <c r="J875" s="25">
        <v>0.98829999999999996</v>
      </c>
      <c r="K875" s="25"/>
      <c r="L875" s="25"/>
      <c r="M875" s="25">
        <v>5.9299999999999999E-2</v>
      </c>
    </row>
    <row r="876" spans="1:13">
      <c r="A876" s="82" t="s">
        <v>136</v>
      </c>
      <c r="B876" s="13" t="s">
        <v>75</v>
      </c>
      <c r="C876" s="13" t="s">
        <v>183</v>
      </c>
      <c r="D876" s="13">
        <v>2013</v>
      </c>
      <c r="E876" s="13">
        <v>2013</v>
      </c>
      <c r="F876" s="13" t="s">
        <v>98</v>
      </c>
      <c r="G876" s="23">
        <v>22874</v>
      </c>
      <c r="H876" s="23">
        <v>55866</v>
      </c>
      <c r="I876" s="45">
        <v>87452</v>
      </c>
      <c r="J876" s="25">
        <v>0.9899</v>
      </c>
      <c r="K876" s="25"/>
      <c r="L876" s="25"/>
      <c r="M876" s="25">
        <v>3.2000000000000002E-3</v>
      </c>
    </row>
    <row r="877" spans="1:13">
      <c r="A877" s="82" t="s">
        <v>137</v>
      </c>
      <c r="B877" s="13" t="s">
        <v>75</v>
      </c>
      <c r="C877" s="13" t="s">
        <v>183</v>
      </c>
      <c r="D877" s="13">
        <v>2013</v>
      </c>
      <c r="E877" s="13">
        <v>2013</v>
      </c>
      <c r="F877" s="13" t="s">
        <v>98</v>
      </c>
      <c r="G877" s="23">
        <v>442</v>
      </c>
      <c r="H877" s="23">
        <v>983</v>
      </c>
      <c r="I877" s="45">
        <v>2012</v>
      </c>
      <c r="J877" s="25">
        <v>1</v>
      </c>
      <c r="K877" s="25"/>
      <c r="L877" s="25"/>
      <c r="M877" s="25">
        <v>5.9299999999999999E-2</v>
      </c>
    </row>
    <row r="878" spans="1:13">
      <c r="A878" s="82" t="s">
        <v>138</v>
      </c>
      <c r="B878" s="13" t="s">
        <v>75</v>
      </c>
      <c r="C878" s="13" t="s">
        <v>183</v>
      </c>
      <c r="D878" s="13">
        <v>2013</v>
      </c>
      <c r="E878" s="13">
        <v>2013</v>
      </c>
      <c r="F878" s="13" t="s">
        <v>98</v>
      </c>
      <c r="G878" s="23">
        <v>355</v>
      </c>
      <c r="H878" s="23">
        <v>650</v>
      </c>
      <c r="I878" s="45">
        <v>1480</v>
      </c>
      <c r="J878" s="25">
        <v>0.96879999999999999</v>
      </c>
      <c r="K878" s="25"/>
      <c r="L878" s="25"/>
      <c r="M878" s="25">
        <v>5.9299999999999999E-2</v>
      </c>
    </row>
    <row r="879" spans="1:13">
      <c r="A879" s="82" t="s">
        <v>139</v>
      </c>
      <c r="B879" s="13" t="s">
        <v>75</v>
      </c>
      <c r="C879" s="13" t="s">
        <v>183</v>
      </c>
      <c r="D879" s="13">
        <v>2013</v>
      </c>
      <c r="E879" s="13">
        <v>2013</v>
      </c>
      <c r="F879" s="13" t="s">
        <v>98</v>
      </c>
      <c r="G879" s="23">
        <v>21851</v>
      </c>
      <c r="H879" s="23">
        <v>50341</v>
      </c>
      <c r="I879" s="45">
        <v>115673</v>
      </c>
      <c r="J879" s="25">
        <v>1</v>
      </c>
      <c r="K879" s="25"/>
      <c r="L879" s="25"/>
      <c r="M879" s="25">
        <v>9.7000000000000003E-3</v>
      </c>
    </row>
    <row r="880" spans="1:13">
      <c r="A880" s="82" t="s">
        <v>140</v>
      </c>
      <c r="B880" s="13" t="s">
        <v>75</v>
      </c>
      <c r="C880" s="13" t="s">
        <v>183</v>
      </c>
      <c r="D880" s="13">
        <v>2013</v>
      </c>
      <c r="E880" s="13">
        <v>2013</v>
      </c>
      <c r="F880" s="13" t="s">
        <v>98</v>
      </c>
      <c r="G880" s="23">
        <v>3386</v>
      </c>
      <c r="H880" s="23">
        <v>7150</v>
      </c>
      <c r="I880" s="45">
        <v>17488</v>
      </c>
      <c r="J880" s="25">
        <v>0.67920000000000003</v>
      </c>
      <c r="K880" s="25"/>
      <c r="L880" s="25"/>
      <c r="M880" s="25">
        <v>5.9299999999999999E-2</v>
      </c>
    </row>
    <row r="881" spans="1:13">
      <c r="A881" s="82" t="s">
        <v>141</v>
      </c>
      <c r="B881" s="13" t="s">
        <v>75</v>
      </c>
      <c r="C881" s="13" t="s">
        <v>183</v>
      </c>
      <c r="D881" s="13">
        <v>2013</v>
      </c>
      <c r="E881" s="13">
        <v>2013</v>
      </c>
      <c r="F881" s="13" t="s">
        <v>98</v>
      </c>
      <c r="G881" s="23">
        <v>3853</v>
      </c>
      <c r="H881" s="23">
        <v>7303</v>
      </c>
      <c r="I881" s="45">
        <v>11823</v>
      </c>
      <c r="J881" s="25">
        <v>1</v>
      </c>
      <c r="K881" s="25"/>
      <c r="L881" s="25"/>
      <c r="M881" s="25">
        <v>5.9299999999999999E-2</v>
      </c>
    </row>
    <row r="882" spans="1:13">
      <c r="A882" s="82" t="s">
        <v>142</v>
      </c>
      <c r="B882" s="13" t="s">
        <v>74</v>
      </c>
      <c r="C882" s="13" t="s">
        <v>183</v>
      </c>
      <c r="D882" s="13">
        <v>2013</v>
      </c>
      <c r="E882" s="13">
        <v>2013</v>
      </c>
      <c r="F882" s="13" t="s">
        <v>98</v>
      </c>
      <c r="G882" s="23">
        <v>103927</v>
      </c>
      <c r="H882" s="23">
        <v>230763</v>
      </c>
      <c r="I882" s="45">
        <v>508535</v>
      </c>
      <c r="J882" s="25">
        <v>0.99550000000000005</v>
      </c>
      <c r="K882" s="25"/>
      <c r="L882" s="25"/>
      <c r="M882" s="25">
        <v>1.55E-2</v>
      </c>
    </row>
    <row r="883" spans="1:13">
      <c r="A883" s="82" t="s">
        <v>143</v>
      </c>
      <c r="B883" s="13" t="s">
        <v>74</v>
      </c>
      <c r="C883" s="13" t="s">
        <v>183</v>
      </c>
      <c r="D883" s="13">
        <v>2013</v>
      </c>
      <c r="E883" s="13">
        <v>2013</v>
      </c>
      <c r="F883" s="13" t="s">
        <v>98</v>
      </c>
      <c r="G883" s="23">
        <v>8349</v>
      </c>
      <c r="H883" s="23">
        <v>17781</v>
      </c>
      <c r="I883" s="45">
        <v>32124</v>
      </c>
      <c r="J883" s="25">
        <v>0.99450000000000005</v>
      </c>
      <c r="K883" s="25"/>
      <c r="L883" s="25"/>
      <c r="M883" s="25">
        <v>5.9299999999999999E-2</v>
      </c>
    </row>
    <row r="884" spans="1:13">
      <c r="A884" s="82" t="s">
        <v>144</v>
      </c>
      <c r="B884" s="13" t="s">
        <v>75</v>
      </c>
      <c r="C884" s="13" t="s">
        <v>183</v>
      </c>
      <c r="D884" s="13">
        <v>2013</v>
      </c>
      <c r="E884" s="13">
        <v>2013</v>
      </c>
      <c r="F884" s="13" t="s">
        <v>98</v>
      </c>
      <c r="G884" s="23">
        <v>805</v>
      </c>
      <c r="H884" s="23">
        <v>1723</v>
      </c>
      <c r="I884" s="45">
        <v>3290</v>
      </c>
      <c r="J884" s="25">
        <v>0.92159999999999997</v>
      </c>
      <c r="K884" s="25"/>
      <c r="L884" s="25"/>
      <c r="M884" s="25">
        <v>5.9299999999999999E-2</v>
      </c>
    </row>
    <row r="885" spans="1:13">
      <c r="A885" s="82" t="s">
        <v>145</v>
      </c>
      <c r="B885" s="13" t="s">
        <v>75</v>
      </c>
      <c r="C885" s="13" t="s">
        <v>183</v>
      </c>
      <c r="D885" s="13">
        <v>2013</v>
      </c>
      <c r="E885" s="13">
        <v>2013</v>
      </c>
      <c r="F885" s="13" t="s">
        <v>98</v>
      </c>
      <c r="G885" s="23">
        <v>114384</v>
      </c>
      <c r="H885" s="23">
        <v>275970</v>
      </c>
      <c r="I885" s="45">
        <v>455439</v>
      </c>
      <c r="J885" s="25">
        <v>0.99719999999999998</v>
      </c>
      <c r="K885" s="25"/>
      <c r="L885" s="25"/>
      <c r="M885" s="25">
        <v>3.1E-2</v>
      </c>
    </row>
    <row r="886" spans="1:13">
      <c r="A886" s="82" t="s">
        <v>146</v>
      </c>
      <c r="B886" s="13" t="s">
        <v>74</v>
      </c>
      <c r="C886" s="13" t="s">
        <v>183</v>
      </c>
      <c r="D886" s="13">
        <v>2013</v>
      </c>
      <c r="E886" s="13">
        <v>2013</v>
      </c>
      <c r="F886" s="13" t="s">
        <v>98</v>
      </c>
      <c r="G886" s="23">
        <v>94052</v>
      </c>
      <c r="H886" s="23">
        <v>210459</v>
      </c>
      <c r="I886" s="45">
        <v>345300</v>
      </c>
      <c r="J886" s="25">
        <v>0.97370000000000001</v>
      </c>
      <c r="K886" s="25"/>
      <c r="L886" s="25"/>
      <c r="M886" s="25">
        <v>5.4000000000000003E-3</v>
      </c>
    </row>
    <row r="887" spans="1:13">
      <c r="A887" s="82" t="s">
        <v>147</v>
      </c>
      <c r="B887" s="13" t="s">
        <v>75</v>
      </c>
      <c r="C887" s="13" t="s">
        <v>183</v>
      </c>
      <c r="D887" s="13">
        <v>2013</v>
      </c>
      <c r="E887" s="13">
        <v>2013</v>
      </c>
      <c r="F887" s="13" t="s">
        <v>98</v>
      </c>
      <c r="G887" s="23">
        <v>2771</v>
      </c>
      <c r="H887" s="23">
        <v>6514</v>
      </c>
      <c r="I887" s="45">
        <v>10615</v>
      </c>
      <c r="J887" s="25">
        <v>0.8992</v>
      </c>
      <c r="K887" s="25"/>
      <c r="L887" s="25"/>
      <c r="M887" s="25">
        <v>5.9299999999999999E-2</v>
      </c>
    </row>
    <row r="888" spans="1:13">
      <c r="A888" s="82" t="s">
        <v>148</v>
      </c>
      <c r="B888" s="13" t="s">
        <v>75</v>
      </c>
      <c r="C888" s="13" t="s">
        <v>183</v>
      </c>
      <c r="D888" s="13">
        <v>2013</v>
      </c>
      <c r="E888" s="13">
        <v>2013</v>
      </c>
      <c r="F888" s="13" t="s">
        <v>98</v>
      </c>
      <c r="G888" s="23">
        <v>157800</v>
      </c>
      <c r="H888" s="23">
        <v>370457</v>
      </c>
      <c r="I888" s="45">
        <v>527018</v>
      </c>
      <c r="J888" s="25">
        <v>0.99980000000000002</v>
      </c>
      <c r="K888" s="25"/>
      <c r="L888" s="25"/>
      <c r="M888" s="25">
        <v>1.15E-2</v>
      </c>
    </row>
    <row r="889" spans="1:13">
      <c r="A889" s="82" t="s">
        <v>149</v>
      </c>
      <c r="B889" s="13" t="s">
        <v>74</v>
      </c>
      <c r="C889" s="13" t="s">
        <v>183</v>
      </c>
      <c r="D889" s="13">
        <v>2013</v>
      </c>
      <c r="E889" s="13">
        <v>2013</v>
      </c>
      <c r="F889" s="13" t="s">
        <v>98</v>
      </c>
      <c r="G889" s="23">
        <v>119515</v>
      </c>
      <c r="H889" s="23">
        <v>258393</v>
      </c>
      <c r="I889" s="45">
        <v>497839</v>
      </c>
      <c r="J889" s="25">
        <v>0.96909999999999996</v>
      </c>
      <c r="K889" s="25"/>
      <c r="L889" s="25"/>
      <c r="M889" s="25">
        <v>3.0099999999999998E-2</v>
      </c>
    </row>
    <row r="890" spans="1:13">
      <c r="A890" s="82" t="s">
        <v>150</v>
      </c>
      <c r="B890" s="13" t="s">
        <v>74</v>
      </c>
      <c r="C890" s="13" t="s">
        <v>183</v>
      </c>
      <c r="D890" s="13">
        <v>2013</v>
      </c>
      <c r="E890" s="13">
        <v>2013</v>
      </c>
      <c r="F890" s="13" t="s">
        <v>98</v>
      </c>
      <c r="G890" s="23">
        <v>32363</v>
      </c>
      <c r="H890" s="23">
        <v>50640</v>
      </c>
      <c r="I890" s="45">
        <v>142920</v>
      </c>
      <c r="J890" s="25">
        <v>0.98050000000000004</v>
      </c>
      <c r="K890" s="25"/>
      <c r="L890" s="25"/>
      <c r="M890" s="25">
        <v>3.5000000000000003E-2</v>
      </c>
    </row>
    <row r="891" spans="1:13">
      <c r="A891" s="82" t="s">
        <v>151</v>
      </c>
      <c r="B891" s="13" t="s">
        <v>75</v>
      </c>
      <c r="C891" s="13" t="s">
        <v>183</v>
      </c>
      <c r="D891" s="13">
        <v>2013</v>
      </c>
      <c r="E891" s="13">
        <v>2013</v>
      </c>
      <c r="F891" s="13" t="s">
        <v>98</v>
      </c>
      <c r="G891" s="23">
        <v>46244</v>
      </c>
      <c r="H891" s="23">
        <v>112092</v>
      </c>
      <c r="I891" s="45">
        <v>185676</v>
      </c>
      <c r="J891" s="25">
        <v>0.97460000000000002</v>
      </c>
      <c r="K891" s="25"/>
      <c r="L891" s="25"/>
      <c r="M891" s="25">
        <v>3.95E-2</v>
      </c>
    </row>
    <row r="892" spans="1:13">
      <c r="A892" s="82" t="s">
        <v>152</v>
      </c>
      <c r="B892" s="13" t="s">
        <v>74</v>
      </c>
      <c r="C892" s="13" t="s">
        <v>183</v>
      </c>
      <c r="D892" s="13">
        <v>2013</v>
      </c>
      <c r="E892" s="13">
        <v>2013</v>
      </c>
      <c r="F892" s="13" t="s">
        <v>98</v>
      </c>
      <c r="G892" s="23">
        <v>9206</v>
      </c>
      <c r="H892" s="23">
        <v>17974</v>
      </c>
      <c r="I892" s="45">
        <v>35606</v>
      </c>
      <c r="J892" s="25">
        <v>0.98560000000000003</v>
      </c>
      <c r="K892" s="25"/>
      <c r="L892" s="25"/>
      <c r="M892" s="25">
        <v>5.9299999999999999E-2</v>
      </c>
    </row>
    <row r="893" spans="1:13">
      <c r="A893" s="82" t="s">
        <v>153</v>
      </c>
      <c r="B893" s="13" t="s">
        <v>74</v>
      </c>
      <c r="C893" s="13" t="s">
        <v>183</v>
      </c>
      <c r="D893" s="13">
        <v>2013</v>
      </c>
      <c r="E893" s="13">
        <v>2013</v>
      </c>
      <c r="F893" s="13" t="s">
        <v>98</v>
      </c>
      <c r="G893" s="23">
        <v>14109</v>
      </c>
      <c r="H893" s="23">
        <v>28928</v>
      </c>
      <c r="I893" s="45">
        <v>87137</v>
      </c>
      <c r="J893" s="25">
        <v>0.54549999999999998</v>
      </c>
      <c r="K893" s="25"/>
      <c r="L893" s="25"/>
      <c r="M893" s="25">
        <v>5.9299999999999999E-2</v>
      </c>
    </row>
    <row r="894" spans="1:13">
      <c r="A894" s="82" t="s">
        <v>154</v>
      </c>
      <c r="B894" s="13" t="s">
        <v>74</v>
      </c>
      <c r="C894" s="13" t="s">
        <v>183</v>
      </c>
      <c r="D894" s="13">
        <v>2013</v>
      </c>
      <c r="E894" s="13">
        <v>2013</v>
      </c>
      <c r="F894" s="13" t="s">
        <v>98</v>
      </c>
      <c r="G894" s="23">
        <v>15221</v>
      </c>
      <c r="H894" s="23">
        <v>34346</v>
      </c>
      <c r="I894" s="45">
        <v>92934</v>
      </c>
      <c r="J894" s="25">
        <v>0.92889999999999995</v>
      </c>
      <c r="K894" s="25"/>
      <c r="L894" s="25"/>
      <c r="M894" s="25">
        <v>5.9299999999999999E-2</v>
      </c>
    </row>
    <row r="895" spans="1:13">
      <c r="A895" s="82" t="s">
        <v>155</v>
      </c>
      <c r="B895" s="13" t="s">
        <v>74</v>
      </c>
      <c r="C895" s="13" t="s">
        <v>183</v>
      </c>
      <c r="D895" s="13">
        <v>2013</v>
      </c>
      <c r="E895" s="13">
        <v>2013</v>
      </c>
      <c r="F895" s="13" t="s">
        <v>98</v>
      </c>
      <c r="G895" s="23">
        <v>51850</v>
      </c>
      <c r="H895" s="23">
        <v>110468</v>
      </c>
      <c r="I895" s="45">
        <v>286918</v>
      </c>
      <c r="J895" s="25">
        <v>0.94520000000000004</v>
      </c>
      <c r="K895" s="25"/>
      <c r="L895" s="25"/>
      <c r="M895" s="25">
        <v>1.54E-2</v>
      </c>
    </row>
    <row r="896" spans="1:13">
      <c r="A896" s="82" t="s">
        <v>156</v>
      </c>
      <c r="B896" s="13" t="s">
        <v>74</v>
      </c>
      <c r="C896" s="13" t="s">
        <v>183</v>
      </c>
      <c r="D896" s="13">
        <v>2013</v>
      </c>
      <c r="E896" s="13">
        <v>2013</v>
      </c>
      <c r="F896" s="13" t="s">
        <v>98</v>
      </c>
      <c r="G896" s="23">
        <v>12043</v>
      </c>
      <c r="H896" s="23">
        <v>23785</v>
      </c>
      <c r="I896" s="45">
        <v>47733</v>
      </c>
      <c r="J896" s="25">
        <v>0.93369999999999997</v>
      </c>
      <c r="K896" s="25"/>
      <c r="L896" s="25"/>
      <c r="M896" s="25">
        <v>5.9299999999999999E-2</v>
      </c>
    </row>
    <row r="897" spans="1:30">
      <c r="A897" s="82" t="s">
        <v>157</v>
      </c>
      <c r="B897" s="13" t="s">
        <v>75</v>
      </c>
      <c r="C897" s="13" t="s">
        <v>183</v>
      </c>
      <c r="D897" s="13">
        <v>2013</v>
      </c>
      <c r="E897" s="13">
        <v>2013</v>
      </c>
      <c r="F897" s="13" t="s">
        <v>98</v>
      </c>
      <c r="G897" s="23">
        <v>12031</v>
      </c>
      <c r="H897" s="23">
        <v>23786</v>
      </c>
      <c r="I897" s="45">
        <v>41020</v>
      </c>
      <c r="J897" s="25">
        <v>0.91339999999999999</v>
      </c>
      <c r="K897" s="25"/>
      <c r="L897" s="25"/>
      <c r="M897" s="25">
        <v>5.9299999999999999E-2</v>
      </c>
    </row>
    <row r="898" spans="1:30">
      <c r="A898" s="82" t="s">
        <v>158</v>
      </c>
      <c r="B898" s="13" t="s">
        <v>75</v>
      </c>
      <c r="C898" s="13" t="s">
        <v>183</v>
      </c>
      <c r="D898" s="13">
        <v>2013</v>
      </c>
      <c r="E898" s="13">
        <v>2013</v>
      </c>
      <c r="F898" s="13" t="s">
        <v>98</v>
      </c>
      <c r="G898" s="23">
        <v>162</v>
      </c>
      <c r="H898" s="23">
        <v>315</v>
      </c>
      <c r="I898" s="45">
        <v>525</v>
      </c>
      <c r="J898" s="25">
        <v>1</v>
      </c>
      <c r="K898" s="25"/>
      <c r="L898" s="25"/>
      <c r="M898" s="25">
        <v>5.9299999999999999E-2</v>
      </c>
    </row>
    <row r="899" spans="1:30">
      <c r="A899" s="82" t="s">
        <v>159</v>
      </c>
      <c r="B899" s="13" t="s">
        <v>75</v>
      </c>
      <c r="C899" s="13" t="s">
        <v>183</v>
      </c>
      <c r="D899" s="13">
        <v>2013</v>
      </c>
      <c r="E899" s="13">
        <v>2013</v>
      </c>
      <c r="F899" s="13" t="s">
        <v>98</v>
      </c>
      <c r="G899" s="23">
        <v>2935</v>
      </c>
      <c r="H899" s="23">
        <v>6569</v>
      </c>
      <c r="I899" s="45">
        <v>11045</v>
      </c>
      <c r="J899" s="25">
        <v>1</v>
      </c>
      <c r="K899" s="25"/>
      <c r="L899" s="25"/>
      <c r="M899" s="25">
        <v>5.9299999999999999E-2</v>
      </c>
    </row>
    <row r="900" spans="1:30">
      <c r="A900" s="82" t="s">
        <v>160</v>
      </c>
      <c r="B900" s="13" t="s">
        <v>74</v>
      </c>
      <c r="C900" s="13" t="s">
        <v>183</v>
      </c>
      <c r="D900" s="13">
        <v>2013</v>
      </c>
      <c r="E900" s="13">
        <v>2013</v>
      </c>
      <c r="F900" s="13" t="s">
        <v>98</v>
      </c>
      <c r="G900" s="23">
        <v>20701</v>
      </c>
      <c r="H900" s="23">
        <v>41502</v>
      </c>
      <c r="I900" s="45">
        <v>71412</v>
      </c>
      <c r="J900" s="25">
        <v>0.95320000000000005</v>
      </c>
      <c r="K900" s="25"/>
      <c r="L900" s="25"/>
      <c r="M900" s="25">
        <v>3.1800000000000002E-2</v>
      </c>
    </row>
    <row r="901" spans="1:30">
      <c r="A901" s="82" t="s">
        <v>161</v>
      </c>
      <c r="B901" s="13" t="s">
        <v>74</v>
      </c>
      <c r="C901" s="13" t="s">
        <v>183</v>
      </c>
      <c r="D901" s="13">
        <v>2013</v>
      </c>
      <c r="E901" s="13">
        <v>2013</v>
      </c>
      <c r="F901" s="13" t="s">
        <v>98</v>
      </c>
      <c r="G901" s="23">
        <v>18898</v>
      </c>
      <c r="H901" s="23">
        <v>35234</v>
      </c>
      <c r="I901" s="45">
        <v>67455</v>
      </c>
      <c r="J901" s="25">
        <v>0.9214</v>
      </c>
      <c r="K901" s="25"/>
      <c r="L901" s="25"/>
      <c r="M901" s="25">
        <v>5.9299999999999999E-2</v>
      </c>
    </row>
    <row r="902" spans="1:30">
      <c r="A902" s="82" t="s">
        <v>162</v>
      </c>
      <c r="B902" s="13" t="s">
        <v>75</v>
      </c>
      <c r="C902" s="13" t="s">
        <v>183</v>
      </c>
      <c r="D902" s="13">
        <v>2013</v>
      </c>
      <c r="E902" s="13">
        <v>2013</v>
      </c>
      <c r="F902" s="13" t="s">
        <v>98</v>
      </c>
      <c r="G902" s="23">
        <v>41491</v>
      </c>
      <c r="H902" s="23">
        <v>91308</v>
      </c>
      <c r="I902" s="45">
        <v>139925</v>
      </c>
      <c r="J902" s="25">
        <v>0.99380000000000002</v>
      </c>
      <c r="K902" s="25"/>
      <c r="L902" s="25"/>
      <c r="M902" s="25">
        <v>8.0999999999999996E-3</v>
      </c>
    </row>
    <row r="903" spans="1:30">
      <c r="A903" s="82" t="s">
        <v>163</v>
      </c>
      <c r="B903" s="13" t="s">
        <v>75</v>
      </c>
      <c r="C903" s="13" t="s">
        <v>183</v>
      </c>
      <c r="D903" s="13">
        <v>2013</v>
      </c>
      <c r="E903" s="13">
        <v>2013</v>
      </c>
      <c r="F903" s="13" t="s">
        <v>98</v>
      </c>
      <c r="G903" s="23">
        <v>5201</v>
      </c>
      <c r="H903" s="23">
        <v>12477</v>
      </c>
      <c r="I903" s="45">
        <v>24112</v>
      </c>
      <c r="J903" s="25">
        <v>0.94379999999999997</v>
      </c>
      <c r="K903" s="25"/>
      <c r="L903" s="25"/>
      <c r="M903" s="25">
        <v>5.9299999999999999E-2</v>
      </c>
    </row>
    <row r="904" spans="1:30">
      <c r="A904" s="82" t="s">
        <v>164</v>
      </c>
      <c r="B904" s="13" t="s">
        <v>75</v>
      </c>
      <c r="C904" s="13" t="s">
        <v>183</v>
      </c>
      <c r="D904" s="13">
        <v>2013</v>
      </c>
      <c r="E904" s="13">
        <v>2013</v>
      </c>
      <c r="F904" s="13" t="s">
        <v>98</v>
      </c>
      <c r="G904" s="23">
        <v>4171</v>
      </c>
      <c r="H904" s="23">
        <v>9632</v>
      </c>
      <c r="I904" s="45">
        <v>17549</v>
      </c>
      <c r="J904" s="25">
        <v>0.9385</v>
      </c>
      <c r="K904" s="25"/>
      <c r="L904" s="25"/>
      <c r="M904" s="25">
        <v>5.9299999999999999E-2</v>
      </c>
    </row>
    <row r="905" spans="1:30">
      <c r="A905" s="82" t="s">
        <v>165</v>
      </c>
      <c r="B905" s="13" t="s">
        <v>75</v>
      </c>
      <c r="C905" s="13" t="s">
        <v>183</v>
      </c>
      <c r="D905" s="13">
        <v>2013</v>
      </c>
      <c r="E905" s="13">
        <v>2013</v>
      </c>
      <c r="F905" s="13" t="s">
        <v>98</v>
      </c>
      <c r="G905" s="23">
        <v>786</v>
      </c>
      <c r="H905" s="23">
        <v>1587</v>
      </c>
      <c r="I905" s="45">
        <v>2780</v>
      </c>
      <c r="J905" s="25">
        <v>0.97299999999999998</v>
      </c>
      <c r="K905" s="25"/>
      <c r="L905" s="25"/>
      <c r="M905" s="25">
        <v>5.9299999999999999E-2</v>
      </c>
    </row>
    <row r="906" spans="1:30">
      <c r="A906" s="82" t="s">
        <v>166</v>
      </c>
      <c r="B906" s="13" t="s">
        <v>74</v>
      </c>
      <c r="C906" s="13" t="s">
        <v>183</v>
      </c>
      <c r="D906" s="13">
        <v>2013</v>
      </c>
      <c r="E906" s="13">
        <v>2013</v>
      </c>
      <c r="F906" s="13" t="s">
        <v>98</v>
      </c>
      <c r="G906" s="23">
        <v>46787</v>
      </c>
      <c r="H906" s="23">
        <v>116280</v>
      </c>
      <c r="I906" s="45">
        <v>180558</v>
      </c>
      <c r="J906" s="25">
        <v>1</v>
      </c>
      <c r="K906" s="25"/>
      <c r="L906" s="25"/>
      <c r="M906" s="25">
        <v>5.9299999999999999E-2</v>
      </c>
    </row>
    <row r="907" spans="1:30">
      <c r="A907" s="82" t="s">
        <v>167</v>
      </c>
      <c r="B907" s="13" t="s">
        <v>75</v>
      </c>
      <c r="C907" s="13" t="s">
        <v>183</v>
      </c>
      <c r="D907" s="13">
        <v>2013</v>
      </c>
      <c r="E907" s="13">
        <v>2013</v>
      </c>
      <c r="F907" s="13" t="s">
        <v>98</v>
      </c>
      <c r="G907" s="23">
        <v>2880</v>
      </c>
      <c r="H907" s="23">
        <v>5271</v>
      </c>
      <c r="I907" s="45">
        <v>8437</v>
      </c>
      <c r="J907" s="25">
        <v>0.92949999999999999</v>
      </c>
      <c r="K907" s="25"/>
      <c r="L907" s="25"/>
      <c r="M907" s="25">
        <v>5.9299999999999999E-2</v>
      </c>
    </row>
    <row r="908" spans="1:30">
      <c r="A908" s="82" t="s">
        <v>168</v>
      </c>
      <c r="B908" s="13" t="s">
        <v>74</v>
      </c>
      <c r="C908" s="13" t="s">
        <v>183</v>
      </c>
      <c r="D908" s="13">
        <v>2013</v>
      </c>
      <c r="E908" s="13">
        <v>2013</v>
      </c>
      <c r="F908" s="13" t="s">
        <v>98</v>
      </c>
      <c r="G908" s="23">
        <v>32846</v>
      </c>
      <c r="H908" s="23">
        <v>68510</v>
      </c>
      <c r="I908" s="45">
        <v>128121</v>
      </c>
      <c r="J908" s="25">
        <v>0.99029999999999996</v>
      </c>
      <c r="K908" s="25"/>
      <c r="L908" s="25"/>
      <c r="M908" s="25">
        <v>1.1599999999999999E-2</v>
      </c>
    </row>
    <row r="909" spans="1:30">
      <c r="A909" s="82" t="s">
        <v>169</v>
      </c>
      <c r="B909" s="13" t="s">
        <v>74</v>
      </c>
      <c r="C909" s="13" t="s">
        <v>183</v>
      </c>
      <c r="D909" s="13">
        <v>2013</v>
      </c>
      <c r="E909" s="13">
        <v>2013</v>
      </c>
      <c r="F909" s="13" t="s">
        <v>98</v>
      </c>
      <c r="G909" s="23">
        <v>7919</v>
      </c>
      <c r="H909" s="23">
        <v>17054</v>
      </c>
      <c r="I909" s="45">
        <v>32614</v>
      </c>
      <c r="J909" s="25">
        <v>0.20050000000000001</v>
      </c>
      <c r="K909" s="25"/>
      <c r="L909" s="25"/>
      <c r="M909" s="25">
        <v>5.9299999999999999E-2</v>
      </c>
    </row>
    <row r="910" spans="1:30">
      <c r="A910" s="82" t="s">
        <v>170</v>
      </c>
      <c r="B910" s="13" t="s">
        <v>75</v>
      </c>
      <c r="C910" s="13" t="s">
        <v>183</v>
      </c>
      <c r="D910" s="13">
        <v>2013</v>
      </c>
      <c r="E910" s="13">
        <v>2013</v>
      </c>
      <c r="F910" s="13" t="s">
        <v>98</v>
      </c>
      <c r="G910" s="23">
        <v>5754</v>
      </c>
      <c r="H910" s="23">
        <v>12985</v>
      </c>
      <c r="I910" s="45">
        <v>20388</v>
      </c>
      <c r="J910" s="25">
        <v>1</v>
      </c>
      <c r="K910" s="25"/>
      <c r="L910" s="25"/>
      <c r="M910" s="25">
        <v>5.9299999999999999E-2</v>
      </c>
    </row>
    <row r="911" spans="1:30">
      <c r="A911" s="48" t="s">
        <v>276</v>
      </c>
      <c r="B911" s="13" t="s">
        <v>66</v>
      </c>
      <c r="C911" s="13" t="s">
        <v>62</v>
      </c>
      <c r="D911" s="13">
        <v>2013</v>
      </c>
      <c r="E911" s="13">
        <v>2013</v>
      </c>
      <c r="F911" s="13" t="s">
        <v>98</v>
      </c>
      <c r="G911" s="110"/>
      <c r="H911" s="110"/>
      <c r="I911" s="110"/>
      <c r="J911" s="111"/>
      <c r="K911" s="111"/>
      <c r="L911" s="25">
        <v>0.254</v>
      </c>
      <c r="M911" s="25">
        <v>5.3999999999999999E-2</v>
      </c>
    </row>
    <row r="912" spans="1:30">
      <c r="A912" s="48" t="s">
        <v>171</v>
      </c>
      <c r="B912" s="13" t="s">
        <v>66</v>
      </c>
      <c r="C912" s="13" t="s">
        <v>62</v>
      </c>
      <c r="D912" s="13">
        <v>2013</v>
      </c>
      <c r="E912" s="13">
        <v>2013</v>
      </c>
      <c r="F912" s="13" t="s">
        <v>98</v>
      </c>
      <c r="G912" s="23">
        <v>1926913</v>
      </c>
      <c r="H912" s="23">
        <v>4202850</v>
      </c>
      <c r="I912" s="45">
        <v>8381949</v>
      </c>
      <c r="J912" s="25">
        <v>0.9708</v>
      </c>
      <c r="K912" s="25"/>
      <c r="L912" s="25"/>
      <c r="M912" s="25">
        <v>2.9899999999999999E-2</v>
      </c>
      <c r="N912" s="13"/>
      <c r="O912" s="13"/>
      <c r="P912" s="13"/>
      <c r="Q912" s="13"/>
      <c r="R912" s="13"/>
      <c r="S912" s="13"/>
      <c r="T912" s="13"/>
      <c r="U912" s="13"/>
      <c r="V912" s="13"/>
      <c r="W912" s="13"/>
      <c r="X912" s="13"/>
      <c r="Y912" s="13"/>
      <c r="Z912" s="13"/>
      <c r="AA912" s="13"/>
      <c r="AB912" s="13"/>
      <c r="AC912" s="13"/>
      <c r="AD912" s="13"/>
    </row>
    <row r="913" spans="1:13">
      <c r="A913" s="48" t="s">
        <v>172</v>
      </c>
      <c r="B913" s="13" t="s">
        <v>74</v>
      </c>
      <c r="C913" s="13" t="s">
        <v>62</v>
      </c>
      <c r="D913" s="13">
        <v>2013</v>
      </c>
      <c r="E913" s="13">
        <v>2013</v>
      </c>
      <c r="F913" s="13" t="s">
        <v>98</v>
      </c>
      <c r="G913" s="23">
        <v>62980</v>
      </c>
      <c r="H913" s="23">
        <v>126214</v>
      </c>
      <c r="I913" s="45">
        <v>276668</v>
      </c>
      <c r="J913" s="25">
        <v>0.91410000000000002</v>
      </c>
      <c r="K913" s="25"/>
      <c r="L913" s="25"/>
      <c r="M913" s="25">
        <v>4.1000000000000002E-2</v>
      </c>
    </row>
    <row r="914" spans="1:13">
      <c r="A914" s="48" t="s">
        <v>173</v>
      </c>
      <c r="B914" s="13" t="s">
        <v>75</v>
      </c>
      <c r="C914" s="13" t="s">
        <v>62</v>
      </c>
      <c r="D914" s="13">
        <v>2013</v>
      </c>
      <c r="E914" s="13">
        <v>2013</v>
      </c>
      <c r="F914" s="13" t="s">
        <v>98</v>
      </c>
      <c r="G914" s="23">
        <v>85</v>
      </c>
      <c r="H914" s="23">
        <v>153</v>
      </c>
      <c r="I914" s="45">
        <v>195</v>
      </c>
      <c r="J914" s="25">
        <v>1</v>
      </c>
      <c r="K914" s="25"/>
      <c r="L914" s="25"/>
      <c r="M914" s="25">
        <v>6.13E-2</v>
      </c>
    </row>
    <row r="915" spans="1:13">
      <c r="A915" s="48" t="s">
        <v>174</v>
      </c>
      <c r="B915" s="13" t="s">
        <v>75</v>
      </c>
      <c r="C915" s="13" t="s">
        <v>62</v>
      </c>
      <c r="D915" s="13">
        <v>2013</v>
      </c>
      <c r="E915" s="13">
        <v>2013</v>
      </c>
      <c r="F915" s="13" t="s">
        <v>98</v>
      </c>
      <c r="G915" s="23">
        <v>1717</v>
      </c>
      <c r="H915" s="23">
        <v>3262</v>
      </c>
      <c r="I915" s="45">
        <v>4602</v>
      </c>
      <c r="J915" s="25">
        <v>0.97319999999999995</v>
      </c>
      <c r="K915" s="25"/>
      <c r="L915" s="25"/>
      <c r="M915" s="25">
        <v>6.13E-2</v>
      </c>
    </row>
    <row r="916" spans="1:13">
      <c r="A916" s="48" t="s">
        <v>175</v>
      </c>
      <c r="B916" s="13" t="s">
        <v>75</v>
      </c>
      <c r="C916" s="13" t="s">
        <v>62</v>
      </c>
      <c r="D916" s="13">
        <v>2013</v>
      </c>
      <c r="E916" s="13">
        <v>2013</v>
      </c>
      <c r="F916" s="13" t="s">
        <v>98</v>
      </c>
      <c r="G916" s="23">
        <v>14409</v>
      </c>
      <c r="H916" s="23">
        <v>29770</v>
      </c>
      <c r="I916" s="45">
        <v>52492</v>
      </c>
      <c r="J916" s="25">
        <v>0.9415</v>
      </c>
      <c r="K916" s="25"/>
      <c r="L916" s="25"/>
      <c r="M916" s="25">
        <v>6.13E-2</v>
      </c>
    </row>
    <row r="917" spans="1:13">
      <c r="A917" s="48" t="s">
        <v>176</v>
      </c>
      <c r="B917" s="13" t="s">
        <v>75</v>
      </c>
      <c r="C917" s="13" t="s">
        <v>62</v>
      </c>
      <c r="D917" s="13">
        <v>2013</v>
      </c>
      <c r="E917" s="13">
        <v>2013</v>
      </c>
      <c r="F917" s="13" t="s">
        <v>98</v>
      </c>
      <c r="G917" s="23">
        <v>2571</v>
      </c>
      <c r="H917" s="23">
        <v>5023</v>
      </c>
      <c r="I917" s="45">
        <v>6967</v>
      </c>
      <c r="J917" s="25">
        <v>0.98170000000000002</v>
      </c>
      <c r="K917" s="25"/>
      <c r="L917" s="25"/>
      <c r="M917" s="25">
        <v>6.13E-2</v>
      </c>
    </row>
    <row r="918" spans="1:13">
      <c r="A918" s="48" t="s">
        <v>177</v>
      </c>
      <c r="B918" s="13" t="s">
        <v>75</v>
      </c>
      <c r="C918" s="13" t="s">
        <v>62</v>
      </c>
      <c r="D918" s="13">
        <v>2013</v>
      </c>
      <c r="E918" s="13">
        <v>2013</v>
      </c>
      <c r="F918" s="13" t="s">
        <v>98</v>
      </c>
      <c r="G918" s="23">
        <v>733</v>
      </c>
      <c r="H918" s="23">
        <v>1840</v>
      </c>
      <c r="I918" s="45">
        <v>4948</v>
      </c>
      <c r="J918" s="25">
        <v>0.98040000000000005</v>
      </c>
      <c r="K918" s="25"/>
      <c r="L918" s="25"/>
      <c r="M918" s="25">
        <v>6.13E-2</v>
      </c>
    </row>
    <row r="919" spans="1:13">
      <c r="A919" s="48" t="s">
        <v>178</v>
      </c>
      <c r="B919" s="13" t="s">
        <v>74</v>
      </c>
      <c r="C919" s="13" t="s">
        <v>62</v>
      </c>
      <c r="D919" s="13">
        <v>2013</v>
      </c>
      <c r="E919" s="13">
        <v>2013</v>
      </c>
      <c r="F919" s="13" t="s">
        <v>98</v>
      </c>
      <c r="G919" s="23">
        <v>33077</v>
      </c>
      <c r="H919" s="23">
        <v>68625</v>
      </c>
      <c r="I919" s="45">
        <v>159938</v>
      </c>
      <c r="J919" s="25">
        <v>0.9496</v>
      </c>
      <c r="K919" s="25"/>
      <c r="L919" s="25"/>
      <c r="M919" s="25">
        <v>2.24E-2</v>
      </c>
    </row>
    <row r="920" spans="1:13">
      <c r="A920" s="48" t="s">
        <v>179</v>
      </c>
      <c r="B920" s="13" t="s">
        <v>75</v>
      </c>
      <c r="C920" s="13" t="s">
        <v>62</v>
      </c>
      <c r="D920" s="13">
        <v>2013</v>
      </c>
      <c r="E920" s="13">
        <v>2013</v>
      </c>
      <c r="F920" s="13" t="s">
        <v>98</v>
      </c>
      <c r="G920" s="23">
        <v>2542</v>
      </c>
      <c r="H920" s="23">
        <v>5149</v>
      </c>
      <c r="I920" s="45">
        <v>8002</v>
      </c>
      <c r="J920" s="25">
        <v>1</v>
      </c>
      <c r="K920" s="25"/>
      <c r="L920" s="25"/>
      <c r="M920" s="25">
        <v>6.13E-2</v>
      </c>
    </row>
    <row r="921" spans="1:13">
      <c r="A921" s="48" t="s">
        <v>180</v>
      </c>
      <c r="B921" s="13" t="s">
        <v>75</v>
      </c>
      <c r="C921" s="13" t="s">
        <v>62</v>
      </c>
      <c r="D921" s="13">
        <v>2013</v>
      </c>
      <c r="E921" s="13">
        <v>2013</v>
      </c>
      <c r="F921" s="13" t="s">
        <v>98</v>
      </c>
      <c r="G921" s="23">
        <v>6409</v>
      </c>
      <c r="H921" s="23">
        <v>11947</v>
      </c>
      <c r="I921" s="45">
        <v>19911</v>
      </c>
      <c r="J921" s="25">
        <v>0.99239999999999995</v>
      </c>
      <c r="K921" s="25"/>
      <c r="L921" s="25"/>
      <c r="M921" s="25">
        <v>6.13E-2</v>
      </c>
    </row>
    <row r="922" spans="1:13">
      <c r="A922" s="82" t="s">
        <v>122</v>
      </c>
      <c r="B922" s="13" t="s">
        <v>74</v>
      </c>
      <c r="C922" s="13" t="s">
        <v>62</v>
      </c>
      <c r="D922" s="13">
        <v>2013</v>
      </c>
      <c r="E922" s="13">
        <v>2013</v>
      </c>
      <c r="F922" s="13" t="s">
        <v>98</v>
      </c>
      <c r="G922" s="23">
        <v>91601</v>
      </c>
      <c r="H922" s="23">
        <v>220493</v>
      </c>
      <c r="I922" s="45">
        <v>336953</v>
      </c>
      <c r="J922" s="25">
        <v>0.95979999999999999</v>
      </c>
      <c r="K922" s="25"/>
      <c r="L922" s="25"/>
      <c r="M922" s="25">
        <v>5.4999999999999997E-3</v>
      </c>
    </row>
    <row r="923" spans="1:13">
      <c r="A923" s="82" t="s">
        <v>123</v>
      </c>
      <c r="B923" s="13" t="s">
        <v>75</v>
      </c>
      <c r="C923" s="13" t="s">
        <v>62</v>
      </c>
      <c r="D923" s="13">
        <v>2013</v>
      </c>
      <c r="E923" s="13">
        <v>2013</v>
      </c>
      <c r="F923" s="13" t="s">
        <v>98</v>
      </c>
      <c r="G923" s="23">
        <v>1451</v>
      </c>
      <c r="H923" s="23">
        <v>3606</v>
      </c>
      <c r="I923" s="45">
        <v>7722</v>
      </c>
      <c r="J923" s="25">
        <v>1</v>
      </c>
      <c r="K923" s="25"/>
      <c r="L923" s="25"/>
      <c r="M923" s="25">
        <v>6.13E-2</v>
      </c>
    </row>
    <row r="924" spans="1:13">
      <c r="A924" s="82" t="s">
        <v>124</v>
      </c>
      <c r="B924" s="13" t="s">
        <v>75</v>
      </c>
      <c r="C924" s="13" t="s">
        <v>62</v>
      </c>
      <c r="D924" s="13">
        <v>2013</v>
      </c>
      <c r="E924" s="13">
        <v>2013</v>
      </c>
      <c r="F924" s="13" t="s">
        <v>98</v>
      </c>
      <c r="G924" s="23">
        <v>8426</v>
      </c>
      <c r="H924" s="23">
        <v>15819</v>
      </c>
      <c r="I924" s="45">
        <v>28165</v>
      </c>
      <c r="J924" s="25">
        <v>0.98919999999999997</v>
      </c>
      <c r="K924" s="25"/>
      <c r="L924" s="25"/>
      <c r="M924" s="25">
        <v>6.13E-2</v>
      </c>
    </row>
    <row r="925" spans="1:13">
      <c r="A925" s="82" t="s">
        <v>125</v>
      </c>
      <c r="B925" s="13" t="s">
        <v>75</v>
      </c>
      <c r="C925" s="13" t="s">
        <v>62</v>
      </c>
      <c r="D925" s="13">
        <v>2013</v>
      </c>
      <c r="E925" s="13">
        <v>2013</v>
      </c>
      <c r="F925" s="13" t="s">
        <v>98</v>
      </c>
      <c r="G925" s="23">
        <v>14164</v>
      </c>
      <c r="H925" s="23">
        <v>36277</v>
      </c>
      <c r="I925" s="45">
        <v>59955</v>
      </c>
      <c r="J925" s="25">
        <v>1</v>
      </c>
      <c r="K925" s="25"/>
      <c r="L925" s="25"/>
      <c r="M925" s="25">
        <v>6.13E-2</v>
      </c>
    </row>
    <row r="926" spans="1:13">
      <c r="A926" s="82" t="s">
        <v>126</v>
      </c>
      <c r="B926" s="13" t="s">
        <v>75</v>
      </c>
      <c r="C926" s="13" t="s">
        <v>62</v>
      </c>
      <c r="D926" s="13">
        <v>2013</v>
      </c>
      <c r="E926" s="13">
        <v>2013</v>
      </c>
      <c r="F926" s="13" t="s">
        <v>98</v>
      </c>
      <c r="G926" s="23">
        <v>1038</v>
      </c>
      <c r="H926" s="23">
        <v>2058</v>
      </c>
      <c r="I926" s="45">
        <v>3664</v>
      </c>
      <c r="J926" s="25">
        <v>1</v>
      </c>
      <c r="K926" s="25"/>
      <c r="L926" s="25"/>
      <c r="M926" s="25">
        <v>6.13E-2</v>
      </c>
    </row>
    <row r="927" spans="1:13">
      <c r="A927" s="82" t="s">
        <v>127</v>
      </c>
      <c r="B927" s="13" t="s">
        <v>75</v>
      </c>
      <c r="C927" s="13" t="s">
        <v>62</v>
      </c>
      <c r="D927" s="13">
        <v>2013</v>
      </c>
      <c r="E927" s="13">
        <v>2013</v>
      </c>
      <c r="F927" s="13" t="s">
        <v>98</v>
      </c>
      <c r="G927" s="23">
        <v>59622</v>
      </c>
      <c r="H927" s="23">
        <v>144678</v>
      </c>
      <c r="I927" s="45">
        <v>262147</v>
      </c>
      <c r="J927" s="25">
        <v>0.99139999999999995</v>
      </c>
      <c r="K927" s="25"/>
      <c r="L927" s="25"/>
      <c r="M927" s="25">
        <v>2.6599999999999999E-2</v>
      </c>
    </row>
    <row r="928" spans="1:13">
      <c r="A928" s="82" t="s">
        <v>128</v>
      </c>
      <c r="B928" s="13" t="s">
        <v>75</v>
      </c>
      <c r="C928" s="13" t="s">
        <v>62</v>
      </c>
      <c r="D928" s="13">
        <v>2013</v>
      </c>
      <c r="E928" s="13">
        <v>2013</v>
      </c>
      <c r="F928" s="13" t="s">
        <v>98</v>
      </c>
      <c r="G928" s="23">
        <v>10012</v>
      </c>
      <c r="H928" s="23">
        <v>23729</v>
      </c>
      <c r="I928" s="45">
        <v>40269</v>
      </c>
      <c r="J928" s="25">
        <v>0.98360000000000003</v>
      </c>
      <c r="K928" s="25"/>
      <c r="L928" s="25"/>
      <c r="M928" s="25">
        <v>6.13E-2</v>
      </c>
    </row>
    <row r="929" spans="1:13">
      <c r="A929" s="82" t="s">
        <v>129</v>
      </c>
      <c r="B929" s="13" t="s">
        <v>75</v>
      </c>
      <c r="C929" s="13" t="s">
        <v>62</v>
      </c>
      <c r="D929" s="13">
        <v>2013</v>
      </c>
      <c r="E929" s="13">
        <v>2013</v>
      </c>
      <c r="F929" s="13" t="s">
        <v>98</v>
      </c>
      <c r="G929" s="23">
        <v>5165</v>
      </c>
      <c r="H929" s="23">
        <v>10263</v>
      </c>
      <c r="I929" s="45">
        <v>18382</v>
      </c>
      <c r="J929" s="25">
        <v>0.96089999999999998</v>
      </c>
      <c r="K929" s="25"/>
      <c r="L929" s="25"/>
      <c r="M929" s="25">
        <v>6.13E-2</v>
      </c>
    </row>
    <row r="930" spans="1:13">
      <c r="A930" s="82" t="s">
        <v>130</v>
      </c>
      <c r="B930" s="13" t="s">
        <v>75</v>
      </c>
      <c r="C930" s="13" t="s">
        <v>62</v>
      </c>
      <c r="D930" s="13">
        <v>2013</v>
      </c>
      <c r="E930" s="13">
        <v>2013</v>
      </c>
      <c r="F930" s="13" t="s">
        <v>98</v>
      </c>
      <c r="G930" s="23">
        <v>1419</v>
      </c>
      <c r="H930" s="23">
        <v>2954</v>
      </c>
      <c r="I930" s="45">
        <v>4973</v>
      </c>
      <c r="J930" s="25">
        <v>0.98919999999999997</v>
      </c>
      <c r="K930" s="25"/>
      <c r="L930" s="25"/>
      <c r="M930" s="25">
        <v>6.13E-2</v>
      </c>
    </row>
    <row r="931" spans="1:13">
      <c r="A931" s="82" t="s">
        <v>131</v>
      </c>
      <c r="B931" s="13" t="s">
        <v>76</v>
      </c>
      <c r="C931" s="13" t="s">
        <v>62</v>
      </c>
      <c r="D931" s="13">
        <v>2013</v>
      </c>
      <c r="E931" s="13">
        <v>2013</v>
      </c>
      <c r="F931" s="13" t="s">
        <v>98</v>
      </c>
      <c r="G931" s="23">
        <v>549697</v>
      </c>
      <c r="H931" s="23">
        <v>1134472</v>
      </c>
      <c r="I931" s="45">
        <v>2577194</v>
      </c>
      <c r="J931" s="25">
        <v>0.96709999999999996</v>
      </c>
      <c r="K931" s="25"/>
      <c r="L931" s="25"/>
      <c r="M931" s="25">
        <v>2.1100000000000001E-2</v>
      </c>
    </row>
    <row r="932" spans="1:13">
      <c r="A932" s="82" t="s">
        <v>132</v>
      </c>
      <c r="B932" s="13" t="s">
        <v>75</v>
      </c>
      <c r="C932" s="13" t="s">
        <v>62</v>
      </c>
      <c r="D932" s="13">
        <v>2013</v>
      </c>
      <c r="E932" s="13">
        <v>2013</v>
      </c>
      <c r="F932" s="13" t="s">
        <v>98</v>
      </c>
      <c r="G932" s="23">
        <v>10722</v>
      </c>
      <c r="H932" s="23">
        <v>27189</v>
      </c>
      <c r="I932" s="45">
        <v>50257</v>
      </c>
      <c r="J932" s="25">
        <v>0.97819999999999996</v>
      </c>
      <c r="K932" s="25"/>
      <c r="L932" s="25"/>
      <c r="M932" s="25">
        <v>6.13E-2</v>
      </c>
    </row>
    <row r="933" spans="1:13">
      <c r="A933" s="82" t="s">
        <v>133</v>
      </c>
      <c r="B933" s="13" t="s">
        <v>75</v>
      </c>
      <c r="C933" s="13" t="s">
        <v>62</v>
      </c>
      <c r="D933" s="13">
        <v>2013</v>
      </c>
      <c r="E933" s="13">
        <v>2013</v>
      </c>
      <c r="F933" s="13" t="s">
        <v>98</v>
      </c>
      <c r="G933" s="23">
        <v>5648</v>
      </c>
      <c r="H933" s="23">
        <v>9542</v>
      </c>
      <c r="I933" s="45">
        <v>24775</v>
      </c>
      <c r="J933" s="25">
        <v>0.9506</v>
      </c>
      <c r="K933" s="25"/>
      <c r="L933" s="25"/>
      <c r="M933" s="25">
        <v>6.13E-2</v>
      </c>
    </row>
    <row r="934" spans="1:13">
      <c r="A934" s="82" t="s">
        <v>134</v>
      </c>
      <c r="B934" s="13" t="s">
        <v>75</v>
      </c>
      <c r="C934" s="13" t="s">
        <v>62</v>
      </c>
      <c r="D934" s="13">
        <v>2013</v>
      </c>
      <c r="E934" s="13">
        <v>2013</v>
      </c>
      <c r="F934" s="13" t="s">
        <v>98</v>
      </c>
      <c r="G934" s="23">
        <v>913</v>
      </c>
      <c r="H934" s="23">
        <v>1828</v>
      </c>
      <c r="I934" s="45">
        <v>2942</v>
      </c>
      <c r="J934" s="25">
        <v>0.91110000000000002</v>
      </c>
      <c r="K934" s="25"/>
      <c r="L934" s="25"/>
      <c r="M934" s="25">
        <v>6.13E-2</v>
      </c>
    </row>
    <row r="935" spans="1:13">
      <c r="A935" s="82" t="s">
        <v>135</v>
      </c>
      <c r="B935" s="13" t="s">
        <v>75</v>
      </c>
      <c r="C935" s="13" t="s">
        <v>62</v>
      </c>
      <c r="D935" s="13">
        <v>2013</v>
      </c>
      <c r="E935" s="13">
        <v>2013</v>
      </c>
      <c r="F935" s="13" t="s">
        <v>98</v>
      </c>
      <c r="G935" s="23">
        <v>6971</v>
      </c>
      <c r="H935" s="23">
        <v>13205</v>
      </c>
      <c r="I935" s="45">
        <v>24475</v>
      </c>
      <c r="J935" s="25">
        <v>1</v>
      </c>
      <c r="K935" s="25"/>
      <c r="L935" s="25"/>
      <c r="M935" s="25">
        <v>6.13E-2</v>
      </c>
    </row>
    <row r="936" spans="1:13">
      <c r="A936" s="82" t="s">
        <v>136</v>
      </c>
      <c r="B936" s="13" t="s">
        <v>75</v>
      </c>
      <c r="C936" s="13" t="s">
        <v>62</v>
      </c>
      <c r="D936" s="13">
        <v>2013</v>
      </c>
      <c r="E936" s="13">
        <v>2013</v>
      </c>
      <c r="F936" s="13" t="s">
        <v>98</v>
      </c>
      <c r="G936" s="23">
        <v>22906</v>
      </c>
      <c r="H936" s="23">
        <v>55780</v>
      </c>
      <c r="I936" s="45">
        <v>89158</v>
      </c>
      <c r="J936" s="25">
        <v>0.99780000000000002</v>
      </c>
      <c r="K936" s="25"/>
      <c r="L936" s="25"/>
      <c r="M936" s="25">
        <v>3.8E-3</v>
      </c>
    </row>
    <row r="937" spans="1:13">
      <c r="A937" s="82" t="s">
        <v>137</v>
      </c>
      <c r="B937" s="13" t="s">
        <v>75</v>
      </c>
      <c r="C937" s="13" t="s">
        <v>62</v>
      </c>
      <c r="D937" s="13">
        <v>2013</v>
      </c>
      <c r="E937" s="13">
        <v>2013</v>
      </c>
      <c r="F937" s="13" t="s">
        <v>98</v>
      </c>
      <c r="G937" s="23">
        <v>433</v>
      </c>
      <c r="H937" s="23">
        <v>955</v>
      </c>
      <c r="I937" s="45">
        <v>2065</v>
      </c>
      <c r="J937" s="25">
        <v>1</v>
      </c>
      <c r="K937" s="25"/>
      <c r="L937" s="25"/>
      <c r="M937" s="25">
        <v>6.13E-2</v>
      </c>
    </row>
    <row r="938" spans="1:13">
      <c r="A938" s="82" t="s">
        <v>138</v>
      </c>
      <c r="B938" s="13" t="s">
        <v>75</v>
      </c>
      <c r="C938" s="13" t="s">
        <v>62</v>
      </c>
      <c r="D938" s="13">
        <v>2013</v>
      </c>
      <c r="E938" s="13">
        <v>2013</v>
      </c>
      <c r="F938" s="13" t="s">
        <v>98</v>
      </c>
      <c r="G938" s="23">
        <v>335</v>
      </c>
      <c r="H938" s="23">
        <v>606</v>
      </c>
      <c r="I938" s="45">
        <v>1568</v>
      </c>
      <c r="J938" s="25">
        <v>1</v>
      </c>
      <c r="K938" s="25"/>
      <c r="L938" s="25"/>
      <c r="M938" s="25">
        <v>6.13E-2</v>
      </c>
    </row>
    <row r="939" spans="1:13">
      <c r="A939" s="82" t="s">
        <v>139</v>
      </c>
      <c r="B939" s="13" t="s">
        <v>75</v>
      </c>
      <c r="C939" s="13" t="s">
        <v>62</v>
      </c>
      <c r="D939" s="13">
        <v>2013</v>
      </c>
      <c r="E939" s="13">
        <v>2013</v>
      </c>
      <c r="F939" s="13" t="s">
        <v>98</v>
      </c>
      <c r="G939" s="23">
        <v>21740</v>
      </c>
      <c r="H939" s="23">
        <v>50064</v>
      </c>
      <c r="I939" s="45">
        <v>117627</v>
      </c>
      <c r="J939" s="25">
        <v>1</v>
      </c>
      <c r="K939" s="25"/>
      <c r="L939" s="25"/>
      <c r="M939" s="25">
        <v>1.5699999999999999E-2</v>
      </c>
    </row>
    <row r="940" spans="1:13">
      <c r="A940" s="82" t="s">
        <v>140</v>
      </c>
      <c r="B940" s="13" t="s">
        <v>75</v>
      </c>
      <c r="C940" s="13" t="s">
        <v>62</v>
      </c>
      <c r="D940" s="13">
        <v>2013</v>
      </c>
      <c r="E940" s="13">
        <v>2013</v>
      </c>
      <c r="F940" s="13" t="s">
        <v>98</v>
      </c>
      <c r="G940" s="23">
        <v>3358</v>
      </c>
      <c r="H940" s="23">
        <v>7097</v>
      </c>
      <c r="I940" s="45">
        <v>18979</v>
      </c>
      <c r="J940" s="25">
        <v>0.6341</v>
      </c>
      <c r="K940" s="25"/>
      <c r="L940" s="25"/>
      <c r="M940" s="25">
        <v>6.13E-2</v>
      </c>
    </row>
    <row r="941" spans="1:13">
      <c r="A941" s="82" t="s">
        <v>141</v>
      </c>
      <c r="B941" s="13" t="s">
        <v>75</v>
      </c>
      <c r="C941" s="13" t="s">
        <v>62</v>
      </c>
      <c r="D941" s="13">
        <v>2013</v>
      </c>
      <c r="E941" s="13">
        <v>2013</v>
      </c>
      <c r="F941" s="13" t="s">
        <v>98</v>
      </c>
      <c r="G941" s="23">
        <v>3840</v>
      </c>
      <c r="H941" s="23">
        <v>7327</v>
      </c>
      <c r="I941" s="45">
        <v>12104</v>
      </c>
      <c r="J941" s="25">
        <v>1</v>
      </c>
      <c r="K941" s="25"/>
      <c r="L941" s="25"/>
      <c r="M941" s="25">
        <v>6.13E-2</v>
      </c>
    </row>
    <row r="942" spans="1:13">
      <c r="A942" s="82" t="s">
        <v>142</v>
      </c>
      <c r="B942" s="13" t="s">
        <v>74</v>
      </c>
      <c r="C942" s="13" t="s">
        <v>62</v>
      </c>
      <c r="D942" s="13">
        <v>2013</v>
      </c>
      <c r="E942" s="13">
        <v>2013</v>
      </c>
      <c r="F942" s="13" t="s">
        <v>98</v>
      </c>
      <c r="G942" s="23">
        <v>104202</v>
      </c>
      <c r="H942" s="23">
        <v>230478</v>
      </c>
      <c r="I942" s="45">
        <v>537815</v>
      </c>
      <c r="J942" s="25">
        <v>0.99750000000000005</v>
      </c>
      <c r="K942" s="25"/>
      <c r="L942" s="25"/>
      <c r="M942" s="25">
        <v>1.3100000000000001E-2</v>
      </c>
    </row>
    <row r="943" spans="1:13">
      <c r="A943" s="82" t="s">
        <v>143</v>
      </c>
      <c r="B943" s="13" t="s">
        <v>74</v>
      </c>
      <c r="C943" s="13" t="s">
        <v>62</v>
      </c>
      <c r="D943" s="13">
        <v>2013</v>
      </c>
      <c r="E943" s="13">
        <v>2013</v>
      </c>
      <c r="F943" s="13" t="s">
        <v>98</v>
      </c>
      <c r="G943" s="23">
        <v>8372</v>
      </c>
      <c r="H943" s="23">
        <v>17632</v>
      </c>
      <c r="I943" s="45">
        <v>32662</v>
      </c>
      <c r="J943" s="25">
        <v>0.99450000000000005</v>
      </c>
      <c r="K943" s="25"/>
      <c r="L943" s="25"/>
      <c r="M943" s="25">
        <v>6.13E-2</v>
      </c>
    </row>
    <row r="944" spans="1:13">
      <c r="A944" s="82" t="s">
        <v>144</v>
      </c>
      <c r="B944" s="13" t="s">
        <v>75</v>
      </c>
      <c r="C944" s="13" t="s">
        <v>62</v>
      </c>
      <c r="D944" s="13">
        <v>2013</v>
      </c>
      <c r="E944" s="13">
        <v>2013</v>
      </c>
      <c r="F944" s="13" t="s">
        <v>98</v>
      </c>
      <c r="G944" s="23">
        <v>802</v>
      </c>
      <c r="H944" s="23">
        <v>1729</v>
      </c>
      <c r="I944" s="45">
        <v>3330</v>
      </c>
      <c r="J944" s="25">
        <v>1</v>
      </c>
      <c r="K944" s="25"/>
      <c r="L944" s="25"/>
      <c r="M944" s="25">
        <v>6.13E-2</v>
      </c>
    </row>
    <row r="945" spans="1:13">
      <c r="A945" s="82" t="s">
        <v>145</v>
      </c>
      <c r="B945" s="13" t="s">
        <v>75</v>
      </c>
      <c r="C945" s="13" t="s">
        <v>62</v>
      </c>
      <c r="D945" s="13">
        <v>2013</v>
      </c>
      <c r="E945" s="13">
        <v>2013</v>
      </c>
      <c r="F945" s="13" t="s">
        <v>98</v>
      </c>
      <c r="G945" s="23">
        <v>114243</v>
      </c>
      <c r="H945" s="23">
        <v>274951</v>
      </c>
      <c r="I945" s="45">
        <v>483475</v>
      </c>
      <c r="J945" s="25">
        <v>0.99860000000000004</v>
      </c>
      <c r="K945" s="25"/>
      <c r="L945" s="25"/>
      <c r="M945" s="25">
        <v>3.0200000000000001E-2</v>
      </c>
    </row>
    <row r="946" spans="1:13">
      <c r="A946" s="82" t="s">
        <v>146</v>
      </c>
      <c r="B946" s="13" t="s">
        <v>74</v>
      </c>
      <c r="C946" s="13" t="s">
        <v>62</v>
      </c>
      <c r="D946" s="13">
        <v>2013</v>
      </c>
      <c r="E946" s="13">
        <v>2013</v>
      </c>
      <c r="F946" s="13" t="s">
        <v>98</v>
      </c>
      <c r="G946" s="23">
        <v>93514</v>
      </c>
      <c r="H946" s="23">
        <v>209287</v>
      </c>
      <c r="I946" s="45">
        <v>357297</v>
      </c>
      <c r="J946" s="25">
        <v>0.98860000000000003</v>
      </c>
      <c r="K946" s="25"/>
      <c r="L946" s="25"/>
      <c r="M946" s="25">
        <v>4.5999999999999999E-3</v>
      </c>
    </row>
    <row r="947" spans="1:13">
      <c r="A947" s="82" t="s">
        <v>147</v>
      </c>
      <c r="B947" s="13" t="s">
        <v>75</v>
      </c>
      <c r="C947" s="13" t="s">
        <v>62</v>
      </c>
      <c r="D947" s="13">
        <v>2013</v>
      </c>
      <c r="E947" s="13">
        <v>2013</v>
      </c>
      <c r="F947" s="13" t="s">
        <v>98</v>
      </c>
      <c r="G947" s="23">
        <v>2715</v>
      </c>
      <c r="H947" s="23">
        <v>6339</v>
      </c>
      <c r="I947" s="45">
        <v>10925</v>
      </c>
      <c r="J947" s="25">
        <v>0.94399999999999995</v>
      </c>
      <c r="K947" s="25"/>
      <c r="L947" s="25"/>
      <c r="M947" s="25">
        <v>6.13E-2</v>
      </c>
    </row>
    <row r="948" spans="1:13">
      <c r="A948" s="82" t="s">
        <v>148</v>
      </c>
      <c r="B948" s="13" t="s">
        <v>75</v>
      </c>
      <c r="C948" s="13" t="s">
        <v>62</v>
      </c>
      <c r="D948" s="13">
        <v>2013</v>
      </c>
      <c r="E948" s="13">
        <v>2013</v>
      </c>
      <c r="F948" s="13" t="s">
        <v>98</v>
      </c>
      <c r="G948" s="23">
        <v>157421</v>
      </c>
      <c r="H948" s="23">
        <v>369163</v>
      </c>
      <c r="I948" s="45">
        <v>551212</v>
      </c>
      <c r="J948" s="25">
        <v>0.99990000000000001</v>
      </c>
      <c r="K948" s="25"/>
      <c r="L948" s="25"/>
      <c r="M948" s="25">
        <v>1.18E-2</v>
      </c>
    </row>
    <row r="949" spans="1:13">
      <c r="A949" s="82" t="s">
        <v>149</v>
      </c>
      <c r="B949" s="13" t="s">
        <v>74</v>
      </c>
      <c r="C949" s="13" t="s">
        <v>62</v>
      </c>
      <c r="D949" s="13">
        <v>2013</v>
      </c>
      <c r="E949" s="13">
        <v>2013</v>
      </c>
      <c r="F949" s="13" t="s">
        <v>98</v>
      </c>
      <c r="G949" s="23">
        <v>119545</v>
      </c>
      <c r="H949" s="23">
        <v>256921</v>
      </c>
      <c r="I949" s="45">
        <v>504230</v>
      </c>
      <c r="J949" s="25">
        <v>0.96509999999999996</v>
      </c>
      <c r="K949" s="25"/>
      <c r="L949" s="25"/>
      <c r="M949" s="25">
        <v>2.75E-2</v>
      </c>
    </row>
    <row r="950" spans="1:13">
      <c r="A950" s="82" t="s">
        <v>150</v>
      </c>
      <c r="B950" s="13" t="s">
        <v>74</v>
      </c>
      <c r="C950" s="13" t="s">
        <v>62</v>
      </c>
      <c r="D950" s="13">
        <v>2013</v>
      </c>
      <c r="E950" s="13">
        <v>2013</v>
      </c>
      <c r="F950" s="13" t="s">
        <v>98</v>
      </c>
      <c r="G950" s="23">
        <v>32318</v>
      </c>
      <c r="H950" s="23">
        <v>50482</v>
      </c>
      <c r="I950" s="45">
        <v>144892</v>
      </c>
      <c r="J950" s="25">
        <v>0.97709999999999997</v>
      </c>
      <c r="K950" s="25"/>
      <c r="L950" s="25"/>
      <c r="M950" s="25">
        <v>3.9600000000000003E-2</v>
      </c>
    </row>
    <row r="951" spans="1:13">
      <c r="A951" s="82" t="s">
        <v>151</v>
      </c>
      <c r="B951" s="13" t="s">
        <v>75</v>
      </c>
      <c r="C951" s="13" t="s">
        <v>62</v>
      </c>
      <c r="D951" s="13">
        <v>2013</v>
      </c>
      <c r="E951" s="13">
        <v>2013</v>
      </c>
      <c r="F951" s="13" t="s">
        <v>98</v>
      </c>
      <c r="G951" s="23">
        <v>46390</v>
      </c>
      <c r="H951" s="23">
        <v>112172</v>
      </c>
      <c r="I951" s="45">
        <v>197037</v>
      </c>
      <c r="J951" s="25">
        <v>0.98299999999999998</v>
      </c>
      <c r="K951" s="25"/>
      <c r="L951" s="25"/>
      <c r="M951" s="25">
        <v>3.4599999999999999E-2</v>
      </c>
    </row>
    <row r="952" spans="1:13">
      <c r="A952" s="82" t="s">
        <v>152</v>
      </c>
      <c r="B952" s="13" t="s">
        <v>74</v>
      </c>
      <c r="C952" s="13" t="s">
        <v>62</v>
      </c>
      <c r="D952" s="13">
        <v>2013</v>
      </c>
      <c r="E952" s="13">
        <v>2013</v>
      </c>
      <c r="F952" s="13" t="s">
        <v>98</v>
      </c>
      <c r="G952" s="23">
        <v>9174</v>
      </c>
      <c r="H952" s="23">
        <v>17852</v>
      </c>
      <c r="I952" s="45">
        <v>36245</v>
      </c>
      <c r="J952" s="25">
        <v>0.96350000000000002</v>
      </c>
      <c r="K952" s="25"/>
      <c r="L952" s="25"/>
      <c r="M952" s="25">
        <v>6.13E-2</v>
      </c>
    </row>
    <row r="953" spans="1:13">
      <c r="A953" s="82" t="s">
        <v>153</v>
      </c>
      <c r="B953" s="13" t="s">
        <v>74</v>
      </c>
      <c r="C953" s="13" t="s">
        <v>62</v>
      </c>
      <c r="D953" s="13">
        <v>2013</v>
      </c>
      <c r="E953" s="13">
        <v>2013</v>
      </c>
      <c r="F953" s="13" t="s">
        <v>98</v>
      </c>
      <c r="G953" s="23">
        <v>14127</v>
      </c>
      <c r="H953" s="23">
        <v>28842</v>
      </c>
      <c r="I953" s="45">
        <v>88705</v>
      </c>
      <c r="J953" s="25">
        <v>0.77659999999999996</v>
      </c>
      <c r="K953" s="25"/>
      <c r="L953" s="25"/>
      <c r="M953" s="25">
        <v>6.13E-2</v>
      </c>
    </row>
    <row r="954" spans="1:13">
      <c r="A954" s="82" t="s">
        <v>154</v>
      </c>
      <c r="B954" s="13" t="s">
        <v>74</v>
      </c>
      <c r="C954" s="13" t="s">
        <v>62</v>
      </c>
      <c r="D954" s="13">
        <v>2013</v>
      </c>
      <c r="E954" s="13">
        <v>2013</v>
      </c>
      <c r="F954" s="13" t="s">
        <v>98</v>
      </c>
      <c r="G954" s="23">
        <v>15227</v>
      </c>
      <c r="H954" s="23">
        <v>34310</v>
      </c>
      <c r="I954" s="45">
        <v>94152</v>
      </c>
      <c r="J954" s="25">
        <v>0.93020000000000003</v>
      </c>
      <c r="K954" s="25"/>
      <c r="L954" s="25"/>
      <c r="M954" s="25">
        <v>6.13E-2</v>
      </c>
    </row>
    <row r="955" spans="1:13">
      <c r="A955" s="82" t="s">
        <v>155</v>
      </c>
      <c r="B955" s="13" t="s">
        <v>74</v>
      </c>
      <c r="C955" s="13" t="s">
        <v>62</v>
      </c>
      <c r="D955" s="13">
        <v>2013</v>
      </c>
      <c r="E955" s="13">
        <v>2013</v>
      </c>
      <c r="F955" s="13" t="s">
        <v>98</v>
      </c>
      <c r="G955" s="23">
        <v>51694</v>
      </c>
      <c r="H955" s="23">
        <v>110071</v>
      </c>
      <c r="I955" s="45">
        <v>296818</v>
      </c>
      <c r="J955" s="25">
        <v>0.97670000000000001</v>
      </c>
      <c r="K955" s="25"/>
      <c r="L955" s="25"/>
      <c r="M955" s="25">
        <v>1.3299999999999999E-2</v>
      </c>
    </row>
    <row r="956" spans="1:13">
      <c r="A956" s="82" t="s">
        <v>156</v>
      </c>
      <c r="B956" s="13" t="s">
        <v>74</v>
      </c>
      <c r="C956" s="13" t="s">
        <v>62</v>
      </c>
      <c r="D956" s="13">
        <v>2013</v>
      </c>
      <c r="E956" s="13">
        <v>2013</v>
      </c>
      <c r="F956" s="13" t="s">
        <v>98</v>
      </c>
      <c r="G956" s="23">
        <v>12061</v>
      </c>
      <c r="H956" s="23">
        <v>24017</v>
      </c>
      <c r="I956" s="45">
        <v>48398</v>
      </c>
      <c r="J956" s="25">
        <v>0.95589999999999997</v>
      </c>
      <c r="K956" s="25"/>
      <c r="L956" s="25"/>
      <c r="M956" s="25">
        <v>6.13E-2</v>
      </c>
    </row>
    <row r="957" spans="1:13">
      <c r="A957" s="82" t="s">
        <v>157</v>
      </c>
      <c r="B957" s="13" t="s">
        <v>75</v>
      </c>
      <c r="C957" s="13" t="s">
        <v>62</v>
      </c>
      <c r="D957" s="13">
        <v>2013</v>
      </c>
      <c r="E957" s="13">
        <v>2013</v>
      </c>
      <c r="F957" s="13" t="s">
        <v>98</v>
      </c>
      <c r="G957" s="23">
        <v>11948</v>
      </c>
      <c r="H957" s="23">
        <v>23665</v>
      </c>
      <c r="I957" s="45">
        <v>41728</v>
      </c>
      <c r="J957" s="25">
        <v>0.95189999999999997</v>
      </c>
      <c r="K957" s="25"/>
      <c r="L957" s="25"/>
      <c r="M957" s="25">
        <v>6.13E-2</v>
      </c>
    </row>
    <row r="958" spans="1:13">
      <c r="A958" s="82" t="s">
        <v>158</v>
      </c>
      <c r="B958" s="13" t="s">
        <v>75</v>
      </c>
      <c r="C958" s="13" t="s">
        <v>62</v>
      </c>
      <c r="D958" s="13">
        <v>2013</v>
      </c>
      <c r="E958" s="13">
        <v>2013</v>
      </c>
      <c r="F958" s="13" t="s">
        <v>98</v>
      </c>
      <c r="G958" s="23">
        <v>158</v>
      </c>
      <c r="H958" s="23">
        <v>306</v>
      </c>
      <c r="I958" s="45">
        <v>534</v>
      </c>
      <c r="J958" s="25">
        <v>1</v>
      </c>
      <c r="K958" s="25"/>
      <c r="L958" s="25"/>
      <c r="M958" s="25">
        <v>6.13E-2</v>
      </c>
    </row>
    <row r="959" spans="1:13">
      <c r="A959" s="82" t="s">
        <v>159</v>
      </c>
      <c r="B959" s="13" t="s">
        <v>75</v>
      </c>
      <c r="C959" s="13" t="s">
        <v>62</v>
      </c>
      <c r="D959" s="13">
        <v>2013</v>
      </c>
      <c r="E959" s="13">
        <v>2013</v>
      </c>
      <c r="F959" s="13" t="s">
        <v>98</v>
      </c>
      <c r="G959" s="23">
        <v>2921</v>
      </c>
      <c r="H959" s="23">
        <v>6527</v>
      </c>
      <c r="I959" s="45">
        <v>11270</v>
      </c>
      <c r="J959" s="25">
        <v>0.99199999999999999</v>
      </c>
      <c r="K959" s="25"/>
      <c r="L959" s="25"/>
      <c r="M959" s="25">
        <v>6.13E-2</v>
      </c>
    </row>
    <row r="960" spans="1:13">
      <c r="A960" s="82" t="s">
        <v>160</v>
      </c>
      <c r="B960" s="13" t="s">
        <v>74</v>
      </c>
      <c r="C960" s="13" t="s">
        <v>62</v>
      </c>
      <c r="D960" s="13">
        <v>2013</v>
      </c>
      <c r="E960" s="13">
        <v>2013</v>
      </c>
      <c r="F960" s="13" t="s">
        <v>98</v>
      </c>
      <c r="G960" s="23">
        <v>20598</v>
      </c>
      <c r="H960" s="23">
        <v>41065</v>
      </c>
      <c r="I960" s="45">
        <v>75404</v>
      </c>
      <c r="J960" s="25">
        <v>0.93569999999999998</v>
      </c>
      <c r="K960" s="25"/>
      <c r="L960" s="25"/>
      <c r="M960" s="25">
        <v>2.47E-2</v>
      </c>
    </row>
    <row r="961" spans="1:30">
      <c r="A961" s="82" t="s">
        <v>161</v>
      </c>
      <c r="B961" s="13" t="s">
        <v>74</v>
      </c>
      <c r="C961" s="13" t="s">
        <v>62</v>
      </c>
      <c r="D961" s="13">
        <v>2013</v>
      </c>
      <c r="E961" s="13">
        <v>2013</v>
      </c>
      <c r="F961" s="13" t="s">
        <v>98</v>
      </c>
      <c r="G961" s="23">
        <v>18765</v>
      </c>
      <c r="H961" s="23">
        <v>34800</v>
      </c>
      <c r="I961" s="45">
        <v>73175</v>
      </c>
      <c r="J961" s="25">
        <v>0.92259999999999998</v>
      </c>
      <c r="K961" s="25"/>
      <c r="L961" s="25"/>
      <c r="M961" s="25">
        <v>6.13E-2</v>
      </c>
    </row>
    <row r="962" spans="1:30">
      <c r="A962" s="82" t="s">
        <v>162</v>
      </c>
      <c r="B962" s="13" t="s">
        <v>75</v>
      </c>
      <c r="C962" s="13" t="s">
        <v>62</v>
      </c>
      <c r="D962" s="13">
        <v>2013</v>
      </c>
      <c r="E962" s="13">
        <v>2013</v>
      </c>
      <c r="F962" s="13" t="s">
        <v>98</v>
      </c>
      <c r="G962" s="23">
        <v>41150</v>
      </c>
      <c r="H962" s="23">
        <v>90467</v>
      </c>
      <c r="I962" s="45">
        <v>150599</v>
      </c>
      <c r="J962" s="25">
        <v>0.99360000000000004</v>
      </c>
      <c r="K962" s="25"/>
      <c r="L962" s="25"/>
      <c r="M962" s="25">
        <v>0.94</v>
      </c>
    </row>
    <row r="963" spans="1:30">
      <c r="A963" s="82" t="s">
        <v>163</v>
      </c>
      <c r="B963" s="13" t="s">
        <v>75</v>
      </c>
      <c r="C963" s="13" t="s">
        <v>62</v>
      </c>
      <c r="D963" s="13">
        <v>2013</v>
      </c>
      <c r="E963" s="13">
        <v>2013</v>
      </c>
      <c r="F963" s="13" t="s">
        <v>98</v>
      </c>
      <c r="G963" s="23">
        <v>5195</v>
      </c>
      <c r="H963" s="23">
        <v>12460</v>
      </c>
      <c r="I963" s="45">
        <v>24843</v>
      </c>
      <c r="J963" s="25">
        <v>0.95740000000000003</v>
      </c>
      <c r="K963" s="25"/>
      <c r="L963" s="25"/>
      <c r="M963" s="25">
        <v>6.13E-2</v>
      </c>
    </row>
    <row r="964" spans="1:30">
      <c r="A964" s="82" t="s">
        <v>164</v>
      </c>
      <c r="B964" s="13" t="s">
        <v>75</v>
      </c>
      <c r="C964" s="13" t="s">
        <v>62</v>
      </c>
      <c r="D964" s="13">
        <v>2013</v>
      </c>
      <c r="E964" s="13">
        <v>2013</v>
      </c>
      <c r="F964" s="13" t="s">
        <v>98</v>
      </c>
      <c r="G964" s="23">
        <v>4211</v>
      </c>
      <c r="H964" s="23">
        <v>9682</v>
      </c>
      <c r="I964" s="45">
        <v>17872</v>
      </c>
      <c r="J964" s="25">
        <v>0.95309999999999995</v>
      </c>
      <c r="K964" s="25"/>
      <c r="L964" s="25"/>
      <c r="M964" s="25">
        <v>6.13E-2</v>
      </c>
    </row>
    <row r="965" spans="1:30">
      <c r="A965" s="82" t="s">
        <v>165</v>
      </c>
      <c r="B965" s="13" t="s">
        <v>75</v>
      </c>
      <c r="C965" s="13" t="s">
        <v>62</v>
      </c>
      <c r="D965" s="13">
        <v>2013</v>
      </c>
      <c r="E965" s="13">
        <v>2013</v>
      </c>
      <c r="F965" s="13" t="s">
        <v>98</v>
      </c>
      <c r="G965" s="23">
        <v>767</v>
      </c>
      <c r="H965" s="23">
        <v>1548</v>
      </c>
      <c r="I965" s="45">
        <v>2817</v>
      </c>
      <c r="J965" s="25">
        <v>0.97619999999999996</v>
      </c>
      <c r="K965" s="25"/>
      <c r="L965" s="25"/>
      <c r="M965" s="25">
        <v>6.13E-2</v>
      </c>
    </row>
    <row r="966" spans="1:30">
      <c r="A966" s="82" t="s">
        <v>166</v>
      </c>
      <c r="B966" s="13" t="s">
        <v>74</v>
      </c>
      <c r="C966" s="13" t="s">
        <v>62</v>
      </c>
      <c r="D966" s="13">
        <v>2013</v>
      </c>
      <c r="E966" s="13">
        <v>2013</v>
      </c>
      <c r="F966" s="13" t="s">
        <v>98</v>
      </c>
      <c r="G966" s="23">
        <v>46458</v>
      </c>
      <c r="H966" s="23">
        <v>115236</v>
      </c>
      <c r="I966" s="45">
        <v>185212</v>
      </c>
      <c r="J966" s="25">
        <v>1</v>
      </c>
      <c r="K966" s="25"/>
      <c r="L966" s="25"/>
      <c r="M966" s="25">
        <v>4.8899999999999999E-2</v>
      </c>
    </row>
    <row r="967" spans="1:30">
      <c r="A967" s="82" t="s">
        <v>167</v>
      </c>
      <c r="B967" s="13" t="s">
        <v>75</v>
      </c>
      <c r="C967" s="13" t="s">
        <v>62</v>
      </c>
      <c r="D967" s="13">
        <v>2013</v>
      </c>
      <c r="E967" s="13">
        <v>2013</v>
      </c>
      <c r="F967" s="13" t="s">
        <v>98</v>
      </c>
      <c r="G967" s="23">
        <v>2878</v>
      </c>
      <c r="H967" s="23">
        <v>5227</v>
      </c>
      <c r="I967" s="45">
        <v>8593</v>
      </c>
      <c r="J967" s="25">
        <v>0.95099999999999996</v>
      </c>
      <c r="K967" s="25"/>
      <c r="L967" s="25"/>
      <c r="M967" s="25">
        <v>6.13E-2</v>
      </c>
    </row>
    <row r="968" spans="1:30">
      <c r="A968" s="82" t="s">
        <v>168</v>
      </c>
      <c r="B968" s="13" t="s">
        <v>74</v>
      </c>
      <c r="C968" s="13" t="s">
        <v>62</v>
      </c>
      <c r="D968" s="13">
        <v>2013</v>
      </c>
      <c r="E968" s="13">
        <v>2013</v>
      </c>
      <c r="F968" s="13" t="s">
        <v>98</v>
      </c>
      <c r="G968" s="23">
        <v>32459</v>
      </c>
      <c r="H968" s="23">
        <v>67793</v>
      </c>
      <c r="I968" s="45">
        <v>131828</v>
      </c>
      <c r="J968" s="25">
        <v>0.99299999999999999</v>
      </c>
      <c r="K968" s="25"/>
      <c r="L968" s="25"/>
      <c r="M968" s="25">
        <v>1.6899999999999998E-2</v>
      </c>
    </row>
    <row r="969" spans="1:30">
      <c r="A969" s="82" t="s">
        <v>169</v>
      </c>
      <c r="B969" s="13" t="s">
        <v>74</v>
      </c>
      <c r="C969" s="13" t="s">
        <v>62</v>
      </c>
      <c r="D969" s="13">
        <v>2013</v>
      </c>
      <c r="E969" s="13">
        <v>2013</v>
      </c>
      <c r="F969" s="13" t="s">
        <v>98</v>
      </c>
      <c r="G969" s="23">
        <v>7901</v>
      </c>
      <c r="H969" s="23">
        <v>16990</v>
      </c>
      <c r="I969" s="45">
        <v>33056</v>
      </c>
      <c r="J969" s="25">
        <v>0.17330000000000001</v>
      </c>
      <c r="K969" s="25"/>
      <c r="L969" s="25"/>
      <c r="M969" s="25">
        <v>6.13E-2</v>
      </c>
    </row>
    <row r="970" spans="1:30">
      <c r="A970" s="82" t="s">
        <v>170</v>
      </c>
      <c r="B970" s="13" t="s">
        <v>75</v>
      </c>
      <c r="C970" s="13" t="s">
        <v>62</v>
      </c>
      <c r="D970" s="13">
        <v>2013</v>
      </c>
      <c r="E970" s="13">
        <v>2013</v>
      </c>
      <c r="F970" s="13" t="s">
        <v>98</v>
      </c>
      <c r="G970" s="23">
        <v>5715</v>
      </c>
      <c r="H970" s="23">
        <v>12913</v>
      </c>
      <c r="I970" s="45">
        <v>20728</v>
      </c>
      <c r="J970" s="25">
        <v>1</v>
      </c>
      <c r="K970" s="25"/>
      <c r="L970" s="25"/>
      <c r="M970" s="25">
        <v>6.13E-2</v>
      </c>
    </row>
    <row r="971" spans="1:30">
      <c r="A971" s="48" t="s">
        <v>276</v>
      </c>
      <c r="B971" s="13" t="s">
        <v>66</v>
      </c>
      <c r="C971" s="13" t="s">
        <v>63</v>
      </c>
      <c r="D971" s="13">
        <v>2013</v>
      </c>
      <c r="E971" s="13">
        <v>2013</v>
      </c>
      <c r="F971" s="13" t="s">
        <v>98</v>
      </c>
      <c r="G971" s="110"/>
      <c r="H971" s="110"/>
      <c r="I971" s="110"/>
      <c r="J971" s="111"/>
      <c r="K971" s="111"/>
      <c r="L971" s="25">
        <v>0.254</v>
      </c>
      <c r="M971" s="25">
        <v>5.3999999999999999E-2</v>
      </c>
    </row>
    <row r="972" spans="1:30">
      <c r="A972" s="48" t="s">
        <v>171</v>
      </c>
      <c r="B972" s="13" t="s">
        <v>66</v>
      </c>
      <c r="C972" s="13" t="s">
        <v>63</v>
      </c>
      <c r="D972" s="13">
        <v>2013</v>
      </c>
      <c r="E972" s="13">
        <v>2013</v>
      </c>
      <c r="F972" s="13" t="s">
        <v>98</v>
      </c>
      <c r="G972" s="23">
        <v>1931074</v>
      </c>
      <c r="H972" s="23">
        <v>4209125</v>
      </c>
      <c r="I972" s="45">
        <v>8447392</v>
      </c>
      <c r="J972" s="25">
        <v>0.97170000000000001</v>
      </c>
      <c r="K972" s="25"/>
      <c r="L972" s="25"/>
      <c r="M972" s="25">
        <v>2.98E-2</v>
      </c>
      <c r="N972" s="13"/>
      <c r="O972" s="13"/>
      <c r="P972" s="13"/>
      <c r="Q972" s="13"/>
      <c r="R972" s="13"/>
      <c r="S972" s="13"/>
      <c r="T972" s="13"/>
      <c r="U972" s="13"/>
      <c r="V972" s="13"/>
      <c r="W972" s="13"/>
      <c r="X972" s="13"/>
      <c r="Y972" s="13"/>
      <c r="Z972" s="13"/>
      <c r="AA972" s="13"/>
      <c r="AB972" s="13"/>
      <c r="AC972" s="13"/>
      <c r="AD972" s="13"/>
    </row>
    <row r="973" spans="1:30">
      <c r="A973" s="48" t="s">
        <v>172</v>
      </c>
      <c r="B973" s="13" t="s">
        <v>74</v>
      </c>
      <c r="C973" s="13" t="s">
        <v>63</v>
      </c>
      <c r="D973" s="13">
        <v>2013</v>
      </c>
      <c r="E973" s="13">
        <v>2013</v>
      </c>
      <c r="F973" s="13" t="s">
        <v>98</v>
      </c>
      <c r="G973" s="23">
        <v>63117</v>
      </c>
      <c r="H973" s="23">
        <v>126403</v>
      </c>
      <c r="I973" s="45">
        <v>276458</v>
      </c>
      <c r="J973" s="25">
        <v>0.90590000000000004</v>
      </c>
      <c r="K973" s="25"/>
      <c r="L973" s="25"/>
      <c r="M973" s="25">
        <v>4.5999999999999999E-2</v>
      </c>
    </row>
    <row r="974" spans="1:30">
      <c r="A974" s="48" t="s">
        <v>173</v>
      </c>
      <c r="B974" s="13" t="s">
        <v>75</v>
      </c>
      <c r="C974" s="13" t="s">
        <v>63</v>
      </c>
      <c r="D974" s="13">
        <v>2013</v>
      </c>
      <c r="E974" s="13">
        <v>2013</v>
      </c>
      <c r="F974" s="13" t="s">
        <v>98</v>
      </c>
      <c r="G974" s="23">
        <v>84</v>
      </c>
      <c r="H974" s="23">
        <v>153</v>
      </c>
      <c r="I974" s="45">
        <v>197</v>
      </c>
      <c r="J974" s="25">
        <v>1</v>
      </c>
      <c r="K974" s="25"/>
      <c r="L974" s="25"/>
      <c r="M974" s="25">
        <v>6.1899999999999997E-2</v>
      </c>
    </row>
    <row r="975" spans="1:30">
      <c r="A975" s="48" t="s">
        <v>174</v>
      </c>
      <c r="B975" s="13" t="s">
        <v>75</v>
      </c>
      <c r="C975" s="13" t="s">
        <v>63</v>
      </c>
      <c r="D975" s="13">
        <v>2013</v>
      </c>
      <c r="E975" s="13">
        <v>2013</v>
      </c>
      <c r="F975" s="13" t="s">
        <v>98</v>
      </c>
      <c r="G975" s="23">
        <v>1711</v>
      </c>
      <c r="H975" s="23">
        <v>3287</v>
      </c>
      <c r="I975" s="45">
        <v>4572</v>
      </c>
      <c r="J975" s="25">
        <v>0.94899999999999995</v>
      </c>
      <c r="K975" s="25"/>
      <c r="L975" s="25"/>
      <c r="M975" s="25">
        <v>6.1899999999999997E-2</v>
      </c>
    </row>
    <row r="976" spans="1:30">
      <c r="A976" s="48" t="s">
        <v>175</v>
      </c>
      <c r="B976" s="13" t="s">
        <v>75</v>
      </c>
      <c r="C976" s="13" t="s">
        <v>63</v>
      </c>
      <c r="D976" s="13">
        <v>2013</v>
      </c>
      <c r="E976" s="13">
        <v>2013</v>
      </c>
      <c r="F976" s="13" t="s">
        <v>98</v>
      </c>
      <c r="G976" s="23">
        <v>14586</v>
      </c>
      <c r="H976" s="23">
        <v>30003</v>
      </c>
      <c r="I976" s="45">
        <v>52414</v>
      </c>
      <c r="J976" s="25">
        <v>0.95630000000000004</v>
      </c>
      <c r="K976" s="25"/>
      <c r="L976" s="25"/>
      <c r="M976" s="25">
        <v>6.1899999999999997E-2</v>
      </c>
    </row>
    <row r="977" spans="1:13">
      <c r="A977" s="48" t="s">
        <v>176</v>
      </c>
      <c r="B977" s="13" t="s">
        <v>75</v>
      </c>
      <c r="C977" s="13" t="s">
        <v>63</v>
      </c>
      <c r="D977" s="13">
        <v>2013</v>
      </c>
      <c r="E977" s="13">
        <v>2013</v>
      </c>
      <c r="F977" s="13" t="s">
        <v>98</v>
      </c>
      <c r="G977" s="23">
        <v>2564</v>
      </c>
      <c r="H977" s="23">
        <v>4978</v>
      </c>
      <c r="I977" s="45">
        <v>6946</v>
      </c>
      <c r="J977" s="25">
        <v>1</v>
      </c>
      <c r="K977" s="25"/>
      <c r="L977" s="25"/>
      <c r="M977" s="25">
        <v>6.1899999999999997E-2</v>
      </c>
    </row>
    <row r="978" spans="1:13">
      <c r="A978" s="48" t="s">
        <v>177</v>
      </c>
      <c r="B978" s="13" t="s">
        <v>75</v>
      </c>
      <c r="C978" s="13" t="s">
        <v>63</v>
      </c>
      <c r="D978" s="13">
        <v>2013</v>
      </c>
      <c r="E978" s="13">
        <v>2013</v>
      </c>
      <c r="F978" s="13" t="s">
        <v>98</v>
      </c>
      <c r="G978" s="23">
        <v>729</v>
      </c>
      <c r="H978" s="23">
        <v>1815</v>
      </c>
      <c r="I978" s="45">
        <v>4979</v>
      </c>
      <c r="J978" s="25">
        <v>1</v>
      </c>
      <c r="K978" s="25"/>
      <c r="L978" s="25"/>
      <c r="M978" s="25">
        <v>6.1899999999999997E-2</v>
      </c>
    </row>
    <row r="979" spans="1:13">
      <c r="A979" s="48" t="s">
        <v>178</v>
      </c>
      <c r="B979" s="13" t="s">
        <v>74</v>
      </c>
      <c r="C979" s="13" t="s">
        <v>63</v>
      </c>
      <c r="D979" s="13">
        <v>2013</v>
      </c>
      <c r="E979" s="13">
        <v>2013</v>
      </c>
      <c r="F979" s="13" t="s">
        <v>98</v>
      </c>
      <c r="G979" s="23">
        <v>33165</v>
      </c>
      <c r="H979" s="23">
        <v>68770</v>
      </c>
      <c r="I979" s="45">
        <v>160442</v>
      </c>
      <c r="J979" s="25">
        <v>0.95579999999999998</v>
      </c>
      <c r="K979" s="25"/>
      <c r="L979" s="25"/>
      <c r="M979" s="25">
        <v>2.8299999999999999E-2</v>
      </c>
    </row>
    <row r="980" spans="1:13">
      <c r="A980" s="48" t="s">
        <v>179</v>
      </c>
      <c r="B980" s="13" t="s">
        <v>75</v>
      </c>
      <c r="C980" s="13" t="s">
        <v>63</v>
      </c>
      <c r="D980" s="13">
        <v>2013</v>
      </c>
      <c r="E980" s="13">
        <v>2013</v>
      </c>
      <c r="F980" s="13" t="s">
        <v>98</v>
      </c>
      <c r="G980" s="23">
        <v>2557</v>
      </c>
      <c r="H980" s="23">
        <v>5154</v>
      </c>
      <c r="I980" s="45">
        <v>7924</v>
      </c>
      <c r="J980" s="25">
        <v>1</v>
      </c>
      <c r="K980" s="25"/>
      <c r="L980" s="25"/>
      <c r="M980" s="25">
        <v>6.1899999999999997E-2</v>
      </c>
    </row>
    <row r="981" spans="1:13">
      <c r="A981" s="48" t="s">
        <v>180</v>
      </c>
      <c r="B981" s="13" t="s">
        <v>75</v>
      </c>
      <c r="C981" s="13" t="s">
        <v>63</v>
      </c>
      <c r="D981" s="13">
        <v>2013</v>
      </c>
      <c r="E981" s="13">
        <v>2013</v>
      </c>
      <c r="F981" s="13" t="s">
        <v>98</v>
      </c>
      <c r="G981" s="23">
        <v>6479</v>
      </c>
      <c r="H981" s="23">
        <v>11953</v>
      </c>
      <c r="I981" s="45">
        <v>19856</v>
      </c>
      <c r="J981" s="25">
        <v>0.99050000000000005</v>
      </c>
      <c r="K981" s="25"/>
      <c r="L981" s="25"/>
      <c r="M981" s="25">
        <v>6.1899999999999997E-2</v>
      </c>
    </row>
    <row r="982" spans="1:13">
      <c r="A982" s="82" t="s">
        <v>122</v>
      </c>
      <c r="B982" s="13" t="s">
        <v>74</v>
      </c>
      <c r="C982" s="13" t="s">
        <v>63</v>
      </c>
      <c r="D982" s="13">
        <v>2013</v>
      </c>
      <c r="E982" s="13">
        <v>2013</v>
      </c>
      <c r="F982" s="13" t="s">
        <v>98</v>
      </c>
      <c r="G982" s="23">
        <v>91734</v>
      </c>
      <c r="H982" s="23">
        <v>220464</v>
      </c>
      <c r="I982" s="45">
        <v>336558</v>
      </c>
      <c r="J982" s="25">
        <v>0.94069999999999998</v>
      </c>
      <c r="K982" s="25"/>
      <c r="L982" s="25"/>
      <c r="M982" s="25">
        <v>4.7000000000000002E-3</v>
      </c>
    </row>
    <row r="983" spans="1:13">
      <c r="A983" s="82" t="s">
        <v>123</v>
      </c>
      <c r="B983" s="13" t="s">
        <v>75</v>
      </c>
      <c r="C983" s="13" t="s">
        <v>63</v>
      </c>
      <c r="D983" s="13">
        <v>2013</v>
      </c>
      <c r="E983" s="13">
        <v>2013</v>
      </c>
      <c r="F983" s="13" t="s">
        <v>98</v>
      </c>
      <c r="G983" s="23">
        <v>1438</v>
      </c>
      <c r="H983" s="23">
        <v>3579</v>
      </c>
      <c r="I983" s="45">
        <v>7699</v>
      </c>
      <c r="J983" s="25">
        <v>1</v>
      </c>
      <c r="K983" s="25"/>
      <c r="L983" s="25"/>
      <c r="M983" s="25">
        <v>6.1899999999999997E-2</v>
      </c>
    </row>
    <row r="984" spans="1:13">
      <c r="A984" s="82" t="s">
        <v>124</v>
      </c>
      <c r="B984" s="13" t="s">
        <v>75</v>
      </c>
      <c r="C984" s="13" t="s">
        <v>63</v>
      </c>
      <c r="D984" s="13">
        <v>2013</v>
      </c>
      <c r="E984" s="13">
        <v>2013</v>
      </c>
      <c r="F984" s="13" t="s">
        <v>98</v>
      </c>
      <c r="G984" s="23">
        <v>8541</v>
      </c>
      <c r="H984" s="23">
        <v>16034</v>
      </c>
      <c r="I984" s="45">
        <v>28270</v>
      </c>
      <c r="J984" s="25">
        <v>0.98950000000000005</v>
      </c>
      <c r="K984" s="25"/>
      <c r="L984" s="25"/>
      <c r="M984" s="25">
        <v>6.1899999999999997E-2</v>
      </c>
    </row>
    <row r="985" spans="1:13">
      <c r="A985" s="82" t="s">
        <v>125</v>
      </c>
      <c r="B985" s="13" t="s">
        <v>75</v>
      </c>
      <c r="C985" s="13" t="s">
        <v>63</v>
      </c>
      <c r="D985" s="13">
        <v>2013</v>
      </c>
      <c r="E985" s="13">
        <v>2013</v>
      </c>
      <c r="F985" s="13" t="s">
        <v>98</v>
      </c>
      <c r="G985" s="23">
        <v>14303</v>
      </c>
      <c r="H985" s="23">
        <v>36625</v>
      </c>
      <c r="I985" s="45">
        <v>59949</v>
      </c>
      <c r="J985" s="25">
        <v>1</v>
      </c>
      <c r="K985" s="25"/>
      <c r="L985" s="25"/>
      <c r="M985" s="25">
        <v>6.1899999999999997E-2</v>
      </c>
    </row>
    <row r="986" spans="1:13">
      <c r="A986" s="82" t="s">
        <v>126</v>
      </c>
      <c r="B986" s="13" t="s">
        <v>75</v>
      </c>
      <c r="C986" s="13" t="s">
        <v>63</v>
      </c>
      <c r="D986" s="13">
        <v>2013</v>
      </c>
      <c r="E986" s="13">
        <v>2013</v>
      </c>
      <c r="F986" s="13" t="s">
        <v>98</v>
      </c>
      <c r="G986" s="23">
        <v>1047</v>
      </c>
      <c r="H986" s="23">
        <v>2084</v>
      </c>
      <c r="I986" s="45">
        <v>3677</v>
      </c>
      <c r="J986" s="25">
        <v>1</v>
      </c>
      <c r="K986" s="25"/>
      <c r="L986" s="25"/>
      <c r="M986" s="25">
        <v>6.1899999999999997E-2</v>
      </c>
    </row>
    <row r="987" spans="1:13">
      <c r="A987" s="82" t="s">
        <v>127</v>
      </c>
      <c r="B987" s="13" t="s">
        <v>75</v>
      </c>
      <c r="C987" s="13" t="s">
        <v>63</v>
      </c>
      <c r="D987" s="13">
        <v>2013</v>
      </c>
      <c r="E987" s="13">
        <v>2013</v>
      </c>
      <c r="F987" s="13" t="s">
        <v>98</v>
      </c>
      <c r="G987" s="23">
        <v>59621</v>
      </c>
      <c r="H987" s="23">
        <v>145008</v>
      </c>
      <c r="I987" s="45">
        <v>261885</v>
      </c>
      <c r="J987" s="25">
        <v>0.99450000000000005</v>
      </c>
      <c r="K987" s="25"/>
      <c r="L987" s="25"/>
      <c r="M987" s="25">
        <v>2.8199999999999999E-2</v>
      </c>
    </row>
    <row r="988" spans="1:13">
      <c r="A988" s="82" t="s">
        <v>128</v>
      </c>
      <c r="B988" s="13" t="s">
        <v>75</v>
      </c>
      <c r="C988" s="13" t="s">
        <v>63</v>
      </c>
      <c r="D988" s="13">
        <v>2013</v>
      </c>
      <c r="E988" s="13">
        <v>2013</v>
      </c>
      <c r="F988" s="13" t="s">
        <v>98</v>
      </c>
      <c r="G988" s="23">
        <v>10035</v>
      </c>
      <c r="H988" s="23">
        <v>23811</v>
      </c>
      <c r="I988" s="45">
        <v>40245</v>
      </c>
      <c r="J988" s="25">
        <v>0.99780000000000002</v>
      </c>
      <c r="K988" s="25"/>
      <c r="L988" s="25"/>
      <c r="M988" s="25">
        <v>6.1899999999999997E-2</v>
      </c>
    </row>
    <row r="989" spans="1:13">
      <c r="A989" s="82" t="s">
        <v>129</v>
      </c>
      <c r="B989" s="13" t="s">
        <v>75</v>
      </c>
      <c r="C989" s="13" t="s">
        <v>63</v>
      </c>
      <c r="D989" s="13">
        <v>2013</v>
      </c>
      <c r="E989" s="13">
        <v>2013</v>
      </c>
      <c r="F989" s="13" t="s">
        <v>98</v>
      </c>
      <c r="G989" s="23">
        <v>5173</v>
      </c>
      <c r="H989" s="23">
        <v>10307</v>
      </c>
      <c r="I989" s="45">
        <v>18464</v>
      </c>
      <c r="J989" s="25">
        <v>0.93979999999999997</v>
      </c>
      <c r="K989" s="25"/>
      <c r="L989" s="25"/>
      <c r="M989" s="25">
        <v>6.1899999999999997E-2</v>
      </c>
    </row>
    <row r="990" spans="1:13">
      <c r="A990" s="82" t="s">
        <v>130</v>
      </c>
      <c r="B990" s="13" t="s">
        <v>75</v>
      </c>
      <c r="C990" s="13" t="s">
        <v>63</v>
      </c>
      <c r="D990" s="13">
        <v>2013</v>
      </c>
      <c r="E990" s="13">
        <v>2013</v>
      </c>
      <c r="F990" s="13" t="s">
        <v>98</v>
      </c>
      <c r="G990" s="23">
        <v>1432</v>
      </c>
      <c r="H990" s="23">
        <v>3010</v>
      </c>
      <c r="I990" s="45">
        <v>4937</v>
      </c>
      <c r="J990" s="25">
        <v>0.93620000000000003</v>
      </c>
      <c r="K990" s="25"/>
      <c r="L990" s="25"/>
      <c r="M990" s="25">
        <v>6.1899999999999997E-2</v>
      </c>
    </row>
    <row r="991" spans="1:13">
      <c r="A991" s="82" t="s">
        <v>131</v>
      </c>
      <c r="B991" s="13" t="s">
        <v>76</v>
      </c>
      <c r="C991" s="13" t="s">
        <v>63</v>
      </c>
      <c r="D991" s="13">
        <v>2013</v>
      </c>
      <c r="E991" s="13">
        <v>2013</v>
      </c>
      <c r="F991" s="13" t="s">
        <v>98</v>
      </c>
      <c r="G991" s="23">
        <v>549131</v>
      </c>
      <c r="H991" s="23">
        <v>1133461</v>
      </c>
      <c r="I991" s="45">
        <v>2629897</v>
      </c>
      <c r="J991" s="25">
        <v>0.97240000000000004</v>
      </c>
      <c r="K991" s="25"/>
      <c r="L991" s="25"/>
      <c r="M991" s="25">
        <v>2.4400000000000002E-2</v>
      </c>
    </row>
    <row r="992" spans="1:13">
      <c r="A992" s="82" t="s">
        <v>132</v>
      </c>
      <c r="B992" s="13" t="s">
        <v>75</v>
      </c>
      <c r="C992" s="13" t="s">
        <v>63</v>
      </c>
      <c r="D992" s="13">
        <v>2013</v>
      </c>
      <c r="E992" s="13">
        <v>2013</v>
      </c>
      <c r="F992" s="13" t="s">
        <v>98</v>
      </c>
      <c r="G992" s="23">
        <v>10718</v>
      </c>
      <c r="H992" s="23">
        <v>27214</v>
      </c>
      <c r="I992" s="45">
        <v>50142</v>
      </c>
      <c r="J992" s="25">
        <v>0.9929</v>
      </c>
      <c r="K992" s="25"/>
      <c r="L992" s="25"/>
      <c r="M992" s="25">
        <v>6.1899999999999997E-2</v>
      </c>
    </row>
    <row r="993" spans="1:13">
      <c r="A993" s="82" t="s">
        <v>133</v>
      </c>
      <c r="B993" s="13" t="s">
        <v>75</v>
      </c>
      <c r="C993" s="13" t="s">
        <v>63</v>
      </c>
      <c r="D993" s="13">
        <v>2013</v>
      </c>
      <c r="E993" s="13">
        <v>2013</v>
      </c>
      <c r="F993" s="13" t="s">
        <v>98</v>
      </c>
      <c r="G993" s="23">
        <v>5693</v>
      </c>
      <c r="H993" s="23">
        <v>9653</v>
      </c>
      <c r="I993" s="45">
        <v>24907</v>
      </c>
      <c r="J993" s="25">
        <v>0.95640000000000003</v>
      </c>
      <c r="K993" s="25"/>
      <c r="L993" s="25"/>
      <c r="M993" s="25">
        <v>6.1899999999999997E-2</v>
      </c>
    </row>
    <row r="994" spans="1:13">
      <c r="A994" s="82" t="s">
        <v>134</v>
      </c>
      <c r="B994" s="13" t="s">
        <v>75</v>
      </c>
      <c r="C994" s="13" t="s">
        <v>63</v>
      </c>
      <c r="D994" s="13">
        <v>2013</v>
      </c>
      <c r="E994" s="13">
        <v>2013</v>
      </c>
      <c r="F994" s="13" t="s">
        <v>98</v>
      </c>
      <c r="G994" s="23">
        <v>920</v>
      </c>
      <c r="H994" s="23">
        <v>1843</v>
      </c>
      <c r="I994" s="45">
        <v>2941</v>
      </c>
      <c r="J994" s="25">
        <v>0.9778</v>
      </c>
      <c r="K994" s="25"/>
      <c r="L994" s="25"/>
      <c r="M994" s="25">
        <v>6.1899999999999997E-2</v>
      </c>
    </row>
    <row r="995" spans="1:13">
      <c r="A995" s="82" t="s">
        <v>135</v>
      </c>
      <c r="B995" s="13" t="s">
        <v>75</v>
      </c>
      <c r="C995" s="13" t="s">
        <v>63</v>
      </c>
      <c r="D995" s="13">
        <v>2013</v>
      </c>
      <c r="E995" s="13">
        <v>2013</v>
      </c>
      <c r="F995" s="13" t="s">
        <v>98</v>
      </c>
      <c r="G995" s="23">
        <v>6915</v>
      </c>
      <c r="H995" s="23">
        <v>13197</v>
      </c>
      <c r="I995" s="45">
        <v>24515</v>
      </c>
      <c r="J995" s="25">
        <v>0.99760000000000004</v>
      </c>
      <c r="K995" s="25"/>
      <c r="L995" s="25"/>
      <c r="M995" s="25">
        <v>6.1899999999999997E-2</v>
      </c>
    </row>
    <row r="996" spans="1:13">
      <c r="A996" s="82" t="s">
        <v>136</v>
      </c>
      <c r="B996" s="13" t="s">
        <v>75</v>
      </c>
      <c r="C996" s="13" t="s">
        <v>63</v>
      </c>
      <c r="D996" s="13">
        <v>2013</v>
      </c>
      <c r="E996" s="13">
        <v>2013</v>
      </c>
      <c r="F996" s="13" t="s">
        <v>98</v>
      </c>
      <c r="G996" s="23">
        <v>22962</v>
      </c>
      <c r="H996" s="23">
        <v>55858</v>
      </c>
      <c r="I996" s="45">
        <v>89339</v>
      </c>
      <c r="J996" s="25">
        <v>0.99460000000000004</v>
      </c>
      <c r="K996" s="25"/>
      <c r="L996" s="25"/>
      <c r="M996" s="25">
        <v>6.6E-3</v>
      </c>
    </row>
    <row r="997" spans="1:13">
      <c r="A997" s="82" t="s">
        <v>137</v>
      </c>
      <c r="B997" s="13" t="s">
        <v>75</v>
      </c>
      <c r="C997" s="13" t="s">
        <v>63</v>
      </c>
      <c r="D997" s="13">
        <v>2013</v>
      </c>
      <c r="E997" s="13">
        <v>2013</v>
      </c>
      <c r="F997" s="13" t="s">
        <v>98</v>
      </c>
      <c r="G997" s="23">
        <v>423</v>
      </c>
      <c r="H997" s="23">
        <v>938</v>
      </c>
      <c r="I997" s="45">
        <v>2071</v>
      </c>
      <c r="J997" s="25">
        <v>1</v>
      </c>
      <c r="K997" s="25"/>
      <c r="L997" s="25"/>
      <c r="M997" s="25">
        <v>6.1899999999999997E-2</v>
      </c>
    </row>
    <row r="998" spans="1:13">
      <c r="A998" s="82" t="s">
        <v>138</v>
      </c>
      <c r="B998" s="13" t="s">
        <v>75</v>
      </c>
      <c r="C998" s="13" t="s">
        <v>63</v>
      </c>
      <c r="D998" s="13">
        <v>2013</v>
      </c>
      <c r="E998" s="13">
        <v>2013</v>
      </c>
      <c r="F998" s="13" t="s">
        <v>98</v>
      </c>
      <c r="G998" s="23">
        <v>387</v>
      </c>
      <c r="H998" s="23">
        <v>644</v>
      </c>
      <c r="I998" s="45">
        <v>1593</v>
      </c>
      <c r="J998" s="25">
        <v>0.96699999999999997</v>
      </c>
      <c r="K998" s="25"/>
      <c r="L998" s="25"/>
      <c r="M998" s="25">
        <v>6.1899999999999997E-2</v>
      </c>
    </row>
    <row r="999" spans="1:13">
      <c r="A999" s="82" t="s">
        <v>139</v>
      </c>
      <c r="B999" s="13" t="s">
        <v>75</v>
      </c>
      <c r="C999" s="13" t="s">
        <v>63</v>
      </c>
      <c r="D999" s="13">
        <v>2013</v>
      </c>
      <c r="E999" s="13">
        <v>2013</v>
      </c>
      <c r="F999" s="13" t="s">
        <v>98</v>
      </c>
      <c r="G999" s="23">
        <v>21596</v>
      </c>
      <c r="H999" s="23">
        <v>49701</v>
      </c>
      <c r="I999" s="45">
        <v>117748</v>
      </c>
      <c r="J999" s="25">
        <v>0.99880000000000002</v>
      </c>
      <c r="K999" s="25"/>
      <c r="L999" s="25"/>
      <c r="M999" s="25">
        <v>1.5299999999999999E-2</v>
      </c>
    </row>
    <row r="1000" spans="1:13">
      <c r="A1000" s="82" t="s">
        <v>140</v>
      </c>
      <c r="B1000" s="13" t="s">
        <v>75</v>
      </c>
      <c r="C1000" s="13" t="s">
        <v>63</v>
      </c>
      <c r="D1000" s="13">
        <v>2013</v>
      </c>
      <c r="E1000" s="13">
        <v>2013</v>
      </c>
      <c r="F1000" s="13" t="s">
        <v>98</v>
      </c>
      <c r="G1000" s="23">
        <v>3315</v>
      </c>
      <c r="H1000" s="23">
        <v>7022</v>
      </c>
      <c r="I1000" s="45">
        <v>18902</v>
      </c>
      <c r="J1000" s="25">
        <v>0.74509999999999998</v>
      </c>
      <c r="K1000" s="25"/>
      <c r="L1000" s="25"/>
      <c r="M1000" s="25">
        <v>6.1899999999999997E-2</v>
      </c>
    </row>
    <row r="1001" spans="1:13">
      <c r="A1001" s="82" t="s">
        <v>141</v>
      </c>
      <c r="B1001" s="13" t="s">
        <v>75</v>
      </c>
      <c r="C1001" s="13" t="s">
        <v>63</v>
      </c>
      <c r="D1001" s="13">
        <v>2013</v>
      </c>
      <c r="E1001" s="13">
        <v>2013</v>
      </c>
      <c r="F1001" s="13" t="s">
        <v>98</v>
      </c>
      <c r="G1001" s="23">
        <v>3868</v>
      </c>
      <c r="H1001" s="23">
        <v>7410</v>
      </c>
      <c r="I1001" s="45">
        <v>12173</v>
      </c>
      <c r="J1001" s="25">
        <v>1</v>
      </c>
      <c r="K1001" s="25"/>
      <c r="L1001" s="25"/>
      <c r="M1001" s="25">
        <v>6.1899999999999997E-2</v>
      </c>
    </row>
    <row r="1002" spans="1:13">
      <c r="A1002" s="82" t="s">
        <v>142</v>
      </c>
      <c r="B1002" s="13" t="s">
        <v>74</v>
      </c>
      <c r="C1002" s="13" t="s">
        <v>63</v>
      </c>
      <c r="D1002" s="13">
        <v>2013</v>
      </c>
      <c r="E1002" s="13">
        <v>2013</v>
      </c>
      <c r="F1002" s="13" t="s">
        <v>98</v>
      </c>
      <c r="G1002" s="23">
        <v>104608</v>
      </c>
      <c r="H1002" s="23">
        <v>230952</v>
      </c>
      <c r="I1002" s="45">
        <v>538096</v>
      </c>
      <c r="J1002" s="25">
        <v>0.99819999999999998</v>
      </c>
      <c r="K1002" s="25"/>
      <c r="L1002" s="25"/>
      <c r="M1002" s="25">
        <v>1.5699999999999999E-2</v>
      </c>
    </row>
    <row r="1003" spans="1:13">
      <c r="A1003" s="82" t="s">
        <v>143</v>
      </c>
      <c r="B1003" s="13" t="s">
        <v>74</v>
      </c>
      <c r="C1003" s="13" t="s">
        <v>63</v>
      </c>
      <c r="D1003" s="13">
        <v>2013</v>
      </c>
      <c r="E1003" s="13">
        <v>2013</v>
      </c>
      <c r="F1003" s="13" t="s">
        <v>98</v>
      </c>
      <c r="G1003" s="23">
        <v>8407</v>
      </c>
      <c r="H1003" s="23">
        <v>17698</v>
      </c>
      <c r="I1003" s="45">
        <v>32778</v>
      </c>
      <c r="J1003" s="25">
        <v>0.99070000000000003</v>
      </c>
      <c r="K1003" s="25"/>
      <c r="L1003" s="25"/>
      <c r="M1003" s="25">
        <v>6.1899999999999997E-2</v>
      </c>
    </row>
    <row r="1004" spans="1:13">
      <c r="A1004" s="82" t="s">
        <v>144</v>
      </c>
      <c r="B1004" s="13" t="s">
        <v>75</v>
      </c>
      <c r="C1004" s="13" t="s">
        <v>63</v>
      </c>
      <c r="D1004" s="13">
        <v>2013</v>
      </c>
      <c r="E1004" s="13">
        <v>2013</v>
      </c>
      <c r="F1004" s="13" t="s">
        <v>98</v>
      </c>
      <c r="G1004" s="23">
        <v>798</v>
      </c>
      <c r="H1004" s="23">
        <v>1693</v>
      </c>
      <c r="I1004" s="45">
        <v>3295</v>
      </c>
      <c r="J1004" s="25">
        <v>0.9778</v>
      </c>
      <c r="K1004" s="25"/>
      <c r="L1004" s="25"/>
      <c r="M1004" s="25">
        <v>6.1899999999999997E-2</v>
      </c>
    </row>
    <row r="1005" spans="1:13">
      <c r="A1005" s="82" t="s">
        <v>145</v>
      </c>
      <c r="B1005" s="13" t="s">
        <v>75</v>
      </c>
      <c r="C1005" s="13" t="s">
        <v>63</v>
      </c>
      <c r="D1005" s="13">
        <v>2013</v>
      </c>
      <c r="E1005" s="13">
        <v>2013</v>
      </c>
      <c r="F1005" s="13" t="s">
        <v>98</v>
      </c>
      <c r="G1005" s="23">
        <v>114805</v>
      </c>
      <c r="H1005" s="23">
        <v>276078</v>
      </c>
      <c r="I1005" s="45">
        <v>484012</v>
      </c>
      <c r="J1005" s="25">
        <v>0.998</v>
      </c>
      <c r="K1005" s="25"/>
      <c r="L1005" s="25"/>
      <c r="M1005" s="25">
        <v>3.1800000000000002E-2</v>
      </c>
    </row>
    <row r="1006" spans="1:13">
      <c r="A1006" s="82" t="s">
        <v>146</v>
      </c>
      <c r="B1006" s="13" t="s">
        <v>74</v>
      </c>
      <c r="C1006" s="13" t="s">
        <v>63</v>
      </c>
      <c r="D1006" s="13">
        <v>2013</v>
      </c>
      <c r="E1006" s="13">
        <v>2013</v>
      </c>
      <c r="F1006" s="13" t="s">
        <v>98</v>
      </c>
      <c r="G1006" s="23">
        <v>93788</v>
      </c>
      <c r="H1006" s="23">
        <v>209334</v>
      </c>
      <c r="I1006" s="45">
        <v>358410</v>
      </c>
      <c r="J1006" s="25">
        <v>0.98350000000000004</v>
      </c>
      <c r="K1006" s="25"/>
      <c r="L1006" s="25"/>
      <c r="M1006" s="25">
        <v>4.0000000000000001E-3</v>
      </c>
    </row>
    <row r="1007" spans="1:13">
      <c r="A1007" s="82" t="s">
        <v>147</v>
      </c>
      <c r="B1007" s="13" t="s">
        <v>75</v>
      </c>
      <c r="C1007" s="13" t="s">
        <v>63</v>
      </c>
      <c r="D1007" s="13">
        <v>2013</v>
      </c>
      <c r="E1007" s="13">
        <v>2013</v>
      </c>
      <c r="F1007" s="13" t="s">
        <v>98</v>
      </c>
      <c r="G1007" s="23">
        <v>2748</v>
      </c>
      <c r="H1007" s="23">
        <v>6429</v>
      </c>
      <c r="I1007" s="45">
        <v>10950</v>
      </c>
      <c r="J1007" s="25">
        <v>0.98640000000000005</v>
      </c>
      <c r="K1007" s="25"/>
      <c r="L1007" s="25"/>
      <c r="M1007" s="25">
        <v>6.1899999999999997E-2</v>
      </c>
    </row>
    <row r="1008" spans="1:13">
      <c r="A1008" s="82" t="s">
        <v>148</v>
      </c>
      <c r="B1008" s="13" t="s">
        <v>75</v>
      </c>
      <c r="C1008" s="13" t="s">
        <v>63</v>
      </c>
      <c r="D1008" s="13">
        <v>2013</v>
      </c>
      <c r="E1008" s="13">
        <v>2013</v>
      </c>
      <c r="F1008" s="13" t="s">
        <v>98</v>
      </c>
      <c r="G1008" s="23">
        <v>158116</v>
      </c>
      <c r="H1008" s="23">
        <v>370393</v>
      </c>
      <c r="I1008" s="45">
        <v>551068</v>
      </c>
      <c r="J1008" s="25">
        <v>0.99929999999999997</v>
      </c>
      <c r="K1008" s="25"/>
      <c r="L1008" s="25"/>
      <c r="M1008" s="25">
        <v>1.4E-2</v>
      </c>
    </row>
    <row r="1009" spans="1:13">
      <c r="A1009" s="82" t="s">
        <v>149</v>
      </c>
      <c r="B1009" s="13" t="s">
        <v>74</v>
      </c>
      <c r="C1009" s="13" t="s">
        <v>63</v>
      </c>
      <c r="D1009" s="13">
        <v>2013</v>
      </c>
      <c r="E1009" s="13">
        <v>2013</v>
      </c>
      <c r="F1009" s="13" t="s">
        <v>98</v>
      </c>
      <c r="G1009" s="23">
        <v>120501</v>
      </c>
      <c r="H1009" s="23">
        <v>258362</v>
      </c>
      <c r="I1009" s="45">
        <v>513397</v>
      </c>
      <c r="J1009" s="25">
        <v>0.9677</v>
      </c>
      <c r="K1009" s="25"/>
      <c r="L1009" s="25"/>
      <c r="M1009" s="25">
        <v>2.7400000000000001E-2</v>
      </c>
    </row>
    <row r="1010" spans="1:13">
      <c r="A1010" s="82" t="s">
        <v>150</v>
      </c>
      <c r="B1010" s="13" t="s">
        <v>74</v>
      </c>
      <c r="C1010" s="13" t="s">
        <v>63</v>
      </c>
      <c r="D1010" s="13">
        <v>2013</v>
      </c>
      <c r="E1010" s="13">
        <v>2013</v>
      </c>
      <c r="F1010" s="13" t="s">
        <v>98</v>
      </c>
      <c r="G1010" s="23">
        <v>32143</v>
      </c>
      <c r="H1010" s="23">
        <v>50424</v>
      </c>
      <c r="I1010" s="45">
        <v>144811</v>
      </c>
      <c r="J1010" s="25">
        <v>0.97840000000000005</v>
      </c>
      <c r="K1010" s="25"/>
      <c r="L1010" s="25"/>
      <c r="M1010" s="25">
        <v>3.44E-2</v>
      </c>
    </row>
    <row r="1011" spans="1:13">
      <c r="A1011" s="82" t="s">
        <v>151</v>
      </c>
      <c r="B1011" s="13" t="s">
        <v>75</v>
      </c>
      <c r="C1011" s="13" t="s">
        <v>63</v>
      </c>
      <c r="D1011" s="13">
        <v>2013</v>
      </c>
      <c r="E1011" s="13">
        <v>2013</v>
      </c>
      <c r="F1011" s="13" t="s">
        <v>98</v>
      </c>
      <c r="G1011" s="23">
        <v>46672</v>
      </c>
      <c r="H1011" s="23">
        <v>112690</v>
      </c>
      <c r="I1011" s="45">
        <v>197201</v>
      </c>
      <c r="J1011" s="25">
        <v>0.98499999999999999</v>
      </c>
      <c r="K1011" s="25"/>
      <c r="L1011" s="25"/>
      <c r="M1011" s="25">
        <v>3.1699999999999999E-2</v>
      </c>
    </row>
    <row r="1012" spans="1:13">
      <c r="A1012" s="82" t="s">
        <v>152</v>
      </c>
      <c r="B1012" s="13" t="s">
        <v>74</v>
      </c>
      <c r="C1012" s="13" t="s">
        <v>63</v>
      </c>
      <c r="D1012" s="13">
        <v>2013</v>
      </c>
      <c r="E1012" s="13">
        <v>2013</v>
      </c>
      <c r="F1012" s="13" t="s">
        <v>98</v>
      </c>
      <c r="G1012" s="23">
        <v>9075</v>
      </c>
      <c r="H1012" s="23">
        <v>17655</v>
      </c>
      <c r="I1012" s="45">
        <v>36175</v>
      </c>
      <c r="J1012" s="25">
        <v>0.99170000000000003</v>
      </c>
      <c r="K1012" s="25"/>
      <c r="L1012" s="25"/>
      <c r="M1012" s="25">
        <v>6.1899999999999997E-2</v>
      </c>
    </row>
    <row r="1013" spans="1:13">
      <c r="A1013" s="82" t="s">
        <v>153</v>
      </c>
      <c r="B1013" s="13" t="s">
        <v>74</v>
      </c>
      <c r="C1013" s="13" t="s">
        <v>63</v>
      </c>
      <c r="D1013" s="13">
        <v>2013</v>
      </c>
      <c r="E1013" s="13">
        <v>2013</v>
      </c>
      <c r="F1013" s="13" t="s">
        <v>98</v>
      </c>
      <c r="G1013" s="23">
        <v>14130</v>
      </c>
      <c r="H1013" s="23">
        <v>28918</v>
      </c>
      <c r="I1013" s="45">
        <v>89260</v>
      </c>
      <c r="J1013" s="25">
        <v>0.69079999999999997</v>
      </c>
      <c r="K1013" s="25"/>
      <c r="L1013" s="25"/>
      <c r="M1013" s="25">
        <v>6.1899999999999997E-2</v>
      </c>
    </row>
    <row r="1014" spans="1:13">
      <c r="A1014" s="82" t="s">
        <v>154</v>
      </c>
      <c r="B1014" s="13" t="s">
        <v>74</v>
      </c>
      <c r="C1014" s="13" t="s">
        <v>63</v>
      </c>
      <c r="D1014" s="13">
        <v>2013</v>
      </c>
      <c r="E1014" s="13">
        <v>2013</v>
      </c>
      <c r="F1014" s="13" t="s">
        <v>98</v>
      </c>
      <c r="G1014" s="23">
        <v>15117</v>
      </c>
      <c r="H1014" s="23">
        <v>34001</v>
      </c>
      <c r="I1014" s="45">
        <v>94071</v>
      </c>
      <c r="J1014" s="25">
        <v>0.94310000000000005</v>
      </c>
      <c r="K1014" s="25"/>
      <c r="L1014" s="25"/>
      <c r="M1014" s="25">
        <v>6.1899999999999997E-2</v>
      </c>
    </row>
    <row r="1015" spans="1:13">
      <c r="A1015" s="82" t="s">
        <v>155</v>
      </c>
      <c r="B1015" s="13" t="s">
        <v>74</v>
      </c>
      <c r="C1015" s="13" t="s">
        <v>63</v>
      </c>
      <c r="D1015" s="13">
        <v>2013</v>
      </c>
      <c r="E1015" s="13">
        <v>2013</v>
      </c>
      <c r="F1015" s="13" t="s">
        <v>98</v>
      </c>
      <c r="G1015" s="23">
        <v>52138</v>
      </c>
      <c r="H1015" s="23">
        <v>110778</v>
      </c>
      <c r="I1015" s="45">
        <v>296801</v>
      </c>
      <c r="J1015" s="25">
        <v>0.97160000000000002</v>
      </c>
      <c r="K1015" s="25"/>
      <c r="L1015" s="25"/>
      <c r="M1015" s="25">
        <v>1.41E-2</v>
      </c>
    </row>
    <row r="1016" spans="1:13">
      <c r="A1016" s="82" t="s">
        <v>156</v>
      </c>
      <c r="B1016" s="13" t="s">
        <v>74</v>
      </c>
      <c r="C1016" s="13" t="s">
        <v>63</v>
      </c>
      <c r="D1016" s="13">
        <v>2013</v>
      </c>
      <c r="E1016" s="13">
        <v>2013</v>
      </c>
      <c r="F1016" s="13" t="s">
        <v>98</v>
      </c>
      <c r="G1016" s="23">
        <v>12243</v>
      </c>
      <c r="H1016" s="23">
        <v>23970</v>
      </c>
      <c r="I1016" s="45">
        <v>48514</v>
      </c>
      <c r="J1016" s="25">
        <v>0.95860000000000001</v>
      </c>
      <c r="K1016" s="25"/>
      <c r="L1016" s="25"/>
      <c r="M1016" s="25">
        <v>6.1899999999999997E-2</v>
      </c>
    </row>
    <row r="1017" spans="1:13">
      <c r="A1017" s="82" t="s">
        <v>157</v>
      </c>
      <c r="B1017" s="13" t="s">
        <v>75</v>
      </c>
      <c r="C1017" s="13" t="s">
        <v>63</v>
      </c>
      <c r="D1017" s="13">
        <v>2013</v>
      </c>
      <c r="E1017" s="13">
        <v>2013</v>
      </c>
      <c r="F1017" s="13" t="s">
        <v>98</v>
      </c>
      <c r="G1017" s="23">
        <v>12040</v>
      </c>
      <c r="H1017" s="23">
        <v>23856</v>
      </c>
      <c r="I1017" s="45">
        <v>41707</v>
      </c>
      <c r="J1017" s="25">
        <v>0.95730000000000004</v>
      </c>
      <c r="K1017" s="25"/>
      <c r="L1017" s="25"/>
      <c r="M1017" s="25">
        <v>6.1899999999999997E-2</v>
      </c>
    </row>
    <row r="1018" spans="1:13">
      <c r="A1018" s="82" t="s">
        <v>158</v>
      </c>
      <c r="B1018" s="13" t="s">
        <v>75</v>
      </c>
      <c r="C1018" s="13" t="s">
        <v>63</v>
      </c>
      <c r="D1018" s="13">
        <v>2013</v>
      </c>
      <c r="E1018" s="13">
        <v>2013</v>
      </c>
      <c r="F1018" s="13" t="s">
        <v>98</v>
      </c>
      <c r="G1018" s="23">
        <v>157</v>
      </c>
      <c r="H1018" s="23">
        <v>303</v>
      </c>
      <c r="I1018" s="45">
        <v>516</v>
      </c>
      <c r="J1018" s="25">
        <v>1</v>
      </c>
      <c r="K1018" s="25"/>
      <c r="L1018" s="25"/>
      <c r="M1018" s="25">
        <v>6.1899999999999997E-2</v>
      </c>
    </row>
    <row r="1019" spans="1:13">
      <c r="A1019" s="82" t="s">
        <v>159</v>
      </c>
      <c r="B1019" s="13" t="s">
        <v>75</v>
      </c>
      <c r="C1019" s="13" t="s">
        <v>63</v>
      </c>
      <c r="D1019" s="13">
        <v>2013</v>
      </c>
      <c r="E1019" s="13">
        <v>2013</v>
      </c>
      <c r="F1019" s="13" t="s">
        <v>98</v>
      </c>
      <c r="G1019" s="23">
        <v>2919</v>
      </c>
      <c r="H1019" s="23">
        <v>6523</v>
      </c>
      <c r="I1019" s="45">
        <v>11194</v>
      </c>
      <c r="J1019" s="25">
        <v>1</v>
      </c>
      <c r="K1019" s="25"/>
      <c r="L1019" s="25"/>
      <c r="M1019" s="25">
        <v>6.1899999999999997E-2</v>
      </c>
    </row>
    <row r="1020" spans="1:13">
      <c r="A1020" s="82" t="s">
        <v>160</v>
      </c>
      <c r="B1020" s="13" t="s">
        <v>74</v>
      </c>
      <c r="C1020" s="13" t="s">
        <v>63</v>
      </c>
      <c r="D1020" s="13">
        <v>2013</v>
      </c>
      <c r="E1020" s="13">
        <v>2013</v>
      </c>
      <c r="F1020" s="13" t="s">
        <v>98</v>
      </c>
      <c r="G1020" s="23">
        <v>20704</v>
      </c>
      <c r="H1020" s="23">
        <v>41295</v>
      </c>
      <c r="I1020" s="45">
        <v>75391</v>
      </c>
      <c r="J1020" s="25">
        <v>0.94269999999999998</v>
      </c>
      <c r="K1020" s="25"/>
      <c r="L1020" s="25"/>
      <c r="M1020" s="25">
        <v>2.1100000000000001E-2</v>
      </c>
    </row>
    <row r="1021" spans="1:13">
      <c r="A1021" s="82" t="s">
        <v>161</v>
      </c>
      <c r="B1021" s="13" t="s">
        <v>74</v>
      </c>
      <c r="C1021" s="13" t="s">
        <v>63</v>
      </c>
      <c r="D1021" s="13">
        <v>2013</v>
      </c>
      <c r="E1021" s="13">
        <v>2013</v>
      </c>
      <c r="F1021" s="13" t="s">
        <v>98</v>
      </c>
      <c r="G1021" s="23">
        <v>18791</v>
      </c>
      <c r="H1021" s="23">
        <v>34749</v>
      </c>
      <c r="I1021" s="45">
        <v>73344</v>
      </c>
      <c r="J1021" s="25">
        <v>0.8861</v>
      </c>
      <c r="K1021" s="25"/>
      <c r="L1021" s="25"/>
      <c r="M1021" s="25">
        <v>6.1899999999999997E-2</v>
      </c>
    </row>
    <row r="1022" spans="1:13">
      <c r="A1022" s="82" t="s">
        <v>162</v>
      </c>
      <c r="B1022" s="13" t="s">
        <v>75</v>
      </c>
      <c r="C1022" s="13" t="s">
        <v>63</v>
      </c>
      <c r="D1022" s="13">
        <v>2013</v>
      </c>
      <c r="E1022" s="13">
        <v>2013</v>
      </c>
      <c r="F1022" s="13" t="s">
        <v>98</v>
      </c>
      <c r="G1022" s="23">
        <v>41228</v>
      </c>
      <c r="H1022" s="23">
        <v>90539</v>
      </c>
      <c r="I1022" s="45">
        <v>150559</v>
      </c>
      <c r="J1022" s="25">
        <v>0.9889</v>
      </c>
      <c r="K1022" s="25"/>
      <c r="L1022" s="25"/>
      <c r="M1022" s="25">
        <v>0.01</v>
      </c>
    </row>
    <row r="1023" spans="1:13">
      <c r="A1023" s="82" t="s">
        <v>163</v>
      </c>
      <c r="B1023" s="13" t="s">
        <v>75</v>
      </c>
      <c r="C1023" s="13" t="s">
        <v>63</v>
      </c>
      <c r="D1023" s="13">
        <v>2013</v>
      </c>
      <c r="E1023" s="13">
        <v>2013</v>
      </c>
      <c r="F1023" s="13" t="s">
        <v>98</v>
      </c>
      <c r="G1023" s="23">
        <v>5204</v>
      </c>
      <c r="H1023" s="23">
        <v>12425</v>
      </c>
      <c r="I1023" s="45">
        <v>24962</v>
      </c>
      <c r="J1023" s="25">
        <v>0.93020000000000003</v>
      </c>
      <c r="K1023" s="25"/>
      <c r="L1023" s="25"/>
      <c r="M1023" s="25">
        <v>6.1899999999999997E-2</v>
      </c>
    </row>
    <row r="1024" spans="1:13">
      <c r="A1024" s="82" t="s">
        <v>164</v>
      </c>
      <c r="B1024" s="13" t="s">
        <v>75</v>
      </c>
      <c r="C1024" s="13" t="s">
        <v>63</v>
      </c>
      <c r="D1024" s="13">
        <v>2013</v>
      </c>
      <c r="E1024" s="13">
        <v>2013</v>
      </c>
      <c r="F1024" s="13" t="s">
        <v>98</v>
      </c>
      <c r="G1024" s="23">
        <v>4268</v>
      </c>
      <c r="H1024" s="23">
        <v>9752</v>
      </c>
      <c r="I1024" s="45">
        <v>17868</v>
      </c>
      <c r="J1024" s="25">
        <v>0.97399999999999998</v>
      </c>
      <c r="K1024" s="25"/>
      <c r="L1024" s="25"/>
      <c r="M1024" s="25">
        <v>6.1899999999999997E-2</v>
      </c>
    </row>
    <row r="1025" spans="1:30">
      <c r="A1025" s="82" t="s">
        <v>165</v>
      </c>
      <c r="B1025" s="13" t="s">
        <v>75</v>
      </c>
      <c r="C1025" s="13" t="s">
        <v>63</v>
      </c>
      <c r="D1025" s="13">
        <v>2013</v>
      </c>
      <c r="E1025" s="13">
        <v>2013</v>
      </c>
      <c r="F1025" s="13" t="s">
        <v>98</v>
      </c>
      <c r="G1025" s="23">
        <v>743</v>
      </c>
      <c r="H1025" s="23">
        <v>1499</v>
      </c>
      <c r="I1025" s="45">
        <v>2795</v>
      </c>
      <c r="J1025" s="25">
        <v>0.97219999999999995</v>
      </c>
      <c r="K1025" s="25"/>
      <c r="L1025" s="25"/>
      <c r="M1025" s="25">
        <v>6.1899999999999997E-2</v>
      </c>
    </row>
    <row r="1026" spans="1:30">
      <c r="A1026" s="82" t="s">
        <v>166</v>
      </c>
      <c r="B1026" s="13" t="s">
        <v>74</v>
      </c>
      <c r="C1026" s="13" t="s">
        <v>63</v>
      </c>
      <c r="D1026" s="13">
        <v>2013</v>
      </c>
      <c r="E1026" s="13">
        <v>2013</v>
      </c>
      <c r="F1026" s="13" t="s">
        <v>98</v>
      </c>
      <c r="G1026" s="23">
        <v>46504</v>
      </c>
      <c r="H1026" s="23">
        <v>115579</v>
      </c>
      <c r="I1026" s="45">
        <v>185785</v>
      </c>
      <c r="J1026" s="25">
        <v>1</v>
      </c>
      <c r="K1026" s="25"/>
      <c r="L1026" s="25"/>
      <c r="M1026" s="25">
        <v>4.3499999999999997E-2</v>
      </c>
    </row>
    <row r="1027" spans="1:30">
      <c r="A1027" s="82" t="s">
        <v>167</v>
      </c>
      <c r="B1027" s="13" t="s">
        <v>75</v>
      </c>
      <c r="C1027" s="13" t="s">
        <v>63</v>
      </c>
      <c r="D1027" s="13">
        <v>2013</v>
      </c>
      <c r="E1027" s="13">
        <v>2013</v>
      </c>
      <c r="F1027" s="13" t="s">
        <v>98</v>
      </c>
      <c r="G1027" s="23">
        <v>2894</v>
      </c>
      <c r="H1027" s="23">
        <v>5295</v>
      </c>
      <c r="I1027" s="45">
        <v>8580</v>
      </c>
      <c r="J1027" s="25">
        <v>0.93100000000000005</v>
      </c>
      <c r="K1027" s="25"/>
      <c r="L1027" s="25"/>
      <c r="M1027" s="25">
        <v>6.1899999999999997E-2</v>
      </c>
    </row>
    <row r="1028" spans="1:30">
      <c r="A1028" s="82" t="s">
        <v>168</v>
      </c>
      <c r="B1028" s="13" t="s">
        <v>74</v>
      </c>
      <c r="C1028" s="13" t="s">
        <v>63</v>
      </c>
      <c r="D1028" s="13">
        <v>2013</v>
      </c>
      <c r="E1028" s="13">
        <v>2013</v>
      </c>
      <c r="F1028" s="13" t="s">
        <v>98</v>
      </c>
      <c r="G1028" s="23">
        <v>32384</v>
      </c>
      <c r="H1028" s="23">
        <v>67593</v>
      </c>
      <c r="I1028" s="45">
        <v>132327</v>
      </c>
      <c r="J1028" s="25">
        <v>0.99080000000000001</v>
      </c>
      <c r="K1028" s="25"/>
      <c r="L1028" s="25"/>
      <c r="M1028" s="25">
        <v>2.92E-2</v>
      </c>
    </row>
    <row r="1029" spans="1:30">
      <c r="A1029" s="82" t="s">
        <v>169</v>
      </c>
      <c r="B1029" s="13" t="s">
        <v>74</v>
      </c>
      <c r="C1029" s="13" t="s">
        <v>63</v>
      </c>
      <c r="D1029" s="13">
        <v>2013</v>
      </c>
      <c r="E1029" s="13">
        <v>2013</v>
      </c>
      <c r="F1029" s="13" t="s">
        <v>98</v>
      </c>
      <c r="G1029" s="23">
        <v>7932</v>
      </c>
      <c r="H1029" s="23">
        <v>16987</v>
      </c>
      <c r="I1029" s="45">
        <v>33105</v>
      </c>
      <c r="J1029" s="25">
        <v>0.18179999999999999</v>
      </c>
      <c r="K1029" s="25"/>
      <c r="L1029" s="25"/>
      <c r="M1029" s="25">
        <v>6.1899999999999997E-2</v>
      </c>
    </row>
    <row r="1030" spans="1:30">
      <c r="A1030" s="82" t="s">
        <v>170</v>
      </c>
      <c r="B1030" s="13" t="s">
        <v>75</v>
      </c>
      <c r="C1030" s="13" t="s">
        <v>63</v>
      </c>
      <c r="D1030" s="13">
        <v>2013</v>
      </c>
      <c r="E1030" s="13">
        <v>2013</v>
      </c>
      <c r="F1030" s="13" t="s">
        <v>98</v>
      </c>
      <c r="G1030" s="23">
        <v>5773</v>
      </c>
      <c r="H1030" s="23">
        <v>12976</v>
      </c>
      <c r="I1030" s="45">
        <v>20720</v>
      </c>
      <c r="J1030" s="25">
        <v>1</v>
      </c>
      <c r="K1030" s="25"/>
      <c r="L1030" s="25"/>
      <c r="M1030" s="25">
        <v>6.1899999999999997E-2</v>
      </c>
    </row>
    <row r="1031" spans="1:30">
      <c r="A1031" s="48" t="s">
        <v>276</v>
      </c>
      <c r="B1031" s="13" t="s">
        <v>66</v>
      </c>
      <c r="C1031" s="13" t="s">
        <v>184</v>
      </c>
      <c r="D1031" s="13">
        <v>2013</v>
      </c>
      <c r="E1031" s="13">
        <v>2013</v>
      </c>
      <c r="F1031" s="13" t="s">
        <v>98</v>
      </c>
      <c r="G1031" s="110"/>
      <c r="H1031" s="110"/>
      <c r="I1031" s="110"/>
      <c r="J1031" s="111"/>
      <c r="K1031" s="111"/>
      <c r="L1031" s="25">
        <v>0.254</v>
      </c>
      <c r="M1031" s="25">
        <v>5.3999999999999999E-2</v>
      </c>
    </row>
    <row r="1032" spans="1:30">
      <c r="A1032" s="48" t="s">
        <v>171</v>
      </c>
      <c r="B1032" s="13" t="s">
        <v>66</v>
      </c>
      <c r="C1032" s="13" t="s">
        <v>184</v>
      </c>
      <c r="D1032" s="13">
        <v>2013</v>
      </c>
      <c r="E1032" s="13">
        <v>2013</v>
      </c>
      <c r="F1032" s="13" t="s">
        <v>98</v>
      </c>
      <c r="G1032" s="23">
        <v>1930773</v>
      </c>
      <c r="H1032" s="23">
        <v>4206669</v>
      </c>
      <c r="I1032" s="45">
        <v>8440833</v>
      </c>
      <c r="J1032" s="25">
        <v>0.97460000000000002</v>
      </c>
      <c r="K1032" s="25"/>
      <c r="L1032" s="25"/>
      <c r="M1032" s="25">
        <v>3.1899999999999998E-2</v>
      </c>
      <c r="N1032" s="13"/>
      <c r="O1032" s="13"/>
      <c r="P1032" s="13"/>
      <c r="Q1032" s="13"/>
      <c r="R1032" s="13"/>
      <c r="S1032" s="13"/>
      <c r="T1032" s="13"/>
      <c r="U1032" s="13"/>
      <c r="V1032" s="13"/>
      <c r="W1032" s="13"/>
      <c r="X1032" s="13"/>
      <c r="Y1032" s="13"/>
      <c r="Z1032" s="13"/>
      <c r="AA1032" s="13"/>
      <c r="AB1032" s="13"/>
      <c r="AC1032" s="13"/>
      <c r="AD1032" s="13"/>
    </row>
    <row r="1033" spans="1:30">
      <c r="A1033" s="48" t="s">
        <v>172</v>
      </c>
      <c r="B1033" s="13" t="s">
        <v>74</v>
      </c>
      <c r="C1033" s="13" t="s">
        <v>184</v>
      </c>
      <c r="D1033" s="13">
        <v>2013</v>
      </c>
      <c r="E1033" s="13">
        <v>2013</v>
      </c>
      <c r="F1033" s="13" t="s">
        <v>98</v>
      </c>
      <c r="G1033" s="23">
        <v>62908</v>
      </c>
      <c r="H1033" s="23">
        <v>126072</v>
      </c>
      <c r="I1033" s="45">
        <v>276577</v>
      </c>
      <c r="J1033" s="25">
        <v>0.90459999999999996</v>
      </c>
      <c r="K1033" s="25"/>
      <c r="L1033" s="25"/>
      <c r="M1033" s="25">
        <v>0.04</v>
      </c>
    </row>
    <row r="1034" spans="1:30">
      <c r="A1034" s="48" t="s">
        <v>173</v>
      </c>
      <c r="B1034" s="13" t="s">
        <v>75</v>
      </c>
      <c r="C1034" s="13" t="s">
        <v>184</v>
      </c>
      <c r="D1034" s="13">
        <v>2013</v>
      </c>
      <c r="E1034" s="13">
        <v>2013</v>
      </c>
      <c r="F1034" s="13" t="s">
        <v>98</v>
      </c>
      <c r="G1034" s="23">
        <v>92</v>
      </c>
      <c r="H1034" s="23">
        <v>170</v>
      </c>
      <c r="I1034" s="45">
        <v>205</v>
      </c>
      <c r="J1034" s="25">
        <v>1</v>
      </c>
      <c r="K1034" s="25"/>
      <c r="L1034" s="25"/>
      <c r="M1034" s="25">
        <v>5.8999999999999997E-2</v>
      </c>
    </row>
    <row r="1035" spans="1:30">
      <c r="A1035" s="48" t="s">
        <v>174</v>
      </c>
      <c r="B1035" s="13" t="s">
        <v>75</v>
      </c>
      <c r="C1035" s="13" t="s">
        <v>184</v>
      </c>
      <c r="D1035" s="13">
        <v>2013</v>
      </c>
      <c r="E1035" s="13">
        <v>2013</v>
      </c>
      <c r="F1035" s="13" t="s">
        <v>98</v>
      </c>
      <c r="G1035" s="23">
        <v>1720</v>
      </c>
      <c r="H1035" s="23">
        <v>3314</v>
      </c>
      <c r="I1035" s="45">
        <v>4586</v>
      </c>
      <c r="J1035" s="25">
        <v>0.95879999999999999</v>
      </c>
      <c r="K1035" s="25"/>
      <c r="L1035" s="25"/>
      <c r="M1035" s="25">
        <v>5.8999999999999997E-2</v>
      </c>
    </row>
    <row r="1036" spans="1:30">
      <c r="A1036" s="48" t="s">
        <v>175</v>
      </c>
      <c r="B1036" s="13" t="s">
        <v>75</v>
      </c>
      <c r="C1036" s="13" t="s">
        <v>184</v>
      </c>
      <c r="D1036" s="13">
        <v>2013</v>
      </c>
      <c r="E1036" s="13">
        <v>2013</v>
      </c>
      <c r="F1036" s="13" t="s">
        <v>98</v>
      </c>
      <c r="G1036" s="23">
        <v>14563</v>
      </c>
      <c r="H1036" s="23">
        <v>29934</v>
      </c>
      <c r="I1036" s="45">
        <v>52507</v>
      </c>
      <c r="J1036" s="25">
        <v>0.95309999999999995</v>
      </c>
      <c r="K1036" s="25"/>
      <c r="L1036" s="25"/>
      <c r="M1036" s="25">
        <v>5.8999999999999997E-2</v>
      </c>
    </row>
    <row r="1037" spans="1:30">
      <c r="A1037" s="48" t="s">
        <v>176</v>
      </c>
      <c r="B1037" s="13" t="s">
        <v>75</v>
      </c>
      <c r="C1037" s="13" t="s">
        <v>184</v>
      </c>
      <c r="D1037" s="13">
        <v>2013</v>
      </c>
      <c r="E1037" s="13">
        <v>2013</v>
      </c>
      <c r="F1037" s="13" t="s">
        <v>98</v>
      </c>
      <c r="G1037" s="23">
        <v>2549</v>
      </c>
      <c r="H1037" s="23">
        <v>4948</v>
      </c>
      <c r="I1037" s="45">
        <v>6934</v>
      </c>
      <c r="J1037" s="25">
        <v>0.99160000000000004</v>
      </c>
      <c r="K1037" s="25"/>
      <c r="L1037" s="25"/>
      <c r="M1037" s="25">
        <v>5.8999999999999997E-2</v>
      </c>
    </row>
    <row r="1038" spans="1:30">
      <c r="A1038" s="48" t="s">
        <v>177</v>
      </c>
      <c r="B1038" s="13" t="s">
        <v>75</v>
      </c>
      <c r="C1038" s="13" t="s">
        <v>184</v>
      </c>
      <c r="D1038" s="13">
        <v>2013</v>
      </c>
      <c r="E1038" s="13">
        <v>2013</v>
      </c>
      <c r="F1038" s="13" t="s">
        <v>98</v>
      </c>
      <c r="G1038" s="23">
        <v>715</v>
      </c>
      <c r="H1038" s="23">
        <v>1754</v>
      </c>
      <c r="I1038" s="45">
        <v>4949</v>
      </c>
      <c r="J1038" s="25">
        <v>1</v>
      </c>
      <c r="K1038" s="25"/>
      <c r="L1038" s="25"/>
      <c r="M1038" s="25">
        <v>5.8999999999999997E-2</v>
      </c>
    </row>
    <row r="1039" spans="1:30">
      <c r="A1039" s="48" t="s">
        <v>178</v>
      </c>
      <c r="B1039" s="13" t="s">
        <v>74</v>
      </c>
      <c r="C1039" s="13" t="s">
        <v>184</v>
      </c>
      <c r="D1039" s="13">
        <v>2013</v>
      </c>
      <c r="E1039" s="13">
        <v>2013</v>
      </c>
      <c r="F1039" s="13" t="s">
        <v>98</v>
      </c>
      <c r="G1039" s="23">
        <v>32835</v>
      </c>
      <c r="H1039" s="23">
        <v>68246</v>
      </c>
      <c r="I1039" s="45">
        <v>160285</v>
      </c>
      <c r="J1039" s="25">
        <v>0.96450000000000002</v>
      </c>
      <c r="K1039" s="25"/>
      <c r="L1039" s="25"/>
      <c r="M1039" s="25">
        <v>3.0599999999999999E-2</v>
      </c>
    </row>
    <row r="1040" spans="1:30">
      <c r="A1040" s="48" t="s">
        <v>179</v>
      </c>
      <c r="B1040" s="13" t="s">
        <v>75</v>
      </c>
      <c r="C1040" s="13" t="s">
        <v>184</v>
      </c>
      <c r="D1040" s="13">
        <v>2013</v>
      </c>
      <c r="E1040" s="13">
        <v>2013</v>
      </c>
      <c r="F1040" s="13" t="s">
        <v>98</v>
      </c>
      <c r="G1040" s="23">
        <v>2515</v>
      </c>
      <c r="H1040" s="23">
        <v>5112</v>
      </c>
      <c r="I1040" s="45">
        <v>7879</v>
      </c>
      <c r="J1040" s="25">
        <v>1</v>
      </c>
      <c r="K1040" s="25"/>
      <c r="L1040" s="25"/>
      <c r="M1040" s="25">
        <v>5.8999999999999997E-2</v>
      </c>
    </row>
    <row r="1041" spans="1:13">
      <c r="A1041" s="48" t="s">
        <v>180</v>
      </c>
      <c r="B1041" s="13" t="s">
        <v>75</v>
      </c>
      <c r="C1041" s="13" t="s">
        <v>184</v>
      </c>
      <c r="D1041" s="13">
        <v>2013</v>
      </c>
      <c r="E1041" s="13">
        <v>2013</v>
      </c>
      <c r="F1041" s="13" t="s">
        <v>98</v>
      </c>
      <c r="G1041" s="23">
        <v>6401</v>
      </c>
      <c r="H1041" s="23">
        <v>11777</v>
      </c>
      <c r="I1041" s="45">
        <v>19878</v>
      </c>
      <c r="J1041" s="25">
        <v>0.98980000000000001</v>
      </c>
      <c r="K1041" s="25"/>
      <c r="L1041" s="25"/>
      <c r="M1041" s="25">
        <v>5.8999999999999997E-2</v>
      </c>
    </row>
    <row r="1042" spans="1:13">
      <c r="A1042" s="82" t="s">
        <v>122</v>
      </c>
      <c r="B1042" s="13" t="s">
        <v>74</v>
      </c>
      <c r="C1042" s="13" t="s">
        <v>184</v>
      </c>
      <c r="D1042" s="13">
        <v>2013</v>
      </c>
      <c r="E1042" s="13">
        <v>2013</v>
      </c>
      <c r="F1042" s="13" t="s">
        <v>98</v>
      </c>
      <c r="G1042" s="23">
        <v>91073</v>
      </c>
      <c r="H1042" s="23">
        <v>218877</v>
      </c>
      <c r="I1042" s="45">
        <v>335953</v>
      </c>
      <c r="J1042" s="25">
        <v>0.94620000000000004</v>
      </c>
      <c r="K1042" s="25"/>
      <c r="L1042" s="25"/>
      <c r="M1042" s="25">
        <v>4.1000000000000003E-3</v>
      </c>
    </row>
    <row r="1043" spans="1:13">
      <c r="A1043" s="82" t="s">
        <v>123</v>
      </c>
      <c r="B1043" s="13" t="s">
        <v>75</v>
      </c>
      <c r="C1043" s="13" t="s">
        <v>184</v>
      </c>
      <c r="D1043" s="13">
        <v>2013</v>
      </c>
      <c r="E1043" s="13">
        <v>2013</v>
      </c>
      <c r="F1043" s="13" t="s">
        <v>98</v>
      </c>
      <c r="G1043" s="23">
        <v>1458</v>
      </c>
      <c r="H1043" s="23">
        <v>3594</v>
      </c>
      <c r="I1043" s="45">
        <v>7709</v>
      </c>
      <c r="J1043" s="25">
        <v>1</v>
      </c>
      <c r="K1043" s="25"/>
      <c r="L1043" s="25"/>
      <c r="M1043" s="25">
        <v>5.8999999999999997E-2</v>
      </c>
    </row>
    <row r="1044" spans="1:13">
      <c r="A1044" s="82" t="s">
        <v>124</v>
      </c>
      <c r="B1044" s="13" t="s">
        <v>75</v>
      </c>
      <c r="C1044" s="13" t="s">
        <v>184</v>
      </c>
      <c r="D1044" s="13">
        <v>2013</v>
      </c>
      <c r="E1044" s="13">
        <v>2013</v>
      </c>
      <c r="F1044" s="13" t="s">
        <v>98</v>
      </c>
      <c r="G1044" s="23">
        <v>8610</v>
      </c>
      <c r="H1044" s="23">
        <v>16152</v>
      </c>
      <c r="I1044" s="45">
        <v>28384</v>
      </c>
      <c r="J1044" s="25">
        <v>0.96060000000000001</v>
      </c>
      <c r="K1044" s="25"/>
      <c r="L1044" s="25"/>
      <c r="M1044" s="25">
        <v>5.8999999999999997E-2</v>
      </c>
    </row>
    <row r="1045" spans="1:13">
      <c r="A1045" s="82" t="s">
        <v>125</v>
      </c>
      <c r="B1045" s="13" t="s">
        <v>75</v>
      </c>
      <c r="C1045" s="13" t="s">
        <v>184</v>
      </c>
      <c r="D1045" s="13">
        <v>2013</v>
      </c>
      <c r="E1045" s="13">
        <v>2013</v>
      </c>
      <c r="F1045" s="13" t="s">
        <v>98</v>
      </c>
      <c r="G1045" s="23">
        <v>14336</v>
      </c>
      <c r="H1045" s="23">
        <v>36718</v>
      </c>
      <c r="I1045" s="45">
        <v>60051</v>
      </c>
      <c r="J1045" s="25">
        <v>0.95440000000000003</v>
      </c>
      <c r="K1045" s="25"/>
      <c r="L1045" s="25"/>
      <c r="M1045" s="25">
        <v>5.8999999999999997E-2</v>
      </c>
    </row>
    <row r="1046" spans="1:13">
      <c r="A1046" s="82" t="s">
        <v>126</v>
      </c>
      <c r="B1046" s="13" t="s">
        <v>75</v>
      </c>
      <c r="C1046" s="13" t="s">
        <v>184</v>
      </c>
      <c r="D1046" s="13">
        <v>2013</v>
      </c>
      <c r="E1046" s="13">
        <v>2013</v>
      </c>
      <c r="F1046" s="13" t="s">
        <v>98</v>
      </c>
      <c r="G1046" s="23">
        <v>1054</v>
      </c>
      <c r="H1046" s="23">
        <v>2114</v>
      </c>
      <c r="I1046" s="45">
        <v>3679</v>
      </c>
      <c r="J1046" s="25">
        <v>0.98780000000000001</v>
      </c>
      <c r="K1046" s="25"/>
      <c r="L1046" s="25"/>
      <c r="M1046" s="25">
        <v>5.8999999999999997E-2</v>
      </c>
    </row>
    <row r="1047" spans="1:13">
      <c r="A1047" s="82" t="s">
        <v>127</v>
      </c>
      <c r="B1047" s="13" t="s">
        <v>75</v>
      </c>
      <c r="C1047" s="13" t="s">
        <v>184</v>
      </c>
      <c r="D1047" s="13">
        <v>2013</v>
      </c>
      <c r="E1047" s="13">
        <v>2013</v>
      </c>
      <c r="F1047" s="13" t="s">
        <v>98</v>
      </c>
      <c r="G1047" s="23">
        <v>59483</v>
      </c>
      <c r="H1047" s="23">
        <v>144700</v>
      </c>
      <c r="I1047" s="45">
        <v>261427</v>
      </c>
      <c r="J1047" s="25">
        <v>0.99370000000000003</v>
      </c>
      <c r="K1047" s="25"/>
      <c r="L1047" s="25"/>
      <c r="M1047" s="25">
        <v>2.4799999999999999E-2</v>
      </c>
    </row>
    <row r="1048" spans="1:13">
      <c r="A1048" s="82" t="s">
        <v>128</v>
      </c>
      <c r="B1048" s="13" t="s">
        <v>75</v>
      </c>
      <c r="C1048" s="13" t="s">
        <v>184</v>
      </c>
      <c r="D1048" s="13">
        <v>2013</v>
      </c>
      <c r="E1048" s="13">
        <v>2013</v>
      </c>
      <c r="F1048" s="13" t="s">
        <v>98</v>
      </c>
      <c r="G1048" s="23">
        <v>10002</v>
      </c>
      <c r="H1048" s="23">
        <v>23727</v>
      </c>
      <c r="I1048" s="45">
        <v>39979</v>
      </c>
      <c r="J1048" s="25">
        <v>1</v>
      </c>
      <c r="K1048" s="25"/>
      <c r="L1048" s="25"/>
      <c r="M1048" s="25">
        <v>5.8999999999999997E-2</v>
      </c>
    </row>
    <row r="1049" spans="1:13">
      <c r="A1049" s="82" t="s">
        <v>129</v>
      </c>
      <c r="B1049" s="13" t="s">
        <v>75</v>
      </c>
      <c r="C1049" s="13" t="s">
        <v>184</v>
      </c>
      <c r="D1049" s="13">
        <v>2013</v>
      </c>
      <c r="E1049" s="13">
        <v>2013</v>
      </c>
      <c r="F1049" s="13" t="s">
        <v>98</v>
      </c>
      <c r="G1049" s="23">
        <v>5222</v>
      </c>
      <c r="H1049" s="23">
        <v>10428</v>
      </c>
      <c r="I1049" s="45">
        <v>18596</v>
      </c>
      <c r="J1049" s="25">
        <v>0.96140000000000003</v>
      </c>
      <c r="K1049" s="25"/>
      <c r="L1049" s="25"/>
      <c r="M1049" s="25">
        <v>5.8999999999999997E-2</v>
      </c>
    </row>
    <row r="1050" spans="1:13">
      <c r="A1050" s="82" t="s">
        <v>130</v>
      </c>
      <c r="B1050" s="13" t="s">
        <v>75</v>
      </c>
      <c r="C1050" s="13" t="s">
        <v>184</v>
      </c>
      <c r="D1050" s="13">
        <v>2013</v>
      </c>
      <c r="E1050" s="13">
        <v>2013</v>
      </c>
      <c r="F1050" s="13" t="s">
        <v>98</v>
      </c>
      <c r="G1050" s="23">
        <v>1433</v>
      </c>
      <c r="H1050" s="23">
        <v>2976</v>
      </c>
      <c r="I1050" s="45">
        <v>4916</v>
      </c>
      <c r="J1050" s="25">
        <v>0.98629999999999995</v>
      </c>
      <c r="K1050" s="25"/>
      <c r="L1050" s="25"/>
      <c r="M1050" s="25">
        <v>5.8999999999999997E-2</v>
      </c>
    </row>
    <row r="1051" spans="1:13">
      <c r="A1051" s="82" t="s">
        <v>131</v>
      </c>
      <c r="B1051" s="13" t="s">
        <v>76</v>
      </c>
      <c r="C1051" s="13" t="s">
        <v>184</v>
      </c>
      <c r="D1051" s="13">
        <v>2013</v>
      </c>
      <c r="E1051" s="13">
        <v>2013</v>
      </c>
      <c r="F1051" s="13" t="s">
        <v>98</v>
      </c>
      <c r="G1051" s="23">
        <v>550120</v>
      </c>
      <c r="H1051" s="23">
        <v>1135684</v>
      </c>
      <c r="I1051" s="45">
        <v>2628821</v>
      </c>
      <c r="J1051" s="25">
        <v>0.9718</v>
      </c>
      <c r="K1051" s="25"/>
      <c r="L1051" s="25"/>
      <c r="M1051" s="25">
        <v>3.1300000000000001E-2</v>
      </c>
    </row>
    <row r="1052" spans="1:13">
      <c r="A1052" s="82" t="s">
        <v>132</v>
      </c>
      <c r="B1052" s="13" t="s">
        <v>75</v>
      </c>
      <c r="C1052" s="13" t="s">
        <v>184</v>
      </c>
      <c r="D1052" s="13">
        <v>2013</v>
      </c>
      <c r="E1052" s="13">
        <v>2013</v>
      </c>
      <c r="F1052" s="13" t="s">
        <v>98</v>
      </c>
      <c r="G1052" s="23">
        <v>10630</v>
      </c>
      <c r="H1052" s="23">
        <v>26984</v>
      </c>
      <c r="I1052" s="45">
        <v>50156</v>
      </c>
      <c r="J1052" s="25">
        <v>0.98699999999999999</v>
      </c>
      <c r="K1052" s="25"/>
      <c r="L1052" s="25"/>
      <c r="M1052" s="25">
        <v>5.8999999999999997E-2</v>
      </c>
    </row>
    <row r="1053" spans="1:13">
      <c r="A1053" s="82" t="s">
        <v>133</v>
      </c>
      <c r="B1053" s="13" t="s">
        <v>75</v>
      </c>
      <c r="C1053" s="13" t="s">
        <v>184</v>
      </c>
      <c r="D1053" s="13">
        <v>2013</v>
      </c>
      <c r="E1053" s="13">
        <v>2013</v>
      </c>
      <c r="F1053" s="13" t="s">
        <v>98</v>
      </c>
      <c r="G1053" s="23">
        <v>5699</v>
      </c>
      <c r="H1053" s="23">
        <v>9674</v>
      </c>
      <c r="I1053" s="45">
        <v>24942</v>
      </c>
      <c r="J1053" s="25">
        <v>0.95409999999999995</v>
      </c>
      <c r="K1053" s="25"/>
      <c r="L1053" s="25"/>
      <c r="M1053" s="25">
        <v>5.8999999999999997E-2</v>
      </c>
    </row>
    <row r="1054" spans="1:13">
      <c r="A1054" s="82" t="s">
        <v>134</v>
      </c>
      <c r="B1054" s="13" t="s">
        <v>75</v>
      </c>
      <c r="C1054" s="13" t="s">
        <v>184</v>
      </c>
      <c r="D1054" s="13">
        <v>2013</v>
      </c>
      <c r="E1054" s="13">
        <v>2013</v>
      </c>
      <c r="F1054" s="13" t="s">
        <v>98</v>
      </c>
      <c r="G1054" s="23">
        <v>911</v>
      </c>
      <c r="H1054" s="23">
        <v>1829</v>
      </c>
      <c r="I1054" s="45">
        <v>2950</v>
      </c>
      <c r="J1054" s="25">
        <v>0.93620000000000003</v>
      </c>
      <c r="K1054" s="25"/>
      <c r="L1054" s="25"/>
      <c r="M1054" s="25">
        <v>5.8999999999999997E-2</v>
      </c>
    </row>
    <row r="1055" spans="1:13">
      <c r="A1055" s="82" t="s">
        <v>135</v>
      </c>
      <c r="B1055" s="13" t="s">
        <v>75</v>
      </c>
      <c r="C1055" s="13" t="s">
        <v>184</v>
      </c>
      <c r="D1055" s="13">
        <v>2013</v>
      </c>
      <c r="E1055" s="13">
        <v>2013</v>
      </c>
      <c r="F1055" s="13" t="s">
        <v>98</v>
      </c>
      <c r="G1055" s="23">
        <v>6920</v>
      </c>
      <c r="H1055" s="23">
        <v>13198</v>
      </c>
      <c r="I1055" s="45">
        <v>24631</v>
      </c>
      <c r="J1055" s="25">
        <v>0.98799999999999999</v>
      </c>
      <c r="K1055" s="25"/>
      <c r="L1055" s="25"/>
      <c r="M1055" s="25">
        <v>5.8999999999999997E-2</v>
      </c>
    </row>
    <row r="1056" spans="1:13">
      <c r="A1056" s="82" t="s">
        <v>136</v>
      </c>
      <c r="B1056" s="13" t="s">
        <v>75</v>
      </c>
      <c r="C1056" s="13" t="s">
        <v>184</v>
      </c>
      <c r="D1056" s="13">
        <v>2013</v>
      </c>
      <c r="E1056" s="13">
        <v>2013</v>
      </c>
      <c r="F1056" s="13" t="s">
        <v>98</v>
      </c>
      <c r="G1056" s="23">
        <v>22948</v>
      </c>
      <c r="H1056" s="23">
        <v>55753</v>
      </c>
      <c r="I1056" s="45">
        <v>89424</v>
      </c>
      <c r="J1056" s="25">
        <v>0.99760000000000004</v>
      </c>
      <c r="K1056" s="25"/>
      <c r="L1056" s="25"/>
      <c r="M1056" s="25">
        <v>5.7000000000000002E-3</v>
      </c>
    </row>
    <row r="1057" spans="1:13">
      <c r="A1057" s="82" t="s">
        <v>137</v>
      </c>
      <c r="B1057" s="13" t="s">
        <v>75</v>
      </c>
      <c r="C1057" s="13" t="s">
        <v>184</v>
      </c>
      <c r="D1057" s="13">
        <v>2013</v>
      </c>
      <c r="E1057" s="13">
        <v>2013</v>
      </c>
      <c r="F1057" s="13" t="s">
        <v>98</v>
      </c>
      <c r="G1057" s="23">
        <v>411</v>
      </c>
      <c r="H1057" s="23">
        <v>923</v>
      </c>
      <c r="I1057" s="45">
        <v>2078</v>
      </c>
      <c r="J1057" s="25">
        <v>1</v>
      </c>
      <c r="K1057" s="25"/>
      <c r="L1057" s="25"/>
      <c r="M1057" s="25">
        <v>5.8999999999999997E-2</v>
      </c>
    </row>
    <row r="1058" spans="1:13">
      <c r="A1058" s="82" t="s">
        <v>138</v>
      </c>
      <c r="B1058" s="13" t="s">
        <v>75</v>
      </c>
      <c r="C1058" s="13" t="s">
        <v>184</v>
      </c>
      <c r="D1058" s="13">
        <v>2013</v>
      </c>
      <c r="E1058" s="13">
        <v>2013</v>
      </c>
      <c r="F1058" s="13" t="s">
        <v>98</v>
      </c>
      <c r="G1058" s="23">
        <v>404</v>
      </c>
      <c r="H1058" s="23">
        <v>660</v>
      </c>
      <c r="I1058" s="45">
        <v>1588</v>
      </c>
      <c r="J1058" s="25">
        <v>0.87270000000000003</v>
      </c>
      <c r="K1058" s="25"/>
      <c r="L1058" s="25"/>
      <c r="M1058" s="25">
        <v>5.8999999999999997E-2</v>
      </c>
    </row>
    <row r="1059" spans="1:13">
      <c r="A1059" s="82" t="s">
        <v>139</v>
      </c>
      <c r="B1059" s="13" t="s">
        <v>75</v>
      </c>
      <c r="C1059" s="13" t="s">
        <v>184</v>
      </c>
      <c r="D1059" s="13">
        <v>2013</v>
      </c>
      <c r="E1059" s="13">
        <v>2013</v>
      </c>
      <c r="F1059" s="13" t="s">
        <v>98</v>
      </c>
      <c r="G1059" s="23">
        <v>20952</v>
      </c>
      <c r="H1059" s="23">
        <v>48187</v>
      </c>
      <c r="I1059" s="45">
        <v>116991</v>
      </c>
      <c r="J1059" s="25">
        <v>1</v>
      </c>
      <c r="K1059" s="25"/>
      <c r="L1059" s="25"/>
      <c r="M1059" s="25">
        <v>1.78E-2</v>
      </c>
    </row>
    <row r="1060" spans="1:13">
      <c r="A1060" s="82" t="s">
        <v>140</v>
      </c>
      <c r="B1060" s="13" t="s">
        <v>75</v>
      </c>
      <c r="C1060" s="13" t="s">
        <v>184</v>
      </c>
      <c r="D1060" s="13">
        <v>2013</v>
      </c>
      <c r="E1060" s="13">
        <v>2013</v>
      </c>
      <c r="F1060" s="13" t="s">
        <v>98</v>
      </c>
      <c r="G1060" s="23">
        <v>3256</v>
      </c>
      <c r="H1060" s="23">
        <v>6860</v>
      </c>
      <c r="I1060" s="45">
        <v>18948</v>
      </c>
      <c r="J1060" s="25">
        <v>0.80689999999999995</v>
      </c>
      <c r="K1060" s="25"/>
      <c r="L1060" s="25"/>
      <c r="M1060" s="25">
        <v>5.8999999999999997E-2</v>
      </c>
    </row>
    <row r="1061" spans="1:13">
      <c r="A1061" s="82" t="s">
        <v>141</v>
      </c>
      <c r="B1061" s="13" t="s">
        <v>75</v>
      </c>
      <c r="C1061" s="13" t="s">
        <v>184</v>
      </c>
      <c r="D1061" s="13">
        <v>2013</v>
      </c>
      <c r="E1061" s="13">
        <v>2013</v>
      </c>
      <c r="F1061" s="13" t="s">
        <v>98</v>
      </c>
      <c r="G1061" s="23">
        <v>3847</v>
      </c>
      <c r="H1061" s="23">
        <v>7362</v>
      </c>
      <c r="I1061" s="45">
        <v>12225</v>
      </c>
      <c r="J1061" s="25">
        <v>1</v>
      </c>
      <c r="K1061" s="25"/>
      <c r="L1061" s="25"/>
      <c r="M1061" s="25">
        <v>5.8999999999999997E-2</v>
      </c>
    </row>
    <row r="1062" spans="1:13">
      <c r="A1062" s="82" t="s">
        <v>142</v>
      </c>
      <c r="B1062" s="13" t="s">
        <v>74</v>
      </c>
      <c r="C1062" s="13" t="s">
        <v>184</v>
      </c>
      <c r="D1062" s="13">
        <v>2013</v>
      </c>
      <c r="E1062" s="13">
        <v>2013</v>
      </c>
      <c r="F1062" s="13" t="s">
        <v>98</v>
      </c>
      <c r="G1062" s="23">
        <v>105031</v>
      </c>
      <c r="H1062" s="23">
        <v>231766</v>
      </c>
      <c r="I1062" s="45">
        <v>538576</v>
      </c>
      <c r="J1062" s="25">
        <v>0.99660000000000004</v>
      </c>
      <c r="K1062" s="25"/>
      <c r="L1062" s="25"/>
      <c r="M1062" s="25">
        <v>2.4500000000000001E-2</v>
      </c>
    </row>
    <row r="1063" spans="1:13">
      <c r="A1063" s="82" t="s">
        <v>143</v>
      </c>
      <c r="B1063" s="13" t="s">
        <v>74</v>
      </c>
      <c r="C1063" s="13" t="s">
        <v>184</v>
      </c>
      <c r="D1063" s="13">
        <v>2013</v>
      </c>
      <c r="E1063" s="13">
        <v>2013</v>
      </c>
      <c r="F1063" s="13" t="s">
        <v>98</v>
      </c>
      <c r="G1063" s="23">
        <v>8439</v>
      </c>
      <c r="H1063" s="23">
        <v>17684</v>
      </c>
      <c r="I1063" s="45">
        <v>32921</v>
      </c>
      <c r="J1063" s="25">
        <v>0.99460000000000004</v>
      </c>
      <c r="K1063" s="25"/>
      <c r="L1063" s="25"/>
      <c r="M1063" s="25">
        <v>5.8999999999999997E-2</v>
      </c>
    </row>
    <row r="1064" spans="1:13">
      <c r="A1064" s="82" t="s">
        <v>144</v>
      </c>
      <c r="B1064" s="13" t="s">
        <v>75</v>
      </c>
      <c r="C1064" s="13" t="s">
        <v>184</v>
      </c>
      <c r="D1064" s="13">
        <v>2013</v>
      </c>
      <c r="E1064" s="13">
        <v>2013</v>
      </c>
      <c r="F1064" s="13" t="s">
        <v>98</v>
      </c>
      <c r="G1064" s="23">
        <v>795</v>
      </c>
      <c r="H1064" s="23">
        <v>1683</v>
      </c>
      <c r="I1064" s="45">
        <v>3277</v>
      </c>
      <c r="J1064" s="25">
        <v>0.97370000000000001</v>
      </c>
      <c r="K1064" s="25"/>
      <c r="L1064" s="25"/>
      <c r="M1064" s="25">
        <v>5.8999999999999997E-2</v>
      </c>
    </row>
    <row r="1065" spans="1:13">
      <c r="A1065" s="82" t="s">
        <v>145</v>
      </c>
      <c r="B1065" s="13" t="s">
        <v>75</v>
      </c>
      <c r="C1065" s="13" t="s">
        <v>184</v>
      </c>
      <c r="D1065" s="13">
        <v>2013</v>
      </c>
      <c r="E1065" s="13">
        <v>2013</v>
      </c>
      <c r="F1065" s="13" t="s">
        <v>98</v>
      </c>
      <c r="G1065" s="23">
        <v>115068</v>
      </c>
      <c r="H1065" s="23">
        <v>276633</v>
      </c>
      <c r="I1065" s="45">
        <v>484028</v>
      </c>
      <c r="J1065" s="25">
        <v>0.99519999999999997</v>
      </c>
      <c r="K1065" s="25"/>
      <c r="L1065" s="25"/>
      <c r="M1065" s="25">
        <v>3.27E-2</v>
      </c>
    </row>
    <row r="1066" spans="1:13">
      <c r="A1066" s="82" t="s">
        <v>146</v>
      </c>
      <c r="B1066" s="13" t="s">
        <v>74</v>
      </c>
      <c r="C1066" s="13" t="s">
        <v>184</v>
      </c>
      <c r="D1066" s="13">
        <v>2013</v>
      </c>
      <c r="E1066" s="13">
        <v>2013</v>
      </c>
      <c r="F1066" s="13" t="s">
        <v>98</v>
      </c>
      <c r="G1066" s="23">
        <v>93953</v>
      </c>
      <c r="H1066" s="23">
        <v>209344</v>
      </c>
      <c r="I1066" s="45">
        <v>357905</v>
      </c>
      <c r="J1066" s="25">
        <v>0.98750000000000004</v>
      </c>
      <c r="K1066" s="25"/>
      <c r="L1066" s="25"/>
      <c r="M1066" s="25">
        <v>4.8999999999999998E-3</v>
      </c>
    </row>
    <row r="1067" spans="1:13">
      <c r="A1067" s="82" t="s">
        <v>147</v>
      </c>
      <c r="B1067" s="13" t="s">
        <v>75</v>
      </c>
      <c r="C1067" s="13" t="s">
        <v>184</v>
      </c>
      <c r="D1067" s="13">
        <v>2013</v>
      </c>
      <c r="E1067" s="13">
        <v>2013</v>
      </c>
      <c r="F1067" s="13" t="s">
        <v>98</v>
      </c>
      <c r="G1067" s="23">
        <v>2702</v>
      </c>
      <c r="H1067" s="23">
        <v>6300</v>
      </c>
      <c r="I1067" s="45">
        <v>10955</v>
      </c>
      <c r="J1067" s="25">
        <v>0.99050000000000005</v>
      </c>
      <c r="K1067" s="25"/>
      <c r="L1067" s="25"/>
      <c r="M1067" s="25">
        <v>5.8999999999999997E-2</v>
      </c>
    </row>
    <row r="1068" spans="1:13">
      <c r="A1068" s="82" t="s">
        <v>148</v>
      </c>
      <c r="B1068" s="13" t="s">
        <v>75</v>
      </c>
      <c r="C1068" s="13" t="s">
        <v>184</v>
      </c>
      <c r="D1068" s="13">
        <v>2013</v>
      </c>
      <c r="E1068" s="13">
        <v>2013</v>
      </c>
      <c r="F1068" s="13" t="s">
        <v>98</v>
      </c>
      <c r="G1068" s="23">
        <v>158275</v>
      </c>
      <c r="H1068" s="23">
        <v>370855</v>
      </c>
      <c r="I1068" s="45">
        <v>550314</v>
      </c>
      <c r="J1068" s="25">
        <v>0.99839999999999995</v>
      </c>
      <c r="K1068" s="25"/>
      <c r="L1068" s="25"/>
      <c r="M1068" s="25">
        <v>1.35E-2</v>
      </c>
    </row>
    <row r="1069" spans="1:13">
      <c r="A1069" s="82" t="s">
        <v>149</v>
      </c>
      <c r="B1069" s="13" t="s">
        <v>74</v>
      </c>
      <c r="C1069" s="13" t="s">
        <v>184</v>
      </c>
      <c r="D1069" s="13">
        <v>2013</v>
      </c>
      <c r="E1069" s="13">
        <v>2013</v>
      </c>
      <c r="F1069" s="13" t="s">
        <v>98</v>
      </c>
      <c r="G1069" s="23">
        <v>121398</v>
      </c>
      <c r="H1069" s="23">
        <v>259725</v>
      </c>
      <c r="I1069" s="45">
        <v>511398</v>
      </c>
      <c r="J1069" s="25">
        <v>0.9667</v>
      </c>
      <c r="K1069" s="25"/>
      <c r="L1069" s="25"/>
      <c r="M1069" s="25">
        <v>2.5600000000000001E-2</v>
      </c>
    </row>
    <row r="1070" spans="1:13">
      <c r="A1070" s="82" t="s">
        <v>150</v>
      </c>
      <c r="B1070" s="13" t="s">
        <v>74</v>
      </c>
      <c r="C1070" s="13" t="s">
        <v>184</v>
      </c>
      <c r="D1070" s="13">
        <v>2013</v>
      </c>
      <c r="E1070" s="13">
        <v>2013</v>
      </c>
      <c r="F1070" s="13" t="s">
        <v>98</v>
      </c>
      <c r="G1070" s="23">
        <v>31988</v>
      </c>
      <c r="H1070" s="23">
        <v>50267</v>
      </c>
      <c r="I1070" s="45">
        <v>144543</v>
      </c>
      <c r="J1070" s="25">
        <v>0.97940000000000005</v>
      </c>
      <c r="K1070" s="25"/>
      <c r="L1070" s="25"/>
      <c r="M1070" s="25">
        <v>3.73E-2</v>
      </c>
    </row>
    <row r="1071" spans="1:13">
      <c r="A1071" s="82" t="s">
        <v>151</v>
      </c>
      <c r="B1071" s="13" t="s">
        <v>75</v>
      </c>
      <c r="C1071" s="13" t="s">
        <v>184</v>
      </c>
      <c r="D1071" s="13">
        <v>2013</v>
      </c>
      <c r="E1071" s="13">
        <v>2013</v>
      </c>
      <c r="F1071" s="13" t="s">
        <v>98</v>
      </c>
      <c r="G1071" s="23">
        <v>46877</v>
      </c>
      <c r="H1071" s="23">
        <v>113183</v>
      </c>
      <c r="I1071" s="45">
        <v>197190</v>
      </c>
      <c r="J1071" s="25">
        <v>0.98540000000000005</v>
      </c>
      <c r="K1071" s="25"/>
      <c r="L1071" s="25"/>
      <c r="M1071" s="25">
        <v>2.9700000000000001E-2</v>
      </c>
    </row>
    <row r="1072" spans="1:13">
      <c r="A1072" s="82" t="s">
        <v>152</v>
      </c>
      <c r="B1072" s="13" t="s">
        <v>74</v>
      </c>
      <c r="C1072" s="13" t="s">
        <v>184</v>
      </c>
      <c r="D1072" s="13">
        <v>2013</v>
      </c>
      <c r="E1072" s="13">
        <v>2013</v>
      </c>
      <c r="F1072" s="13" t="s">
        <v>98</v>
      </c>
      <c r="G1072" s="23">
        <v>8959</v>
      </c>
      <c r="H1072" s="23">
        <v>17428</v>
      </c>
      <c r="I1072" s="45">
        <v>36192</v>
      </c>
      <c r="J1072" s="25">
        <v>0.97040000000000004</v>
      </c>
      <c r="K1072" s="25"/>
      <c r="L1072" s="25"/>
      <c r="M1072" s="25">
        <v>5.8999999999999997E-2</v>
      </c>
    </row>
    <row r="1073" spans="1:13">
      <c r="A1073" s="82" t="s">
        <v>153</v>
      </c>
      <c r="B1073" s="13" t="s">
        <v>74</v>
      </c>
      <c r="C1073" s="13" t="s">
        <v>184</v>
      </c>
      <c r="D1073" s="13">
        <v>2013</v>
      </c>
      <c r="E1073" s="13">
        <v>2013</v>
      </c>
      <c r="F1073" s="13" t="s">
        <v>98</v>
      </c>
      <c r="G1073" s="23">
        <v>14291</v>
      </c>
      <c r="H1073" s="23">
        <v>29162</v>
      </c>
      <c r="I1073" s="45">
        <v>89478</v>
      </c>
      <c r="J1073" s="25">
        <v>0.78080000000000005</v>
      </c>
      <c r="K1073" s="25"/>
      <c r="L1073" s="25"/>
      <c r="M1073" s="25">
        <v>5.8999999999999997E-2</v>
      </c>
    </row>
    <row r="1074" spans="1:13">
      <c r="A1074" s="82" t="s">
        <v>154</v>
      </c>
      <c r="B1074" s="13" t="s">
        <v>74</v>
      </c>
      <c r="C1074" s="13" t="s">
        <v>184</v>
      </c>
      <c r="D1074" s="13">
        <v>2013</v>
      </c>
      <c r="E1074" s="13">
        <v>2013</v>
      </c>
      <c r="F1074" s="13" t="s">
        <v>98</v>
      </c>
      <c r="G1074" s="23">
        <v>14648</v>
      </c>
      <c r="H1074" s="23">
        <v>32957</v>
      </c>
      <c r="I1074" s="45">
        <v>94091</v>
      </c>
      <c r="J1074" s="25">
        <v>0.95</v>
      </c>
      <c r="K1074" s="25"/>
      <c r="L1074" s="25"/>
      <c r="M1074" s="25">
        <v>5.8999999999999997E-2</v>
      </c>
    </row>
    <row r="1075" spans="1:13">
      <c r="A1075" s="82" t="s">
        <v>155</v>
      </c>
      <c r="B1075" s="13" t="s">
        <v>74</v>
      </c>
      <c r="C1075" s="13" t="s">
        <v>184</v>
      </c>
      <c r="D1075" s="13">
        <v>2013</v>
      </c>
      <c r="E1075" s="13">
        <v>2013</v>
      </c>
      <c r="F1075" s="13" t="s">
        <v>98</v>
      </c>
      <c r="G1075" s="23">
        <v>52066</v>
      </c>
      <c r="H1075" s="23">
        <v>110402</v>
      </c>
      <c r="I1075" s="45">
        <v>295442</v>
      </c>
      <c r="J1075" s="25">
        <v>0.97360000000000002</v>
      </c>
      <c r="K1075" s="25"/>
      <c r="L1075" s="25"/>
      <c r="M1075" s="25">
        <v>1.6500000000000001E-2</v>
      </c>
    </row>
    <row r="1076" spans="1:13">
      <c r="A1076" s="82" t="s">
        <v>156</v>
      </c>
      <c r="B1076" s="13" t="s">
        <v>74</v>
      </c>
      <c r="C1076" s="13" t="s">
        <v>184</v>
      </c>
      <c r="D1076" s="13">
        <v>2013</v>
      </c>
      <c r="E1076" s="13">
        <v>2013</v>
      </c>
      <c r="F1076" s="13" t="s">
        <v>98</v>
      </c>
      <c r="G1076" s="23">
        <v>11883</v>
      </c>
      <c r="H1076" s="23">
        <v>23227</v>
      </c>
      <c r="I1076" s="45">
        <v>48422</v>
      </c>
      <c r="J1076" s="25">
        <v>0.97189999999999999</v>
      </c>
      <c r="K1076" s="25"/>
      <c r="L1076" s="25"/>
      <c r="M1076" s="25">
        <v>5.8999999999999997E-2</v>
      </c>
    </row>
    <row r="1077" spans="1:13">
      <c r="A1077" s="82" t="s">
        <v>157</v>
      </c>
      <c r="B1077" s="13" t="s">
        <v>75</v>
      </c>
      <c r="C1077" s="13" t="s">
        <v>184</v>
      </c>
      <c r="D1077" s="13">
        <v>2013</v>
      </c>
      <c r="E1077" s="13">
        <v>2013</v>
      </c>
      <c r="F1077" s="13" t="s">
        <v>98</v>
      </c>
      <c r="G1077" s="23">
        <v>11982</v>
      </c>
      <c r="H1077" s="23">
        <v>23786</v>
      </c>
      <c r="I1077" s="45">
        <v>41681</v>
      </c>
      <c r="J1077" s="25">
        <v>0.95009999999999994</v>
      </c>
      <c r="K1077" s="25"/>
      <c r="L1077" s="25"/>
      <c r="M1077" s="25">
        <v>5.8999999999999997E-2</v>
      </c>
    </row>
    <row r="1078" spans="1:13">
      <c r="A1078" s="82" t="s">
        <v>158</v>
      </c>
      <c r="B1078" s="13" t="s">
        <v>75</v>
      </c>
      <c r="C1078" s="13" t="s">
        <v>184</v>
      </c>
      <c r="D1078" s="13">
        <v>2013</v>
      </c>
      <c r="E1078" s="13">
        <v>2013</v>
      </c>
      <c r="F1078" s="13" t="s">
        <v>98</v>
      </c>
      <c r="G1078" s="23">
        <v>153</v>
      </c>
      <c r="H1078" s="23">
        <v>291</v>
      </c>
      <c r="I1078" s="45">
        <v>510</v>
      </c>
      <c r="J1078" s="25">
        <v>1</v>
      </c>
      <c r="K1078" s="25"/>
      <c r="L1078" s="25"/>
      <c r="M1078" s="25">
        <v>5.8999999999999997E-2</v>
      </c>
    </row>
    <row r="1079" spans="1:13">
      <c r="A1079" s="82" t="s">
        <v>159</v>
      </c>
      <c r="B1079" s="13" t="s">
        <v>75</v>
      </c>
      <c r="C1079" s="13" t="s">
        <v>184</v>
      </c>
      <c r="D1079" s="13">
        <v>2013</v>
      </c>
      <c r="E1079" s="13">
        <v>2013</v>
      </c>
      <c r="F1079" s="13" t="s">
        <v>98</v>
      </c>
      <c r="G1079" s="23">
        <v>2913</v>
      </c>
      <c r="H1079" s="23">
        <v>6532</v>
      </c>
      <c r="I1079" s="45">
        <v>11138</v>
      </c>
      <c r="J1079" s="25">
        <v>1</v>
      </c>
      <c r="K1079" s="25"/>
      <c r="L1079" s="25"/>
      <c r="M1079" s="25">
        <v>5.8999999999999997E-2</v>
      </c>
    </row>
    <row r="1080" spans="1:13">
      <c r="A1080" s="82" t="s">
        <v>160</v>
      </c>
      <c r="B1080" s="13" t="s">
        <v>74</v>
      </c>
      <c r="C1080" s="13" t="s">
        <v>184</v>
      </c>
      <c r="D1080" s="13">
        <v>2013</v>
      </c>
      <c r="E1080" s="13">
        <v>2013</v>
      </c>
      <c r="F1080" s="13" t="s">
        <v>98</v>
      </c>
      <c r="G1080" s="23">
        <v>20693</v>
      </c>
      <c r="H1080" s="23">
        <v>41204</v>
      </c>
      <c r="I1080" s="45">
        <v>75438</v>
      </c>
      <c r="J1080" s="25">
        <v>0.95660000000000001</v>
      </c>
      <c r="K1080" s="25"/>
      <c r="L1080" s="25"/>
      <c r="M1080" s="25">
        <v>1.7299999999999999E-2</v>
      </c>
    </row>
    <row r="1081" spans="1:13">
      <c r="A1081" s="82" t="s">
        <v>161</v>
      </c>
      <c r="B1081" s="13" t="s">
        <v>74</v>
      </c>
      <c r="C1081" s="13" t="s">
        <v>184</v>
      </c>
      <c r="D1081" s="13">
        <v>2013</v>
      </c>
      <c r="E1081" s="13">
        <v>2013</v>
      </c>
      <c r="F1081" s="13" t="s">
        <v>98</v>
      </c>
      <c r="G1081" s="23">
        <v>18688</v>
      </c>
      <c r="H1081" s="23">
        <v>34517</v>
      </c>
      <c r="I1081" s="45">
        <v>73277</v>
      </c>
      <c r="J1081" s="25">
        <v>0.92</v>
      </c>
      <c r="K1081" s="25"/>
      <c r="L1081" s="25"/>
      <c r="M1081" s="25">
        <v>5.8999999999999997E-2</v>
      </c>
    </row>
    <row r="1082" spans="1:13">
      <c r="A1082" s="82" t="s">
        <v>162</v>
      </c>
      <c r="B1082" s="13" t="s">
        <v>75</v>
      </c>
      <c r="C1082" s="13" t="s">
        <v>184</v>
      </c>
      <c r="D1082" s="13">
        <v>2013</v>
      </c>
      <c r="E1082" s="13">
        <v>2013</v>
      </c>
      <c r="F1082" s="13" t="s">
        <v>98</v>
      </c>
      <c r="G1082" s="23">
        <v>41421</v>
      </c>
      <c r="H1082" s="23">
        <v>90886</v>
      </c>
      <c r="I1082" s="45">
        <v>150456</v>
      </c>
      <c r="J1082" s="25">
        <v>0.98080000000000001</v>
      </c>
      <c r="K1082" s="25"/>
      <c r="L1082" s="25"/>
      <c r="M1082" s="25">
        <v>1.06E-2</v>
      </c>
    </row>
    <row r="1083" spans="1:13">
      <c r="A1083" s="82" t="s">
        <v>163</v>
      </c>
      <c r="B1083" s="13" t="s">
        <v>75</v>
      </c>
      <c r="C1083" s="13" t="s">
        <v>184</v>
      </c>
      <c r="D1083" s="13">
        <v>2013</v>
      </c>
      <c r="E1083" s="13">
        <v>2013</v>
      </c>
      <c r="F1083" s="13" t="s">
        <v>98</v>
      </c>
      <c r="G1083" s="23">
        <v>5232</v>
      </c>
      <c r="H1083" s="23">
        <v>12499</v>
      </c>
      <c r="I1083" s="45">
        <v>24943</v>
      </c>
      <c r="J1083" s="25">
        <v>0.97009999999999996</v>
      </c>
      <c r="K1083" s="25"/>
      <c r="L1083" s="25"/>
      <c r="M1083" s="25">
        <v>5.8999999999999997E-2</v>
      </c>
    </row>
    <row r="1084" spans="1:13">
      <c r="A1084" s="82" t="s">
        <v>164</v>
      </c>
      <c r="B1084" s="13" t="s">
        <v>75</v>
      </c>
      <c r="C1084" s="13" t="s">
        <v>184</v>
      </c>
      <c r="D1084" s="13">
        <v>2013</v>
      </c>
      <c r="E1084" s="13">
        <v>2013</v>
      </c>
      <c r="F1084" s="13" t="s">
        <v>98</v>
      </c>
      <c r="G1084" s="23">
        <v>4264</v>
      </c>
      <c r="H1084" s="23">
        <v>9785</v>
      </c>
      <c r="I1084" s="45">
        <v>17889</v>
      </c>
      <c r="J1084" s="25">
        <v>0.96940000000000004</v>
      </c>
      <c r="K1084" s="25"/>
      <c r="L1084" s="25"/>
      <c r="M1084" s="25">
        <v>5.8999999999999997E-2</v>
      </c>
    </row>
    <row r="1085" spans="1:13">
      <c r="A1085" s="82" t="s">
        <v>165</v>
      </c>
      <c r="B1085" s="13" t="s">
        <v>75</v>
      </c>
      <c r="C1085" s="13" t="s">
        <v>184</v>
      </c>
      <c r="D1085" s="13">
        <v>2013</v>
      </c>
      <c r="E1085" s="13">
        <v>2013</v>
      </c>
      <c r="F1085" s="13" t="s">
        <v>98</v>
      </c>
      <c r="G1085" s="23">
        <v>762</v>
      </c>
      <c r="H1085" s="23">
        <v>1512</v>
      </c>
      <c r="I1085" s="45">
        <v>2799</v>
      </c>
      <c r="J1085" s="25">
        <v>0.84309999999999996</v>
      </c>
      <c r="K1085" s="25"/>
      <c r="L1085" s="25"/>
      <c r="M1085" s="25">
        <v>5.8999999999999997E-2</v>
      </c>
    </row>
    <row r="1086" spans="1:13">
      <c r="A1086" s="82" t="s">
        <v>166</v>
      </c>
      <c r="B1086" s="13" t="s">
        <v>74</v>
      </c>
      <c r="C1086" s="13" t="s">
        <v>184</v>
      </c>
      <c r="D1086" s="13">
        <v>2013</v>
      </c>
      <c r="E1086" s="13">
        <v>2013</v>
      </c>
      <c r="F1086" s="13" t="s">
        <v>98</v>
      </c>
      <c r="G1086" s="23">
        <v>46650</v>
      </c>
      <c r="H1086" s="23">
        <v>115399</v>
      </c>
      <c r="I1086" s="45">
        <v>185545</v>
      </c>
      <c r="J1086" s="25">
        <v>1</v>
      </c>
      <c r="K1086" s="25"/>
      <c r="L1086" s="25"/>
      <c r="M1086" s="25">
        <v>3.7100000000000001E-2</v>
      </c>
    </row>
    <row r="1087" spans="1:13">
      <c r="A1087" s="82" t="s">
        <v>167</v>
      </c>
      <c r="B1087" s="13" t="s">
        <v>75</v>
      </c>
      <c r="C1087" s="13" t="s">
        <v>184</v>
      </c>
      <c r="D1087" s="13">
        <v>2013</v>
      </c>
      <c r="E1087" s="13">
        <v>2013</v>
      </c>
      <c r="F1087" s="13" t="s">
        <v>98</v>
      </c>
      <c r="G1087" s="23">
        <v>2877</v>
      </c>
      <c r="H1087" s="23">
        <v>5250</v>
      </c>
      <c r="I1087" s="45">
        <v>8583</v>
      </c>
      <c r="J1087" s="25">
        <v>0.96240000000000003</v>
      </c>
      <c r="K1087" s="25"/>
      <c r="L1087" s="25"/>
      <c r="M1087" s="25">
        <v>5.8999999999999997E-2</v>
      </c>
    </row>
    <row r="1088" spans="1:13">
      <c r="A1088" s="82" t="s">
        <v>168</v>
      </c>
      <c r="B1088" s="13" t="s">
        <v>74</v>
      </c>
      <c r="C1088" s="13" t="s">
        <v>184</v>
      </c>
      <c r="D1088" s="13">
        <v>2013</v>
      </c>
      <c r="E1088" s="13">
        <v>2013</v>
      </c>
      <c r="F1088" s="13" t="s">
        <v>98</v>
      </c>
      <c r="G1088" s="23">
        <v>32111</v>
      </c>
      <c r="H1088" s="23">
        <v>66985</v>
      </c>
      <c r="I1088" s="45">
        <v>132647</v>
      </c>
      <c r="J1088" s="25">
        <v>0.98729999999999996</v>
      </c>
      <c r="K1088" s="25"/>
      <c r="L1088" s="25"/>
      <c r="M1088" s="25">
        <v>3.0200000000000001E-2</v>
      </c>
    </row>
    <row r="1089" spans="1:30">
      <c r="A1089" s="82" t="s">
        <v>169</v>
      </c>
      <c r="B1089" s="13" t="s">
        <v>74</v>
      </c>
      <c r="C1089" s="13" t="s">
        <v>184</v>
      </c>
      <c r="D1089" s="13">
        <v>2013</v>
      </c>
      <c r="E1089" s="13">
        <v>2013</v>
      </c>
      <c r="F1089" s="13" t="s">
        <v>98</v>
      </c>
      <c r="G1089" s="23">
        <v>7872</v>
      </c>
      <c r="H1089" s="23">
        <v>16772</v>
      </c>
      <c r="I1089" s="45">
        <v>33262</v>
      </c>
      <c r="J1089" s="25">
        <v>0.83760000000000001</v>
      </c>
      <c r="K1089" s="25"/>
      <c r="L1089" s="25"/>
      <c r="M1089" s="25">
        <v>5.8999999999999997E-2</v>
      </c>
    </row>
    <row r="1090" spans="1:30">
      <c r="A1090" s="82" t="s">
        <v>170</v>
      </c>
      <c r="B1090" s="13" t="s">
        <v>75</v>
      </c>
      <c r="C1090" s="13" t="s">
        <v>184</v>
      </c>
      <c r="D1090" s="13">
        <v>2013</v>
      </c>
      <c r="E1090" s="13">
        <v>2013</v>
      </c>
      <c r="F1090" s="13" t="s">
        <v>98</v>
      </c>
      <c r="G1090" s="23">
        <v>5715</v>
      </c>
      <c r="H1090" s="23">
        <v>12908</v>
      </c>
      <c r="I1090" s="45">
        <v>20685</v>
      </c>
      <c r="J1090" s="25">
        <v>0.99260000000000004</v>
      </c>
      <c r="K1090" s="25"/>
      <c r="L1090" s="25"/>
      <c r="M1090" s="25">
        <v>5.8999999999999997E-2</v>
      </c>
    </row>
    <row r="1091" spans="1:30">
      <c r="A1091" s="48" t="s">
        <v>276</v>
      </c>
      <c r="B1091" s="13" t="s">
        <v>66</v>
      </c>
      <c r="C1091" s="13" t="s">
        <v>64</v>
      </c>
      <c r="D1091" s="13">
        <v>2013</v>
      </c>
      <c r="E1091" s="13">
        <v>2013</v>
      </c>
      <c r="F1091" s="13" t="s">
        <v>99</v>
      </c>
      <c r="G1091" s="110"/>
      <c r="H1091" s="110"/>
      <c r="I1091" s="110"/>
      <c r="J1091" s="111"/>
      <c r="K1091" s="111"/>
      <c r="L1091" s="25">
        <v>0.254</v>
      </c>
      <c r="M1091" s="25">
        <v>5.3999999999999999E-2</v>
      </c>
    </row>
    <row r="1092" spans="1:30">
      <c r="A1092" s="48" t="s">
        <v>171</v>
      </c>
      <c r="B1092" s="13" t="s">
        <v>66</v>
      </c>
      <c r="C1092" s="13" t="s">
        <v>64</v>
      </c>
      <c r="D1092" s="13">
        <v>2013</v>
      </c>
      <c r="E1092" s="13">
        <v>2013</v>
      </c>
      <c r="F1092" s="13" t="s">
        <v>99</v>
      </c>
      <c r="G1092" s="23">
        <v>1942841</v>
      </c>
      <c r="H1092" s="23">
        <v>4221057</v>
      </c>
      <c r="I1092" s="45">
        <v>8468988</v>
      </c>
      <c r="J1092" s="25">
        <v>0.9728</v>
      </c>
      <c r="K1092" s="25"/>
      <c r="L1092" s="25"/>
      <c r="M1092" s="25">
        <v>2.9399999999999999E-2</v>
      </c>
      <c r="N1092" s="13"/>
      <c r="O1092" s="13"/>
      <c r="P1092" s="13"/>
      <c r="Q1092" s="13"/>
      <c r="R1092" s="13"/>
      <c r="S1092" s="13"/>
      <c r="T1092" s="13"/>
      <c r="U1092" s="13"/>
      <c r="V1092" s="13"/>
      <c r="W1092" s="13"/>
      <c r="X1092" s="13"/>
      <c r="Y1092" s="13"/>
      <c r="Z1092" s="13"/>
      <c r="AA1092" s="13"/>
      <c r="AB1092" s="13"/>
      <c r="AC1092" s="13"/>
      <c r="AD1092" s="13"/>
    </row>
    <row r="1093" spans="1:30">
      <c r="A1093" s="48" t="s">
        <v>172</v>
      </c>
      <c r="B1093" s="13" t="s">
        <v>74</v>
      </c>
      <c r="C1093" s="13" t="s">
        <v>64</v>
      </c>
      <c r="D1093" s="13">
        <v>2013</v>
      </c>
      <c r="E1093" s="13">
        <v>2013</v>
      </c>
      <c r="F1093" s="13" t="s">
        <v>99</v>
      </c>
      <c r="G1093" s="23">
        <v>62875</v>
      </c>
      <c r="H1093" s="23">
        <v>125835</v>
      </c>
      <c r="I1093" s="45">
        <v>276464</v>
      </c>
      <c r="J1093" s="25">
        <v>0.88700000000000001</v>
      </c>
      <c r="K1093" s="25"/>
      <c r="L1093" s="25"/>
      <c r="M1093" s="25">
        <v>3.9800000000000002E-2</v>
      </c>
    </row>
    <row r="1094" spans="1:30">
      <c r="A1094" s="48" t="s">
        <v>173</v>
      </c>
      <c r="B1094" s="13" t="s">
        <v>75</v>
      </c>
      <c r="C1094" s="13" t="s">
        <v>64</v>
      </c>
      <c r="D1094" s="13">
        <v>2013</v>
      </c>
      <c r="E1094" s="13">
        <v>2013</v>
      </c>
      <c r="F1094" s="13" t="s">
        <v>99</v>
      </c>
      <c r="G1094" s="23">
        <v>91</v>
      </c>
      <c r="H1094" s="23">
        <v>171</v>
      </c>
      <c r="I1094" s="45">
        <v>212</v>
      </c>
      <c r="J1094" s="25">
        <v>1</v>
      </c>
      <c r="K1094" s="25"/>
      <c r="L1094" s="25"/>
      <c r="M1094" s="25">
        <v>5.4800000000000001E-2</v>
      </c>
    </row>
    <row r="1095" spans="1:30">
      <c r="A1095" s="48" t="s">
        <v>174</v>
      </c>
      <c r="B1095" s="13" t="s">
        <v>75</v>
      </c>
      <c r="C1095" s="13" t="s">
        <v>64</v>
      </c>
      <c r="D1095" s="13">
        <v>2013</v>
      </c>
      <c r="E1095" s="13">
        <v>2013</v>
      </c>
      <c r="F1095" s="13" t="s">
        <v>99</v>
      </c>
      <c r="G1095" s="23">
        <v>1685</v>
      </c>
      <c r="H1095" s="23">
        <v>3280</v>
      </c>
      <c r="I1095" s="45">
        <v>4640</v>
      </c>
      <c r="J1095" s="25">
        <v>0.97250000000000003</v>
      </c>
      <c r="K1095" s="25"/>
      <c r="L1095" s="25"/>
      <c r="M1095" s="25">
        <v>5.4800000000000001E-2</v>
      </c>
    </row>
    <row r="1096" spans="1:30">
      <c r="A1096" s="48" t="s">
        <v>175</v>
      </c>
      <c r="B1096" s="13" t="s">
        <v>75</v>
      </c>
      <c r="C1096" s="13" t="s">
        <v>64</v>
      </c>
      <c r="D1096" s="13">
        <v>2013</v>
      </c>
      <c r="E1096" s="13">
        <v>2013</v>
      </c>
      <c r="F1096" s="13" t="s">
        <v>99</v>
      </c>
      <c r="G1096" s="23">
        <v>14733</v>
      </c>
      <c r="H1096" s="23">
        <v>30211</v>
      </c>
      <c r="I1096" s="45">
        <v>52921</v>
      </c>
      <c r="J1096" s="25">
        <v>0.96020000000000005</v>
      </c>
      <c r="K1096" s="25"/>
      <c r="L1096" s="25"/>
      <c r="M1096" s="25">
        <v>5.4800000000000001E-2</v>
      </c>
    </row>
    <row r="1097" spans="1:30">
      <c r="A1097" s="48" t="s">
        <v>176</v>
      </c>
      <c r="B1097" s="13" t="s">
        <v>75</v>
      </c>
      <c r="C1097" s="13" t="s">
        <v>64</v>
      </c>
      <c r="D1097" s="13">
        <v>2013</v>
      </c>
      <c r="E1097" s="13">
        <v>2013</v>
      </c>
      <c r="F1097" s="13" t="s">
        <v>99</v>
      </c>
      <c r="G1097" s="23">
        <v>2576</v>
      </c>
      <c r="H1097" s="23">
        <v>4969</v>
      </c>
      <c r="I1097" s="45">
        <v>6936</v>
      </c>
      <c r="J1097" s="25">
        <v>0.98</v>
      </c>
      <c r="K1097" s="25"/>
      <c r="L1097" s="25"/>
      <c r="M1097" s="25">
        <v>5.4800000000000001E-2</v>
      </c>
    </row>
    <row r="1098" spans="1:30">
      <c r="A1098" s="48" t="s">
        <v>177</v>
      </c>
      <c r="B1098" s="13" t="s">
        <v>75</v>
      </c>
      <c r="C1098" s="13" t="s">
        <v>64</v>
      </c>
      <c r="D1098" s="13">
        <v>2013</v>
      </c>
      <c r="E1098" s="13">
        <v>2013</v>
      </c>
      <c r="F1098" s="13" t="s">
        <v>99</v>
      </c>
      <c r="G1098" s="23">
        <v>713</v>
      </c>
      <c r="H1098" s="23">
        <v>1710</v>
      </c>
      <c r="I1098" s="45">
        <v>4995</v>
      </c>
      <c r="J1098" s="25">
        <v>1</v>
      </c>
      <c r="K1098" s="25"/>
      <c r="L1098" s="25"/>
      <c r="M1098" s="25">
        <v>5.4800000000000001E-2</v>
      </c>
    </row>
    <row r="1099" spans="1:30">
      <c r="A1099" s="48" t="s">
        <v>178</v>
      </c>
      <c r="B1099" s="13" t="s">
        <v>74</v>
      </c>
      <c r="C1099" s="13" t="s">
        <v>64</v>
      </c>
      <c r="D1099" s="13">
        <v>2013</v>
      </c>
      <c r="E1099" s="13">
        <v>2013</v>
      </c>
      <c r="F1099" s="13" t="s">
        <v>99</v>
      </c>
      <c r="G1099" s="23">
        <v>32730</v>
      </c>
      <c r="H1099" s="23">
        <v>67763</v>
      </c>
      <c r="I1099" s="45">
        <v>161166</v>
      </c>
      <c r="J1099" s="25">
        <v>0.94989999999999997</v>
      </c>
      <c r="K1099" s="25"/>
      <c r="L1099" s="25"/>
      <c r="M1099" s="25">
        <v>3.0099999999999998E-2</v>
      </c>
    </row>
    <row r="1100" spans="1:30">
      <c r="A1100" s="48" t="s">
        <v>179</v>
      </c>
      <c r="B1100" s="13" t="s">
        <v>75</v>
      </c>
      <c r="C1100" s="13" t="s">
        <v>64</v>
      </c>
      <c r="D1100" s="13">
        <v>2013</v>
      </c>
      <c r="E1100" s="13">
        <v>2013</v>
      </c>
      <c r="F1100" s="13" t="s">
        <v>99</v>
      </c>
      <c r="G1100" s="23">
        <v>2525</v>
      </c>
      <c r="H1100" s="23">
        <v>5132</v>
      </c>
      <c r="I1100" s="45">
        <v>7935</v>
      </c>
      <c r="J1100" s="25">
        <v>1</v>
      </c>
      <c r="K1100" s="25"/>
      <c r="L1100" s="25"/>
      <c r="M1100" s="25">
        <v>5.4800000000000001E-2</v>
      </c>
    </row>
    <row r="1101" spans="1:30">
      <c r="A1101" s="48" t="s">
        <v>180</v>
      </c>
      <c r="B1101" s="13" t="s">
        <v>75</v>
      </c>
      <c r="C1101" s="13" t="s">
        <v>64</v>
      </c>
      <c r="D1101" s="13">
        <v>2013</v>
      </c>
      <c r="E1101" s="13">
        <v>2013</v>
      </c>
      <c r="F1101" s="13" t="s">
        <v>99</v>
      </c>
      <c r="G1101" s="23">
        <v>6397</v>
      </c>
      <c r="H1101" s="23">
        <v>11765</v>
      </c>
      <c r="I1101" s="45">
        <v>19999</v>
      </c>
      <c r="J1101" s="25">
        <v>0.99539999999999995</v>
      </c>
      <c r="K1101" s="25"/>
      <c r="L1101" s="25"/>
      <c r="M1101" s="25">
        <v>5.4800000000000001E-2</v>
      </c>
    </row>
    <row r="1102" spans="1:30">
      <c r="A1102" s="82" t="s">
        <v>122</v>
      </c>
      <c r="B1102" s="13" t="s">
        <v>74</v>
      </c>
      <c r="C1102" s="13" t="s">
        <v>64</v>
      </c>
      <c r="D1102" s="13">
        <v>2013</v>
      </c>
      <c r="E1102" s="13">
        <v>2013</v>
      </c>
      <c r="F1102" s="13" t="s">
        <v>99</v>
      </c>
      <c r="G1102" s="23">
        <v>90783</v>
      </c>
      <c r="H1102" s="23">
        <v>217757</v>
      </c>
      <c r="I1102" s="45">
        <v>335474</v>
      </c>
      <c r="J1102" s="25">
        <v>0.91859999999999997</v>
      </c>
      <c r="K1102" s="25"/>
      <c r="L1102" s="25"/>
      <c r="M1102" s="25">
        <v>3.5999999999999999E-3</v>
      </c>
    </row>
    <row r="1103" spans="1:30">
      <c r="A1103" s="82" t="s">
        <v>123</v>
      </c>
      <c r="B1103" s="13" t="s">
        <v>75</v>
      </c>
      <c r="C1103" s="13" t="s">
        <v>64</v>
      </c>
      <c r="D1103" s="13">
        <v>2013</v>
      </c>
      <c r="E1103" s="13">
        <v>2013</v>
      </c>
      <c r="F1103" s="13" t="s">
        <v>99</v>
      </c>
      <c r="G1103" s="23">
        <v>1431</v>
      </c>
      <c r="H1103" s="23">
        <v>3549</v>
      </c>
      <c r="I1103" s="45">
        <v>7779</v>
      </c>
      <c r="J1103" s="25">
        <v>1</v>
      </c>
      <c r="K1103" s="25"/>
      <c r="L1103" s="25"/>
      <c r="M1103" s="25">
        <v>5.4800000000000001E-2</v>
      </c>
    </row>
    <row r="1104" spans="1:30">
      <c r="A1104" s="82" t="s">
        <v>124</v>
      </c>
      <c r="B1104" s="13" t="s">
        <v>75</v>
      </c>
      <c r="C1104" s="13" t="s">
        <v>64</v>
      </c>
      <c r="D1104" s="13">
        <v>2013</v>
      </c>
      <c r="E1104" s="13">
        <v>2013</v>
      </c>
      <c r="F1104" s="13" t="s">
        <v>99</v>
      </c>
      <c r="G1104" s="23">
        <v>8812</v>
      </c>
      <c r="H1104" s="23">
        <v>16507</v>
      </c>
      <c r="I1104" s="45">
        <v>28484</v>
      </c>
      <c r="J1104" s="25">
        <v>0.95069999999999999</v>
      </c>
      <c r="K1104" s="25"/>
      <c r="L1104" s="25"/>
      <c r="M1104" s="25">
        <v>5.4800000000000001E-2</v>
      </c>
    </row>
    <row r="1105" spans="1:13">
      <c r="A1105" s="82" t="s">
        <v>125</v>
      </c>
      <c r="B1105" s="13" t="s">
        <v>75</v>
      </c>
      <c r="C1105" s="13" t="s">
        <v>64</v>
      </c>
      <c r="D1105" s="13">
        <v>2013</v>
      </c>
      <c r="E1105" s="13">
        <v>2013</v>
      </c>
      <c r="F1105" s="13" t="s">
        <v>99</v>
      </c>
      <c r="G1105" s="23">
        <v>14518</v>
      </c>
      <c r="H1105" s="23">
        <v>37083</v>
      </c>
      <c r="I1105" s="45">
        <v>60446</v>
      </c>
      <c r="J1105" s="25">
        <v>0.93069999999999997</v>
      </c>
      <c r="K1105" s="25"/>
      <c r="L1105" s="25"/>
      <c r="M1105" s="25">
        <v>5.4800000000000001E-2</v>
      </c>
    </row>
    <row r="1106" spans="1:13">
      <c r="A1106" s="82" t="s">
        <v>126</v>
      </c>
      <c r="B1106" s="13" t="s">
        <v>75</v>
      </c>
      <c r="C1106" s="13" t="s">
        <v>64</v>
      </c>
      <c r="D1106" s="13">
        <v>2013</v>
      </c>
      <c r="E1106" s="13">
        <v>2013</v>
      </c>
      <c r="F1106" s="13" t="s">
        <v>99</v>
      </c>
      <c r="G1106" s="23">
        <v>1058</v>
      </c>
      <c r="H1106" s="23">
        <v>2132</v>
      </c>
      <c r="I1106" s="45">
        <v>3661</v>
      </c>
      <c r="J1106" s="25">
        <v>1</v>
      </c>
      <c r="K1106" s="25"/>
      <c r="L1106" s="25"/>
      <c r="M1106" s="25">
        <v>5.4800000000000001E-2</v>
      </c>
    </row>
    <row r="1107" spans="1:13">
      <c r="A1107" s="82" t="s">
        <v>127</v>
      </c>
      <c r="B1107" s="13" t="s">
        <v>75</v>
      </c>
      <c r="C1107" s="13" t="s">
        <v>64</v>
      </c>
      <c r="D1107" s="13">
        <v>2013</v>
      </c>
      <c r="E1107" s="13">
        <v>2013</v>
      </c>
      <c r="F1107" s="13" t="s">
        <v>99</v>
      </c>
      <c r="G1107" s="23">
        <v>59623</v>
      </c>
      <c r="H1107" s="23">
        <v>144653</v>
      </c>
      <c r="I1107" s="45">
        <v>262423</v>
      </c>
      <c r="J1107" s="25">
        <v>0.99219999999999997</v>
      </c>
      <c r="K1107" s="25"/>
      <c r="L1107" s="25"/>
      <c r="M1107" s="25">
        <v>2.46E-2</v>
      </c>
    </row>
    <row r="1108" spans="1:13">
      <c r="A1108" s="82" t="s">
        <v>128</v>
      </c>
      <c r="B1108" s="13" t="s">
        <v>75</v>
      </c>
      <c r="C1108" s="13" t="s">
        <v>64</v>
      </c>
      <c r="D1108" s="13">
        <v>2013</v>
      </c>
      <c r="E1108" s="13">
        <v>2013</v>
      </c>
      <c r="F1108" s="13" t="s">
        <v>99</v>
      </c>
      <c r="G1108" s="23">
        <v>9956</v>
      </c>
      <c r="H1108" s="23">
        <v>23543</v>
      </c>
      <c r="I1108" s="45">
        <v>40128</v>
      </c>
      <c r="J1108" s="25">
        <v>0.99590000000000001</v>
      </c>
      <c r="K1108" s="25"/>
      <c r="L1108" s="25"/>
      <c r="M1108" s="25">
        <v>5.4800000000000001E-2</v>
      </c>
    </row>
    <row r="1109" spans="1:13">
      <c r="A1109" s="82" t="s">
        <v>129</v>
      </c>
      <c r="B1109" s="13" t="s">
        <v>75</v>
      </c>
      <c r="C1109" s="13" t="s">
        <v>64</v>
      </c>
      <c r="D1109" s="13">
        <v>2013</v>
      </c>
      <c r="E1109" s="13">
        <v>2013</v>
      </c>
      <c r="F1109" s="13" t="s">
        <v>99</v>
      </c>
      <c r="G1109" s="23">
        <v>5227</v>
      </c>
      <c r="H1109" s="23">
        <v>10453</v>
      </c>
      <c r="I1109" s="45">
        <v>18763</v>
      </c>
      <c r="J1109" s="25">
        <v>0.94740000000000002</v>
      </c>
      <c r="K1109" s="25"/>
      <c r="L1109" s="25"/>
      <c r="M1109" s="25">
        <v>5.4800000000000001E-2</v>
      </c>
    </row>
    <row r="1110" spans="1:13">
      <c r="A1110" s="82" t="s">
        <v>130</v>
      </c>
      <c r="B1110" s="13" t="s">
        <v>75</v>
      </c>
      <c r="C1110" s="13" t="s">
        <v>64</v>
      </c>
      <c r="D1110" s="13">
        <v>2013</v>
      </c>
      <c r="E1110" s="13">
        <v>2013</v>
      </c>
      <c r="F1110" s="13" t="s">
        <v>99</v>
      </c>
      <c r="G1110" s="23">
        <v>1426</v>
      </c>
      <c r="H1110" s="23">
        <v>2971</v>
      </c>
      <c r="I1110" s="45">
        <v>4891</v>
      </c>
      <c r="J1110" s="25">
        <v>0.97889999999999999</v>
      </c>
      <c r="K1110" s="25"/>
      <c r="L1110" s="25"/>
      <c r="M1110" s="25">
        <v>5.4800000000000001E-2</v>
      </c>
    </row>
    <row r="1111" spans="1:13">
      <c r="A1111" s="82" t="s">
        <v>131</v>
      </c>
      <c r="B1111" s="13" t="s">
        <v>76</v>
      </c>
      <c r="C1111" s="13" t="s">
        <v>64</v>
      </c>
      <c r="D1111" s="13">
        <v>2013</v>
      </c>
      <c r="E1111" s="13">
        <v>2013</v>
      </c>
      <c r="F1111" s="13" t="s">
        <v>99</v>
      </c>
      <c r="G1111" s="23">
        <v>557570</v>
      </c>
      <c r="H1111" s="23">
        <v>1148512</v>
      </c>
      <c r="I1111" s="45">
        <v>2635560</v>
      </c>
      <c r="J1111" s="25">
        <v>0.97519999999999996</v>
      </c>
      <c r="K1111" s="25"/>
      <c r="L1111" s="25"/>
      <c r="M1111" s="25">
        <v>2.8799999999999999E-2</v>
      </c>
    </row>
    <row r="1112" spans="1:13">
      <c r="A1112" s="82" t="s">
        <v>132</v>
      </c>
      <c r="B1112" s="13" t="s">
        <v>75</v>
      </c>
      <c r="C1112" s="13" t="s">
        <v>64</v>
      </c>
      <c r="D1112" s="13">
        <v>2013</v>
      </c>
      <c r="E1112" s="13">
        <v>2013</v>
      </c>
      <c r="F1112" s="13" t="s">
        <v>99</v>
      </c>
      <c r="G1112" s="23">
        <v>10608</v>
      </c>
      <c r="H1112" s="23">
        <v>26856</v>
      </c>
      <c r="I1112" s="45">
        <v>50174</v>
      </c>
      <c r="J1112" s="25">
        <v>0.97519999999999996</v>
      </c>
      <c r="K1112" s="25"/>
      <c r="L1112" s="25"/>
      <c r="M1112" s="25">
        <v>5.4800000000000001E-2</v>
      </c>
    </row>
    <row r="1113" spans="1:13">
      <c r="A1113" s="82" t="s">
        <v>133</v>
      </c>
      <c r="B1113" s="13" t="s">
        <v>75</v>
      </c>
      <c r="C1113" s="13" t="s">
        <v>64</v>
      </c>
      <c r="D1113" s="13">
        <v>2013</v>
      </c>
      <c r="E1113" s="13">
        <v>2013</v>
      </c>
      <c r="F1113" s="13" t="s">
        <v>99</v>
      </c>
      <c r="G1113" s="23">
        <v>5762</v>
      </c>
      <c r="H1113" s="23">
        <v>9774</v>
      </c>
      <c r="I1113" s="45">
        <v>25098</v>
      </c>
      <c r="J1113" s="25">
        <v>0.97550000000000003</v>
      </c>
      <c r="K1113" s="25"/>
      <c r="L1113" s="25"/>
      <c r="M1113" s="25">
        <v>5.4800000000000001E-2</v>
      </c>
    </row>
    <row r="1114" spans="1:13">
      <c r="A1114" s="82" t="s">
        <v>134</v>
      </c>
      <c r="B1114" s="13" t="s">
        <v>75</v>
      </c>
      <c r="C1114" s="13" t="s">
        <v>64</v>
      </c>
      <c r="D1114" s="13">
        <v>2013</v>
      </c>
      <c r="E1114" s="13">
        <v>2013</v>
      </c>
      <c r="F1114" s="13" t="s">
        <v>99</v>
      </c>
      <c r="G1114" s="23">
        <v>920</v>
      </c>
      <c r="H1114" s="23">
        <v>1855</v>
      </c>
      <c r="I1114" s="45">
        <v>2953</v>
      </c>
      <c r="J1114" s="25">
        <v>0.93620000000000003</v>
      </c>
      <c r="K1114" s="25"/>
      <c r="L1114" s="25"/>
      <c r="M1114" s="25">
        <v>5.4800000000000001E-2</v>
      </c>
    </row>
    <row r="1115" spans="1:13">
      <c r="A1115" s="82" t="s">
        <v>135</v>
      </c>
      <c r="B1115" s="13" t="s">
        <v>75</v>
      </c>
      <c r="C1115" s="13" t="s">
        <v>64</v>
      </c>
      <c r="D1115" s="13">
        <v>2013</v>
      </c>
      <c r="E1115" s="13">
        <v>2013</v>
      </c>
      <c r="F1115" s="13" t="s">
        <v>99</v>
      </c>
      <c r="G1115" s="23">
        <v>6923</v>
      </c>
      <c r="H1115" s="23">
        <v>13202</v>
      </c>
      <c r="I1115" s="45">
        <v>24722</v>
      </c>
      <c r="J1115" s="25">
        <v>0.99560000000000004</v>
      </c>
      <c r="K1115" s="25"/>
      <c r="L1115" s="25"/>
      <c r="M1115" s="25">
        <v>5.4800000000000001E-2</v>
      </c>
    </row>
    <row r="1116" spans="1:13">
      <c r="A1116" s="82" t="s">
        <v>136</v>
      </c>
      <c r="B1116" s="13" t="s">
        <v>75</v>
      </c>
      <c r="C1116" s="13" t="s">
        <v>64</v>
      </c>
      <c r="D1116" s="13">
        <v>2013</v>
      </c>
      <c r="E1116" s="13">
        <v>2013</v>
      </c>
      <c r="F1116" s="13" t="s">
        <v>99</v>
      </c>
      <c r="G1116" s="23">
        <v>22956</v>
      </c>
      <c r="H1116" s="23">
        <v>55568</v>
      </c>
      <c r="I1116" s="45">
        <v>89811</v>
      </c>
      <c r="J1116" s="25">
        <v>0.99680000000000002</v>
      </c>
      <c r="K1116" s="25"/>
      <c r="L1116" s="25"/>
      <c r="M1116" s="25">
        <v>6.0000000000000001E-3</v>
      </c>
    </row>
    <row r="1117" spans="1:13">
      <c r="A1117" s="82" t="s">
        <v>137</v>
      </c>
      <c r="B1117" s="13" t="s">
        <v>75</v>
      </c>
      <c r="C1117" s="13" t="s">
        <v>64</v>
      </c>
      <c r="D1117" s="13">
        <v>2013</v>
      </c>
      <c r="E1117" s="13">
        <v>2013</v>
      </c>
      <c r="F1117" s="13" t="s">
        <v>99</v>
      </c>
      <c r="G1117" s="23">
        <v>415</v>
      </c>
      <c r="H1117" s="23">
        <v>935</v>
      </c>
      <c r="I1117" s="45">
        <v>2075</v>
      </c>
      <c r="J1117" s="25">
        <v>1</v>
      </c>
      <c r="K1117" s="25"/>
      <c r="L1117" s="25"/>
      <c r="M1117" s="25">
        <v>5.4800000000000001E-2</v>
      </c>
    </row>
    <row r="1118" spans="1:13">
      <c r="A1118" s="82" t="s">
        <v>138</v>
      </c>
      <c r="B1118" s="13" t="s">
        <v>75</v>
      </c>
      <c r="C1118" s="13" t="s">
        <v>64</v>
      </c>
      <c r="D1118" s="13">
        <v>2013</v>
      </c>
      <c r="E1118" s="13">
        <v>2013</v>
      </c>
      <c r="F1118" s="13" t="s">
        <v>99</v>
      </c>
      <c r="G1118" s="23">
        <v>400</v>
      </c>
      <c r="H1118" s="23">
        <v>656</v>
      </c>
      <c r="I1118" s="45">
        <v>1597</v>
      </c>
      <c r="J1118" s="25">
        <v>0.97140000000000004</v>
      </c>
      <c r="K1118" s="25"/>
      <c r="L1118" s="25"/>
      <c r="M1118" s="25">
        <v>5.4800000000000001E-2</v>
      </c>
    </row>
    <row r="1119" spans="1:13">
      <c r="A1119" s="82" t="s">
        <v>139</v>
      </c>
      <c r="B1119" s="13" t="s">
        <v>75</v>
      </c>
      <c r="C1119" s="13" t="s">
        <v>64</v>
      </c>
      <c r="D1119" s="13">
        <v>2013</v>
      </c>
      <c r="E1119" s="13">
        <v>2013</v>
      </c>
      <c r="F1119" s="13" t="s">
        <v>99</v>
      </c>
      <c r="G1119" s="23">
        <v>20213</v>
      </c>
      <c r="H1119" s="23">
        <v>46145</v>
      </c>
      <c r="I1119" s="45">
        <v>117075</v>
      </c>
      <c r="J1119" s="25">
        <v>1</v>
      </c>
      <c r="K1119" s="25"/>
      <c r="L1119" s="25"/>
      <c r="M1119" s="25">
        <v>1.9300000000000001E-2</v>
      </c>
    </row>
    <row r="1120" spans="1:13">
      <c r="A1120" s="82" t="s">
        <v>140</v>
      </c>
      <c r="B1120" s="13" t="s">
        <v>75</v>
      </c>
      <c r="C1120" s="13" t="s">
        <v>64</v>
      </c>
      <c r="D1120" s="13">
        <v>2013</v>
      </c>
      <c r="E1120" s="13">
        <v>2013</v>
      </c>
      <c r="F1120" s="13" t="s">
        <v>99</v>
      </c>
      <c r="G1120" s="23">
        <v>3193</v>
      </c>
      <c r="H1120" s="23">
        <v>6710</v>
      </c>
      <c r="I1120" s="45">
        <v>19022</v>
      </c>
      <c r="J1120" s="25">
        <v>0.75</v>
      </c>
      <c r="K1120" s="25"/>
      <c r="L1120" s="25"/>
      <c r="M1120" s="25">
        <v>5.4800000000000001E-2</v>
      </c>
    </row>
    <row r="1121" spans="1:13">
      <c r="A1121" s="82" t="s">
        <v>141</v>
      </c>
      <c r="B1121" s="13" t="s">
        <v>75</v>
      </c>
      <c r="C1121" s="13" t="s">
        <v>64</v>
      </c>
      <c r="D1121" s="13">
        <v>2013</v>
      </c>
      <c r="E1121" s="13">
        <v>2013</v>
      </c>
      <c r="F1121" s="13" t="s">
        <v>99</v>
      </c>
      <c r="G1121" s="23">
        <v>3898</v>
      </c>
      <c r="H1121" s="23">
        <v>7452</v>
      </c>
      <c r="I1121" s="45">
        <v>12408</v>
      </c>
      <c r="J1121" s="25">
        <v>0.99609999999999999</v>
      </c>
      <c r="K1121" s="25"/>
      <c r="L1121" s="25"/>
      <c r="M1121" s="25">
        <v>5.4800000000000001E-2</v>
      </c>
    </row>
    <row r="1122" spans="1:13">
      <c r="A1122" s="82" t="s">
        <v>142</v>
      </c>
      <c r="B1122" s="13" t="s">
        <v>74</v>
      </c>
      <c r="C1122" s="13" t="s">
        <v>64</v>
      </c>
      <c r="D1122" s="13">
        <v>2013</v>
      </c>
      <c r="E1122" s="13">
        <v>2013</v>
      </c>
      <c r="F1122" s="13" t="s">
        <v>99</v>
      </c>
      <c r="G1122" s="23">
        <v>105823</v>
      </c>
      <c r="H1122" s="23">
        <v>232862</v>
      </c>
      <c r="I1122" s="45">
        <v>540438</v>
      </c>
      <c r="J1122" s="25">
        <v>0.99760000000000004</v>
      </c>
      <c r="K1122" s="25"/>
      <c r="L1122" s="25"/>
      <c r="M1122" s="25">
        <v>2.12E-2</v>
      </c>
    </row>
    <row r="1123" spans="1:13">
      <c r="A1123" s="82" t="s">
        <v>143</v>
      </c>
      <c r="B1123" s="13" t="s">
        <v>74</v>
      </c>
      <c r="C1123" s="13" t="s">
        <v>64</v>
      </c>
      <c r="D1123" s="13">
        <v>2013</v>
      </c>
      <c r="E1123" s="13">
        <v>2013</v>
      </c>
      <c r="F1123" s="13" t="s">
        <v>99</v>
      </c>
      <c r="G1123" s="23">
        <v>8480</v>
      </c>
      <c r="H1123" s="23">
        <v>17673</v>
      </c>
      <c r="I1123" s="45">
        <v>33299</v>
      </c>
      <c r="J1123" s="25">
        <v>0.99719999999999998</v>
      </c>
      <c r="K1123" s="25"/>
      <c r="L1123" s="25"/>
      <c r="M1123" s="25">
        <v>5.4800000000000001E-2</v>
      </c>
    </row>
    <row r="1124" spans="1:13">
      <c r="A1124" s="82" t="s">
        <v>144</v>
      </c>
      <c r="B1124" s="13" t="s">
        <v>75</v>
      </c>
      <c r="C1124" s="13" t="s">
        <v>64</v>
      </c>
      <c r="D1124" s="13">
        <v>2013</v>
      </c>
      <c r="E1124" s="13">
        <v>2013</v>
      </c>
      <c r="F1124" s="13" t="s">
        <v>99</v>
      </c>
      <c r="G1124" s="23">
        <v>773</v>
      </c>
      <c r="H1124" s="23">
        <v>1604</v>
      </c>
      <c r="I1124" s="45">
        <v>3264</v>
      </c>
      <c r="J1124" s="25">
        <v>1</v>
      </c>
      <c r="K1124" s="25"/>
      <c r="L1124" s="25"/>
      <c r="M1124" s="25">
        <v>5.4800000000000001E-2</v>
      </c>
    </row>
    <row r="1125" spans="1:13">
      <c r="A1125" s="82" t="s">
        <v>145</v>
      </c>
      <c r="B1125" s="13" t="s">
        <v>75</v>
      </c>
      <c r="C1125" s="13" t="s">
        <v>64</v>
      </c>
      <c r="D1125" s="13">
        <v>2013</v>
      </c>
      <c r="E1125" s="13">
        <v>2013</v>
      </c>
      <c r="F1125" s="13" t="s">
        <v>99</v>
      </c>
      <c r="G1125" s="23">
        <v>115800</v>
      </c>
      <c r="H1125" s="23">
        <v>278117</v>
      </c>
      <c r="I1125" s="45">
        <v>487497</v>
      </c>
      <c r="J1125" s="25">
        <v>0.99560000000000004</v>
      </c>
      <c r="K1125" s="25"/>
      <c r="L1125" s="25"/>
      <c r="M1125" s="25">
        <v>3.3500000000000002E-2</v>
      </c>
    </row>
    <row r="1126" spans="1:13">
      <c r="A1126" s="82" t="s">
        <v>146</v>
      </c>
      <c r="B1126" s="13" t="s">
        <v>74</v>
      </c>
      <c r="C1126" s="13" t="s">
        <v>64</v>
      </c>
      <c r="D1126" s="13">
        <v>2013</v>
      </c>
      <c r="E1126" s="13">
        <v>2013</v>
      </c>
      <c r="F1126" s="13" t="s">
        <v>99</v>
      </c>
      <c r="G1126" s="23">
        <v>94824</v>
      </c>
      <c r="H1126" s="23">
        <v>210033</v>
      </c>
      <c r="I1126" s="45">
        <v>359197</v>
      </c>
      <c r="J1126" s="25">
        <v>0.98850000000000005</v>
      </c>
      <c r="K1126" s="25"/>
      <c r="L1126" s="25"/>
      <c r="M1126" s="25">
        <v>5.4000000000000003E-3</v>
      </c>
    </row>
    <row r="1127" spans="1:13">
      <c r="A1127" s="82" t="s">
        <v>147</v>
      </c>
      <c r="B1127" s="13" t="s">
        <v>75</v>
      </c>
      <c r="C1127" s="13" t="s">
        <v>64</v>
      </c>
      <c r="D1127" s="13">
        <v>2013</v>
      </c>
      <c r="E1127" s="13">
        <v>2013</v>
      </c>
      <c r="F1127" s="13" t="s">
        <v>99</v>
      </c>
      <c r="G1127" s="23">
        <v>2684</v>
      </c>
      <c r="H1127" s="23">
        <v>6232</v>
      </c>
      <c r="I1127" s="45">
        <v>10987</v>
      </c>
      <c r="J1127" s="25">
        <v>1</v>
      </c>
      <c r="K1127" s="25"/>
      <c r="L1127" s="25"/>
      <c r="M1127" s="25">
        <v>5.4800000000000001E-2</v>
      </c>
    </row>
    <row r="1128" spans="1:13">
      <c r="A1128" s="82" t="s">
        <v>148</v>
      </c>
      <c r="B1128" s="13" t="s">
        <v>75</v>
      </c>
      <c r="C1128" s="13" t="s">
        <v>64</v>
      </c>
      <c r="D1128" s="13">
        <v>2013</v>
      </c>
      <c r="E1128" s="13">
        <v>2013</v>
      </c>
      <c r="F1128" s="13" t="s">
        <v>99</v>
      </c>
      <c r="G1128" s="23">
        <v>159737</v>
      </c>
      <c r="H1128" s="23">
        <v>373620</v>
      </c>
      <c r="I1128" s="45">
        <v>553381</v>
      </c>
      <c r="J1128" s="25">
        <v>0.99750000000000005</v>
      </c>
      <c r="K1128" s="25"/>
      <c r="L1128" s="25"/>
      <c r="M1128" s="25">
        <v>1.6199999999999999E-2</v>
      </c>
    </row>
    <row r="1129" spans="1:13">
      <c r="A1129" s="82" t="s">
        <v>149</v>
      </c>
      <c r="B1129" s="13" t="s">
        <v>74</v>
      </c>
      <c r="C1129" s="13" t="s">
        <v>64</v>
      </c>
      <c r="D1129" s="13">
        <v>2013</v>
      </c>
      <c r="E1129" s="13">
        <v>2013</v>
      </c>
      <c r="F1129" s="13" t="s">
        <v>99</v>
      </c>
      <c r="G1129" s="23">
        <v>122561</v>
      </c>
      <c r="H1129" s="23">
        <v>260576</v>
      </c>
      <c r="I1129" s="45">
        <v>513718</v>
      </c>
      <c r="J1129" s="25">
        <v>0.96340000000000003</v>
      </c>
      <c r="K1129" s="25"/>
      <c r="L1129" s="25"/>
      <c r="M1129" s="25">
        <v>2.3800000000000002E-2</v>
      </c>
    </row>
    <row r="1130" spans="1:13">
      <c r="A1130" s="82" t="s">
        <v>150</v>
      </c>
      <c r="B1130" s="13" t="s">
        <v>74</v>
      </c>
      <c r="C1130" s="13" t="s">
        <v>64</v>
      </c>
      <c r="D1130" s="13">
        <v>2013</v>
      </c>
      <c r="E1130" s="13">
        <v>2013</v>
      </c>
      <c r="F1130" s="13" t="s">
        <v>99</v>
      </c>
      <c r="G1130" s="23">
        <v>32096</v>
      </c>
      <c r="H1130" s="23">
        <v>50124</v>
      </c>
      <c r="I1130" s="45">
        <v>144859</v>
      </c>
      <c r="J1130" s="25">
        <v>0.97460000000000002</v>
      </c>
      <c r="K1130" s="25"/>
      <c r="L1130" s="25"/>
      <c r="M1130" s="25">
        <v>3.73E-2</v>
      </c>
    </row>
    <row r="1131" spans="1:13">
      <c r="A1131" s="82" t="s">
        <v>151</v>
      </c>
      <c r="B1131" s="13" t="s">
        <v>75</v>
      </c>
      <c r="C1131" s="13" t="s">
        <v>64</v>
      </c>
      <c r="D1131" s="13">
        <v>2013</v>
      </c>
      <c r="E1131" s="13">
        <v>2013</v>
      </c>
      <c r="F1131" s="13" t="s">
        <v>99</v>
      </c>
      <c r="G1131" s="23">
        <v>46964</v>
      </c>
      <c r="H1131" s="23">
        <v>113230</v>
      </c>
      <c r="I1131" s="45">
        <v>198048</v>
      </c>
      <c r="J1131" s="25">
        <v>0.97799999999999998</v>
      </c>
      <c r="K1131" s="25"/>
      <c r="L1131" s="25"/>
      <c r="M1131" s="25">
        <v>2.9100000000000001E-2</v>
      </c>
    </row>
    <row r="1132" spans="1:13">
      <c r="A1132" s="82" t="s">
        <v>152</v>
      </c>
      <c r="B1132" s="13" t="s">
        <v>74</v>
      </c>
      <c r="C1132" s="13" t="s">
        <v>64</v>
      </c>
      <c r="D1132" s="13">
        <v>2013</v>
      </c>
      <c r="E1132" s="13">
        <v>2013</v>
      </c>
      <c r="F1132" s="13" t="s">
        <v>99</v>
      </c>
      <c r="G1132" s="23">
        <v>8907</v>
      </c>
      <c r="H1132" s="23">
        <v>17319</v>
      </c>
      <c r="I1132" s="45">
        <v>36364</v>
      </c>
      <c r="J1132" s="25">
        <v>0.96189999999999998</v>
      </c>
      <c r="K1132" s="25"/>
      <c r="L1132" s="25"/>
      <c r="M1132" s="25">
        <v>5.4800000000000001E-2</v>
      </c>
    </row>
    <row r="1133" spans="1:13">
      <c r="A1133" s="82" t="s">
        <v>153</v>
      </c>
      <c r="B1133" s="13" t="s">
        <v>74</v>
      </c>
      <c r="C1133" s="13" t="s">
        <v>64</v>
      </c>
      <c r="D1133" s="13">
        <v>2013</v>
      </c>
      <c r="E1133" s="13">
        <v>2013</v>
      </c>
      <c r="F1133" s="13" t="s">
        <v>99</v>
      </c>
      <c r="G1133" s="23">
        <v>14493</v>
      </c>
      <c r="H1133" s="23">
        <v>29339</v>
      </c>
      <c r="I1133" s="45">
        <v>90578</v>
      </c>
      <c r="J1133" s="25">
        <v>0.83140000000000003</v>
      </c>
      <c r="K1133" s="25"/>
      <c r="L1133" s="25"/>
      <c r="M1133" s="25">
        <v>5.4800000000000001E-2</v>
      </c>
    </row>
    <row r="1134" spans="1:13">
      <c r="A1134" s="82" t="s">
        <v>154</v>
      </c>
      <c r="B1134" s="13" t="s">
        <v>74</v>
      </c>
      <c r="C1134" s="13" t="s">
        <v>64</v>
      </c>
      <c r="D1134" s="13">
        <v>2013</v>
      </c>
      <c r="E1134" s="13">
        <v>2013</v>
      </c>
      <c r="F1134" s="13" t="s">
        <v>99</v>
      </c>
      <c r="G1134" s="23">
        <v>14344</v>
      </c>
      <c r="H1134" s="23">
        <v>32221</v>
      </c>
      <c r="I1134" s="45">
        <v>94356</v>
      </c>
      <c r="J1134" s="25">
        <v>0.94440000000000002</v>
      </c>
      <c r="K1134" s="25"/>
      <c r="L1134" s="25"/>
      <c r="M1134" s="25">
        <v>5.4800000000000001E-2</v>
      </c>
    </row>
    <row r="1135" spans="1:13">
      <c r="A1135" s="82" t="s">
        <v>155</v>
      </c>
      <c r="B1135" s="13" t="s">
        <v>74</v>
      </c>
      <c r="C1135" s="13" t="s">
        <v>64</v>
      </c>
      <c r="D1135" s="13">
        <v>2013</v>
      </c>
      <c r="E1135" s="13">
        <v>2013</v>
      </c>
      <c r="F1135" s="13" t="s">
        <v>99</v>
      </c>
      <c r="G1135" s="23">
        <v>52296</v>
      </c>
      <c r="H1135" s="23">
        <v>110622</v>
      </c>
      <c r="I1135" s="45">
        <v>295273</v>
      </c>
      <c r="J1135" s="25">
        <v>0.96040000000000003</v>
      </c>
      <c r="K1135" s="25"/>
      <c r="L1135" s="25"/>
      <c r="M1135" s="25">
        <v>1.4999999999999999E-2</v>
      </c>
    </row>
    <row r="1136" spans="1:13">
      <c r="A1136" s="82" t="s">
        <v>156</v>
      </c>
      <c r="B1136" s="13" t="s">
        <v>74</v>
      </c>
      <c r="C1136" s="13" t="s">
        <v>64</v>
      </c>
      <c r="D1136" s="13">
        <v>2013</v>
      </c>
      <c r="E1136" s="13">
        <v>2013</v>
      </c>
      <c r="F1136" s="13" t="s">
        <v>99</v>
      </c>
      <c r="G1136" s="23">
        <v>11641</v>
      </c>
      <c r="H1136" s="23">
        <v>22732</v>
      </c>
      <c r="I1136" s="45">
        <v>48474</v>
      </c>
      <c r="J1136" s="25">
        <v>0.93300000000000005</v>
      </c>
      <c r="K1136" s="25"/>
      <c r="L1136" s="25"/>
      <c r="M1136" s="25">
        <v>5.4800000000000001E-2</v>
      </c>
    </row>
    <row r="1137" spans="1:30">
      <c r="A1137" s="82" t="s">
        <v>157</v>
      </c>
      <c r="B1137" s="13" t="s">
        <v>75</v>
      </c>
      <c r="C1137" s="13" t="s">
        <v>64</v>
      </c>
      <c r="D1137" s="13">
        <v>2013</v>
      </c>
      <c r="E1137" s="13">
        <v>2013</v>
      </c>
      <c r="F1137" s="13" t="s">
        <v>99</v>
      </c>
      <c r="G1137" s="23">
        <v>11911</v>
      </c>
      <c r="H1137" s="23">
        <v>23709</v>
      </c>
      <c r="I1137" s="45">
        <v>41841</v>
      </c>
      <c r="J1137" s="25">
        <v>0.93969999999999998</v>
      </c>
      <c r="K1137" s="25"/>
      <c r="L1137" s="25"/>
      <c r="M1137" s="25">
        <v>5.4800000000000001E-2</v>
      </c>
    </row>
    <row r="1138" spans="1:30">
      <c r="A1138" s="82" t="s">
        <v>158</v>
      </c>
      <c r="B1138" s="13" t="s">
        <v>75</v>
      </c>
      <c r="C1138" s="13" t="s">
        <v>64</v>
      </c>
      <c r="D1138" s="13">
        <v>2013</v>
      </c>
      <c r="E1138" s="13">
        <v>2013</v>
      </c>
      <c r="F1138" s="13" t="s">
        <v>99</v>
      </c>
      <c r="G1138" s="23">
        <v>156</v>
      </c>
      <c r="H1138" s="23">
        <v>305</v>
      </c>
      <c r="I1138" s="45">
        <v>539</v>
      </c>
      <c r="J1138" s="25">
        <v>1</v>
      </c>
      <c r="K1138" s="25"/>
      <c r="L1138" s="25"/>
      <c r="M1138" s="25">
        <v>5.4800000000000001E-2</v>
      </c>
    </row>
    <row r="1139" spans="1:30">
      <c r="A1139" s="82" t="s">
        <v>159</v>
      </c>
      <c r="B1139" s="13" t="s">
        <v>75</v>
      </c>
      <c r="C1139" s="13" t="s">
        <v>64</v>
      </c>
      <c r="D1139" s="13">
        <v>2013</v>
      </c>
      <c r="E1139" s="13">
        <v>2013</v>
      </c>
      <c r="F1139" s="13" t="s">
        <v>99</v>
      </c>
      <c r="G1139" s="23">
        <v>2900</v>
      </c>
      <c r="H1139" s="23">
        <v>6486</v>
      </c>
      <c r="I1139" s="45">
        <v>11229</v>
      </c>
      <c r="J1139" s="25">
        <v>1</v>
      </c>
      <c r="K1139" s="25"/>
      <c r="L1139" s="25"/>
      <c r="M1139" s="25">
        <v>5.4800000000000001E-2</v>
      </c>
    </row>
    <row r="1140" spans="1:30">
      <c r="A1140" s="82" t="s">
        <v>160</v>
      </c>
      <c r="B1140" s="13" t="s">
        <v>74</v>
      </c>
      <c r="C1140" s="13" t="s">
        <v>64</v>
      </c>
      <c r="D1140" s="13">
        <v>2013</v>
      </c>
      <c r="E1140" s="13">
        <v>2013</v>
      </c>
      <c r="F1140" s="13" t="s">
        <v>99</v>
      </c>
      <c r="G1140" s="23">
        <v>20782</v>
      </c>
      <c r="H1140" s="23">
        <v>41287</v>
      </c>
      <c r="I1140" s="45">
        <v>75637</v>
      </c>
      <c r="J1140" s="25">
        <v>0.94169999999999998</v>
      </c>
      <c r="K1140" s="25"/>
      <c r="L1140" s="25"/>
      <c r="M1140" s="25">
        <v>1.3899999999999999E-2</v>
      </c>
    </row>
    <row r="1141" spans="1:30">
      <c r="A1141" s="82" t="s">
        <v>161</v>
      </c>
      <c r="B1141" s="13" t="s">
        <v>74</v>
      </c>
      <c r="C1141" s="13" t="s">
        <v>64</v>
      </c>
      <c r="D1141" s="13">
        <v>2013</v>
      </c>
      <c r="E1141" s="13">
        <v>2013</v>
      </c>
      <c r="F1141" s="13" t="s">
        <v>99</v>
      </c>
      <c r="G1141" s="23">
        <v>18686</v>
      </c>
      <c r="H1141" s="23">
        <v>34451</v>
      </c>
      <c r="I1141" s="45">
        <v>73691</v>
      </c>
      <c r="J1141" s="25">
        <v>0.86739999999999995</v>
      </c>
      <c r="K1141" s="25"/>
      <c r="L1141" s="25"/>
      <c r="M1141" s="25">
        <v>5.4800000000000001E-2</v>
      </c>
    </row>
    <row r="1142" spans="1:30">
      <c r="A1142" s="82" t="s">
        <v>162</v>
      </c>
      <c r="B1142" s="13" t="s">
        <v>75</v>
      </c>
      <c r="C1142" s="13" t="s">
        <v>64</v>
      </c>
      <c r="D1142" s="13">
        <v>2013</v>
      </c>
      <c r="E1142" s="13">
        <v>2013</v>
      </c>
      <c r="F1142" s="13" t="s">
        <v>99</v>
      </c>
      <c r="G1142" s="23">
        <v>41539</v>
      </c>
      <c r="H1142" s="23">
        <v>91048</v>
      </c>
      <c r="I1142" s="45">
        <v>150590</v>
      </c>
      <c r="J1142" s="25">
        <v>0.98419999999999996</v>
      </c>
      <c r="K1142" s="25"/>
      <c r="L1142" s="25"/>
      <c r="M1142" s="25">
        <v>9.4000000000000004E-3</v>
      </c>
    </row>
    <row r="1143" spans="1:30">
      <c r="A1143" s="82" t="s">
        <v>163</v>
      </c>
      <c r="B1143" s="13" t="s">
        <v>75</v>
      </c>
      <c r="C1143" s="13" t="s">
        <v>64</v>
      </c>
      <c r="D1143" s="13">
        <v>2013</v>
      </c>
      <c r="E1143" s="13">
        <v>2013</v>
      </c>
      <c r="F1143" s="13" t="s">
        <v>99</v>
      </c>
      <c r="G1143" s="23">
        <v>5215</v>
      </c>
      <c r="H1143" s="23">
        <v>12440</v>
      </c>
      <c r="I1143" s="45">
        <v>25091</v>
      </c>
      <c r="J1143" s="25">
        <v>0.98099999999999998</v>
      </c>
      <c r="K1143" s="25"/>
      <c r="L1143" s="25"/>
      <c r="M1143" s="25">
        <v>5.4800000000000001E-2</v>
      </c>
    </row>
    <row r="1144" spans="1:30">
      <c r="A1144" s="82" t="s">
        <v>164</v>
      </c>
      <c r="B1144" s="13" t="s">
        <v>75</v>
      </c>
      <c r="C1144" s="13" t="s">
        <v>64</v>
      </c>
      <c r="D1144" s="13">
        <v>2013</v>
      </c>
      <c r="E1144" s="13">
        <v>2013</v>
      </c>
      <c r="F1144" s="13" t="s">
        <v>99</v>
      </c>
      <c r="G1144" s="23">
        <v>4320</v>
      </c>
      <c r="H1144" s="23">
        <v>9916</v>
      </c>
      <c r="I1144" s="45">
        <v>18086</v>
      </c>
      <c r="J1144" s="25">
        <v>0.94289999999999996</v>
      </c>
      <c r="K1144" s="25"/>
      <c r="L1144" s="25"/>
      <c r="M1144" s="25">
        <v>5.4800000000000001E-2</v>
      </c>
    </row>
    <row r="1145" spans="1:30">
      <c r="A1145" s="82" t="s">
        <v>165</v>
      </c>
      <c r="B1145" s="13" t="s">
        <v>75</v>
      </c>
      <c r="C1145" s="13" t="s">
        <v>64</v>
      </c>
      <c r="D1145" s="13">
        <v>2013</v>
      </c>
      <c r="E1145" s="13">
        <v>2013</v>
      </c>
      <c r="F1145" s="13" t="s">
        <v>99</v>
      </c>
      <c r="G1145" s="23">
        <v>762</v>
      </c>
      <c r="H1145" s="23">
        <v>1516</v>
      </c>
      <c r="I1145" s="45">
        <v>2821</v>
      </c>
      <c r="J1145" s="25">
        <v>1</v>
      </c>
      <c r="K1145" s="25"/>
      <c r="L1145" s="25"/>
      <c r="M1145" s="25">
        <v>5.4800000000000001E-2</v>
      </c>
    </row>
    <row r="1146" spans="1:30">
      <c r="A1146" s="82" t="s">
        <v>166</v>
      </c>
      <c r="B1146" s="13" t="s">
        <v>74</v>
      </c>
      <c r="C1146" s="13" t="s">
        <v>64</v>
      </c>
      <c r="D1146" s="13">
        <v>2013</v>
      </c>
      <c r="E1146" s="13">
        <v>2013</v>
      </c>
      <c r="F1146" s="13" t="s">
        <v>99</v>
      </c>
      <c r="G1146" s="23">
        <v>46471</v>
      </c>
      <c r="H1146" s="23">
        <v>114774</v>
      </c>
      <c r="I1146" s="45">
        <v>186439</v>
      </c>
      <c r="J1146" s="25">
        <v>1</v>
      </c>
      <c r="K1146" s="25"/>
      <c r="L1146" s="25"/>
      <c r="M1146" s="25">
        <v>3.7900000000000003E-2</v>
      </c>
    </row>
    <row r="1147" spans="1:30">
      <c r="A1147" s="82" t="s">
        <v>167</v>
      </c>
      <c r="B1147" s="13" t="s">
        <v>75</v>
      </c>
      <c r="C1147" s="13" t="s">
        <v>64</v>
      </c>
      <c r="D1147" s="13">
        <v>2013</v>
      </c>
      <c r="E1147" s="13">
        <v>2013</v>
      </c>
      <c r="F1147" s="13" t="s">
        <v>99</v>
      </c>
      <c r="G1147" s="23">
        <v>2828</v>
      </c>
      <c r="H1147" s="23">
        <v>5153</v>
      </c>
      <c r="I1147" s="45">
        <v>8574</v>
      </c>
      <c r="J1147" s="25">
        <v>0.92310000000000003</v>
      </c>
      <c r="K1147" s="25"/>
      <c r="L1147" s="25"/>
      <c r="M1147" s="25">
        <v>5.4800000000000001E-2</v>
      </c>
    </row>
    <row r="1148" spans="1:30">
      <c r="A1148" s="82" t="s">
        <v>168</v>
      </c>
      <c r="B1148" s="13" t="s">
        <v>74</v>
      </c>
      <c r="C1148" s="13" t="s">
        <v>64</v>
      </c>
      <c r="D1148" s="13">
        <v>2013</v>
      </c>
      <c r="E1148" s="13">
        <v>2013</v>
      </c>
      <c r="F1148" s="13" t="s">
        <v>99</v>
      </c>
      <c r="G1148" s="23">
        <v>32232</v>
      </c>
      <c r="H1148" s="23">
        <v>66971</v>
      </c>
      <c r="I1148" s="45">
        <v>132631</v>
      </c>
      <c r="J1148" s="25">
        <v>0.98429999999999995</v>
      </c>
      <c r="K1148" s="25"/>
      <c r="L1148" s="25"/>
      <c r="M1148" s="25">
        <v>3.2000000000000001E-2</v>
      </c>
    </row>
    <row r="1149" spans="1:30">
      <c r="A1149" s="82" t="s">
        <v>169</v>
      </c>
      <c r="B1149" s="13" t="s">
        <v>74</v>
      </c>
      <c r="C1149" s="13" t="s">
        <v>64</v>
      </c>
      <c r="D1149" s="13">
        <v>2013</v>
      </c>
      <c r="E1149" s="13">
        <v>2013</v>
      </c>
      <c r="F1149" s="13" t="s">
        <v>99</v>
      </c>
      <c r="G1149" s="23">
        <v>7850</v>
      </c>
      <c r="H1149" s="23">
        <v>16629</v>
      </c>
      <c r="I1149" s="45">
        <v>33491</v>
      </c>
      <c r="J1149" s="25">
        <v>0.84289999999999998</v>
      </c>
      <c r="K1149" s="25"/>
      <c r="L1149" s="25"/>
      <c r="M1149" s="25">
        <v>5.4800000000000001E-2</v>
      </c>
    </row>
    <row r="1150" spans="1:30">
      <c r="A1150" s="82" t="s">
        <v>170</v>
      </c>
      <c r="B1150" s="13" t="s">
        <v>75</v>
      </c>
      <c r="C1150" s="13" t="s">
        <v>64</v>
      </c>
      <c r="D1150" s="13">
        <v>2013</v>
      </c>
      <c r="E1150" s="13">
        <v>2013</v>
      </c>
      <c r="F1150" s="13" t="s">
        <v>99</v>
      </c>
      <c r="G1150" s="23">
        <v>5749</v>
      </c>
      <c r="H1150" s="23">
        <v>12919</v>
      </c>
      <c r="I1150" s="45">
        <v>20783</v>
      </c>
      <c r="J1150" s="25">
        <v>0.98640000000000005</v>
      </c>
      <c r="K1150" s="25"/>
      <c r="L1150" s="25"/>
      <c r="M1150" s="25">
        <v>5.4800000000000001E-2</v>
      </c>
    </row>
    <row r="1151" spans="1:30">
      <c r="A1151" s="48" t="s">
        <v>276</v>
      </c>
      <c r="B1151" s="13" t="s">
        <v>66</v>
      </c>
      <c r="C1151" s="13" t="s">
        <v>185</v>
      </c>
      <c r="D1151" s="13">
        <v>2013</v>
      </c>
      <c r="E1151" s="13">
        <v>2013</v>
      </c>
      <c r="F1151" s="13" t="s">
        <v>99</v>
      </c>
      <c r="G1151" s="110"/>
      <c r="H1151" s="110"/>
      <c r="I1151" s="110"/>
      <c r="J1151" s="111"/>
      <c r="K1151" s="111"/>
      <c r="L1151" s="25">
        <v>0.254</v>
      </c>
      <c r="M1151" s="25">
        <v>5.3999999999999999E-2</v>
      </c>
    </row>
    <row r="1152" spans="1:30">
      <c r="A1152" s="48" t="s">
        <v>171</v>
      </c>
      <c r="B1152" s="13" t="s">
        <v>66</v>
      </c>
      <c r="C1152" s="13" t="s">
        <v>185</v>
      </c>
      <c r="D1152" s="13">
        <v>2013</v>
      </c>
      <c r="E1152" s="13">
        <v>2013</v>
      </c>
      <c r="F1152" s="13" t="s">
        <v>99</v>
      </c>
      <c r="G1152" s="23">
        <v>1950032</v>
      </c>
      <c r="H1152" s="23">
        <v>4238143</v>
      </c>
      <c r="I1152" s="45">
        <v>8602241</v>
      </c>
      <c r="J1152" s="25">
        <v>0.97340000000000004</v>
      </c>
      <c r="K1152" s="25"/>
      <c r="L1152" s="25"/>
      <c r="M1152" s="25">
        <v>2.9100000000000001E-2</v>
      </c>
      <c r="N1152" s="13"/>
      <c r="O1152" s="13"/>
      <c r="P1152" s="13"/>
      <c r="Q1152" s="13"/>
      <c r="R1152" s="13"/>
      <c r="S1152" s="13"/>
      <c r="T1152" s="13"/>
      <c r="U1152" s="13"/>
      <c r="V1152" s="13"/>
      <c r="W1152" s="13"/>
      <c r="X1152" s="13"/>
      <c r="Y1152" s="13"/>
      <c r="Z1152" s="13"/>
      <c r="AA1152" s="13"/>
      <c r="AB1152" s="13"/>
      <c r="AC1152" s="13"/>
      <c r="AD1152" s="13"/>
    </row>
    <row r="1153" spans="1:13">
      <c r="A1153" s="48" t="s">
        <v>172</v>
      </c>
      <c r="B1153" s="13" t="s">
        <v>74</v>
      </c>
      <c r="C1153" s="13" t="s">
        <v>185</v>
      </c>
      <c r="D1153" s="13">
        <v>2013</v>
      </c>
      <c r="E1153" s="13">
        <v>2013</v>
      </c>
      <c r="F1153" s="13" t="s">
        <v>99</v>
      </c>
      <c r="G1153" s="23">
        <v>63351</v>
      </c>
      <c r="H1153" s="23">
        <v>126909</v>
      </c>
      <c r="I1153" s="45">
        <v>277162</v>
      </c>
      <c r="J1153" s="25">
        <v>0.89829999999999999</v>
      </c>
      <c r="K1153" s="25"/>
      <c r="L1153" s="25"/>
      <c r="M1153" s="25">
        <v>3.4599999999999999E-2</v>
      </c>
    </row>
    <row r="1154" spans="1:13">
      <c r="A1154" s="48" t="s">
        <v>173</v>
      </c>
      <c r="B1154" s="13" t="s">
        <v>75</v>
      </c>
      <c r="C1154" s="13" t="s">
        <v>185</v>
      </c>
      <c r="D1154" s="13">
        <v>2013</v>
      </c>
      <c r="E1154" s="13">
        <v>2013</v>
      </c>
      <c r="F1154" s="13" t="s">
        <v>99</v>
      </c>
      <c r="G1154" s="23">
        <v>87</v>
      </c>
      <c r="H1154" s="23">
        <v>156</v>
      </c>
      <c r="I1154" s="45">
        <v>207</v>
      </c>
      <c r="J1154" s="25">
        <v>1</v>
      </c>
      <c r="K1154" s="25"/>
      <c r="L1154" s="25"/>
      <c r="M1154" s="25">
        <v>5.7000000000000002E-2</v>
      </c>
    </row>
    <row r="1155" spans="1:13">
      <c r="A1155" s="48" t="s">
        <v>174</v>
      </c>
      <c r="B1155" s="13" t="s">
        <v>75</v>
      </c>
      <c r="C1155" s="13" t="s">
        <v>185</v>
      </c>
      <c r="D1155" s="13">
        <v>2013</v>
      </c>
      <c r="E1155" s="13">
        <v>2013</v>
      </c>
      <c r="F1155" s="13" t="s">
        <v>99</v>
      </c>
      <c r="G1155" s="23">
        <v>1685</v>
      </c>
      <c r="H1155" s="23">
        <v>3310</v>
      </c>
      <c r="I1155" s="45">
        <v>4686</v>
      </c>
      <c r="J1155" s="25">
        <v>0.92079999999999995</v>
      </c>
      <c r="K1155" s="25"/>
      <c r="L1155" s="25"/>
      <c r="M1155" s="25">
        <v>5.7000000000000002E-2</v>
      </c>
    </row>
    <row r="1156" spans="1:13">
      <c r="A1156" s="48" t="s">
        <v>175</v>
      </c>
      <c r="B1156" s="13" t="s">
        <v>75</v>
      </c>
      <c r="C1156" s="13" t="s">
        <v>185</v>
      </c>
      <c r="D1156" s="13">
        <v>2013</v>
      </c>
      <c r="E1156" s="13">
        <v>2013</v>
      </c>
      <c r="F1156" s="13" t="s">
        <v>99</v>
      </c>
      <c r="G1156" s="23">
        <v>14793</v>
      </c>
      <c r="H1156" s="23">
        <v>30324</v>
      </c>
      <c r="I1156" s="45">
        <v>52975</v>
      </c>
      <c r="J1156" s="25">
        <v>0.93859999999999999</v>
      </c>
      <c r="K1156" s="25"/>
      <c r="L1156" s="25"/>
      <c r="M1156" s="25">
        <v>5.7000000000000002E-2</v>
      </c>
    </row>
    <row r="1157" spans="1:13">
      <c r="A1157" s="48" t="s">
        <v>176</v>
      </c>
      <c r="B1157" s="13" t="s">
        <v>75</v>
      </c>
      <c r="C1157" s="13" t="s">
        <v>185</v>
      </c>
      <c r="D1157" s="13">
        <v>2013</v>
      </c>
      <c r="E1157" s="13">
        <v>2013</v>
      </c>
      <c r="F1157" s="13" t="s">
        <v>99</v>
      </c>
      <c r="G1157" s="23">
        <v>2551</v>
      </c>
      <c r="H1157" s="23">
        <v>4942</v>
      </c>
      <c r="I1157" s="45">
        <v>6993</v>
      </c>
      <c r="J1157" s="25">
        <v>0.98609999999999998</v>
      </c>
      <c r="K1157" s="25"/>
      <c r="L1157" s="25"/>
      <c r="M1157" s="25">
        <v>5.7000000000000002E-2</v>
      </c>
    </row>
    <row r="1158" spans="1:13">
      <c r="A1158" s="48" t="s">
        <v>177</v>
      </c>
      <c r="B1158" s="13" t="s">
        <v>75</v>
      </c>
      <c r="C1158" s="13" t="s">
        <v>185</v>
      </c>
      <c r="D1158" s="13">
        <v>2013</v>
      </c>
      <c r="E1158" s="13">
        <v>2013</v>
      </c>
      <c r="F1158" s="13" t="s">
        <v>99</v>
      </c>
      <c r="G1158" s="23">
        <v>703</v>
      </c>
      <c r="H1158" s="23">
        <v>1681</v>
      </c>
      <c r="I1158" s="45">
        <v>5064</v>
      </c>
      <c r="J1158" s="25">
        <v>0.97370000000000001</v>
      </c>
      <c r="K1158" s="25"/>
      <c r="L1158" s="25"/>
      <c r="M1158" s="25">
        <v>5.7000000000000002E-2</v>
      </c>
    </row>
    <row r="1159" spans="1:13">
      <c r="A1159" s="48" t="s">
        <v>178</v>
      </c>
      <c r="B1159" s="13" t="s">
        <v>74</v>
      </c>
      <c r="C1159" s="13" t="s">
        <v>185</v>
      </c>
      <c r="D1159" s="13">
        <v>2013</v>
      </c>
      <c r="E1159" s="13">
        <v>2013</v>
      </c>
      <c r="F1159" s="13" t="s">
        <v>99</v>
      </c>
      <c r="G1159" s="23">
        <v>32954</v>
      </c>
      <c r="H1159" s="23">
        <v>68331</v>
      </c>
      <c r="I1159" s="45">
        <v>162074</v>
      </c>
      <c r="J1159" s="25">
        <v>0.94950000000000001</v>
      </c>
      <c r="K1159" s="25"/>
      <c r="L1159" s="25"/>
      <c r="M1159" s="25">
        <v>4.3999999999999997E-2</v>
      </c>
    </row>
    <row r="1160" spans="1:13">
      <c r="A1160" s="48" t="s">
        <v>179</v>
      </c>
      <c r="B1160" s="13" t="s">
        <v>75</v>
      </c>
      <c r="C1160" s="13" t="s">
        <v>185</v>
      </c>
      <c r="D1160" s="13">
        <v>2013</v>
      </c>
      <c r="E1160" s="13">
        <v>2013</v>
      </c>
      <c r="F1160" s="13" t="s">
        <v>99</v>
      </c>
      <c r="G1160" s="23">
        <v>2503</v>
      </c>
      <c r="H1160" s="23">
        <v>5085</v>
      </c>
      <c r="I1160" s="45">
        <v>7960</v>
      </c>
      <c r="J1160" s="25">
        <v>1</v>
      </c>
      <c r="K1160" s="25"/>
      <c r="L1160" s="25"/>
      <c r="M1160" s="25">
        <v>5.7000000000000002E-2</v>
      </c>
    </row>
    <row r="1161" spans="1:13">
      <c r="A1161" s="48" t="s">
        <v>180</v>
      </c>
      <c r="B1161" s="13" t="s">
        <v>75</v>
      </c>
      <c r="C1161" s="13" t="s">
        <v>185</v>
      </c>
      <c r="D1161" s="13">
        <v>2013</v>
      </c>
      <c r="E1161" s="13">
        <v>2013</v>
      </c>
      <c r="F1161" s="13" t="s">
        <v>99</v>
      </c>
      <c r="G1161" s="23">
        <v>6321</v>
      </c>
      <c r="H1161" s="23">
        <v>11638</v>
      </c>
      <c r="I1161" s="45">
        <v>20117</v>
      </c>
      <c r="J1161" s="25">
        <v>0.99509999999999998</v>
      </c>
      <c r="K1161" s="25"/>
      <c r="L1161" s="25"/>
      <c r="M1161" s="25">
        <v>5.7000000000000002E-2</v>
      </c>
    </row>
    <row r="1162" spans="1:13">
      <c r="A1162" s="82" t="s">
        <v>122</v>
      </c>
      <c r="B1162" s="13" t="s">
        <v>74</v>
      </c>
      <c r="C1162" s="13" t="s">
        <v>185</v>
      </c>
      <c r="D1162" s="13">
        <v>2013</v>
      </c>
      <c r="E1162" s="13">
        <v>2013</v>
      </c>
      <c r="F1162" s="13" t="s">
        <v>99</v>
      </c>
      <c r="G1162" s="23">
        <v>90994</v>
      </c>
      <c r="H1162" s="23">
        <v>218419</v>
      </c>
      <c r="I1162" s="45">
        <v>339345</v>
      </c>
      <c r="J1162" s="25">
        <v>0.92179999999999995</v>
      </c>
      <c r="K1162" s="25"/>
      <c r="L1162" s="25"/>
      <c r="M1162" s="25">
        <v>3.2000000000000002E-3</v>
      </c>
    </row>
    <row r="1163" spans="1:13">
      <c r="A1163" s="82" t="s">
        <v>123</v>
      </c>
      <c r="B1163" s="13" t="s">
        <v>75</v>
      </c>
      <c r="C1163" s="13" t="s">
        <v>185</v>
      </c>
      <c r="D1163" s="13">
        <v>2013</v>
      </c>
      <c r="E1163" s="13">
        <v>2013</v>
      </c>
      <c r="F1163" s="13" t="s">
        <v>99</v>
      </c>
      <c r="G1163" s="23">
        <v>1434</v>
      </c>
      <c r="H1163" s="23">
        <v>3538</v>
      </c>
      <c r="I1163" s="45">
        <v>7847</v>
      </c>
      <c r="J1163" s="25">
        <v>1</v>
      </c>
      <c r="K1163" s="25"/>
      <c r="L1163" s="25"/>
      <c r="M1163" s="25">
        <v>5.7000000000000002E-2</v>
      </c>
    </row>
    <row r="1164" spans="1:13">
      <c r="A1164" s="82" t="s">
        <v>124</v>
      </c>
      <c r="B1164" s="13" t="s">
        <v>75</v>
      </c>
      <c r="C1164" s="13" t="s">
        <v>185</v>
      </c>
      <c r="D1164" s="13">
        <v>2013</v>
      </c>
      <c r="E1164" s="13">
        <v>2013</v>
      </c>
      <c r="F1164" s="13" t="s">
        <v>99</v>
      </c>
      <c r="G1164" s="23">
        <v>8772</v>
      </c>
      <c r="H1164" s="23">
        <v>16473</v>
      </c>
      <c r="I1164" s="45">
        <v>28669</v>
      </c>
      <c r="J1164" s="25">
        <v>0.95550000000000002</v>
      </c>
      <c r="K1164" s="25"/>
      <c r="L1164" s="25"/>
      <c r="M1164" s="25">
        <v>5.7000000000000002E-2</v>
      </c>
    </row>
    <row r="1165" spans="1:13">
      <c r="A1165" s="82" t="s">
        <v>125</v>
      </c>
      <c r="B1165" s="13" t="s">
        <v>75</v>
      </c>
      <c r="C1165" s="13" t="s">
        <v>185</v>
      </c>
      <c r="D1165" s="13">
        <v>2013</v>
      </c>
      <c r="E1165" s="13">
        <v>2013</v>
      </c>
      <c r="F1165" s="13" t="s">
        <v>99</v>
      </c>
      <c r="G1165" s="23">
        <v>14597</v>
      </c>
      <c r="H1165" s="23">
        <v>37314</v>
      </c>
      <c r="I1165" s="45">
        <v>60938</v>
      </c>
      <c r="J1165" s="25">
        <v>0.93569999999999998</v>
      </c>
      <c r="K1165" s="25"/>
      <c r="L1165" s="25"/>
      <c r="M1165" s="25">
        <v>5.7000000000000002E-2</v>
      </c>
    </row>
    <row r="1166" spans="1:13">
      <c r="A1166" s="82" t="s">
        <v>126</v>
      </c>
      <c r="B1166" s="13" t="s">
        <v>75</v>
      </c>
      <c r="C1166" s="13" t="s">
        <v>185</v>
      </c>
      <c r="D1166" s="13">
        <v>2013</v>
      </c>
      <c r="E1166" s="13">
        <v>2013</v>
      </c>
      <c r="F1166" s="13" t="s">
        <v>99</v>
      </c>
      <c r="G1166" s="23">
        <v>1028</v>
      </c>
      <c r="H1166" s="23">
        <v>2107</v>
      </c>
      <c r="I1166" s="45">
        <v>3665</v>
      </c>
      <c r="J1166" s="25">
        <v>1</v>
      </c>
      <c r="K1166" s="25"/>
      <c r="L1166" s="25"/>
      <c r="M1166" s="25">
        <v>5.7000000000000002E-2</v>
      </c>
    </row>
    <row r="1167" spans="1:13">
      <c r="A1167" s="82" t="s">
        <v>127</v>
      </c>
      <c r="B1167" s="13" t="s">
        <v>75</v>
      </c>
      <c r="C1167" s="13" t="s">
        <v>185</v>
      </c>
      <c r="D1167" s="13">
        <v>2013</v>
      </c>
      <c r="E1167" s="13">
        <v>2013</v>
      </c>
      <c r="F1167" s="13" t="s">
        <v>99</v>
      </c>
      <c r="G1167" s="23">
        <v>59709</v>
      </c>
      <c r="H1167" s="23">
        <v>144720</v>
      </c>
      <c r="I1167" s="45">
        <v>267699</v>
      </c>
      <c r="J1167" s="25">
        <v>0.98909999999999998</v>
      </c>
      <c r="K1167" s="25"/>
      <c r="L1167" s="25"/>
      <c r="M1167" s="25">
        <v>2.3699999999999999E-2</v>
      </c>
    </row>
    <row r="1168" spans="1:13">
      <c r="A1168" s="82" t="s">
        <v>128</v>
      </c>
      <c r="B1168" s="13" t="s">
        <v>75</v>
      </c>
      <c r="C1168" s="13" t="s">
        <v>185</v>
      </c>
      <c r="D1168" s="13">
        <v>2013</v>
      </c>
      <c r="E1168" s="13">
        <v>2013</v>
      </c>
      <c r="F1168" s="13" t="s">
        <v>99</v>
      </c>
      <c r="G1168" s="23">
        <v>9928</v>
      </c>
      <c r="H1168" s="23">
        <v>23515</v>
      </c>
      <c r="I1168" s="45">
        <v>40283</v>
      </c>
      <c r="J1168" s="25">
        <v>0.99560000000000004</v>
      </c>
      <c r="K1168" s="25"/>
      <c r="L1168" s="25"/>
      <c r="M1168" s="25">
        <v>5.7000000000000002E-2</v>
      </c>
    </row>
    <row r="1169" spans="1:13">
      <c r="A1169" s="82" t="s">
        <v>129</v>
      </c>
      <c r="B1169" s="13" t="s">
        <v>75</v>
      </c>
      <c r="C1169" s="13" t="s">
        <v>185</v>
      </c>
      <c r="D1169" s="13">
        <v>2013</v>
      </c>
      <c r="E1169" s="13">
        <v>2013</v>
      </c>
      <c r="F1169" s="13" t="s">
        <v>99</v>
      </c>
      <c r="G1169" s="23">
        <v>5187</v>
      </c>
      <c r="H1169" s="23">
        <v>10372</v>
      </c>
      <c r="I1169" s="45">
        <v>18867</v>
      </c>
      <c r="J1169" s="25">
        <v>0.93559999999999999</v>
      </c>
      <c r="K1169" s="25"/>
      <c r="L1169" s="25"/>
      <c r="M1169" s="25">
        <v>5.7000000000000002E-2</v>
      </c>
    </row>
    <row r="1170" spans="1:13">
      <c r="A1170" s="82" t="s">
        <v>130</v>
      </c>
      <c r="B1170" s="13" t="s">
        <v>75</v>
      </c>
      <c r="C1170" s="13" t="s">
        <v>185</v>
      </c>
      <c r="D1170" s="13">
        <v>2013</v>
      </c>
      <c r="E1170" s="13">
        <v>2013</v>
      </c>
      <c r="F1170" s="13" t="s">
        <v>99</v>
      </c>
      <c r="G1170" s="23">
        <v>1427</v>
      </c>
      <c r="H1170" s="23">
        <v>2973</v>
      </c>
      <c r="I1170" s="45">
        <v>4977</v>
      </c>
      <c r="J1170" s="25">
        <v>1</v>
      </c>
      <c r="K1170" s="25"/>
      <c r="L1170" s="25"/>
      <c r="M1170" s="25">
        <v>5.7000000000000002E-2</v>
      </c>
    </row>
    <row r="1171" spans="1:13">
      <c r="A1171" s="82" t="s">
        <v>131</v>
      </c>
      <c r="B1171" s="13" t="s">
        <v>76</v>
      </c>
      <c r="C1171" s="13" t="s">
        <v>185</v>
      </c>
      <c r="D1171" s="13">
        <v>2013</v>
      </c>
      <c r="E1171" s="13">
        <v>2013</v>
      </c>
      <c r="F1171" s="13" t="s">
        <v>99</v>
      </c>
      <c r="G1171" s="23">
        <v>558664</v>
      </c>
      <c r="H1171" s="23">
        <v>1152602</v>
      </c>
      <c r="I1171" s="45">
        <v>2654046</v>
      </c>
      <c r="J1171" s="25">
        <v>0.97550000000000003</v>
      </c>
      <c r="K1171" s="25"/>
      <c r="L1171" s="25"/>
      <c r="M1171" s="25">
        <v>2.5999999999999999E-2</v>
      </c>
    </row>
    <row r="1172" spans="1:13">
      <c r="A1172" s="82" t="s">
        <v>132</v>
      </c>
      <c r="B1172" s="13" t="s">
        <v>75</v>
      </c>
      <c r="C1172" s="13" t="s">
        <v>185</v>
      </c>
      <c r="D1172" s="13">
        <v>2013</v>
      </c>
      <c r="E1172" s="13">
        <v>2013</v>
      </c>
      <c r="F1172" s="13" t="s">
        <v>99</v>
      </c>
      <c r="G1172" s="23">
        <v>10522</v>
      </c>
      <c r="H1172" s="23">
        <v>26658</v>
      </c>
      <c r="I1172" s="45">
        <v>50706</v>
      </c>
      <c r="J1172" s="25">
        <v>0.99419999999999997</v>
      </c>
      <c r="K1172" s="25"/>
      <c r="L1172" s="25"/>
      <c r="M1172" s="25">
        <v>5.7000000000000002E-2</v>
      </c>
    </row>
    <row r="1173" spans="1:13">
      <c r="A1173" s="82" t="s">
        <v>133</v>
      </c>
      <c r="B1173" s="13" t="s">
        <v>75</v>
      </c>
      <c r="C1173" s="13" t="s">
        <v>185</v>
      </c>
      <c r="D1173" s="13">
        <v>2013</v>
      </c>
      <c r="E1173" s="13">
        <v>2013</v>
      </c>
      <c r="F1173" s="13" t="s">
        <v>99</v>
      </c>
      <c r="G1173" s="23">
        <v>5790</v>
      </c>
      <c r="H1173" s="23">
        <v>9781</v>
      </c>
      <c r="I1173" s="45">
        <v>26116</v>
      </c>
      <c r="J1173" s="25">
        <v>0.9677</v>
      </c>
      <c r="K1173" s="25"/>
      <c r="L1173" s="25"/>
      <c r="M1173" s="25">
        <v>5.7000000000000002E-2</v>
      </c>
    </row>
    <row r="1174" spans="1:13">
      <c r="A1174" s="82" t="s">
        <v>134</v>
      </c>
      <c r="B1174" s="13" t="s">
        <v>75</v>
      </c>
      <c r="C1174" s="13" t="s">
        <v>185</v>
      </c>
      <c r="D1174" s="13">
        <v>2013</v>
      </c>
      <c r="E1174" s="13">
        <v>2013</v>
      </c>
      <c r="F1174" s="13" t="s">
        <v>99</v>
      </c>
      <c r="G1174" s="23">
        <v>926</v>
      </c>
      <c r="H1174" s="23">
        <v>1840</v>
      </c>
      <c r="I1174" s="45">
        <v>2968</v>
      </c>
      <c r="J1174" s="25">
        <v>0.91300000000000003</v>
      </c>
      <c r="K1174" s="25"/>
      <c r="L1174" s="25"/>
      <c r="M1174" s="25">
        <v>5.7000000000000002E-2</v>
      </c>
    </row>
    <row r="1175" spans="1:13">
      <c r="A1175" s="82" t="s">
        <v>135</v>
      </c>
      <c r="B1175" s="13" t="s">
        <v>75</v>
      </c>
      <c r="C1175" s="13" t="s">
        <v>185</v>
      </c>
      <c r="D1175" s="13">
        <v>2013</v>
      </c>
      <c r="E1175" s="13">
        <v>2013</v>
      </c>
      <c r="F1175" s="13" t="s">
        <v>99</v>
      </c>
      <c r="G1175" s="23">
        <v>6910</v>
      </c>
      <c r="H1175" s="23">
        <v>13207</v>
      </c>
      <c r="I1175" s="45">
        <v>26030</v>
      </c>
      <c r="J1175" s="25">
        <v>0.99019999999999997</v>
      </c>
      <c r="K1175" s="25"/>
      <c r="L1175" s="25"/>
      <c r="M1175" s="25">
        <v>5.7000000000000002E-2</v>
      </c>
    </row>
    <row r="1176" spans="1:13">
      <c r="A1176" s="82" t="s">
        <v>136</v>
      </c>
      <c r="B1176" s="13" t="s">
        <v>75</v>
      </c>
      <c r="C1176" s="13" t="s">
        <v>185</v>
      </c>
      <c r="D1176" s="13">
        <v>2013</v>
      </c>
      <c r="E1176" s="13">
        <v>2013</v>
      </c>
      <c r="F1176" s="13" t="s">
        <v>99</v>
      </c>
      <c r="G1176" s="23">
        <v>22797</v>
      </c>
      <c r="H1176" s="23">
        <v>55103</v>
      </c>
      <c r="I1176" s="45">
        <v>95526</v>
      </c>
      <c r="J1176" s="25">
        <v>0.99260000000000004</v>
      </c>
      <c r="K1176" s="25"/>
      <c r="L1176" s="25"/>
      <c r="M1176" s="25">
        <v>1.35E-2</v>
      </c>
    </row>
    <row r="1177" spans="1:13">
      <c r="A1177" s="82" t="s">
        <v>137</v>
      </c>
      <c r="B1177" s="13" t="s">
        <v>75</v>
      </c>
      <c r="C1177" s="13" t="s">
        <v>185</v>
      </c>
      <c r="D1177" s="13">
        <v>2013</v>
      </c>
      <c r="E1177" s="13">
        <v>2013</v>
      </c>
      <c r="F1177" s="13" t="s">
        <v>99</v>
      </c>
      <c r="G1177" s="23">
        <v>408</v>
      </c>
      <c r="H1177" s="23">
        <v>921</v>
      </c>
      <c r="I1177" s="45">
        <v>2067</v>
      </c>
      <c r="J1177" s="25">
        <v>1</v>
      </c>
      <c r="K1177" s="25"/>
      <c r="L1177" s="25"/>
      <c r="M1177" s="25">
        <v>5.7000000000000002E-2</v>
      </c>
    </row>
    <row r="1178" spans="1:13">
      <c r="A1178" s="82" t="s">
        <v>138</v>
      </c>
      <c r="B1178" s="13" t="s">
        <v>75</v>
      </c>
      <c r="C1178" s="13" t="s">
        <v>185</v>
      </c>
      <c r="D1178" s="13">
        <v>2013</v>
      </c>
      <c r="E1178" s="13">
        <v>2013</v>
      </c>
      <c r="F1178" s="13" t="s">
        <v>99</v>
      </c>
      <c r="G1178" s="23">
        <v>348</v>
      </c>
      <c r="H1178" s="23">
        <v>592</v>
      </c>
      <c r="I1178" s="45">
        <v>1646</v>
      </c>
      <c r="J1178" s="25">
        <v>0.88890000000000002</v>
      </c>
      <c r="K1178" s="25"/>
      <c r="L1178" s="25"/>
      <c r="M1178" s="25">
        <v>5.7000000000000002E-2</v>
      </c>
    </row>
    <row r="1179" spans="1:13">
      <c r="A1179" s="82" t="s">
        <v>139</v>
      </c>
      <c r="B1179" s="13" t="s">
        <v>75</v>
      </c>
      <c r="C1179" s="13" t="s">
        <v>185</v>
      </c>
      <c r="D1179" s="13">
        <v>2013</v>
      </c>
      <c r="E1179" s="13">
        <v>2013</v>
      </c>
      <c r="F1179" s="13" t="s">
        <v>99</v>
      </c>
      <c r="G1179" s="23">
        <v>19709</v>
      </c>
      <c r="H1179" s="23">
        <v>44851</v>
      </c>
      <c r="I1179" s="45">
        <v>118651</v>
      </c>
      <c r="J1179" s="25">
        <v>1</v>
      </c>
      <c r="K1179" s="25"/>
      <c r="L1179" s="25"/>
      <c r="M1179" s="25">
        <v>2.7300000000000001E-2</v>
      </c>
    </row>
    <row r="1180" spans="1:13">
      <c r="A1180" s="82" t="s">
        <v>140</v>
      </c>
      <c r="B1180" s="13" t="s">
        <v>75</v>
      </c>
      <c r="C1180" s="13" t="s">
        <v>185</v>
      </c>
      <c r="D1180" s="13">
        <v>2013</v>
      </c>
      <c r="E1180" s="13">
        <v>2013</v>
      </c>
      <c r="F1180" s="13" t="s">
        <v>99</v>
      </c>
      <c r="G1180" s="23">
        <v>3159</v>
      </c>
      <c r="H1180" s="23">
        <v>6682</v>
      </c>
      <c r="I1180" s="45">
        <v>20952</v>
      </c>
      <c r="J1180" s="25">
        <v>0.72729999999999995</v>
      </c>
      <c r="K1180" s="25"/>
      <c r="L1180" s="25"/>
      <c r="M1180" s="25">
        <v>5.7000000000000002E-2</v>
      </c>
    </row>
    <row r="1181" spans="1:13">
      <c r="A1181" s="82" t="s">
        <v>141</v>
      </c>
      <c r="B1181" s="13" t="s">
        <v>75</v>
      </c>
      <c r="C1181" s="13" t="s">
        <v>185</v>
      </c>
      <c r="D1181" s="13">
        <v>2013</v>
      </c>
      <c r="E1181" s="13">
        <v>2013</v>
      </c>
      <c r="F1181" s="13" t="s">
        <v>99</v>
      </c>
      <c r="G1181" s="23">
        <v>3910</v>
      </c>
      <c r="H1181" s="23">
        <v>7475</v>
      </c>
      <c r="I1181" s="45">
        <v>12540</v>
      </c>
      <c r="J1181" s="25">
        <v>1</v>
      </c>
      <c r="K1181" s="25"/>
      <c r="L1181" s="25"/>
      <c r="M1181" s="25">
        <v>5.7000000000000002E-2</v>
      </c>
    </row>
    <row r="1182" spans="1:13">
      <c r="A1182" s="82" t="s">
        <v>142</v>
      </c>
      <c r="B1182" s="13" t="s">
        <v>74</v>
      </c>
      <c r="C1182" s="13" t="s">
        <v>185</v>
      </c>
      <c r="D1182" s="13">
        <v>2013</v>
      </c>
      <c r="E1182" s="13">
        <v>2013</v>
      </c>
      <c r="F1182" s="13" t="s">
        <v>99</v>
      </c>
      <c r="G1182" s="23">
        <v>106963</v>
      </c>
      <c r="H1182" s="23">
        <v>235171</v>
      </c>
      <c r="I1182" s="45">
        <v>554067</v>
      </c>
      <c r="J1182" s="25">
        <v>0.99739999999999995</v>
      </c>
      <c r="K1182" s="25"/>
      <c r="L1182" s="25"/>
      <c r="M1182" s="25">
        <v>1.9199999999999998E-2</v>
      </c>
    </row>
    <row r="1183" spans="1:13">
      <c r="A1183" s="82" t="s">
        <v>143</v>
      </c>
      <c r="B1183" s="13" t="s">
        <v>74</v>
      </c>
      <c r="C1183" s="13" t="s">
        <v>185</v>
      </c>
      <c r="D1183" s="13">
        <v>2013</v>
      </c>
      <c r="E1183" s="13">
        <v>2013</v>
      </c>
      <c r="F1183" s="13" t="s">
        <v>99</v>
      </c>
      <c r="G1183" s="23">
        <v>8534</v>
      </c>
      <c r="H1183" s="23">
        <v>17932</v>
      </c>
      <c r="I1183" s="45">
        <v>33446</v>
      </c>
      <c r="J1183" s="25">
        <v>0.99339999999999995</v>
      </c>
      <c r="K1183" s="25"/>
      <c r="L1183" s="25"/>
      <c r="M1183" s="25">
        <v>5.7000000000000002E-2</v>
      </c>
    </row>
    <row r="1184" spans="1:13">
      <c r="A1184" s="82" t="s">
        <v>144</v>
      </c>
      <c r="B1184" s="13" t="s">
        <v>75</v>
      </c>
      <c r="C1184" s="13" t="s">
        <v>185</v>
      </c>
      <c r="D1184" s="13">
        <v>2013</v>
      </c>
      <c r="E1184" s="13">
        <v>2013</v>
      </c>
      <c r="F1184" s="13" t="s">
        <v>99</v>
      </c>
      <c r="G1184" s="23">
        <v>774</v>
      </c>
      <c r="H1184" s="23">
        <v>1604</v>
      </c>
      <c r="I1184" s="45">
        <v>3258</v>
      </c>
      <c r="J1184" s="25">
        <v>1</v>
      </c>
      <c r="K1184" s="25"/>
      <c r="L1184" s="25"/>
      <c r="M1184" s="25">
        <v>5.7000000000000002E-2</v>
      </c>
    </row>
    <row r="1185" spans="1:13">
      <c r="A1185" s="82" t="s">
        <v>145</v>
      </c>
      <c r="B1185" s="13" t="s">
        <v>75</v>
      </c>
      <c r="C1185" s="13" t="s">
        <v>185</v>
      </c>
      <c r="D1185" s="13">
        <v>2013</v>
      </c>
      <c r="E1185" s="13">
        <v>2013</v>
      </c>
      <c r="F1185" s="13" t="s">
        <v>99</v>
      </c>
      <c r="G1185" s="23">
        <v>117136</v>
      </c>
      <c r="H1185" s="23">
        <v>281349</v>
      </c>
      <c r="I1185" s="45">
        <v>500585</v>
      </c>
      <c r="J1185" s="25">
        <v>0.99750000000000005</v>
      </c>
      <c r="K1185" s="25"/>
      <c r="L1185" s="25"/>
      <c r="M1185" s="25">
        <v>3.3399999999999999E-2</v>
      </c>
    </row>
    <row r="1186" spans="1:13">
      <c r="A1186" s="82" t="s">
        <v>146</v>
      </c>
      <c r="B1186" s="13" t="s">
        <v>74</v>
      </c>
      <c r="C1186" s="13" t="s">
        <v>185</v>
      </c>
      <c r="D1186" s="13">
        <v>2013</v>
      </c>
      <c r="E1186" s="13">
        <v>2013</v>
      </c>
      <c r="F1186" s="13" t="s">
        <v>99</v>
      </c>
      <c r="G1186" s="23">
        <v>95221</v>
      </c>
      <c r="H1186" s="23">
        <v>210849</v>
      </c>
      <c r="I1186" s="45">
        <v>361684</v>
      </c>
      <c r="J1186" s="25">
        <v>0.9879</v>
      </c>
      <c r="K1186" s="25"/>
      <c r="L1186" s="25"/>
      <c r="M1186" s="25">
        <v>4.8999999999999998E-3</v>
      </c>
    </row>
    <row r="1187" spans="1:13">
      <c r="A1187" s="82" t="s">
        <v>147</v>
      </c>
      <c r="B1187" s="13" t="s">
        <v>75</v>
      </c>
      <c r="C1187" s="13" t="s">
        <v>185</v>
      </c>
      <c r="D1187" s="13">
        <v>2013</v>
      </c>
      <c r="E1187" s="13">
        <v>2013</v>
      </c>
      <c r="F1187" s="13" t="s">
        <v>99</v>
      </c>
      <c r="G1187" s="23">
        <v>2601</v>
      </c>
      <c r="H1187" s="23">
        <v>6020</v>
      </c>
      <c r="I1187" s="45">
        <v>11172</v>
      </c>
      <c r="J1187" s="25">
        <v>1</v>
      </c>
      <c r="K1187" s="25"/>
      <c r="L1187" s="25"/>
      <c r="M1187" s="25">
        <v>5.7000000000000002E-2</v>
      </c>
    </row>
    <row r="1188" spans="1:13">
      <c r="A1188" s="82" t="s">
        <v>148</v>
      </c>
      <c r="B1188" s="13" t="s">
        <v>75</v>
      </c>
      <c r="C1188" s="13" t="s">
        <v>185</v>
      </c>
      <c r="D1188" s="13">
        <v>2013</v>
      </c>
      <c r="E1188" s="13">
        <v>2013</v>
      </c>
      <c r="F1188" s="13" t="s">
        <v>99</v>
      </c>
      <c r="G1188" s="23">
        <v>161104</v>
      </c>
      <c r="H1188" s="23">
        <v>376453</v>
      </c>
      <c r="I1188" s="45">
        <v>563425</v>
      </c>
      <c r="J1188" s="25">
        <v>0.99850000000000005</v>
      </c>
      <c r="K1188" s="25"/>
      <c r="L1188" s="25"/>
      <c r="M1188" s="25">
        <v>1.46E-2</v>
      </c>
    </row>
    <row r="1189" spans="1:13">
      <c r="A1189" s="82" t="s">
        <v>149</v>
      </c>
      <c r="B1189" s="13" t="s">
        <v>74</v>
      </c>
      <c r="C1189" s="13" t="s">
        <v>185</v>
      </c>
      <c r="D1189" s="13">
        <v>2013</v>
      </c>
      <c r="E1189" s="13">
        <v>2013</v>
      </c>
      <c r="F1189" s="13" t="s">
        <v>99</v>
      </c>
      <c r="G1189" s="23">
        <v>123823</v>
      </c>
      <c r="H1189" s="23">
        <v>262654</v>
      </c>
      <c r="I1189" s="45">
        <v>524620</v>
      </c>
      <c r="J1189" s="25">
        <v>0.98</v>
      </c>
      <c r="K1189" s="25"/>
      <c r="L1189" s="25"/>
      <c r="M1189" s="25">
        <v>2.29E-2</v>
      </c>
    </row>
    <row r="1190" spans="1:13">
      <c r="A1190" s="82" t="s">
        <v>150</v>
      </c>
      <c r="B1190" s="13" t="s">
        <v>74</v>
      </c>
      <c r="C1190" s="13" t="s">
        <v>185</v>
      </c>
      <c r="D1190" s="13">
        <v>2013</v>
      </c>
      <c r="E1190" s="13">
        <v>2013</v>
      </c>
      <c r="F1190" s="13" t="s">
        <v>99</v>
      </c>
      <c r="G1190" s="23">
        <v>32218</v>
      </c>
      <c r="H1190" s="23">
        <v>50349</v>
      </c>
      <c r="I1190" s="45">
        <v>145611</v>
      </c>
      <c r="J1190" s="25">
        <v>0.97350000000000003</v>
      </c>
      <c r="K1190" s="25"/>
      <c r="L1190" s="25"/>
      <c r="M1190" s="25">
        <v>4.0599999999999997E-2</v>
      </c>
    </row>
    <row r="1191" spans="1:13">
      <c r="A1191" s="82" t="s">
        <v>151</v>
      </c>
      <c r="B1191" s="13" t="s">
        <v>75</v>
      </c>
      <c r="C1191" s="13" t="s">
        <v>185</v>
      </c>
      <c r="D1191" s="13">
        <v>2013</v>
      </c>
      <c r="E1191" s="13">
        <v>2013</v>
      </c>
      <c r="F1191" s="13" t="s">
        <v>99</v>
      </c>
      <c r="G1191" s="23">
        <v>47177</v>
      </c>
      <c r="H1191" s="23">
        <v>113733</v>
      </c>
      <c r="I1191" s="45">
        <v>204495</v>
      </c>
      <c r="J1191" s="25">
        <v>0.98099999999999998</v>
      </c>
      <c r="K1191" s="25"/>
      <c r="L1191" s="25"/>
      <c r="M1191" s="25">
        <v>2.8000000000000001E-2</v>
      </c>
    </row>
    <row r="1192" spans="1:13">
      <c r="A1192" s="82" t="s">
        <v>152</v>
      </c>
      <c r="B1192" s="13" t="s">
        <v>74</v>
      </c>
      <c r="C1192" s="13" t="s">
        <v>185</v>
      </c>
      <c r="D1192" s="13">
        <v>2013</v>
      </c>
      <c r="E1192" s="13">
        <v>2013</v>
      </c>
      <c r="F1192" s="13" t="s">
        <v>99</v>
      </c>
      <c r="G1192" s="23">
        <v>8896</v>
      </c>
      <c r="H1192" s="23">
        <v>17232</v>
      </c>
      <c r="I1192" s="45">
        <v>38907</v>
      </c>
      <c r="J1192" s="25">
        <v>0.97840000000000005</v>
      </c>
      <c r="K1192" s="25"/>
      <c r="L1192" s="25"/>
      <c r="M1192" s="25">
        <v>5.7000000000000002E-2</v>
      </c>
    </row>
    <row r="1193" spans="1:13">
      <c r="A1193" s="82" t="s">
        <v>153</v>
      </c>
      <c r="B1193" s="13" t="s">
        <v>74</v>
      </c>
      <c r="C1193" s="13" t="s">
        <v>185</v>
      </c>
      <c r="D1193" s="13">
        <v>2013</v>
      </c>
      <c r="E1193" s="13">
        <v>2013</v>
      </c>
      <c r="F1193" s="13" t="s">
        <v>99</v>
      </c>
      <c r="G1193" s="23">
        <v>14752</v>
      </c>
      <c r="H1193" s="23">
        <v>29859</v>
      </c>
      <c r="I1193" s="45">
        <v>94017</v>
      </c>
      <c r="J1193" s="25">
        <v>0.83530000000000004</v>
      </c>
      <c r="K1193" s="25"/>
      <c r="L1193" s="25"/>
      <c r="M1193" s="25">
        <v>5.7000000000000002E-2</v>
      </c>
    </row>
    <row r="1194" spans="1:13">
      <c r="A1194" s="82" t="s">
        <v>154</v>
      </c>
      <c r="B1194" s="13" t="s">
        <v>74</v>
      </c>
      <c r="C1194" s="13" t="s">
        <v>185</v>
      </c>
      <c r="D1194" s="13">
        <v>2013</v>
      </c>
      <c r="E1194" s="13">
        <v>2013</v>
      </c>
      <c r="F1194" s="13" t="s">
        <v>99</v>
      </c>
      <c r="G1194" s="23">
        <v>14130</v>
      </c>
      <c r="H1194" s="23">
        <v>31787</v>
      </c>
      <c r="I1194" s="45">
        <v>95043</v>
      </c>
      <c r="J1194" s="25">
        <v>0.92700000000000005</v>
      </c>
      <c r="K1194" s="25"/>
      <c r="L1194" s="25"/>
      <c r="M1194" s="25">
        <v>5.7000000000000002E-2</v>
      </c>
    </row>
    <row r="1195" spans="1:13">
      <c r="A1195" s="82" t="s">
        <v>155</v>
      </c>
      <c r="B1195" s="13" t="s">
        <v>74</v>
      </c>
      <c r="C1195" s="13" t="s">
        <v>185</v>
      </c>
      <c r="D1195" s="13">
        <v>2013</v>
      </c>
      <c r="E1195" s="13">
        <v>2013</v>
      </c>
      <c r="F1195" s="13" t="s">
        <v>99</v>
      </c>
      <c r="G1195" s="23">
        <v>52383</v>
      </c>
      <c r="H1195" s="23">
        <v>110797</v>
      </c>
      <c r="I1195" s="45">
        <v>296699</v>
      </c>
      <c r="J1195" s="25">
        <v>0.96240000000000003</v>
      </c>
      <c r="K1195" s="25"/>
      <c r="L1195" s="25"/>
      <c r="M1195" s="25">
        <v>1.4800000000000001E-2</v>
      </c>
    </row>
    <row r="1196" spans="1:13">
      <c r="A1196" s="82" t="s">
        <v>156</v>
      </c>
      <c r="B1196" s="13" t="s">
        <v>74</v>
      </c>
      <c r="C1196" s="13" t="s">
        <v>185</v>
      </c>
      <c r="D1196" s="13">
        <v>2013</v>
      </c>
      <c r="E1196" s="13">
        <v>2013</v>
      </c>
      <c r="F1196" s="13" t="s">
        <v>99</v>
      </c>
      <c r="G1196" s="23">
        <v>11508</v>
      </c>
      <c r="H1196" s="23">
        <v>22333</v>
      </c>
      <c r="I1196" s="45">
        <v>49882</v>
      </c>
      <c r="J1196" s="25">
        <v>0.9214</v>
      </c>
      <c r="K1196" s="25"/>
      <c r="L1196" s="25"/>
      <c r="M1196" s="25">
        <v>5.7000000000000002E-2</v>
      </c>
    </row>
    <row r="1197" spans="1:13">
      <c r="A1197" s="82" t="s">
        <v>157</v>
      </c>
      <c r="B1197" s="13" t="s">
        <v>75</v>
      </c>
      <c r="C1197" s="13" t="s">
        <v>185</v>
      </c>
      <c r="D1197" s="13">
        <v>2013</v>
      </c>
      <c r="E1197" s="13">
        <v>2013</v>
      </c>
      <c r="F1197" s="13" t="s">
        <v>99</v>
      </c>
      <c r="G1197" s="23">
        <v>11740</v>
      </c>
      <c r="H1197" s="23">
        <v>23399</v>
      </c>
      <c r="I1197" s="45">
        <v>41851</v>
      </c>
      <c r="J1197" s="25">
        <v>0.87450000000000006</v>
      </c>
      <c r="K1197" s="25"/>
      <c r="L1197" s="25"/>
      <c r="M1197" s="25">
        <v>5.7000000000000002E-2</v>
      </c>
    </row>
    <row r="1198" spans="1:13">
      <c r="A1198" s="82" t="s">
        <v>158</v>
      </c>
      <c r="B1198" s="13" t="s">
        <v>75</v>
      </c>
      <c r="C1198" s="13" t="s">
        <v>185</v>
      </c>
      <c r="D1198" s="13">
        <v>2013</v>
      </c>
      <c r="E1198" s="13">
        <v>2013</v>
      </c>
      <c r="F1198" s="13" t="s">
        <v>99</v>
      </c>
      <c r="G1198" s="23">
        <v>153</v>
      </c>
      <c r="H1198" s="23">
        <v>301</v>
      </c>
      <c r="I1198" s="45">
        <v>536</v>
      </c>
      <c r="J1198" s="25">
        <v>0.875</v>
      </c>
      <c r="K1198" s="25"/>
      <c r="L1198" s="25"/>
      <c r="M1198" s="25">
        <v>5.7000000000000002E-2</v>
      </c>
    </row>
    <row r="1199" spans="1:13">
      <c r="A1199" s="82" t="s">
        <v>159</v>
      </c>
      <c r="B1199" s="13" t="s">
        <v>75</v>
      </c>
      <c r="C1199" s="13" t="s">
        <v>185</v>
      </c>
      <c r="D1199" s="13">
        <v>2013</v>
      </c>
      <c r="E1199" s="13">
        <v>2013</v>
      </c>
      <c r="F1199" s="13" t="s">
        <v>99</v>
      </c>
      <c r="G1199" s="23">
        <v>2918</v>
      </c>
      <c r="H1199" s="23">
        <v>6473</v>
      </c>
      <c r="I1199" s="45">
        <v>11280</v>
      </c>
      <c r="J1199" s="25">
        <v>1</v>
      </c>
      <c r="K1199" s="25"/>
      <c r="L1199" s="25"/>
      <c r="M1199" s="25">
        <v>5.7000000000000002E-2</v>
      </c>
    </row>
    <row r="1200" spans="1:13">
      <c r="A1200" s="82" t="s">
        <v>160</v>
      </c>
      <c r="B1200" s="13" t="s">
        <v>74</v>
      </c>
      <c r="C1200" s="13" t="s">
        <v>185</v>
      </c>
      <c r="D1200" s="13">
        <v>2013</v>
      </c>
      <c r="E1200" s="13">
        <v>2013</v>
      </c>
      <c r="F1200" s="13" t="s">
        <v>99</v>
      </c>
      <c r="G1200" s="23">
        <v>20803</v>
      </c>
      <c r="H1200" s="23">
        <v>41454</v>
      </c>
      <c r="I1200" s="45">
        <v>76506</v>
      </c>
      <c r="J1200" s="25">
        <v>0.95169999999999999</v>
      </c>
      <c r="K1200" s="25"/>
      <c r="L1200" s="25"/>
      <c r="M1200" s="25">
        <v>1.2200000000000001E-2</v>
      </c>
    </row>
    <row r="1201" spans="1:30">
      <c r="A1201" s="82" t="s">
        <v>161</v>
      </c>
      <c r="B1201" s="13" t="s">
        <v>74</v>
      </c>
      <c r="C1201" s="13" t="s">
        <v>185</v>
      </c>
      <c r="D1201" s="13">
        <v>2013</v>
      </c>
      <c r="E1201" s="13">
        <v>2013</v>
      </c>
      <c r="F1201" s="13" t="s">
        <v>99</v>
      </c>
      <c r="G1201" s="23">
        <v>18674</v>
      </c>
      <c r="H1201" s="23">
        <v>34437</v>
      </c>
      <c r="I1201" s="45">
        <v>77952</v>
      </c>
      <c r="J1201" s="25">
        <v>0.87680000000000002</v>
      </c>
      <c r="K1201" s="25"/>
      <c r="L1201" s="25"/>
      <c r="M1201" s="25">
        <v>5.7000000000000002E-2</v>
      </c>
    </row>
    <row r="1202" spans="1:30">
      <c r="A1202" s="82" t="s">
        <v>162</v>
      </c>
      <c r="B1202" s="13" t="s">
        <v>75</v>
      </c>
      <c r="C1202" s="13" t="s">
        <v>185</v>
      </c>
      <c r="D1202" s="13">
        <v>2013</v>
      </c>
      <c r="E1202" s="13">
        <v>2013</v>
      </c>
      <c r="F1202" s="13" t="s">
        <v>99</v>
      </c>
      <c r="G1202" s="23">
        <v>41841</v>
      </c>
      <c r="H1202" s="23">
        <v>91681</v>
      </c>
      <c r="I1202" s="45">
        <v>152348</v>
      </c>
      <c r="J1202" s="25">
        <v>0.97219999999999995</v>
      </c>
      <c r="K1202" s="25"/>
      <c r="L1202" s="25"/>
      <c r="M1202" s="25">
        <v>8.3999999999999995E-3</v>
      </c>
    </row>
    <row r="1203" spans="1:30">
      <c r="A1203" s="82" t="s">
        <v>163</v>
      </c>
      <c r="B1203" s="13" t="s">
        <v>75</v>
      </c>
      <c r="C1203" s="13" t="s">
        <v>185</v>
      </c>
      <c r="D1203" s="13">
        <v>2013</v>
      </c>
      <c r="E1203" s="13">
        <v>2013</v>
      </c>
      <c r="F1203" s="13" t="s">
        <v>99</v>
      </c>
      <c r="G1203" s="23">
        <v>5175</v>
      </c>
      <c r="H1203" s="23">
        <v>12320</v>
      </c>
      <c r="I1203" s="45">
        <v>25284</v>
      </c>
      <c r="J1203" s="25">
        <v>0.99609999999999999</v>
      </c>
      <c r="K1203" s="25"/>
      <c r="L1203" s="25"/>
      <c r="M1203" s="25">
        <v>5.7000000000000002E-2</v>
      </c>
    </row>
    <row r="1204" spans="1:30">
      <c r="A1204" s="82" t="s">
        <v>164</v>
      </c>
      <c r="B1204" s="13" t="s">
        <v>75</v>
      </c>
      <c r="C1204" s="13" t="s">
        <v>185</v>
      </c>
      <c r="D1204" s="13">
        <v>2013</v>
      </c>
      <c r="E1204" s="13">
        <v>2013</v>
      </c>
      <c r="F1204" s="13" t="s">
        <v>99</v>
      </c>
      <c r="G1204" s="23">
        <v>4338</v>
      </c>
      <c r="H1204" s="23">
        <v>9958</v>
      </c>
      <c r="I1204" s="45">
        <v>18222</v>
      </c>
      <c r="J1204" s="25">
        <v>0.88839999999999997</v>
      </c>
      <c r="K1204" s="25"/>
      <c r="L1204" s="25"/>
      <c r="M1204" s="25">
        <v>5.7000000000000002E-2</v>
      </c>
    </row>
    <row r="1205" spans="1:30">
      <c r="A1205" s="82" t="s">
        <v>165</v>
      </c>
      <c r="B1205" s="13" t="s">
        <v>75</v>
      </c>
      <c r="C1205" s="13" t="s">
        <v>185</v>
      </c>
      <c r="D1205" s="13">
        <v>2013</v>
      </c>
      <c r="E1205" s="13">
        <v>2013</v>
      </c>
      <c r="F1205" s="13" t="s">
        <v>99</v>
      </c>
      <c r="G1205" s="23">
        <v>783</v>
      </c>
      <c r="H1205" s="23">
        <v>1550</v>
      </c>
      <c r="I1205" s="45">
        <v>2860</v>
      </c>
      <c r="J1205" s="25">
        <v>0.95650000000000002</v>
      </c>
      <c r="K1205" s="25"/>
      <c r="L1205" s="25"/>
      <c r="M1205" s="25">
        <v>5.7000000000000002E-2</v>
      </c>
    </row>
    <row r="1206" spans="1:30">
      <c r="A1206" s="82" t="s">
        <v>166</v>
      </c>
      <c r="B1206" s="13" t="s">
        <v>74</v>
      </c>
      <c r="C1206" s="13" t="s">
        <v>185</v>
      </c>
      <c r="D1206" s="13">
        <v>2013</v>
      </c>
      <c r="E1206" s="13">
        <v>2013</v>
      </c>
      <c r="F1206" s="13" t="s">
        <v>99</v>
      </c>
      <c r="G1206" s="23">
        <v>46565</v>
      </c>
      <c r="H1206" s="23">
        <v>115014</v>
      </c>
      <c r="I1206" s="45">
        <v>187301</v>
      </c>
      <c r="J1206" s="25">
        <v>1</v>
      </c>
      <c r="K1206" s="25"/>
      <c r="L1206" s="25"/>
      <c r="M1206" s="25">
        <v>3.5700000000000003E-2</v>
      </c>
    </row>
    <row r="1207" spans="1:30">
      <c r="A1207" s="82" t="s">
        <v>167</v>
      </c>
      <c r="B1207" s="13" t="s">
        <v>75</v>
      </c>
      <c r="C1207" s="13" t="s">
        <v>185</v>
      </c>
      <c r="D1207" s="13">
        <v>2013</v>
      </c>
      <c r="E1207" s="13">
        <v>2013</v>
      </c>
      <c r="F1207" s="13" t="s">
        <v>99</v>
      </c>
      <c r="G1207" s="23">
        <v>2810</v>
      </c>
      <c r="H1207" s="23">
        <v>5152</v>
      </c>
      <c r="I1207" s="45">
        <v>8599</v>
      </c>
      <c r="J1207" s="25">
        <v>0.9103</v>
      </c>
      <c r="K1207" s="25"/>
      <c r="L1207" s="25"/>
      <c r="M1207" s="25">
        <v>5.7000000000000002E-2</v>
      </c>
    </row>
    <row r="1208" spans="1:30">
      <c r="A1208" s="82" t="s">
        <v>168</v>
      </c>
      <c r="B1208" s="13" t="s">
        <v>74</v>
      </c>
      <c r="C1208" s="13" t="s">
        <v>185</v>
      </c>
      <c r="D1208" s="13">
        <v>2013</v>
      </c>
      <c r="E1208" s="13">
        <v>2013</v>
      </c>
      <c r="F1208" s="13" t="s">
        <v>99</v>
      </c>
      <c r="G1208" s="23">
        <v>32266</v>
      </c>
      <c r="H1208" s="23">
        <v>67240</v>
      </c>
      <c r="I1208" s="45">
        <v>144974</v>
      </c>
      <c r="J1208" s="25">
        <v>0.98450000000000004</v>
      </c>
      <c r="K1208" s="25"/>
      <c r="L1208" s="25"/>
      <c r="M1208" s="25">
        <v>2.8500000000000001E-2</v>
      </c>
    </row>
    <row r="1209" spans="1:30">
      <c r="A1209" s="82" t="s">
        <v>169</v>
      </c>
      <c r="B1209" s="13" t="s">
        <v>74</v>
      </c>
      <c r="C1209" s="13" t="s">
        <v>185</v>
      </c>
      <c r="D1209" s="13">
        <v>2013</v>
      </c>
      <c r="E1209" s="13">
        <v>2013</v>
      </c>
      <c r="F1209" s="13" t="s">
        <v>99</v>
      </c>
      <c r="G1209" s="23">
        <v>7842</v>
      </c>
      <c r="H1209" s="23">
        <v>16685</v>
      </c>
      <c r="I1209" s="45">
        <v>36003</v>
      </c>
      <c r="J1209" s="25">
        <v>0.83979999999999999</v>
      </c>
      <c r="K1209" s="25"/>
      <c r="L1209" s="25"/>
      <c r="M1209" s="25">
        <v>5.7000000000000002E-2</v>
      </c>
    </row>
    <row r="1210" spans="1:30">
      <c r="A1210" s="82" t="s">
        <v>170</v>
      </c>
      <c r="B1210" s="13" t="s">
        <v>75</v>
      </c>
      <c r="C1210" s="13" t="s">
        <v>185</v>
      </c>
      <c r="D1210" s="13">
        <v>2013</v>
      </c>
      <c r="E1210" s="13">
        <v>2013</v>
      </c>
      <c r="F1210" s="13" t="s">
        <v>99</v>
      </c>
      <c r="G1210" s="23">
        <v>5737</v>
      </c>
      <c r="H1210" s="23">
        <v>12838</v>
      </c>
      <c r="I1210" s="45">
        <v>20838</v>
      </c>
      <c r="J1210" s="25">
        <v>0.96440000000000003</v>
      </c>
      <c r="K1210" s="25"/>
      <c r="L1210" s="25"/>
      <c r="M1210" s="25">
        <v>5.7000000000000002E-2</v>
      </c>
    </row>
    <row r="1211" spans="1:30">
      <c r="A1211" s="48" t="s">
        <v>276</v>
      </c>
      <c r="B1211" s="13" t="s">
        <v>66</v>
      </c>
      <c r="C1211" s="13" t="s">
        <v>186</v>
      </c>
      <c r="D1211" s="13">
        <v>2013</v>
      </c>
      <c r="E1211" s="13">
        <v>2013</v>
      </c>
      <c r="F1211" s="13" t="s">
        <v>99</v>
      </c>
      <c r="G1211" s="110"/>
      <c r="H1211" s="110"/>
      <c r="I1211" s="110"/>
      <c r="J1211" s="111"/>
      <c r="K1211" s="111"/>
      <c r="L1211" s="25">
        <v>0.254</v>
      </c>
      <c r="M1211" s="25">
        <v>5.3999999999999999E-2</v>
      </c>
    </row>
    <row r="1212" spans="1:30">
      <c r="A1212" s="48" t="s">
        <v>171</v>
      </c>
      <c r="B1212" s="13" t="s">
        <v>66</v>
      </c>
      <c r="C1212" s="13" t="s">
        <v>186</v>
      </c>
      <c r="D1212" s="13">
        <v>2013</v>
      </c>
      <c r="E1212" s="13">
        <v>2013</v>
      </c>
      <c r="F1212" s="13" t="s">
        <v>99</v>
      </c>
      <c r="G1212" s="23">
        <v>1954575</v>
      </c>
      <c r="H1212" s="23">
        <v>4240897</v>
      </c>
      <c r="I1212" s="45">
        <v>8603896</v>
      </c>
      <c r="J1212" s="25">
        <v>0.96589999999999998</v>
      </c>
      <c r="K1212" s="25"/>
      <c r="L1212" s="25"/>
      <c r="M1212" s="25">
        <v>2.9600000000000001E-2</v>
      </c>
      <c r="N1212" s="13"/>
      <c r="O1212" s="13"/>
      <c r="P1212" s="13"/>
      <c r="Q1212" s="13"/>
      <c r="R1212" s="13"/>
      <c r="S1212" s="13"/>
      <c r="T1212" s="13"/>
      <c r="U1212" s="13"/>
      <c r="V1212" s="13"/>
      <c r="W1212" s="13"/>
      <c r="X1212" s="13"/>
      <c r="Y1212" s="13"/>
      <c r="Z1212" s="13"/>
      <c r="AA1212" s="13"/>
      <c r="AB1212" s="13"/>
      <c r="AC1212" s="13"/>
      <c r="AD1212" s="13"/>
    </row>
    <row r="1213" spans="1:30">
      <c r="A1213" s="48" t="s">
        <v>172</v>
      </c>
      <c r="B1213" s="13" t="s">
        <v>74</v>
      </c>
      <c r="C1213" s="13" t="s">
        <v>186</v>
      </c>
      <c r="D1213" s="13">
        <v>2013</v>
      </c>
      <c r="E1213" s="13">
        <v>2013</v>
      </c>
      <c r="F1213" s="13" t="s">
        <v>99</v>
      </c>
      <c r="G1213" s="23">
        <v>63501</v>
      </c>
      <c r="H1213" s="23">
        <v>127311</v>
      </c>
      <c r="I1213" s="45">
        <v>277621</v>
      </c>
      <c r="J1213" s="25">
        <v>0.89949999999999997</v>
      </c>
      <c r="K1213" s="25"/>
      <c r="L1213" s="25"/>
      <c r="M1213" s="25">
        <v>3.1600000000000003E-2</v>
      </c>
    </row>
    <row r="1214" spans="1:30">
      <c r="A1214" s="48" t="s">
        <v>173</v>
      </c>
      <c r="B1214" s="13" t="s">
        <v>75</v>
      </c>
      <c r="C1214" s="13" t="s">
        <v>186</v>
      </c>
      <c r="D1214" s="13">
        <v>2013</v>
      </c>
      <c r="E1214" s="13">
        <v>2013</v>
      </c>
      <c r="F1214" s="13" t="s">
        <v>99</v>
      </c>
      <c r="G1214" s="23">
        <v>91</v>
      </c>
      <c r="H1214" s="23">
        <v>160</v>
      </c>
      <c r="I1214" s="45">
        <v>204</v>
      </c>
      <c r="J1214" s="25">
        <v>1</v>
      </c>
      <c r="K1214" s="25"/>
      <c r="L1214" s="25"/>
      <c r="M1214" s="25">
        <v>5.2900000000000003E-2</v>
      </c>
    </row>
    <row r="1215" spans="1:30">
      <c r="A1215" s="48" t="s">
        <v>174</v>
      </c>
      <c r="B1215" s="13" t="s">
        <v>75</v>
      </c>
      <c r="C1215" s="13" t="s">
        <v>186</v>
      </c>
      <c r="D1215" s="13">
        <v>2013</v>
      </c>
      <c r="E1215" s="13">
        <v>2013</v>
      </c>
      <c r="F1215" s="13" t="s">
        <v>99</v>
      </c>
      <c r="G1215" s="23">
        <v>1688</v>
      </c>
      <c r="H1215" s="23">
        <v>3297</v>
      </c>
      <c r="I1215" s="45">
        <v>4766</v>
      </c>
      <c r="J1215" s="25">
        <v>0.99060000000000004</v>
      </c>
      <c r="K1215" s="25"/>
      <c r="L1215" s="25"/>
      <c r="M1215" s="25">
        <v>5.2900000000000003E-2</v>
      </c>
    </row>
    <row r="1216" spans="1:30">
      <c r="A1216" s="48" t="s">
        <v>175</v>
      </c>
      <c r="B1216" s="13" t="s">
        <v>75</v>
      </c>
      <c r="C1216" s="13" t="s">
        <v>186</v>
      </c>
      <c r="D1216" s="13">
        <v>2013</v>
      </c>
      <c r="E1216" s="13">
        <v>2013</v>
      </c>
      <c r="F1216" s="13" t="s">
        <v>99</v>
      </c>
      <c r="G1216" s="23">
        <v>14832</v>
      </c>
      <c r="H1216" s="23">
        <v>30313</v>
      </c>
      <c r="I1216" s="45">
        <v>52921</v>
      </c>
      <c r="J1216" s="25">
        <v>0.92430000000000001</v>
      </c>
      <c r="K1216" s="25"/>
      <c r="L1216" s="25"/>
      <c r="M1216" s="25">
        <v>5.2900000000000003E-2</v>
      </c>
    </row>
    <row r="1217" spans="1:13">
      <c r="A1217" s="48" t="s">
        <v>176</v>
      </c>
      <c r="B1217" s="13" t="s">
        <v>75</v>
      </c>
      <c r="C1217" s="13" t="s">
        <v>186</v>
      </c>
      <c r="D1217" s="13">
        <v>2013</v>
      </c>
      <c r="E1217" s="13">
        <v>2013</v>
      </c>
      <c r="F1217" s="13" t="s">
        <v>99</v>
      </c>
      <c r="G1217" s="23">
        <v>2552</v>
      </c>
      <c r="H1217" s="23">
        <v>4890</v>
      </c>
      <c r="I1217" s="45">
        <v>6932</v>
      </c>
      <c r="J1217" s="25">
        <v>0.98399999999999999</v>
      </c>
      <c r="K1217" s="25"/>
      <c r="L1217" s="25"/>
      <c r="M1217" s="25">
        <v>5.2900000000000003E-2</v>
      </c>
    </row>
    <row r="1218" spans="1:13">
      <c r="A1218" s="48" t="s">
        <v>177</v>
      </c>
      <c r="B1218" s="13" t="s">
        <v>75</v>
      </c>
      <c r="C1218" s="13" t="s">
        <v>186</v>
      </c>
      <c r="D1218" s="13">
        <v>2013</v>
      </c>
      <c r="E1218" s="13">
        <v>2013</v>
      </c>
      <c r="F1218" s="13" t="s">
        <v>99</v>
      </c>
      <c r="G1218" s="23">
        <v>685</v>
      </c>
      <c r="H1218" s="23">
        <v>1608</v>
      </c>
      <c r="I1218" s="45">
        <v>5035</v>
      </c>
      <c r="J1218" s="25">
        <v>0.94120000000000004</v>
      </c>
      <c r="K1218" s="25"/>
      <c r="L1218" s="25"/>
      <c r="M1218" s="25">
        <v>5.2900000000000003E-2</v>
      </c>
    </row>
    <row r="1219" spans="1:13">
      <c r="A1219" s="48" t="s">
        <v>178</v>
      </c>
      <c r="B1219" s="13" t="s">
        <v>74</v>
      </c>
      <c r="C1219" s="13" t="s">
        <v>186</v>
      </c>
      <c r="D1219" s="13">
        <v>2013</v>
      </c>
      <c r="E1219" s="13">
        <v>2013</v>
      </c>
      <c r="F1219" s="13" t="s">
        <v>99</v>
      </c>
      <c r="G1219" s="23">
        <v>33168</v>
      </c>
      <c r="H1219" s="23">
        <v>69032</v>
      </c>
      <c r="I1219" s="45">
        <v>163104</v>
      </c>
      <c r="J1219" s="25">
        <v>0.93120000000000003</v>
      </c>
      <c r="K1219" s="25"/>
      <c r="L1219" s="25"/>
      <c r="M1219" s="25">
        <v>4.02E-2</v>
      </c>
    </row>
    <row r="1220" spans="1:13">
      <c r="A1220" s="48" t="s">
        <v>179</v>
      </c>
      <c r="B1220" s="13" t="s">
        <v>75</v>
      </c>
      <c r="C1220" s="13" t="s">
        <v>186</v>
      </c>
      <c r="D1220" s="13">
        <v>2013</v>
      </c>
      <c r="E1220" s="13">
        <v>2013</v>
      </c>
      <c r="F1220" s="13" t="s">
        <v>99</v>
      </c>
      <c r="G1220" s="23">
        <v>2483</v>
      </c>
      <c r="H1220" s="23">
        <v>5041</v>
      </c>
      <c r="I1220" s="45">
        <v>8235</v>
      </c>
      <c r="J1220" s="25">
        <v>1</v>
      </c>
      <c r="K1220" s="25"/>
      <c r="L1220" s="25"/>
      <c r="M1220" s="25">
        <v>5.2900000000000003E-2</v>
      </c>
    </row>
    <row r="1221" spans="1:13">
      <c r="A1221" s="48" t="s">
        <v>180</v>
      </c>
      <c r="B1221" s="13" t="s">
        <v>75</v>
      </c>
      <c r="C1221" s="13" t="s">
        <v>186</v>
      </c>
      <c r="D1221" s="13">
        <v>2013</v>
      </c>
      <c r="E1221" s="13">
        <v>2013</v>
      </c>
      <c r="F1221" s="13" t="s">
        <v>99</v>
      </c>
      <c r="G1221" s="23">
        <v>6282</v>
      </c>
      <c r="H1221" s="23">
        <v>11591</v>
      </c>
      <c r="I1221" s="45">
        <v>20240</v>
      </c>
      <c r="J1221" s="25">
        <v>0.98480000000000001</v>
      </c>
      <c r="K1221" s="25"/>
      <c r="L1221" s="25"/>
      <c r="M1221" s="25">
        <v>5.2900000000000003E-2</v>
      </c>
    </row>
    <row r="1222" spans="1:13">
      <c r="A1222" s="82" t="s">
        <v>122</v>
      </c>
      <c r="B1222" s="13" t="s">
        <v>74</v>
      </c>
      <c r="C1222" s="13" t="s">
        <v>186</v>
      </c>
      <c r="D1222" s="13">
        <v>2013</v>
      </c>
      <c r="E1222" s="13">
        <v>2013</v>
      </c>
      <c r="F1222" s="13" t="s">
        <v>99</v>
      </c>
      <c r="G1222" s="23">
        <v>90693</v>
      </c>
      <c r="H1222" s="23">
        <v>217651</v>
      </c>
      <c r="I1222" s="45">
        <v>339629</v>
      </c>
      <c r="J1222" s="25">
        <v>0.9143</v>
      </c>
      <c r="K1222" s="25"/>
      <c r="L1222" s="25"/>
      <c r="M1222" s="25">
        <v>3.5000000000000001E-3</v>
      </c>
    </row>
    <row r="1223" spans="1:13">
      <c r="A1223" s="82" t="s">
        <v>123</v>
      </c>
      <c r="B1223" s="13" t="s">
        <v>75</v>
      </c>
      <c r="C1223" s="13" t="s">
        <v>186</v>
      </c>
      <c r="D1223" s="13">
        <v>2013</v>
      </c>
      <c r="E1223" s="13">
        <v>2013</v>
      </c>
      <c r="F1223" s="13" t="s">
        <v>99</v>
      </c>
      <c r="G1223" s="23">
        <v>1397</v>
      </c>
      <c r="H1223" s="23">
        <v>3455</v>
      </c>
      <c r="I1223" s="45">
        <v>7844</v>
      </c>
      <c r="J1223" s="25">
        <v>1</v>
      </c>
      <c r="K1223" s="25"/>
      <c r="L1223" s="25"/>
      <c r="M1223" s="25">
        <v>5.2900000000000003E-2</v>
      </c>
    </row>
    <row r="1224" spans="1:13">
      <c r="A1224" s="82" t="s">
        <v>124</v>
      </c>
      <c r="B1224" s="13" t="s">
        <v>75</v>
      </c>
      <c r="C1224" s="13" t="s">
        <v>186</v>
      </c>
      <c r="D1224" s="13">
        <v>2013</v>
      </c>
      <c r="E1224" s="13">
        <v>2013</v>
      </c>
      <c r="F1224" s="13" t="s">
        <v>99</v>
      </c>
      <c r="G1224" s="23">
        <v>8788</v>
      </c>
      <c r="H1224" s="23">
        <v>16477</v>
      </c>
      <c r="I1224" s="45">
        <v>30232</v>
      </c>
      <c r="J1224" s="25">
        <v>0.9375</v>
      </c>
      <c r="K1224" s="25"/>
      <c r="L1224" s="25"/>
      <c r="M1224" s="25">
        <v>5.2900000000000003E-2</v>
      </c>
    </row>
    <row r="1225" spans="1:13">
      <c r="A1225" s="82" t="s">
        <v>125</v>
      </c>
      <c r="B1225" s="13" t="s">
        <v>75</v>
      </c>
      <c r="C1225" s="13" t="s">
        <v>186</v>
      </c>
      <c r="D1225" s="13">
        <v>2013</v>
      </c>
      <c r="E1225" s="13">
        <v>2013</v>
      </c>
      <c r="F1225" s="13" t="s">
        <v>99</v>
      </c>
      <c r="G1225" s="23">
        <v>14799</v>
      </c>
      <c r="H1225" s="23">
        <v>34870</v>
      </c>
      <c r="I1225" s="45">
        <v>61019</v>
      </c>
      <c r="J1225" s="25">
        <v>0.86860000000000004</v>
      </c>
      <c r="K1225" s="25"/>
      <c r="L1225" s="25"/>
      <c r="M1225" s="25">
        <v>5.2900000000000003E-2</v>
      </c>
    </row>
    <row r="1226" spans="1:13">
      <c r="A1226" s="82" t="s">
        <v>126</v>
      </c>
      <c r="B1226" s="13" t="s">
        <v>75</v>
      </c>
      <c r="C1226" s="13" t="s">
        <v>186</v>
      </c>
      <c r="D1226" s="13">
        <v>2013</v>
      </c>
      <c r="E1226" s="13">
        <v>2013</v>
      </c>
      <c r="F1226" s="13" t="s">
        <v>99</v>
      </c>
      <c r="G1226" s="23">
        <v>1002</v>
      </c>
      <c r="H1226" s="23">
        <v>2029</v>
      </c>
      <c r="I1226" s="45">
        <v>3642</v>
      </c>
      <c r="J1226" s="25">
        <v>0.98440000000000005</v>
      </c>
      <c r="K1226" s="25"/>
      <c r="L1226" s="25"/>
      <c r="M1226" s="25">
        <v>5.2900000000000003E-2</v>
      </c>
    </row>
    <row r="1227" spans="1:13">
      <c r="A1227" s="82" t="s">
        <v>127</v>
      </c>
      <c r="B1227" s="13" t="s">
        <v>75</v>
      </c>
      <c r="C1227" s="13" t="s">
        <v>186</v>
      </c>
      <c r="D1227" s="13">
        <v>2013</v>
      </c>
      <c r="E1227" s="13">
        <v>2013</v>
      </c>
      <c r="F1227" s="13" t="s">
        <v>99</v>
      </c>
      <c r="G1227" s="23">
        <v>59170</v>
      </c>
      <c r="H1227" s="23">
        <v>142950</v>
      </c>
      <c r="I1227" s="45">
        <v>266043</v>
      </c>
      <c r="J1227" s="25">
        <v>0.98529999999999995</v>
      </c>
      <c r="K1227" s="25"/>
      <c r="L1227" s="25"/>
      <c r="M1227" s="25">
        <v>2.24E-2</v>
      </c>
    </row>
    <row r="1228" spans="1:13">
      <c r="A1228" s="82" t="s">
        <v>128</v>
      </c>
      <c r="B1228" s="13" t="s">
        <v>75</v>
      </c>
      <c r="C1228" s="13" t="s">
        <v>186</v>
      </c>
      <c r="D1228" s="13">
        <v>2013</v>
      </c>
      <c r="E1228" s="13">
        <v>2013</v>
      </c>
      <c r="F1228" s="13" t="s">
        <v>99</v>
      </c>
      <c r="G1228" s="23">
        <v>9813</v>
      </c>
      <c r="H1228" s="23">
        <v>23245</v>
      </c>
      <c r="I1228" s="45">
        <v>40057</v>
      </c>
      <c r="J1228" s="25">
        <v>0.99019999999999997</v>
      </c>
      <c r="K1228" s="25"/>
      <c r="L1228" s="25"/>
      <c r="M1228" s="25">
        <v>5.2900000000000003E-2</v>
      </c>
    </row>
    <row r="1229" spans="1:13">
      <c r="A1229" s="82" t="s">
        <v>129</v>
      </c>
      <c r="B1229" s="13" t="s">
        <v>75</v>
      </c>
      <c r="C1229" s="13" t="s">
        <v>186</v>
      </c>
      <c r="D1229" s="13">
        <v>2013</v>
      </c>
      <c r="E1229" s="13">
        <v>2013</v>
      </c>
      <c r="F1229" s="13" t="s">
        <v>99</v>
      </c>
      <c r="G1229" s="23">
        <v>5119</v>
      </c>
      <c r="H1229" s="23">
        <v>10267</v>
      </c>
      <c r="I1229" s="45">
        <v>19689</v>
      </c>
      <c r="J1229" s="25">
        <v>0.92659999999999998</v>
      </c>
      <c r="K1229" s="25"/>
      <c r="L1229" s="25"/>
      <c r="M1229" s="25">
        <v>5.2900000000000003E-2</v>
      </c>
    </row>
    <row r="1230" spans="1:13">
      <c r="A1230" s="82" t="s">
        <v>130</v>
      </c>
      <c r="B1230" s="13" t="s">
        <v>75</v>
      </c>
      <c r="C1230" s="13" t="s">
        <v>186</v>
      </c>
      <c r="D1230" s="13">
        <v>2013</v>
      </c>
      <c r="E1230" s="13">
        <v>2013</v>
      </c>
      <c r="F1230" s="13" t="s">
        <v>99</v>
      </c>
      <c r="G1230" s="23">
        <v>1420</v>
      </c>
      <c r="H1230" s="23">
        <v>2971</v>
      </c>
      <c r="I1230" s="45">
        <v>5099</v>
      </c>
      <c r="J1230" s="25">
        <v>0.92930000000000001</v>
      </c>
      <c r="K1230" s="25"/>
      <c r="L1230" s="25"/>
      <c r="M1230" s="25">
        <v>5.2900000000000003E-2</v>
      </c>
    </row>
    <row r="1231" spans="1:13">
      <c r="A1231" s="82" t="s">
        <v>131</v>
      </c>
      <c r="B1231" s="13" t="s">
        <v>76</v>
      </c>
      <c r="C1231" s="13" t="s">
        <v>186</v>
      </c>
      <c r="D1231" s="13">
        <v>2013</v>
      </c>
      <c r="E1231" s="13">
        <v>2013</v>
      </c>
      <c r="F1231" s="13" t="s">
        <v>99</v>
      </c>
      <c r="G1231" s="23">
        <v>562551</v>
      </c>
      <c r="H1231" s="23">
        <v>1158732</v>
      </c>
      <c r="I1231" s="45">
        <v>2651016</v>
      </c>
      <c r="J1231" s="25">
        <v>0.96699999999999997</v>
      </c>
      <c r="K1231" s="25"/>
      <c r="L1231" s="25"/>
      <c r="M1231" s="25">
        <v>2.7199999999999998E-2</v>
      </c>
    </row>
    <row r="1232" spans="1:13">
      <c r="A1232" s="82" t="s">
        <v>132</v>
      </c>
      <c r="B1232" s="13" t="s">
        <v>75</v>
      </c>
      <c r="C1232" s="13" t="s">
        <v>186</v>
      </c>
      <c r="D1232" s="13">
        <v>2013</v>
      </c>
      <c r="E1232" s="13">
        <v>2013</v>
      </c>
      <c r="F1232" s="13" t="s">
        <v>99</v>
      </c>
      <c r="G1232" s="23">
        <v>10522</v>
      </c>
      <c r="H1232" s="23">
        <v>26604</v>
      </c>
      <c r="I1232" s="45">
        <v>50733</v>
      </c>
      <c r="J1232" s="25">
        <v>0.98299999999999998</v>
      </c>
      <c r="K1232" s="25"/>
      <c r="L1232" s="25"/>
      <c r="M1232" s="25">
        <v>5.2900000000000003E-2</v>
      </c>
    </row>
    <row r="1233" spans="1:13">
      <c r="A1233" s="82" t="s">
        <v>133</v>
      </c>
      <c r="B1233" s="13" t="s">
        <v>75</v>
      </c>
      <c r="C1233" s="13" t="s">
        <v>186</v>
      </c>
      <c r="D1233" s="13">
        <v>2013</v>
      </c>
      <c r="E1233" s="13">
        <v>2013</v>
      </c>
      <c r="F1233" s="13" t="s">
        <v>99</v>
      </c>
      <c r="G1233" s="23">
        <v>5786</v>
      </c>
      <c r="H1233" s="23">
        <v>9747</v>
      </c>
      <c r="I1233" s="45">
        <v>26115</v>
      </c>
      <c r="J1233" s="25">
        <v>0.9607</v>
      </c>
      <c r="K1233" s="25"/>
      <c r="L1233" s="25"/>
      <c r="M1233" s="25">
        <v>5.2900000000000003E-2</v>
      </c>
    </row>
    <row r="1234" spans="1:13">
      <c r="A1234" s="82" t="s">
        <v>134</v>
      </c>
      <c r="B1234" s="13" t="s">
        <v>75</v>
      </c>
      <c r="C1234" s="13" t="s">
        <v>186</v>
      </c>
      <c r="D1234" s="13">
        <v>2013</v>
      </c>
      <c r="E1234" s="13">
        <v>2013</v>
      </c>
      <c r="F1234" s="13" t="s">
        <v>99</v>
      </c>
      <c r="G1234" s="23">
        <v>895</v>
      </c>
      <c r="H1234" s="23">
        <v>1794</v>
      </c>
      <c r="I1234" s="45">
        <v>2963</v>
      </c>
      <c r="J1234" s="25">
        <v>0.8276</v>
      </c>
      <c r="K1234" s="25"/>
      <c r="L1234" s="25"/>
      <c r="M1234" s="25">
        <v>5.2900000000000003E-2</v>
      </c>
    </row>
    <row r="1235" spans="1:13">
      <c r="A1235" s="82" t="s">
        <v>135</v>
      </c>
      <c r="B1235" s="13" t="s">
        <v>75</v>
      </c>
      <c r="C1235" s="13" t="s">
        <v>186</v>
      </c>
      <c r="D1235" s="13">
        <v>2013</v>
      </c>
      <c r="E1235" s="13">
        <v>2013</v>
      </c>
      <c r="F1235" s="13" t="s">
        <v>99</v>
      </c>
      <c r="G1235" s="23">
        <v>6837</v>
      </c>
      <c r="H1235" s="23">
        <v>12954</v>
      </c>
      <c r="I1235" s="45">
        <v>26125</v>
      </c>
      <c r="J1235" s="25">
        <v>0.99460000000000004</v>
      </c>
      <c r="K1235" s="25"/>
      <c r="L1235" s="25"/>
      <c r="M1235" s="25">
        <v>5.2900000000000003E-2</v>
      </c>
    </row>
    <row r="1236" spans="1:13">
      <c r="A1236" s="82" t="s">
        <v>136</v>
      </c>
      <c r="B1236" s="13" t="s">
        <v>75</v>
      </c>
      <c r="C1236" s="13" t="s">
        <v>186</v>
      </c>
      <c r="D1236" s="13">
        <v>2013</v>
      </c>
      <c r="E1236" s="13">
        <v>2013</v>
      </c>
      <c r="F1236" s="13" t="s">
        <v>99</v>
      </c>
      <c r="G1236" s="23">
        <v>22704</v>
      </c>
      <c r="H1236" s="23">
        <v>54704</v>
      </c>
      <c r="I1236" s="45">
        <v>95284</v>
      </c>
      <c r="J1236" s="25">
        <v>0.97370000000000001</v>
      </c>
      <c r="K1236" s="25"/>
      <c r="L1236" s="25"/>
      <c r="M1236" s="25">
        <v>1.3100000000000001E-2</v>
      </c>
    </row>
    <row r="1237" spans="1:13">
      <c r="A1237" s="82" t="s">
        <v>137</v>
      </c>
      <c r="B1237" s="13" t="s">
        <v>75</v>
      </c>
      <c r="C1237" s="13" t="s">
        <v>186</v>
      </c>
      <c r="D1237" s="13">
        <v>2013</v>
      </c>
      <c r="E1237" s="13">
        <v>2013</v>
      </c>
      <c r="F1237" s="13" t="s">
        <v>99</v>
      </c>
      <c r="G1237" s="23">
        <v>404</v>
      </c>
      <c r="H1237" s="23">
        <v>918</v>
      </c>
      <c r="I1237" s="45">
        <v>2104</v>
      </c>
      <c r="J1237" s="25">
        <v>1</v>
      </c>
      <c r="K1237" s="25"/>
      <c r="L1237" s="25"/>
      <c r="M1237" s="25">
        <v>5.2900000000000003E-2</v>
      </c>
    </row>
    <row r="1238" spans="1:13">
      <c r="A1238" s="82" t="s">
        <v>138</v>
      </c>
      <c r="B1238" s="13" t="s">
        <v>75</v>
      </c>
      <c r="C1238" s="13" t="s">
        <v>186</v>
      </c>
      <c r="D1238" s="13">
        <v>2013</v>
      </c>
      <c r="E1238" s="13">
        <v>2013</v>
      </c>
      <c r="F1238" s="13" t="s">
        <v>99</v>
      </c>
      <c r="G1238" s="23">
        <v>343</v>
      </c>
      <c r="H1238" s="23">
        <v>579</v>
      </c>
      <c r="I1238" s="45">
        <v>1663</v>
      </c>
      <c r="J1238" s="25">
        <v>1</v>
      </c>
      <c r="K1238" s="25"/>
      <c r="L1238" s="25"/>
      <c r="M1238" s="25">
        <v>5.2900000000000003E-2</v>
      </c>
    </row>
    <row r="1239" spans="1:13">
      <c r="A1239" s="82" t="s">
        <v>139</v>
      </c>
      <c r="B1239" s="13" t="s">
        <v>75</v>
      </c>
      <c r="C1239" s="13" t="s">
        <v>186</v>
      </c>
      <c r="D1239" s="13">
        <v>2013</v>
      </c>
      <c r="E1239" s="13">
        <v>2013</v>
      </c>
      <c r="F1239" s="13" t="s">
        <v>99</v>
      </c>
      <c r="G1239" s="23">
        <v>19171</v>
      </c>
      <c r="H1239" s="23">
        <v>43496</v>
      </c>
      <c r="I1239" s="45">
        <v>118353</v>
      </c>
      <c r="J1239" s="25">
        <v>1</v>
      </c>
      <c r="K1239" s="25"/>
      <c r="L1239" s="25"/>
      <c r="M1239" s="25">
        <v>2.4199999999999999E-2</v>
      </c>
    </row>
    <row r="1240" spans="1:13">
      <c r="A1240" s="82" t="s">
        <v>140</v>
      </c>
      <c r="B1240" s="13" t="s">
        <v>75</v>
      </c>
      <c r="C1240" s="13" t="s">
        <v>186</v>
      </c>
      <c r="D1240" s="13">
        <v>2013</v>
      </c>
      <c r="E1240" s="13">
        <v>2013</v>
      </c>
      <c r="F1240" s="13" t="s">
        <v>99</v>
      </c>
      <c r="G1240" s="23">
        <v>3116</v>
      </c>
      <c r="H1240" s="23">
        <v>6596</v>
      </c>
      <c r="I1240" s="45">
        <v>21038</v>
      </c>
      <c r="J1240" s="25">
        <v>0.72330000000000005</v>
      </c>
      <c r="K1240" s="25"/>
      <c r="L1240" s="25"/>
      <c r="M1240" s="25">
        <v>5.2900000000000003E-2</v>
      </c>
    </row>
    <row r="1241" spans="1:13">
      <c r="A1241" s="82" t="s">
        <v>141</v>
      </c>
      <c r="B1241" s="13" t="s">
        <v>75</v>
      </c>
      <c r="C1241" s="13" t="s">
        <v>186</v>
      </c>
      <c r="D1241" s="13">
        <v>2013</v>
      </c>
      <c r="E1241" s="13">
        <v>2013</v>
      </c>
      <c r="F1241" s="13" t="s">
        <v>99</v>
      </c>
      <c r="G1241" s="23">
        <v>3880</v>
      </c>
      <c r="H1241" s="23">
        <v>7399</v>
      </c>
      <c r="I1241" s="45">
        <v>12636</v>
      </c>
      <c r="J1241" s="25">
        <v>0.99480000000000002</v>
      </c>
      <c r="K1241" s="25"/>
      <c r="L1241" s="25"/>
      <c r="M1241" s="25">
        <v>5.2900000000000003E-2</v>
      </c>
    </row>
    <row r="1242" spans="1:13">
      <c r="A1242" s="82" t="s">
        <v>142</v>
      </c>
      <c r="B1242" s="13" t="s">
        <v>74</v>
      </c>
      <c r="C1242" s="13" t="s">
        <v>186</v>
      </c>
      <c r="D1242" s="13">
        <v>2013</v>
      </c>
      <c r="E1242" s="13">
        <v>2013</v>
      </c>
      <c r="F1242" s="13" t="s">
        <v>99</v>
      </c>
      <c r="G1242" s="23">
        <v>107799</v>
      </c>
      <c r="H1242" s="23">
        <v>236820</v>
      </c>
      <c r="I1242" s="45">
        <v>555688</v>
      </c>
      <c r="J1242" s="25">
        <v>0.99409999999999998</v>
      </c>
      <c r="K1242" s="25"/>
      <c r="L1242" s="25"/>
      <c r="M1242" s="25">
        <v>2.1899999999999999E-2</v>
      </c>
    </row>
    <row r="1243" spans="1:13">
      <c r="A1243" s="82" t="s">
        <v>143</v>
      </c>
      <c r="B1243" s="13" t="s">
        <v>74</v>
      </c>
      <c r="C1243" s="13" t="s">
        <v>186</v>
      </c>
      <c r="D1243" s="13">
        <v>2013</v>
      </c>
      <c r="E1243" s="13">
        <v>2013</v>
      </c>
      <c r="F1243" s="13" t="s">
        <v>99</v>
      </c>
      <c r="G1243" s="23">
        <v>8702</v>
      </c>
      <c r="H1243" s="23">
        <v>17929</v>
      </c>
      <c r="I1243" s="45">
        <v>33500</v>
      </c>
      <c r="J1243" s="25">
        <v>0.99280000000000002</v>
      </c>
      <c r="K1243" s="25"/>
      <c r="L1243" s="25"/>
      <c r="M1243" s="25">
        <v>5.2900000000000003E-2</v>
      </c>
    </row>
    <row r="1244" spans="1:13">
      <c r="A1244" s="82" t="s">
        <v>144</v>
      </c>
      <c r="B1244" s="13" t="s">
        <v>75</v>
      </c>
      <c r="C1244" s="13" t="s">
        <v>186</v>
      </c>
      <c r="D1244" s="13">
        <v>2013</v>
      </c>
      <c r="E1244" s="13">
        <v>2013</v>
      </c>
      <c r="F1244" s="13" t="s">
        <v>99</v>
      </c>
      <c r="G1244" s="23">
        <v>777</v>
      </c>
      <c r="H1244" s="23">
        <v>1580</v>
      </c>
      <c r="I1244" s="45">
        <v>3298</v>
      </c>
      <c r="J1244" s="25">
        <v>1</v>
      </c>
      <c r="K1244" s="25"/>
      <c r="L1244" s="25"/>
      <c r="M1244" s="25">
        <v>5.2900000000000003E-2</v>
      </c>
    </row>
    <row r="1245" spans="1:13">
      <c r="A1245" s="82" t="s">
        <v>145</v>
      </c>
      <c r="B1245" s="13" t="s">
        <v>75</v>
      </c>
      <c r="C1245" s="13" t="s">
        <v>186</v>
      </c>
      <c r="D1245" s="13">
        <v>2013</v>
      </c>
      <c r="E1245" s="13">
        <v>2013</v>
      </c>
      <c r="F1245" s="13" t="s">
        <v>99</v>
      </c>
      <c r="G1245" s="23">
        <v>118089</v>
      </c>
      <c r="H1245" s="23">
        <v>282959</v>
      </c>
      <c r="I1245" s="45">
        <v>500147</v>
      </c>
      <c r="J1245" s="25">
        <v>0.99570000000000003</v>
      </c>
      <c r="K1245" s="25"/>
      <c r="L1245" s="25"/>
      <c r="M1245" s="25">
        <v>3.1699999999999999E-2</v>
      </c>
    </row>
    <row r="1246" spans="1:13">
      <c r="A1246" s="82" t="s">
        <v>146</v>
      </c>
      <c r="B1246" s="13" t="s">
        <v>74</v>
      </c>
      <c r="C1246" s="13" t="s">
        <v>186</v>
      </c>
      <c r="D1246" s="13">
        <v>2013</v>
      </c>
      <c r="E1246" s="13">
        <v>2013</v>
      </c>
      <c r="F1246" s="13" t="s">
        <v>99</v>
      </c>
      <c r="G1246" s="23">
        <v>95019</v>
      </c>
      <c r="H1246" s="23">
        <v>210684</v>
      </c>
      <c r="I1246" s="45">
        <v>360938</v>
      </c>
      <c r="J1246" s="25">
        <v>0.98750000000000004</v>
      </c>
      <c r="K1246" s="25"/>
      <c r="L1246" s="25"/>
      <c r="M1246" s="25">
        <v>4.4000000000000003E-3</v>
      </c>
    </row>
    <row r="1247" spans="1:13">
      <c r="A1247" s="82" t="s">
        <v>147</v>
      </c>
      <c r="B1247" s="13" t="s">
        <v>75</v>
      </c>
      <c r="C1247" s="13" t="s">
        <v>186</v>
      </c>
      <c r="D1247" s="13">
        <v>2013</v>
      </c>
      <c r="E1247" s="13">
        <v>2013</v>
      </c>
      <c r="F1247" s="13" t="s">
        <v>99</v>
      </c>
      <c r="G1247" s="23">
        <v>2551</v>
      </c>
      <c r="H1247" s="23">
        <v>5934</v>
      </c>
      <c r="I1247" s="45">
        <v>11310</v>
      </c>
      <c r="J1247" s="25">
        <v>1</v>
      </c>
      <c r="K1247" s="25"/>
      <c r="L1247" s="25"/>
      <c r="M1247" s="25">
        <v>5.2900000000000003E-2</v>
      </c>
    </row>
    <row r="1248" spans="1:13">
      <c r="A1248" s="82" t="s">
        <v>148</v>
      </c>
      <c r="B1248" s="13" t="s">
        <v>75</v>
      </c>
      <c r="C1248" s="13" t="s">
        <v>186</v>
      </c>
      <c r="D1248" s="13">
        <v>2013</v>
      </c>
      <c r="E1248" s="13">
        <v>2013</v>
      </c>
      <c r="F1248" s="13" t="s">
        <v>99</v>
      </c>
      <c r="G1248" s="23">
        <v>161732</v>
      </c>
      <c r="H1248" s="23">
        <v>377412</v>
      </c>
      <c r="I1248" s="45">
        <v>562746</v>
      </c>
      <c r="J1248" s="25">
        <v>0.997</v>
      </c>
      <c r="K1248" s="25"/>
      <c r="L1248" s="25"/>
      <c r="M1248" s="25">
        <v>1.4200000000000001E-2</v>
      </c>
    </row>
    <row r="1249" spans="1:13">
      <c r="A1249" s="82" t="s">
        <v>149</v>
      </c>
      <c r="B1249" s="13" t="s">
        <v>74</v>
      </c>
      <c r="C1249" s="13" t="s">
        <v>186</v>
      </c>
      <c r="D1249" s="13">
        <v>2013</v>
      </c>
      <c r="E1249" s="13">
        <v>2013</v>
      </c>
      <c r="F1249" s="13" t="s">
        <v>99</v>
      </c>
      <c r="G1249" s="23">
        <v>124269</v>
      </c>
      <c r="H1249" s="23">
        <v>264103</v>
      </c>
      <c r="I1249" s="45">
        <v>524094</v>
      </c>
      <c r="J1249" s="25">
        <v>0.9708</v>
      </c>
      <c r="K1249" s="25"/>
      <c r="L1249" s="25"/>
      <c r="M1249" s="25">
        <v>2.5399999999999999E-2</v>
      </c>
    </row>
    <row r="1250" spans="1:13">
      <c r="A1250" s="82" t="s">
        <v>150</v>
      </c>
      <c r="B1250" s="13" t="s">
        <v>74</v>
      </c>
      <c r="C1250" s="13" t="s">
        <v>186</v>
      </c>
      <c r="D1250" s="13">
        <v>2013</v>
      </c>
      <c r="E1250" s="13">
        <v>2013</v>
      </c>
      <c r="F1250" s="13" t="s">
        <v>99</v>
      </c>
      <c r="G1250" s="23">
        <v>31856</v>
      </c>
      <c r="H1250" s="23">
        <v>50177</v>
      </c>
      <c r="I1250" s="45">
        <v>145544</v>
      </c>
      <c r="J1250" s="25">
        <v>0.97019999999999995</v>
      </c>
      <c r="K1250" s="25"/>
      <c r="L1250" s="25"/>
      <c r="M1250" s="25">
        <v>3.78E-2</v>
      </c>
    </row>
    <row r="1251" spans="1:13">
      <c r="A1251" s="82" t="s">
        <v>151</v>
      </c>
      <c r="B1251" s="13" t="s">
        <v>75</v>
      </c>
      <c r="C1251" s="13" t="s">
        <v>186</v>
      </c>
      <c r="D1251" s="13">
        <v>2013</v>
      </c>
      <c r="E1251" s="13">
        <v>2013</v>
      </c>
      <c r="F1251" s="13" t="s">
        <v>99</v>
      </c>
      <c r="G1251" s="23">
        <v>47085</v>
      </c>
      <c r="H1251" s="23">
        <v>113234</v>
      </c>
      <c r="I1251" s="45">
        <v>204326</v>
      </c>
      <c r="J1251" s="25">
        <v>0.97529999999999994</v>
      </c>
      <c r="K1251" s="25"/>
      <c r="L1251" s="25"/>
      <c r="M1251" s="25">
        <v>2.6700000000000002E-2</v>
      </c>
    </row>
    <row r="1252" spans="1:13">
      <c r="A1252" s="82" t="s">
        <v>152</v>
      </c>
      <c r="B1252" s="13" t="s">
        <v>74</v>
      </c>
      <c r="C1252" s="13" t="s">
        <v>186</v>
      </c>
      <c r="D1252" s="13">
        <v>2013</v>
      </c>
      <c r="E1252" s="13">
        <v>2013</v>
      </c>
      <c r="F1252" s="13" t="s">
        <v>99</v>
      </c>
      <c r="G1252" s="23">
        <v>8783</v>
      </c>
      <c r="H1252" s="23">
        <v>17028</v>
      </c>
      <c r="I1252" s="45">
        <v>38798</v>
      </c>
      <c r="J1252" s="25">
        <v>0.95750000000000002</v>
      </c>
      <c r="K1252" s="25"/>
      <c r="L1252" s="25"/>
      <c r="M1252" s="25">
        <v>5.2900000000000003E-2</v>
      </c>
    </row>
    <row r="1253" spans="1:13">
      <c r="A1253" s="82" t="s">
        <v>153</v>
      </c>
      <c r="B1253" s="13" t="s">
        <v>74</v>
      </c>
      <c r="C1253" s="13" t="s">
        <v>186</v>
      </c>
      <c r="D1253" s="13">
        <v>2013</v>
      </c>
      <c r="E1253" s="13">
        <v>2013</v>
      </c>
      <c r="F1253" s="13" t="s">
        <v>99</v>
      </c>
      <c r="G1253" s="23">
        <v>14981</v>
      </c>
      <c r="H1253" s="23">
        <v>30296</v>
      </c>
      <c r="I1253" s="45">
        <v>94376</v>
      </c>
      <c r="J1253" s="25">
        <v>0.96619999999999995</v>
      </c>
      <c r="K1253" s="25"/>
      <c r="L1253" s="25"/>
      <c r="M1253" s="25">
        <v>5.2900000000000003E-2</v>
      </c>
    </row>
    <row r="1254" spans="1:13">
      <c r="A1254" s="82" t="s">
        <v>154</v>
      </c>
      <c r="B1254" s="13" t="s">
        <v>74</v>
      </c>
      <c r="C1254" s="13" t="s">
        <v>186</v>
      </c>
      <c r="D1254" s="13">
        <v>2013</v>
      </c>
      <c r="E1254" s="13">
        <v>2013</v>
      </c>
      <c r="F1254" s="13" t="s">
        <v>99</v>
      </c>
      <c r="G1254" s="23">
        <v>14013</v>
      </c>
      <c r="H1254" s="23">
        <v>31502</v>
      </c>
      <c r="I1254" s="45">
        <v>95156</v>
      </c>
      <c r="J1254" s="25">
        <v>0.93189999999999995</v>
      </c>
      <c r="K1254" s="25"/>
      <c r="L1254" s="25"/>
      <c r="M1254" s="25">
        <v>5.2900000000000003E-2</v>
      </c>
    </row>
    <row r="1255" spans="1:13">
      <c r="A1255" s="82" t="s">
        <v>155</v>
      </c>
      <c r="B1255" s="13" t="s">
        <v>74</v>
      </c>
      <c r="C1255" s="13" t="s">
        <v>186</v>
      </c>
      <c r="D1255" s="13">
        <v>2013</v>
      </c>
      <c r="E1255" s="13">
        <v>2013</v>
      </c>
      <c r="F1255" s="13" t="s">
        <v>99</v>
      </c>
      <c r="G1255" s="23">
        <v>52429</v>
      </c>
      <c r="H1255" s="23">
        <v>110814</v>
      </c>
      <c r="I1255" s="45">
        <v>296341</v>
      </c>
      <c r="J1255" s="25">
        <v>0.91159999999999997</v>
      </c>
      <c r="K1255" s="25"/>
      <c r="L1255" s="25"/>
      <c r="M1255" s="25">
        <v>2.46E-2</v>
      </c>
    </row>
    <row r="1256" spans="1:13">
      <c r="A1256" s="82" t="s">
        <v>156</v>
      </c>
      <c r="B1256" s="13" t="s">
        <v>74</v>
      </c>
      <c r="C1256" s="13" t="s">
        <v>186</v>
      </c>
      <c r="D1256" s="13">
        <v>2013</v>
      </c>
      <c r="E1256" s="13">
        <v>2013</v>
      </c>
      <c r="F1256" s="13" t="s">
        <v>99</v>
      </c>
      <c r="G1256" s="23">
        <v>11383</v>
      </c>
      <c r="H1256" s="23">
        <v>22023</v>
      </c>
      <c r="I1256" s="45">
        <v>49770</v>
      </c>
      <c r="J1256" s="25">
        <v>0.92610000000000003</v>
      </c>
      <c r="K1256" s="25"/>
      <c r="L1256" s="25"/>
      <c r="M1256" s="25">
        <v>5.2900000000000003E-2</v>
      </c>
    </row>
    <row r="1257" spans="1:13">
      <c r="A1257" s="82" t="s">
        <v>157</v>
      </c>
      <c r="B1257" s="13" t="s">
        <v>75</v>
      </c>
      <c r="C1257" s="13" t="s">
        <v>186</v>
      </c>
      <c r="D1257" s="13">
        <v>2013</v>
      </c>
      <c r="E1257" s="13">
        <v>2013</v>
      </c>
      <c r="F1257" s="13" t="s">
        <v>99</v>
      </c>
      <c r="G1257" s="23">
        <v>11438</v>
      </c>
      <c r="H1257" s="23">
        <v>22941</v>
      </c>
      <c r="I1257" s="45">
        <v>43592</v>
      </c>
      <c r="J1257" s="25">
        <v>0.80389999999999995</v>
      </c>
      <c r="K1257" s="25"/>
      <c r="L1257" s="25"/>
      <c r="M1257" s="25">
        <v>5.2900000000000003E-2</v>
      </c>
    </row>
    <row r="1258" spans="1:13">
      <c r="A1258" s="82" t="s">
        <v>158</v>
      </c>
      <c r="B1258" s="13" t="s">
        <v>75</v>
      </c>
      <c r="C1258" s="13" t="s">
        <v>186</v>
      </c>
      <c r="D1258" s="13">
        <v>2013</v>
      </c>
      <c r="E1258" s="13">
        <v>2013</v>
      </c>
      <c r="F1258" s="13" t="s">
        <v>99</v>
      </c>
      <c r="G1258" s="23">
        <v>159</v>
      </c>
      <c r="H1258" s="23">
        <v>300</v>
      </c>
      <c r="I1258" s="45">
        <v>526</v>
      </c>
      <c r="J1258" s="25">
        <v>0.88890000000000002</v>
      </c>
      <c r="K1258" s="25"/>
      <c r="L1258" s="25"/>
      <c r="M1258" s="25">
        <v>5.2900000000000003E-2</v>
      </c>
    </row>
    <row r="1259" spans="1:13">
      <c r="A1259" s="82" t="s">
        <v>159</v>
      </c>
      <c r="B1259" s="13" t="s">
        <v>75</v>
      </c>
      <c r="C1259" s="13" t="s">
        <v>186</v>
      </c>
      <c r="D1259" s="13">
        <v>2013</v>
      </c>
      <c r="E1259" s="13">
        <v>2013</v>
      </c>
      <c r="F1259" s="13" t="s">
        <v>99</v>
      </c>
      <c r="G1259" s="23">
        <v>2920</v>
      </c>
      <c r="H1259" s="23">
        <v>6470</v>
      </c>
      <c r="I1259" s="45">
        <v>11571</v>
      </c>
      <c r="J1259" s="25">
        <v>1</v>
      </c>
      <c r="K1259" s="25"/>
      <c r="L1259" s="25"/>
      <c r="M1259" s="25">
        <v>5.2900000000000003E-2</v>
      </c>
    </row>
    <row r="1260" spans="1:13">
      <c r="A1260" s="82" t="s">
        <v>160</v>
      </c>
      <c r="B1260" s="13" t="s">
        <v>74</v>
      </c>
      <c r="C1260" s="13" t="s">
        <v>186</v>
      </c>
      <c r="D1260" s="13">
        <v>2013</v>
      </c>
      <c r="E1260" s="13">
        <v>2013</v>
      </c>
      <c r="F1260" s="13" t="s">
        <v>99</v>
      </c>
      <c r="G1260" s="23">
        <v>20829</v>
      </c>
      <c r="H1260" s="23">
        <v>41431</v>
      </c>
      <c r="I1260" s="45">
        <v>76618</v>
      </c>
      <c r="J1260" s="25">
        <v>0.91900000000000004</v>
      </c>
      <c r="K1260" s="25"/>
      <c r="L1260" s="25"/>
      <c r="M1260" s="25">
        <v>1.2200000000000001E-2</v>
      </c>
    </row>
    <row r="1261" spans="1:13">
      <c r="A1261" s="82" t="s">
        <v>161</v>
      </c>
      <c r="B1261" s="13" t="s">
        <v>74</v>
      </c>
      <c r="C1261" s="13" t="s">
        <v>186</v>
      </c>
      <c r="D1261" s="13">
        <v>2013</v>
      </c>
      <c r="E1261" s="13">
        <v>2013</v>
      </c>
      <c r="F1261" s="13" t="s">
        <v>99</v>
      </c>
      <c r="G1261" s="23">
        <v>18587</v>
      </c>
      <c r="H1261" s="23">
        <v>34325</v>
      </c>
      <c r="I1261" s="45">
        <v>78051</v>
      </c>
      <c r="J1261" s="25">
        <v>0.82289999999999996</v>
      </c>
      <c r="K1261" s="25"/>
      <c r="L1261" s="25"/>
      <c r="M1261" s="25">
        <v>5.2900000000000003E-2</v>
      </c>
    </row>
    <row r="1262" spans="1:13">
      <c r="A1262" s="82" t="s">
        <v>162</v>
      </c>
      <c r="B1262" s="13" t="s">
        <v>75</v>
      </c>
      <c r="C1262" s="13" t="s">
        <v>186</v>
      </c>
      <c r="D1262" s="13">
        <v>2013</v>
      </c>
      <c r="E1262" s="13">
        <v>2013</v>
      </c>
      <c r="F1262" s="13" t="s">
        <v>99</v>
      </c>
      <c r="G1262" s="23">
        <v>41870</v>
      </c>
      <c r="H1262" s="23">
        <v>91498</v>
      </c>
      <c r="I1262" s="45">
        <v>152394</v>
      </c>
      <c r="J1262" s="25">
        <v>0.95989999999999998</v>
      </c>
      <c r="K1262" s="25"/>
      <c r="L1262" s="25"/>
      <c r="M1262" s="25">
        <v>9.7000000000000003E-3</v>
      </c>
    </row>
    <row r="1263" spans="1:13">
      <c r="A1263" s="82" t="s">
        <v>163</v>
      </c>
      <c r="B1263" s="13" t="s">
        <v>75</v>
      </c>
      <c r="C1263" s="13" t="s">
        <v>186</v>
      </c>
      <c r="D1263" s="13">
        <v>2013</v>
      </c>
      <c r="E1263" s="13">
        <v>2013</v>
      </c>
      <c r="F1263" s="13" t="s">
        <v>99</v>
      </c>
      <c r="G1263" s="23">
        <v>5124</v>
      </c>
      <c r="H1263" s="23">
        <v>12177</v>
      </c>
      <c r="I1263" s="45">
        <v>25331</v>
      </c>
      <c r="J1263" s="25">
        <v>0.98099999999999998</v>
      </c>
      <c r="K1263" s="25"/>
      <c r="L1263" s="25"/>
      <c r="M1263" s="25">
        <v>5.2900000000000003E-2</v>
      </c>
    </row>
    <row r="1264" spans="1:13">
      <c r="A1264" s="82" t="s">
        <v>164</v>
      </c>
      <c r="B1264" s="13" t="s">
        <v>75</v>
      </c>
      <c r="C1264" s="13" t="s">
        <v>186</v>
      </c>
      <c r="D1264" s="13">
        <v>2013</v>
      </c>
      <c r="E1264" s="13">
        <v>2013</v>
      </c>
      <c r="F1264" s="13" t="s">
        <v>99</v>
      </c>
      <c r="G1264" s="23">
        <v>4376</v>
      </c>
      <c r="H1264" s="23">
        <v>10039</v>
      </c>
      <c r="I1264" s="45">
        <v>18205</v>
      </c>
      <c r="J1264" s="25">
        <v>0.93389999999999995</v>
      </c>
      <c r="K1264" s="25"/>
      <c r="L1264" s="25"/>
      <c r="M1264" s="25">
        <v>5.2900000000000003E-2</v>
      </c>
    </row>
    <row r="1265" spans="1:30">
      <c r="A1265" s="82" t="s">
        <v>165</v>
      </c>
      <c r="B1265" s="13" t="s">
        <v>75</v>
      </c>
      <c r="C1265" s="13" t="s">
        <v>186</v>
      </c>
      <c r="D1265" s="13">
        <v>2013</v>
      </c>
      <c r="E1265" s="13">
        <v>2013</v>
      </c>
      <c r="F1265" s="13" t="s">
        <v>99</v>
      </c>
      <c r="G1265" s="23">
        <v>802</v>
      </c>
      <c r="H1265" s="23">
        <v>1581</v>
      </c>
      <c r="I1265" s="45">
        <v>2988</v>
      </c>
      <c r="J1265" s="25">
        <v>0.9667</v>
      </c>
      <c r="K1265" s="25"/>
      <c r="L1265" s="25"/>
      <c r="M1265" s="25">
        <v>5.2900000000000003E-2</v>
      </c>
    </row>
    <row r="1266" spans="1:30">
      <c r="A1266" s="82" t="s">
        <v>166</v>
      </c>
      <c r="B1266" s="13" t="s">
        <v>74</v>
      </c>
      <c r="C1266" s="13" t="s">
        <v>186</v>
      </c>
      <c r="D1266" s="13">
        <v>2013</v>
      </c>
      <c r="E1266" s="13">
        <v>2013</v>
      </c>
      <c r="F1266" s="13" t="s">
        <v>99</v>
      </c>
      <c r="G1266" s="23">
        <v>46557</v>
      </c>
      <c r="H1266" s="23">
        <v>114906</v>
      </c>
      <c r="I1266" s="45">
        <v>187429</v>
      </c>
      <c r="J1266" s="25">
        <v>1</v>
      </c>
      <c r="K1266" s="25"/>
      <c r="L1266" s="25"/>
      <c r="M1266" s="25">
        <v>3.5799999999999998E-2</v>
      </c>
    </row>
    <row r="1267" spans="1:30">
      <c r="A1267" s="82" t="s">
        <v>167</v>
      </c>
      <c r="B1267" s="13" t="s">
        <v>75</v>
      </c>
      <c r="C1267" s="13" t="s">
        <v>186</v>
      </c>
      <c r="D1267" s="13">
        <v>2013</v>
      </c>
      <c r="E1267" s="13">
        <v>2013</v>
      </c>
      <c r="F1267" s="13" t="s">
        <v>99</v>
      </c>
      <c r="G1267" s="23">
        <v>2795</v>
      </c>
      <c r="H1267" s="23">
        <v>5150</v>
      </c>
      <c r="I1267" s="45">
        <v>8593</v>
      </c>
      <c r="J1267" s="25">
        <v>0.9</v>
      </c>
      <c r="K1267" s="25"/>
      <c r="L1267" s="25"/>
      <c r="M1267" s="25">
        <v>5.2900000000000003E-2</v>
      </c>
    </row>
    <row r="1268" spans="1:30">
      <c r="A1268" s="82" t="s">
        <v>168</v>
      </c>
      <c r="B1268" s="13" t="s">
        <v>74</v>
      </c>
      <c r="C1268" s="13" t="s">
        <v>186</v>
      </c>
      <c r="D1268" s="13">
        <v>2013</v>
      </c>
      <c r="E1268" s="13">
        <v>2013</v>
      </c>
      <c r="F1268" s="13" t="s">
        <v>99</v>
      </c>
      <c r="G1268" s="23">
        <v>32344</v>
      </c>
      <c r="H1268" s="23">
        <v>67349</v>
      </c>
      <c r="I1268" s="45">
        <v>145165</v>
      </c>
      <c r="J1268" s="25">
        <v>0.98319999999999996</v>
      </c>
      <c r="K1268" s="25"/>
      <c r="L1268" s="25"/>
      <c r="M1268" s="25">
        <v>2.6499999999999999E-2</v>
      </c>
    </row>
    <row r="1269" spans="1:30">
      <c r="A1269" s="82" t="s">
        <v>169</v>
      </c>
      <c r="B1269" s="13" t="s">
        <v>74</v>
      </c>
      <c r="C1269" s="13" t="s">
        <v>186</v>
      </c>
      <c r="D1269" s="13">
        <v>2013</v>
      </c>
      <c r="E1269" s="13">
        <v>2013</v>
      </c>
      <c r="F1269" s="13" t="s">
        <v>99</v>
      </c>
      <c r="G1269" s="23">
        <v>7920</v>
      </c>
      <c r="H1269" s="23">
        <v>16845</v>
      </c>
      <c r="I1269" s="45">
        <v>36147</v>
      </c>
      <c r="J1269" s="25">
        <v>0.74209999999999998</v>
      </c>
      <c r="K1269" s="25"/>
      <c r="L1269" s="25"/>
      <c r="M1269" s="25">
        <v>5.2900000000000003E-2</v>
      </c>
    </row>
    <row r="1270" spans="1:30">
      <c r="A1270" s="82" t="s">
        <v>170</v>
      </c>
      <c r="B1270" s="13" t="s">
        <v>75</v>
      </c>
      <c r="C1270" s="13" t="s">
        <v>186</v>
      </c>
      <c r="D1270" s="13">
        <v>2013</v>
      </c>
      <c r="E1270" s="13">
        <v>2013</v>
      </c>
      <c r="F1270" s="13" t="s">
        <v>99</v>
      </c>
      <c r="G1270" s="23">
        <v>5694</v>
      </c>
      <c r="H1270" s="23">
        <v>12709</v>
      </c>
      <c r="I1270" s="45">
        <v>20912</v>
      </c>
      <c r="J1270" s="25">
        <v>0.97719999999999996</v>
      </c>
      <c r="K1270" s="25"/>
      <c r="L1270" s="25"/>
      <c r="M1270" s="25">
        <v>5.2900000000000003E-2</v>
      </c>
    </row>
    <row r="1271" spans="1:30">
      <c r="A1271" s="48" t="s">
        <v>276</v>
      </c>
      <c r="B1271" s="13" t="s">
        <v>66</v>
      </c>
      <c r="C1271" s="13" t="s">
        <v>65</v>
      </c>
      <c r="D1271" s="13">
        <v>2013</v>
      </c>
      <c r="E1271" s="13">
        <v>2014</v>
      </c>
      <c r="F1271" s="13" t="s">
        <v>99</v>
      </c>
      <c r="G1271" s="110"/>
      <c r="H1271" s="110"/>
      <c r="I1271" s="110"/>
      <c r="J1271" s="111"/>
      <c r="K1271" s="111"/>
      <c r="L1271" s="25">
        <v>0.254</v>
      </c>
      <c r="M1271" s="25">
        <v>5.3999999999999999E-2</v>
      </c>
    </row>
    <row r="1272" spans="1:30">
      <c r="A1272" s="48" t="s">
        <v>171</v>
      </c>
      <c r="B1272" s="13" t="s">
        <v>66</v>
      </c>
      <c r="C1272" s="13" t="s">
        <v>65</v>
      </c>
      <c r="D1272" s="13">
        <v>2013</v>
      </c>
      <c r="E1272" s="13">
        <v>2014</v>
      </c>
      <c r="F1272" s="13" t="s">
        <v>99</v>
      </c>
      <c r="G1272" s="23">
        <v>1977662</v>
      </c>
      <c r="H1272" s="23">
        <v>4285622</v>
      </c>
      <c r="I1272" s="45">
        <v>8602269</v>
      </c>
      <c r="J1272" s="25">
        <v>0.96450000000000002</v>
      </c>
      <c r="K1272" s="25"/>
      <c r="L1272" s="25"/>
      <c r="M1272" s="25">
        <v>3.9E-2</v>
      </c>
      <c r="N1272" s="13"/>
      <c r="O1272" s="13"/>
      <c r="P1272" s="13"/>
      <c r="Q1272" s="13"/>
      <c r="R1272" s="13"/>
      <c r="S1272" s="13"/>
      <c r="T1272" s="13"/>
      <c r="U1272" s="13"/>
      <c r="V1272" s="13"/>
      <c r="W1272" s="13"/>
      <c r="X1272" s="13"/>
      <c r="Y1272" s="13"/>
      <c r="Z1272" s="13"/>
      <c r="AA1272" s="13"/>
      <c r="AB1272" s="13"/>
      <c r="AC1272" s="13"/>
      <c r="AD1272" s="13"/>
    </row>
    <row r="1273" spans="1:30">
      <c r="A1273" s="48" t="s">
        <v>172</v>
      </c>
      <c r="B1273" s="13" t="s">
        <v>74</v>
      </c>
      <c r="C1273" s="13" t="s">
        <v>65</v>
      </c>
      <c r="D1273" s="13">
        <v>2013</v>
      </c>
      <c r="E1273" s="13">
        <v>2014</v>
      </c>
      <c r="F1273" s="13" t="s">
        <v>99</v>
      </c>
      <c r="G1273" s="23">
        <v>64540</v>
      </c>
      <c r="H1273" s="23">
        <v>129167</v>
      </c>
      <c r="I1273" s="45">
        <v>277331</v>
      </c>
      <c r="J1273" s="25">
        <v>0.90569999999999995</v>
      </c>
      <c r="K1273" s="25"/>
      <c r="L1273" s="25"/>
      <c r="M1273" s="25">
        <v>0.02</v>
      </c>
    </row>
    <row r="1274" spans="1:30">
      <c r="A1274" s="48" t="s">
        <v>173</v>
      </c>
      <c r="B1274" s="13" t="s">
        <v>75</v>
      </c>
      <c r="C1274" s="13" t="s">
        <v>65</v>
      </c>
      <c r="D1274" s="13">
        <v>2013</v>
      </c>
      <c r="E1274" s="13">
        <v>2014</v>
      </c>
      <c r="F1274" s="13" t="s">
        <v>99</v>
      </c>
      <c r="G1274" s="23">
        <v>90</v>
      </c>
      <c r="H1274" s="23">
        <v>154</v>
      </c>
      <c r="I1274" s="45">
        <v>201</v>
      </c>
      <c r="J1274" s="25">
        <v>1</v>
      </c>
      <c r="K1274" s="25"/>
      <c r="L1274" s="25"/>
      <c r="M1274" s="25">
        <v>0.18709999999999999</v>
      </c>
    </row>
    <row r="1275" spans="1:30">
      <c r="A1275" s="48" t="s">
        <v>174</v>
      </c>
      <c r="B1275" s="13" t="s">
        <v>75</v>
      </c>
      <c r="C1275" s="13" t="s">
        <v>65</v>
      </c>
      <c r="D1275" s="13">
        <v>2013</v>
      </c>
      <c r="E1275" s="13">
        <v>2014</v>
      </c>
      <c r="F1275" s="13" t="s">
        <v>99</v>
      </c>
      <c r="G1275" s="23">
        <v>1669</v>
      </c>
      <c r="H1275" s="23">
        <v>3261</v>
      </c>
      <c r="I1275" s="45">
        <v>4737</v>
      </c>
      <c r="J1275" s="25">
        <v>0.93140000000000001</v>
      </c>
      <c r="K1275" s="25"/>
      <c r="L1275" s="25"/>
      <c r="M1275" s="25">
        <v>0.18709999999999999</v>
      </c>
    </row>
    <row r="1276" spans="1:30">
      <c r="A1276" s="48" t="s">
        <v>175</v>
      </c>
      <c r="B1276" s="13" t="s">
        <v>75</v>
      </c>
      <c r="C1276" s="13" t="s">
        <v>65</v>
      </c>
      <c r="D1276" s="13">
        <v>2013</v>
      </c>
      <c r="E1276" s="13">
        <v>2014</v>
      </c>
      <c r="F1276" s="13" t="s">
        <v>99</v>
      </c>
      <c r="G1276" s="23">
        <v>14919</v>
      </c>
      <c r="H1276" s="23">
        <v>30365</v>
      </c>
      <c r="I1276" s="45">
        <v>53199</v>
      </c>
      <c r="J1276" s="25">
        <v>0.90610000000000002</v>
      </c>
      <c r="K1276" s="25"/>
      <c r="L1276" s="25"/>
      <c r="M1276" s="25">
        <v>0.18709999999999999</v>
      </c>
    </row>
    <row r="1277" spans="1:30">
      <c r="A1277" s="48" t="s">
        <v>176</v>
      </c>
      <c r="B1277" s="13" t="s">
        <v>75</v>
      </c>
      <c r="C1277" s="13" t="s">
        <v>65</v>
      </c>
      <c r="D1277" s="13">
        <v>2013</v>
      </c>
      <c r="E1277" s="13">
        <v>2014</v>
      </c>
      <c r="F1277" s="13" t="s">
        <v>99</v>
      </c>
      <c r="G1277" s="23">
        <v>2547</v>
      </c>
      <c r="H1277" s="23">
        <v>4866</v>
      </c>
      <c r="I1277" s="45">
        <v>6972</v>
      </c>
      <c r="J1277" s="25">
        <v>1</v>
      </c>
      <c r="K1277" s="25"/>
      <c r="L1277" s="25"/>
      <c r="M1277" s="25">
        <v>0.18709999999999999</v>
      </c>
    </row>
    <row r="1278" spans="1:30">
      <c r="A1278" s="48" t="s">
        <v>177</v>
      </c>
      <c r="B1278" s="13" t="s">
        <v>75</v>
      </c>
      <c r="C1278" s="13" t="s">
        <v>65</v>
      </c>
      <c r="D1278" s="13">
        <v>2013</v>
      </c>
      <c r="E1278" s="13">
        <v>2014</v>
      </c>
      <c r="F1278" s="13" t="s">
        <v>99</v>
      </c>
      <c r="G1278" s="23">
        <v>690</v>
      </c>
      <c r="H1278" s="23">
        <v>1624</v>
      </c>
      <c r="I1278" s="45">
        <v>5104</v>
      </c>
      <c r="J1278" s="25">
        <v>0.91669999999999996</v>
      </c>
      <c r="K1278" s="25"/>
      <c r="L1278" s="25"/>
      <c r="M1278" s="25">
        <v>0.18709999999999999</v>
      </c>
    </row>
    <row r="1279" spans="1:30">
      <c r="A1279" s="48" t="s">
        <v>178</v>
      </c>
      <c r="B1279" s="13" t="s">
        <v>74</v>
      </c>
      <c r="C1279" s="13" t="s">
        <v>65</v>
      </c>
      <c r="D1279" s="13">
        <v>2013</v>
      </c>
      <c r="E1279" s="13">
        <v>2014</v>
      </c>
      <c r="F1279" s="13" t="s">
        <v>99</v>
      </c>
      <c r="G1279" s="23">
        <v>33853</v>
      </c>
      <c r="H1279" s="23">
        <v>70212</v>
      </c>
      <c r="I1279" s="45">
        <v>164227</v>
      </c>
      <c r="J1279" s="25">
        <v>0.92190000000000005</v>
      </c>
      <c r="K1279" s="25"/>
      <c r="L1279" s="25"/>
      <c r="M1279" s="25">
        <v>7.3000000000000001E-3</v>
      </c>
    </row>
    <row r="1280" spans="1:30">
      <c r="A1280" s="48" t="s">
        <v>179</v>
      </c>
      <c r="B1280" s="13" t="s">
        <v>75</v>
      </c>
      <c r="C1280" s="13" t="s">
        <v>65</v>
      </c>
      <c r="D1280" s="13">
        <v>2013</v>
      </c>
      <c r="E1280" s="13">
        <v>2014</v>
      </c>
      <c r="F1280" s="13" t="s">
        <v>99</v>
      </c>
      <c r="G1280" s="23">
        <v>2477</v>
      </c>
      <c r="H1280" s="23">
        <v>5032</v>
      </c>
      <c r="I1280" s="45">
        <v>8285</v>
      </c>
      <c r="J1280" s="25">
        <v>1</v>
      </c>
      <c r="K1280" s="25"/>
      <c r="L1280" s="25"/>
      <c r="M1280" s="25">
        <v>0.18709999999999999</v>
      </c>
    </row>
    <row r="1281" spans="1:13">
      <c r="A1281" s="48" t="s">
        <v>180</v>
      </c>
      <c r="B1281" s="13" t="s">
        <v>75</v>
      </c>
      <c r="C1281" s="13" t="s">
        <v>65</v>
      </c>
      <c r="D1281" s="13">
        <v>2013</v>
      </c>
      <c r="E1281" s="13">
        <v>2014</v>
      </c>
      <c r="F1281" s="13" t="s">
        <v>99</v>
      </c>
      <c r="G1281" s="23">
        <v>6240</v>
      </c>
      <c r="H1281" s="23">
        <v>11497</v>
      </c>
      <c r="I1281" s="45">
        <v>20410</v>
      </c>
      <c r="J1281" s="25">
        <v>0.9879</v>
      </c>
      <c r="K1281" s="25"/>
      <c r="L1281" s="25"/>
      <c r="M1281" s="25">
        <v>0.18709999999999999</v>
      </c>
    </row>
    <row r="1282" spans="1:13">
      <c r="A1282" s="82" t="s">
        <v>122</v>
      </c>
      <c r="B1282" s="13" t="s">
        <v>74</v>
      </c>
      <c r="C1282" s="13" t="s">
        <v>65</v>
      </c>
      <c r="D1282" s="13">
        <v>2013</v>
      </c>
      <c r="E1282" s="13">
        <v>2014</v>
      </c>
      <c r="F1282" s="13" t="s">
        <v>99</v>
      </c>
      <c r="G1282" s="23">
        <v>92503</v>
      </c>
      <c r="H1282" s="23">
        <v>220916</v>
      </c>
      <c r="I1282" s="45">
        <v>339064</v>
      </c>
      <c r="J1282" s="25">
        <v>0.92459999999999998</v>
      </c>
      <c r="K1282" s="25"/>
      <c r="L1282" s="25"/>
      <c r="M1282" s="25">
        <v>0</v>
      </c>
    </row>
    <row r="1283" spans="1:13">
      <c r="A1283" s="82" t="s">
        <v>123</v>
      </c>
      <c r="B1283" s="13" t="s">
        <v>75</v>
      </c>
      <c r="C1283" s="13" t="s">
        <v>65</v>
      </c>
      <c r="D1283" s="13">
        <v>2013</v>
      </c>
      <c r="E1283" s="13">
        <v>2014</v>
      </c>
      <c r="F1283" s="13" t="s">
        <v>99</v>
      </c>
      <c r="G1283" s="23">
        <v>1387</v>
      </c>
      <c r="H1283" s="23">
        <v>3412</v>
      </c>
      <c r="I1283" s="45">
        <v>7838</v>
      </c>
      <c r="J1283" s="25">
        <v>1</v>
      </c>
      <c r="K1283" s="25"/>
      <c r="L1283" s="25"/>
      <c r="M1283" s="25">
        <v>0.18709999999999999</v>
      </c>
    </row>
    <row r="1284" spans="1:13">
      <c r="A1284" s="82" t="s">
        <v>124</v>
      </c>
      <c r="B1284" s="13" t="s">
        <v>75</v>
      </c>
      <c r="C1284" s="13" t="s">
        <v>65</v>
      </c>
      <c r="D1284" s="13">
        <v>2013</v>
      </c>
      <c r="E1284" s="13">
        <v>2014</v>
      </c>
      <c r="F1284" s="13" t="s">
        <v>99</v>
      </c>
      <c r="G1284" s="23">
        <v>8895</v>
      </c>
      <c r="H1284" s="23">
        <v>16624</v>
      </c>
      <c r="I1284" s="45">
        <v>30190</v>
      </c>
      <c r="J1284" s="25">
        <v>0.90410000000000001</v>
      </c>
      <c r="K1284" s="25"/>
      <c r="L1284" s="25"/>
      <c r="M1284" s="25">
        <v>0.18709999999999999</v>
      </c>
    </row>
    <row r="1285" spans="1:13">
      <c r="A1285" s="82" t="s">
        <v>125</v>
      </c>
      <c r="B1285" s="13" t="s">
        <v>75</v>
      </c>
      <c r="C1285" s="13" t="s">
        <v>65</v>
      </c>
      <c r="D1285" s="13">
        <v>2013</v>
      </c>
      <c r="E1285" s="13">
        <v>2014</v>
      </c>
      <c r="F1285" s="13" t="s">
        <v>99</v>
      </c>
      <c r="G1285" s="23">
        <v>14978</v>
      </c>
      <c r="H1285" s="23">
        <v>38207</v>
      </c>
      <c r="I1285" s="45">
        <v>61243</v>
      </c>
      <c r="J1285" s="25">
        <v>0.8821</v>
      </c>
      <c r="K1285" s="25"/>
      <c r="L1285" s="25"/>
      <c r="M1285" s="25">
        <v>0.18709999999999999</v>
      </c>
    </row>
    <row r="1286" spans="1:13">
      <c r="A1286" s="82" t="s">
        <v>126</v>
      </c>
      <c r="B1286" s="13" t="s">
        <v>75</v>
      </c>
      <c r="C1286" s="13" t="s">
        <v>65</v>
      </c>
      <c r="D1286" s="13">
        <v>2013</v>
      </c>
      <c r="E1286" s="13">
        <v>2014</v>
      </c>
      <c r="F1286" s="13" t="s">
        <v>99</v>
      </c>
      <c r="G1286" s="23">
        <v>1009</v>
      </c>
      <c r="H1286" s="23">
        <v>2028</v>
      </c>
      <c r="I1286" s="45">
        <v>3606</v>
      </c>
      <c r="J1286" s="25">
        <v>1</v>
      </c>
      <c r="K1286" s="25"/>
      <c r="L1286" s="25"/>
      <c r="M1286" s="25">
        <v>0.18709999999999999</v>
      </c>
    </row>
    <row r="1287" spans="1:13">
      <c r="A1287" s="82" t="s">
        <v>127</v>
      </c>
      <c r="B1287" s="13" t="s">
        <v>75</v>
      </c>
      <c r="C1287" s="13" t="s">
        <v>65</v>
      </c>
      <c r="D1287" s="13">
        <v>2013</v>
      </c>
      <c r="E1287" s="13">
        <v>2014</v>
      </c>
      <c r="F1287" s="13" t="s">
        <v>99</v>
      </c>
      <c r="G1287" s="23">
        <v>59300</v>
      </c>
      <c r="H1287" s="23">
        <v>142748</v>
      </c>
      <c r="I1287" s="45">
        <v>266232</v>
      </c>
      <c r="J1287" s="25">
        <v>0.9839</v>
      </c>
      <c r="K1287" s="25"/>
      <c r="L1287" s="25"/>
      <c r="M1287" s="25">
        <v>0</v>
      </c>
    </row>
    <row r="1288" spans="1:13">
      <c r="A1288" s="82" t="s">
        <v>128</v>
      </c>
      <c r="B1288" s="13" t="s">
        <v>75</v>
      </c>
      <c r="C1288" s="13" t="s">
        <v>65</v>
      </c>
      <c r="D1288" s="13">
        <v>2013</v>
      </c>
      <c r="E1288" s="13">
        <v>2014</v>
      </c>
      <c r="F1288" s="13" t="s">
        <v>99</v>
      </c>
      <c r="G1288" s="23">
        <v>9741</v>
      </c>
      <c r="H1288" s="23">
        <v>22985</v>
      </c>
      <c r="I1288" s="45">
        <v>39780</v>
      </c>
      <c r="J1288" s="25">
        <v>0.98280000000000001</v>
      </c>
      <c r="K1288" s="25"/>
      <c r="L1288" s="25"/>
      <c r="M1288" s="25">
        <v>0.18709999999999999</v>
      </c>
    </row>
    <row r="1289" spans="1:13">
      <c r="A1289" s="82" t="s">
        <v>129</v>
      </c>
      <c r="B1289" s="13" t="s">
        <v>75</v>
      </c>
      <c r="C1289" s="13" t="s">
        <v>65</v>
      </c>
      <c r="D1289" s="13">
        <v>2013</v>
      </c>
      <c r="E1289" s="13">
        <v>2014</v>
      </c>
      <c r="F1289" s="13" t="s">
        <v>99</v>
      </c>
      <c r="G1289" s="23">
        <v>5154</v>
      </c>
      <c r="H1289" s="23">
        <v>10290</v>
      </c>
      <c r="I1289" s="45">
        <v>19709</v>
      </c>
      <c r="J1289" s="25">
        <v>0.76549999999999996</v>
      </c>
      <c r="K1289" s="25"/>
      <c r="L1289" s="25"/>
      <c r="M1289" s="25">
        <v>0.18709999999999999</v>
      </c>
    </row>
    <row r="1290" spans="1:13">
      <c r="A1290" s="82" t="s">
        <v>130</v>
      </c>
      <c r="B1290" s="13" t="s">
        <v>75</v>
      </c>
      <c r="C1290" s="13" t="s">
        <v>65</v>
      </c>
      <c r="D1290" s="13">
        <v>2013</v>
      </c>
      <c r="E1290" s="13">
        <v>2014</v>
      </c>
      <c r="F1290" s="13" t="s">
        <v>99</v>
      </c>
      <c r="G1290" s="23">
        <v>1441</v>
      </c>
      <c r="H1290" s="23">
        <v>3015</v>
      </c>
      <c r="I1290" s="45">
        <v>5144</v>
      </c>
      <c r="J1290" s="25">
        <v>0.95740000000000003</v>
      </c>
      <c r="K1290" s="25"/>
      <c r="L1290" s="25"/>
      <c r="M1290" s="25">
        <v>0.18709999999999999</v>
      </c>
    </row>
    <row r="1291" spans="1:13">
      <c r="A1291" s="82" t="s">
        <v>131</v>
      </c>
      <c r="B1291" s="13" t="s">
        <v>76</v>
      </c>
      <c r="C1291" s="13" t="s">
        <v>65</v>
      </c>
      <c r="D1291" s="13">
        <v>2013</v>
      </c>
      <c r="E1291" s="13">
        <v>2014</v>
      </c>
      <c r="F1291" s="13" t="s">
        <v>99</v>
      </c>
      <c r="G1291" s="23">
        <v>567409</v>
      </c>
      <c r="H1291" s="23">
        <v>1169214</v>
      </c>
      <c r="I1291" s="45">
        <v>2644502</v>
      </c>
      <c r="J1291" s="25">
        <v>0.96360000000000001</v>
      </c>
      <c r="K1291" s="25"/>
      <c r="L1291" s="25"/>
      <c r="M1291" s="25">
        <v>4.4900000000000002E-2</v>
      </c>
    </row>
    <row r="1292" spans="1:13">
      <c r="A1292" s="82" t="s">
        <v>132</v>
      </c>
      <c r="B1292" s="13" t="s">
        <v>75</v>
      </c>
      <c r="C1292" s="13" t="s">
        <v>65</v>
      </c>
      <c r="D1292" s="13">
        <v>2013</v>
      </c>
      <c r="E1292" s="13">
        <v>2014</v>
      </c>
      <c r="F1292" s="13" t="s">
        <v>99</v>
      </c>
      <c r="G1292" s="23">
        <v>10563</v>
      </c>
      <c r="H1292" s="23">
        <v>26658</v>
      </c>
      <c r="I1292" s="45">
        <v>50622</v>
      </c>
      <c r="J1292" s="25">
        <v>0.98319999999999996</v>
      </c>
      <c r="K1292" s="25"/>
      <c r="L1292" s="25"/>
      <c r="M1292" s="25">
        <v>0.18709999999999999</v>
      </c>
    </row>
    <row r="1293" spans="1:13">
      <c r="A1293" s="82" t="s">
        <v>133</v>
      </c>
      <c r="B1293" s="13" t="s">
        <v>75</v>
      </c>
      <c r="C1293" s="13" t="s">
        <v>65</v>
      </c>
      <c r="D1293" s="13">
        <v>2013</v>
      </c>
      <c r="E1293" s="13">
        <v>2014</v>
      </c>
      <c r="F1293" s="13" t="s">
        <v>99</v>
      </c>
      <c r="G1293" s="23">
        <v>5850</v>
      </c>
      <c r="H1293" s="23">
        <v>9846</v>
      </c>
      <c r="I1293" s="45">
        <v>26190</v>
      </c>
      <c r="J1293" s="25">
        <v>0.93769999999999998</v>
      </c>
      <c r="K1293" s="25"/>
      <c r="L1293" s="25"/>
      <c r="M1293" s="25">
        <v>0.18709999999999999</v>
      </c>
    </row>
    <row r="1294" spans="1:13">
      <c r="A1294" s="82" t="s">
        <v>134</v>
      </c>
      <c r="B1294" s="13" t="s">
        <v>75</v>
      </c>
      <c r="C1294" s="13" t="s">
        <v>65</v>
      </c>
      <c r="D1294" s="13">
        <v>2013</v>
      </c>
      <c r="E1294" s="13">
        <v>2014</v>
      </c>
      <c r="F1294" s="13" t="s">
        <v>99</v>
      </c>
      <c r="G1294" s="23">
        <v>949</v>
      </c>
      <c r="H1294" s="23">
        <v>1905</v>
      </c>
      <c r="I1294" s="45">
        <v>3019</v>
      </c>
      <c r="J1294" s="25">
        <v>0.92649999999999999</v>
      </c>
      <c r="K1294" s="25"/>
      <c r="L1294" s="25"/>
      <c r="M1294" s="25">
        <v>0.18709999999999999</v>
      </c>
    </row>
    <row r="1295" spans="1:13">
      <c r="A1295" s="82" t="s">
        <v>135</v>
      </c>
      <c r="B1295" s="13" t="s">
        <v>75</v>
      </c>
      <c r="C1295" s="13" t="s">
        <v>65</v>
      </c>
      <c r="D1295" s="13">
        <v>2013</v>
      </c>
      <c r="E1295" s="13">
        <v>2014</v>
      </c>
      <c r="F1295" s="13" t="s">
        <v>99</v>
      </c>
      <c r="G1295" s="23">
        <v>6972</v>
      </c>
      <c r="H1295" s="23">
        <v>13061</v>
      </c>
      <c r="I1295" s="45">
        <v>26139</v>
      </c>
      <c r="J1295" s="25">
        <v>0.99109999999999998</v>
      </c>
      <c r="K1295" s="25"/>
      <c r="L1295" s="25"/>
      <c r="M1295" s="25">
        <v>0.18709999999999999</v>
      </c>
    </row>
    <row r="1296" spans="1:13">
      <c r="A1296" s="82" t="s">
        <v>136</v>
      </c>
      <c r="B1296" s="13" t="s">
        <v>75</v>
      </c>
      <c r="C1296" s="13" t="s">
        <v>65</v>
      </c>
      <c r="D1296" s="13">
        <v>2013</v>
      </c>
      <c r="E1296" s="13">
        <v>2014</v>
      </c>
      <c r="F1296" s="13" t="s">
        <v>99</v>
      </c>
      <c r="G1296" s="23">
        <v>22674</v>
      </c>
      <c r="H1296" s="23">
        <v>54349</v>
      </c>
      <c r="I1296" s="45">
        <v>95183</v>
      </c>
      <c r="J1296" s="25">
        <v>0.98440000000000005</v>
      </c>
      <c r="K1296" s="25"/>
      <c r="L1296" s="25"/>
      <c r="M1296" s="25">
        <v>0</v>
      </c>
    </row>
    <row r="1297" spans="1:13">
      <c r="A1297" s="82" t="s">
        <v>137</v>
      </c>
      <c r="B1297" s="13" t="s">
        <v>75</v>
      </c>
      <c r="C1297" s="13" t="s">
        <v>65</v>
      </c>
      <c r="D1297" s="13">
        <v>2013</v>
      </c>
      <c r="E1297" s="13">
        <v>2014</v>
      </c>
      <c r="F1297" s="13" t="s">
        <v>99</v>
      </c>
      <c r="G1297" s="23">
        <v>412</v>
      </c>
      <c r="H1297" s="23">
        <v>952</v>
      </c>
      <c r="I1297" s="45">
        <v>2167</v>
      </c>
      <c r="J1297" s="25">
        <v>1</v>
      </c>
      <c r="K1297" s="25"/>
      <c r="L1297" s="25"/>
      <c r="M1297" s="25">
        <v>0.18709999999999999</v>
      </c>
    </row>
    <row r="1298" spans="1:13">
      <c r="A1298" s="82" t="s">
        <v>138</v>
      </c>
      <c r="B1298" s="13" t="s">
        <v>75</v>
      </c>
      <c r="C1298" s="13" t="s">
        <v>65</v>
      </c>
      <c r="D1298" s="13">
        <v>2013</v>
      </c>
      <c r="E1298" s="13">
        <v>2014</v>
      </c>
      <c r="F1298" s="13" t="s">
        <v>99</v>
      </c>
      <c r="G1298" s="23">
        <v>385</v>
      </c>
      <c r="H1298" s="23">
        <v>644</v>
      </c>
      <c r="I1298" s="45">
        <v>1698</v>
      </c>
      <c r="J1298" s="25">
        <v>0.92059999999999997</v>
      </c>
      <c r="K1298" s="25"/>
      <c r="L1298" s="25"/>
      <c r="M1298" s="25">
        <v>0.18709999999999999</v>
      </c>
    </row>
    <row r="1299" spans="1:13">
      <c r="A1299" s="82" t="s">
        <v>139</v>
      </c>
      <c r="B1299" s="13" t="s">
        <v>75</v>
      </c>
      <c r="C1299" s="13" t="s">
        <v>65</v>
      </c>
      <c r="D1299" s="13">
        <v>2013</v>
      </c>
      <c r="E1299" s="13">
        <v>2014</v>
      </c>
      <c r="F1299" s="13" t="s">
        <v>99</v>
      </c>
      <c r="G1299" s="23">
        <v>19094</v>
      </c>
      <c r="H1299" s="23">
        <v>43325</v>
      </c>
      <c r="I1299" s="45">
        <v>117812</v>
      </c>
      <c r="J1299" s="25">
        <v>1</v>
      </c>
      <c r="K1299" s="25"/>
      <c r="L1299" s="25"/>
      <c r="M1299" s="25">
        <v>8.4400000000000003E-2</v>
      </c>
    </row>
    <row r="1300" spans="1:13">
      <c r="A1300" s="82" t="s">
        <v>140</v>
      </c>
      <c r="B1300" s="13" t="s">
        <v>75</v>
      </c>
      <c r="C1300" s="13" t="s">
        <v>65</v>
      </c>
      <c r="D1300" s="13">
        <v>2013</v>
      </c>
      <c r="E1300" s="13">
        <v>2014</v>
      </c>
      <c r="F1300" s="13" t="s">
        <v>99</v>
      </c>
      <c r="G1300" s="23">
        <v>3156</v>
      </c>
      <c r="H1300" s="23">
        <v>6599</v>
      </c>
      <c r="I1300" s="45">
        <v>21035</v>
      </c>
      <c r="J1300" s="25">
        <v>0.7671</v>
      </c>
      <c r="K1300" s="25"/>
      <c r="L1300" s="25"/>
      <c r="M1300" s="25">
        <v>0.18709999999999999</v>
      </c>
    </row>
    <row r="1301" spans="1:13">
      <c r="A1301" s="82" t="s">
        <v>141</v>
      </c>
      <c r="B1301" s="13" t="s">
        <v>75</v>
      </c>
      <c r="C1301" s="13" t="s">
        <v>65</v>
      </c>
      <c r="D1301" s="13">
        <v>2013</v>
      </c>
      <c r="E1301" s="13">
        <v>2014</v>
      </c>
      <c r="F1301" s="13" t="s">
        <v>99</v>
      </c>
      <c r="G1301" s="23">
        <v>3903</v>
      </c>
      <c r="H1301" s="23">
        <v>7422</v>
      </c>
      <c r="I1301" s="45">
        <v>12796</v>
      </c>
      <c r="J1301" s="25">
        <v>0.99619999999999997</v>
      </c>
      <c r="K1301" s="25"/>
      <c r="L1301" s="25"/>
      <c r="M1301" s="25">
        <v>0.18709999999999999</v>
      </c>
    </row>
    <row r="1302" spans="1:13">
      <c r="A1302" s="82" t="s">
        <v>142</v>
      </c>
      <c r="B1302" s="13" t="s">
        <v>74</v>
      </c>
      <c r="C1302" s="13" t="s">
        <v>65</v>
      </c>
      <c r="D1302" s="13">
        <v>2013</v>
      </c>
      <c r="E1302" s="13">
        <v>2014</v>
      </c>
      <c r="F1302" s="13" t="s">
        <v>99</v>
      </c>
      <c r="G1302" s="23">
        <v>110142</v>
      </c>
      <c r="H1302" s="23">
        <v>240817</v>
      </c>
      <c r="I1302" s="45">
        <v>555276</v>
      </c>
      <c r="J1302" s="25">
        <v>0.99480000000000002</v>
      </c>
      <c r="K1302" s="25"/>
      <c r="L1302" s="25"/>
      <c r="M1302" s="25">
        <v>0</v>
      </c>
    </row>
    <row r="1303" spans="1:13">
      <c r="A1303" s="82" t="s">
        <v>143</v>
      </c>
      <c r="B1303" s="13" t="s">
        <v>74</v>
      </c>
      <c r="C1303" s="13" t="s">
        <v>65</v>
      </c>
      <c r="D1303" s="13">
        <v>2013</v>
      </c>
      <c r="E1303" s="13">
        <v>2014</v>
      </c>
      <c r="F1303" s="13" t="s">
        <v>99</v>
      </c>
      <c r="G1303" s="23">
        <v>8802</v>
      </c>
      <c r="H1303" s="23">
        <v>18178</v>
      </c>
      <c r="I1303" s="45">
        <v>33869</v>
      </c>
      <c r="J1303" s="25">
        <v>0.97689999999999999</v>
      </c>
      <c r="K1303" s="25"/>
      <c r="L1303" s="25"/>
      <c r="M1303" s="25">
        <v>0.18709999999999999</v>
      </c>
    </row>
    <row r="1304" spans="1:13">
      <c r="A1304" s="82" t="s">
        <v>144</v>
      </c>
      <c r="B1304" s="13" t="s">
        <v>75</v>
      </c>
      <c r="C1304" s="13" t="s">
        <v>65</v>
      </c>
      <c r="D1304" s="13">
        <v>2013</v>
      </c>
      <c r="E1304" s="13">
        <v>2014</v>
      </c>
      <c r="F1304" s="13" t="s">
        <v>99</v>
      </c>
      <c r="G1304" s="23">
        <v>829</v>
      </c>
      <c r="H1304" s="23">
        <v>1660</v>
      </c>
      <c r="I1304" s="45">
        <v>3313</v>
      </c>
      <c r="J1304" s="25">
        <v>0.96340000000000003</v>
      </c>
      <c r="K1304" s="25"/>
      <c r="L1304" s="25"/>
      <c r="M1304" s="25">
        <v>0.18709999999999999</v>
      </c>
    </row>
    <row r="1305" spans="1:13">
      <c r="A1305" s="82" t="s">
        <v>145</v>
      </c>
      <c r="B1305" s="13" t="s">
        <v>75</v>
      </c>
      <c r="C1305" s="13" t="s">
        <v>65</v>
      </c>
      <c r="D1305" s="13">
        <v>2013</v>
      </c>
      <c r="E1305" s="13">
        <v>2014</v>
      </c>
      <c r="F1305" s="13" t="s">
        <v>99</v>
      </c>
      <c r="G1305" s="23">
        <v>119124</v>
      </c>
      <c r="H1305" s="23">
        <v>284797</v>
      </c>
      <c r="I1305" s="45">
        <v>501031</v>
      </c>
      <c r="J1305" s="25">
        <v>0.99670000000000003</v>
      </c>
      <c r="K1305" s="25"/>
      <c r="L1305" s="25"/>
      <c r="M1305" s="25">
        <v>3.9E-2</v>
      </c>
    </row>
    <row r="1306" spans="1:13">
      <c r="A1306" s="82" t="s">
        <v>146</v>
      </c>
      <c r="B1306" s="13" t="s">
        <v>74</v>
      </c>
      <c r="C1306" s="13" t="s">
        <v>65</v>
      </c>
      <c r="D1306" s="13">
        <v>2013</v>
      </c>
      <c r="E1306" s="13">
        <v>2014</v>
      </c>
      <c r="F1306" s="13" t="s">
        <v>99</v>
      </c>
      <c r="G1306" s="23">
        <v>96705</v>
      </c>
      <c r="H1306" s="23">
        <v>213386</v>
      </c>
      <c r="I1306" s="45">
        <v>361235</v>
      </c>
      <c r="J1306" s="25">
        <v>0.9788</v>
      </c>
      <c r="K1306" s="25"/>
      <c r="L1306" s="25"/>
      <c r="M1306" s="25">
        <v>0</v>
      </c>
    </row>
    <row r="1307" spans="1:13">
      <c r="A1307" s="82" t="s">
        <v>147</v>
      </c>
      <c r="B1307" s="13" t="s">
        <v>75</v>
      </c>
      <c r="C1307" s="13" t="s">
        <v>65</v>
      </c>
      <c r="D1307" s="13">
        <v>2013</v>
      </c>
      <c r="E1307" s="13">
        <v>2014</v>
      </c>
      <c r="F1307" s="13" t="s">
        <v>99</v>
      </c>
      <c r="G1307" s="23">
        <v>2580</v>
      </c>
      <c r="H1307" s="23">
        <v>5979</v>
      </c>
      <c r="I1307" s="45">
        <v>11433</v>
      </c>
      <c r="J1307" s="25">
        <v>0.99439999999999995</v>
      </c>
      <c r="K1307" s="25"/>
      <c r="L1307" s="25"/>
      <c r="M1307" s="25">
        <v>0.18709999999999999</v>
      </c>
    </row>
    <row r="1308" spans="1:13">
      <c r="A1308" s="82" t="s">
        <v>148</v>
      </c>
      <c r="B1308" s="13" t="s">
        <v>75</v>
      </c>
      <c r="C1308" s="13" t="s">
        <v>65</v>
      </c>
      <c r="D1308" s="13">
        <v>2013</v>
      </c>
      <c r="E1308" s="13">
        <v>2014</v>
      </c>
      <c r="F1308" s="13" t="s">
        <v>99</v>
      </c>
      <c r="G1308" s="23">
        <v>162640</v>
      </c>
      <c r="H1308" s="23">
        <v>378592</v>
      </c>
      <c r="I1308" s="45">
        <v>564267</v>
      </c>
      <c r="J1308" s="25">
        <v>0.99770000000000003</v>
      </c>
      <c r="K1308" s="25"/>
      <c r="L1308" s="25"/>
      <c r="M1308" s="25">
        <v>0</v>
      </c>
    </row>
    <row r="1309" spans="1:13">
      <c r="A1309" s="82" t="s">
        <v>149</v>
      </c>
      <c r="B1309" s="13" t="s">
        <v>74</v>
      </c>
      <c r="C1309" s="13" t="s">
        <v>65</v>
      </c>
      <c r="D1309" s="13">
        <v>2013</v>
      </c>
      <c r="E1309" s="13">
        <v>2014</v>
      </c>
      <c r="F1309" s="13" t="s">
        <v>99</v>
      </c>
      <c r="G1309" s="23">
        <v>126937</v>
      </c>
      <c r="H1309" s="23">
        <v>270406</v>
      </c>
      <c r="I1309" s="45">
        <v>524035</v>
      </c>
      <c r="J1309" s="25">
        <v>0.97889999999999999</v>
      </c>
      <c r="K1309" s="25"/>
      <c r="L1309" s="25"/>
      <c r="M1309" s="25">
        <v>1.61E-2</v>
      </c>
    </row>
    <row r="1310" spans="1:13">
      <c r="A1310" s="82" t="s">
        <v>150</v>
      </c>
      <c r="B1310" s="13" t="s">
        <v>74</v>
      </c>
      <c r="C1310" s="13" t="s">
        <v>65</v>
      </c>
      <c r="D1310" s="13">
        <v>2013</v>
      </c>
      <c r="E1310" s="13">
        <v>2014</v>
      </c>
      <c r="F1310" s="13" t="s">
        <v>99</v>
      </c>
      <c r="G1310" s="23">
        <v>32234</v>
      </c>
      <c r="H1310" s="23">
        <v>50731</v>
      </c>
      <c r="I1310" s="45">
        <v>145772</v>
      </c>
      <c r="J1310" s="25">
        <v>0.9698</v>
      </c>
      <c r="K1310" s="25"/>
      <c r="L1310" s="25"/>
      <c r="M1310" s="25">
        <v>6.9699999999999998E-2</v>
      </c>
    </row>
    <row r="1311" spans="1:13">
      <c r="A1311" s="82" t="s">
        <v>151</v>
      </c>
      <c r="B1311" s="13" t="s">
        <v>75</v>
      </c>
      <c r="C1311" s="13" t="s">
        <v>65</v>
      </c>
      <c r="D1311" s="13">
        <v>2013</v>
      </c>
      <c r="E1311" s="13">
        <v>2014</v>
      </c>
      <c r="F1311" s="13" t="s">
        <v>99</v>
      </c>
      <c r="G1311" s="23">
        <v>47246</v>
      </c>
      <c r="H1311" s="23">
        <v>113328</v>
      </c>
      <c r="I1311" s="45">
        <v>204243</v>
      </c>
      <c r="J1311" s="25">
        <v>0.98180000000000001</v>
      </c>
      <c r="K1311" s="25"/>
      <c r="L1311" s="25"/>
      <c r="M1311" s="25">
        <v>8.1900000000000001E-2</v>
      </c>
    </row>
    <row r="1312" spans="1:13">
      <c r="A1312" s="82" t="s">
        <v>152</v>
      </c>
      <c r="B1312" s="13" t="s">
        <v>74</v>
      </c>
      <c r="C1312" s="13" t="s">
        <v>65</v>
      </c>
      <c r="D1312" s="13">
        <v>2013</v>
      </c>
      <c r="E1312" s="13">
        <v>2014</v>
      </c>
      <c r="F1312" s="13" t="s">
        <v>99</v>
      </c>
      <c r="G1312" s="23">
        <v>9023</v>
      </c>
      <c r="H1312" s="23">
        <v>17380</v>
      </c>
      <c r="I1312" s="45">
        <v>38709</v>
      </c>
      <c r="J1312" s="25">
        <v>0.93500000000000005</v>
      </c>
      <c r="K1312" s="25"/>
      <c r="L1312" s="25"/>
      <c r="M1312" s="25">
        <v>0.18709999999999999</v>
      </c>
    </row>
    <row r="1313" spans="1:13">
      <c r="A1313" s="82" t="s">
        <v>153</v>
      </c>
      <c r="B1313" s="13" t="s">
        <v>74</v>
      </c>
      <c r="C1313" s="13" t="s">
        <v>65</v>
      </c>
      <c r="D1313" s="13">
        <v>2013</v>
      </c>
      <c r="E1313" s="13">
        <v>2014</v>
      </c>
      <c r="F1313" s="13" t="s">
        <v>99</v>
      </c>
      <c r="G1313" s="23">
        <v>15436</v>
      </c>
      <c r="H1313" s="23">
        <v>31071</v>
      </c>
      <c r="I1313" s="45">
        <v>94947</v>
      </c>
      <c r="J1313" s="25">
        <v>0.9677</v>
      </c>
      <c r="K1313" s="25"/>
      <c r="L1313" s="25"/>
      <c r="M1313" s="25">
        <v>0.18709999999999999</v>
      </c>
    </row>
    <row r="1314" spans="1:13">
      <c r="A1314" s="82" t="s">
        <v>154</v>
      </c>
      <c r="B1314" s="13" t="s">
        <v>74</v>
      </c>
      <c r="C1314" s="13" t="s">
        <v>65</v>
      </c>
      <c r="D1314" s="13">
        <v>2013</v>
      </c>
      <c r="E1314" s="13">
        <v>2014</v>
      </c>
      <c r="F1314" s="13" t="s">
        <v>99</v>
      </c>
      <c r="G1314" s="23">
        <v>14382</v>
      </c>
      <c r="H1314" s="23">
        <v>32271</v>
      </c>
      <c r="I1314" s="45">
        <v>95141</v>
      </c>
      <c r="J1314" s="25">
        <v>0.9244</v>
      </c>
      <c r="K1314" s="25"/>
      <c r="L1314" s="25"/>
      <c r="M1314" s="25">
        <v>0.18709999999999999</v>
      </c>
    </row>
    <row r="1315" spans="1:13">
      <c r="A1315" s="82" t="s">
        <v>155</v>
      </c>
      <c r="B1315" s="13" t="s">
        <v>74</v>
      </c>
      <c r="C1315" s="13" t="s">
        <v>65</v>
      </c>
      <c r="D1315" s="13">
        <v>2013</v>
      </c>
      <c r="E1315" s="13">
        <v>2014</v>
      </c>
      <c r="F1315" s="13" t="s">
        <v>99</v>
      </c>
      <c r="G1315" s="23">
        <v>53263</v>
      </c>
      <c r="H1315" s="23">
        <v>112280</v>
      </c>
      <c r="I1315" s="45">
        <v>295882</v>
      </c>
      <c r="J1315" s="25">
        <v>0.8861</v>
      </c>
      <c r="K1315" s="25"/>
      <c r="L1315" s="25"/>
      <c r="M1315" s="25">
        <v>5.5800000000000002E-2</v>
      </c>
    </row>
    <row r="1316" spans="1:13">
      <c r="A1316" s="82" t="s">
        <v>156</v>
      </c>
      <c r="B1316" s="13" t="s">
        <v>74</v>
      </c>
      <c r="C1316" s="13" t="s">
        <v>65</v>
      </c>
      <c r="D1316" s="13">
        <v>2013</v>
      </c>
      <c r="E1316" s="13">
        <v>2014</v>
      </c>
      <c r="F1316" s="13" t="s">
        <v>99</v>
      </c>
      <c r="G1316" s="23">
        <v>11533</v>
      </c>
      <c r="H1316" s="23">
        <v>22237</v>
      </c>
      <c r="I1316" s="45">
        <v>49824</v>
      </c>
      <c r="J1316" s="25">
        <v>0.9294</v>
      </c>
      <c r="K1316" s="25"/>
      <c r="L1316" s="25"/>
      <c r="M1316" s="25">
        <v>0.18709999999999999</v>
      </c>
    </row>
    <row r="1317" spans="1:13">
      <c r="A1317" s="82" t="s">
        <v>157</v>
      </c>
      <c r="B1317" s="13" t="s">
        <v>75</v>
      </c>
      <c r="C1317" s="13" t="s">
        <v>65</v>
      </c>
      <c r="D1317" s="13">
        <v>2013</v>
      </c>
      <c r="E1317" s="13">
        <v>2014</v>
      </c>
      <c r="F1317" s="13" t="s">
        <v>99</v>
      </c>
      <c r="G1317" s="23">
        <v>11458</v>
      </c>
      <c r="H1317" s="23">
        <v>22949</v>
      </c>
      <c r="I1317" s="45">
        <v>43554</v>
      </c>
      <c r="J1317" s="25">
        <v>0.82</v>
      </c>
      <c r="K1317" s="25"/>
      <c r="L1317" s="25"/>
      <c r="M1317" s="25">
        <v>0.18709999999999999</v>
      </c>
    </row>
    <row r="1318" spans="1:13">
      <c r="A1318" s="82" t="s">
        <v>158</v>
      </c>
      <c r="B1318" s="13" t="s">
        <v>75</v>
      </c>
      <c r="C1318" s="13" t="s">
        <v>65</v>
      </c>
      <c r="D1318" s="13">
        <v>2013</v>
      </c>
      <c r="E1318" s="13">
        <v>2014</v>
      </c>
      <c r="F1318" s="13" t="s">
        <v>99</v>
      </c>
      <c r="G1318" s="23">
        <v>157</v>
      </c>
      <c r="H1318" s="23">
        <v>293</v>
      </c>
      <c r="I1318" s="45">
        <v>533</v>
      </c>
      <c r="J1318" s="25">
        <v>1</v>
      </c>
      <c r="K1318" s="25"/>
      <c r="L1318" s="25"/>
      <c r="M1318" s="25">
        <v>0.18709999999999999</v>
      </c>
    </row>
    <row r="1319" spans="1:13">
      <c r="A1319" s="82" t="s">
        <v>159</v>
      </c>
      <c r="B1319" s="13" t="s">
        <v>75</v>
      </c>
      <c r="C1319" s="13" t="s">
        <v>65</v>
      </c>
      <c r="D1319" s="13">
        <v>2013</v>
      </c>
      <c r="E1319" s="13">
        <v>2014</v>
      </c>
      <c r="F1319" s="13" t="s">
        <v>99</v>
      </c>
      <c r="G1319" s="23">
        <v>2945</v>
      </c>
      <c r="H1319" s="23">
        <v>6523</v>
      </c>
      <c r="I1319" s="45">
        <v>11569</v>
      </c>
      <c r="J1319" s="25">
        <v>0.99390000000000001</v>
      </c>
      <c r="K1319" s="25"/>
      <c r="L1319" s="25"/>
      <c r="M1319" s="25">
        <v>0.18709999999999999</v>
      </c>
    </row>
    <row r="1320" spans="1:13">
      <c r="A1320" s="82" t="s">
        <v>160</v>
      </c>
      <c r="B1320" s="13" t="s">
        <v>74</v>
      </c>
      <c r="C1320" s="13" t="s">
        <v>65</v>
      </c>
      <c r="D1320" s="13">
        <v>2013</v>
      </c>
      <c r="E1320" s="13">
        <v>2014</v>
      </c>
      <c r="F1320" s="13" t="s">
        <v>99</v>
      </c>
      <c r="G1320" s="23">
        <v>21193</v>
      </c>
      <c r="H1320" s="23">
        <v>41998</v>
      </c>
      <c r="I1320" s="45">
        <v>76832</v>
      </c>
      <c r="J1320" s="25">
        <v>0.91020000000000001</v>
      </c>
      <c r="K1320" s="25"/>
      <c r="L1320" s="25"/>
      <c r="M1320" s="25">
        <v>0</v>
      </c>
    </row>
    <row r="1321" spans="1:13">
      <c r="A1321" s="82" t="s">
        <v>161</v>
      </c>
      <c r="B1321" s="13" t="s">
        <v>74</v>
      </c>
      <c r="C1321" s="13" t="s">
        <v>65</v>
      </c>
      <c r="D1321" s="13">
        <v>2013</v>
      </c>
      <c r="E1321" s="13">
        <v>2014</v>
      </c>
      <c r="F1321" s="13" t="s">
        <v>99</v>
      </c>
      <c r="G1321" s="23">
        <v>18795</v>
      </c>
      <c r="H1321" s="23">
        <v>34664</v>
      </c>
      <c r="I1321" s="45">
        <v>78272</v>
      </c>
      <c r="J1321" s="25">
        <v>0.86099999999999999</v>
      </c>
      <c r="K1321" s="25"/>
      <c r="L1321" s="25"/>
      <c r="M1321" s="25">
        <v>0.18709999999999999</v>
      </c>
    </row>
    <row r="1322" spans="1:13">
      <c r="A1322" s="82" t="s">
        <v>162</v>
      </c>
      <c r="B1322" s="13" t="s">
        <v>75</v>
      </c>
      <c r="C1322" s="13" t="s">
        <v>65</v>
      </c>
      <c r="D1322" s="13">
        <v>2013</v>
      </c>
      <c r="E1322" s="13">
        <v>2014</v>
      </c>
      <c r="F1322" s="13" t="s">
        <v>99</v>
      </c>
      <c r="G1322" s="23">
        <v>41708</v>
      </c>
      <c r="H1322" s="23">
        <v>90962</v>
      </c>
      <c r="I1322" s="45">
        <v>152699</v>
      </c>
      <c r="J1322" s="25">
        <v>0.96150000000000002</v>
      </c>
      <c r="K1322" s="25"/>
      <c r="L1322" s="25"/>
      <c r="M1322" s="25">
        <v>0</v>
      </c>
    </row>
    <row r="1323" spans="1:13">
      <c r="A1323" s="82" t="s">
        <v>163</v>
      </c>
      <c r="B1323" s="13" t="s">
        <v>75</v>
      </c>
      <c r="C1323" s="13" t="s">
        <v>65</v>
      </c>
      <c r="D1323" s="13">
        <v>2013</v>
      </c>
      <c r="E1323" s="13">
        <v>2014</v>
      </c>
      <c r="F1323" s="13" t="s">
        <v>99</v>
      </c>
      <c r="G1323" s="23">
        <v>5126</v>
      </c>
      <c r="H1323" s="23">
        <v>12119</v>
      </c>
      <c r="I1323" s="45">
        <v>25565</v>
      </c>
      <c r="J1323" s="25">
        <v>0.98939999999999995</v>
      </c>
      <c r="K1323" s="25"/>
      <c r="L1323" s="25"/>
      <c r="M1323" s="25">
        <v>0.18709999999999999</v>
      </c>
    </row>
    <row r="1324" spans="1:13">
      <c r="A1324" s="82" t="s">
        <v>164</v>
      </c>
      <c r="B1324" s="13" t="s">
        <v>75</v>
      </c>
      <c r="C1324" s="13" t="s">
        <v>65</v>
      </c>
      <c r="D1324" s="13">
        <v>2013</v>
      </c>
      <c r="E1324" s="13">
        <v>2014</v>
      </c>
      <c r="F1324" s="13" t="s">
        <v>99</v>
      </c>
      <c r="G1324" s="23">
        <v>4481</v>
      </c>
      <c r="H1324" s="23">
        <v>10181</v>
      </c>
      <c r="I1324" s="45">
        <v>18265</v>
      </c>
      <c r="J1324" s="25">
        <v>0.91700000000000004</v>
      </c>
      <c r="K1324" s="25"/>
      <c r="L1324" s="25"/>
      <c r="M1324" s="25">
        <v>0.18709999999999999</v>
      </c>
    </row>
    <row r="1325" spans="1:13">
      <c r="A1325" s="82" t="s">
        <v>165</v>
      </c>
      <c r="B1325" s="13" t="s">
        <v>75</v>
      </c>
      <c r="C1325" s="13" t="s">
        <v>65</v>
      </c>
      <c r="D1325" s="13">
        <v>2013</v>
      </c>
      <c r="E1325" s="13">
        <v>2014</v>
      </c>
      <c r="F1325" s="13" t="s">
        <v>99</v>
      </c>
      <c r="G1325" s="23">
        <v>807</v>
      </c>
      <c r="H1325" s="23">
        <v>1561</v>
      </c>
      <c r="I1325" s="45">
        <v>3019</v>
      </c>
      <c r="J1325" s="25">
        <v>1</v>
      </c>
      <c r="K1325" s="25"/>
      <c r="L1325" s="25"/>
      <c r="M1325" s="25">
        <v>0.18709999999999999</v>
      </c>
    </row>
    <row r="1326" spans="1:13">
      <c r="A1326" s="82" t="s">
        <v>166</v>
      </c>
      <c r="B1326" s="13" t="s">
        <v>74</v>
      </c>
      <c r="C1326" s="13" t="s">
        <v>65</v>
      </c>
      <c r="D1326" s="13">
        <v>2013</v>
      </c>
      <c r="E1326" s="13">
        <v>2014</v>
      </c>
      <c r="F1326" s="13" t="s">
        <v>99</v>
      </c>
      <c r="G1326" s="23">
        <v>47423</v>
      </c>
      <c r="H1326" s="23">
        <v>116505</v>
      </c>
      <c r="I1326" s="45">
        <v>187371</v>
      </c>
      <c r="J1326" s="25">
        <v>1</v>
      </c>
      <c r="K1326" s="25"/>
      <c r="L1326" s="25"/>
      <c r="M1326" s="25">
        <v>7.7999999999999996E-3</v>
      </c>
    </row>
    <row r="1327" spans="1:13">
      <c r="A1327" s="82" t="s">
        <v>167</v>
      </c>
      <c r="B1327" s="13" t="s">
        <v>75</v>
      </c>
      <c r="C1327" s="13" t="s">
        <v>65</v>
      </c>
      <c r="D1327" s="13">
        <v>2013</v>
      </c>
      <c r="E1327" s="13">
        <v>2014</v>
      </c>
      <c r="F1327" s="13" t="s">
        <v>99</v>
      </c>
      <c r="G1327" s="23">
        <v>2821</v>
      </c>
      <c r="H1327" s="23">
        <v>5192</v>
      </c>
      <c r="I1327" s="45">
        <v>8660</v>
      </c>
      <c r="J1327" s="25">
        <v>0.88590000000000002</v>
      </c>
      <c r="K1327" s="25"/>
      <c r="L1327" s="25"/>
      <c r="M1327" s="25">
        <v>0.18709999999999999</v>
      </c>
    </row>
    <row r="1328" spans="1:13">
      <c r="A1328" s="82" t="s">
        <v>168</v>
      </c>
      <c r="B1328" s="13" t="s">
        <v>74</v>
      </c>
      <c r="C1328" s="13" t="s">
        <v>65</v>
      </c>
      <c r="D1328" s="13">
        <v>2013</v>
      </c>
      <c r="E1328" s="13">
        <v>2014</v>
      </c>
      <c r="F1328" s="13" t="s">
        <v>99</v>
      </c>
      <c r="G1328" s="23">
        <v>33194</v>
      </c>
      <c r="H1328" s="23">
        <v>69194</v>
      </c>
      <c r="I1328" s="45">
        <v>145340</v>
      </c>
      <c r="J1328" s="25">
        <v>0.94510000000000005</v>
      </c>
      <c r="K1328" s="25"/>
      <c r="L1328" s="25"/>
      <c r="M1328" s="25">
        <v>1.3899999999999999E-2</v>
      </c>
    </row>
    <row r="1329" spans="1:30">
      <c r="A1329" s="82" t="s">
        <v>169</v>
      </c>
      <c r="B1329" s="13" t="s">
        <v>74</v>
      </c>
      <c r="C1329" s="13" t="s">
        <v>65</v>
      </c>
      <c r="D1329" s="13">
        <v>2013</v>
      </c>
      <c r="E1329" s="13">
        <v>2014</v>
      </c>
      <c r="F1329" s="13" t="s">
        <v>99</v>
      </c>
      <c r="G1329" s="23">
        <v>8184</v>
      </c>
      <c r="H1329" s="23">
        <v>17295</v>
      </c>
      <c r="I1329" s="45">
        <v>36278</v>
      </c>
      <c r="J1329" s="25">
        <v>0.88</v>
      </c>
      <c r="K1329" s="25"/>
      <c r="L1329" s="25"/>
      <c r="M1329" s="25">
        <v>0.18709999999999999</v>
      </c>
    </row>
    <row r="1330" spans="1:30">
      <c r="A1330" s="82" t="s">
        <v>170</v>
      </c>
      <c r="B1330" s="13" t="s">
        <v>75</v>
      </c>
      <c r="C1330" s="13" t="s">
        <v>65</v>
      </c>
      <c r="D1330" s="13">
        <v>2013</v>
      </c>
      <c r="E1330" s="13">
        <v>2014</v>
      </c>
      <c r="F1330" s="13" t="s">
        <v>99</v>
      </c>
      <c r="G1330" s="23">
        <v>5694</v>
      </c>
      <c r="H1330" s="23">
        <v>12695</v>
      </c>
      <c r="I1330" s="45">
        <v>20900</v>
      </c>
      <c r="J1330" s="25">
        <v>0.96879999999999999</v>
      </c>
      <c r="K1330" s="25"/>
      <c r="L1330" s="25"/>
      <c r="M1330" s="25">
        <v>0.18709999999999999</v>
      </c>
    </row>
    <row r="1331" spans="1:30">
      <c r="A1331" s="48" t="s">
        <v>276</v>
      </c>
      <c r="B1331" s="13" t="s">
        <v>66</v>
      </c>
      <c r="C1331" s="13" t="s">
        <v>187</v>
      </c>
      <c r="D1331" s="13">
        <v>2013</v>
      </c>
      <c r="E1331" s="13">
        <v>2014</v>
      </c>
      <c r="F1331" s="13" t="s">
        <v>99</v>
      </c>
      <c r="G1331" s="110"/>
      <c r="H1331" s="110"/>
      <c r="I1331" s="110"/>
      <c r="J1331" s="111"/>
      <c r="K1331" s="111"/>
      <c r="L1331" s="25">
        <v>0.254</v>
      </c>
      <c r="M1331" s="25">
        <v>5.3999999999999999E-2</v>
      </c>
    </row>
    <row r="1332" spans="1:30">
      <c r="A1332" s="48" t="s">
        <v>171</v>
      </c>
      <c r="B1332" s="13" t="s">
        <v>66</v>
      </c>
      <c r="C1332" s="13" t="s">
        <v>187</v>
      </c>
      <c r="D1332" s="13">
        <v>2013</v>
      </c>
      <c r="E1332" s="13">
        <v>2014</v>
      </c>
      <c r="F1332" s="13" t="s">
        <v>99</v>
      </c>
      <c r="G1332" s="23">
        <v>1983029</v>
      </c>
      <c r="H1332" s="23">
        <v>4305556</v>
      </c>
      <c r="I1332" s="45">
        <v>8621944</v>
      </c>
      <c r="J1332" s="25">
        <v>0.96909999999999996</v>
      </c>
      <c r="K1332" s="25"/>
      <c r="L1332" s="25"/>
      <c r="M1332" s="25">
        <v>4.9200000000000001E-2</v>
      </c>
      <c r="N1332" s="13"/>
      <c r="O1332" s="13"/>
      <c r="P1332" s="13"/>
      <c r="Q1332" s="13"/>
      <c r="R1332" s="13"/>
      <c r="S1332" s="13"/>
      <c r="T1332" s="13"/>
      <c r="U1332" s="13"/>
      <c r="V1332" s="13"/>
      <c r="W1332" s="13"/>
      <c r="X1332" s="13"/>
      <c r="Y1332" s="13"/>
      <c r="Z1332" s="13"/>
      <c r="AA1332" s="13"/>
      <c r="AB1332" s="13"/>
      <c r="AC1332" s="13"/>
      <c r="AD1332" s="13"/>
    </row>
    <row r="1333" spans="1:30">
      <c r="A1333" s="48" t="s">
        <v>172</v>
      </c>
      <c r="B1333" s="13" t="s">
        <v>74</v>
      </c>
      <c r="C1333" s="13" t="s">
        <v>187</v>
      </c>
      <c r="D1333" s="13">
        <v>2013</v>
      </c>
      <c r="E1333" s="13">
        <v>2014</v>
      </c>
      <c r="F1333" s="13" t="s">
        <v>99</v>
      </c>
      <c r="G1333" s="23">
        <v>64589</v>
      </c>
      <c r="H1333" s="23">
        <v>129422</v>
      </c>
      <c r="I1333" s="45">
        <v>276832</v>
      </c>
      <c r="J1333" s="25">
        <v>0.89629999999999999</v>
      </c>
      <c r="K1333" s="25"/>
      <c r="L1333" s="25"/>
      <c r="M1333" s="25">
        <v>1.0500000000000001E-2</v>
      </c>
    </row>
    <row r="1334" spans="1:30">
      <c r="A1334" s="48" t="s">
        <v>173</v>
      </c>
      <c r="B1334" s="13" t="s">
        <v>75</v>
      </c>
      <c r="C1334" s="13" t="s">
        <v>187</v>
      </c>
      <c r="D1334" s="13">
        <v>2013</v>
      </c>
      <c r="E1334" s="13">
        <v>2014</v>
      </c>
      <c r="F1334" s="13" t="s">
        <v>99</v>
      </c>
      <c r="G1334" s="23">
        <v>95</v>
      </c>
      <c r="H1334" s="23">
        <v>160</v>
      </c>
      <c r="I1334" s="45">
        <v>202</v>
      </c>
      <c r="J1334" s="25">
        <v>1</v>
      </c>
      <c r="K1334" s="25"/>
      <c r="L1334" s="25"/>
      <c r="M1334" s="25">
        <v>0.19070000000000001</v>
      </c>
    </row>
    <row r="1335" spans="1:30">
      <c r="A1335" s="48" t="s">
        <v>174</v>
      </c>
      <c r="B1335" s="13" t="s">
        <v>75</v>
      </c>
      <c r="C1335" s="13" t="s">
        <v>187</v>
      </c>
      <c r="D1335" s="13">
        <v>2013</v>
      </c>
      <c r="E1335" s="13">
        <v>2014</v>
      </c>
      <c r="F1335" s="13" t="s">
        <v>99</v>
      </c>
      <c r="G1335" s="23">
        <v>1670</v>
      </c>
      <c r="H1335" s="23">
        <v>3243</v>
      </c>
      <c r="I1335" s="45">
        <v>4932</v>
      </c>
      <c r="J1335" s="25">
        <v>0.96550000000000002</v>
      </c>
      <c r="K1335" s="25"/>
      <c r="L1335" s="25"/>
      <c r="M1335" s="25">
        <v>0.19070000000000001</v>
      </c>
    </row>
    <row r="1336" spans="1:30">
      <c r="A1336" s="48" t="s">
        <v>175</v>
      </c>
      <c r="B1336" s="13" t="s">
        <v>75</v>
      </c>
      <c r="C1336" s="13" t="s">
        <v>187</v>
      </c>
      <c r="D1336" s="13">
        <v>2013</v>
      </c>
      <c r="E1336" s="13">
        <v>2014</v>
      </c>
      <c r="F1336" s="13" t="s">
        <v>99</v>
      </c>
      <c r="G1336" s="23">
        <v>14739</v>
      </c>
      <c r="H1336" s="23">
        <v>30016</v>
      </c>
      <c r="I1336" s="45">
        <v>54453</v>
      </c>
      <c r="J1336" s="25">
        <v>0.91269999999999996</v>
      </c>
      <c r="K1336" s="25"/>
      <c r="L1336" s="25"/>
      <c r="M1336" s="25">
        <v>0.19070000000000001</v>
      </c>
    </row>
    <row r="1337" spans="1:30">
      <c r="A1337" s="48" t="s">
        <v>176</v>
      </c>
      <c r="B1337" s="13" t="s">
        <v>75</v>
      </c>
      <c r="C1337" s="13" t="s">
        <v>187</v>
      </c>
      <c r="D1337" s="13">
        <v>2013</v>
      </c>
      <c r="E1337" s="13">
        <v>2014</v>
      </c>
      <c r="F1337" s="13" t="s">
        <v>99</v>
      </c>
      <c r="G1337" s="23">
        <v>2594</v>
      </c>
      <c r="H1337" s="23">
        <v>4937</v>
      </c>
      <c r="I1337" s="45">
        <v>7216</v>
      </c>
      <c r="J1337" s="25">
        <v>0.98580000000000001</v>
      </c>
      <c r="K1337" s="25"/>
      <c r="L1337" s="25"/>
      <c r="M1337" s="25">
        <v>0.19070000000000001</v>
      </c>
    </row>
    <row r="1338" spans="1:30">
      <c r="A1338" s="48" t="s">
        <v>177</v>
      </c>
      <c r="B1338" s="13" t="s">
        <v>75</v>
      </c>
      <c r="C1338" s="13" t="s">
        <v>187</v>
      </c>
      <c r="D1338" s="13">
        <v>2013</v>
      </c>
      <c r="E1338" s="13">
        <v>2014</v>
      </c>
      <c r="F1338" s="13" t="s">
        <v>99</v>
      </c>
      <c r="G1338" s="23">
        <v>703</v>
      </c>
      <c r="H1338" s="23">
        <v>1673</v>
      </c>
      <c r="I1338" s="45">
        <v>6238</v>
      </c>
      <c r="J1338" s="25">
        <v>0.90910000000000002</v>
      </c>
      <c r="K1338" s="25"/>
      <c r="L1338" s="25"/>
      <c r="M1338" s="25">
        <v>0.19070000000000001</v>
      </c>
    </row>
    <row r="1339" spans="1:30">
      <c r="A1339" s="48" t="s">
        <v>178</v>
      </c>
      <c r="B1339" s="13" t="s">
        <v>74</v>
      </c>
      <c r="C1339" s="13" t="s">
        <v>187</v>
      </c>
      <c r="D1339" s="13">
        <v>2013</v>
      </c>
      <c r="E1339" s="13">
        <v>2014</v>
      </c>
      <c r="F1339" s="13" t="s">
        <v>99</v>
      </c>
      <c r="G1339" s="23">
        <v>33899</v>
      </c>
      <c r="H1339" s="23">
        <v>70563</v>
      </c>
      <c r="I1339" s="45">
        <v>164465</v>
      </c>
      <c r="J1339" s="25">
        <v>0.8952</v>
      </c>
      <c r="K1339" s="25"/>
      <c r="L1339" s="25"/>
      <c r="M1339" s="25">
        <v>3.1199999999999999E-2</v>
      </c>
    </row>
    <row r="1340" spans="1:30">
      <c r="A1340" s="48" t="s">
        <v>179</v>
      </c>
      <c r="B1340" s="13" t="s">
        <v>75</v>
      </c>
      <c r="C1340" s="13" t="s">
        <v>187</v>
      </c>
      <c r="D1340" s="13">
        <v>2013</v>
      </c>
      <c r="E1340" s="13">
        <v>2014</v>
      </c>
      <c r="F1340" s="13" t="s">
        <v>99</v>
      </c>
      <c r="G1340" s="23">
        <v>2493</v>
      </c>
      <c r="H1340" s="23">
        <v>5083</v>
      </c>
      <c r="I1340" s="45">
        <v>8227</v>
      </c>
      <c r="J1340" s="25">
        <v>1</v>
      </c>
      <c r="K1340" s="25"/>
      <c r="L1340" s="25"/>
      <c r="M1340" s="25">
        <v>0.19070000000000001</v>
      </c>
    </row>
    <row r="1341" spans="1:30">
      <c r="A1341" s="48" t="s">
        <v>180</v>
      </c>
      <c r="B1341" s="13" t="s">
        <v>75</v>
      </c>
      <c r="C1341" s="13" t="s">
        <v>187</v>
      </c>
      <c r="D1341" s="13">
        <v>2013</v>
      </c>
      <c r="E1341" s="13">
        <v>2014</v>
      </c>
      <c r="F1341" s="13" t="s">
        <v>99</v>
      </c>
      <c r="G1341" s="23">
        <v>6300</v>
      </c>
      <c r="H1341" s="23">
        <v>11565</v>
      </c>
      <c r="I1341" s="45">
        <v>21951</v>
      </c>
      <c r="J1341" s="25">
        <v>0.98929999999999996</v>
      </c>
      <c r="K1341" s="25"/>
      <c r="L1341" s="25"/>
      <c r="M1341" s="25">
        <v>0.19070000000000001</v>
      </c>
    </row>
    <row r="1342" spans="1:30">
      <c r="A1342" s="82" t="s">
        <v>122</v>
      </c>
      <c r="B1342" s="13" t="s">
        <v>74</v>
      </c>
      <c r="C1342" s="13" t="s">
        <v>187</v>
      </c>
      <c r="D1342" s="13">
        <v>2013</v>
      </c>
      <c r="E1342" s="13">
        <v>2014</v>
      </c>
      <c r="F1342" s="13" t="s">
        <v>99</v>
      </c>
      <c r="G1342" s="23">
        <v>93244</v>
      </c>
      <c r="H1342" s="23">
        <v>223731</v>
      </c>
      <c r="I1342" s="45">
        <v>339030</v>
      </c>
      <c r="J1342" s="25">
        <v>0.93469999999999998</v>
      </c>
      <c r="K1342" s="25"/>
      <c r="L1342" s="25"/>
      <c r="M1342" s="25">
        <v>8.2000000000000007E-3</v>
      </c>
    </row>
    <row r="1343" spans="1:30">
      <c r="A1343" s="82" t="s">
        <v>123</v>
      </c>
      <c r="B1343" s="13" t="s">
        <v>75</v>
      </c>
      <c r="C1343" s="13" t="s">
        <v>187</v>
      </c>
      <c r="D1343" s="13">
        <v>2013</v>
      </c>
      <c r="E1343" s="13">
        <v>2014</v>
      </c>
      <c r="F1343" s="13" t="s">
        <v>99</v>
      </c>
      <c r="G1343" s="23">
        <v>1409</v>
      </c>
      <c r="H1343" s="23">
        <v>3459</v>
      </c>
      <c r="I1343" s="45">
        <v>8564</v>
      </c>
      <c r="J1343" s="25">
        <v>1</v>
      </c>
      <c r="K1343" s="25"/>
      <c r="L1343" s="25"/>
      <c r="M1343" s="25">
        <v>0.19070000000000001</v>
      </c>
    </row>
    <row r="1344" spans="1:30">
      <c r="A1344" s="82" t="s">
        <v>124</v>
      </c>
      <c r="B1344" s="13" t="s">
        <v>75</v>
      </c>
      <c r="C1344" s="13" t="s">
        <v>187</v>
      </c>
      <c r="D1344" s="13">
        <v>2013</v>
      </c>
      <c r="E1344" s="13">
        <v>2014</v>
      </c>
      <c r="F1344" s="13" t="s">
        <v>99</v>
      </c>
      <c r="G1344" s="23">
        <v>8950</v>
      </c>
      <c r="H1344" s="23">
        <v>16667</v>
      </c>
      <c r="I1344" s="45">
        <v>29983</v>
      </c>
      <c r="J1344" s="25">
        <v>0.95799999999999996</v>
      </c>
      <c r="K1344" s="25"/>
      <c r="L1344" s="25"/>
      <c r="M1344" s="25">
        <v>0.19070000000000001</v>
      </c>
    </row>
    <row r="1345" spans="1:13">
      <c r="A1345" s="82" t="s">
        <v>125</v>
      </c>
      <c r="B1345" s="13" t="s">
        <v>75</v>
      </c>
      <c r="C1345" s="13" t="s">
        <v>187</v>
      </c>
      <c r="D1345" s="13">
        <v>2013</v>
      </c>
      <c r="E1345" s="13">
        <v>2014</v>
      </c>
      <c r="F1345" s="13" t="s">
        <v>99</v>
      </c>
      <c r="G1345" s="23">
        <v>15090</v>
      </c>
      <c r="H1345" s="23">
        <v>38530</v>
      </c>
      <c r="I1345" s="45">
        <v>63642</v>
      </c>
      <c r="J1345" s="25">
        <v>0.90969999999999995</v>
      </c>
      <c r="K1345" s="25"/>
      <c r="L1345" s="25"/>
      <c r="M1345" s="25">
        <v>0.19070000000000001</v>
      </c>
    </row>
    <row r="1346" spans="1:13">
      <c r="A1346" s="82" t="s">
        <v>126</v>
      </c>
      <c r="B1346" s="13" t="s">
        <v>75</v>
      </c>
      <c r="C1346" s="13" t="s">
        <v>187</v>
      </c>
      <c r="D1346" s="13">
        <v>2013</v>
      </c>
      <c r="E1346" s="13">
        <v>2014</v>
      </c>
      <c r="F1346" s="13" t="s">
        <v>99</v>
      </c>
      <c r="G1346" s="23">
        <v>1010</v>
      </c>
      <c r="H1346" s="23">
        <v>2045</v>
      </c>
      <c r="I1346" s="45">
        <v>3763</v>
      </c>
      <c r="J1346" s="25">
        <v>1</v>
      </c>
      <c r="K1346" s="25"/>
      <c r="L1346" s="25"/>
      <c r="M1346" s="25">
        <v>0.19070000000000001</v>
      </c>
    </row>
    <row r="1347" spans="1:13">
      <c r="A1347" s="82" t="s">
        <v>127</v>
      </c>
      <c r="B1347" s="13" t="s">
        <v>75</v>
      </c>
      <c r="C1347" s="13" t="s">
        <v>187</v>
      </c>
      <c r="D1347" s="13">
        <v>2013</v>
      </c>
      <c r="E1347" s="13">
        <v>2014</v>
      </c>
      <c r="F1347" s="13" t="s">
        <v>99</v>
      </c>
      <c r="G1347" s="23">
        <v>59443</v>
      </c>
      <c r="H1347" s="23">
        <v>144200</v>
      </c>
      <c r="I1347" s="45">
        <v>266154</v>
      </c>
      <c r="J1347" s="25">
        <v>0.98460000000000003</v>
      </c>
      <c r="K1347" s="25"/>
      <c r="L1347" s="25"/>
      <c r="M1347" s="25">
        <v>4.0300000000000002E-2</v>
      </c>
    </row>
    <row r="1348" spans="1:13">
      <c r="A1348" s="82" t="s">
        <v>128</v>
      </c>
      <c r="B1348" s="13" t="s">
        <v>75</v>
      </c>
      <c r="C1348" s="13" t="s">
        <v>187</v>
      </c>
      <c r="D1348" s="13">
        <v>2013</v>
      </c>
      <c r="E1348" s="13">
        <v>2014</v>
      </c>
      <c r="F1348" s="13" t="s">
        <v>99</v>
      </c>
      <c r="G1348" s="23">
        <v>9796</v>
      </c>
      <c r="H1348" s="23">
        <v>23160</v>
      </c>
      <c r="I1348" s="45">
        <v>39831</v>
      </c>
      <c r="J1348" s="25">
        <v>0.98850000000000005</v>
      </c>
      <c r="K1348" s="25"/>
      <c r="L1348" s="25"/>
      <c r="M1348" s="25">
        <v>0.19070000000000001</v>
      </c>
    </row>
    <row r="1349" spans="1:13">
      <c r="A1349" s="82" t="s">
        <v>129</v>
      </c>
      <c r="B1349" s="13" t="s">
        <v>75</v>
      </c>
      <c r="C1349" s="13" t="s">
        <v>187</v>
      </c>
      <c r="D1349" s="13">
        <v>2013</v>
      </c>
      <c r="E1349" s="13">
        <v>2014</v>
      </c>
      <c r="F1349" s="13" t="s">
        <v>99</v>
      </c>
      <c r="G1349" s="23">
        <v>5164</v>
      </c>
      <c r="H1349" s="23">
        <v>10389</v>
      </c>
      <c r="I1349" s="45">
        <v>19670</v>
      </c>
      <c r="J1349" s="25">
        <v>0.7974</v>
      </c>
      <c r="K1349" s="25"/>
      <c r="L1349" s="25"/>
      <c r="M1349" s="25">
        <v>0.19070000000000001</v>
      </c>
    </row>
    <row r="1350" spans="1:13">
      <c r="A1350" s="82" t="s">
        <v>130</v>
      </c>
      <c r="B1350" s="13" t="s">
        <v>75</v>
      </c>
      <c r="C1350" s="13" t="s">
        <v>187</v>
      </c>
      <c r="D1350" s="13">
        <v>2013</v>
      </c>
      <c r="E1350" s="13">
        <v>2014</v>
      </c>
      <c r="F1350" s="13" t="s">
        <v>99</v>
      </c>
      <c r="G1350" s="23">
        <v>1454</v>
      </c>
      <c r="H1350" s="23">
        <v>3055</v>
      </c>
      <c r="I1350" s="45">
        <v>5127</v>
      </c>
      <c r="J1350" s="25">
        <v>0.91669999999999996</v>
      </c>
      <c r="K1350" s="25"/>
      <c r="L1350" s="25"/>
      <c r="M1350" s="25">
        <v>0.19070000000000001</v>
      </c>
    </row>
    <row r="1351" spans="1:13">
      <c r="A1351" s="82" t="s">
        <v>131</v>
      </c>
      <c r="B1351" s="13" t="s">
        <v>76</v>
      </c>
      <c r="C1351" s="13" t="s">
        <v>187</v>
      </c>
      <c r="D1351" s="13">
        <v>2013</v>
      </c>
      <c r="E1351" s="13">
        <v>2014</v>
      </c>
      <c r="F1351" s="13" t="s">
        <v>99</v>
      </c>
      <c r="G1351" s="23">
        <v>565338</v>
      </c>
      <c r="H1351" s="23">
        <v>1168502</v>
      </c>
      <c r="I1351" s="45">
        <v>2650281</v>
      </c>
      <c r="J1351" s="25">
        <v>0.97289999999999999</v>
      </c>
      <c r="K1351" s="25"/>
      <c r="L1351" s="25"/>
      <c r="M1351" s="25">
        <v>4.1300000000000003E-2</v>
      </c>
    </row>
    <row r="1352" spans="1:13">
      <c r="A1352" s="82" t="s">
        <v>132</v>
      </c>
      <c r="B1352" s="13" t="s">
        <v>75</v>
      </c>
      <c r="C1352" s="13" t="s">
        <v>187</v>
      </c>
      <c r="D1352" s="13">
        <v>2013</v>
      </c>
      <c r="E1352" s="13">
        <v>2014</v>
      </c>
      <c r="F1352" s="13" t="s">
        <v>99</v>
      </c>
      <c r="G1352" s="23">
        <v>10688</v>
      </c>
      <c r="H1352" s="23">
        <v>27023</v>
      </c>
      <c r="I1352" s="45">
        <v>50384</v>
      </c>
      <c r="J1352" s="25">
        <v>0.98380000000000001</v>
      </c>
      <c r="K1352" s="25"/>
      <c r="L1352" s="25"/>
      <c r="M1352" s="25">
        <v>0.19070000000000001</v>
      </c>
    </row>
    <row r="1353" spans="1:13">
      <c r="A1353" s="82" t="s">
        <v>133</v>
      </c>
      <c r="B1353" s="13" t="s">
        <v>75</v>
      </c>
      <c r="C1353" s="13" t="s">
        <v>187</v>
      </c>
      <c r="D1353" s="13">
        <v>2013</v>
      </c>
      <c r="E1353" s="13">
        <v>2014</v>
      </c>
      <c r="F1353" s="13" t="s">
        <v>99</v>
      </c>
      <c r="G1353" s="23">
        <v>5830</v>
      </c>
      <c r="H1353" s="23">
        <v>9853</v>
      </c>
      <c r="I1353" s="45">
        <v>26204</v>
      </c>
      <c r="J1353" s="25">
        <v>0.95040000000000002</v>
      </c>
      <c r="K1353" s="25"/>
      <c r="L1353" s="25"/>
      <c r="M1353" s="25">
        <v>0.19070000000000001</v>
      </c>
    </row>
    <row r="1354" spans="1:13">
      <c r="A1354" s="82" t="s">
        <v>134</v>
      </c>
      <c r="B1354" s="13" t="s">
        <v>75</v>
      </c>
      <c r="C1354" s="13" t="s">
        <v>187</v>
      </c>
      <c r="D1354" s="13">
        <v>2013</v>
      </c>
      <c r="E1354" s="13">
        <v>2014</v>
      </c>
      <c r="F1354" s="13" t="s">
        <v>99</v>
      </c>
      <c r="G1354" s="23">
        <v>986</v>
      </c>
      <c r="H1354" s="23">
        <v>1989</v>
      </c>
      <c r="I1354" s="45">
        <v>3076</v>
      </c>
      <c r="J1354" s="25">
        <v>0.90910000000000002</v>
      </c>
      <c r="K1354" s="25"/>
      <c r="L1354" s="25"/>
      <c r="M1354" s="25">
        <v>0.19070000000000001</v>
      </c>
    </row>
    <row r="1355" spans="1:13">
      <c r="A1355" s="82" t="s">
        <v>135</v>
      </c>
      <c r="B1355" s="13" t="s">
        <v>75</v>
      </c>
      <c r="C1355" s="13" t="s">
        <v>187</v>
      </c>
      <c r="D1355" s="13">
        <v>2013</v>
      </c>
      <c r="E1355" s="13">
        <v>2014</v>
      </c>
      <c r="F1355" s="13" t="s">
        <v>99</v>
      </c>
      <c r="G1355" s="23">
        <v>7114</v>
      </c>
      <c r="H1355" s="23">
        <v>13167</v>
      </c>
      <c r="I1355" s="45">
        <v>26232</v>
      </c>
      <c r="J1355" s="25">
        <v>0.98280000000000001</v>
      </c>
      <c r="K1355" s="25"/>
      <c r="L1355" s="25"/>
      <c r="M1355" s="25">
        <v>0.19070000000000001</v>
      </c>
    </row>
    <row r="1356" spans="1:13">
      <c r="A1356" s="82" t="s">
        <v>136</v>
      </c>
      <c r="B1356" s="13" t="s">
        <v>75</v>
      </c>
      <c r="C1356" s="13" t="s">
        <v>187</v>
      </c>
      <c r="D1356" s="13">
        <v>2013</v>
      </c>
      <c r="E1356" s="13">
        <v>2014</v>
      </c>
      <c r="F1356" s="13" t="s">
        <v>99</v>
      </c>
      <c r="G1356" s="23">
        <v>22789</v>
      </c>
      <c r="H1356" s="23">
        <v>54635</v>
      </c>
      <c r="I1356" s="45">
        <v>95352</v>
      </c>
      <c r="J1356" s="25">
        <v>0.97350000000000003</v>
      </c>
      <c r="K1356" s="25"/>
      <c r="L1356" s="25"/>
      <c r="M1356" s="25">
        <v>0</v>
      </c>
    </row>
    <row r="1357" spans="1:13">
      <c r="A1357" s="82" t="s">
        <v>137</v>
      </c>
      <c r="B1357" s="13" t="s">
        <v>75</v>
      </c>
      <c r="C1357" s="13" t="s">
        <v>187</v>
      </c>
      <c r="D1357" s="13">
        <v>2013</v>
      </c>
      <c r="E1357" s="13">
        <v>2014</v>
      </c>
      <c r="F1357" s="13" t="s">
        <v>99</v>
      </c>
      <c r="G1357" s="23">
        <v>418</v>
      </c>
      <c r="H1357" s="23">
        <v>947</v>
      </c>
      <c r="I1357" s="45">
        <v>2109</v>
      </c>
      <c r="J1357" s="25">
        <v>1</v>
      </c>
      <c r="K1357" s="25"/>
      <c r="L1357" s="25"/>
      <c r="M1357" s="25">
        <v>0.19070000000000001</v>
      </c>
    </row>
    <row r="1358" spans="1:13">
      <c r="A1358" s="82" t="s">
        <v>138</v>
      </c>
      <c r="B1358" s="13" t="s">
        <v>75</v>
      </c>
      <c r="C1358" s="13" t="s">
        <v>187</v>
      </c>
      <c r="D1358" s="13">
        <v>2013</v>
      </c>
      <c r="E1358" s="13">
        <v>2014</v>
      </c>
      <c r="F1358" s="13" t="s">
        <v>99</v>
      </c>
      <c r="G1358" s="23">
        <v>408</v>
      </c>
      <c r="H1358" s="23">
        <v>667</v>
      </c>
      <c r="I1358" s="45">
        <v>1968</v>
      </c>
      <c r="J1358" s="25">
        <v>0.89059999999999995</v>
      </c>
      <c r="K1358" s="25"/>
      <c r="L1358" s="25"/>
      <c r="M1358" s="25">
        <v>0.19070000000000001</v>
      </c>
    </row>
    <row r="1359" spans="1:13">
      <c r="A1359" s="82" t="s">
        <v>139</v>
      </c>
      <c r="B1359" s="13" t="s">
        <v>75</v>
      </c>
      <c r="C1359" s="13" t="s">
        <v>187</v>
      </c>
      <c r="D1359" s="13">
        <v>2013</v>
      </c>
      <c r="E1359" s="13">
        <v>2014</v>
      </c>
      <c r="F1359" s="13" t="s">
        <v>99</v>
      </c>
      <c r="G1359" s="23">
        <v>19504</v>
      </c>
      <c r="H1359" s="23">
        <v>44190</v>
      </c>
      <c r="I1359" s="45">
        <v>117572</v>
      </c>
      <c r="J1359" s="25">
        <v>1</v>
      </c>
      <c r="K1359" s="25"/>
      <c r="L1359" s="25"/>
      <c r="M1359" s="25">
        <v>9.9299999999999999E-2</v>
      </c>
    </row>
    <row r="1360" spans="1:13">
      <c r="A1360" s="82" t="s">
        <v>140</v>
      </c>
      <c r="B1360" s="13" t="s">
        <v>75</v>
      </c>
      <c r="C1360" s="13" t="s">
        <v>187</v>
      </c>
      <c r="D1360" s="13">
        <v>2013</v>
      </c>
      <c r="E1360" s="13">
        <v>2014</v>
      </c>
      <c r="F1360" s="13" t="s">
        <v>99</v>
      </c>
      <c r="G1360" s="23">
        <v>3210</v>
      </c>
      <c r="H1360" s="23">
        <v>6702</v>
      </c>
      <c r="I1360" s="45">
        <v>21106</v>
      </c>
      <c r="J1360" s="25">
        <v>0.73499999999999999</v>
      </c>
      <c r="K1360" s="25"/>
      <c r="L1360" s="25"/>
      <c r="M1360" s="25">
        <v>0.19070000000000001</v>
      </c>
    </row>
    <row r="1361" spans="1:13">
      <c r="A1361" s="82" t="s">
        <v>141</v>
      </c>
      <c r="B1361" s="13" t="s">
        <v>75</v>
      </c>
      <c r="C1361" s="13" t="s">
        <v>187</v>
      </c>
      <c r="D1361" s="13">
        <v>2013</v>
      </c>
      <c r="E1361" s="13">
        <v>2014</v>
      </c>
      <c r="F1361" s="13" t="s">
        <v>99</v>
      </c>
      <c r="G1361" s="23">
        <v>3904</v>
      </c>
      <c r="H1361" s="23">
        <v>7428</v>
      </c>
      <c r="I1361" s="45">
        <v>14093</v>
      </c>
      <c r="J1361" s="25">
        <v>1</v>
      </c>
      <c r="K1361" s="25"/>
      <c r="L1361" s="25"/>
      <c r="M1361" s="25">
        <v>0.19070000000000001</v>
      </c>
    </row>
    <row r="1362" spans="1:13">
      <c r="A1362" s="82" t="s">
        <v>142</v>
      </c>
      <c r="B1362" s="13" t="s">
        <v>74</v>
      </c>
      <c r="C1362" s="13" t="s">
        <v>187</v>
      </c>
      <c r="D1362" s="13">
        <v>2013</v>
      </c>
      <c r="E1362" s="13">
        <v>2014</v>
      </c>
      <c r="F1362" s="13" t="s">
        <v>99</v>
      </c>
      <c r="G1362" s="23">
        <v>111021</v>
      </c>
      <c r="H1362" s="23">
        <v>243798</v>
      </c>
      <c r="I1362" s="45">
        <v>554858</v>
      </c>
      <c r="J1362" s="25">
        <v>0.99329999999999996</v>
      </c>
      <c r="K1362" s="25"/>
      <c r="L1362" s="25"/>
      <c r="M1362" s="25">
        <v>1.2999999999999999E-2</v>
      </c>
    </row>
    <row r="1363" spans="1:13">
      <c r="A1363" s="82" t="s">
        <v>143</v>
      </c>
      <c r="B1363" s="13" t="s">
        <v>74</v>
      </c>
      <c r="C1363" s="13" t="s">
        <v>187</v>
      </c>
      <c r="D1363" s="13">
        <v>2013</v>
      </c>
      <c r="E1363" s="13">
        <v>2014</v>
      </c>
      <c r="F1363" s="13" t="s">
        <v>99</v>
      </c>
      <c r="G1363" s="23">
        <v>8928</v>
      </c>
      <c r="H1363" s="23">
        <v>18317</v>
      </c>
      <c r="I1363" s="45">
        <v>36630</v>
      </c>
      <c r="J1363" s="25">
        <v>0.99390000000000001</v>
      </c>
      <c r="K1363" s="25"/>
      <c r="L1363" s="25"/>
      <c r="M1363" s="25">
        <v>0.19070000000000001</v>
      </c>
    </row>
    <row r="1364" spans="1:13">
      <c r="A1364" s="82" t="s">
        <v>144</v>
      </c>
      <c r="B1364" s="13" t="s">
        <v>75</v>
      </c>
      <c r="C1364" s="13" t="s">
        <v>187</v>
      </c>
      <c r="D1364" s="13">
        <v>2013</v>
      </c>
      <c r="E1364" s="13">
        <v>2014</v>
      </c>
      <c r="F1364" s="13" t="s">
        <v>99</v>
      </c>
      <c r="G1364" s="23">
        <v>817</v>
      </c>
      <c r="H1364" s="23">
        <v>1662</v>
      </c>
      <c r="I1364" s="45">
        <v>3424</v>
      </c>
      <c r="J1364" s="25">
        <v>1</v>
      </c>
      <c r="K1364" s="25"/>
      <c r="L1364" s="25"/>
      <c r="M1364" s="25">
        <v>0.19070000000000001</v>
      </c>
    </row>
    <row r="1365" spans="1:13">
      <c r="A1365" s="82" t="s">
        <v>145</v>
      </c>
      <c r="B1365" s="13" t="s">
        <v>75</v>
      </c>
      <c r="C1365" s="13" t="s">
        <v>187</v>
      </c>
      <c r="D1365" s="13">
        <v>2013</v>
      </c>
      <c r="E1365" s="13">
        <v>2014</v>
      </c>
      <c r="F1365" s="13" t="s">
        <v>99</v>
      </c>
      <c r="G1365" s="23">
        <v>119763</v>
      </c>
      <c r="H1365" s="23">
        <v>286035</v>
      </c>
      <c r="I1365" s="45">
        <v>501081</v>
      </c>
      <c r="J1365" s="25">
        <v>0.99570000000000003</v>
      </c>
      <c r="K1365" s="25"/>
      <c r="L1365" s="25"/>
      <c r="M1365" s="25">
        <v>3.6900000000000002E-2</v>
      </c>
    </row>
    <row r="1366" spans="1:13">
      <c r="A1366" s="82" t="s">
        <v>146</v>
      </c>
      <c r="B1366" s="13" t="s">
        <v>74</v>
      </c>
      <c r="C1366" s="13" t="s">
        <v>187</v>
      </c>
      <c r="D1366" s="13">
        <v>2013</v>
      </c>
      <c r="E1366" s="13">
        <v>2014</v>
      </c>
      <c r="F1366" s="13" t="s">
        <v>99</v>
      </c>
      <c r="G1366" s="23">
        <v>97040</v>
      </c>
      <c r="H1366" s="23">
        <v>214372</v>
      </c>
      <c r="I1366" s="45">
        <v>361566</v>
      </c>
      <c r="J1366" s="25">
        <v>0.98199999999999998</v>
      </c>
      <c r="K1366" s="25"/>
      <c r="L1366" s="25"/>
      <c r="M1366" s="25">
        <v>5.0000000000000001E-3</v>
      </c>
    </row>
    <row r="1367" spans="1:13">
      <c r="A1367" s="82" t="s">
        <v>147</v>
      </c>
      <c r="B1367" s="13" t="s">
        <v>75</v>
      </c>
      <c r="C1367" s="13" t="s">
        <v>187</v>
      </c>
      <c r="D1367" s="13">
        <v>2013</v>
      </c>
      <c r="E1367" s="13">
        <v>2014</v>
      </c>
      <c r="F1367" s="13" t="s">
        <v>99</v>
      </c>
      <c r="G1367" s="23">
        <v>2583</v>
      </c>
      <c r="H1367" s="23">
        <v>6001</v>
      </c>
      <c r="I1367" s="45">
        <v>12519</v>
      </c>
      <c r="J1367" s="25">
        <v>0.97260000000000002</v>
      </c>
      <c r="K1367" s="25"/>
      <c r="L1367" s="25"/>
      <c r="M1367" s="25">
        <v>0.19070000000000001</v>
      </c>
    </row>
    <row r="1368" spans="1:13">
      <c r="A1368" s="82" t="s">
        <v>148</v>
      </c>
      <c r="B1368" s="13" t="s">
        <v>75</v>
      </c>
      <c r="C1368" s="13" t="s">
        <v>187</v>
      </c>
      <c r="D1368" s="13">
        <v>2013</v>
      </c>
      <c r="E1368" s="13">
        <v>2014</v>
      </c>
      <c r="F1368" s="13" t="s">
        <v>99</v>
      </c>
      <c r="G1368" s="23">
        <v>163026</v>
      </c>
      <c r="H1368" s="23">
        <v>378668</v>
      </c>
      <c r="I1368" s="45">
        <v>564475</v>
      </c>
      <c r="J1368" s="25">
        <v>0.99739999999999995</v>
      </c>
      <c r="K1368" s="25"/>
      <c r="L1368" s="25"/>
      <c r="M1368" s="25">
        <v>0</v>
      </c>
    </row>
    <row r="1369" spans="1:13">
      <c r="A1369" s="82" t="s">
        <v>149</v>
      </c>
      <c r="B1369" s="13" t="s">
        <v>74</v>
      </c>
      <c r="C1369" s="13" t="s">
        <v>187</v>
      </c>
      <c r="D1369" s="13">
        <v>2013</v>
      </c>
      <c r="E1369" s="13">
        <v>2014</v>
      </c>
      <c r="F1369" s="13" t="s">
        <v>99</v>
      </c>
      <c r="G1369" s="23">
        <v>127407</v>
      </c>
      <c r="H1369" s="23">
        <v>272631</v>
      </c>
      <c r="I1369" s="45">
        <v>524918</v>
      </c>
      <c r="J1369" s="25">
        <v>0.97760000000000002</v>
      </c>
      <c r="K1369" s="25"/>
      <c r="L1369" s="25"/>
      <c r="M1369" s="25">
        <v>0.01</v>
      </c>
    </row>
    <row r="1370" spans="1:13">
      <c r="A1370" s="82" t="s">
        <v>150</v>
      </c>
      <c r="B1370" s="13" t="s">
        <v>74</v>
      </c>
      <c r="C1370" s="13" t="s">
        <v>187</v>
      </c>
      <c r="D1370" s="13">
        <v>2013</v>
      </c>
      <c r="E1370" s="13">
        <v>2014</v>
      </c>
      <c r="F1370" s="13" t="s">
        <v>99</v>
      </c>
      <c r="G1370" s="23">
        <v>32431</v>
      </c>
      <c r="H1370" s="23">
        <v>51005</v>
      </c>
      <c r="I1370" s="45">
        <v>145191</v>
      </c>
      <c r="J1370" s="25">
        <v>0.98029999999999995</v>
      </c>
      <c r="K1370" s="25"/>
      <c r="L1370" s="25"/>
      <c r="M1370" s="25">
        <v>5.62E-2</v>
      </c>
    </row>
    <row r="1371" spans="1:13">
      <c r="A1371" s="82" t="s">
        <v>151</v>
      </c>
      <c r="B1371" s="13" t="s">
        <v>75</v>
      </c>
      <c r="C1371" s="13" t="s">
        <v>187</v>
      </c>
      <c r="D1371" s="13">
        <v>2013</v>
      </c>
      <c r="E1371" s="13">
        <v>2014</v>
      </c>
      <c r="F1371" s="13" t="s">
        <v>99</v>
      </c>
      <c r="G1371" s="23">
        <v>47368</v>
      </c>
      <c r="H1371" s="23">
        <v>113378</v>
      </c>
      <c r="I1371" s="45">
        <v>203300</v>
      </c>
      <c r="J1371" s="25">
        <v>0.99470000000000003</v>
      </c>
      <c r="K1371" s="25"/>
      <c r="L1371" s="25"/>
      <c r="M1371" s="25">
        <v>7.4300000000000005E-2</v>
      </c>
    </row>
    <row r="1372" spans="1:13">
      <c r="A1372" s="82" t="s">
        <v>152</v>
      </c>
      <c r="B1372" s="13" t="s">
        <v>74</v>
      </c>
      <c r="C1372" s="13" t="s">
        <v>187</v>
      </c>
      <c r="D1372" s="13">
        <v>2013</v>
      </c>
      <c r="E1372" s="13">
        <v>2014</v>
      </c>
      <c r="F1372" s="13" t="s">
        <v>99</v>
      </c>
      <c r="G1372" s="23">
        <v>9164</v>
      </c>
      <c r="H1372" s="23">
        <v>17757</v>
      </c>
      <c r="I1372" s="45">
        <v>38631</v>
      </c>
      <c r="J1372" s="25">
        <v>0.93059999999999998</v>
      </c>
      <c r="K1372" s="25"/>
      <c r="L1372" s="25"/>
      <c r="M1372" s="25">
        <v>0.19070000000000001</v>
      </c>
    </row>
    <row r="1373" spans="1:13">
      <c r="A1373" s="82" t="s">
        <v>153</v>
      </c>
      <c r="B1373" s="13" t="s">
        <v>74</v>
      </c>
      <c r="C1373" s="13" t="s">
        <v>187</v>
      </c>
      <c r="D1373" s="13">
        <v>2013</v>
      </c>
      <c r="E1373" s="13">
        <v>2014</v>
      </c>
      <c r="F1373" s="13" t="s">
        <v>99</v>
      </c>
      <c r="G1373" s="23">
        <v>15714</v>
      </c>
      <c r="H1373" s="23">
        <v>31838</v>
      </c>
      <c r="I1373" s="45">
        <v>94657</v>
      </c>
      <c r="J1373" s="25">
        <v>0.97219999999999995</v>
      </c>
      <c r="K1373" s="25"/>
      <c r="L1373" s="25"/>
      <c r="M1373" s="25">
        <v>0.19070000000000001</v>
      </c>
    </row>
    <row r="1374" spans="1:13">
      <c r="A1374" s="82" t="s">
        <v>154</v>
      </c>
      <c r="B1374" s="13" t="s">
        <v>74</v>
      </c>
      <c r="C1374" s="13" t="s">
        <v>187</v>
      </c>
      <c r="D1374" s="13">
        <v>2013</v>
      </c>
      <c r="E1374" s="13">
        <v>2014</v>
      </c>
      <c r="F1374" s="13" t="s">
        <v>99</v>
      </c>
      <c r="G1374" s="23">
        <v>14497</v>
      </c>
      <c r="H1374" s="23">
        <v>32664</v>
      </c>
      <c r="I1374" s="45">
        <v>95092</v>
      </c>
      <c r="J1374" s="25">
        <v>0.89900000000000002</v>
      </c>
      <c r="K1374" s="25"/>
      <c r="L1374" s="25"/>
      <c r="M1374" s="25">
        <v>0.19070000000000001</v>
      </c>
    </row>
    <row r="1375" spans="1:13">
      <c r="A1375" s="82" t="s">
        <v>155</v>
      </c>
      <c r="B1375" s="13" t="s">
        <v>74</v>
      </c>
      <c r="C1375" s="13" t="s">
        <v>187</v>
      </c>
      <c r="D1375" s="13">
        <v>2013</v>
      </c>
      <c r="E1375" s="13">
        <v>2014</v>
      </c>
      <c r="F1375" s="13" t="s">
        <v>99</v>
      </c>
      <c r="G1375" s="23">
        <v>53609</v>
      </c>
      <c r="H1375" s="23">
        <v>112875</v>
      </c>
      <c r="I1375" s="45">
        <v>295920</v>
      </c>
      <c r="J1375" s="25">
        <v>0.93020000000000003</v>
      </c>
      <c r="K1375" s="25"/>
      <c r="L1375" s="25"/>
      <c r="M1375" s="25">
        <v>4.7399999999999998E-2</v>
      </c>
    </row>
    <row r="1376" spans="1:13">
      <c r="A1376" s="82" t="s">
        <v>156</v>
      </c>
      <c r="B1376" s="13" t="s">
        <v>74</v>
      </c>
      <c r="C1376" s="13" t="s">
        <v>187</v>
      </c>
      <c r="D1376" s="13">
        <v>2013</v>
      </c>
      <c r="E1376" s="13">
        <v>2014</v>
      </c>
      <c r="F1376" s="13" t="s">
        <v>99</v>
      </c>
      <c r="G1376" s="23">
        <v>11708</v>
      </c>
      <c r="H1376" s="23">
        <v>22634</v>
      </c>
      <c r="I1376" s="45">
        <v>49808</v>
      </c>
      <c r="J1376" s="25">
        <v>0.92400000000000004</v>
      </c>
      <c r="K1376" s="25"/>
      <c r="L1376" s="25"/>
      <c r="M1376" s="25">
        <v>0.19070000000000001</v>
      </c>
    </row>
    <row r="1377" spans="1:30">
      <c r="A1377" s="82" t="s">
        <v>157</v>
      </c>
      <c r="B1377" s="13" t="s">
        <v>75</v>
      </c>
      <c r="C1377" s="13" t="s">
        <v>187</v>
      </c>
      <c r="D1377" s="13">
        <v>2013</v>
      </c>
      <c r="E1377" s="13">
        <v>2014</v>
      </c>
      <c r="F1377" s="13" t="s">
        <v>99</v>
      </c>
      <c r="G1377" s="23">
        <v>11552</v>
      </c>
      <c r="H1377" s="23">
        <v>23121</v>
      </c>
      <c r="I1377" s="45">
        <v>43485</v>
      </c>
      <c r="J1377" s="25">
        <v>0.86539999999999995</v>
      </c>
      <c r="K1377" s="25"/>
      <c r="L1377" s="25"/>
      <c r="M1377" s="25">
        <v>0.19070000000000001</v>
      </c>
    </row>
    <row r="1378" spans="1:30">
      <c r="A1378" s="82" t="s">
        <v>158</v>
      </c>
      <c r="B1378" s="13" t="s">
        <v>75</v>
      </c>
      <c r="C1378" s="13" t="s">
        <v>187</v>
      </c>
      <c r="D1378" s="13">
        <v>2013</v>
      </c>
      <c r="E1378" s="13">
        <v>2014</v>
      </c>
      <c r="F1378" s="13" t="s">
        <v>99</v>
      </c>
      <c r="G1378" s="23">
        <v>158</v>
      </c>
      <c r="H1378" s="23">
        <v>296</v>
      </c>
      <c r="I1378" s="45">
        <v>540</v>
      </c>
      <c r="J1378" s="25">
        <v>1</v>
      </c>
      <c r="K1378" s="25"/>
      <c r="L1378" s="25"/>
      <c r="M1378" s="25">
        <v>0.19070000000000001</v>
      </c>
    </row>
    <row r="1379" spans="1:30">
      <c r="A1379" s="82" t="s">
        <v>159</v>
      </c>
      <c r="B1379" s="13" t="s">
        <v>75</v>
      </c>
      <c r="C1379" s="13" t="s">
        <v>187</v>
      </c>
      <c r="D1379" s="13">
        <v>2013</v>
      </c>
      <c r="E1379" s="13">
        <v>2014</v>
      </c>
      <c r="F1379" s="13" t="s">
        <v>99</v>
      </c>
      <c r="G1379" s="23">
        <v>3026</v>
      </c>
      <c r="H1379" s="23">
        <v>6661</v>
      </c>
      <c r="I1379" s="45">
        <v>11592</v>
      </c>
      <c r="J1379" s="25">
        <v>1</v>
      </c>
      <c r="K1379" s="25"/>
      <c r="L1379" s="25"/>
      <c r="M1379" s="25">
        <v>0.19070000000000001</v>
      </c>
    </row>
    <row r="1380" spans="1:30">
      <c r="A1380" s="82" t="s">
        <v>160</v>
      </c>
      <c r="B1380" s="13" t="s">
        <v>74</v>
      </c>
      <c r="C1380" s="13" t="s">
        <v>187</v>
      </c>
      <c r="D1380" s="13">
        <v>2013</v>
      </c>
      <c r="E1380" s="13">
        <v>2014</v>
      </c>
      <c r="F1380" s="13" t="s">
        <v>99</v>
      </c>
      <c r="G1380" s="23">
        <v>21254</v>
      </c>
      <c r="H1380" s="23">
        <v>42296</v>
      </c>
      <c r="I1380" s="45">
        <v>76619</v>
      </c>
      <c r="J1380" s="25">
        <v>0.9163</v>
      </c>
      <c r="K1380" s="25"/>
      <c r="L1380" s="25"/>
      <c r="M1380" s="25">
        <v>0</v>
      </c>
    </row>
    <row r="1381" spans="1:30">
      <c r="A1381" s="82" t="s">
        <v>161</v>
      </c>
      <c r="B1381" s="13" t="s">
        <v>74</v>
      </c>
      <c r="C1381" s="13" t="s">
        <v>187</v>
      </c>
      <c r="D1381" s="13">
        <v>2013</v>
      </c>
      <c r="E1381" s="13">
        <v>2014</v>
      </c>
      <c r="F1381" s="13" t="s">
        <v>99</v>
      </c>
      <c r="G1381" s="23">
        <v>18888</v>
      </c>
      <c r="H1381" s="23">
        <v>34947</v>
      </c>
      <c r="I1381" s="45">
        <v>78267</v>
      </c>
      <c r="J1381" s="25">
        <v>0.83289999999999997</v>
      </c>
      <c r="K1381" s="25"/>
      <c r="L1381" s="25"/>
      <c r="M1381" s="25">
        <v>0.19070000000000001</v>
      </c>
    </row>
    <row r="1382" spans="1:30">
      <c r="A1382" s="82" t="s">
        <v>162</v>
      </c>
      <c r="B1382" s="13" t="s">
        <v>75</v>
      </c>
      <c r="C1382" s="13" t="s">
        <v>187</v>
      </c>
      <c r="D1382" s="13">
        <v>2013</v>
      </c>
      <c r="E1382" s="13">
        <v>2014</v>
      </c>
      <c r="F1382" s="13" t="s">
        <v>99</v>
      </c>
      <c r="G1382" s="23">
        <v>41665</v>
      </c>
      <c r="H1382" s="23">
        <v>90987</v>
      </c>
      <c r="I1382" s="45">
        <v>152524</v>
      </c>
      <c r="J1382" s="25">
        <v>0.98080000000000001</v>
      </c>
      <c r="K1382" s="25"/>
      <c r="L1382" s="25"/>
      <c r="M1382" s="25">
        <v>5.2900000000000003E-2</v>
      </c>
    </row>
    <row r="1383" spans="1:30">
      <c r="A1383" s="82" t="s">
        <v>163</v>
      </c>
      <c r="B1383" s="13" t="s">
        <v>75</v>
      </c>
      <c r="C1383" s="13" t="s">
        <v>187</v>
      </c>
      <c r="D1383" s="13">
        <v>2013</v>
      </c>
      <c r="E1383" s="13">
        <v>2014</v>
      </c>
      <c r="F1383" s="13" t="s">
        <v>99</v>
      </c>
      <c r="G1383" s="23">
        <v>5188</v>
      </c>
      <c r="H1383" s="23">
        <v>12244</v>
      </c>
      <c r="I1383" s="45">
        <v>27526</v>
      </c>
      <c r="J1383" s="25">
        <v>0.98529999999999995</v>
      </c>
      <c r="K1383" s="25"/>
      <c r="L1383" s="25"/>
      <c r="M1383" s="25">
        <v>0.19070000000000001</v>
      </c>
    </row>
    <row r="1384" spans="1:30">
      <c r="A1384" s="82" t="s">
        <v>164</v>
      </c>
      <c r="B1384" s="13" t="s">
        <v>75</v>
      </c>
      <c r="C1384" s="13" t="s">
        <v>187</v>
      </c>
      <c r="D1384" s="13">
        <v>2013</v>
      </c>
      <c r="E1384" s="13">
        <v>2014</v>
      </c>
      <c r="F1384" s="13" t="s">
        <v>99</v>
      </c>
      <c r="G1384" s="23">
        <v>4524</v>
      </c>
      <c r="H1384" s="23">
        <v>10202</v>
      </c>
      <c r="I1384" s="45">
        <v>19072</v>
      </c>
      <c r="J1384" s="25">
        <v>0.97070000000000001</v>
      </c>
      <c r="K1384" s="25"/>
      <c r="L1384" s="25"/>
      <c r="M1384" s="25">
        <v>0.19070000000000001</v>
      </c>
    </row>
    <row r="1385" spans="1:30">
      <c r="A1385" s="82" t="s">
        <v>165</v>
      </c>
      <c r="B1385" s="13" t="s">
        <v>75</v>
      </c>
      <c r="C1385" s="13" t="s">
        <v>187</v>
      </c>
      <c r="D1385" s="13">
        <v>2013</v>
      </c>
      <c r="E1385" s="13">
        <v>2014</v>
      </c>
      <c r="F1385" s="13" t="s">
        <v>99</v>
      </c>
      <c r="G1385" s="23">
        <v>826</v>
      </c>
      <c r="H1385" s="23">
        <v>1585</v>
      </c>
      <c r="I1385" s="45">
        <v>2994</v>
      </c>
      <c r="J1385" s="25">
        <v>0.96</v>
      </c>
      <c r="K1385" s="25"/>
      <c r="L1385" s="25"/>
      <c r="M1385" s="25">
        <v>0.19070000000000001</v>
      </c>
    </row>
    <row r="1386" spans="1:30">
      <c r="A1386" s="82" t="s">
        <v>166</v>
      </c>
      <c r="B1386" s="13" t="s">
        <v>74</v>
      </c>
      <c r="C1386" s="13" t="s">
        <v>187</v>
      </c>
      <c r="D1386" s="13">
        <v>2013</v>
      </c>
      <c r="E1386" s="13">
        <v>2014</v>
      </c>
      <c r="F1386" s="13" t="s">
        <v>99</v>
      </c>
      <c r="G1386" s="23">
        <v>47590</v>
      </c>
      <c r="H1386" s="23">
        <v>117003</v>
      </c>
      <c r="I1386" s="45">
        <v>186926</v>
      </c>
      <c r="J1386" s="25">
        <v>1</v>
      </c>
      <c r="K1386" s="25"/>
      <c r="L1386" s="25"/>
      <c r="M1386" s="25">
        <v>2.2700000000000001E-2</v>
      </c>
    </row>
    <row r="1387" spans="1:30">
      <c r="A1387" s="82" t="s">
        <v>167</v>
      </c>
      <c r="B1387" s="13" t="s">
        <v>75</v>
      </c>
      <c r="C1387" s="13" t="s">
        <v>187</v>
      </c>
      <c r="D1387" s="13">
        <v>2013</v>
      </c>
      <c r="E1387" s="13">
        <v>2014</v>
      </c>
      <c r="F1387" s="13" t="s">
        <v>99</v>
      </c>
      <c r="G1387" s="23">
        <v>2830</v>
      </c>
      <c r="H1387" s="23">
        <v>5186</v>
      </c>
      <c r="I1387" s="45">
        <v>9134</v>
      </c>
      <c r="J1387" s="25">
        <v>0.9859</v>
      </c>
      <c r="K1387" s="25"/>
      <c r="L1387" s="25"/>
      <c r="M1387" s="25">
        <v>0.19070000000000001</v>
      </c>
    </row>
    <row r="1388" spans="1:30">
      <c r="A1388" s="82" t="s">
        <v>168</v>
      </c>
      <c r="B1388" s="13" t="s">
        <v>74</v>
      </c>
      <c r="C1388" s="13" t="s">
        <v>187</v>
      </c>
      <c r="D1388" s="13">
        <v>2013</v>
      </c>
      <c r="E1388" s="13">
        <v>2014</v>
      </c>
      <c r="F1388" s="13" t="s">
        <v>99</v>
      </c>
      <c r="G1388" s="23">
        <v>33644</v>
      </c>
      <c r="H1388" s="23">
        <v>70144</v>
      </c>
      <c r="I1388" s="45">
        <v>144715</v>
      </c>
      <c r="J1388" s="25">
        <v>0.94269999999999998</v>
      </c>
      <c r="K1388" s="25"/>
      <c r="L1388" s="25"/>
      <c r="M1388" s="25">
        <v>6.8999999999999999E-3</v>
      </c>
    </row>
    <row r="1389" spans="1:30">
      <c r="A1389" s="82" t="s">
        <v>169</v>
      </c>
      <c r="B1389" s="13" t="s">
        <v>74</v>
      </c>
      <c r="C1389" s="13" t="s">
        <v>187</v>
      </c>
      <c r="D1389" s="13">
        <v>2013</v>
      </c>
      <c r="E1389" s="13">
        <v>2014</v>
      </c>
      <c r="F1389" s="13" t="s">
        <v>99</v>
      </c>
      <c r="G1389" s="23">
        <v>8257</v>
      </c>
      <c r="H1389" s="23">
        <v>17541</v>
      </c>
      <c r="I1389" s="45">
        <v>36145</v>
      </c>
      <c r="J1389" s="25">
        <v>0.91479999999999995</v>
      </c>
      <c r="K1389" s="25"/>
      <c r="L1389" s="25"/>
      <c r="M1389" s="25">
        <v>0.19070000000000001</v>
      </c>
    </row>
    <row r="1390" spans="1:30">
      <c r="A1390" s="82" t="s">
        <v>170</v>
      </c>
      <c r="B1390" s="13" t="s">
        <v>75</v>
      </c>
      <c r="C1390" s="13" t="s">
        <v>187</v>
      </c>
      <c r="D1390" s="13">
        <v>2013</v>
      </c>
      <c r="E1390" s="13">
        <v>2014</v>
      </c>
      <c r="F1390" s="13" t="s">
        <v>99</v>
      </c>
      <c r="G1390" s="23">
        <v>5720</v>
      </c>
      <c r="H1390" s="23">
        <v>12707</v>
      </c>
      <c r="I1390" s="45">
        <v>21678</v>
      </c>
      <c r="J1390" s="25">
        <v>0.96560000000000001</v>
      </c>
      <c r="K1390" s="25"/>
      <c r="L1390" s="25"/>
      <c r="M1390" s="25">
        <v>0.19070000000000001</v>
      </c>
    </row>
    <row r="1391" spans="1:30">
      <c r="A1391" s="48" t="s">
        <v>276</v>
      </c>
      <c r="B1391" s="13" t="s">
        <v>66</v>
      </c>
      <c r="C1391" s="13" t="s">
        <v>188</v>
      </c>
      <c r="D1391" s="13">
        <v>2013</v>
      </c>
      <c r="E1391" s="13">
        <v>2014</v>
      </c>
      <c r="F1391" s="13" t="s">
        <v>99</v>
      </c>
      <c r="G1391" s="110"/>
      <c r="H1391" s="110"/>
      <c r="I1391" s="110"/>
      <c r="J1391" s="111"/>
      <c r="K1391" s="111"/>
      <c r="L1391" s="25">
        <v>0.254</v>
      </c>
      <c r="M1391" s="25">
        <v>5.3999999999999999E-2</v>
      </c>
    </row>
    <row r="1392" spans="1:30">
      <c r="A1392" s="48" t="s">
        <v>171</v>
      </c>
      <c r="B1392" s="13" t="s">
        <v>66</v>
      </c>
      <c r="C1392" s="13" t="s">
        <v>188</v>
      </c>
      <c r="D1392" s="13">
        <v>2013</v>
      </c>
      <c r="E1392" s="13">
        <v>2014</v>
      </c>
      <c r="F1392" s="13" t="s">
        <v>99</v>
      </c>
      <c r="G1392" s="23">
        <v>2002608</v>
      </c>
      <c r="H1392" s="23">
        <v>4337508</v>
      </c>
      <c r="I1392" s="45">
        <v>8605691</v>
      </c>
      <c r="J1392" s="25">
        <v>0.9667</v>
      </c>
      <c r="K1392" s="25"/>
      <c r="L1392" s="25"/>
      <c r="M1392" s="25">
        <v>4.8300000000000003E-2</v>
      </c>
      <c r="N1392" s="13"/>
      <c r="O1392" s="13"/>
      <c r="P1392" s="13"/>
      <c r="Q1392" s="13"/>
      <c r="R1392" s="13"/>
      <c r="S1392" s="13"/>
      <c r="T1392" s="13"/>
      <c r="U1392" s="13"/>
      <c r="V1392" s="13"/>
      <c r="W1392" s="13"/>
      <c r="X1392" s="13"/>
      <c r="Y1392" s="13"/>
      <c r="Z1392" s="13"/>
      <c r="AA1392" s="13"/>
      <c r="AB1392" s="13"/>
      <c r="AC1392" s="13"/>
      <c r="AD1392" s="13"/>
    </row>
    <row r="1393" spans="1:13">
      <c r="A1393" s="48" t="s">
        <v>172</v>
      </c>
      <c r="B1393" s="13" t="s">
        <v>74</v>
      </c>
      <c r="C1393" s="13" t="s">
        <v>188</v>
      </c>
      <c r="D1393" s="13">
        <v>2013</v>
      </c>
      <c r="E1393" s="13">
        <v>2014</v>
      </c>
      <c r="F1393" s="13" t="s">
        <v>99</v>
      </c>
      <c r="G1393" s="23">
        <v>64622</v>
      </c>
      <c r="H1393" s="23">
        <v>129195</v>
      </c>
      <c r="I1393" s="45">
        <v>277241</v>
      </c>
      <c r="J1393" s="25">
        <v>0.86429999999999996</v>
      </c>
      <c r="K1393" s="25"/>
      <c r="L1393" s="25"/>
      <c r="M1393" s="25">
        <v>2.0199999999999999E-2</v>
      </c>
    </row>
    <row r="1394" spans="1:13">
      <c r="A1394" s="48" t="s">
        <v>173</v>
      </c>
      <c r="B1394" s="13" t="s">
        <v>75</v>
      </c>
      <c r="C1394" s="13" t="s">
        <v>188</v>
      </c>
      <c r="D1394" s="13">
        <v>2013</v>
      </c>
      <c r="E1394" s="13">
        <v>2014</v>
      </c>
      <c r="F1394" s="13" t="s">
        <v>99</v>
      </c>
      <c r="G1394" s="23">
        <v>106</v>
      </c>
      <c r="H1394" s="23">
        <v>172</v>
      </c>
      <c r="I1394" s="45">
        <v>201</v>
      </c>
      <c r="J1394" s="25">
        <v>1</v>
      </c>
      <c r="K1394" s="25"/>
      <c r="L1394" s="25"/>
      <c r="M1394" s="25">
        <v>0.112</v>
      </c>
    </row>
    <row r="1395" spans="1:13">
      <c r="A1395" s="48" t="s">
        <v>174</v>
      </c>
      <c r="B1395" s="13" t="s">
        <v>75</v>
      </c>
      <c r="C1395" s="13" t="s">
        <v>188</v>
      </c>
      <c r="D1395" s="13">
        <v>2013</v>
      </c>
      <c r="E1395" s="13">
        <v>2014</v>
      </c>
      <c r="F1395" s="13" t="s">
        <v>99</v>
      </c>
      <c r="G1395" s="23">
        <v>1692</v>
      </c>
      <c r="H1395" s="23">
        <v>3292</v>
      </c>
      <c r="I1395" s="45">
        <v>4915</v>
      </c>
      <c r="J1395" s="25">
        <v>0.92859999999999998</v>
      </c>
      <c r="K1395" s="25"/>
      <c r="L1395" s="25"/>
      <c r="M1395" s="25">
        <v>0.112</v>
      </c>
    </row>
    <row r="1396" spans="1:13">
      <c r="A1396" s="48" t="s">
        <v>175</v>
      </c>
      <c r="B1396" s="13" t="s">
        <v>75</v>
      </c>
      <c r="C1396" s="13" t="s">
        <v>188</v>
      </c>
      <c r="D1396" s="13">
        <v>2013</v>
      </c>
      <c r="E1396" s="13">
        <v>2014</v>
      </c>
      <c r="F1396" s="13" t="s">
        <v>99</v>
      </c>
      <c r="G1396" s="23">
        <v>14858</v>
      </c>
      <c r="H1396" s="23">
        <v>30175</v>
      </c>
      <c r="I1396" s="45">
        <v>54417</v>
      </c>
      <c r="J1396" s="25">
        <v>0.91610000000000003</v>
      </c>
      <c r="K1396" s="25"/>
      <c r="L1396" s="25"/>
      <c r="M1396" s="25">
        <v>0.112</v>
      </c>
    </row>
    <row r="1397" spans="1:13">
      <c r="A1397" s="48" t="s">
        <v>176</v>
      </c>
      <c r="B1397" s="13" t="s">
        <v>75</v>
      </c>
      <c r="C1397" s="13" t="s">
        <v>188</v>
      </c>
      <c r="D1397" s="13">
        <v>2013</v>
      </c>
      <c r="E1397" s="13">
        <v>2014</v>
      </c>
      <c r="F1397" s="13" t="s">
        <v>99</v>
      </c>
      <c r="G1397" s="23">
        <v>2631</v>
      </c>
      <c r="H1397" s="23">
        <v>5002</v>
      </c>
      <c r="I1397" s="45">
        <v>7210</v>
      </c>
      <c r="J1397" s="25">
        <v>0.97809999999999997</v>
      </c>
      <c r="K1397" s="25"/>
      <c r="L1397" s="25"/>
      <c r="M1397" s="25">
        <v>0.112</v>
      </c>
    </row>
    <row r="1398" spans="1:13">
      <c r="A1398" s="48" t="s">
        <v>177</v>
      </c>
      <c r="B1398" s="13" t="s">
        <v>75</v>
      </c>
      <c r="C1398" s="13" t="s">
        <v>188</v>
      </c>
      <c r="D1398" s="13">
        <v>2013</v>
      </c>
      <c r="E1398" s="13">
        <v>2014</v>
      </c>
      <c r="F1398" s="13" t="s">
        <v>99</v>
      </c>
      <c r="G1398" s="23">
        <v>704</v>
      </c>
      <c r="H1398" s="23">
        <v>1674</v>
      </c>
      <c r="I1398" s="45">
        <v>6243</v>
      </c>
      <c r="J1398" s="25">
        <v>0.95740000000000003</v>
      </c>
      <c r="K1398" s="25"/>
      <c r="L1398" s="25"/>
      <c r="M1398" s="25">
        <v>0.112</v>
      </c>
    </row>
    <row r="1399" spans="1:13">
      <c r="A1399" s="48" t="s">
        <v>178</v>
      </c>
      <c r="B1399" s="13" t="s">
        <v>74</v>
      </c>
      <c r="C1399" s="13" t="s">
        <v>188</v>
      </c>
      <c r="D1399" s="13">
        <v>2013</v>
      </c>
      <c r="E1399" s="13">
        <v>2014</v>
      </c>
      <c r="F1399" s="13" t="s">
        <v>99</v>
      </c>
      <c r="G1399" s="23">
        <v>34192</v>
      </c>
      <c r="H1399" s="23">
        <v>71044</v>
      </c>
      <c r="I1399" s="45">
        <v>165380</v>
      </c>
      <c r="J1399" s="25">
        <v>0.89590000000000003</v>
      </c>
      <c r="K1399" s="25"/>
      <c r="L1399" s="25"/>
      <c r="M1399" s="25">
        <v>3.2500000000000001E-2</v>
      </c>
    </row>
    <row r="1400" spans="1:13">
      <c r="A1400" s="48" t="s">
        <v>179</v>
      </c>
      <c r="B1400" s="13" t="s">
        <v>75</v>
      </c>
      <c r="C1400" s="13" t="s">
        <v>188</v>
      </c>
      <c r="D1400" s="13">
        <v>2013</v>
      </c>
      <c r="E1400" s="13">
        <v>2014</v>
      </c>
      <c r="F1400" s="13" t="s">
        <v>99</v>
      </c>
      <c r="G1400" s="23">
        <v>2513</v>
      </c>
      <c r="H1400" s="23">
        <v>5141</v>
      </c>
      <c r="I1400" s="45">
        <v>8214</v>
      </c>
      <c r="J1400" s="25">
        <v>1</v>
      </c>
      <c r="K1400" s="25"/>
      <c r="L1400" s="25"/>
      <c r="M1400" s="25">
        <v>0.112</v>
      </c>
    </row>
    <row r="1401" spans="1:13">
      <c r="A1401" s="48" t="s">
        <v>180</v>
      </c>
      <c r="B1401" s="13" t="s">
        <v>75</v>
      </c>
      <c r="C1401" s="13" t="s">
        <v>188</v>
      </c>
      <c r="D1401" s="13">
        <v>2013</v>
      </c>
      <c r="E1401" s="13">
        <v>2014</v>
      </c>
      <c r="F1401" s="13" t="s">
        <v>99</v>
      </c>
      <c r="G1401" s="23">
        <v>6406</v>
      </c>
      <c r="H1401" s="23">
        <v>11708</v>
      </c>
      <c r="I1401" s="45">
        <v>21977</v>
      </c>
      <c r="J1401" s="25">
        <v>0.99490000000000001</v>
      </c>
      <c r="K1401" s="25"/>
      <c r="L1401" s="25"/>
      <c r="M1401" s="25">
        <v>0.112</v>
      </c>
    </row>
    <row r="1402" spans="1:13">
      <c r="A1402" s="82" t="s">
        <v>122</v>
      </c>
      <c r="B1402" s="13" t="s">
        <v>74</v>
      </c>
      <c r="C1402" s="13" t="s">
        <v>188</v>
      </c>
      <c r="D1402" s="13">
        <v>2013</v>
      </c>
      <c r="E1402" s="13">
        <v>2014</v>
      </c>
      <c r="F1402" s="13" t="s">
        <v>99</v>
      </c>
      <c r="G1402" s="23">
        <v>94483</v>
      </c>
      <c r="H1402" s="23">
        <v>226056</v>
      </c>
      <c r="I1402" s="45">
        <v>340003</v>
      </c>
      <c r="J1402" s="25">
        <v>0.92210000000000003</v>
      </c>
      <c r="K1402" s="25"/>
      <c r="L1402" s="25"/>
      <c r="M1402" s="25">
        <v>8.8000000000000005E-3</v>
      </c>
    </row>
    <row r="1403" spans="1:13">
      <c r="A1403" s="82" t="s">
        <v>123</v>
      </c>
      <c r="B1403" s="13" t="s">
        <v>75</v>
      </c>
      <c r="C1403" s="13" t="s">
        <v>188</v>
      </c>
      <c r="D1403" s="13">
        <v>2013</v>
      </c>
      <c r="E1403" s="13">
        <v>2014</v>
      </c>
      <c r="F1403" s="13" t="s">
        <v>99</v>
      </c>
      <c r="G1403" s="23">
        <v>1430</v>
      </c>
      <c r="H1403" s="23">
        <v>3516</v>
      </c>
      <c r="I1403" s="45">
        <v>8603</v>
      </c>
      <c r="J1403" s="25">
        <v>1</v>
      </c>
      <c r="K1403" s="25"/>
      <c r="L1403" s="25"/>
      <c r="M1403" s="25">
        <v>0.112</v>
      </c>
    </row>
    <row r="1404" spans="1:13">
      <c r="A1404" s="82" t="s">
        <v>124</v>
      </c>
      <c r="B1404" s="13" t="s">
        <v>75</v>
      </c>
      <c r="C1404" s="13" t="s">
        <v>188</v>
      </c>
      <c r="D1404" s="13">
        <v>2013</v>
      </c>
      <c r="E1404" s="13">
        <v>2014</v>
      </c>
      <c r="F1404" s="13" t="s">
        <v>99</v>
      </c>
      <c r="G1404" s="23">
        <v>9074</v>
      </c>
      <c r="H1404" s="23">
        <v>16884</v>
      </c>
      <c r="I1404" s="45">
        <v>29851</v>
      </c>
      <c r="J1404" s="25">
        <v>0.95269999999999999</v>
      </c>
      <c r="K1404" s="25"/>
      <c r="L1404" s="25"/>
      <c r="M1404" s="25">
        <v>0.112</v>
      </c>
    </row>
    <row r="1405" spans="1:13">
      <c r="A1405" s="82" t="s">
        <v>125</v>
      </c>
      <c r="B1405" s="13" t="s">
        <v>75</v>
      </c>
      <c r="C1405" s="13" t="s">
        <v>188</v>
      </c>
      <c r="D1405" s="13">
        <v>2013</v>
      </c>
      <c r="E1405" s="13">
        <v>2014</v>
      </c>
      <c r="F1405" s="13" t="s">
        <v>99</v>
      </c>
      <c r="G1405" s="23">
        <v>15203</v>
      </c>
      <c r="H1405" s="23">
        <v>38726</v>
      </c>
      <c r="I1405" s="45">
        <v>63535</v>
      </c>
      <c r="J1405" s="25">
        <v>0.92169999999999996</v>
      </c>
      <c r="K1405" s="25"/>
      <c r="L1405" s="25"/>
      <c r="M1405" s="25">
        <v>0.112</v>
      </c>
    </row>
    <row r="1406" spans="1:13">
      <c r="A1406" s="82" t="s">
        <v>126</v>
      </c>
      <c r="B1406" s="13" t="s">
        <v>75</v>
      </c>
      <c r="C1406" s="13" t="s">
        <v>188</v>
      </c>
      <c r="D1406" s="13">
        <v>2013</v>
      </c>
      <c r="E1406" s="13">
        <v>2014</v>
      </c>
      <c r="F1406" s="13" t="s">
        <v>99</v>
      </c>
      <c r="G1406" s="23">
        <v>992</v>
      </c>
      <c r="H1406" s="23">
        <v>2008</v>
      </c>
      <c r="I1406" s="45">
        <v>3748</v>
      </c>
      <c r="J1406" s="25">
        <v>1</v>
      </c>
      <c r="K1406" s="25"/>
      <c r="L1406" s="25"/>
      <c r="M1406" s="25">
        <v>0.112</v>
      </c>
    </row>
    <row r="1407" spans="1:13">
      <c r="A1407" s="82" t="s">
        <v>127</v>
      </c>
      <c r="B1407" s="13" t="s">
        <v>75</v>
      </c>
      <c r="C1407" s="13" t="s">
        <v>188</v>
      </c>
      <c r="D1407" s="13">
        <v>2013</v>
      </c>
      <c r="E1407" s="13">
        <v>2014</v>
      </c>
      <c r="F1407" s="13" t="s">
        <v>99</v>
      </c>
      <c r="G1407" s="23">
        <v>59969</v>
      </c>
      <c r="H1407" s="23">
        <v>144858</v>
      </c>
      <c r="I1407" s="45">
        <v>265463</v>
      </c>
      <c r="J1407" s="25">
        <v>0.99009999999999998</v>
      </c>
      <c r="K1407" s="25"/>
      <c r="L1407" s="25"/>
      <c r="M1407" s="25">
        <v>3.9199999999999999E-2</v>
      </c>
    </row>
    <row r="1408" spans="1:13">
      <c r="A1408" s="82" t="s">
        <v>128</v>
      </c>
      <c r="B1408" s="13" t="s">
        <v>75</v>
      </c>
      <c r="C1408" s="13" t="s">
        <v>188</v>
      </c>
      <c r="D1408" s="13">
        <v>2013</v>
      </c>
      <c r="E1408" s="13">
        <v>2014</v>
      </c>
      <c r="F1408" s="13" t="s">
        <v>99</v>
      </c>
      <c r="G1408" s="23">
        <v>9916</v>
      </c>
      <c r="H1408" s="23">
        <v>23504</v>
      </c>
      <c r="I1408" s="45">
        <v>39719</v>
      </c>
      <c r="J1408" s="25">
        <v>0.98699999999999999</v>
      </c>
      <c r="K1408" s="25"/>
      <c r="L1408" s="25"/>
      <c r="M1408" s="25">
        <v>0.112</v>
      </c>
    </row>
    <row r="1409" spans="1:13">
      <c r="A1409" s="82" t="s">
        <v>129</v>
      </c>
      <c r="B1409" s="13" t="s">
        <v>75</v>
      </c>
      <c r="C1409" s="13" t="s">
        <v>188</v>
      </c>
      <c r="D1409" s="13">
        <v>2013</v>
      </c>
      <c r="E1409" s="13">
        <v>2014</v>
      </c>
      <c r="F1409" s="13" t="s">
        <v>99</v>
      </c>
      <c r="G1409" s="23">
        <v>5215</v>
      </c>
      <c r="H1409" s="23">
        <v>10503</v>
      </c>
      <c r="I1409" s="45">
        <v>19751</v>
      </c>
      <c r="J1409" s="25">
        <v>0.80789999999999995</v>
      </c>
      <c r="K1409" s="25"/>
      <c r="L1409" s="25"/>
      <c r="M1409" s="25">
        <v>0.112</v>
      </c>
    </row>
    <row r="1410" spans="1:13">
      <c r="A1410" s="82" t="s">
        <v>130</v>
      </c>
      <c r="B1410" s="13" t="s">
        <v>75</v>
      </c>
      <c r="C1410" s="13" t="s">
        <v>188</v>
      </c>
      <c r="D1410" s="13">
        <v>2013</v>
      </c>
      <c r="E1410" s="13">
        <v>2014</v>
      </c>
      <c r="F1410" s="13" t="s">
        <v>99</v>
      </c>
      <c r="G1410" s="23">
        <v>1472</v>
      </c>
      <c r="H1410" s="23">
        <v>3093</v>
      </c>
      <c r="I1410" s="45">
        <v>5166</v>
      </c>
      <c r="J1410" s="25">
        <v>0.97650000000000003</v>
      </c>
      <c r="K1410" s="25"/>
      <c r="L1410" s="25"/>
      <c r="M1410" s="25">
        <v>0.112</v>
      </c>
    </row>
    <row r="1411" spans="1:13">
      <c r="A1411" s="82" t="s">
        <v>131</v>
      </c>
      <c r="B1411" s="13" t="s">
        <v>76</v>
      </c>
      <c r="C1411" s="13" t="s">
        <v>188</v>
      </c>
      <c r="D1411" s="13">
        <v>2013</v>
      </c>
      <c r="E1411" s="13">
        <v>2014</v>
      </c>
      <c r="F1411" s="13" t="s">
        <v>99</v>
      </c>
      <c r="G1411" s="23">
        <v>570448</v>
      </c>
      <c r="H1411" s="23">
        <v>1176175</v>
      </c>
      <c r="I1411" s="45">
        <v>2631886</v>
      </c>
      <c r="J1411" s="25">
        <v>0.97040000000000004</v>
      </c>
      <c r="K1411" s="25"/>
      <c r="L1411" s="25"/>
      <c r="M1411" s="25">
        <v>3.2300000000000002E-2</v>
      </c>
    </row>
    <row r="1412" spans="1:13">
      <c r="A1412" s="82" t="s">
        <v>132</v>
      </c>
      <c r="B1412" s="13" t="s">
        <v>75</v>
      </c>
      <c r="C1412" s="13" t="s">
        <v>188</v>
      </c>
      <c r="D1412" s="13">
        <v>2013</v>
      </c>
      <c r="E1412" s="13">
        <v>2014</v>
      </c>
      <c r="F1412" s="13" t="s">
        <v>99</v>
      </c>
      <c r="G1412" s="23">
        <v>10934</v>
      </c>
      <c r="H1412" s="23">
        <v>27645</v>
      </c>
      <c r="I1412" s="45">
        <v>50734</v>
      </c>
      <c r="J1412" s="25">
        <v>0.98409999999999997</v>
      </c>
      <c r="K1412" s="25"/>
      <c r="L1412" s="25"/>
      <c r="M1412" s="25">
        <v>0.112</v>
      </c>
    </row>
    <row r="1413" spans="1:13">
      <c r="A1413" s="82" t="s">
        <v>133</v>
      </c>
      <c r="B1413" s="13" t="s">
        <v>75</v>
      </c>
      <c r="C1413" s="13" t="s">
        <v>188</v>
      </c>
      <c r="D1413" s="13">
        <v>2013</v>
      </c>
      <c r="E1413" s="13">
        <v>2014</v>
      </c>
      <c r="F1413" s="13" t="s">
        <v>99</v>
      </c>
      <c r="G1413" s="23">
        <v>5868</v>
      </c>
      <c r="H1413" s="23">
        <v>9906</v>
      </c>
      <c r="I1413" s="45">
        <v>26166</v>
      </c>
      <c r="J1413" s="25">
        <v>0.94699999999999995</v>
      </c>
      <c r="K1413" s="25"/>
      <c r="L1413" s="25"/>
      <c r="M1413" s="25">
        <v>0.112</v>
      </c>
    </row>
    <row r="1414" spans="1:13">
      <c r="A1414" s="82" t="s">
        <v>134</v>
      </c>
      <c r="B1414" s="13" t="s">
        <v>75</v>
      </c>
      <c r="C1414" s="13" t="s">
        <v>188</v>
      </c>
      <c r="D1414" s="13">
        <v>2013</v>
      </c>
      <c r="E1414" s="13">
        <v>2014</v>
      </c>
      <c r="F1414" s="13" t="s">
        <v>99</v>
      </c>
      <c r="G1414" s="23">
        <v>984</v>
      </c>
      <c r="H1414" s="23">
        <v>2005</v>
      </c>
      <c r="I1414" s="45">
        <v>3090</v>
      </c>
      <c r="J1414" s="25">
        <v>0.84619999999999995</v>
      </c>
      <c r="K1414" s="25"/>
      <c r="L1414" s="25"/>
      <c r="M1414" s="25">
        <v>0.112</v>
      </c>
    </row>
    <row r="1415" spans="1:13">
      <c r="A1415" s="82" t="s">
        <v>135</v>
      </c>
      <c r="B1415" s="13" t="s">
        <v>75</v>
      </c>
      <c r="C1415" s="13" t="s">
        <v>188</v>
      </c>
      <c r="D1415" s="13">
        <v>2013</v>
      </c>
      <c r="E1415" s="13">
        <v>2014</v>
      </c>
      <c r="F1415" s="13" t="s">
        <v>99</v>
      </c>
      <c r="G1415" s="23">
        <v>7077</v>
      </c>
      <c r="H1415" s="23">
        <v>13253</v>
      </c>
      <c r="I1415" s="45">
        <v>26328</v>
      </c>
      <c r="J1415" s="25">
        <v>0.98340000000000005</v>
      </c>
      <c r="K1415" s="25"/>
      <c r="L1415" s="25"/>
      <c r="M1415" s="25">
        <v>0.112</v>
      </c>
    </row>
    <row r="1416" spans="1:13">
      <c r="A1416" s="82" t="s">
        <v>136</v>
      </c>
      <c r="B1416" s="13" t="s">
        <v>75</v>
      </c>
      <c r="C1416" s="13" t="s">
        <v>188</v>
      </c>
      <c r="D1416" s="13">
        <v>2013</v>
      </c>
      <c r="E1416" s="13">
        <v>2014</v>
      </c>
      <c r="F1416" s="13" t="s">
        <v>99</v>
      </c>
      <c r="G1416" s="23">
        <v>23021</v>
      </c>
      <c r="H1416" s="23">
        <v>55171</v>
      </c>
      <c r="I1416" s="45">
        <v>95239</v>
      </c>
      <c r="J1416" s="25">
        <v>0.97829999999999995</v>
      </c>
      <c r="K1416" s="25"/>
      <c r="L1416" s="25"/>
      <c r="M1416" s="25">
        <v>7.6E-3</v>
      </c>
    </row>
    <row r="1417" spans="1:13">
      <c r="A1417" s="82" t="s">
        <v>137</v>
      </c>
      <c r="B1417" s="13" t="s">
        <v>75</v>
      </c>
      <c r="C1417" s="13" t="s">
        <v>188</v>
      </c>
      <c r="D1417" s="13">
        <v>2013</v>
      </c>
      <c r="E1417" s="13">
        <v>2014</v>
      </c>
      <c r="F1417" s="13" t="s">
        <v>99</v>
      </c>
      <c r="G1417" s="23">
        <v>422</v>
      </c>
      <c r="H1417" s="23">
        <v>944</v>
      </c>
      <c r="I1417" s="45">
        <v>2090</v>
      </c>
      <c r="J1417" s="25">
        <v>1</v>
      </c>
      <c r="K1417" s="25"/>
      <c r="L1417" s="25"/>
      <c r="M1417" s="25">
        <v>0.112</v>
      </c>
    </row>
    <row r="1418" spans="1:13">
      <c r="A1418" s="82" t="s">
        <v>138</v>
      </c>
      <c r="B1418" s="13" t="s">
        <v>75</v>
      </c>
      <c r="C1418" s="13" t="s">
        <v>188</v>
      </c>
      <c r="D1418" s="13">
        <v>2013</v>
      </c>
      <c r="E1418" s="13">
        <v>2014</v>
      </c>
      <c r="F1418" s="13" t="s">
        <v>99</v>
      </c>
      <c r="G1418" s="23">
        <v>486</v>
      </c>
      <c r="H1418" s="23">
        <v>776</v>
      </c>
      <c r="I1418" s="45">
        <v>1996</v>
      </c>
      <c r="J1418" s="25">
        <v>0.84950000000000003</v>
      </c>
      <c r="K1418" s="25"/>
      <c r="L1418" s="25"/>
      <c r="M1418" s="25">
        <v>0.112</v>
      </c>
    </row>
    <row r="1419" spans="1:13">
      <c r="A1419" s="82" t="s">
        <v>139</v>
      </c>
      <c r="B1419" s="13" t="s">
        <v>75</v>
      </c>
      <c r="C1419" s="13" t="s">
        <v>188</v>
      </c>
      <c r="D1419" s="13">
        <v>2013</v>
      </c>
      <c r="E1419" s="13">
        <v>2014</v>
      </c>
      <c r="F1419" s="13" t="s">
        <v>99</v>
      </c>
      <c r="G1419" s="23">
        <v>21164</v>
      </c>
      <c r="H1419" s="23">
        <v>48246</v>
      </c>
      <c r="I1419" s="45">
        <v>118612</v>
      </c>
      <c r="J1419" s="25">
        <v>1</v>
      </c>
      <c r="K1419" s="25"/>
      <c r="L1419" s="25"/>
      <c r="M1419" s="25">
        <v>8.6300000000000002E-2</v>
      </c>
    </row>
    <row r="1420" spans="1:13">
      <c r="A1420" s="82" t="s">
        <v>140</v>
      </c>
      <c r="B1420" s="13" t="s">
        <v>75</v>
      </c>
      <c r="C1420" s="13" t="s">
        <v>188</v>
      </c>
      <c r="D1420" s="13">
        <v>2013</v>
      </c>
      <c r="E1420" s="13">
        <v>2014</v>
      </c>
      <c r="F1420" s="13" t="s">
        <v>99</v>
      </c>
      <c r="G1420" s="23">
        <v>3318</v>
      </c>
      <c r="H1420" s="23">
        <v>6918</v>
      </c>
      <c r="I1420" s="45">
        <v>21071</v>
      </c>
      <c r="J1420" s="25">
        <v>0.79200000000000004</v>
      </c>
      <c r="K1420" s="25"/>
      <c r="L1420" s="25"/>
      <c r="M1420" s="25">
        <v>0.112</v>
      </c>
    </row>
    <row r="1421" spans="1:13">
      <c r="A1421" s="82" t="s">
        <v>141</v>
      </c>
      <c r="B1421" s="13" t="s">
        <v>75</v>
      </c>
      <c r="C1421" s="13" t="s">
        <v>188</v>
      </c>
      <c r="D1421" s="13">
        <v>2013</v>
      </c>
      <c r="E1421" s="13">
        <v>2014</v>
      </c>
      <c r="F1421" s="13" t="s">
        <v>99</v>
      </c>
      <c r="G1421" s="23">
        <v>3963</v>
      </c>
      <c r="H1421" s="23">
        <v>7566</v>
      </c>
      <c r="I1421" s="45">
        <v>14114</v>
      </c>
      <c r="J1421" s="25">
        <v>1</v>
      </c>
      <c r="K1421" s="25"/>
      <c r="L1421" s="25"/>
      <c r="M1421" s="25">
        <v>0.112</v>
      </c>
    </row>
    <row r="1422" spans="1:13">
      <c r="A1422" s="82" t="s">
        <v>142</v>
      </c>
      <c r="B1422" s="13" t="s">
        <v>74</v>
      </c>
      <c r="C1422" s="13" t="s">
        <v>188</v>
      </c>
      <c r="D1422" s="13">
        <v>2013</v>
      </c>
      <c r="E1422" s="13">
        <v>2014</v>
      </c>
      <c r="F1422" s="13" t="s">
        <v>99</v>
      </c>
      <c r="G1422" s="23">
        <v>112834</v>
      </c>
      <c r="H1422" s="23">
        <v>246234</v>
      </c>
      <c r="I1422" s="45">
        <v>556161</v>
      </c>
      <c r="J1422" s="25">
        <v>0.99329999999999996</v>
      </c>
      <c r="K1422" s="25"/>
      <c r="L1422" s="25"/>
      <c r="M1422" s="25">
        <v>4.7500000000000001E-2</v>
      </c>
    </row>
    <row r="1423" spans="1:13">
      <c r="A1423" s="82" t="s">
        <v>143</v>
      </c>
      <c r="B1423" s="13" t="s">
        <v>74</v>
      </c>
      <c r="C1423" s="13" t="s">
        <v>188</v>
      </c>
      <c r="D1423" s="13">
        <v>2013</v>
      </c>
      <c r="E1423" s="13">
        <v>2014</v>
      </c>
      <c r="F1423" s="13" t="s">
        <v>99</v>
      </c>
      <c r="G1423" s="23">
        <v>9003</v>
      </c>
      <c r="H1423" s="23">
        <v>18407</v>
      </c>
      <c r="I1423" s="45">
        <v>36612</v>
      </c>
      <c r="J1423" s="25">
        <v>0.96819999999999995</v>
      </c>
      <c r="K1423" s="25"/>
      <c r="L1423" s="25"/>
      <c r="M1423" s="25">
        <v>0.112</v>
      </c>
    </row>
    <row r="1424" spans="1:13">
      <c r="A1424" s="82" t="s">
        <v>144</v>
      </c>
      <c r="B1424" s="13" t="s">
        <v>75</v>
      </c>
      <c r="C1424" s="13" t="s">
        <v>188</v>
      </c>
      <c r="D1424" s="13">
        <v>2013</v>
      </c>
      <c r="E1424" s="13">
        <v>2014</v>
      </c>
      <c r="F1424" s="13" t="s">
        <v>99</v>
      </c>
      <c r="G1424" s="23">
        <v>853</v>
      </c>
      <c r="H1424" s="23">
        <v>1729</v>
      </c>
      <c r="I1424" s="45">
        <v>3463</v>
      </c>
      <c r="J1424" s="25">
        <v>1</v>
      </c>
      <c r="K1424" s="25"/>
      <c r="L1424" s="25"/>
      <c r="M1424" s="25">
        <v>0.112</v>
      </c>
    </row>
    <row r="1425" spans="1:13">
      <c r="A1425" s="82" t="s">
        <v>145</v>
      </c>
      <c r="B1425" s="13" t="s">
        <v>75</v>
      </c>
      <c r="C1425" s="13" t="s">
        <v>188</v>
      </c>
      <c r="D1425" s="13">
        <v>2013</v>
      </c>
      <c r="E1425" s="13">
        <v>2014</v>
      </c>
      <c r="F1425" s="13" t="s">
        <v>99</v>
      </c>
      <c r="G1425" s="23">
        <v>120388</v>
      </c>
      <c r="H1425" s="23">
        <v>286407</v>
      </c>
      <c r="I1425" s="45">
        <v>500214</v>
      </c>
      <c r="J1425" s="25">
        <v>0.99529999999999996</v>
      </c>
      <c r="K1425" s="25"/>
      <c r="L1425" s="25"/>
      <c r="M1425" s="25">
        <v>2.4899999999999999E-2</v>
      </c>
    </row>
    <row r="1426" spans="1:13">
      <c r="A1426" s="82" t="s">
        <v>146</v>
      </c>
      <c r="B1426" s="13" t="s">
        <v>74</v>
      </c>
      <c r="C1426" s="13" t="s">
        <v>188</v>
      </c>
      <c r="D1426" s="13">
        <v>2013</v>
      </c>
      <c r="E1426" s="13">
        <v>2014</v>
      </c>
      <c r="F1426" s="13" t="s">
        <v>99</v>
      </c>
      <c r="G1426" s="23">
        <v>97098</v>
      </c>
      <c r="H1426" s="23">
        <v>214177</v>
      </c>
      <c r="I1426" s="45">
        <v>361662</v>
      </c>
      <c r="J1426" s="25">
        <v>0.97799999999999998</v>
      </c>
      <c r="K1426" s="25"/>
      <c r="L1426" s="25"/>
      <c r="M1426" s="25">
        <v>3.5000000000000001E-3</v>
      </c>
    </row>
    <row r="1427" spans="1:13">
      <c r="A1427" s="82" t="s">
        <v>147</v>
      </c>
      <c r="B1427" s="13" t="s">
        <v>75</v>
      </c>
      <c r="C1427" s="13" t="s">
        <v>188</v>
      </c>
      <c r="D1427" s="13">
        <v>2013</v>
      </c>
      <c r="E1427" s="13">
        <v>2014</v>
      </c>
      <c r="F1427" s="13" t="s">
        <v>99</v>
      </c>
      <c r="G1427" s="23">
        <v>2670</v>
      </c>
      <c r="H1427" s="23">
        <v>6189</v>
      </c>
      <c r="I1427" s="45">
        <v>12594</v>
      </c>
      <c r="J1427" s="25">
        <v>0.98980000000000001</v>
      </c>
      <c r="K1427" s="25"/>
      <c r="L1427" s="25"/>
      <c r="M1427" s="25">
        <v>0.112</v>
      </c>
    </row>
    <row r="1428" spans="1:13">
      <c r="A1428" s="82" t="s">
        <v>148</v>
      </c>
      <c r="B1428" s="13" t="s">
        <v>75</v>
      </c>
      <c r="C1428" s="13" t="s">
        <v>188</v>
      </c>
      <c r="D1428" s="13">
        <v>2013</v>
      </c>
      <c r="E1428" s="13">
        <v>2014</v>
      </c>
      <c r="F1428" s="13" t="s">
        <v>99</v>
      </c>
      <c r="G1428" s="23">
        <v>164140</v>
      </c>
      <c r="H1428" s="23">
        <v>379677</v>
      </c>
      <c r="I1428" s="45">
        <v>564081</v>
      </c>
      <c r="J1428" s="25">
        <v>0.99819999999999998</v>
      </c>
      <c r="K1428" s="25"/>
      <c r="L1428" s="25"/>
      <c r="M1428" s="25">
        <v>4.1000000000000003E-3</v>
      </c>
    </row>
    <row r="1429" spans="1:13">
      <c r="A1429" s="82" t="s">
        <v>149</v>
      </c>
      <c r="B1429" s="13" t="s">
        <v>74</v>
      </c>
      <c r="C1429" s="13" t="s">
        <v>188</v>
      </c>
      <c r="D1429" s="13">
        <v>2013</v>
      </c>
      <c r="E1429" s="13">
        <v>2014</v>
      </c>
      <c r="F1429" s="13" t="s">
        <v>99</v>
      </c>
      <c r="G1429" s="23">
        <v>128896</v>
      </c>
      <c r="H1429" s="23">
        <v>275109</v>
      </c>
      <c r="I1429" s="45">
        <v>523726</v>
      </c>
      <c r="J1429" s="25">
        <v>0.9718</v>
      </c>
      <c r="K1429" s="25"/>
      <c r="L1429" s="25"/>
      <c r="M1429" s="25">
        <v>1.4E-2</v>
      </c>
    </row>
    <row r="1430" spans="1:13">
      <c r="A1430" s="82" t="s">
        <v>150</v>
      </c>
      <c r="B1430" s="13" t="s">
        <v>74</v>
      </c>
      <c r="C1430" s="13" t="s">
        <v>188</v>
      </c>
      <c r="D1430" s="13">
        <v>2013</v>
      </c>
      <c r="E1430" s="13">
        <v>2014</v>
      </c>
      <c r="F1430" s="13" t="s">
        <v>99</v>
      </c>
      <c r="G1430" s="23">
        <v>32671</v>
      </c>
      <c r="H1430" s="23">
        <v>51288</v>
      </c>
      <c r="I1430" s="45">
        <v>145081</v>
      </c>
      <c r="J1430" s="25">
        <v>0.96399999999999997</v>
      </c>
      <c r="K1430" s="25"/>
      <c r="L1430" s="25"/>
      <c r="M1430" s="25">
        <v>7.0099999999999996E-2</v>
      </c>
    </row>
    <row r="1431" spans="1:13">
      <c r="A1431" s="82" t="s">
        <v>151</v>
      </c>
      <c r="B1431" s="13" t="s">
        <v>75</v>
      </c>
      <c r="C1431" s="13" t="s">
        <v>188</v>
      </c>
      <c r="D1431" s="13">
        <v>2013</v>
      </c>
      <c r="E1431" s="13">
        <v>2014</v>
      </c>
      <c r="F1431" s="13" t="s">
        <v>99</v>
      </c>
      <c r="G1431" s="23">
        <v>47733</v>
      </c>
      <c r="H1431" s="23">
        <v>114053</v>
      </c>
      <c r="I1431" s="45">
        <v>203222</v>
      </c>
      <c r="J1431" s="25">
        <v>0.98309999999999997</v>
      </c>
      <c r="K1431" s="25"/>
      <c r="L1431" s="25"/>
      <c r="M1431" s="25">
        <v>6.4699999999999994E-2</v>
      </c>
    </row>
    <row r="1432" spans="1:13">
      <c r="A1432" s="82" t="s">
        <v>152</v>
      </c>
      <c r="B1432" s="13" t="s">
        <v>74</v>
      </c>
      <c r="C1432" s="13" t="s">
        <v>188</v>
      </c>
      <c r="D1432" s="13">
        <v>2013</v>
      </c>
      <c r="E1432" s="13">
        <v>2014</v>
      </c>
      <c r="F1432" s="13" t="s">
        <v>99</v>
      </c>
      <c r="G1432" s="23">
        <v>9325</v>
      </c>
      <c r="H1432" s="23">
        <v>18025</v>
      </c>
      <c r="I1432" s="45">
        <v>38522</v>
      </c>
      <c r="J1432" s="25">
        <v>0.96040000000000003</v>
      </c>
      <c r="K1432" s="25"/>
      <c r="L1432" s="25"/>
      <c r="M1432" s="25">
        <v>0.112</v>
      </c>
    </row>
    <row r="1433" spans="1:13">
      <c r="A1433" s="82" t="s">
        <v>153</v>
      </c>
      <c r="B1433" s="13" t="s">
        <v>74</v>
      </c>
      <c r="C1433" s="13" t="s">
        <v>188</v>
      </c>
      <c r="D1433" s="13">
        <v>2013</v>
      </c>
      <c r="E1433" s="13">
        <v>2014</v>
      </c>
      <c r="F1433" s="13" t="s">
        <v>99</v>
      </c>
      <c r="G1433" s="23">
        <v>15881</v>
      </c>
      <c r="H1433" s="23">
        <v>32067</v>
      </c>
      <c r="I1433" s="45">
        <v>94876</v>
      </c>
      <c r="J1433" s="25">
        <v>0.97809999999999997</v>
      </c>
      <c r="K1433" s="25"/>
      <c r="L1433" s="25"/>
      <c r="M1433" s="25">
        <v>0.112</v>
      </c>
    </row>
    <row r="1434" spans="1:13">
      <c r="A1434" s="82" t="s">
        <v>154</v>
      </c>
      <c r="B1434" s="13" t="s">
        <v>74</v>
      </c>
      <c r="C1434" s="13" t="s">
        <v>188</v>
      </c>
      <c r="D1434" s="13">
        <v>2013</v>
      </c>
      <c r="E1434" s="13">
        <v>2014</v>
      </c>
      <c r="F1434" s="13" t="s">
        <v>99</v>
      </c>
      <c r="G1434" s="23">
        <v>14903</v>
      </c>
      <c r="H1434" s="23">
        <v>33474</v>
      </c>
      <c r="I1434" s="45">
        <v>95567</v>
      </c>
      <c r="J1434" s="25">
        <v>0.80089999999999995</v>
      </c>
      <c r="K1434" s="25"/>
      <c r="L1434" s="25"/>
      <c r="M1434" s="25">
        <v>0.112</v>
      </c>
    </row>
    <row r="1435" spans="1:13">
      <c r="A1435" s="82" t="s">
        <v>155</v>
      </c>
      <c r="B1435" s="13" t="s">
        <v>74</v>
      </c>
      <c r="C1435" s="13" t="s">
        <v>188</v>
      </c>
      <c r="D1435" s="13">
        <v>2013</v>
      </c>
      <c r="E1435" s="13">
        <v>2014</v>
      </c>
      <c r="F1435" s="13" t="s">
        <v>99</v>
      </c>
      <c r="G1435" s="23">
        <v>53793</v>
      </c>
      <c r="H1435" s="23">
        <v>113004</v>
      </c>
      <c r="I1435" s="45">
        <v>294684</v>
      </c>
      <c r="J1435" s="25">
        <v>0.94269999999999998</v>
      </c>
      <c r="K1435" s="25"/>
      <c r="L1435" s="25"/>
      <c r="M1435" s="25">
        <v>4.3400000000000001E-2</v>
      </c>
    </row>
    <row r="1436" spans="1:13">
      <c r="A1436" s="82" t="s">
        <v>156</v>
      </c>
      <c r="B1436" s="13" t="s">
        <v>74</v>
      </c>
      <c r="C1436" s="13" t="s">
        <v>188</v>
      </c>
      <c r="D1436" s="13">
        <v>2013</v>
      </c>
      <c r="E1436" s="13">
        <v>2014</v>
      </c>
      <c r="F1436" s="13" t="s">
        <v>99</v>
      </c>
      <c r="G1436" s="23">
        <v>11882</v>
      </c>
      <c r="H1436" s="23">
        <v>23109</v>
      </c>
      <c r="I1436" s="45">
        <v>50004</v>
      </c>
      <c r="J1436" s="25">
        <v>0.89070000000000005</v>
      </c>
      <c r="K1436" s="25"/>
      <c r="L1436" s="25"/>
      <c r="M1436" s="25">
        <v>0.112</v>
      </c>
    </row>
    <row r="1437" spans="1:13">
      <c r="A1437" s="82" t="s">
        <v>157</v>
      </c>
      <c r="B1437" s="13" t="s">
        <v>75</v>
      </c>
      <c r="C1437" s="13" t="s">
        <v>188</v>
      </c>
      <c r="D1437" s="13">
        <v>2013</v>
      </c>
      <c r="E1437" s="13">
        <v>2014</v>
      </c>
      <c r="F1437" s="13" t="s">
        <v>99</v>
      </c>
      <c r="G1437" s="23">
        <v>11719</v>
      </c>
      <c r="H1437" s="23">
        <v>23430</v>
      </c>
      <c r="I1437" s="45">
        <v>43628</v>
      </c>
      <c r="J1437" s="25">
        <v>0.91790000000000005</v>
      </c>
      <c r="K1437" s="25"/>
      <c r="L1437" s="25"/>
      <c r="M1437" s="25">
        <v>0.112</v>
      </c>
    </row>
    <row r="1438" spans="1:13">
      <c r="A1438" s="82" t="s">
        <v>158</v>
      </c>
      <c r="B1438" s="13" t="s">
        <v>75</v>
      </c>
      <c r="C1438" s="13" t="s">
        <v>188</v>
      </c>
      <c r="D1438" s="13">
        <v>2013</v>
      </c>
      <c r="E1438" s="13">
        <v>2014</v>
      </c>
      <c r="F1438" s="13" t="s">
        <v>99</v>
      </c>
      <c r="G1438" s="23">
        <v>164</v>
      </c>
      <c r="H1438" s="23">
        <v>295</v>
      </c>
      <c r="I1438" s="45">
        <v>533</v>
      </c>
      <c r="J1438" s="25">
        <v>1</v>
      </c>
      <c r="K1438" s="25"/>
      <c r="L1438" s="25"/>
      <c r="M1438" s="25">
        <v>0.112</v>
      </c>
    </row>
    <row r="1439" spans="1:13">
      <c r="A1439" s="82" t="s">
        <v>159</v>
      </c>
      <c r="B1439" s="13" t="s">
        <v>75</v>
      </c>
      <c r="C1439" s="13" t="s">
        <v>188</v>
      </c>
      <c r="D1439" s="13">
        <v>2013</v>
      </c>
      <c r="E1439" s="13">
        <v>2014</v>
      </c>
      <c r="F1439" s="13" t="s">
        <v>99</v>
      </c>
      <c r="G1439" s="23">
        <v>3090</v>
      </c>
      <c r="H1439" s="23">
        <v>6778</v>
      </c>
      <c r="I1439" s="45">
        <v>11587</v>
      </c>
      <c r="J1439" s="25">
        <v>1</v>
      </c>
      <c r="K1439" s="25"/>
      <c r="L1439" s="25"/>
      <c r="M1439" s="25">
        <v>0.112</v>
      </c>
    </row>
    <row r="1440" spans="1:13">
      <c r="A1440" s="82" t="s">
        <v>160</v>
      </c>
      <c r="B1440" s="13" t="s">
        <v>74</v>
      </c>
      <c r="C1440" s="13" t="s">
        <v>188</v>
      </c>
      <c r="D1440" s="13">
        <v>2013</v>
      </c>
      <c r="E1440" s="13">
        <v>2014</v>
      </c>
      <c r="F1440" s="13" t="s">
        <v>99</v>
      </c>
      <c r="G1440" s="23">
        <v>21549</v>
      </c>
      <c r="H1440" s="23">
        <v>42727</v>
      </c>
      <c r="I1440" s="45">
        <v>76732</v>
      </c>
      <c r="J1440" s="25">
        <v>0.92200000000000004</v>
      </c>
      <c r="K1440" s="25"/>
      <c r="L1440" s="25"/>
      <c r="M1440" s="25">
        <v>0</v>
      </c>
    </row>
    <row r="1441" spans="1:30">
      <c r="A1441" s="82" t="s">
        <v>161</v>
      </c>
      <c r="B1441" s="13" t="s">
        <v>74</v>
      </c>
      <c r="C1441" s="13" t="s">
        <v>188</v>
      </c>
      <c r="D1441" s="13">
        <v>2013</v>
      </c>
      <c r="E1441" s="13">
        <v>2014</v>
      </c>
      <c r="F1441" s="13" t="s">
        <v>99</v>
      </c>
      <c r="G1441" s="23">
        <v>18883</v>
      </c>
      <c r="H1441" s="23">
        <v>34916</v>
      </c>
      <c r="I1441" s="45">
        <v>78179</v>
      </c>
      <c r="J1441" s="25">
        <v>0.87109999999999999</v>
      </c>
      <c r="K1441" s="25"/>
      <c r="L1441" s="25"/>
      <c r="M1441" s="25">
        <v>0.112</v>
      </c>
    </row>
    <row r="1442" spans="1:30">
      <c r="A1442" s="82" t="s">
        <v>162</v>
      </c>
      <c r="B1442" s="13" t="s">
        <v>75</v>
      </c>
      <c r="C1442" s="13" t="s">
        <v>188</v>
      </c>
      <c r="D1442" s="13">
        <v>2013</v>
      </c>
      <c r="E1442" s="13">
        <v>2014</v>
      </c>
      <c r="F1442" s="13" t="s">
        <v>99</v>
      </c>
      <c r="G1442" s="23">
        <v>41789</v>
      </c>
      <c r="H1442" s="23">
        <v>91316</v>
      </c>
      <c r="I1442" s="45">
        <v>152273</v>
      </c>
      <c r="J1442" s="25">
        <v>0.97450000000000003</v>
      </c>
      <c r="K1442" s="25"/>
      <c r="L1442" s="25"/>
      <c r="M1442" s="25">
        <v>3.8800000000000001E-2</v>
      </c>
    </row>
    <row r="1443" spans="1:30">
      <c r="A1443" s="82" t="s">
        <v>163</v>
      </c>
      <c r="B1443" s="13" t="s">
        <v>75</v>
      </c>
      <c r="C1443" s="13" t="s">
        <v>188</v>
      </c>
      <c r="D1443" s="13">
        <v>2013</v>
      </c>
      <c r="E1443" s="13">
        <v>2014</v>
      </c>
      <c r="F1443" s="13" t="s">
        <v>99</v>
      </c>
      <c r="G1443" s="23">
        <v>5236</v>
      </c>
      <c r="H1443" s="23">
        <v>12344</v>
      </c>
      <c r="I1443" s="45">
        <v>27638</v>
      </c>
      <c r="J1443" s="25">
        <v>0.95979999999999999</v>
      </c>
      <c r="K1443" s="25"/>
      <c r="L1443" s="25"/>
      <c r="M1443" s="25">
        <v>0.112</v>
      </c>
    </row>
    <row r="1444" spans="1:30">
      <c r="A1444" s="82" t="s">
        <v>164</v>
      </c>
      <c r="B1444" s="13" t="s">
        <v>75</v>
      </c>
      <c r="C1444" s="13" t="s">
        <v>188</v>
      </c>
      <c r="D1444" s="13">
        <v>2013</v>
      </c>
      <c r="E1444" s="13">
        <v>2014</v>
      </c>
      <c r="F1444" s="13" t="s">
        <v>99</v>
      </c>
      <c r="G1444" s="23">
        <v>4622</v>
      </c>
      <c r="H1444" s="23">
        <v>10385</v>
      </c>
      <c r="I1444" s="45">
        <v>19216</v>
      </c>
      <c r="J1444" s="25">
        <v>0.99580000000000002</v>
      </c>
      <c r="K1444" s="25"/>
      <c r="L1444" s="25"/>
      <c r="M1444" s="25">
        <v>0.112</v>
      </c>
    </row>
    <row r="1445" spans="1:30">
      <c r="A1445" s="82" t="s">
        <v>165</v>
      </c>
      <c r="B1445" s="13" t="s">
        <v>75</v>
      </c>
      <c r="C1445" s="13" t="s">
        <v>188</v>
      </c>
      <c r="D1445" s="13">
        <v>2013</v>
      </c>
      <c r="E1445" s="13">
        <v>2014</v>
      </c>
      <c r="F1445" s="13" t="s">
        <v>99</v>
      </c>
      <c r="G1445" s="23">
        <v>846</v>
      </c>
      <c r="H1445" s="23">
        <v>1629</v>
      </c>
      <c r="I1445" s="45">
        <v>2985</v>
      </c>
      <c r="J1445" s="25">
        <v>0.96360000000000001</v>
      </c>
      <c r="K1445" s="25"/>
      <c r="L1445" s="25"/>
      <c r="M1445" s="25">
        <v>0.112</v>
      </c>
    </row>
    <row r="1446" spans="1:30">
      <c r="A1446" s="82" t="s">
        <v>166</v>
      </c>
      <c r="B1446" s="13" t="s">
        <v>74</v>
      </c>
      <c r="C1446" s="13" t="s">
        <v>188</v>
      </c>
      <c r="D1446" s="13">
        <v>2013</v>
      </c>
      <c r="E1446" s="13">
        <v>2014</v>
      </c>
      <c r="F1446" s="13" t="s">
        <v>99</v>
      </c>
      <c r="G1446" s="23">
        <v>48526</v>
      </c>
      <c r="H1446" s="23">
        <v>119082</v>
      </c>
      <c r="I1446" s="45">
        <v>187585</v>
      </c>
      <c r="J1446" s="25">
        <v>1</v>
      </c>
      <c r="K1446" s="25"/>
      <c r="L1446" s="25"/>
      <c r="M1446" s="25">
        <v>2.0899999999999998E-2</v>
      </c>
    </row>
    <row r="1447" spans="1:30">
      <c r="A1447" s="82" t="s">
        <v>167</v>
      </c>
      <c r="B1447" s="13" t="s">
        <v>75</v>
      </c>
      <c r="C1447" s="13" t="s">
        <v>188</v>
      </c>
      <c r="D1447" s="13">
        <v>2013</v>
      </c>
      <c r="E1447" s="13">
        <v>2014</v>
      </c>
      <c r="F1447" s="13" t="s">
        <v>99</v>
      </c>
      <c r="G1447" s="23">
        <v>2861</v>
      </c>
      <c r="H1447" s="23">
        <v>5276</v>
      </c>
      <c r="I1447" s="45">
        <v>9143</v>
      </c>
      <c r="J1447" s="25">
        <v>0.95179999999999998</v>
      </c>
      <c r="K1447" s="25"/>
      <c r="L1447" s="25"/>
      <c r="M1447" s="25">
        <v>0.112</v>
      </c>
    </row>
    <row r="1448" spans="1:30">
      <c r="A1448" s="82" t="s">
        <v>168</v>
      </c>
      <c r="B1448" s="13" t="s">
        <v>74</v>
      </c>
      <c r="C1448" s="13" t="s">
        <v>188</v>
      </c>
      <c r="D1448" s="13">
        <v>2013</v>
      </c>
      <c r="E1448" s="13">
        <v>2014</v>
      </c>
      <c r="F1448" s="13" t="s">
        <v>99</v>
      </c>
      <c r="G1448" s="23">
        <v>33913</v>
      </c>
      <c r="H1448" s="23">
        <v>70558</v>
      </c>
      <c r="I1448" s="45">
        <v>144874</v>
      </c>
      <c r="J1448" s="25">
        <v>0.9577</v>
      </c>
      <c r="K1448" s="25"/>
      <c r="L1448" s="25"/>
      <c r="M1448" s="25">
        <v>3.15E-2</v>
      </c>
    </row>
    <row r="1449" spans="1:30">
      <c r="A1449" s="82" t="s">
        <v>169</v>
      </c>
      <c r="B1449" s="13" t="s">
        <v>74</v>
      </c>
      <c r="C1449" s="13" t="s">
        <v>188</v>
      </c>
      <c r="D1449" s="13">
        <v>2013</v>
      </c>
      <c r="E1449" s="13">
        <v>2014</v>
      </c>
      <c r="F1449" s="13" t="s">
        <v>99</v>
      </c>
      <c r="G1449" s="23">
        <v>8368</v>
      </c>
      <c r="H1449" s="23">
        <v>17758</v>
      </c>
      <c r="I1449" s="45">
        <v>36260</v>
      </c>
      <c r="J1449" s="25">
        <v>0.89890000000000003</v>
      </c>
      <c r="K1449" s="25"/>
      <c r="L1449" s="25"/>
      <c r="M1449" s="25">
        <v>0.112</v>
      </c>
    </row>
    <row r="1450" spans="1:30">
      <c r="A1450" s="82" t="s">
        <v>170</v>
      </c>
      <c r="B1450" s="13" t="s">
        <v>75</v>
      </c>
      <c r="C1450" s="13" t="s">
        <v>188</v>
      </c>
      <c r="D1450" s="13">
        <v>2013</v>
      </c>
      <c r="E1450" s="13">
        <v>2014</v>
      </c>
      <c r="F1450" s="13" t="s">
        <v>99</v>
      </c>
      <c r="G1450" s="23">
        <v>5809</v>
      </c>
      <c r="H1450" s="23">
        <v>12909</v>
      </c>
      <c r="I1450" s="45">
        <v>21626</v>
      </c>
      <c r="J1450" s="25">
        <v>0.96530000000000005</v>
      </c>
      <c r="K1450" s="25"/>
      <c r="L1450" s="25"/>
      <c r="M1450" s="25">
        <v>0.112</v>
      </c>
    </row>
    <row r="1451" spans="1:30">
      <c r="A1451" s="48" t="s">
        <v>276</v>
      </c>
      <c r="B1451" s="13" t="s">
        <v>66</v>
      </c>
      <c r="C1451" s="13" t="s">
        <v>3</v>
      </c>
      <c r="D1451" s="13">
        <v>2014</v>
      </c>
      <c r="E1451" s="13">
        <v>2014</v>
      </c>
      <c r="F1451" s="13" t="s">
        <v>99</v>
      </c>
      <c r="G1451" s="110"/>
      <c r="H1451" s="110"/>
      <c r="I1451" s="110"/>
      <c r="J1451" s="111"/>
      <c r="K1451" s="111"/>
      <c r="L1451" s="25">
        <v>0.254</v>
      </c>
      <c r="M1451" s="25">
        <v>5.3999999999999999E-2</v>
      </c>
    </row>
    <row r="1452" spans="1:30">
      <c r="A1452" s="48" t="s">
        <v>171</v>
      </c>
      <c r="B1452" s="13" t="s">
        <v>66</v>
      </c>
      <c r="C1452" s="13" t="s">
        <v>3</v>
      </c>
      <c r="D1452" s="13">
        <v>2014</v>
      </c>
      <c r="E1452" s="13">
        <v>2014</v>
      </c>
      <c r="F1452" s="13" t="s">
        <v>99</v>
      </c>
      <c r="G1452" s="23">
        <v>2015005</v>
      </c>
      <c r="H1452" s="23">
        <v>4351103</v>
      </c>
      <c r="I1452" s="45">
        <v>9907757</v>
      </c>
      <c r="J1452" s="25">
        <v>0.96009999999999995</v>
      </c>
      <c r="K1452" s="25"/>
      <c r="L1452" s="25"/>
      <c r="M1452" s="25">
        <v>4.2000000000000003E-2</v>
      </c>
      <c r="N1452" s="13"/>
      <c r="O1452" s="13"/>
      <c r="P1452" s="13"/>
      <c r="Q1452" s="13"/>
      <c r="R1452" s="13"/>
      <c r="S1452" s="13"/>
      <c r="T1452" s="13"/>
      <c r="U1452" s="13"/>
      <c r="V1452" s="13"/>
      <c r="W1452" s="13"/>
      <c r="X1452" s="13"/>
      <c r="Y1452" s="13"/>
      <c r="Z1452" s="13"/>
      <c r="AA1452" s="13"/>
      <c r="AB1452" s="13"/>
      <c r="AC1452" s="13"/>
      <c r="AD1452" s="13"/>
    </row>
    <row r="1453" spans="1:30">
      <c r="A1453" s="48" t="s">
        <v>172</v>
      </c>
      <c r="B1453" s="13" t="s">
        <v>74</v>
      </c>
      <c r="C1453" s="13" t="s">
        <v>3</v>
      </c>
      <c r="D1453" s="13">
        <v>2014</v>
      </c>
      <c r="E1453" s="13">
        <v>2014</v>
      </c>
      <c r="F1453" s="13" t="s">
        <v>99</v>
      </c>
      <c r="G1453" s="23">
        <v>64394</v>
      </c>
      <c r="H1453" s="23">
        <v>128065</v>
      </c>
      <c r="I1453" s="45">
        <v>340549</v>
      </c>
      <c r="J1453" s="25">
        <v>0.84460000000000002</v>
      </c>
      <c r="K1453" s="25"/>
      <c r="L1453" s="25"/>
      <c r="M1453" s="25">
        <v>3.2199999999999999E-2</v>
      </c>
    </row>
    <row r="1454" spans="1:30">
      <c r="A1454" s="48" t="s">
        <v>173</v>
      </c>
      <c r="B1454" s="13" t="s">
        <v>75</v>
      </c>
      <c r="C1454" s="13" t="s">
        <v>3</v>
      </c>
      <c r="D1454" s="13">
        <v>2014</v>
      </c>
      <c r="E1454" s="13">
        <v>2014</v>
      </c>
      <c r="F1454" s="13" t="s">
        <v>99</v>
      </c>
      <c r="G1454" s="23">
        <v>109</v>
      </c>
      <c r="H1454" s="23">
        <v>176</v>
      </c>
      <c r="I1454" s="45">
        <v>301</v>
      </c>
      <c r="J1454" s="25">
        <v>1</v>
      </c>
      <c r="K1454" s="25"/>
      <c r="L1454" s="25"/>
      <c r="M1454" s="25">
        <v>9.2200000000000004E-2</v>
      </c>
    </row>
    <row r="1455" spans="1:30">
      <c r="A1455" s="48" t="s">
        <v>174</v>
      </c>
      <c r="B1455" s="13" t="s">
        <v>75</v>
      </c>
      <c r="C1455" s="13" t="s">
        <v>3</v>
      </c>
      <c r="D1455" s="13">
        <v>2014</v>
      </c>
      <c r="E1455" s="13">
        <v>2014</v>
      </c>
      <c r="F1455" s="13" t="s">
        <v>99</v>
      </c>
      <c r="G1455" s="23">
        <v>1752</v>
      </c>
      <c r="H1455" s="23">
        <v>3428</v>
      </c>
      <c r="I1455" s="45">
        <v>6161</v>
      </c>
      <c r="J1455" s="25">
        <v>0.93700000000000006</v>
      </c>
      <c r="K1455" s="25"/>
      <c r="L1455" s="25"/>
      <c r="M1455" s="25">
        <v>9.2200000000000004E-2</v>
      </c>
    </row>
    <row r="1456" spans="1:30">
      <c r="A1456" s="48" t="s">
        <v>175</v>
      </c>
      <c r="B1456" s="13" t="s">
        <v>75</v>
      </c>
      <c r="C1456" s="13" t="s">
        <v>3</v>
      </c>
      <c r="D1456" s="13">
        <v>2014</v>
      </c>
      <c r="E1456" s="13">
        <v>2014</v>
      </c>
      <c r="F1456" s="13" t="s">
        <v>99</v>
      </c>
      <c r="G1456" s="23">
        <v>14930</v>
      </c>
      <c r="H1456" s="23">
        <v>30348</v>
      </c>
      <c r="I1456" s="45">
        <v>64377</v>
      </c>
      <c r="J1456" s="25">
        <v>0.93210000000000004</v>
      </c>
      <c r="K1456" s="25"/>
      <c r="L1456" s="25"/>
      <c r="M1456" s="25">
        <v>9.2200000000000004E-2</v>
      </c>
    </row>
    <row r="1457" spans="1:13">
      <c r="A1457" s="48" t="s">
        <v>176</v>
      </c>
      <c r="B1457" s="13" t="s">
        <v>75</v>
      </c>
      <c r="C1457" s="13" t="s">
        <v>3</v>
      </c>
      <c r="D1457" s="13">
        <v>2014</v>
      </c>
      <c r="E1457" s="13">
        <v>2014</v>
      </c>
      <c r="F1457" s="13" t="s">
        <v>99</v>
      </c>
      <c r="G1457" s="23">
        <v>2654</v>
      </c>
      <c r="H1457" s="23">
        <v>5060</v>
      </c>
      <c r="I1457" s="45">
        <v>9002</v>
      </c>
      <c r="J1457" s="25">
        <v>0.99299999999999999</v>
      </c>
      <c r="K1457" s="25"/>
      <c r="L1457" s="25"/>
      <c r="M1457" s="25">
        <v>9.2200000000000004E-2</v>
      </c>
    </row>
    <row r="1458" spans="1:13">
      <c r="A1458" s="48" t="s">
        <v>177</v>
      </c>
      <c r="B1458" s="13" t="s">
        <v>75</v>
      </c>
      <c r="C1458" s="13" t="s">
        <v>3</v>
      </c>
      <c r="D1458" s="13">
        <v>2014</v>
      </c>
      <c r="E1458" s="13">
        <v>2014</v>
      </c>
      <c r="F1458" s="13" t="s">
        <v>99</v>
      </c>
      <c r="G1458" s="23">
        <v>733</v>
      </c>
      <c r="H1458" s="23">
        <v>1749</v>
      </c>
      <c r="I1458" s="45">
        <v>6820</v>
      </c>
      <c r="J1458" s="25">
        <v>0.95650000000000002</v>
      </c>
      <c r="K1458" s="25"/>
      <c r="L1458" s="25"/>
      <c r="M1458" s="25">
        <v>9.2200000000000004E-2</v>
      </c>
    </row>
    <row r="1459" spans="1:13">
      <c r="A1459" s="48" t="s">
        <v>178</v>
      </c>
      <c r="B1459" s="13" t="s">
        <v>74</v>
      </c>
      <c r="C1459" s="13" t="s">
        <v>3</v>
      </c>
      <c r="D1459" s="13">
        <v>2014</v>
      </c>
      <c r="E1459" s="13">
        <v>2014</v>
      </c>
      <c r="F1459" s="13" t="s">
        <v>99</v>
      </c>
      <c r="G1459" s="23">
        <v>34380</v>
      </c>
      <c r="H1459" s="23">
        <v>71039</v>
      </c>
      <c r="I1459" s="45">
        <v>194836</v>
      </c>
      <c r="J1459" s="25">
        <v>0.91010000000000002</v>
      </c>
      <c r="K1459" s="25"/>
      <c r="L1459" s="25"/>
      <c r="M1459" s="25">
        <v>3.0200000000000001E-2</v>
      </c>
    </row>
    <row r="1460" spans="1:13">
      <c r="A1460" s="48" t="s">
        <v>179</v>
      </c>
      <c r="B1460" s="13" t="s">
        <v>75</v>
      </c>
      <c r="C1460" s="13" t="s">
        <v>3</v>
      </c>
      <c r="D1460" s="13">
        <v>2014</v>
      </c>
      <c r="E1460" s="13">
        <v>2014</v>
      </c>
      <c r="F1460" s="13" t="s">
        <v>99</v>
      </c>
      <c r="G1460" s="23">
        <v>2556</v>
      </c>
      <c r="H1460" s="23">
        <v>5205</v>
      </c>
      <c r="I1460" s="45">
        <v>9584</v>
      </c>
      <c r="J1460" s="25">
        <v>1</v>
      </c>
      <c r="K1460" s="25"/>
      <c r="L1460" s="25"/>
      <c r="M1460" s="25">
        <v>9.2200000000000004E-2</v>
      </c>
    </row>
    <row r="1461" spans="1:13">
      <c r="A1461" s="48" t="s">
        <v>180</v>
      </c>
      <c r="B1461" s="13" t="s">
        <v>75</v>
      </c>
      <c r="C1461" s="13" t="s">
        <v>3</v>
      </c>
      <c r="D1461" s="13">
        <v>2014</v>
      </c>
      <c r="E1461" s="13">
        <v>2014</v>
      </c>
      <c r="F1461" s="13" t="s">
        <v>99</v>
      </c>
      <c r="G1461" s="23">
        <v>6484</v>
      </c>
      <c r="H1461" s="23">
        <v>11899</v>
      </c>
      <c r="I1461" s="45">
        <v>27695</v>
      </c>
      <c r="J1461" s="25">
        <v>0.98799999999999999</v>
      </c>
      <c r="K1461" s="25"/>
      <c r="L1461" s="25"/>
      <c r="M1461" s="25">
        <v>9.2200000000000004E-2</v>
      </c>
    </row>
    <row r="1462" spans="1:13">
      <c r="A1462" s="82" t="s">
        <v>122</v>
      </c>
      <c r="B1462" s="13" t="s">
        <v>74</v>
      </c>
      <c r="C1462" s="13" t="s">
        <v>3</v>
      </c>
      <c r="D1462" s="13">
        <v>2014</v>
      </c>
      <c r="E1462" s="13">
        <v>2014</v>
      </c>
      <c r="F1462" s="13" t="s">
        <v>99</v>
      </c>
      <c r="G1462" s="23">
        <v>94981</v>
      </c>
      <c r="H1462" s="23">
        <v>226573</v>
      </c>
      <c r="I1462" s="45">
        <v>365618</v>
      </c>
      <c r="J1462" s="25">
        <v>0.90459999999999996</v>
      </c>
      <c r="K1462" s="25"/>
      <c r="L1462" s="25"/>
      <c r="M1462" s="25">
        <v>1.7000000000000001E-2</v>
      </c>
    </row>
    <row r="1463" spans="1:13">
      <c r="A1463" s="82" t="s">
        <v>123</v>
      </c>
      <c r="B1463" s="13" t="s">
        <v>75</v>
      </c>
      <c r="C1463" s="13" t="s">
        <v>3</v>
      </c>
      <c r="D1463" s="13">
        <v>2014</v>
      </c>
      <c r="E1463" s="13">
        <v>2014</v>
      </c>
      <c r="F1463" s="13" t="s">
        <v>99</v>
      </c>
      <c r="G1463" s="23">
        <v>1472</v>
      </c>
      <c r="H1463" s="23">
        <v>3606</v>
      </c>
      <c r="I1463" s="45">
        <v>9437</v>
      </c>
      <c r="J1463" s="25">
        <v>1</v>
      </c>
      <c r="K1463" s="25"/>
      <c r="L1463" s="25"/>
      <c r="M1463" s="25">
        <v>9.2200000000000004E-2</v>
      </c>
    </row>
    <row r="1464" spans="1:13">
      <c r="A1464" s="82" t="s">
        <v>124</v>
      </c>
      <c r="B1464" s="13" t="s">
        <v>75</v>
      </c>
      <c r="C1464" s="13" t="s">
        <v>3</v>
      </c>
      <c r="D1464" s="13">
        <v>2014</v>
      </c>
      <c r="E1464" s="13">
        <v>2014</v>
      </c>
      <c r="F1464" s="13" t="s">
        <v>99</v>
      </c>
      <c r="G1464" s="23">
        <v>9266</v>
      </c>
      <c r="H1464" s="23">
        <v>17196</v>
      </c>
      <c r="I1464" s="45">
        <v>36766</v>
      </c>
      <c r="J1464" s="25">
        <v>0.95689999999999997</v>
      </c>
      <c r="K1464" s="25"/>
      <c r="L1464" s="25"/>
      <c r="M1464" s="25">
        <v>9.2200000000000004E-2</v>
      </c>
    </row>
    <row r="1465" spans="1:13">
      <c r="A1465" s="82" t="s">
        <v>125</v>
      </c>
      <c r="B1465" s="13" t="s">
        <v>75</v>
      </c>
      <c r="C1465" s="13" t="s">
        <v>3</v>
      </c>
      <c r="D1465" s="13">
        <v>2014</v>
      </c>
      <c r="E1465" s="13">
        <v>2014</v>
      </c>
      <c r="F1465" s="13" t="s">
        <v>99</v>
      </c>
      <c r="G1465" s="23">
        <v>15263</v>
      </c>
      <c r="H1465" s="23">
        <v>38782</v>
      </c>
      <c r="I1465" s="45">
        <v>70049</v>
      </c>
      <c r="J1465" s="25">
        <v>0.95350000000000001</v>
      </c>
      <c r="K1465" s="25"/>
      <c r="L1465" s="25"/>
      <c r="M1465" s="25">
        <v>9.2200000000000004E-2</v>
      </c>
    </row>
    <row r="1466" spans="1:13">
      <c r="A1466" s="82" t="s">
        <v>126</v>
      </c>
      <c r="B1466" s="13" t="s">
        <v>75</v>
      </c>
      <c r="C1466" s="13" t="s">
        <v>3</v>
      </c>
      <c r="D1466" s="13">
        <v>2014</v>
      </c>
      <c r="E1466" s="13">
        <v>2014</v>
      </c>
      <c r="F1466" s="13" t="s">
        <v>99</v>
      </c>
      <c r="G1466" s="23">
        <v>1052</v>
      </c>
      <c r="H1466" s="23">
        <v>2152</v>
      </c>
      <c r="I1466" s="45">
        <v>4452</v>
      </c>
      <c r="J1466" s="25">
        <v>0.99139999999999995</v>
      </c>
      <c r="K1466" s="25"/>
      <c r="L1466" s="25"/>
      <c r="M1466" s="25">
        <v>9.2200000000000004E-2</v>
      </c>
    </row>
    <row r="1467" spans="1:13">
      <c r="A1467" s="82" t="s">
        <v>127</v>
      </c>
      <c r="B1467" s="13" t="s">
        <v>75</v>
      </c>
      <c r="C1467" s="13" t="s">
        <v>3</v>
      </c>
      <c r="D1467" s="13">
        <v>2014</v>
      </c>
      <c r="E1467" s="13">
        <v>2014</v>
      </c>
      <c r="F1467" s="13" t="s">
        <v>99</v>
      </c>
      <c r="G1467" s="23">
        <v>60740</v>
      </c>
      <c r="H1467" s="23">
        <v>147170</v>
      </c>
      <c r="I1467" s="45">
        <v>289289</v>
      </c>
      <c r="J1467" s="25">
        <v>0.9768</v>
      </c>
      <c r="K1467" s="25"/>
      <c r="L1467" s="25"/>
      <c r="M1467" s="25">
        <v>3.0800000000000001E-2</v>
      </c>
    </row>
    <row r="1468" spans="1:13">
      <c r="A1468" s="82" t="s">
        <v>128</v>
      </c>
      <c r="B1468" s="13" t="s">
        <v>75</v>
      </c>
      <c r="C1468" s="13" t="s">
        <v>3</v>
      </c>
      <c r="D1468" s="13">
        <v>2014</v>
      </c>
      <c r="E1468" s="13">
        <v>2014</v>
      </c>
      <c r="F1468" s="13" t="s">
        <v>99</v>
      </c>
      <c r="G1468" s="23">
        <v>10051</v>
      </c>
      <c r="H1468" s="23">
        <v>23815</v>
      </c>
      <c r="I1468" s="45">
        <v>43811</v>
      </c>
      <c r="J1468" s="25">
        <v>0.96850000000000003</v>
      </c>
      <c r="K1468" s="25"/>
      <c r="L1468" s="25"/>
      <c r="M1468" s="25">
        <v>9.2200000000000004E-2</v>
      </c>
    </row>
    <row r="1469" spans="1:13">
      <c r="A1469" s="82" t="s">
        <v>129</v>
      </c>
      <c r="B1469" s="13" t="s">
        <v>75</v>
      </c>
      <c r="C1469" s="13" t="s">
        <v>3</v>
      </c>
      <c r="D1469" s="13">
        <v>2014</v>
      </c>
      <c r="E1469" s="13">
        <v>2014</v>
      </c>
      <c r="F1469" s="13" t="s">
        <v>99</v>
      </c>
      <c r="G1469" s="23">
        <v>5262</v>
      </c>
      <c r="H1469" s="23">
        <v>10622</v>
      </c>
      <c r="I1469" s="45">
        <v>22699</v>
      </c>
      <c r="J1469" s="25">
        <v>0.86460000000000004</v>
      </c>
      <c r="K1469" s="25"/>
      <c r="L1469" s="25"/>
      <c r="M1469" s="25">
        <v>9.2200000000000004E-2</v>
      </c>
    </row>
    <row r="1470" spans="1:13">
      <c r="A1470" s="82" t="s">
        <v>130</v>
      </c>
      <c r="B1470" s="13" t="s">
        <v>75</v>
      </c>
      <c r="C1470" s="13" t="s">
        <v>3</v>
      </c>
      <c r="D1470" s="13">
        <v>2014</v>
      </c>
      <c r="E1470" s="13">
        <v>2014</v>
      </c>
      <c r="F1470" s="13" t="s">
        <v>99</v>
      </c>
      <c r="G1470" s="23">
        <v>1488</v>
      </c>
      <c r="H1470" s="23">
        <v>3149</v>
      </c>
      <c r="I1470" s="45">
        <v>6023</v>
      </c>
      <c r="J1470" s="25">
        <v>0.90180000000000005</v>
      </c>
      <c r="K1470" s="25"/>
      <c r="L1470" s="25"/>
      <c r="M1470" s="25">
        <v>9.2200000000000004E-2</v>
      </c>
    </row>
    <row r="1471" spans="1:13">
      <c r="A1471" s="82" t="s">
        <v>131</v>
      </c>
      <c r="B1471" s="13" t="s">
        <v>76</v>
      </c>
      <c r="C1471" s="13" t="s">
        <v>3</v>
      </c>
      <c r="D1471" s="13">
        <v>2014</v>
      </c>
      <c r="E1471" s="13">
        <v>2014</v>
      </c>
      <c r="F1471" s="13" t="s">
        <v>99</v>
      </c>
      <c r="G1471" s="23">
        <v>573325</v>
      </c>
      <c r="H1471" s="23">
        <v>1177757</v>
      </c>
      <c r="I1471" s="45">
        <v>3079489</v>
      </c>
      <c r="J1471" s="25">
        <v>0.96930000000000005</v>
      </c>
      <c r="K1471" s="25"/>
      <c r="L1471" s="25"/>
      <c r="M1471" s="25">
        <v>2.3699999999999999E-2</v>
      </c>
    </row>
    <row r="1472" spans="1:13">
      <c r="A1472" s="82" t="s">
        <v>132</v>
      </c>
      <c r="B1472" s="13" t="s">
        <v>75</v>
      </c>
      <c r="C1472" s="13" t="s">
        <v>3</v>
      </c>
      <c r="D1472" s="13">
        <v>2014</v>
      </c>
      <c r="E1472" s="13">
        <v>2014</v>
      </c>
      <c r="F1472" s="13" t="s">
        <v>99</v>
      </c>
      <c r="G1472" s="23">
        <v>11221</v>
      </c>
      <c r="H1472" s="23">
        <v>28263</v>
      </c>
      <c r="I1472" s="45">
        <v>55378</v>
      </c>
      <c r="J1472" s="25">
        <v>0.9708</v>
      </c>
      <c r="K1472" s="25"/>
      <c r="L1472" s="25"/>
      <c r="M1472" s="25">
        <v>9.2200000000000004E-2</v>
      </c>
    </row>
    <row r="1473" spans="1:13">
      <c r="A1473" s="82" t="s">
        <v>133</v>
      </c>
      <c r="B1473" s="13" t="s">
        <v>75</v>
      </c>
      <c r="C1473" s="13" t="s">
        <v>3</v>
      </c>
      <c r="D1473" s="13">
        <v>2014</v>
      </c>
      <c r="E1473" s="13">
        <v>2014</v>
      </c>
      <c r="F1473" s="13" t="s">
        <v>99</v>
      </c>
      <c r="G1473" s="23">
        <v>5920</v>
      </c>
      <c r="H1473" s="23">
        <v>9998</v>
      </c>
      <c r="I1473" s="45">
        <v>32290</v>
      </c>
      <c r="J1473" s="25">
        <v>0.94679999999999997</v>
      </c>
      <c r="K1473" s="25"/>
      <c r="L1473" s="25"/>
      <c r="M1473" s="25">
        <v>9.2200000000000004E-2</v>
      </c>
    </row>
    <row r="1474" spans="1:13">
      <c r="A1474" s="82" t="s">
        <v>134</v>
      </c>
      <c r="B1474" s="13" t="s">
        <v>75</v>
      </c>
      <c r="C1474" s="13" t="s">
        <v>3</v>
      </c>
      <c r="D1474" s="13">
        <v>2014</v>
      </c>
      <c r="E1474" s="13">
        <v>2014</v>
      </c>
      <c r="F1474" s="13" t="s">
        <v>99</v>
      </c>
      <c r="G1474" s="23">
        <v>1017</v>
      </c>
      <c r="H1474" s="23">
        <v>2034</v>
      </c>
      <c r="I1474" s="45">
        <v>3833</v>
      </c>
      <c r="J1474" s="25">
        <v>0.91180000000000005</v>
      </c>
      <c r="K1474" s="25"/>
      <c r="L1474" s="25"/>
      <c r="M1474" s="25">
        <v>9.2200000000000004E-2</v>
      </c>
    </row>
    <row r="1475" spans="1:13">
      <c r="A1475" s="82" t="s">
        <v>135</v>
      </c>
      <c r="B1475" s="13" t="s">
        <v>75</v>
      </c>
      <c r="C1475" s="13" t="s">
        <v>3</v>
      </c>
      <c r="D1475" s="13">
        <v>2014</v>
      </c>
      <c r="E1475" s="13">
        <v>2014</v>
      </c>
      <c r="F1475" s="13" t="s">
        <v>99</v>
      </c>
      <c r="G1475" s="23">
        <v>7144</v>
      </c>
      <c r="H1475" s="23">
        <v>13415</v>
      </c>
      <c r="I1475" s="45">
        <v>30846</v>
      </c>
      <c r="J1475" s="25">
        <v>0.99409999999999998</v>
      </c>
      <c r="K1475" s="25"/>
      <c r="L1475" s="25"/>
      <c r="M1475" s="25">
        <v>9.2200000000000004E-2</v>
      </c>
    </row>
    <row r="1476" spans="1:13">
      <c r="A1476" s="82" t="s">
        <v>136</v>
      </c>
      <c r="B1476" s="13" t="s">
        <v>75</v>
      </c>
      <c r="C1476" s="13" t="s">
        <v>3</v>
      </c>
      <c r="D1476" s="13">
        <v>2014</v>
      </c>
      <c r="E1476" s="13">
        <v>2014</v>
      </c>
      <c r="F1476" s="13" t="s">
        <v>99</v>
      </c>
      <c r="G1476" s="23">
        <v>23364</v>
      </c>
      <c r="H1476" s="23">
        <v>55842</v>
      </c>
      <c r="I1476" s="45">
        <v>103165</v>
      </c>
      <c r="J1476" s="25">
        <v>0.96140000000000003</v>
      </c>
      <c r="K1476" s="25"/>
      <c r="L1476" s="25"/>
      <c r="M1476" s="25">
        <v>5.8999999999999999E-3</v>
      </c>
    </row>
    <row r="1477" spans="1:13">
      <c r="A1477" s="82" t="s">
        <v>137</v>
      </c>
      <c r="B1477" s="13" t="s">
        <v>75</v>
      </c>
      <c r="C1477" s="13" t="s">
        <v>3</v>
      </c>
      <c r="D1477" s="13">
        <v>2014</v>
      </c>
      <c r="E1477" s="13">
        <v>2014</v>
      </c>
      <c r="F1477" s="13" t="s">
        <v>99</v>
      </c>
      <c r="G1477" s="23">
        <v>437</v>
      </c>
      <c r="H1477" s="23">
        <v>963</v>
      </c>
      <c r="I1477" s="45">
        <v>2391</v>
      </c>
      <c r="J1477" s="25">
        <v>0.9667</v>
      </c>
      <c r="K1477" s="25"/>
      <c r="L1477" s="25"/>
      <c r="M1477" s="25">
        <v>9.2200000000000004E-2</v>
      </c>
    </row>
    <row r="1478" spans="1:13">
      <c r="A1478" s="82" t="s">
        <v>138</v>
      </c>
      <c r="B1478" s="13" t="s">
        <v>75</v>
      </c>
      <c r="C1478" s="13" t="s">
        <v>3</v>
      </c>
      <c r="D1478" s="13">
        <v>2014</v>
      </c>
      <c r="E1478" s="13">
        <v>2014</v>
      </c>
      <c r="F1478" s="13" t="s">
        <v>99</v>
      </c>
      <c r="G1478" s="23">
        <v>522</v>
      </c>
      <c r="H1478" s="23">
        <v>823</v>
      </c>
      <c r="I1478" s="45">
        <v>2452</v>
      </c>
      <c r="J1478" s="25">
        <v>0.93440000000000001</v>
      </c>
      <c r="K1478" s="25"/>
      <c r="L1478" s="25"/>
      <c r="M1478" s="25">
        <v>9.2200000000000004E-2</v>
      </c>
    </row>
    <row r="1479" spans="1:13">
      <c r="A1479" s="82" t="s">
        <v>139</v>
      </c>
      <c r="B1479" s="13" t="s">
        <v>75</v>
      </c>
      <c r="C1479" s="13" t="s">
        <v>3</v>
      </c>
      <c r="D1479" s="13">
        <v>2014</v>
      </c>
      <c r="E1479" s="13">
        <v>2014</v>
      </c>
      <c r="F1479" s="13" t="s">
        <v>99</v>
      </c>
      <c r="G1479" s="23">
        <v>22399</v>
      </c>
      <c r="H1479" s="23">
        <v>51281</v>
      </c>
      <c r="I1479" s="45">
        <v>128366</v>
      </c>
      <c r="J1479" s="25">
        <v>1</v>
      </c>
      <c r="K1479" s="25"/>
      <c r="L1479" s="25"/>
      <c r="M1479" s="25">
        <v>6.9500000000000006E-2</v>
      </c>
    </row>
    <row r="1480" spans="1:13">
      <c r="A1480" s="82" t="s">
        <v>140</v>
      </c>
      <c r="B1480" s="13" t="s">
        <v>75</v>
      </c>
      <c r="C1480" s="13" t="s">
        <v>3</v>
      </c>
      <c r="D1480" s="13">
        <v>2014</v>
      </c>
      <c r="E1480" s="13">
        <v>2014</v>
      </c>
      <c r="F1480" s="13" t="s">
        <v>99</v>
      </c>
      <c r="G1480" s="23">
        <v>3420</v>
      </c>
      <c r="H1480" s="23">
        <v>7164</v>
      </c>
      <c r="I1480" s="45">
        <v>24287</v>
      </c>
      <c r="J1480" s="25">
        <v>0.72</v>
      </c>
      <c r="K1480" s="25"/>
      <c r="L1480" s="25"/>
      <c r="M1480" s="25">
        <v>9.2200000000000004E-2</v>
      </c>
    </row>
    <row r="1481" spans="1:13">
      <c r="A1481" s="82" t="s">
        <v>141</v>
      </c>
      <c r="B1481" s="13" t="s">
        <v>75</v>
      </c>
      <c r="C1481" s="13" t="s">
        <v>3</v>
      </c>
      <c r="D1481" s="13">
        <v>2014</v>
      </c>
      <c r="E1481" s="13">
        <v>2014</v>
      </c>
      <c r="F1481" s="13" t="s">
        <v>99</v>
      </c>
      <c r="G1481" s="23">
        <v>4004</v>
      </c>
      <c r="H1481" s="23">
        <v>7593</v>
      </c>
      <c r="I1481" s="45">
        <v>17927</v>
      </c>
      <c r="J1481" s="25">
        <v>0.99570000000000003</v>
      </c>
      <c r="K1481" s="25"/>
      <c r="L1481" s="25"/>
      <c r="M1481" s="25">
        <v>9.2200000000000004E-2</v>
      </c>
    </row>
    <row r="1482" spans="1:13">
      <c r="A1482" s="82" t="s">
        <v>142</v>
      </c>
      <c r="B1482" s="13" t="s">
        <v>74</v>
      </c>
      <c r="C1482" s="13" t="s">
        <v>3</v>
      </c>
      <c r="D1482" s="13">
        <v>2014</v>
      </c>
      <c r="E1482" s="13">
        <v>2014</v>
      </c>
      <c r="F1482" s="13" t="s">
        <v>99</v>
      </c>
      <c r="G1482" s="23">
        <v>113508</v>
      </c>
      <c r="H1482" s="23">
        <v>245759</v>
      </c>
      <c r="I1482" s="45">
        <v>650834</v>
      </c>
      <c r="J1482" s="25">
        <v>0.98399999999999999</v>
      </c>
      <c r="K1482" s="25"/>
      <c r="L1482" s="25"/>
      <c r="M1482" s="25">
        <v>3.7100000000000001E-2</v>
      </c>
    </row>
    <row r="1483" spans="1:13">
      <c r="A1483" s="82" t="s">
        <v>143</v>
      </c>
      <c r="B1483" s="13" t="s">
        <v>74</v>
      </c>
      <c r="C1483" s="13" t="s">
        <v>3</v>
      </c>
      <c r="D1483" s="13">
        <v>2014</v>
      </c>
      <c r="E1483" s="13">
        <v>2014</v>
      </c>
      <c r="F1483" s="13" t="s">
        <v>99</v>
      </c>
      <c r="G1483" s="23">
        <v>9024</v>
      </c>
      <c r="H1483" s="23">
        <v>18465</v>
      </c>
      <c r="I1483" s="45">
        <v>45557</v>
      </c>
      <c r="J1483" s="25">
        <v>0.99750000000000005</v>
      </c>
      <c r="K1483" s="25"/>
      <c r="L1483" s="25"/>
      <c r="M1483" s="25">
        <v>9.2200000000000004E-2</v>
      </c>
    </row>
    <row r="1484" spans="1:13">
      <c r="A1484" s="82" t="s">
        <v>144</v>
      </c>
      <c r="B1484" s="13" t="s">
        <v>75</v>
      </c>
      <c r="C1484" s="13" t="s">
        <v>3</v>
      </c>
      <c r="D1484" s="13">
        <v>2014</v>
      </c>
      <c r="E1484" s="13">
        <v>2014</v>
      </c>
      <c r="F1484" s="13" t="s">
        <v>99</v>
      </c>
      <c r="G1484" s="23">
        <v>909</v>
      </c>
      <c r="H1484" s="23">
        <v>1844</v>
      </c>
      <c r="I1484" s="45">
        <v>4245</v>
      </c>
      <c r="J1484" s="25">
        <v>0.98699999999999999</v>
      </c>
      <c r="K1484" s="25"/>
      <c r="L1484" s="25"/>
      <c r="M1484" s="25">
        <v>9.2200000000000004E-2</v>
      </c>
    </row>
    <row r="1485" spans="1:13">
      <c r="A1485" s="82" t="s">
        <v>145</v>
      </c>
      <c r="B1485" s="13" t="s">
        <v>75</v>
      </c>
      <c r="C1485" s="13" t="s">
        <v>3</v>
      </c>
      <c r="D1485" s="13">
        <v>2014</v>
      </c>
      <c r="E1485" s="13">
        <v>2014</v>
      </c>
      <c r="F1485" s="13" t="s">
        <v>99</v>
      </c>
      <c r="G1485" s="23">
        <v>121060</v>
      </c>
      <c r="H1485" s="23">
        <v>287272</v>
      </c>
      <c r="I1485" s="45">
        <v>569521</v>
      </c>
      <c r="J1485" s="25">
        <v>0.99709999999999999</v>
      </c>
      <c r="K1485" s="25"/>
      <c r="L1485" s="25"/>
      <c r="M1485" s="25">
        <v>2.8299999999999999E-2</v>
      </c>
    </row>
    <row r="1486" spans="1:13">
      <c r="A1486" s="82" t="s">
        <v>146</v>
      </c>
      <c r="B1486" s="13" t="s">
        <v>74</v>
      </c>
      <c r="C1486" s="13" t="s">
        <v>3</v>
      </c>
      <c r="D1486" s="13">
        <v>2014</v>
      </c>
      <c r="E1486" s="13">
        <v>2014</v>
      </c>
      <c r="F1486" s="13" t="s">
        <v>99</v>
      </c>
      <c r="G1486" s="23">
        <v>97098</v>
      </c>
      <c r="H1486" s="23">
        <v>213072</v>
      </c>
      <c r="I1486" s="45">
        <v>406197</v>
      </c>
      <c r="J1486" s="25">
        <v>0.97589999999999999</v>
      </c>
      <c r="K1486" s="25"/>
      <c r="L1486" s="25"/>
      <c r="M1486" s="25">
        <v>5.7000000000000002E-3</v>
      </c>
    </row>
    <row r="1487" spans="1:13">
      <c r="A1487" s="82" t="s">
        <v>147</v>
      </c>
      <c r="B1487" s="13" t="s">
        <v>75</v>
      </c>
      <c r="C1487" s="13" t="s">
        <v>3</v>
      </c>
      <c r="D1487" s="13">
        <v>2014</v>
      </c>
      <c r="E1487" s="13">
        <v>2014</v>
      </c>
      <c r="F1487" s="13" t="s">
        <v>99</v>
      </c>
      <c r="G1487" s="23">
        <v>2757</v>
      </c>
      <c r="H1487" s="23">
        <v>6378</v>
      </c>
      <c r="I1487" s="45">
        <v>14044</v>
      </c>
      <c r="J1487" s="25">
        <v>1</v>
      </c>
      <c r="K1487" s="25"/>
      <c r="L1487" s="25"/>
      <c r="M1487" s="25">
        <v>9.2200000000000004E-2</v>
      </c>
    </row>
    <row r="1488" spans="1:13">
      <c r="A1488" s="82" t="s">
        <v>148</v>
      </c>
      <c r="B1488" s="13" t="s">
        <v>75</v>
      </c>
      <c r="C1488" s="13" t="s">
        <v>3</v>
      </c>
      <c r="D1488" s="13">
        <v>2014</v>
      </c>
      <c r="E1488" s="13">
        <v>2014</v>
      </c>
      <c r="F1488" s="13" t="s">
        <v>99</v>
      </c>
      <c r="G1488" s="23">
        <v>166127</v>
      </c>
      <c r="H1488" s="23">
        <v>382585</v>
      </c>
      <c r="I1488" s="45">
        <v>636120</v>
      </c>
      <c r="J1488" s="25">
        <v>0.99739999999999995</v>
      </c>
      <c r="K1488" s="25"/>
      <c r="L1488" s="25"/>
      <c r="M1488" s="25">
        <v>5.8999999999999999E-3</v>
      </c>
    </row>
    <row r="1489" spans="1:13">
      <c r="A1489" s="82" t="s">
        <v>149</v>
      </c>
      <c r="B1489" s="13" t="s">
        <v>74</v>
      </c>
      <c r="C1489" s="13" t="s">
        <v>3</v>
      </c>
      <c r="D1489" s="13">
        <v>2014</v>
      </c>
      <c r="E1489" s="13">
        <v>2014</v>
      </c>
      <c r="F1489" s="13" t="s">
        <v>99</v>
      </c>
      <c r="G1489" s="23">
        <v>128475</v>
      </c>
      <c r="H1489" s="23">
        <v>272951</v>
      </c>
      <c r="I1489" s="45">
        <v>611132</v>
      </c>
      <c r="J1489" s="25">
        <v>0.97450000000000003</v>
      </c>
      <c r="K1489" s="25"/>
      <c r="L1489" s="25"/>
      <c r="M1489" s="25">
        <v>4.65E-2</v>
      </c>
    </row>
    <row r="1490" spans="1:13">
      <c r="A1490" s="82" t="s">
        <v>150</v>
      </c>
      <c r="B1490" s="13" t="s">
        <v>74</v>
      </c>
      <c r="C1490" s="13" t="s">
        <v>3</v>
      </c>
      <c r="D1490" s="13">
        <v>2014</v>
      </c>
      <c r="E1490" s="13">
        <v>2014</v>
      </c>
      <c r="F1490" s="13" t="s">
        <v>99</v>
      </c>
      <c r="G1490" s="23">
        <v>32282</v>
      </c>
      <c r="H1490" s="23">
        <v>50484</v>
      </c>
      <c r="I1490" s="45">
        <v>178528</v>
      </c>
      <c r="J1490" s="25">
        <v>0.96630000000000005</v>
      </c>
      <c r="K1490" s="25"/>
      <c r="L1490" s="25"/>
      <c r="M1490" s="25">
        <v>5.2400000000000002E-2</v>
      </c>
    </row>
    <row r="1491" spans="1:13">
      <c r="A1491" s="82" t="s">
        <v>151</v>
      </c>
      <c r="B1491" s="13" t="s">
        <v>75</v>
      </c>
      <c r="C1491" s="13" t="s">
        <v>3</v>
      </c>
      <c r="D1491" s="13">
        <v>2014</v>
      </c>
      <c r="E1491" s="13">
        <v>2014</v>
      </c>
      <c r="F1491" s="13" t="s">
        <v>99</v>
      </c>
      <c r="G1491" s="23">
        <v>48102</v>
      </c>
      <c r="H1491" s="23">
        <v>114754</v>
      </c>
      <c r="I1491" s="45">
        <v>222275</v>
      </c>
      <c r="J1491" s="25">
        <v>0.99129999999999996</v>
      </c>
      <c r="K1491" s="25"/>
      <c r="L1491" s="25"/>
      <c r="M1491" s="25">
        <v>5.1999999999999998E-2</v>
      </c>
    </row>
    <row r="1492" spans="1:13">
      <c r="A1492" s="82" t="s">
        <v>152</v>
      </c>
      <c r="B1492" s="13" t="s">
        <v>74</v>
      </c>
      <c r="C1492" s="13" t="s">
        <v>3</v>
      </c>
      <c r="D1492" s="13">
        <v>2014</v>
      </c>
      <c r="E1492" s="13">
        <v>2014</v>
      </c>
      <c r="F1492" s="13" t="s">
        <v>99</v>
      </c>
      <c r="G1492" s="23">
        <v>9399</v>
      </c>
      <c r="H1492" s="23">
        <v>17988</v>
      </c>
      <c r="I1492" s="45">
        <v>44462</v>
      </c>
      <c r="J1492" s="25">
        <v>0.93420000000000003</v>
      </c>
      <c r="K1492" s="25"/>
      <c r="L1492" s="25"/>
      <c r="M1492" s="25">
        <v>9.2200000000000004E-2</v>
      </c>
    </row>
    <row r="1493" spans="1:13">
      <c r="A1493" s="82" t="s">
        <v>153</v>
      </c>
      <c r="B1493" s="13" t="s">
        <v>74</v>
      </c>
      <c r="C1493" s="13" t="s">
        <v>3</v>
      </c>
      <c r="D1493" s="13">
        <v>2014</v>
      </c>
      <c r="E1493" s="13">
        <v>2014</v>
      </c>
      <c r="F1493" s="13" t="s">
        <v>99</v>
      </c>
      <c r="G1493" s="23">
        <v>15819</v>
      </c>
      <c r="H1493" s="23">
        <v>32181</v>
      </c>
      <c r="I1493" s="45">
        <v>114564</v>
      </c>
      <c r="J1493" s="25">
        <v>0.98429999999999995</v>
      </c>
      <c r="K1493" s="25"/>
      <c r="L1493" s="25"/>
      <c r="M1493" s="25">
        <v>9.2200000000000004E-2</v>
      </c>
    </row>
    <row r="1494" spans="1:13">
      <c r="A1494" s="82" t="s">
        <v>154</v>
      </c>
      <c r="B1494" s="13" t="s">
        <v>74</v>
      </c>
      <c r="C1494" s="13" t="s">
        <v>3</v>
      </c>
      <c r="D1494" s="13">
        <v>2014</v>
      </c>
      <c r="E1494" s="13">
        <v>2014</v>
      </c>
      <c r="F1494" s="13" t="s">
        <v>99</v>
      </c>
      <c r="G1494" s="23">
        <v>15581</v>
      </c>
      <c r="H1494" s="23">
        <v>34841</v>
      </c>
      <c r="I1494" s="45">
        <v>104891</v>
      </c>
      <c r="J1494" s="25">
        <v>0.62590000000000001</v>
      </c>
      <c r="K1494" s="25"/>
      <c r="L1494" s="25"/>
      <c r="M1494" s="25">
        <v>9.2200000000000004E-2</v>
      </c>
    </row>
    <row r="1495" spans="1:13">
      <c r="A1495" s="82" t="s">
        <v>155</v>
      </c>
      <c r="B1495" s="13" t="s">
        <v>74</v>
      </c>
      <c r="C1495" s="13" t="s">
        <v>3</v>
      </c>
      <c r="D1495" s="13">
        <v>2014</v>
      </c>
      <c r="E1495" s="13">
        <v>2014</v>
      </c>
      <c r="F1495" s="13" t="s">
        <v>99</v>
      </c>
      <c r="G1495" s="23">
        <v>53489</v>
      </c>
      <c r="H1495" s="23">
        <v>112246</v>
      </c>
      <c r="I1495" s="45">
        <v>340568</v>
      </c>
      <c r="J1495" s="25">
        <v>0.94489999999999996</v>
      </c>
      <c r="K1495" s="25"/>
      <c r="L1495" s="25"/>
      <c r="M1495" s="25">
        <v>3.1199999999999999E-2</v>
      </c>
    </row>
    <row r="1496" spans="1:13">
      <c r="A1496" s="82" t="s">
        <v>156</v>
      </c>
      <c r="B1496" s="13" t="s">
        <v>74</v>
      </c>
      <c r="C1496" s="13" t="s">
        <v>3</v>
      </c>
      <c r="D1496" s="13">
        <v>2014</v>
      </c>
      <c r="E1496" s="13">
        <v>2014</v>
      </c>
      <c r="F1496" s="13" t="s">
        <v>99</v>
      </c>
      <c r="G1496" s="23">
        <v>12054</v>
      </c>
      <c r="H1496" s="23">
        <v>23647</v>
      </c>
      <c r="I1496" s="45">
        <v>56903</v>
      </c>
      <c r="J1496" s="25">
        <v>0.72050000000000003</v>
      </c>
      <c r="K1496" s="25"/>
      <c r="L1496" s="25"/>
      <c r="M1496" s="25">
        <v>9.2200000000000004E-2</v>
      </c>
    </row>
    <row r="1497" spans="1:13">
      <c r="A1497" s="82" t="s">
        <v>157</v>
      </c>
      <c r="B1497" s="13" t="s">
        <v>75</v>
      </c>
      <c r="C1497" s="13" t="s">
        <v>3</v>
      </c>
      <c r="D1497" s="13">
        <v>2014</v>
      </c>
      <c r="E1497" s="13">
        <v>2014</v>
      </c>
      <c r="F1497" s="13" t="s">
        <v>99</v>
      </c>
      <c r="G1497" s="23">
        <v>11995</v>
      </c>
      <c r="H1497" s="23">
        <v>23916</v>
      </c>
      <c r="I1497" s="45">
        <v>51392</v>
      </c>
      <c r="J1497" s="25">
        <v>0.96379999999999999</v>
      </c>
      <c r="K1497" s="25"/>
      <c r="L1497" s="25"/>
      <c r="M1497" s="25">
        <v>9.2200000000000004E-2</v>
      </c>
    </row>
    <row r="1498" spans="1:13">
      <c r="A1498" s="82" t="s">
        <v>158</v>
      </c>
      <c r="B1498" s="13" t="s">
        <v>75</v>
      </c>
      <c r="C1498" s="13" t="s">
        <v>3</v>
      </c>
      <c r="D1498" s="13">
        <v>2014</v>
      </c>
      <c r="E1498" s="13">
        <v>2014</v>
      </c>
      <c r="F1498" s="13" t="s">
        <v>99</v>
      </c>
      <c r="G1498" s="23">
        <v>166</v>
      </c>
      <c r="H1498" s="23">
        <v>299</v>
      </c>
      <c r="I1498" s="45">
        <v>677</v>
      </c>
      <c r="J1498" s="25">
        <v>1</v>
      </c>
      <c r="K1498" s="25"/>
      <c r="L1498" s="25"/>
      <c r="M1498" s="25">
        <v>9.2200000000000004E-2</v>
      </c>
    </row>
    <row r="1499" spans="1:13">
      <c r="A1499" s="82" t="s">
        <v>159</v>
      </c>
      <c r="B1499" s="13" t="s">
        <v>75</v>
      </c>
      <c r="C1499" s="13" t="s">
        <v>3</v>
      </c>
      <c r="D1499" s="13">
        <v>2014</v>
      </c>
      <c r="E1499" s="13">
        <v>2014</v>
      </c>
      <c r="F1499" s="13" t="s">
        <v>99</v>
      </c>
      <c r="G1499" s="23">
        <v>3140</v>
      </c>
      <c r="H1499" s="23">
        <v>6927</v>
      </c>
      <c r="I1499" s="45">
        <v>13569</v>
      </c>
      <c r="J1499" s="25">
        <v>1</v>
      </c>
      <c r="K1499" s="25"/>
      <c r="L1499" s="25"/>
      <c r="M1499" s="25">
        <v>9.2200000000000004E-2</v>
      </c>
    </row>
    <row r="1500" spans="1:13">
      <c r="A1500" s="82" t="s">
        <v>160</v>
      </c>
      <c r="B1500" s="13" t="s">
        <v>74</v>
      </c>
      <c r="C1500" s="13" t="s">
        <v>3</v>
      </c>
      <c r="D1500" s="13">
        <v>2014</v>
      </c>
      <c r="E1500" s="13">
        <v>2014</v>
      </c>
      <c r="F1500" s="13" t="s">
        <v>99</v>
      </c>
      <c r="G1500" s="23">
        <v>21494</v>
      </c>
      <c r="H1500" s="23">
        <v>42499</v>
      </c>
      <c r="I1500" s="45">
        <v>89128</v>
      </c>
      <c r="J1500" s="25">
        <v>0.93969999999999998</v>
      </c>
      <c r="K1500" s="25"/>
      <c r="L1500" s="25"/>
      <c r="M1500" s="25">
        <v>0</v>
      </c>
    </row>
    <row r="1501" spans="1:13">
      <c r="A1501" s="82" t="s">
        <v>161</v>
      </c>
      <c r="B1501" s="13" t="s">
        <v>74</v>
      </c>
      <c r="C1501" s="13" t="s">
        <v>3</v>
      </c>
      <c r="D1501" s="13">
        <v>2014</v>
      </c>
      <c r="E1501" s="13">
        <v>2014</v>
      </c>
      <c r="F1501" s="13" t="s">
        <v>99</v>
      </c>
      <c r="G1501" s="23">
        <v>18820</v>
      </c>
      <c r="H1501" s="23">
        <v>34735</v>
      </c>
      <c r="I1501" s="45">
        <v>94253</v>
      </c>
      <c r="J1501" s="25">
        <v>0.84079999999999999</v>
      </c>
      <c r="K1501" s="25"/>
      <c r="L1501" s="25"/>
      <c r="M1501" s="25">
        <v>9.2200000000000004E-2</v>
      </c>
    </row>
    <row r="1502" spans="1:13">
      <c r="A1502" s="82" t="s">
        <v>162</v>
      </c>
      <c r="B1502" s="13" t="s">
        <v>75</v>
      </c>
      <c r="C1502" s="13" t="s">
        <v>3</v>
      </c>
      <c r="D1502" s="13">
        <v>2014</v>
      </c>
      <c r="E1502" s="13">
        <v>2014</v>
      </c>
      <c r="F1502" s="13" t="s">
        <v>99</v>
      </c>
      <c r="G1502" s="23">
        <v>42193</v>
      </c>
      <c r="H1502" s="23">
        <v>92065</v>
      </c>
      <c r="I1502" s="45">
        <v>169234</v>
      </c>
      <c r="J1502" s="25">
        <v>0.95299999999999996</v>
      </c>
      <c r="K1502" s="25"/>
      <c r="L1502" s="25"/>
      <c r="M1502" s="25">
        <v>2.7799999999999998E-2</v>
      </c>
    </row>
    <row r="1503" spans="1:13">
      <c r="A1503" s="82" t="s">
        <v>163</v>
      </c>
      <c r="B1503" s="13" t="s">
        <v>75</v>
      </c>
      <c r="C1503" s="13" t="s">
        <v>3</v>
      </c>
      <c r="D1503" s="13">
        <v>2014</v>
      </c>
      <c r="E1503" s="13">
        <v>2014</v>
      </c>
      <c r="F1503" s="13" t="s">
        <v>99</v>
      </c>
      <c r="G1503" s="23">
        <v>5424</v>
      </c>
      <c r="H1503" s="23">
        <v>12740</v>
      </c>
      <c r="I1503" s="45">
        <v>31403</v>
      </c>
      <c r="J1503" s="25">
        <v>0.94389999999999996</v>
      </c>
      <c r="K1503" s="25"/>
      <c r="L1503" s="25"/>
      <c r="M1503" s="25">
        <v>9.2200000000000004E-2</v>
      </c>
    </row>
    <row r="1504" spans="1:13">
      <c r="A1504" s="82" t="s">
        <v>164</v>
      </c>
      <c r="B1504" s="13" t="s">
        <v>75</v>
      </c>
      <c r="C1504" s="13" t="s">
        <v>3</v>
      </c>
      <c r="D1504" s="13">
        <v>2014</v>
      </c>
      <c r="E1504" s="13">
        <v>2014</v>
      </c>
      <c r="F1504" s="13" t="s">
        <v>99</v>
      </c>
      <c r="G1504" s="23">
        <v>4645</v>
      </c>
      <c r="H1504" s="23">
        <v>10409</v>
      </c>
      <c r="I1504" s="45">
        <v>21716</v>
      </c>
      <c r="J1504" s="25">
        <v>0.96709999999999996</v>
      </c>
      <c r="K1504" s="25"/>
      <c r="L1504" s="25"/>
      <c r="M1504" s="25">
        <v>9.2200000000000004E-2</v>
      </c>
    </row>
    <row r="1505" spans="1:30">
      <c r="A1505" s="82" t="s">
        <v>165</v>
      </c>
      <c r="B1505" s="13" t="s">
        <v>75</v>
      </c>
      <c r="C1505" s="13" t="s">
        <v>3</v>
      </c>
      <c r="D1505" s="13">
        <v>2014</v>
      </c>
      <c r="E1505" s="13">
        <v>2014</v>
      </c>
      <c r="F1505" s="13" t="s">
        <v>99</v>
      </c>
      <c r="G1505" s="23">
        <v>850</v>
      </c>
      <c r="H1505" s="23">
        <v>1609</v>
      </c>
      <c r="I1505" s="45">
        <v>3640</v>
      </c>
      <c r="J1505" s="25">
        <v>0.95830000000000004</v>
      </c>
      <c r="K1505" s="25"/>
      <c r="L1505" s="25"/>
      <c r="M1505" s="25">
        <v>9.2200000000000004E-2</v>
      </c>
    </row>
    <row r="1506" spans="1:30">
      <c r="A1506" s="82" t="s">
        <v>166</v>
      </c>
      <c r="B1506" s="13" t="s">
        <v>74</v>
      </c>
      <c r="C1506" s="13" t="s">
        <v>3</v>
      </c>
      <c r="D1506" s="13">
        <v>2014</v>
      </c>
      <c r="E1506" s="13">
        <v>2014</v>
      </c>
      <c r="F1506" s="13" t="s">
        <v>99</v>
      </c>
      <c r="G1506" s="23">
        <v>49187</v>
      </c>
      <c r="H1506" s="23">
        <v>120087</v>
      </c>
      <c r="I1506" s="45">
        <v>199851</v>
      </c>
      <c r="J1506" s="25">
        <v>1</v>
      </c>
      <c r="K1506" s="25"/>
      <c r="L1506" s="25"/>
      <c r="M1506" s="25">
        <v>2.3699999999999999E-2</v>
      </c>
    </row>
    <row r="1507" spans="1:30">
      <c r="A1507" s="82" t="s">
        <v>167</v>
      </c>
      <c r="B1507" s="13" t="s">
        <v>75</v>
      </c>
      <c r="C1507" s="13" t="s">
        <v>3</v>
      </c>
      <c r="D1507" s="13">
        <v>2014</v>
      </c>
      <c r="E1507" s="13">
        <v>2014</v>
      </c>
      <c r="F1507" s="13" t="s">
        <v>99</v>
      </c>
      <c r="G1507" s="23">
        <v>2943</v>
      </c>
      <c r="H1507" s="23">
        <v>5409</v>
      </c>
      <c r="I1507" s="45">
        <v>11514</v>
      </c>
      <c r="J1507" s="25">
        <v>0.93400000000000005</v>
      </c>
      <c r="K1507" s="25"/>
      <c r="L1507" s="25"/>
      <c r="M1507" s="25">
        <v>9.2200000000000004E-2</v>
      </c>
    </row>
    <row r="1508" spans="1:30">
      <c r="A1508" s="82" t="s">
        <v>168</v>
      </c>
      <c r="B1508" s="13" t="s">
        <v>74</v>
      </c>
      <c r="C1508" s="13" t="s">
        <v>3</v>
      </c>
      <c r="D1508" s="13">
        <v>2014</v>
      </c>
      <c r="E1508" s="13">
        <v>2014</v>
      </c>
      <c r="F1508" s="13" t="s">
        <v>99</v>
      </c>
      <c r="G1508" s="23">
        <v>33751</v>
      </c>
      <c r="H1508" s="23">
        <v>69753</v>
      </c>
      <c r="I1508" s="45">
        <v>167543</v>
      </c>
      <c r="J1508" s="25">
        <v>0.92530000000000001</v>
      </c>
      <c r="K1508" s="25"/>
      <c r="L1508" s="25"/>
      <c r="M1508" s="25">
        <v>2.92E-2</v>
      </c>
    </row>
    <row r="1509" spans="1:30">
      <c r="A1509" s="82" t="s">
        <v>169</v>
      </c>
      <c r="B1509" s="13" t="s">
        <v>74</v>
      </c>
      <c r="C1509" s="13" t="s">
        <v>3</v>
      </c>
      <c r="D1509" s="13">
        <v>2014</v>
      </c>
      <c r="E1509" s="13">
        <v>2014</v>
      </c>
      <c r="F1509" s="13" t="s">
        <v>99</v>
      </c>
      <c r="G1509" s="23">
        <v>8490</v>
      </c>
      <c r="H1509" s="23">
        <v>17981</v>
      </c>
      <c r="I1509" s="45">
        <v>41751</v>
      </c>
      <c r="J1509" s="25">
        <v>0.8528</v>
      </c>
      <c r="K1509" s="25"/>
      <c r="L1509" s="25"/>
      <c r="M1509" s="25">
        <v>9.2200000000000004E-2</v>
      </c>
    </row>
    <row r="1510" spans="1:30">
      <c r="A1510" s="82" t="s">
        <v>170</v>
      </c>
      <c r="B1510" s="13" t="s">
        <v>75</v>
      </c>
      <c r="C1510" s="13" t="s">
        <v>3</v>
      </c>
      <c r="D1510" s="13">
        <v>2014</v>
      </c>
      <c r="E1510" s="13">
        <v>2014</v>
      </c>
      <c r="F1510" s="13" t="s">
        <v>99</v>
      </c>
      <c r="G1510" s="23">
        <v>5883</v>
      </c>
      <c r="H1510" s="23">
        <v>13040</v>
      </c>
      <c r="I1510" s="45">
        <v>24352</v>
      </c>
      <c r="J1510" s="25">
        <v>0.99439999999999995</v>
      </c>
      <c r="K1510" s="25"/>
      <c r="L1510" s="25"/>
      <c r="M1510" s="25">
        <v>9.2200000000000004E-2</v>
      </c>
    </row>
    <row r="1511" spans="1:30">
      <c r="A1511" s="48" t="s">
        <v>276</v>
      </c>
      <c r="B1511" s="13" t="s">
        <v>66</v>
      </c>
      <c r="C1511" s="13" t="s">
        <v>182</v>
      </c>
      <c r="D1511" s="13">
        <v>2014</v>
      </c>
      <c r="E1511" s="13">
        <v>2014</v>
      </c>
      <c r="F1511" s="13" t="s">
        <v>99</v>
      </c>
      <c r="G1511" s="110"/>
      <c r="H1511" s="110"/>
      <c r="I1511" s="110"/>
      <c r="J1511" s="111"/>
      <c r="K1511" s="111"/>
      <c r="L1511" s="25">
        <v>0.254</v>
      </c>
      <c r="M1511" s="25">
        <v>5.3999999999999999E-2</v>
      </c>
    </row>
    <row r="1512" spans="1:30">
      <c r="A1512" s="48" t="s">
        <v>171</v>
      </c>
      <c r="B1512" s="13" t="s">
        <v>66</v>
      </c>
      <c r="C1512" s="13" t="s">
        <v>182</v>
      </c>
      <c r="D1512" s="13">
        <v>2014</v>
      </c>
      <c r="E1512" s="13">
        <v>2014</v>
      </c>
      <c r="F1512" s="13" t="s">
        <v>99</v>
      </c>
      <c r="G1512" s="23">
        <v>2013631</v>
      </c>
      <c r="H1512" s="23">
        <v>4354213</v>
      </c>
      <c r="I1512" s="45">
        <v>10246808</v>
      </c>
      <c r="J1512" s="25">
        <v>0.95069999999999999</v>
      </c>
      <c r="K1512" s="25"/>
      <c r="L1512" s="25"/>
      <c r="M1512" s="25">
        <v>4.0500000000000001E-2</v>
      </c>
      <c r="N1512" s="13"/>
      <c r="O1512" s="13"/>
      <c r="P1512" s="13"/>
      <c r="Q1512" s="13"/>
      <c r="R1512" s="13"/>
      <c r="S1512" s="13"/>
      <c r="T1512" s="13"/>
      <c r="U1512" s="13"/>
      <c r="V1512" s="13"/>
      <c r="W1512" s="13"/>
      <c r="X1512" s="13"/>
      <c r="Y1512" s="13"/>
      <c r="Z1512" s="13"/>
      <c r="AA1512" s="13"/>
      <c r="AB1512" s="13"/>
      <c r="AC1512" s="13"/>
      <c r="AD1512" s="13"/>
    </row>
    <row r="1513" spans="1:30">
      <c r="A1513" s="48" t="s">
        <v>172</v>
      </c>
      <c r="B1513" s="13" t="s">
        <v>74</v>
      </c>
      <c r="C1513" s="13" t="s">
        <v>182</v>
      </c>
      <c r="D1513" s="13">
        <v>2014</v>
      </c>
      <c r="E1513" s="13">
        <v>2014</v>
      </c>
      <c r="F1513" s="13" t="s">
        <v>99</v>
      </c>
      <c r="G1513" s="23">
        <v>63674</v>
      </c>
      <c r="H1513" s="23">
        <v>126898</v>
      </c>
      <c r="I1513" s="45">
        <v>349927</v>
      </c>
      <c r="J1513" s="25">
        <v>0.84460000000000002</v>
      </c>
      <c r="K1513" s="25"/>
      <c r="L1513" s="25"/>
      <c r="M1513" s="25">
        <v>2.6100000000000002E-2</v>
      </c>
    </row>
    <row r="1514" spans="1:30">
      <c r="A1514" s="48" t="s">
        <v>173</v>
      </c>
      <c r="B1514" s="13" t="s">
        <v>75</v>
      </c>
      <c r="C1514" s="13" t="s">
        <v>182</v>
      </c>
      <c r="D1514" s="13">
        <v>2014</v>
      </c>
      <c r="E1514" s="13">
        <v>2014</v>
      </c>
      <c r="F1514" s="13" t="s">
        <v>99</v>
      </c>
      <c r="G1514" s="23">
        <v>111</v>
      </c>
      <c r="H1514" s="23">
        <v>175</v>
      </c>
      <c r="I1514" s="45">
        <v>312</v>
      </c>
      <c r="J1514" s="25">
        <v>1</v>
      </c>
      <c r="K1514" s="25"/>
      <c r="L1514" s="25"/>
      <c r="M1514" s="25">
        <v>8.0399999999999999E-2</v>
      </c>
    </row>
    <row r="1515" spans="1:30">
      <c r="A1515" s="48" t="s">
        <v>174</v>
      </c>
      <c r="B1515" s="13" t="s">
        <v>75</v>
      </c>
      <c r="C1515" s="13" t="s">
        <v>182</v>
      </c>
      <c r="D1515" s="13">
        <v>2014</v>
      </c>
      <c r="E1515" s="13">
        <v>2014</v>
      </c>
      <c r="F1515" s="13" t="s">
        <v>99</v>
      </c>
      <c r="G1515" s="23">
        <v>1741</v>
      </c>
      <c r="H1515" s="23">
        <v>3406</v>
      </c>
      <c r="I1515" s="45">
        <v>6363</v>
      </c>
      <c r="J1515" s="25">
        <v>0.98209999999999997</v>
      </c>
      <c r="K1515" s="25"/>
      <c r="L1515" s="25"/>
      <c r="M1515" s="25">
        <v>8.0399999999999999E-2</v>
      </c>
    </row>
    <row r="1516" spans="1:30">
      <c r="A1516" s="48" t="s">
        <v>175</v>
      </c>
      <c r="B1516" s="13" t="s">
        <v>75</v>
      </c>
      <c r="C1516" s="13" t="s">
        <v>182</v>
      </c>
      <c r="D1516" s="13">
        <v>2014</v>
      </c>
      <c r="E1516" s="13">
        <v>2014</v>
      </c>
      <c r="F1516" s="13" t="s">
        <v>99</v>
      </c>
      <c r="G1516" s="23">
        <v>14994</v>
      </c>
      <c r="H1516" s="23">
        <v>30431</v>
      </c>
      <c r="I1516" s="45">
        <v>66467</v>
      </c>
      <c r="J1516" s="25">
        <v>0.91710000000000003</v>
      </c>
      <c r="K1516" s="25"/>
      <c r="L1516" s="25"/>
      <c r="M1516" s="25">
        <v>8.0399999999999999E-2</v>
      </c>
    </row>
    <row r="1517" spans="1:30">
      <c r="A1517" s="48" t="s">
        <v>176</v>
      </c>
      <c r="B1517" s="13" t="s">
        <v>75</v>
      </c>
      <c r="C1517" s="13" t="s">
        <v>182</v>
      </c>
      <c r="D1517" s="13">
        <v>2014</v>
      </c>
      <c r="E1517" s="13">
        <v>2014</v>
      </c>
      <c r="F1517" s="13" t="s">
        <v>99</v>
      </c>
      <c r="G1517" s="23">
        <v>2617</v>
      </c>
      <c r="H1517" s="23">
        <v>4961</v>
      </c>
      <c r="I1517" s="45">
        <v>9347</v>
      </c>
      <c r="J1517" s="25">
        <v>1</v>
      </c>
      <c r="K1517" s="25"/>
      <c r="L1517" s="25"/>
      <c r="M1517" s="25">
        <v>8.0399999999999999E-2</v>
      </c>
    </row>
    <row r="1518" spans="1:30">
      <c r="A1518" s="48" t="s">
        <v>177</v>
      </c>
      <c r="B1518" s="13" t="s">
        <v>75</v>
      </c>
      <c r="C1518" s="13" t="s">
        <v>182</v>
      </c>
      <c r="D1518" s="13">
        <v>2014</v>
      </c>
      <c r="E1518" s="13">
        <v>2014</v>
      </c>
      <c r="F1518" s="13" t="s">
        <v>99</v>
      </c>
      <c r="G1518" s="23">
        <v>737</v>
      </c>
      <c r="H1518" s="23">
        <v>1787</v>
      </c>
      <c r="I1518" s="45">
        <v>7021</v>
      </c>
      <c r="J1518" s="25">
        <v>0.82930000000000004</v>
      </c>
      <c r="K1518" s="25"/>
      <c r="L1518" s="25"/>
      <c r="M1518" s="25">
        <v>8.0399999999999999E-2</v>
      </c>
    </row>
    <row r="1519" spans="1:30">
      <c r="A1519" s="48" t="s">
        <v>178</v>
      </c>
      <c r="B1519" s="13" t="s">
        <v>74</v>
      </c>
      <c r="C1519" s="13" t="s">
        <v>182</v>
      </c>
      <c r="D1519" s="13">
        <v>2014</v>
      </c>
      <c r="E1519" s="13">
        <v>2014</v>
      </c>
      <c r="F1519" s="13" t="s">
        <v>99</v>
      </c>
      <c r="G1519" s="23">
        <v>34460</v>
      </c>
      <c r="H1519" s="23">
        <v>71316</v>
      </c>
      <c r="I1519" s="45">
        <v>202295</v>
      </c>
      <c r="J1519" s="25">
        <v>0.92379999999999995</v>
      </c>
      <c r="K1519" s="25"/>
      <c r="L1519" s="25"/>
      <c r="M1519" s="25">
        <v>4.36E-2</v>
      </c>
    </row>
    <row r="1520" spans="1:30">
      <c r="A1520" s="48" t="s">
        <v>179</v>
      </c>
      <c r="B1520" s="13" t="s">
        <v>75</v>
      </c>
      <c r="C1520" s="13" t="s">
        <v>182</v>
      </c>
      <c r="D1520" s="13">
        <v>2014</v>
      </c>
      <c r="E1520" s="13">
        <v>2014</v>
      </c>
      <c r="F1520" s="13" t="s">
        <v>99</v>
      </c>
      <c r="G1520" s="23">
        <v>2531</v>
      </c>
      <c r="H1520" s="23">
        <v>5197</v>
      </c>
      <c r="I1520" s="45">
        <v>9822</v>
      </c>
      <c r="J1520" s="25">
        <v>1</v>
      </c>
      <c r="K1520" s="25"/>
      <c r="L1520" s="25"/>
      <c r="M1520" s="25">
        <v>8.0399999999999999E-2</v>
      </c>
    </row>
    <row r="1521" spans="1:13">
      <c r="A1521" s="48" t="s">
        <v>180</v>
      </c>
      <c r="B1521" s="13" t="s">
        <v>75</v>
      </c>
      <c r="C1521" s="13" t="s">
        <v>182</v>
      </c>
      <c r="D1521" s="13">
        <v>2014</v>
      </c>
      <c r="E1521" s="13">
        <v>2014</v>
      </c>
      <c r="F1521" s="13" t="s">
        <v>99</v>
      </c>
      <c r="G1521" s="23">
        <v>6567</v>
      </c>
      <c r="H1521" s="23">
        <v>12021</v>
      </c>
      <c r="I1521" s="45">
        <v>28942</v>
      </c>
      <c r="J1521" s="25">
        <v>0.98580000000000001</v>
      </c>
      <c r="K1521" s="25"/>
      <c r="L1521" s="25"/>
      <c r="M1521" s="25">
        <v>8.0399999999999999E-2</v>
      </c>
    </row>
    <row r="1522" spans="1:13">
      <c r="A1522" s="82" t="s">
        <v>122</v>
      </c>
      <c r="B1522" s="13" t="s">
        <v>74</v>
      </c>
      <c r="C1522" s="13" t="s">
        <v>182</v>
      </c>
      <c r="D1522" s="13">
        <v>2014</v>
      </c>
      <c r="E1522" s="13">
        <v>2014</v>
      </c>
      <c r="F1522" s="13" t="s">
        <v>99</v>
      </c>
      <c r="G1522" s="23">
        <v>95501</v>
      </c>
      <c r="H1522" s="23">
        <v>228624</v>
      </c>
      <c r="I1522" s="45">
        <v>382321</v>
      </c>
      <c r="J1522" s="25">
        <v>0.88439999999999996</v>
      </c>
      <c r="K1522" s="25"/>
      <c r="L1522" s="25"/>
      <c r="M1522" s="25">
        <v>2.2800000000000001E-2</v>
      </c>
    </row>
    <row r="1523" spans="1:13">
      <c r="A1523" s="82" t="s">
        <v>123</v>
      </c>
      <c r="B1523" s="13" t="s">
        <v>75</v>
      </c>
      <c r="C1523" s="13" t="s">
        <v>182</v>
      </c>
      <c r="D1523" s="13">
        <v>2014</v>
      </c>
      <c r="E1523" s="13">
        <v>2014</v>
      </c>
      <c r="F1523" s="13" t="s">
        <v>99</v>
      </c>
      <c r="G1523" s="23">
        <v>1478</v>
      </c>
      <c r="H1523" s="23">
        <v>3653</v>
      </c>
      <c r="I1523" s="45">
        <v>9653</v>
      </c>
      <c r="J1523" s="25">
        <v>1</v>
      </c>
      <c r="K1523" s="25"/>
      <c r="L1523" s="25"/>
      <c r="M1523" s="25">
        <v>8.0399999999999999E-2</v>
      </c>
    </row>
    <row r="1524" spans="1:13">
      <c r="A1524" s="82" t="s">
        <v>124</v>
      </c>
      <c r="B1524" s="13" t="s">
        <v>75</v>
      </c>
      <c r="C1524" s="13" t="s">
        <v>182</v>
      </c>
      <c r="D1524" s="13">
        <v>2014</v>
      </c>
      <c r="E1524" s="13">
        <v>2014</v>
      </c>
      <c r="F1524" s="13" t="s">
        <v>99</v>
      </c>
      <c r="G1524" s="23">
        <v>9405</v>
      </c>
      <c r="H1524" s="23">
        <v>17428</v>
      </c>
      <c r="I1524" s="45">
        <v>38295</v>
      </c>
      <c r="J1524" s="25">
        <v>0.9425</v>
      </c>
      <c r="K1524" s="25"/>
      <c r="L1524" s="25"/>
      <c r="M1524" s="25">
        <v>8.0399999999999999E-2</v>
      </c>
    </row>
    <row r="1525" spans="1:13">
      <c r="A1525" s="82" t="s">
        <v>125</v>
      </c>
      <c r="B1525" s="13" t="s">
        <v>75</v>
      </c>
      <c r="C1525" s="13" t="s">
        <v>182</v>
      </c>
      <c r="D1525" s="13">
        <v>2014</v>
      </c>
      <c r="E1525" s="13">
        <v>2014</v>
      </c>
      <c r="F1525" s="13" t="s">
        <v>99</v>
      </c>
      <c r="G1525" s="23">
        <v>15152</v>
      </c>
      <c r="H1525" s="23">
        <v>38530</v>
      </c>
      <c r="I1525" s="45">
        <v>72214</v>
      </c>
      <c r="J1525" s="25">
        <v>0.93779999999999997</v>
      </c>
      <c r="K1525" s="25"/>
      <c r="L1525" s="25"/>
      <c r="M1525" s="25">
        <v>8.0399999999999999E-2</v>
      </c>
    </row>
    <row r="1526" spans="1:13">
      <c r="A1526" s="82" t="s">
        <v>126</v>
      </c>
      <c r="B1526" s="13" t="s">
        <v>75</v>
      </c>
      <c r="C1526" s="13" t="s">
        <v>182</v>
      </c>
      <c r="D1526" s="13">
        <v>2014</v>
      </c>
      <c r="E1526" s="13">
        <v>2014</v>
      </c>
      <c r="F1526" s="13" t="s">
        <v>99</v>
      </c>
      <c r="G1526" s="23">
        <v>1062</v>
      </c>
      <c r="H1526" s="23">
        <v>2169</v>
      </c>
      <c r="I1526" s="45">
        <v>4608</v>
      </c>
      <c r="J1526" s="25">
        <v>1</v>
      </c>
      <c r="K1526" s="25"/>
      <c r="L1526" s="25"/>
      <c r="M1526" s="25">
        <v>8.0399999999999999E-2</v>
      </c>
    </row>
    <row r="1527" spans="1:13">
      <c r="A1527" s="82" t="s">
        <v>127</v>
      </c>
      <c r="B1527" s="13" t="s">
        <v>75</v>
      </c>
      <c r="C1527" s="13" t="s">
        <v>182</v>
      </c>
      <c r="D1527" s="13">
        <v>2014</v>
      </c>
      <c r="E1527" s="13">
        <v>2014</v>
      </c>
      <c r="F1527" s="13" t="s">
        <v>99</v>
      </c>
      <c r="G1527" s="23">
        <v>60768</v>
      </c>
      <c r="H1527" s="23">
        <v>148083</v>
      </c>
      <c r="I1527" s="45">
        <v>300097</v>
      </c>
      <c r="J1527" s="25">
        <v>0.9819</v>
      </c>
      <c r="K1527" s="25"/>
      <c r="L1527" s="25"/>
      <c r="M1527" s="25">
        <v>3.0700000000000002E-2</v>
      </c>
    </row>
    <row r="1528" spans="1:13">
      <c r="A1528" s="82" t="s">
        <v>128</v>
      </c>
      <c r="B1528" s="13" t="s">
        <v>75</v>
      </c>
      <c r="C1528" s="13" t="s">
        <v>182</v>
      </c>
      <c r="D1528" s="13">
        <v>2014</v>
      </c>
      <c r="E1528" s="13">
        <v>2014</v>
      </c>
      <c r="F1528" s="13" t="s">
        <v>99</v>
      </c>
      <c r="G1528" s="23">
        <v>10085</v>
      </c>
      <c r="H1528" s="23">
        <v>23963</v>
      </c>
      <c r="I1528" s="45">
        <v>44994</v>
      </c>
      <c r="J1528" s="25">
        <v>0.96540000000000004</v>
      </c>
      <c r="K1528" s="25"/>
      <c r="L1528" s="25"/>
      <c r="M1528" s="25">
        <v>8.0399999999999999E-2</v>
      </c>
    </row>
    <row r="1529" spans="1:13">
      <c r="A1529" s="82" t="s">
        <v>129</v>
      </c>
      <c r="B1529" s="13" t="s">
        <v>75</v>
      </c>
      <c r="C1529" s="13" t="s">
        <v>182</v>
      </c>
      <c r="D1529" s="13">
        <v>2014</v>
      </c>
      <c r="E1529" s="13">
        <v>2014</v>
      </c>
      <c r="F1529" s="13" t="s">
        <v>99</v>
      </c>
      <c r="G1529" s="23">
        <v>5238</v>
      </c>
      <c r="H1529" s="23">
        <v>10643</v>
      </c>
      <c r="I1529" s="45">
        <v>23406</v>
      </c>
      <c r="J1529" s="25">
        <v>0.83179999999999998</v>
      </c>
      <c r="K1529" s="25"/>
      <c r="L1529" s="25"/>
      <c r="M1529" s="25">
        <v>8.0399999999999999E-2</v>
      </c>
    </row>
    <row r="1530" spans="1:13">
      <c r="A1530" s="82" t="s">
        <v>130</v>
      </c>
      <c r="B1530" s="13" t="s">
        <v>75</v>
      </c>
      <c r="C1530" s="13" t="s">
        <v>182</v>
      </c>
      <c r="D1530" s="13">
        <v>2014</v>
      </c>
      <c r="E1530" s="13">
        <v>2014</v>
      </c>
      <c r="F1530" s="13" t="s">
        <v>99</v>
      </c>
      <c r="G1530" s="23">
        <v>1489</v>
      </c>
      <c r="H1530" s="23">
        <v>3145</v>
      </c>
      <c r="I1530" s="45">
        <v>6234</v>
      </c>
      <c r="J1530" s="25">
        <v>0.89019999999999999</v>
      </c>
      <c r="K1530" s="25"/>
      <c r="L1530" s="25"/>
      <c r="M1530" s="25">
        <v>8.0399999999999999E-2</v>
      </c>
    </row>
    <row r="1531" spans="1:13">
      <c r="A1531" s="82" t="s">
        <v>131</v>
      </c>
      <c r="B1531" s="13" t="s">
        <v>76</v>
      </c>
      <c r="C1531" s="13" t="s">
        <v>182</v>
      </c>
      <c r="D1531" s="13">
        <v>2014</v>
      </c>
      <c r="E1531" s="13">
        <v>2014</v>
      </c>
      <c r="F1531" s="13" t="s">
        <v>99</v>
      </c>
      <c r="G1531" s="23">
        <v>569557</v>
      </c>
      <c r="H1531" s="23">
        <v>1171149</v>
      </c>
      <c r="I1531" s="45">
        <v>3146953</v>
      </c>
      <c r="J1531" s="25">
        <v>0.95979999999999999</v>
      </c>
      <c r="K1531" s="25"/>
      <c r="L1531" s="25"/>
      <c r="M1531" s="25">
        <v>2.6700000000000002E-2</v>
      </c>
    </row>
    <row r="1532" spans="1:13">
      <c r="A1532" s="82" t="s">
        <v>132</v>
      </c>
      <c r="B1532" s="13" t="s">
        <v>75</v>
      </c>
      <c r="C1532" s="13" t="s">
        <v>182</v>
      </c>
      <c r="D1532" s="13">
        <v>2014</v>
      </c>
      <c r="E1532" s="13">
        <v>2014</v>
      </c>
      <c r="F1532" s="13" t="s">
        <v>99</v>
      </c>
      <c r="G1532" s="23">
        <v>11313</v>
      </c>
      <c r="H1532" s="23">
        <v>28439</v>
      </c>
      <c r="I1532" s="45">
        <v>56838</v>
      </c>
      <c r="J1532" s="25">
        <v>0.96489999999999998</v>
      </c>
      <c r="K1532" s="25"/>
      <c r="L1532" s="25"/>
      <c r="M1532" s="25">
        <v>8.0399999999999999E-2</v>
      </c>
    </row>
    <row r="1533" spans="1:13">
      <c r="A1533" s="82" t="s">
        <v>133</v>
      </c>
      <c r="B1533" s="13" t="s">
        <v>75</v>
      </c>
      <c r="C1533" s="13" t="s">
        <v>182</v>
      </c>
      <c r="D1533" s="13">
        <v>2014</v>
      </c>
      <c r="E1533" s="13">
        <v>2014</v>
      </c>
      <c r="F1533" s="13" t="s">
        <v>99</v>
      </c>
      <c r="G1533" s="23">
        <v>5970</v>
      </c>
      <c r="H1533" s="23">
        <v>10026</v>
      </c>
      <c r="I1533" s="45">
        <v>33593</v>
      </c>
      <c r="J1533" s="25">
        <v>0.93969999999999998</v>
      </c>
      <c r="K1533" s="25"/>
      <c r="L1533" s="25"/>
      <c r="M1533" s="25">
        <v>8.0399999999999999E-2</v>
      </c>
    </row>
    <row r="1534" spans="1:13">
      <c r="A1534" s="82" t="s">
        <v>134</v>
      </c>
      <c r="B1534" s="13" t="s">
        <v>75</v>
      </c>
      <c r="C1534" s="13" t="s">
        <v>182</v>
      </c>
      <c r="D1534" s="13">
        <v>2014</v>
      </c>
      <c r="E1534" s="13">
        <v>2014</v>
      </c>
      <c r="F1534" s="13" t="s">
        <v>99</v>
      </c>
      <c r="G1534" s="23">
        <v>1028</v>
      </c>
      <c r="H1534" s="23">
        <v>2065</v>
      </c>
      <c r="I1534" s="45">
        <v>3995</v>
      </c>
      <c r="J1534" s="25">
        <v>0.96360000000000001</v>
      </c>
      <c r="K1534" s="25"/>
      <c r="L1534" s="25"/>
      <c r="M1534" s="25">
        <v>8.0399999999999999E-2</v>
      </c>
    </row>
    <row r="1535" spans="1:13">
      <c r="A1535" s="82" t="s">
        <v>135</v>
      </c>
      <c r="B1535" s="13" t="s">
        <v>75</v>
      </c>
      <c r="C1535" s="13" t="s">
        <v>182</v>
      </c>
      <c r="D1535" s="13">
        <v>2014</v>
      </c>
      <c r="E1535" s="13">
        <v>2014</v>
      </c>
      <c r="F1535" s="13" t="s">
        <v>99</v>
      </c>
      <c r="G1535" s="23">
        <v>7223</v>
      </c>
      <c r="H1535" s="23">
        <v>13571</v>
      </c>
      <c r="I1535" s="45">
        <v>31901</v>
      </c>
      <c r="J1535" s="25">
        <v>0.98880000000000001</v>
      </c>
      <c r="K1535" s="25"/>
      <c r="L1535" s="25"/>
      <c r="M1535" s="25">
        <v>8.0399999999999999E-2</v>
      </c>
    </row>
    <row r="1536" spans="1:13">
      <c r="A1536" s="82" t="s">
        <v>136</v>
      </c>
      <c r="B1536" s="13" t="s">
        <v>75</v>
      </c>
      <c r="C1536" s="13" t="s">
        <v>182</v>
      </c>
      <c r="D1536" s="13">
        <v>2014</v>
      </c>
      <c r="E1536" s="13">
        <v>2014</v>
      </c>
      <c r="F1536" s="13" t="s">
        <v>99</v>
      </c>
      <c r="G1536" s="23">
        <v>23498</v>
      </c>
      <c r="H1536" s="23">
        <v>56298</v>
      </c>
      <c r="I1536" s="45">
        <v>107759</v>
      </c>
      <c r="J1536" s="25">
        <v>0.94969999999999999</v>
      </c>
      <c r="K1536" s="25"/>
      <c r="L1536" s="25"/>
      <c r="M1536" s="25">
        <v>4.5999999999999999E-3</v>
      </c>
    </row>
    <row r="1537" spans="1:13">
      <c r="A1537" s="82" t="s">
        <v>137</v>
      </c>
      <c r="B1537" s="13" t="s">
        <v>75</v>
      </c>
      <c r="C1537" s="13" t="s">
        <v>182</v>
      </c>
      <c r="D1537" s="13">
        <v>2014</v>
      </c>
      <c r="E1537" s="13">
        <v>2014</v>
      </c>
      <c r="F1537" s="13" t="s">
        <v>99</v>
      </c>
      <c r="G1537" s="23">
        <v>430</v>
      </c>
      <c r="H1537" s="23">
        <v>961</v>
      </c>
      <c r="I1537" s="45">
        <v>2443</v>
      </c>
      <c r="J1537" s="25">
        <v>1</v>
      </c>
      <c r="K1537" s="25"/>
      <c r="L1537" s="25"/>
      <c r="M1537" s="25">
        <v>8.0399999999999999E-2</v>
      </c>
    </row>
    <row r="1538" spans="1:13">
      <c r="A1538" s="82" t="s">
        <v>138</v>
      </c>
      <c r="B1538" s="13" t="s">
        <v>75</v>
      </c>
      <c r="C1538" s="13" t="s">
        <v>182</v>
      </c>
      <c r="D1538" s="13">
        <v>2014</v>
      </c>
      <c r="E1538" s="13">
        <v>2014</v>
      </c>
      <c r="F1538" s="13" t="s">
        <v>99</v>
      </c>
      <c r="G1538" s="23">
        <v>579</v>
      </c>
      <c r="H1538" s="23">
        <v>893</v>
      </c>
      <c r="I1538" s="45">
        <v>2564</v>
      </c>
      <c r="J1538" s="25">
        <v>0.90429999999999999</v>
      </c>
      <c r="K1538" s="25"/>
      <c r="L1538" s="25"/>
      <c r="M1538" s="25">
        <v>8.0399999999999999E-2</v>
      </c>
    </row>
    <row r="1539" spans="1:13">
      <c r="A1539" s="82" t="s">
        <v>139</v>
      </c>
      <c r="B1539" s="13" t="s">
        <v>75</v>
      </c>
      <c r="C1539" s="13" t="s">
        <v>182</v>
      </c>
      <c r="D1539" s="13">
        <v>2014</v>
      </c>
      <c r="E1539" s="13">
        <v>2014</v>
      </c>
      <c r="F1539" s="13" t="s">
        <v>99</v>
      </c>
      <c r="G1539" s="23">
        <v>22918</v>
      </c>
      <c r="H1539" s="23">
        <v>52512</v>
      </c>
      <c r="I1539" s="45">
        <v>133365</v>
      </c>
      <c r="J1539" s="25">
        <v>1</v>
      </c>
      <c r="K1539" s="25"/>
      <c r="L1539" s="25"/>
      <c r="M1539" s="25">
        <v>6.7699999999999996E-2</v>
      </c>
    </row>
    <row r="1540" spans="1:13">
      <c r="A1540" s="82" t="s">
        <v>140</v>
      </c>
      <c r="B1540" s="13" t="s">
        <v>75</v>
      </c>
      <c r="C1540" s="13" t="s">
        <v>182</v>
      </c>
      <c r="D1540" s="13">
        <v>2014</v>
      </c>
      <c r="E1540" s="13">
        <v>2014</v>
      </c>
      <c r="F1540" s="13" t="s">
        <v>99</v>
      </c>
      <c r="G1540" s="23">
        <v>3485</v>
      </c>
      <c r="H1540" s="23">
        <v>7304</v>
      </c>
      <c r="I1540" s="45">
        <v>25132</v>
      </c>
      <c r="J1540" s="25">
        <v>0.74770000000000003</v>
      </c>
      <c r="K1540" s="25"/>
      <c r="L1540" s="25"/>
      <c r="M1540" s="25">
        <v>8.0399999999999999E-2</v>
      </c>
    </row>
    <row r="1541" spans="1:13">
      <c r="A1541" s="82" t="s">
        <v>141</v>
      </c>
      <c r="B1541" s="13" t="s">
        <v>75</v>
      </c>
      <c r="C1541" s="13" t="s">
        <v>182</v>
      </c>
      <c r="D1541" s="13">
        <v>2014</v>
      </c>
      <c r="E1541" s="13">
        <v>2014</v>
      </c>
      <c r="F1541" s="13" t="s">
        <v>99</v>
      </c>
      <c r="G1541" s="23">
        <v>4020</v>
      </c>
      <c r="H1541" s="23">
        <v>7617</v>
      </c>
      <c r="I1541" s="45">
        <v>18526</v>
      </c>
      <c r="J1541" s="25">
        <v>0.996</v>
      </c>
      <c r="K1541" s="25"/>
      <c r="L1541" s="25"/>
      <c r="M1541" s="25">
        <v>8.0399999999999999E-2</v>
      </c>
    </row>
    <row r="1542" spans="1:13">
      <c r="A1542" s="82" t="s">
        <v>142</v>
      </c>
      <c r="B1542" s="13" t="s">
        <v>74</v>
      </c>
      <c r="C1542" s="13" t="s">
        <v>182</v>
      </c>
      <c r="D1542" s="13">
        <v>2014</v>
      </c>
      <c r="E1542" s="13">
        <v>2014</v>
      </c>
      <c r="F1542" s="13" t="s">
        <v>99</v>
      </c>
      <c r="G1542" s="23">
        <v>113264</v>
      </c>
      <c r="H1542" s="23">
        <v>246178</v>
      </c>
      <c r="I1542" s="45">
        <v>676597</v>
      </c>
      <c r="J1542" s="25">
        <v>0.9758</v>
      </c>
      <c r="K1542" s="25"/>
      <c r="L1542" s="25"/>
      <c r="M1542" s="25">
        <v>3.1800000000000002E-2</v>
      </c>
    </row>
    <row r="1543" spans="1:13">
      <c r="A1543" s="82" t="s">
        <v>143</v>
      </c>
      <c r="B1543" s="13" t="s">
        <v>74</v>
      </c>
      <c r="C1543" s="13" t="s">
        <v>182</v>
      </c>
      <c r="D1543" s="13">
        <v>2014</v>
      </c>
      <c r="E1543" s="13">
        <v>2014</v>
      </c>
      <c r="F1543" s="13" t="s">
        <v>99</v>
      </c>
      <c r="G1543" s="23">
        <v>8948</v>
      </c>
      <c r="H1543" s="23">
        <v>18451</v>
      </c>
      <c r="I1543" s="45">
        <v>47466</v>
      </c>
      <c r="J1543" s="25">
        <v>0.97909999999999997</v>
      </c>
      <c r="K1543" s="25"/>
      <c r="L1543" s="25"/>
      <c r="M1543" s="25">
        <v>8.0399999999999999E-2</v>
      </c>
    </row>
    <row r="1544" spans="1:13">
      <c r="A1544" s="82" t="s">
        <v>144</v>
      </c>
      <c r="B1544" s="13" t="s">
        <v>75</v>
      </c>
      <c r="C1544" s="13" t="s">
        <v>182</v>
      </c>
      <c r="D1544" s="13">
        <v>2014</v>
      </c>
      <c r="E1544" s="13">
        <v>2014</v>
      </c>
      <c r="F1544" s="13" t="s">
        <v>99</v>
      </c>
      <c r="G1544" s="23">
        <v>914</v>
      </c>
      <c r="H1544" s="23">
        <v>1843</v>
      </c>
      <c r="I1544" s="45">
        <v>4367</v>
      </c>
      <c r="J1544" s="25">
        <v>1</v>
      </c>
      <c r="K1544" s="25"/>
      <c r="L1544" s="25"/>
      <c r="M1544" s="25">
        <v>8.0399999999999999E-2</v>
      </c>
    </row>
    <row r="1545" spans="1:13">
      <c r="A1545" s="82" t="s">
        <v>145</v>
      </c>
      <c r="B1545" s="13" t="s">
        <v>75</v>
      </c>
      <c r="C1545" s="13" t="s">
        <v>182</v>
      </c>
      <c r="D1545" s="13">
        <v>2014</v>
      </c>
      <c r="E1545" s="13">
        <v>2014</v>
      </c>
      <c r="F1545" s="13" t="s">
        <v>99</v>
      </c>
      <c r="G1545" s="23">
        <v>120536</v>
      </c>
      <c r="H1545" s="23">
        <v>285469</v>
      </c>
      <c r="I1545" s="45">
        <v>595759</v>
      </c>
      <c r="J1545" s="25">
        <v>0.99560000000000004</v>
      </c>
      <c r="K1545" s="25"/>
      <c r="L1545" s="25"/>
      <c r="M1545" s="25">
        <v>3.1399999999999997E-2</v>
      </c>
    </row>
    <row r="1546" spans="1:13">
      <c r="A1546" s="82" t="s">
        <v>146</v>
      </c>
      <c r="B1546" s="13" t="s">
        <v>74</v>
      </c>
      <c r="C1546" s="13" t="s">
        <v>182</v>
      </c>
      <c r="D1546" s="13">
        <v>2014</v>
      </c>
      <c r="E1546" s="13">
        <v>2014</v>
      </c>
      <c r="F1546" s="13" t="s">
        <v>99</v>
      </c>
      <c r="G1546" s="23">
        <v>97394</v>
      </c>
      <c r="H1546" s="23">
        <v>213854</v>
      </c>
      <c r="I1546" s="45">
        <v>423219</v>
      </c>
      <c r="J1546" s="25">
        <v>0.97070000000000001</v>
      </c>
      <c r="K1546" s="25"/>
      <c r="L1546" s="25"/>
      <c r="M1546" s="25">
        <v>4.7999999999999996E-3</v>
      </c>
    </row>
    <row r="1547" spans="1:13">
      <c r="A1547" s="82" t="s">
        <v>147</v>
      </c>
      <c r="B1547" s="13" t="s">
        <v>75</v>
      </c>
      <c r="C1547" s="13" t="s">
        <v>182</v>
      </c>
      <c r="D1547" s="13">
        <v>2014</v>
      </c>
      <c r="E1547" s="13">
        <v>2014</v>
      </c>
      <c r="F1547" s="13" t="s">
        <v>99</v>
      </c>
      <c r="G1547" s="23">
        <v>2724</v>
      </c>
      <c r="H1547" s="23">
        <v>6328</v>
      </c>
      <c r="I1547" s="45">
        <v>14482</v>
      </c>
      <c r="J1547" s="25">
        <v>1</v>
      </c>
      <c r="K1547" s="25"/>
      <c r="L1547" s="25"/>
      <c r="M1547" s="25">
        <v>8.0399999999999999E-2</v>
      </c>
    </row>
    <row r="1548" spans="1:13">
      <c r="A1548" s="82" t="s">
        <v>148</v>
      </c>
      <c r="B1548" s="13" t="s">
        <v>75</v>
      </c>
      <c r="C1548" s="13" t="s">
        <v>182</v>
      </c>
      <c r="D1548" s="13">
        <v>2014</v>
      </c>
      <c r="E1548" s="13">
        <v>2014</v>
      </c>
      <c r="F1548" s="13" t="s">
        <v>99</v>
      </c>
      <c r="G1548" s="23">
        <v>166723</v>
      </c>
      <c r="H1548" s="23">
        <v>383499</v>
      </c>
      <c r="I1548" s="45">
        <v>664492</v>
      </c>
      <c r="J1548" s="25">
        <v>0.997</v>
      </c>
      <c r="K1548" s="25"/>
      <c r="L1548" s="25"/>
      <c r="M1548" s="25">
        <v>8.0999999999999996E-3</v>
      </c>
    </row>
    <row r="1549" spans="1:13">
      <c r="A1549" s="82" t="s">
        <v>149</v>
      </c>
      <c r="B1549" s="13" t="s">
        <v>74</v>
      </c>
      <c r="C1549" s="13" t="s">
        <v>182</v>
      </c>
      <c r="D1549" s="13">
        <v>2014</v>
      </c>
      <c r="E1549" s="13">
        <v>2014</v>
      </c>
      <c r="F1549" s="13" t="s">
        <v>99</v>
      </c>
      <c r="G1549" s="23">
        <v>128735</v>
      </c>
      <c r="H1549" s="23">
        <v>273754</v>
      </c>
      <c r="I1549" s="45">
        <v>635419</v>
      </c>
      <c r="J1549" s="25">
        <v>0.92479999999999996</v>
      </c>
      <c r="K1549" s="25"/>
      <c r="L1549" s="25"/>
      <c r="M1549" s="25">
        <v>6.2100000000000002E-2</v>
      </c>
    </row>
    <row r="1550" spans="1:13">
      <c r="A1550" s="82" t="s">
        <v>150</v>
      </c>
      <c r="B1550" s="13" t="s">
        <v>74</v>
      </c>
      <c r="C1550" s="13" t="s">
        <v>182</v>
      </c>
      <c r="D1550" s="13">
        <v>2014</v>
      </c>
      <c r="E1550" s="13">
        <v>2014</v>
      </c>
      <c r="F1550" s="13" t="s">
        <v>99</v>
      </c>
      <c r="G1550" s="23">
        <v>32015</v>
      </c>
      <c r="H1550" s="23">
        <v>50326</v>
      </c>
      <c r="I1550" s="45">
        <v>186127</v>
      </c>
      <c r="J1550" s="25">
        <v>0.96440000000000003</v>
      </c>
      <c r="K1550" s="25"/>
      <c r="L1550" s="25"/>
      <c r="M1550" s="25">
        <v>4.3299999999999998E-2</v>
      </c>
    </row>
    <row r="1551" spans="1:13">
      <c r="A1551" s="82" t="s">
        <v>151</v>
      </c>
      <c r="B1551" s="13" t="s">
        <v>75</v>
      </c>
      <c r="C1551" s="13" t="s">
        <v>182</v>
      </c>
      <c r="D1551" s="13">
        <v>2014</v>
      </c>
      <c r="E1551" s="13">
        <v>2014</v>
      </c>
      <c r="F1551" s="13" t="s">
        <v>99</v>
      </c>
      <c r="G1551" s="23">
        <v>48366</v>
      </c>
      <c r="H1551" s="23">
        <v>115203</v>
      </c>
      <c r="I1551" s="45">
        <v>231489</v>
      </c>
      <c r="J1551" s="25">
        <v>0.97389999999999999</v>
      </c>
      <c r="K1551" s="25"/>
      <c r="L1551" s="25"/>
      <c r="M1551" s="25">
        <v>4.7800000000000002E-2</v>
      </c>
    </row>
    <row r="1552" spans="1:13">
      <c r="A1552" s="82" t="s">
        <v>152</v>
      </c>
      <c r="B1552" s="13" t="s">
        <v>74</v>
      </c>
      <c r="C1552" s="13" t="s">
        <v>182</v>
      </c>
      <c r="D1552" s="13">
        <v>2014</v>
      </c>
      <c r="E1552" s="13">
        <v>2014</v>
      </c>
      <c r="F1552" s="13" t="s">
        <v>99</v>
      </c>
      <c r="G1552" s="23">
        <v>9432</v>
      </c>
      <c r="H1552" s="23">
        <v>18163</v>
      </c>
      <c r="I1552" s="45">
        <v>46562</v>
      </c>
      <c r="J1552" s="25">
        <v>0.98119999999999996</v>
      </c>
      <c r="K1552" s="25"/>
      <c r="L1552" s="25"/>
      <c r="M1552" s="25">
        <v>8.0399999999999999E-2</v>
      </c>
    </row>
    <row r="1553" spans="1:13">
      <c r="A1553" s="82" t="s">
        <v>153</v>
      </c>
      <c r="B1553" s="13" t="s">
        <v>74</v>
      </c>
      <c r="C1553" s="13" t="s">
        <v>182</v>
      </c>
      <c r="D1553" s="13">
        <v>2014</v>
      </c>
      <c r="E1553" s="13">
        <v>2014</v>
      </c>
      <c r="F1553" s="13" t="s">
        <v>99</v>
      </c>
      <c r="G1553" s="23">
        <v>15804</v>
      </c>
      <c r="H1553" s="23">
        <v>32099</v>
      </c>
      <c r="I1553" s="45">
        <v>118331</v>
      </c>
      <c r="J1553" s="25">
        <v>0.98440000000000005</v>
      </c>
      <c r="K1553" s="25"/>
      <c r="L1553" s="25"/>
      <c r="M1553" s="25">
        <v>8.0399999999999999E-2</v>
      </c>
    </row>
    <row r="1554" spans="1:13">
      <c r="A1554" s="82" t="s">
        <v>154</v>
      </c>
      <c r="B1554" s="13" t="s">
        <v>74</v>
      </c>
      <c r="C1554" s="13" t="s">
        <v>182</v>
      </c>
      <c r="D1554" s="13">
        <v>2014</v>
      </c>
      <c r="E1554" s="13">
        <v>2014</v>
      </c>
      <c r="F1554" s="13" t="s">
        <v>99</v>
      </c>
      <c r="G1554" s="23">
        <v>15874</v>
      </c>
      <c r="H1554" s="23">
        <v>35522</v>
      </c>
      <c r="I1554" s="45">
        <v>108628</v>
      </c>
      <c r="J1554" s="25">
        <v>0.70779999999999998</v>
      </c>
      <c r="K1554" s="25"/>
      <c r="L1554" s="25"/>
      <c r="M1554" s="25">
        <v>8.0399999999999999E-2</v>
      </c>
    </row>
    <row r="1555" spans="1:13">
      <c r="A1555" s="82" t="s">
        <v>155</v>
      </c>
      <c r="B1555" s="13" t="s">
        <v>74</v>
      </c>
      <c r="C1555" s="13" t="s">
        <v>182</v>
      </c>
      <c r="D1555" s="13">
        <v>2014</v>
      </c>
      <c r="E1555" s="13">
        <v>2014</v>
      </c>
      <c r="F1555" s="13" t="s">
        <v>99</v>
      </c>
      <c r="G1555" s="23">
        <v>53565</v>
      </c>
      <c r="H1555" s="23">
        <v>111956</v>
      </c>
      <c r="I1555" s="45">
        <v>351459</v>
      </c>
      <c r="J1555" s="25">
        <v>0.90129999999999999</v>
      </c>
      <c r="K1555" s="25"/>
      <c r="L1555" s="25"/>
      <c r="M1555" s="25">
        <v>3.3399999999999999E-2</v>
      </c>
    </row>
    <row r="1556" spans="1:13">
      <c r="A1556" s="82" t="s">
        <v>156</v>
      </c>
      <c r="B1556" s="13" t="s">
        <v>74</v>
      </c>
      <c r="C1556" s="13" t="s">
        <v>182</v>
      </c>
      <c r="D1556" s="13">
        <v>2014</v>
      </c>
      <c r="E1556" s="13">
        <v>2014</v>
      </c>
      <c r="F1556" s="13" t="s">
        <v>99</v>
      </c>
      <c r="G1556" s="23">
        <v>12385</v>
      </c>
      <c r="H1556" s="23">
        <v>24353</v>
      </c>
      <c r="I1556" s="45">
        <v>59580</v>
      </c>
      <c r="J1556" s="25">
        <v>0.73399999999999999</v>
      </c>
      <c r="K1556" s="25"/>
      <c r="L1556" s="25"/>
      <c r="M1556" s="25">
        <v>8.0399999999999999E-2</v>
      </c>
    </row>
    <row r="1557" spans="1:13">
      <c r="A1557" s="82" t="s">
        <v>157</v>
      </c>
      <c r="B1557" s="13" t="s">
        <v>75</v>
      </c>
      <c r="C1557" s="13" t="s">
        <v>182</v>
      </c>
      <c r="D1557" s="13">
        <v>2014</v>
      </c>
      <c r="E1557" s="13">
        <v>2014</v>
      </c>
      <c r="F1557" s="13" t="s">
        <v>99</v>
      </c>
      <c r="G1557" s="23">
        <v>12036</v>
      </c>
      <c r="H1557" s="23">
        <v>23950</v>
      </c>
      <c r="I1557" s="45">
        <v>52974</v>
      </c>
      <c r="J1557" s="25">
        <v>0.95520000000000005</v>
      </c>
      <c r="K1557" s="25"/>
      <c r="L1557" s="25"/>
      <c r="M1557" s="25">
        <v>8.0399999999999999E-2</v>
      </c>
    </row>
    <row r="1558" spans="1:13">
      <c r="A1558" s="82" t="s">
        <v>158</v>
      </c>
      <c r="B1558" s="13" t="s">
        <v>75</v>
      </c>
      <c r="C1558" s="13" t="s">
        <v>182</v>
      </c>
      <c r="D1558" s="13">
        <v>2014</v>
      </c>
      <c r="E1558" s="13">
        <v>2014</v>
      </c>
      <c r="F1558" s="13" t="s">
        <v>99</v>
      </c>
      <c r="G1558" s="23">
        <v>166</v>
      </c>
      <c r="H1558" s="23">
        <v>290</v>
      </c>
      <c r="I1558" s="45">
        <v>684</v>
      </c>
      <c r="J1558" s="25">
        <v>1</v>
      </c>
      <c r="K1558" s="25"/>
      <c r="L1558" s="25"/>
      <c r="M1558" s="25">
        <v>8.0399999999999999E-2</v>
      </c>
    </row>
    <row r="1559" spans="1:13">
      <c r="A1559" s="82" t="s">
        <v>159</v>
      </c>
      <c r="B1559" s="13" t="s">
        <v>75</v>
      </c>
      <c r="C1559" s="13" t="s">
        <v>182</v>
      </c>
      <c r="D1559" s="13">
        <v>2014</v>
      </c>
      <c r="E1559" s="13">
        <v>2014</v>
      </c>
      <c r="F1559" s="13" t="s">
        <v>99</v>
      </c>
      <c r="G1559" s="23">
        <v>3161</v>
      </c>
      <c r="H1559" s="23">
        <v>6927</v>
      </c>
      <c r="I1559" s="45">
        <v>14162</v>
      </c>
      <c r="J1559" s="25">
        <v>1</v>
      </c>
      <c r="K1559" s="25"/>
      <c r="L1559" s="25"/>
      <c r="M1559" s="25">
        <v>8.0399999999999999E-2</v>
      </c>
    </row>
    <row r="1560" spans="1:13">
      <c r="A1560" s="82" t="s">
        <v>160</v>
      </c>
      <c r="B1560" s="13" t="s">
        <v>74</v>
      </c>
      <c r="C1560" s="13" t="s">
        <v>182</v>
      </c>
      <c r="D1560" s="13">
        <v>2014</v>
      </c>
      <c r="E1560" s="13">
        <v>2014</v>
      </c>
      <c r="F1560" s="13" t="s">
        <v>99</v>
      </c>
      <c r="G1560" s="23">
        <v>21480</v>
      </c>
      <c r="H1560" s="23">
        <v>42705</v>
      </c>
      <c r="I1560" s="45">
        <v>92626</v>
      </c>
      <c r="J1560" s="25">
        <v>0.94240000000000002</v>
      </c>
      <c r="K1560" s="25"/>
      <c r="L1560" s="25"/>
      <c r="M1560" s="25">
        <v>1.5E-3</v>
      </c>
    </row>
    <row r="1561" spans="1:13">
      <c r="A1561" s="82" t="s">
        <v>161</v>
      </c>
      <c r="B1561" s="13" t="s">
        <v>74</v>
      </c>
      <c r="C1561" s="13" t="s">
        <v>182</v>
      </c>
      <c r="D1561" s="13">
        <v>2014</v>
      </c>
      <c r="E1561" s="13">
        <v>2014</v>
      </c>
      <c r="F1561" s="13" t="s">
        <v>99</v>
      </c>
      <c r="G1561" s="23">
        <v>18734</v>
      </c>
      <c r="H1561" s="23">
        <v>34685</v>
      </c>
      <c r="I1561" s="45">
        <v>97976</v>
      </c>
      <c r="J1561" s="25">
        <v>0.81079999999999997</v>
      </c>
      <c r="K1561" s="25"/>
      <c r="L1561" s="25"/>
      <c r="M1561" s="25">
        <v>8.0399999999999999E-2</v>
      </c>
    </row>
    <row r="1562" spans="1:13">
      <c r="A1562" s="82" t="s">
        <v>162</v>
      </c>
      <c r="B1562" s="13" t="s">
        <v>75</v>
      </c>
      <c r="C1562" s="13" t="s">
        <v>182</v>
      </c>
      <c r="D1562" s="13">
        <v>2014</v>
      </c>
      <c r="E1562" s="13">
        <v>2014</v>
      </c>
      <c r="F1562" s="13" t="s">
        <v>99</v>
      </c>
      <c r="G1562" s="23">
        <v>42117</v>
      </c>
      <c r="H1562" s="23">
        <v>92164</v>
      </c>
      <c r="I1562" s="45">
        <v>177226</v>
      </c>
      <c r="J1562" s="25">
        <v>0.91710000000000003</v>
      </c>
      <c r="K1562" s="25"/>
      <c r="L1562" s="25"/>
      <c r="M1562" s="25">
        <v>2.2700000000000001E-2</v>
      </c>
    </row>
    <row r="1563" spans="1:13">
      <c r="A1563" s="82" t="s">
        <v>163</v>
      </c>
      <c r="B1563" s="13" t="s">
        <v>75</v>
      </c>
      <c r="C1563" s="13" t="s">
        <v>182</v>
      </c>
      <c r="D1563" s="13">
        <v>2014</v>
      </c>
      <c r="E1563" s="13">
        <v>2014</v>
      </c>
      <c r="F1563" s="13" t="s">
        <v>99</v>
      </c>
      <c r="G1563" s="23">
        <v>5421</v>
      </c>
      <c r="H1563" s="23">
        <v>12742</v>
      </c>
      <c r="I1563" s="45">
        <v>32288</v>
      </c>
      <c r="J1563" s="25">
        <v>0.94399999999999995</v>
      </c>
      <c r="K1563" s="25"/>
      <c r="L1563" s="25"/>
      <c r="M1563" s="25">
        <v>8.0399999999999999E-2</v>
      </c>
    </row>
    <row r="1564" spans="1:13">
      <c r="A1564" s="82" t="s">
        <v>164</v>
      </c>
      <c r="B1564" s="13" t="s">
        <v>75</v>
      </c>
      <c r="C1564" s="13" t="s">
        <v>182</v>
      </c>
      <c r="D1564" s="13">
        <v>2014</v>
      </c>
      <c r="E1564" s="13">
        <v>2014</v>
      </c>
      <c r="F1564" s="13" t="s">
        <v>99</v>
      </c>
      <c r="G1564" s="23">
        <v>4710</v>
      </c>
      <c r="H1564" s="23">
        <v>10515</v>
      </c>
      <c r="I1564" s="45">
        <v>22304</v>
      </c>
      <c r="J1564" s="25">
        <v>0.92520000000000002</v>
      </c>
      <c r="K1564" s="25"/>
      <c r="L1564" s="25"/>
      <c r="M1564" s="25">
        <v>8.0399999999999999E-2</v>
      </c>
    </row>
    <row r="1565" spans="1:13">
      <c r="A1565" s="82" t="s">
        <v>165</v>
      </c>
      <c r="B1565" s="13" t="s">
        <v>75</v>
      </c>
      <c r="C1565" s="13" t="s">
        <v>182</v>
      </c>
      <c r="D1565" s="13">
        <v>2014</v>
      </c>
      <c r="E1565" s="13">
        <v>2014</v>
      </c>
      <c r="F1565" s="13" t="s">
        <v>99</v>
      </c>
      <c r="G1565" s="23">
        <v>869</v>
      </c>
      <c r="H1565" s="23">
        <v>1651</v>
      </c>
      <c r="I1565" s="45">
        <v>3772</v>
      </c>
      <c r="J1565" s="25">
        <v>0.9778</v>
      </c>
      <c r="K1565" s="25"/>
      <c r="L1565" s="25"/>
      <c r="M1565" s="25">
        <v>8.0399999999999999E-2</v>
      </c>
    </row>
    <row r="1566" spans="1:13">
      <c r="A1566" s="82" t="s">
        <v>166</v>
      </c>
      <c r="B1566" s="13" t="s">
        <v>74</v>
      </c>
      <c r="C1566" s="13" t="s">
        <v>182</v>
      </c>
      <c r="D1566" s="13">
        <v>2014</v>
      </c>
      <c r="E1566" s="13">
        <v>2014</v>
      </c>
      <c r="F1566" s="13" t="s">
        <v>99</v>
      </c>
      <c r="G1566" s="23">
        <v>49347</v>
      </c>
      <c r="H1566" s="23">
        <v>121325</v>
      </c>
      <c r="I1566" s="45">
        <v>206755</v>
      </c>
      <c r="J1566" s="25">
        <v>1</v>
      </c>
      <c r="K1566" s="25"/>
      <c r="L1566" s="25"/>
      <c r="M1566" s="25">
        <v>2.93E-2</v>
      </c>
    </row>
    <row r="1567" spans="1:13">
      <c r="A1567" s="82" t="s">
        <v>167</v>
      </c>
      <c r="B1567" s="13" t="s">
        <v>75</v>
      </c>
      <c r="C1567" s="13" t="s">
        <v>182</v>
      </c>
      <c r="D1567" s="13">
        <v>2014</v>
      </c>
      <c r="E1567" s="13">
        <v>2014</v>
      </c>
      <c r="F1567" s="13" t="s">
        <v>99</v>
      </c>
      <c r="G1567" s="23">
        <v>2938</v>
      </c>
      <c r="H1567" s="23">
        <v>5388</v>
      </c>
      <c r="I1567" s="45">
        <v>11948</v>
      </c>
      <c r="J1567" s="25">
        <v>0.94379999999999997</v>
      </c>
      <c r="K1567" s="25"/>
      <c r="L1567" s="25"/>
      <c r="M1567" s="25">
        <v>8.0399999999999999E-2</v>
      </c>
    </row>
    <row r="1568" spans="1:13">
      <c r="A1568" s="82" t="s">
        <v>168</v>
      </c>
      <c r="B1568" s="13" t="s">
        <v>74</v>
      </c>
      <c r="C1568" s="13" t="s">
        <v>182</v>
      </c>
      <c r="D1568" s="13">
        <v>2014</v>
      </c>
      <c r="E1568" s="13">
        <v>2014</v>
      </c>
      <c r="F1568" s="13" t="s">
        <v>99</v>
      </c>
      <c r="G1568" s="23">
        <v>33945</v>
      </c>
      <c r="H1568" s="23">
        <v>70325</v>
      </c>
      <c r="I1568" s="45">
        <v>176327</v>
      </c>
      <c r="J1568" s="25">
        <v>0.90269999999999995</v>
      </c>
      <c r="K1568" s="25"/>
      <c r="L1568" s="25"/>
      <c r="M1568" s="25">
        <v>2.3E-2</v>
      </c>
    </row>
    <row r="1569" spans="1:30">
      <c r="A1569" s="82" t="s">
        <v>169</v>
      </c>
      <c r="B1569" s="13" t="s">
        <v>74</v>
      </c>
      <c r="C1569" s="13" t="s">
        <v>182</v>
      </c>
      <c r="D1569" s="13">
        <v>2014</v>
      </c>
      <c r="E1569" s="13">
        <v>2014</v>
      </c>
      <c r="F1569" s="13" t="s">
        <v>99</v>
      </c>
      <c r="G1569" s="23">
        <v>8520</v>
      </c>
      <c r="H1569" s="23">
        <v>18131</v>
      </c>
      <c r="I1569" s="45">
        <v>43285</v>
      </c>
      <c r="J1569" s="25">
        <v>0.85840000000000005</v>
      </c>
      <c r="K1569" s="25"/>
      <c r="L1569" s="25"/>
      <c r="M1569" s="25">
        <v>8.0399999999999999E-2</v>
      </c>
    </row>
    <row r="1570" spans="1:30">
      <c r="A1570" s="82" t="s">
        <v>170</v>
      </c>
      <c r="B1570" s="13" t="s">
        <v>75</v>
      </c>
      <c r="C1570" s="13" t="s">
        <v>182</v>
      </c>
      <c r="D1570" s="13">
        <v>2014</v>
      </c>
      <c r="E1570" s="13">
        <v>2014</v>
      </c>
      <c r="F1570" s="13" t="s">
        <v>99</v>
      </c>
      <c r="G1570" s="23">
        <v>5877</v>
      </c>
      <c r="H1570" s="23">
        <v>13152</v>
      </c>
      <c r="I1570" s="45">
        <v>25117</v>
      </c>
      <c r="J1570" s="25">
        <v>0.96540000000000004</v>
      </c>
      <c r="K1570" s="25"/>
      <c r="L1570" s="25"/>
      <c r="M1570" s="25">
        <v>8.0399999999999999E-2</v>
      </c>
    </row>
    <row r="1571" spans="1:30">
      <c r="A1571" s="48" t="s">
        <v>276</v>
      </c>
      <c r="B1571" s="13" t="s">
        <v>66</v>
      </c>
      <c r="C1571" s="13" t="s">
        <v>183</v>
      </c>
      <c r="D1571" s="13">
        <v>2014</v>
      </c>
      <c r="E1571" s="13">
        <v>2014</v>
      </c>
      <c r="F1571" s="13" t="s">
        <v>99</v>
      </c>
      <c r="G1571" s="110"/>
      <c r="H1571" s="110"/>
      <c r="I1571" s="110"/>
      <c r="J1571" s="111"/>
      <c r="K1571" s="111"/>
      <c r="L1571" s="25">
        <v>0.254</v>
      </c>
      <c r="M1571" s="25">
        <v>5.3999999999999999E-2</v>
      </c>
    </row>
    <row r="1572" spans="1:30">
      <c r="A1572" s="48" t="s">
        <v>171</v>
      </c>
      <c r="B1572" s="13" t="s">
        <v>66</v>
      </c>
      <c r="C1572" s="13" t="s">
        <v>183</v>
      </c>
      <c r="D1572" s="13">
        <v>2014</v>
      </c>
      <c r="E1572" s="13">
        <v>2014</v>
      </c>
      <c r="F1572" s="13" t="s">
        <v>99</v>
      </c>
      <c r="G1572" s="23">
        <v>2036701</v>
      </c>
      <c r="H1572" s="23">
        <v>4380024</v>
      </c>
      <c r="I1572" s="45">
        <v>10782098</v>
      </c>
      <c r="J1572" s="25">
        <v>0.95620000000000005</v>
      </c>
      <c r="K1572" s="25"/>
      <c r="L1572" s="25"/>
      <c r="M1572" s="25">
        <v>4.2999999999999997E-2</v>
      </c>
      <c r="N1572" s="13"/>
      <c r="O1572" s="13"/>
      <c r="P1572" s="13"/>
      <c r="Q1572" s="13"/>
      <c r="R1572" s="13"/>
      <c r="S1572" s="13"/>
      <c r="T1572" s="13"/>
      <c r="U1572" s="13"/>
      <c r="V1572" s="13"/>
      <c r="W1572" s="13"/>
      <c r="X1572" s="13"/>
      <c r="Y1572" s="13"/>
      <c r="Z1572" s="13"/>
      <c r="AA1572" s="13"/>
      <c r="AB1572" s="13"/>
      <c r="AC1572" s="13"/>
      <c r="AD1572" s="13"/>
    </row>
    <row r="1573" spans="1:30">
      <c r="A1573" s="48" t="s">
        <v>172</v>
      </c>
      <c r="B1573" s="13" t="s">
        <v>74</v>
      </c>
      <c r="C1573" s="13" t="s">
        <v>183</v>
      </c>
      <c r="D1573" s="13">
        <v>2014</v>
      </c>
      <c r="E1573" s="13">
        <v>2014</v>
      </c>
      <c r="F1573" s="13" t="s">
        <v>99</v>
      </c>
      <c r="G1573" s="23">
        <v>64297</v>
      </c>
      <c r="H1573" s="23">
        <v>127533</v>
      </c>
      <c r="I1573" s="45">
        <v>365622</v>
      </c>
      <c r="J1573" s="25">
        <v>0.8548</v>
      </c>
      <c r="K1573" s="25"/>
      <c r="L1573" s="25"/>
      <c r="M1573" s="25">
        <v>2.1499999999999998E-2</v>
      </c>
    </row>
    <row r="1574" spans="1:30">
      <c r="A1574" s="48" t="s">
        <v>173</v>
      </c>
      <c r="B1574" s="13" t="s">
        <v>75</v>
      </c>
      <c r="C1574" s="13" t="s">
        <v>183</v>
      </c>
      <c r="D1574" s="13">
        <v>2014</v>
      </c>
      <c r="E1574" s="13">
        <v>2014</v>
      </c>
      <c r="F1574" s="13" t="s">
        <v>99</v>
      </c>
      <c r="G1574" s="23">
        <v>118</v>
      </c>
      <c r="H1574" s="23">
        <v>184</v>
      </c>
      <c r="I1574" s="45">
        <v>326</v>
      </c>
      <c r="J1574" s="25">
        <v>1</v>
      </c>
      <c r="K1574" s="25"/>
      <c r="L1574" s="25"/>
      <c r="M1574" s="25">
        <v>7.17E-2</v>
      </c>
    </row>
    <row r="1575" spans="1:30">
      <c r="A1575" s="48" t="s">
        <v>174</v>
      </c>
      <c r="B1575" s="13" t="s">
        <v>75</v>
      </c>
      <c r="C1575" s="13" t="s">
        <v>183</v>
      </c>
      <c r="D1575" s="13">
        <v>2014</v>
      </c>
      <c r="E1575" s="13">
        <v>2014</v>
      </c>
      <c r="F1575" s="13" t="s">
        <v>99</v>
      </c>
      <c r="G1575" s="23">
        <v>1773</v>
      </c>
      <c r="H1575" s="23">
        <v>3434</v>
      </c>
      <c r="I1575" s="45">
        <v>6725</v>
      </c>
      <c r="J1575" s="25">
        <v>0.96909999999999996</v>
      </c>
      <c r="K1575" s="25"/>
      <c r="L1575" s="25"/>
      <c r="M1575" s="25">
        <v>7.17E-2</v>
      </c>
    </row>
    <row r="1576" spans="1:30">
      <c r="A1576" s="48" t="s">
        <v>175</v>
      </c>
      <c r="B1576" s="13" t="s">
        <v>75</v>
      </c>
      <c r="C1576" s="13" t="s">
        <v>183</v>
      </c>
      <c r="D1576" s="13">
        <v>2014</v>
      </c>
      <c r="E1576" s="13">
        <v>2014</v>
      </c>
      <c r="F1576" s="13" t="s">
        <v>99</v>
      </c>
      <c r="G1576" s="23">
        <v>15073</v>
      </c>
      <c r="H1576" s="23">
        <v>30491</v>
      </c>
      <c r="I1576" s="45">
        <v>69504</v>
      </c>
      <c r="J1576" s="25">
        <v>0.91539999999999999</v>
      </c>
      <c r="K1576" s="25"/>
      <c r="L1576" s="25"/>
      <c r="M1576" s="25">
        <v>7.17E-2</v>
      </c>
    </row>
    <row r="1577" spans="1:30">
      <c r="A1577" s="48" t="s">
        <v>176</v>
      </c>
      <c r="B1577" s="13" t="s">
        <v>75</v>
      </c>
      <c r="C1577" s="13" t="s">
        <v>183</v>
      </c>
      <c r="D1577" s="13">
        <v>2014</v>
      </c>
      <c r="E1577" s="13">
        <v>2014</v>
      </c>
      <c r="F1577" s="13" t="s">
        <v>99</v>
      </c>
      <c r="G1577" s="23">
        <v>2637</v>
      </c>
      <c r="H1577" s="23">
        <v>4997</v>
      </c>
      <c r="I1577" s="45">
        <v>9862</v>
      </c>
      <c r="J1577" s="25">
        <v>0.98350000000000004</v>
      </c>
      <c r="K1577" s="25"/>
      <c r="L1577" s="25"/>
      <c r="M1577" s="25">
        <v>7.17E-2</v>
      </c>
    </row>
    <row r="1578" spans="1:30">
      <c r="A1578" s="48" t="s">
        <v>177</v>
      </c>
      <c r="B1578" s="13" t="s">
        <v>75</v>
      </c>
      <c r="C1578" s="13" t="s">
        <v>183</v>
      </c>
      <c r="D1578" s="13">
        <v>2014</v>
      </c>
      <c r="E1578" s="13">
        <v>2014</v>
      </c>
      <c r="F1578" s="13" t="s">
        <v>99</v>
      </c>
      <c r="G1578" s="23">
        <v>740</v>
      </c>
      <c r="H1578" s="23">
        <v>1800</v>
      </c>
      <c r="I1578" s="45">
        <v>7355</v>
      </c>
      <c r="J1578" s="25">
        <v>0.76470000000000005</v>
      </c>
      <c r="K1578" s="25"/>
      <c r="L1578" s="25"/>
      <c r="M1578" s="25">
        <v>7.17E-2</v>
      </c>
    </row>
    <row r="1579" spans="1:30">
      <c r="A1579" s="48" t="s">
        <v>178</v>
      </c>
      <c r="B1579" s="13" t="s">
        <v>74</v>
      </c>
      <c r="C1579" s="13" t="s">
        <v>183</v>
      </c>
      <c r="D1579" s="13">
        <v>2014</v>
      </c>
      <c r="E1579" s="13">
        <v>2014</v>
      </c>
      <c r="F1579" s="13" t="s">
        <v>99</v>
      </c>
      <c r="G1579" s="23">
        <v>34821</v>
      </c>
      <c r="H1579" s="23">
        <v>71743</v>
      </c>
      <c r="I1579" s="45">
        <v>214400</v>
      </c>
      <c r="J1579" s="25">
        <v>0.92310000000000003</v>
      </c>
      <c r="K1579" s="25"/>
      <c r="L1579" s="25"/>
      <c r="M1579" s="25">
        <v>4.0399999999999998E-2</v>
      </c>
    </row>
    <row r="1580" spans="1:30">
      <c r="A1580" s="48" t="s">
        <v>179</v>
      </c>
      <c r="B1580" s="13" t="s">
        <v>75</v>
      </c>
      <c r="C1580" s="13" t="s">
        <v>183</v>
      </c>
      <c r="D1580" s="13">
        <v>2014</v>
      </c>
      <c r="E1580" s="13">
        <v>2014</v>
      </c>
      <c r="F1580" s="13" t="s">
        <v>99</v>
      </c>
      <c r="G1580" s="23">
        <v>2526</v>
      </c>
      <c r="H1580" s="23">
        <v>5198</v>
      </c>
      <c r="I1580" s="45">
        <v>10096</v>
      </c>
      <c r="J1580" s="25">
        <v>1</v>
      </c>
      <c r="K1580" s="25"/>
      <c r="L1580" s="25"/>
      <c r="M1580" s="25">
        <v>7.17E-2</v>
      </c>
    </row>
    <row r="1581" spans="1:30">
      <c r="A1581" s="48" t="s">
        <v>180</v>
      </c>
      <c r="B1581" s="13" t="s">
        <v>75</v>
      </c>
      <c r="C1581" s="13" t="s">
        <v>183</v>
      </c>
      <c r="D1581" s="13">
        <v>2014</v>
      </c>
      <c r="E1581" s="13">
        <v>2014</v>
      </c>
      <c r="F1581" s="13" t="s">
        <v>99</v>
      </c>
      <c r="G1581" s="23">
        <v>6750</v>
      </c>
      <c r="H1581" s="23">
        <v>12312</v>
      </c>
      <c r="I1581" s="45">
        <v>30770</v>
      </c>
      <c r="J1581" s="25">
        <v>0.98009999999999997</v>
      </c>
      <c r="K1581" s="25"/>
      <c r="L1581" s="25"/>
      <c r="M1581" s="25">
        <v>7.17E-2</v>
      </c>
    </row>
    <row r="1582" spans="1:30">
      <c r="A1582" s="82" t="s">
        <v>122</v>
      </c>
      <c r="B1582" s="13" t="s">
        <v>74</v>
      </c>
      <c r="C1582" s="13" t="s">
        <v>183</v>
      </c>
      <c r="D1582" s="13">
        <v>2014</v>
      </c>
      <c r="E1582" s="13">
        <v>2014</v>
      </c>
      <c r="F1582" s="13" t="s">
        <v>99</v>
      </c>
      <c r="G1582" s="23">
        <v>96360</v>
      </c>
      <c r="H1582" s="23">
        <v>229389</v>
      </c>
      <c r="I1582" s="45">
        <v>399052</v>
      </c>
      <c r="J1582" s="25">
        <v>0.93210000000000004</v>
      </c>
      <c r="K1582" s="25"/>
      <c r="L1582" s="25"/>
      <c r="M1582" s="25">
        <v>3.0700000000000002E-2</v>
      </c>
    </row>
    <row r="1583" spans="1:30">
      <c r="A1583" s="82" t="s">
        <v>123</v>
      </c>
      <c r="B1583" s="13" t="s">
        <v>75</v>
      </c>
      <c r="C1583" s="13" t="s">
        <v>183</v>
      </c>
      <c r="D1583" s="13">
        <v>2014</v>
      </c>
      <c r="E1583" s="13">
        <v>2014</v>
      </c>
      <c r="F1583" s="13" t="s">
        <v>99</v>
      </c>
      <c r="G1583" s="23">
        <v>1518</v>
      </c>
      <c r="H1583" s="23">
        <v>3746</v>
      </c>
      <c r="I1583" s="45">
        <v>10070</v>
      </c>
      <c r="J1583" s="25">
        <v>1</v>
      </c>
      <c r="K1583" s="25"/>
      <c r="L1583" s="25"/>
      <c r="M1583" s="25">
        <v>7.17E-2</v>
      </c>
    </row>
    <row r="1584" spans="1:30">
      <c r="A1584" s="82" t="s">
        <v>124</v>
      </c>
      <c r="B1584" s="13" t="s">
        <v>75</v>
      </c>
      <c r="C1584" s="13" t="s">
        <v>183</v>
      </c>
      <c r="D1584" s="13">
        <v>2014</v>
      </c>
      <c r="E1584" s="13">
        <v>2014</v>
      </c>
      <c r="F1584" s="13" t="s">
        <v>99</v>
      </c>
      <c r="G1584" s="23">
        <v>9670</v>
      </c>
      <c r="H1584" s="23">
        <v>17819</v>
      </c>
      <c r="I1584" s="45">
        <v>40586</v>
      </c>
      <c r="J1584" s="25">
        <v>0.96919999999999995</v>
      </c>
      <c r="K1584" s="25"/>
      <c r="L1584" s="25"/>
      <c r="M1584" s="25">
        <v>7.17E-2</v>
      </c>
    </row>
    <row r="1585" spans="1:13">
      <c r="A1585" s="82" t="s">
        <v>125</v>
      </c>
      <c r="B1585" s="13" t="s">
        <v>75</v>
      </c>
      <c r="C1585" s="13" t="s">
        <v>183</v>
      </c>
      <c r="D1585" s="13">
        <v>2014</v>
      </c>
      <c r="E1585" s="13">
        <v>2014</v>
      </c>
      <c r="F1585" s="13" t="s">
        <v>99</v>
      </c>
      <c r="G1585" s="23">
        <v>15184</v>
      </c>
      <c r="H1585" s="23">
        <v>38344</v>
      </c>
      <c r="I1585" s="45">
        <v>75918</v>
      </c>
      <c r="J1585" s="25">
        <v>0.94059999999999999</v>
      </c>
      <c r="K1585" s="25"/>
      <c r="L1585" s="25"/>
      <c r="M1585" s="25">
        <v>7.17E-2</v>
      </c>
    </row>
    <row r="1586" spans="1:13">
      <c r="A1586" s="82" t="s">
        <v>126</v>
      </c>
      <c r="B1586" s="13" t="s">
        <v>75</v>
      </c>
      <c r="C1586" s="13" t="s">
        <v>183</v>
      </c>
      <c r="D1586" s="13">
        <v>2014</v>
      </c>
      <c r="E1586" s="13">
        <v>2014</v>
      </c>
      <c r="F1586" s="13" t="s">
        <v>99</v>
      </c>
      <c r="G1586" s="23">
        <v>1104</v>
      </c>
      <c r="H1586" s="23">
        <v>2232</v>
      </c>
      <c r="I1586" s="45">
        <v>4786</v>
      </c>
      <c r="J1586" s="25">
        <v>1</v>
      </c>
      <c r="K1586" s="25"/>
      <c r="L1586" s="25"/>
      <c r="M1586" s="25">
        <v>7.17E-2</v>
      </c>
    </row>
    <row r="1587" spans="1:13">
      <c r="A1587" s="82" t="s">
        <v>127</v>
      </c>
      <c r="B1587" s="13" t="s">
        <v>75</v>
      </c>
      <c r="C1587" s="13" t="s">
        <v>183</v>
      </c>
      <c r="D1587" s="13">
        <v>2014</v>
      </c>
      <c r="E1587" s="13">
        <v>2014</v>
      </c>
      <c r="F1587" s="13" t="s">
        <v>99</v>
      </c>
      <c r="G1587" s="23">
        <v>61058</v>
      </c>
      <c r="H1587" s="23">
        <v>147492</v>
      </c>
      <c r="I1587" s="45">
        <v>316588</v>
      </c>
      <c r="J1587" s="25">
        <v>0.99339999999999995</v>
      </c>
      <c r="K1587" s="25"/>
      <c r="L1587" s="25"/>
      <c r="M1587" s="25">
        <v>2.5999999999999999E-2</v>
      </c>
    </row>
    <row r="1588" spans="1:13">
      <c r="A1588" s="82" t="s">
        <v>128</v>
      </c>
      <c r="B1588" s="13" t="s">
        <v>75</v>
      </c>
      <c r="C1588" s="13" t="s">
        <v>183</v>
      </c>
      <c r="D1588" s="13">
        <v>2014</v>
      </c>
      <c r="E1588" s="13">
        <v>2014</v>
      </c>
      <c r="F1588" s="13" t="s">
        <v>99</v>
      </c>
      <c r="G1588" s="23">
        <v>10142</v>
      </c>
      <c r="H1588" s="23">
        <v>24091</v>
      </c>
      <c r="I1588" s="45">
        <v>47071</v>
      </c>
      <c r="J1588" s="25">
        <v>0.97419999999999995</v>
      </c>
      <c r="K1588" s="25"/>
      <c r="L1588" s="25"/>
      <c r="M1588" s="25">
        <v>7.17E-2</v>
      </c>
    </row>
    <row r="1589" spans="1:13">
      <c r="A1589" s="82" t="s">
        <v>129</v>
      </c>
      <c r="B1589" s="13" t="s">
        <v>75</v>
      </c>
      <c r="C1589" s="13" t="s">
        <v>183</v>
      </c>
      <c r="D1589" s="13">
        <v>2014</v>
      </c>
      <c r="E1589" s="13">
        <v>2014</v>
      </c>
      <c r="F1589" s="13" t="s">
        <v>99</v>
      </c>
      <c r="G1589" s="23">
        <v>5282</v>
      </c>
      <c r="H1589" s="23">
        <v>10700</v>
      </c>
      <c r="I1589" s="45">
        <v>24389</v>
      </c>
      <c r="J1589" s="25">
        <v>0.9415</v>
      </c>
      <c r="K1589" s="25"/>
      <c r="L1589" s="25"/>
      <c r="M1589" s="25">
        <v>7.17E-2</v>
      </c>
    </row>
    <row r="1590" spans="1:13">
      <c r="A1590" s="82" t="s">
        <v>130</v>
      </c>
      <c r="B1590" s="13" t="s">
        <v>75</v>
      </c>
      <c r="C1590" s="13" t="s">
        <v>183</v>
      </c>
      <c r="D1590" s="13">
        <v>2014</v>
      </c>
      <c r="E1590" s="13">
        <v>2014</v>
      </c>
      <c r="F1590" s="13" t="s">
        <v>99</v>
      </c>
      <c r="G1590" s="23">
        <v>1525</v>
      </c>
      <c r="H1590" s="23">
        <v>3178</v>
      </c>
      <c r="I1590" s="45">
        <v>6435</v>
      </c>
      <c r="J1590" s="25">
        <v>0.89249999999999996</v>
      </c>
      <c r="K1590" s="25"/>
      <c r="L1590" s="25"/>
      <c r="M1590" s="25">
        <v>7.17E-2</v>
      </c>
    </row>
    <row r="1591" spans="1:13">
      <c r="A1591" s="82" t="s">
        <v>131</v>
      </c>
      <c r="B1591" s="13" t="s">
        <v>76</v>
      </c>
      <c r="C1591" s="13" t="s">
        <v>183</v>
      </c>
      <c r="D1591" s="13">
        <v>2014</v>
      </c>
      <c r="E1591" s="13">
        <v>2014</v>
      </c>
      <c r="F1591" s="13" t="s">
        <v>99</v>
      </c>
      <c r="G1591" s="23">
        <v>575263</v>
      </c>
      <c r="H1591" s="23">
        <v>1177722</v>
      </c>
      <c r="I1591" s="45">
        <v>3294444</v>
      </c>
      <c r="J1591" s="25">
        <v>0.9597</v>
      </c>
      <c r="K1591" s="25"/>
      <c r="L1591" s="25"/>
      <c r="M1591" s="25">
        <v>3.2000000000000001E-2</v>
      </c>
    </row>
    <row r="1592" spans="1:13">
      <c r="A1592" s="82" t="s">
        <v>132</v>
      </c>
      <c r="B1592" s="13" t="s">
        <v>75</v>
      </c>
      <c r="C1592" s="13" t="s">
        <v>183</v>
      </c>
      <c r="D1592" s="13">
        <v>2014</v>
      </c>
      <c r="E1592" s="13">
        <v>2014</v>
      </c>
      <c r="F1592" s="13" t="s">
        <v>99</v>
      </c>
      <c r="G1592" s="23">
        <v>11466</v>
      </c>
      <c r="H1592" s="23">
        <v>28733</v>
      </c>
      <c r="I1592" s="45">
        <v>59289</v>
      </c>
      <c r="J1592" s="25">
        <v>0.98529999999999995</v>
      </c>
      <c r="K1592" s="25"/>
      <c r="L1592" s="25"/>
      <c r="M1592" s="25">
        <v>7.17E-2</v>
      </c>
    </row>
    <row r="1593" spans="1:13">
      <c r="A1593" s="82" t="s">
        <v>133</v>
      </c>
      <c r="B1593" s="13" t="s">
        <v>75</v>
      </c>
      <c r="C1593" s="13" t="s">
        <v>183</v>
      </c>
      <c r="D1593" s="13">
        <v>2014</v>
      </c>
      <c r="E1593" s="13">
        <v>2014</v>
      </c>
      <c r="F1593" s="13" t="s">
        <v>99</v>
      </c>
      <c r="G1593" s="23">
        <v>6045</v>
      </c>
      <c r="H1593" s="23">
        <v>10131</v>
      </c>
      <c r="I1593" s="45">
        <v>35555</v>
      </c>
      <c r="J1593" s="25">
        <v>0.94220000000000004</v>
      </c>
      <c r="K1593" s="25"/>
      <c r="L1593" s="25"/>
      <c r="M1593" s="25">
        <v>7.17E-2</v>
      </c>
    </row>
    <row r="1594" spans="1:13">
      <c r="A1594" s="82" t="s">
        <v>134</v>
      </c>
      <c r="B1594" s="13" t="s">
        <v>75</v>
      </c>
      <c r="C1594" s="13" t="s">
        <v>183</v>
      </c>
      <c r="D1594" s="13">
        <v>2014</v>
      </c>
      <c r="E1594" s="13">
        <v>2014</v>
      </c>
      <c r="F1594" s="13" t="s">
        <v>99</v>
      </c>
      <c r="G1594" s="23">
        <v>1041</v>
      </c>
      <c r="H1594" s="23">
        <v>2061</v>
      </c>
      <c r="I1594" s="45">
        <v>4175</v>
      </c>
      <c r="J1594" s="25">
        <v>0.88100000000000001</v>
      </c>
      <c r="K1594" s="25"/>
      <c r="L1594" s="25"/>
      <c r="M1594" s="25">
        <v>7.17E-2</v>
      </c>
    </row>
    <row r="1595" spans="1:13">
      <c r="A1595" s="82" t="s">
        <v>135</v>
      </c>
      <c r="B1595" s="13" t="s">
        <v>75</v>
      </c>
      <c r="C1595" s="13" t="s">
        <v>183</v>
      </c>
      <c r="D1595" s="13">
        <v>2014</v>
      </c>
      <c r="E1595" s="13">
        <v>2014</v>
      </c>
      <c r="F1595" s="13" t="s">
        <v>99</v>
      </c>
      <c r="G1595" s="23">
        <v>7420</v>
      </c>
      <c r="H1595" s="23">
        <v>13793</v>
      </c>
      <c r="I1595" s="45">
        <v>33221</v>
      </c>
      <c r="J1595" s="25">
        <v>0.99260000000000004</v>
      </c>
      <c r="K1595" s="25"/>
      <c r="L1595" s="25"/>
      <c r="M1595" s="25">
        <v>7.17E-2</v>
      </c>
    </row>
    <row r="1596" spans="1:13">
      <c r="A1596" s="82" t="s">
        <v>136</v>
      </c>
      <c r="B1596" s="13" t="s">
        <v>75</v>
      </c>
      <c r="C1596" s="13" t="s">
        <v>183</v>
      </c>
      <c r="D1596" s="13">
        <v>2014</v>
      </c>
      <c r="E1596" s="13">
        <v>2014</v>
      </c>
      <c r="F1596" s="13" t="s">
        <v>99</v>
      </c>
      <c r="G1596" s="23">
        <v>23896</v>
      </c>
      <c r="H1596" s="23">
        <v>57076</v>
      </c>
      <c r="I1596" s="45">
        <v>112977</v>
      </c>
      <c r="J1596" s="25">
        <v>0.95750000000000002</v>
      </c>
      <c r="K1596" s="25"/>
      <c r="L1596" s="25"/>
      <c r="M1596" s="25">
        <v>3.8999999999999998E-3</v>
      </c>
    </row>
    <row r="1597" spans="1:13">
      <c r="A1597" s="82" t="s">
        <v>137</v>
      </c>
      <c r="B1597" s="13" t="s">
        <v>75</v>
      </c>
      <c r="C1597" s="13" t="s">
        <v>183</v>
      </c>
      <c r="D1597" s="13">
        <v>2014</v>
      </c>
      <c r="E1597" s="13">
        <v>2014</v>
      </c>
      <c r="F1597" s="13" t="s">
        <v>99</v>
      </c>
      <c r="G1597" s="23">
        <v>447</v>
      </c>
      <c r="H1597" s="23">
        <v>987</v>
      </c>
      <c r="I1597" s="45">
        <v>2602</v>
      </c>
      <c r="J1597" s="25">
        <v>1</v>
      </c>
      <c r="K1597" s="25"/>
      <c r="L1597" s="25"/>
      <c r="M1597" s="25">
        <v>7.17E-2</v>
      </c>
    </row>
    <row r="1598" spans="1:13">
      <c r="A1598" s="82" t="s">
        <v>138</v>
      </c>
      <c r="B1598" s="13" t="s">
        <v>75</v>
      </c>
      <c r="C1598" s="13" t="s">
        <v>183</v>
      </c>
      <c r="D1598" s="13">
        <v>2014</v>
      </c>
      <c r="E1598" s="13">
        <v>2014</v>
      </c>
      <c r="F1598" s="13" t="s">
        <v>99</v>
      </c>
      <c r="G1598" s="23">
        <v>596</v>
      </c>
      <c r="H1598" s="23">
        <v>936</v>
      </c>
      <c r="I1598" s="45">
        <v>2745</v>
      </c>
      <c r="J1598" s="25">
        <v>0.89800000000000002</v>
      </c>
      <c r="K1598" s="25"/>
      <c r="L1598" s="25"/>
      <c r="M1598" s="25">
        <v>7.17E-2</v>
      </c>
    </row>
    <row r="1599" spans="1:13">
      <c r="A1599" s="82" t="s">
        <v>139</v>
      </c>
      <c r="B1599" s="13" t="s">
        <v>75</v>
      </c>
      <c r="C1599" s="13" t="s">
        <v>183</v>
      </c>
      <c r="D1599" s="13">
        <v>2014</v>
      </c>
      <c r="E1599" s="13">
        <v>2014</v>
      </c>
      <c r="F1599" s="13" t="s">
        <v>99</v>
      </c>
      <c r="G1599" s="23">
        <v>23432</v>
      </c>
      <c r="H1599" s="23">
        <v>53651</v>
      </c>
      <c r="I1599" s="45">
        <v>139458</v>
      </c>
      <c r="J1599" s="25">
        <v>0.999</v>
      </c>
      <c r="K1599" s="25"/>
      <c r="L1599" s="25"/>
      <c r="M1599" s="25">
        <v>7.9399999999999998E-2</v>
      </c>
    </row>
    <row r="1600" spans="1:13">
      <c r="A1600" s="82" t="s">
        <v>140</v>
      </c>
      <c r="B1600" s="13" t="s">
        <v>75</v>
      </c>
      <c r="C1600" s="13" t="s">
        <v>183</v>
      </c>
      <c r="D1600" s="13">
        <v>2014</v>
      </c>
      <c r="E1600" s="13">
        <v>2014</v>
      </c>
      <c r="F1600" s="13" t="s">
        <v>99</v>
      </c>
      <c r="G1600" s="23">
        <v>3551</v>
      </c>
      <c r="H1600" s="23">
        <v>7445</v>
      </c>
      <c r="I1600" s="45">
        <v>26680</v>
      </c>
      <c r="J1600" s="25">
        <v>0.95240000000000002</v>
      </c>
      <c r="K1600" s="25"/>
      <c r="L1600" s="25"/>
      <c r="M1600" s="25">
        <v>7.17E-2</v>
      </c>
    </row>
    <row r="1601" spans="1:13">
      <c r="A1601" s="82" t="s">
        <v>141</v>
      </c>
      <c r="B1601" s="13" t="s">
        <v>75</v>
      </c>
      <c r="C1601" s="13" t="s">
        <v>183</v>
      </c>
      <c r="D1601" s="13">
        <v>2014</v>
      </c>
      <c r="E1601" s="13">
        <v>2014</v>
      </c>
      <c r="F1601" s="13" t="s">
        <v>99</v>
      </c>
      <c r="G1601" s="23">
        <v>4073</v>
      </c>
      <c r="H1601" s="23">
        <v>7664</v>
      </c>
      <c r="I1601" s="45">
        <v>19665</v>
      </c>
      <c r="J1601" s="25">
        <v>0.98860000000000003</v>
      </c>
      <c r="K1601" s="25"/>
      <c r="L1601" s="25"/>
      <c r="M1601" s="25">
        <v>7.17E-2</v>
      </c>
    </row>
    <row r="1602" spans="1:13">
      <c r="A1602" s="82" t="s">
        <v>142</v>
      </c>
      <c r="B1602" s="13" t="s">
        <v>74</v>
      </c>
      <c r="C1602" s="13" t="s">
        <v>183</v>
      </c>
      <c r="D1602" s="13">
        <v>2014</v>
      </c>
      <c r="E1602" s="13">
        <v>2014</v>
      </c>
      <c r="F1602" s="13" t="s">
        <v>99</v>
      </c>
      <c r="G1602" s="23">
        <v>115078</v>
      </c>
      <c r="H1602" s="23">
        <v>248254</v>
      </c>
      <c r="I1602" s="45">
        <v>718005</v>
      </c>
      <c r="J1602" s="25">
        <v>0.98299999999999998</v>
      </c>
      <c r="K1602" s="25"/>
      <c r="L1602" s="25"/>
      <c r="M1602" s="25">
        <v>3.3799999999999997E-2</v>
      </c>
    </row>
    <row r="1603" spans="1:13">
      <c r="A1603" s="82" t="s">
        <v>143</v>
      </c>
      <c r="B1603" s="13" t="s">
        <v>74</v>
      </c>
      <c r="C1603" s="13" t="s">
        <v>183</v>
      </c>
      <c r="D1603" s="13">
        <v>2014</v>
      </c>
      <c r="E1603" s="13">
        <v>2014</v>
      </c>
      <c r="F1603" s="13" t="s">
        <v>99</v>
      </c>
      <c r="G1603" s="23">
        <v>9114</v>
      </c>
      <c r="H1603" s="23">
        <v>18497</v>
      </c>
      <c r="I1603" s="45">
        <v>50576</v>
      </c>
      <c r="J1603" s="25">
        <v>0.99750000000000005</v>
      </c>
      <c r="K1603" s="25"/>
      <c r="L1603" s="25"/>
      <c r="M1603" s="25">
        <v>7.17E-2</v>
      </c>
    </row>
    <row r="1604" spans="1:13">
      <c r="A1604" s="82" t="s">
        <v>144</v>
      </c>
      <c r="B1604" s="13" t="s">
        <v>75</v>
      </c>
      <c r="C1604" s="13" t="s">
        <v>183</v>
      </c>
      <c r="D1604" s="13">
        <v>2014</v>
      </c>
      <c r="E1604" s="13">
        <v>2014</v>
      </c>
      <c r="F1604" s="13" t="s">
        <v>99</v>
      </c>
      <c r="G1604" s="23">
        <v>954</v>
      </c>
      <c r="H1604" s="23">
        <v>1844</v>
      </c>
      <c r="I1604" s="45">
        <v>4655</v>
      </c>
      <c r="J1604" s="25">
        <v>1</v>
      </c>
      <c r="K1604" s="25"/>
      <c r="L1604" s="25"/>
      <c r="M1604" s="25">
        <v>7.17E-2</v>
      </c>
    </row>
    <row r="1605" spans="1:13">
      <c r="A1605" s="82" t="s">
        <v>145</v>
      </c>
      <c r="B1605" s="13" t="s">
        <v>75</v>
      </c>
      <c r="C1605" s="13" t="s">
        <v>183</v>
      </c>
      <c r="D1605" s="13">
        <v>2014</v>
      </c>
      <c r="E1605" s="13">
        <v>2014</v>
      </c>
      <c r="F1605" s="13" t="s">
        <v>99</v>
      </c>
      <c r="G1605" s="23">
        <v>121352</v>
      </c>
      <c r="H1605" s="23">
        <v>285783</v>
      </c>
      <c r="I1605" s="45">
        <v>634272</v>
      </c>
      <c r="J1605" s="25">
        <v>0.99580000000000002</v>
      </c>
      <c r="K1605" s="25"/>
      <c r="L1605" s="25"/>
      <c r="M1605" s="25">
        <v>3.5000000000000003E-2</v>
      </c>
    </row>
    <row r="1606" spans="1:13">
      <c r="A1606" s="82" t="s">
        <v>146</v>
      </c>
      <c r="B1606" s="13" t="s">
        <v>74</v>
      </c>
      <c r="C1606" s="13" t="s">
        <v>183</v>
      </c>
      <c r="D1606" s="13">
        <v>2014</v>
      </c>
      <c r="E1606" s="13">
        <v>2014</v>
      </c>
      <c r="F1606" s="13" t="s">
        <v>99</v>
      </c>
      <c r="G1606" s="23">
        <v>98416</v>
      </c>
      <c r="H1606" s="23">
        <v>214817</v>
      </c>
      <c r="I1606" s="45">
        <v>445605</v>
      </c>
      <c r="J1606" s="25">
        <v>0.96530000000000005</v>
      </c>
      <c r="K1606" s="25"/>
      <c r="L1606" s="25"/>
      <c r="M1606" s="25">
        <v>7.0000000000000001E-3</v>
      </c>
    </row>
    <row r="1607" spans="1:13">
      <c r="A1607" s="82" t="s">
        <v>147</v>
      </c>
      <c r="B1607" s="13" t="s">
        <v>75</v>
      </c>
      <c r="C1607" s="13" t="s">
        <v>183</v>
      </c>
      <c r="D1607" s="13">
        <v>2014</v>
      </c>
      <c r="E1607" s="13">
        <v>2014</v>
      </c>
      <c r="F1607" s="13" t="s">
        <v>99</v>
      </c>
      <c r="G1607" s="23">
        <v>2747</v>
      </c>
      <c r="H1607" s="23">
        <v>6389</v>
      </c>
      <c r="I1607" s="45">
        <v>15217</v>
      </c>
      <c r="J1607" s="25">
        <v>0.98399999999999999</v>
      </c>
      <c r="K1607" s="25"/>
      <c r="L1607" s="25"/>
      <c r="M1607" s="25">
        <v>7.17E-2</v>
      </c>
    </row>
    <row r="1608" spans="1:13">
      <c r="A1608" s="82" t="s">
        <v>148</v>
      </c>
      <c r="B1608" s="13" t="s">
        <v>75</v>
      </c>
      <c r="C1608" s="13" t="s">
        <v>183</v>
      </c>
      <c r="D1608" s="13">
        <v>2014</v>
      </c>
      <c r="E1608" s="13">
        <v>2014</v>
      </c>
      <c r="F1608" s="13" t="s">
        <v>99</v>
      </c>
      <c r="G1608" s="23">
        <v>168054</v>
      </c>
      <c r="H1608" s="23">
        <v>384782</v>
      </c>
      <c r="I1608" s="45">
        <v>704210</v>
      </c>
      <c r="J1608" s="25">
        <v>0.99809999999999999</v>
      </c>
      <c r="K1608" s="25"/>
      <c r="L1608" s="25"/>
      <c r="M1608" s="25">
        <v>9.9000000000000008E-3</v>
      </c>
    </row>
    <row r="1609" spans="1:13">
      <c r="A1609" s="82" t="s">
        <v>149</v>
      </c>
      <c r="B1609" s="13" t="s">
        <v>74</v>
      </c>
      <c r="C1609" s="13" t="s">
        <v>183</v>
      </c>
      <c r="D1609" s="13">
        <v>2014</v>
      </c>
      <c r="E1609" s="13">
        <v>2014</v>
      </c>
      <c r="F1609" s="13" t="s">
        <v>99</v>
      </c>
      <c r="G1609" s="23">
        <v>130339</v>
      </c>
      <c r="H1609" s="23">
        <v>275207</v>
      </c>
      <c r="I1609" s="45">
        <v>672104</v>
      </c>
      <c r="J1609" s="25">
        <v>0.92269999999999996</v>
      </c>
      <c r="K1609" s="25"/>
      <c r="L1609" s="25"/>
      <c r="M1609" s="25">
        <v>5.0099999999999999E-2</v>
      </c>
    </row>
    <row r="1610" spans="1:13">
      <c r="A1610" s="82" t="s">
        <v>150</v>
      </c>
      <c r="B1610" s="13" t="s">
        <v>74</v>
      </c>
      <c r="C1610" s="13" t="s">
        <v>183</v>
      </c>
      <c r="D1610" s="13">
        <v>2014</v>
      </c>
      <c r="E1610" s="13">
        <v>2014</v>
      </c>
      <c r="F1610" s="13" t="s">
        <v>99</v>
      </c>
      <c r="G1610" s="23">
        <v>32712</v>
      </c>
      <c r="H1610" s="23">
        <v>50927</v>
      </c>
      <c r="I1610" s="45">
        <v>197450</v>
      </c>
      <c r="J1610" s="25">
        <v>0.97499999999999998</v>
      </c>
      <c r="K1610" s="25"/>
      <c r="L1610" s="25"/>
      <c r="M1610" s="25">
        <v>4.1700000000000001E-2</v>
      </c>
    </row>
    <row r="1611" spans="1:13">
      <c r="A1611" s="82" t="s">
        <v>151</v>
      </c>
      <c r="B1611" s="13" t="s">
        <v>75</v>
      </c>
      <c r="C1611" s="13" t="s">
        <v>183</v>
      </c>
      <c r="D1611" s="13">
        <v>2014</v>
      </c>
      <c r="E1611" s="13">
        <v>2014</v>
      </c>
      <c r="F1611" s="13" t="s">
        <v>99</v>
      </c>
      <c r="G1611" s="23">
        <v>48892</v>
      </c>
      <c r="H1611" s="23">
        <v>116005</v>
      </c>
      <c r="I1611" s="45">
        <v>243358</v>
      </c>
      <c r="J1611" s="25">
        <v>0.98350000000000004</v>
      </c>
      <c r="K1611" s="25"/>
      <c r="L1611" s="25"/>
      <c r="M1611" s="25">
        <v>4.8899999999999999E-2</v>
      </c>
    </row>
    <row r="1612" spans="1:13">
      <c r="A1612" s="82" t="s">
        <v>152</v>
      </c>
      <c r="B1612" s="13" t="s">
        <v>74</v>
      </c>
      <c r="C1612" s="13" t="s">
        <v>183</v>
      </c>
      <c r="D1612" s="13">
        <v>2014</v>
      </c>
      <c r="E1612" s="13">
        <v>2014</v>
      </c>
      <c r="F1612" s="13" t="s">
        <v>99</v>
      </c>
      <c r="G1612" s="23">
        <v>9665</v>
      </c>
      <c r="H1612" s="23">
        <v>18472</v>
      </c>
      <c r="I1612" s="45">
        <v>49551</v>
      </c>
      <c r="J1612" s="25">
        <v>0.95309999999999995</v>
      </c>
      <c r="K1612" s="25"/>
      <c r="L1612" s="25"/>
      <c r="M1612" s="25">
        <v>7.17E-2</v>
      </c>
    </row>
    <row r="1613" spans="1:13">
      <c r="A1613" s="82" t="s">
        <v>153</v>
      </c>
      <c r="B1613" s="13" t="s">
        <v>74</v>
      </c>
      <c r="C1613" s="13" t="s">
        <v>183</v>
      </c>
      <c r="D1613" s="13">
        <v>2014</v>
      </c>
      <c r="E1613" s="13">
        <v>2014</v>
      </c>
      <c r="F1613" s="13" t="s">
        <v>99</v>
      </c>
      <c r="G1613" s="23">
        <v>15990</v>
      </c>
      <c r="H1613" s="23">
        <v>32391</v>
      </c>
      <c r="I1613" s="45">
        <v>124863</v>
      </c>
      <c r="J1613" s="25">
        <v>0.98650000000000004</v>
      </c>
      <c r="K1613" s="25"/>
      <c r="L1613" s="25"/>
      <c r="M1613" s="25">
        <v>7.17E-2</v>
      </c>
    </row>
    <row r="1614" spans="1:13">
      <c r="A1614" s="82" t="s">
        <v>154</v>
      </c>
      <c r="B1614" s="13" t="s">
        <v>74</v>
      </c>
      <c r="C1614" s="13" t="s">
        <v>183</v>
      </c>
      <c r="D1614" s="13">
        <v>2014</v>
      </c>
      <c r="E1614" s="13">
        <v>2014</v>
      </c>
      <c r="F1614" s="13" t="s">
        <v>99</v>
      </c>
      <c r="G1614" s="23">
        <v>16152</v>
      </c>
      <c r="H1614" s="23">
        <v>35999</v>
      </c>
      <c r="I1614" s="45">
        <v>113913</v>
      </c>
      <c r="J1614" s="25">
        <v>0.75560000000000005</v>
      </c>
      <c r="K1614" s="25"/>
      <c r="L1614" s="25"/>
      <c r="M1614" s="25">
        <v>7.17E-2</v>
      </c>
    </row>
    <row r="1615" spans="1:13">
      <c r="A1615" s="82" t="s">
        <v>155</v>
      </c>
      <c r="B1615" s="13" t="s">
        <v>74</v>
      </c>
      <c r="C1615" s="13" t="s">
        <v>183</v>
      </c>
      <c r="D1615" s="13">
        <v>2014</v>
      </c>
      <c r="E1615" s="13">
        <v>2014</v>
      </c>
      <c r="F1615" s="13" t="s">
        <v>99</v>
      </c>
      <c r="G1615" s="23">
        <v>54000</v>
      </c>
      <c r="H1615" s="23">
        <v>112548</v>
      </c>
      <c r="I1615" s="45">
        <v>369034</v>
      </c>
      <c r="J1615" s="25">
        <v>0.95369999999999999</v>
      </c>
      <c r="K1615" s="25"/>
      <c r="L1615" s="25"/>
      <c r="M1615" s="25">
        <v>3.4099999999999998E-2</v>
      </c>
    </row>
    <row r="1616" spans="1:13">
      <c r="A1616" s="82" t="s">
        <v>156</v>
      </c>
      <c r="B1616" s="13" t="s">
        <v>74</v>
      </c>
      <c r="C1616" s="13" t="s">
        <v>183</v>
      </c>
      <c r="D1616" s="13">
        <v>2014</v>
      </c>
      <c r="E1616" s="13">
        <v>2014</v>
      </c>
      <c r="F1616" s="13" t="s">
        <v>99</v>
      </c>
      <c r="G1616" s="23">
        <v>12580</v>
      </c>
      <c r="H1616" s="23">
        <v>24656</v>
      </c>
      <c r="I1616" s="45">
        <v>62884</v>
      </c>
      <c r="J1616" s="25">
        <v>0.84409999999999996</v>
      </c>
      <c r="K1616" s="25"/>
      <c r="L1616" s="25"/>
      <c r="M1616" s="25">
        <v>7.17E-2</v>
      </c>
    </row>
    <row r="1617" spans="1:30">
      <c r="A1617" s="82" t="s">
        <v>157</v>
      </c>
      <c r="B1617" s="13" t="s">
        <v>75</v>
      </c>
      <c r="C1617" s="13" t="s">
        <v>183</v>
      </c>
      <c r="D1617" s="13">
        <v>2014</v>
      </c>
      <c r="E1617" s="13">
        <v>2014</v>
      </c>
      <c r="F1617" s="13" t="s">
        <v>99</v>
      </c>
      <c r="G1617" s="23">
        <v>12233</v>
      </c>
      <c r="H1617" s="23">
        <v>24177</v>
      </c>
      <c r="I1617" s="45">
        <v>55147</v>
      </c>
      <c r="J1617" s="25">
        <v>0.96450000000000002</v>
      </c>
      <c r="K1617" s="25"/>
      <c r="L1617" s="25"/>
      <c r="M1617" s="25">
        <v>7.17E-2</v>
      </c>
    </row>
    <row r="1618" spans="1:30">
      <c r="A1618" s="82" t="s">
        <v>158</v>
      </c>
      <c r="B1618" s="13" t="s">
        <v>75</v>
      </c>
      <c r="C1618" s="13" t="s">
        <v>183</v>
      </c>
      <c r="D1618" s="13">
        <v>2014</v>
      </c>
      <c r="E1618" s="13">
        <v>2014</v>
      </c>
      <c r="F1618" s="13" t="s">
        <v>99</v>
      </c>
      <c r="G1618" s="23">
        <v>170</v>
      </c>
      <c r="H1618" s="23">
        <v>289</v>
      </c>
      <c r="I1618" s="45">
        <v>714</v>
      </c>
      <c r="J1618" s="25">
        <v>1</v>
      </c>
      <c r="K1618" s="25"/>
      <c r="L1618" s="25"/>
      <c r="M1618" s="25">
        <v>7.17E-2</v>
      </c>
    </row>
    <row r="1619" spans="1:30">
      <c r="A1619" s="82" t="s">
        <v>159</v>
      </c>
      <c r="B1619" s="13" t="s">
        <v>75</v>
      </c>
      <c r="C1619" s="13" t="s">
        <v>183</v>
      </c>
      <c r="D1619" s="13">
        <v>2014</v>
      </c>
      <c r="E1619" s="13">
        <v>2014</v>
      </c>
      <c r="F1619" s="13" t="s">
        <v>99</v>
      </c>
      <c r="G1619" s="23">
        <v>3160</v>
      </c>
      <c r="H1619" s="23">
        <v>6945</v>
      </c>
      <c r="I1619" s="45">
        <v>14743</v>
      </c>
      <c r="J1619" s="25">
        <v>1</v>
      </c>
      <c r="K1619" s="25"/>
      <c r="L1619" s="25"/>
      <c r="M1619" s="25">
        <v>7.17E-2</v>
      </c>
    </row>
    <row r="1620" spans="1:30">
      <c r="A1620" s="82" t="s">
        <v>160</v>
      </c>
      <c r="B1620" s="13" t="s">
        <v>74</v>
      </c>
      <c r="C1620" s="13" t="s">
        <v>183</v>
      </c>
      <c r="D1620" s="13">
        <v>2014</v>
      </c>
      <c r="E1620" s="13">
        <v>2014</v>
      </c>
      <c r="F1620" s="13" t="s">
        <v>99</v>
      </c>
      <c r="G1620" s="23">
        <v>21933</v>
      </c>
      <c r="H1620" s="23">
        <v>43308</v>
      </c>
      <c r="I1620" s="45">
        <v>97319</v>
      </c>
      <c r="J1620" s="25">
        <v>0.93669999999999998</v>
      </c>
      <c r="K1620" s="25"/>
      <c r="L1620" s="25"/>
      <c r="M1620" s="25">
        <v>5.7999999999999996E-3</v>
      </c>
    </row>
    <row r="1621" spans="1:30">
      <c r="A1621" s="82" t="s">
        <v>161</v>
      </c>
      <c r="B1621" s="13" t="s">
        <v>74</v>
      </c>
      <c r="C1621" s="13" t="s">
        <v>183</v>
      </c>
      <c r="D1621" s="13">
        <v>2014</v>
      </c>
      <c r="E1621" s="13">
        <v>2014</v>
      </c>
      <c r="F1621" s="13" t="s">
        <v>99</v>
      </c>
      <c r="G1621" s="23">
        <v>18949</v>
      </c>
      <c r="H1621" s="23">
        <v>35049</v>
      </c>
      <c r="I1621" s="45">
        <v>103063</v>
      </c>
      <c r="J1621" s="25">
        <v>0.78949999999999998</v>
      </c>
      <c r="K1621" s="25"/>
      <c r="L1621" s="25"/>
      <c r="M1621" s="25">
        <v>7.17E-2</v>
      </c>
    </row>
    <row r="1622" spans="1:30">
      <c r="A1622" s="82" t="s">
        <v>162</v>
      </c>
      <c r="B1622" s="13" t="s">
        <v>75</v>
      </c>
      <c r="C1622" s="13" t="s">
        <v>183</v>
      </c>
      <c r="D1622" s="13">
        <v>2014</v>
      </c>
      <c r="E1622" s="13">
        <v>2014</v>
      </c>
      <c r="F1622" s="13" t="s">
        <v>99</v>
      </c>
      <c r="G1622" s="23">
        <v>42363</v>
      </c>
      <c r="H1622" s="23">
        <v>92372</v>
      </c>
      <c r="I1622" s="45">
        <v>187080</v>
      </c>
      <c r="J1622" s="25">
        <v>0.89290000000000003</v>
      </c>
      <c r="K1622" s="25"/>
      <c r="L1622" s="25"/>
      <c r="M1622" s="25">
        <v>1.84E-2</v>
      </c>
    </row>
    <row r="1623" spans="1:30">
      <c r="A1623" s="82" t="s">
        <v>163</v>
      </c>
      <c r="B1623" s="13" t="s">
        <v>75</v>
      </c>
      <c r="C1623" s="13" t="s">
        <v>183</v>
      </c>
      <c r="D1623" s="13">
        <v>2014</v>
      </c>
      <c r="E1623" s="13">
        <v>2014</v>
      </c>
      <c r="F1623" s="13" t="s">
        <v>99</v>
      </c>
      <c r="G1623" s="23">
        <v>5540</v>
      </c>
      <c r="H1623" s="23">
        <v>12963</v>
      </c>
      <c r="I1623" s="45">
        <v>33811</v>
      </c>
      <c r="J1623" s="25">
        <v>0.97950000000000004</v>
      </c>
      <c r="K1623" s="25"/>
      <c r="L1623" s="25"/>
      <c r="M1623" s="25">
        <v>7.17E-2</v>
      </c>
    </row>
    <row r="1624" spans="1:30">
      <c r="A1624" s="82" t="s">
        <v>164</v>
      </c>
      <c r="B1624" s="13" t="s">
        <v>75</v>
      </c>
      <c r="C1624" s="13" t="s">
        <v>183</v>
      </c>
      <c r="D1624" s="13">
        <v>2014</v>
      </c>
      <c r="E1624" s="13">
        <v>2014</v>
      </c>
      <c r="F1624" s="13" t="s">
        <v>99</v>
      </c>
      <c r="G1624" s="23">
        <v>4854</v>
      </c>
      <c r="H1624" s="23">
        <v>10799</v>
      </c>
      <c r="I1624" s="45">
        <v>23240</v>
      </c>
      <c r="J1624" s="25">
        <v>0.87450000000000006</v>
      </c>
      <c r="K1624" s="25"/>
      <c r="L1624" s="25"/>
      <c r="M1624" s="25">
        <v>7.17E-2</v>
      </c>
    </row>
    <row r="1625" spans="1:30">
      <c r="A1625" s="82" t="s">
        <v>165</v>
      </c>
      <c r="B1625" s="13" t="s">
        <v>75</v>
      </c>
      <c r="C1625" s="13" t="s">
        <v>183</v>
      </c>
      <c r="D1625" s="13">
        <v>2014</v>
      </c>
      <c r="E1625" s="13">
        <v>2014</v>
      </c>
      <c r="F1625" s="13" t="s">
        <v>99</v>
      </c>
      <c r="G1625" s="23">
        <v>911</v>
      </c>
      <c r="H1625" s="23">
        <v>1723</v>
      </c>
      <c r="I1625" s="45">
        <v>4031</v>
      </c>
      <c r="J1625" s="25">
        <v>0.94920000000000004</v>
      </c>
      <c r="K1625" s="25"/>
      <c r="L1625" s="25"/>
      <c r="M1625" s="25">
        <v>7.17E-2</v>
      </c>
    </row>
    <row r="1626" spans="1:30">
      <c r="A1626" s="82" t="s">
        <v>166</v>
      </c>
      <c r="B1626" s="13" t="s">
        <v>74</v>
      </c>
      <c r="C1626" s="13" t="s">
        <v>183</v>
      </c>
      <c r="D1626" s="13">
        <v>2014</v>
      </c>
      <c r="E1626" s="13">
        <v>2014</v>
      </c>
      <c r="F1626" s="13" t="s">
        <v>99</v>
      </c>
      <c r="G1626" s="23">
        <v>50618</v>
      </c>
      <c r="H1626" s="23">
        <v>122733</v>
      </c>
      <c r="I1626" s="45">
        <v>215221</v>
      </c>
      <c r="J1626" s="25">
        <v>1</v>
      </c>
      <c r="K1626" s="25"/>
      <c r="L1626" s="25"/>
      <c r="M1626" s="25">
        <v>3.4000000000000002E-2</v>
      </c>
    </row>
    <row r="1627" spans="1:30">
      <c r="A1627" s="82" t="s">
        <v>167</v>
      </c>
      <c r="B1627" s="13" t="s">
        <v>75</v>
      </c>
      <c r="C1627" s="13" t="s">
        <v>183</v>
      </c>
      <c r="D1627" s="13">
        <v>2014</v>
      </c>
      <c r="E1627" s="13">
        <v>2014</v>
      </c>
      <c r="F1627" s="13" t="s">
        <v>99</v>
      </c>
      <c r="G1627" s="23">
        <v>2976</v>
      </c>
      <c r="H1627" s="23">
        <v>5430</v>
      </c>
      <c r="I1627" s="45">
        <v>12559</v>
      </c>
      <c r="J1627" s="25">
        <v>0.93569999999999998</v>
      </c>
      <c r="K1627" s="25"/>
      <c r="L1627" s="25"/>
      <c r="M1627" s="25">
        <v>7.17E-2</v>
      </c>
    </row>
    <row r="1628" spans="1:30">
      <c r="A1628" s="82" t="s">
        <v>168</v>
      </c>
      <c r="B1628" s="13" t="s">
        <v>74</v>
      </c>
      <c r="C1628" s="13" t="s">
        <v>183</v>
      </c>
      <c r="D1628" s="13">
        <v>2014</v>
      </c>
      <c r="E1628" s="13">
        <v>2014</v>
      </c>
      <c r="F1628" s="13" t="s">
        <v>99</v>
      </c>
      <c r="G1628" s="23">
        <v>34551</v>
      </c>
      <c r="H1628" s="23">
        <v>71213</v>
      </c>
      <c r="I1628" s="45">
        <v>187460</v>
      </c>
      <c r="J1628" s="25">
        <v>0.90600000000000003</v>
      </c>
      <c r="K1628" s="25"/>
      <c r="L1628" s="25"/>
      <c r="M1628" s="25">
        <v>2.3099999999999999E-2</v>
      </c>
    </row>
    <row r="1629" spans="1:30">
      <c r="A1629" s="82" t="s">
        <v>169</v>
      </c>
      <c r="B1629" s="13" t="s">
        <v>74</v>
      </c>
      <c r="C1629" s="13" t="s">
        <v>183</v>
      </c>
      <c r="D1629" s="13">
        <v>2014</v>
      </c>
      <c r="E1629" s="13">
        <v>2014</v>
      </c>
      <c r="F1629" s="13" t="s">
        <v>99</v>
      </c>
      <c r="G1629" s="23">
        <v>8657</v>
      </c>
      <c r="H1629" s="23">
        <v>18344</v>
      </c>
      <c r="I1629" s="45">
        <v>45505</v>
      </c>
      <c r="J1629" s="25">
        <v>0.77170000000000005</v>
      </c>
      <c r="K1629" s="25"/>
      <c r="L1629" s="25"/>
      <c r="M1629" s="25">
        <v>7.17E-2</v>
      </c>
    </row>
    <row r="1630" spans="1:30">
      <c r="A1630" s="82" t="s">
        <v>170</v>
      </c>
      <c r="B1630" s="13" t="s">
        <v>75</v>
      </c>
      <c r="C1630" s="13" t="s">
        <v>183</v>
      </c>
      <c r="D1630" s="13">
        <v>2014</v>
      </c>
      <c r="E1630" s="13">
        <v>2014</v>
      </c>
      <c r="F1630" s="13" t="s">
        <v>99</v>
      </c>
      <c r="G1630" s="23">
        <v>5933</v>
      </c>
      <c r="H1630" s="23">
        <v>13226</v>
      </c>
      <c r="I1630" s="45">
        <v>26142</v>
      </c>
      <c r="J1630" s="25">
        <v>0.99629999999999996</v>
      </c>
      <c r="K1630" s="25"/>
      <c r="L1630" s="25"/>
      <c r="M1630" s="25">
        <v>7.17E-2</v>
      </c>
    </row>
    <row r="1631" spans="1:30">
      <c r="A1631" s="48" t="s">
        <v>276</v>
      </c>
      <c r="B1631" s="13" t="s">
        <v>66</v>
      </c>
      <c r="C1631" s="13" t="s">
        <v>62</v>
      </c>
      <c r="D1631" s="13">
        <v>2014</v>
      </c>
      <c r="E1631" s="13">
        <v>2014</v>
      </c>
      <c r="F1631" s="13" t="s">
        <v>99</v>
      </c>
      <c r="G1631" s="110"/>
      <c r="H1631" s="110"/>
      <c r="I1631" s="110"/>
      <c r="J1631" s="111"/>
      <c r="K1631" s="111"/>
      <c r="L1631" s="25">
        <v>0.254</v>
      </c>
      <c r="M1631" s="25">
        <v>5.3999999999999999E-2</v>
      </c>
    </row>
    <row r="1632" spans="1:30">
      <c r="A1632" s="48" t="s">
        <v>171</v>
      </c>
      <c r="B1632" s="13" t="s">
        <v>66</v>
      </c>
      <c r="C1632" s="13" t="s">
        <v>62</v>
      </c>
      <c r="D1632" s="13">
        <v>2014</v>
      </c>
      <c r="E1632" s="13">
        <v>2014</v>
      </c>
      <c r="F1632" s="13" t="s">
        <v>99</v>
      </c>
      <c r="G1632" s="23">
        <v>2046381</v>
      </c>
      <c r="H1632" s="23">
        <v>4393812</v>
      </c>
      <c r="I1632" s="45">
        <v>11059814</v>
      </c>
      <c r="J1632" s="25">
        <v>0.95879999999999999</v>
      </c>
      <c r="K1632" s="25"/>
      <c r="L1632" s="25"/>
      <c r="M1632" s="25">
        <v>4.19E-2</v>
      </c>
      <c r="N1632" s="13"/>
      <c r="O1632" s="13"/>
      <c r="P1632" s="13"/>
      <c r="Q1632" s="13"/>
      <c r="R1632" s="13"/>
      <c r="S1632" s="13"/>
      <c r="T1632" s="13"/>
      <c r="U1632" s="13"/>
      <c r="V1632" s="13"/>
      <c r="W1632" s="13"/>
      <c r="X1632" s="13"/>
      <c r="Y1632" s="13"/>
      <c r="Z1632" s="13"/>
      <c r="AA1632" s="13"/>
      <c r="AB1632" s="13"/>
      <c r="AC1632" s="13"/>
      <c r="AD1632" s="13"/>
    </row>
    <row r="1633" spans="1:13">
      <c r="A1633" s="48" t="s">
        <v>172</v>
      </c>
      <c r="B1633" s="13" t="s">
        <v>74</v>
      </c>
      <c r="C1633" s="13" t="s">
        <v>62</v>
      </c>
      <c r="D1633" s="13">
        <v>2014</v>
      </c>
      <c r="E1633" s="13">
        <v>2014</v>
      </c>
      <c r="F1633" s="13" t="s">
        <v>99</v>
      </c>
      <c r="G1633" s="23">
        <v>64208</v>
      </c>
      <c r="H1633" s="23">
        <v>127457</v>
      </c>
      <c r="I1633" s="45">
        <v>373571</v>
      </c>
      <c r="J1633" s="25">
        <v>0.85780000000000001</v>
      </c>
      <c r="K1633" s="25"/>
      <c r="L1633" s="25"/>
      <c r="M1633" s="25">
        <v>1.84E-2</v>
      </c>
    </row>
    <row r="1634" spans="1:13">
      <c r="A1634" s="48" t="s">
        <v>173</v>
      </c>
      <c r="B1634" s="13" t="s">
        <v>75</v>
      </c>
      <c r="C1634" s="13" t="s">
        <v>62</v>
      </c>
      <c r="D1634" s="13">
        <v>2014</v>
      </c>
      <c r="E1634" s="13">
        <v>2014</v>
      </c>
      <c r="F1634" s="13" t="s">
        <v>99</v>
      </c>
      <c r="G1634" s="23">
        <v>111</v>
      </c>
      <c r="H1634" s="23">
        <v>180</v>
      </c>
      <c r="I1634" s="45">
        <v>332</v>
      </c>
      <c r="J1634" s="25">
        <v>1</v>
      </c>
      <c r="K1634" s="25"/>
      <c r="L1634" s="25"/>
      <c r="M1634" s="25">
        <v>7.4099999999999999E-2</v>
      </c>
    </row>
    <row r="1635" spans="1:13">
      <c r="A1635" s="48" t="s">
        <v>174</v>
      </c>
      <c r="B1635" s="13" t="s">
        <v>75</v>
      </c>
      <c r="C1635" s="13" t="s">
        <v>62</v>
      </c>
      <c r="D1635" s="13">
        <v>2014</v>
      </c>
      <c r="E1635" s="13">
        <v>2014</v>
      </c>
      <c r="F1635" s="13" t="s">
        <v>99</v>
      </c>
      <c r="G1635" s="23">
        <v>1771</v>
      </c>
      <c r="H1635" s="23">
        <v>3411</v>
      </c>
      <c r="I1635" s="45">
        <v>6939</v>
      </c>
      <c r="J1635" s="25">
        <v>0.96630000000000005</v>
      </c>
      <c r="K1635" s="25"/>
      <c r="L1635" s="25"/>
      <c r="M1635" s="25">
        <v>7.4099999999999999E-2</v>
      </c>
    </row>
    <row r="1636" spans="1:13">
      <c r="A1636" s="48" t="s">
        <v>175</v>
      </c>
      <c r="B1636" s="13" t="s">
        <v>75</v>
      </c>
      <c r="C1636" s="13" t="s">
        <v>62</v>
      </c>
      <c r="D1636" s="13">
        <v>2014</v>
      </c>
      <c r="E1636" s="13">
        <v>2014</v>
      </c>
      <c r="F1636" s="13" t="s">
        <v>99</v>
      </c>
      <c r="G1636" s="23">
        <v>15212</v>
      </c>
      <c r="H1636" s="23">
        <v>30559</v>
      </c>
      <c r="I1636" s="45">
        <v>71197</v>
      </c>
      <c r="J1636" s="25">
        <v>0.88570000000000004</v>
      </c>
      <c r="K1636" s="25"/>
      <c r="L1636" s="25"/>
      <c r="M1636" s="25">
        <v>7.4099999999999999E-2</v>
      </c>
    </row>
    <row r="1637" spans="1:13">
      <c r="A1637" s="48" t="s">
        <v>176</v>
      </c>
      <c r="B1637" s="13" t="s">
        <v>75</v>
      </c>
      <c r="C1637" s="13" t="s">
        <v>62</v>
      </c>
      <c r="D1637" s="13">
        <v>2014</v>
      </c>
      <c r="E1637" s="13">
        <v>2014</v>
      </c>
      <c r="F1637" s="13" t="s">
        <v>99</v>
      </c>
      <c r="G1637" s="23">
        <v>2685</v>
      </c>
      <c r="H1637" s="23">
        <v>5094</v>
      </c>
      <c r="I1637" s="45">
        <v>10135</v>
      </c>
      <c r="J1637" s="25">
        <v>0.95830000000000004</v>
      </c>
      <c r="K1637" s="25"/>
      <c r="L1637" s="25"/>
      <c r="M1637" s="25">
        <v>7.4099999999999999E-2</v>
      </c>
    </row>
    <row r="1638" spans="1:13">
      <c r="A1638" s="48" t="s">
        <v>177</v>
      </c>
      <c r="B1638" s="13" t="s">
        <v>75</v>
      </c>
      <c r="C1638" s="13" t="s">
        <v>62</v>
      </c>
      <c r="D1638" s="13">
        <v>2014</v>
      </c>
      <c r="E1638" s="13">
        <v>2014</v>
      </c>
      <c r="F1638" s="13" t="s">
        <v>99</v>
      </c>
      <c r="G1638" s="23">
        <v>752</v>
      </c>
      <c r="H1638" s="23">
        <v>1810</v>
      </c>
      <c r="I1638" s="45">
        <v>7553</v>
      </c>
      <c r="J1638" s="25">
        <v>0.67649999999999999</v>
      </c>
      <c r="K1638" s="25"/>
      <c r="L1638" s="25"/>
      <c r="M1638" s="25">
        <v>7.4099999999999999E-2</v>
      </c>
    </row>
    <row r="1639" spans="1:13">
      <c r="A1639" s="48" t="s">
        <v>178</v>
      </c>
      <c r="B1639" s="13" t="s">
        <v>74</v>
      </c>
      <c r="C1639" s="13" t="s">
        <v>62</v>
      </c>
      <c r="D1639" s="13">
        <v>2014</v>
      </c>
      <c r="E1639" s="13">
        <v>2014</v>
      </c>
      <c r="F1639" s="13" t="s">
        <v>99</v>
      </c>
      <c r="G1639" s="23">
        <v>34921</v>
      </c>
      <c r="H1639" s="23">
        <v>71884</v>
      </c>
      <c r="I1639" s="45">
        <v>221047</v>
      </c>
      <c r="J1639" s="25">
        <v>0.95199999999999996</v>
      </c>
      <c r="K1639" s="25"/>
      <c r="L1639" s="25"/>
      <c r="M1639" s="25">
        <v>3.95E-2</v>
      </c>
    </row>
    <row r="1640" spans="1:13">
      <c r="A1640" s="48" t="s">
        <v>179</v>
      </c>
      <c r="B1640" s="13" t="s">
        <v>75</v>
      </c>
      <c r="C1640" s="13" t="s">
        <v>62</v>
      </c>
      <c r="D1640" s="13">
        <v>2014</v>
      </c>
      <c r="E1640" s="13">
        <v>2014</v>
      </c>
      <c r="F1640" s="13" t="s">
        <v>99</v>
      </c>
      <c r="G1640" s="23">
        <v>2511</v>
      </c>
      <c r="H1640" s="23">
        <v>5175</v>
      </c>
      <c r="I1640" s="45">
        <v>10322</v>
      </c>
      <c r="J1640" s="25">
        <v>1</v>
      </c>
      <c r="K1640" s="25"/>
      <c r="L1640" s="25"/>
      <c r="M1640" s="25">
        <v>7.4099999999999999E-2</v>
      </c>
    </row>
    <row r="1641" spans="1:13">
      <c r="A1641" s="48" t="s">
        <v>180</v>
      </c>
      <c r="B1641" s="13" t="s">
        <v>75</v>
      </c>
      <c r="C1641" s="13" t="s">
        <v>62</v>
      </c>
      <c r="D1641" s="13">
        <v>2014</v>
      </c>
      <c r="E1641" s="13">
        <v>2014</v>
      </c>
      <c r="F1641" s="13" t="s">
        <v>99</v>
      </c>
      <c r="G1641" s="23">
        <v>6836</v>
      </c>
      <c r="H1641" s="23">
        <v>12431</v>
      </c>
      <c r="I1641" s="45">
        <v>31717</v>
      </c>
      <c r="J1641" s="25">
        <v>0.98850000000000005</v>
      </c>
      <c r="K1641" s="25"/>
      <c r="L1641" s="25"/>
      <c r="M1641" s="25">
        <v>7.4099999999999999E-2</v>
      </c>
    </row>
    <row r="1642" spans="1:13">
      <c r="A1642" s="82" t="s">
        <v>122</v>
      </c>
      <c r="B1642" s="13" t="s">
        <v>74</v>
      </c>
      <c r="C1642" s="13" t="s">
        <v>62</v>
      </c>
      <c r="D1642" s="13">
        <v>2014</v>
      </c>
      <c r="E1642" s="13">
        <v>2014</v>
      </c>
      <c r="F1642" s="13" t="s">
        <v>99</v>
      </c>
      <c r="G1642" s="23">
        <v>97184</v>
      </c>
      <c r="H1642" s="23">
        <v>230446</v>
      </c>
      <c r="I1642" s="45">
        <v>408792</v>
      </c>
      <c r="J1642" s="25">
        <v>0.91310000000000002</v>
      </c>
      <c r="K1642" s="25"/>
      <c r="L1642" s="25"/>
      <c r="M1642" s="25">
        <v>2.8799999999999999E-2</v>
      </c>
    </row>
    <row r="1643" spans="1:13">
      <c r="A1643" s="82" t="s">
        <v>123</v>
      </c>
      <c r="B1643" s="13" t="s">
        <v>75</v>
      </c>
      <c r="C1643" s="13" t="s">
        <v>62</v>
      </c>
      <c r="D1643" s="13">
        <v>2014</v>
      </c>
      <c r="E1643" s="13">
        <v>2014</v>
      </c>
      <c r="F1643" s="13" t="s">
        <v>99</v>
      </c>
      <c r="G1643" s="23">
        <v>1522</v>
      </c>
      <c r="H1643" s="23">
        <v>3735</v>
      </c>
      <c r="I1643" s="45">
        <v>10235</v>
      </c>
      <c r="J1643" s="25">
        <v>0.98750000000000004</v>
      </c>
      <c r="K1643" s="25"/>
      <c r="L1643" s="25"/>
      <c r="M1643" s="25">
        <v>7.4099999999999999E-2</v>
      </c>
    </row>
    <row r="1644" spans="1:13">
      <c r="A1644" s="82" t="s">
        <v>124</v>
      </c>
      <c r="B1644" s="13" t="s">
        <v>75</v>
      </c>
      <c r="C1644" s="13" t="s">
        <v>62</v>
      </c>
      <c r="D1644" s="13">
        <v>2014</v>
      </c>
      <c r="E1644" s="13">
        <v>2014</v>
      </c>
      <c r="F1644" s="13" t="s">
        <v>99</v>
      </c>
      <c r="G1644" s="23">
        <v>9987</v>
      </c>
      <c r="H1644" s="23">
        <v>18257</v>
      </c>
      <c r="I1644" s="45">
        <v>41836</v>
      </c>
      <c r="J1644" s="25">
        <v>0.98650000000000004</v>
      </c>
      <c r="K1644" s="25"/>
      <c r="L1644" s="25"/>
      <c r="M1644" s="25">
        <v>7.4099999999999999E-2</v>
      </c>
    </row>
    <row r="1645" spans="1:13">
      <c r="A1645" s="82" t="s">
        <v>125</v>
      </c>
      <c r="B1645" s="13" t="s">
        <v>75</v>
      </c>
      <c r="C1645" s="13" t="s">
        <v>62</v>
      </c>
      <c r="D1645" s="13">
        <v>2014</v>
      </c>
      <c r="E1645" s="13">
        <v>2014</v>
      </c>
      <c r="F1645" s="13" t="s">
        <v>99</v>
      </c>
      <c r="G1645" s="23">
        <v>15146</v>
      </c>
      <c r="H1645" s="23">
        <v>38209</v>
      </c>
      <c r="I1645" s="45">
        <v>77860</v>
      </c>
      <c r="J1645" s="25">
        <v>0.94469999999999998</v>
      </c>
      <c r="K1645" s="25"/>
      <c r="L1645" s="25"/>
      <c r="M1645" s="25">
        <v>7.4099999999999999E-2</v>
      </c>
    </row>
    <row r="1646" spans="1:13">
      <c r="A1646" s="82" t="s">
        <v>126</v>
      </c>
      <c r="B1646" s="13" t="s">
        <v>75</v>
      </c>
      <c r="C1646" s="13" t="s">
        <v>62</v>
      </c>
      <c r="D1646" s="13">
        <v>2014</v>
      </c>
      <c r="E1646" s="13">
        <v>2014</v>
      </c>
      <c r="F1646" s="13" t="s">
        <v>99</v>
      </c>
      <c r="G1646" s="23">
        <v>1091</v>
      </c>
      <c r="H1646" s="23">
        <v>2198</v>
      </c>
      <c r="I1646" s="45">
        <v>4855</v>
      </c>
      <c r="J1646" s="25">
        <v>1</v>
      </c>
      <c r="K1646" s="25"/>
      <c r="L1646" s="25"/>
      <c r="M1646" s="25">
        <v>7.4099999999999999E-2</v>
      </c>
    </row>
    <row r="1647" spans="1:13">
      <c r="A1647" s="82" t="s">
        <v>127</v>
      </c>
      <c r="B1647" s="13" t="s">
        <v>75</v>
      </c>
      <c r="C1647" s="13" t="s">
        <v>62</v>
      </c>
      <c r="D1647" s="13">
        <v>2014</v>
      </c>
      <c r="E1647" s="13">
        <v>2014</v>
      </c>
      <c r="F1647" s="13" t="s">
        <v>99</v>
      </c>
      <c r="G1647" s="23">
        <v>61152</v>
      </c>
      <c r="H1647" s="23">
        <v>147731</v>
      </c>
      <c r="I1647" s="45">
        <v>323857</v>
      </c>
      <c r="J1647" s="25">
        <v>0.98360000000000003</v>
      </c>
      <c r="K1647" s="25"/>
      <c r="L1647" s="25"/>
      <c r="M1647" s="25">
        <v>2.3E-2</v>
      </c>
    </row>
    <row r="1648" spans="1:13">
      <c r="A1648" s="82" t="s">
        <v>128</v>
      </c>
      <c r="B1648" s="13" t="s">
        <v>75</v>
      </c>
      <c r="C1648" s="13" t="s">
        <v>62</v>
      </c>
      <c r="D1648" s="13">
        <v>2014</v>
      </c>
      <c r="E1648" s="13">
        <v>2014</v>
      </c>
      <c r="F1648" s="13" t="s">
        <v>99</v>
      </c>
      <c r="G1648" s="23">
        <v>10267</v>
      </c>
      <c r="H1648" s="23">
        <v>24396</v>
      </c>
      <c r="I1648" s="45">
        <v>47882</v>
      </c>
      <c r="J1648" s="25">
        <v>0.99119999999999997</v>
      </c>
      <c r="K1648" s="25"/>
      <c r="L1648" s="25"/>
      <c r="M1648" s="25">
        <v>7.4099999999999999E-2</v>
      </c>
    </row>
    <row r="1649" spans="1:13">
      <c r="A1649" s="82" t="s">
        <v>129</v>
      </c>
      <c r="B1649" s="13" t="s">
        <v>75</v>
      </c>
      <c r="C1649" s="13" t="s">
        <v>62</v>
      </c>
      <c r="D1649" s="13">
        <v>2014</v>
      </c>
      <c r="E1649" s="13">
        <v>2014</v>
      </c>
      <c r="F1649" s="13" t="s">
        <v>99</v>
      </c>
      <c r="G1649" s="23">
        <v>5383</v>
      </c>
      <c r="H1649" s="23">
        <v>10896</v>
      </c>
      <c r="I1649" s="45">
        <v>24999</v>
      </c>
      <c r="J1649" s="25">
        <v>0.87260000000000004</v>
      </c>
      <c r="K1649" s="25"/>
      <c r="L1649" s="25"/>
      <c r="M1649" s="25">
        <v>7.4099999999999999E-2</v>
      </c>
    </row>
    <row r="1650" spans="1:13">
      <c r="A1650" s="82" t="s">
        <v>130</v>
      </c>
      <c r="B1650" s="13" t="s">
        <v>75</v>
      </c>
      <c r="C1650" s="13" t="s">
        <v>62</v>
      </c>
      <c r="D1650" s="13">
        <v>2014</v>
      </c>
      <c r="E1650" s="13">
        <v>2014</v>
      </c>
      <c r="F1650" s="13" t="s">
        <v>99</v>
      </c>
      <c r="G1650" s="23">
        <v>1570</v>
      </c>
      <c r="H1650" s="23">
        <v>3235</v>
      </c>
      <c r="I1650" s="45">
        <v>6551</v>
      </c>
      <c r="J1650" s="25">
        <v>0.96150000000000002</v>
      </c>
      <c r="K1650" s="25"/>
      <c r="L1650" s="25"/>
      <c r="M1650" s="25">
        <v>7.4099999999999999E-2</v>
      </c>
    </row>
    <row r="1651" spans="1:13">
      <c r="A1651" s="82" t="s">
        <v>131</v>
      </c>
      <c r="B1651" s="13" t="s">
        <v>76</v>
      </c>
      <c r="C1651" s="13" t="s">
        <v>62</v>
      </c>
      <c r="D1651" s="13">
        <v>2014</v>
      </c>
      <c r="E1651" s="13">
        <v>2014</v>
      </c>
      <c r="F1651" s="13" t="s">
        <v>99</v>
      </c>
      <c r="G1651" s="23">
        <v>576682</v>
      </c>
      <c r="H1651" s="23">
        <v>1180079</v>
      </c>
      <c r="I1651" s="45">
        <v>3373845</v>
      </c>
      <c r="J1651" s="25">
        <v>0.96319999999999995</v>
      </c>
      <c r="K1651" s="25"/>
      <c r="L1651" s="25"/>
      <c r="M1651" s="25">
        <v>3.2899999999999999E-2</v>
      </c>
    </row>
    <row r="1652" spans="1:13">
      <c r="A1652" s="82" t="s">
        <v>132</v>
      </c>
      <c r="B1652" s="13" t="s">
        <v>75</v>
      </c>
      <c r="C1652" s="13" t="s">
        <v>62</v>
      </c>
      <c r="D1652" s="13">
        <v>2014</v>
      </c>
      <c r="E1652" s="13">
        <v>2014</v>
      </c>
      <c r="F1652" s="13" t="s">
        <v>99</v>
      </c>
      <c r="G1652" s="23">
        <v>11593</v>
      </c>
      <c r="H1652" s="23">
        <v>29027</v>
      </c>
      <c r="I1652" s="45">
        <v>60535</v>
      </c>
      <c r="J1652" s="25">
        <v>0.9788</v>
      </c>
      <c r="K1652" s="25"/>
      <c r="L1652" s="25"/>
      <c r="M1652" s="25">
        <v>7.4099999999999999E-2</v>
      </c>
    </row>
    <row r="1653" spans="1:13">
      <c r="A1653" s="82" t="s">
        <v>133</v>
      </c>
      <c r="B1653" s="13" t="s">
        <v>75</v>
      </c>
      <c r="C1653" s="13" t="s">
        <v>62</v>
      </c>
      <c r="D1653" s="13">
        <v>2014</v>
      </c>
      <c r="E1653" s="13">
        <v>2014</v>
      </c>
      <c r="F1653" s="13" t="s">
        <v>99</v>
      </c>
      <c r="G1653" s="23">
        <v>6107</v>
      </c>
      <c r="H1653" s="23">
        <v>10224</v>
      </c>
      <c r="I1653" s="45">
        <v>36481</v>
      </c>
      <c r="J1653" s="25">
        <v>0.96040000000000003</v>
      </c>
      <c r="K1653" s="25"/>
      <c r="L1653" s="25"/>
      <c r="M1653" s="25">
        <v>7.4099999999999999E-2</v>
      </c>
    </row>
    <row r="1654" spans="1:13">
      <c r="A1654" s="82" t="s">
        <v>134</v>
      </c>
      <c r="B1654" s="13" t="s">
        <v>75</v>
      </c>
      <c r="C1654" s="13" t="s">
        <v>62</v>
      </c>
      <c r="D1654" s="13">
        <v>2014</v>
      </c>
      <c r="E1654" s="13">
        <v>2014</v>
      </c>
      <c r="F1654" s="13" t="s">
        <v>99</v>
      </c>
      <c r="G1654" s="23">
        <v>1032</v>
      </c>
      <c r="H1654" s="23">
        <v>2059</v>
      </c>
      <c r="I1654" s="45">
        <v>4244</v>
      </c>
      <c r="J1654" s="25">
        <v>0.87229999999999996</v>
      </c>
      <c r="K1654" s="25"/>
      <c r="L1654" s="25"/>
      <c r="M1654" s="25">
        <v>7.4099999999999999E-2</v>
      </c>
    </row>
    <row r="1655" spans="1:13">
      <c r="A1655" s="82" t="s">
        <v>135</v>
      </c>
      <c r="B1655" s="13" t="s">
        <v>75</v>
      </c>
      <c r="C1655" s="13" t="s">
        <v>62</v>
      </c>
      <c r="D1655" s="13">
        <v>2014</v>
      </c>
      <c r="E1655" s="13">
        <v>2014</v>
      </c>
      <c r="F1655" s="13" t="s">
        <v>99</v>
      </c>
      <c r="G1655" s="23">
        <v>7590</v>
      </c>
      <c r="H1655" s="23">
        <v>14074</v>
      </c>
      <c r="I1655" s="45">
        <v>33895</v>
      </c>
      <c r="J1655" s="25">
        <v>0.99719999999999998</v>
      </c>
      <c r="K1655" s="25"/>
      <c r="L1655" s="25"/>
      <c r="M1655" s="25">
        <v>7.4099999999999999E-2</v>
      </c>
    </row>
    <row r="1656" spans="1:13">
      <c r="A1656" s="82" t="s">
        <v>136</v>
      </c>
      <c r="B1656" s="13" t="s">
        <v>75</v>
      </c>
      <c r="C1656" s="13" t="s">
        <v>62</v>
      </c>
      <c r="D1656" s="13">
        <v>2014</v>
      </c>
      <c r="E1656" s="13">
        <v>2014</v>
      </c>
      <c r="F1656" s="13" t="s">
        <v>99</v>
      </c>
      <c r="G1656" s="23">
        <v>24009</v>
      </c>
      <c r="H1656" s="23">
        <v>57288</v>
      </c>
      <c r="I1656" s="45">
        <v>115659</v>
      </c>
      <c r="J1656" s="25">
        <v>0.97199999999999998</v>
      </c>
      <c r="K1656" s="25"/>
      <c r="L1656" s="25"/>
      <c r="M1656" s="25">
        <v>6.0000000000000001E-3</v>
      </c>
    </row>
    <row r="1657" spans="1:13">
      <c r="A1657" s="82" t="s">
        <v>137</v>
      </c>
      <c r="B1657" s="13" t="s">
        <v>75</v>
      </c>
      <c r="C1657" s="13" t="s">
        <v>62</v>
      </c>
      <c r="D1657" s="13">
        <v>2014</v>
      </c>
      <c r="E1657" s="13">
        <v>2014</v>
      </c>
      <c r="F1657" s="13" t="s">
        <v>99</v>
      </c>
      <c r="G1657" s="23">
        <v>455</v>
      </c>
      <c r="H1657" s="23">
        <v>997</v>
      </c>
      <c r="I1657" s="45">
        <v>2673</v>
      </c>
      <c r="J1657" s="25">
        <v>1</v>
      </c>
      <c r="K1657" s="25"/>
      <c r="L1657" s="25"/>
      <c r="M1657" s="25">
        <v>7.4099999999999999E-2</v>
      </c>
    </row>
    <row r="1658" spans="1:13">
      <c r="A1658" s="82" t="s">
        <v>138</v>
      </c>
      <c r="B1658" s="13" t="s">
        <v>75</v>
      </c>
      <c r="C1658" s="13" t="s">
        <v>62</v>
      </c>
      <c r="D1658" s="13">
        <v>2014</v>
      </c>
      <c r="E1658" s="13">
        <v>2014</v>
      </c>
      <c r="F1658" s="13" t="s">
        <v>99</v>
      </c>
      <c r="G1658" s="23">
        <v>581</v>
      </c>
      <c r="H1658" s="23">
        <v>920</v>
      </c>
      <c r="I1658" s="45">
        <v>2854</v>
      </c>
      <c r="J1658" s="25">
        <v>1</v>
      </c>
      <c r="K1658" s="25"/>
      <c r="L1658" s="25"/>
      <c r="M1658" s="25">
        <v>7.4099999999999999E-2</v>
      </c>
    </row>
    <row r="1659" spans="1:13">
      <c r="A1659" s="82" t="s">
        <v>139</v>
      </c>
      <c r="B1659" s="13" t="s">
        <v>75</v>
      </c>
      <c r="C1659" s="13" t="s">
        <v>62</v>
      </c>
      <c r="D1659" s="13">
        <v>2014</v>
      </c>
      <c r="E1659" s="13">
        <v>2014</v>
      </c>
      <c r="F1659" s="13" t="s">
        <v>99</v>
      </c>
      <c r="G1659" s="23">
        <v>23498</v>
      </c>
      <c r="H1659" s="23">
        <v>53709</v>
      </c>
      <c r="I1659" s="45">
        <v>142236</v>
      </c>
      <c r="J1659" s="25">
        <v>1</v>
      </c>
      <c r="K1659" s="25"/>
      <c r="L1659" s="25"/>
      <c r="M1659" s="25">
        <v>7.1999999999999995E-2</v>
      </c>
    </row>
    <row r="1660" spans="1:13">
      <c r="A1660" s="82" t="s">
        <v>140</v>
      </c>
      <c r="B1660" s="13" t="s">
        <v>75</v>
      </c>
      <c r="C1660" s="13" t="s">
        <v>62</v>
      </c>
      <c r="D1660" s="13">
        <v>2014</v>
      </c>
      <c r="E1660" s="13">
        <v>2014</v>
      </c>
      <c r="F1660" s="13" t="s">
        <v>99</v>
      </c>
      <c r="G1660" s="23">
        <v>3561</v>
      </c>
      <c r="H1660" s="23">
        <v>7455</v>
      </c>
      <c r="I1660" s="45">
        <v>27239</v>
      </c>
      <c r="J1660" s="25">
        <v>0.97219999999999995</v>
      </c>
      <c r="K1660" s="25"/>
      <c r="L1660" s="25"/>
      <c r="M1660" s="25">
        <v>7.4099999999999999E-2</v>
      </c>
    </row>
    <row r="1661" spans="1:13">
      <c r="A1661" s="82" t="s">
        <v>141</v>
      </c>
      <c r="B1661" s="13" t="s">
        <v>75</v>
      </c>
      <c r="C1661" s="13" t="s">
        <v>62</v>
      </c>
      <c r="D1661" s="13">
        <v>2014</v>
      </c>
      <c r="E1661" s="13">
        <v>2014</v>
      </c>
      <c r="F1661" s="13" t="s">
        <v>99</v>
      </c>
      <c r="G1661" s="23">
        <v>4160</v>
      </c>
      <c r="H1661" s="23">
        <v>7813</v>
      </c>
      <c r="I1661" s="45">
        <v>20181</v>
      </c>
      <c r="J1661" s="25">
        <v>0.9758</v>
      </c>
      <c r="K1661" s="25"/>
      <c r="L1661" s="25"/>
      <c r="M1661" s="25">
        <v>7.4099999999999999E-2</v>
      </c>
    </row>
    <row r="1662" spans="1:13">
      <c r="A1662" s="82" t="s">
        <v>142</v>
      </c>
      <c r="B1662" s="13" t="s">
        <v>74</v>
      </c>
      <c r="C1662" s="13" t="s">
        <v>62</v>
      </c>
      <c r="D1662" s="13">
        <v>2014</v>
      </c>
      <c r="E1662" s="13">
        <v>2014</v>
      </c>
      <c r="F1662" s="13" t="s">
        <v>99</v>
      </c>
      <c r="G1662" s="23">
        <v>115195</v>
      </c>
      <c r="H1662" s="23">
        <v>248563</v>
      </c>
      <c r="I1662" s="45">
        <v>738284</v>
      </c>
      <c r="J1662" s="25">
        <v>0.97689999999999999</v>
      </c>
      <c r="K1662" s="25"/>
      <c r="L1662" s="25"/>
      <c r="M1662" s="25">
        <v>2.8799999999999999E-2</v>
      </c>
    </row>
    <row r="1663" spans="1:13">
      <c r="A1663" s="82" t="s">
        <v>143</v>
      </c>
      <c r="B1663" s="13" t="s">
        <v>74</v>
      </c>
      <c r="C1663" s="13" t="s">
        <v>62</v>
      </c>
      <c r="D1663" s="13">
        <v>2014</v>
      </c>
      <c r="E1663" s="13">
        <v>2014</v>
      </c>
      <c r="F1663" s="13" t="s">
        <v>99</v>
      </c>
      <c r="G1663" s="23">
        <v>9099</v>
      </c>
      <c r="H1663" s="23">
        <v>18437</v>
      </c>
      <c r="I1663" s="45">
        <v>52125</v>
      </c>
      <c r="J1663" s="25">
        <v>0.9879</v>
      </c>
      <c r="K1663" s="25"/>
      <c r="L1663" s="25"/>
      <c r="M1663" s="25">
        <v>7.4099999999999999E-2</v>
      </c>
    </row>
    <row r="1664" spans="1:13">
      <c r="A1664" s="82" t="s">
        <v>144</v>
      </c>
      <c r="B1664" s="13" t="s">
        <v>75</v>
      </c>
      <c r="C1664" s="13" t="s">
        <v>62</v>
      </c>
      <c r="D1664" s="13">
        <v>2014</v>
      </c>
      <c r="E1664" s="13">
        <v>2014</v>
      </c>
      <c r="F1664" s="13" t="s">
        <v>99</v>
      </c>
      <c r="G1664" s="23">
        <v>991</v>
      </c>
      <c r="H1664" s="23">
        <v>1951</v>
      </c>
      <c r="I1664" s="45">
        <v>4787</v>
      </c>
      <c r="J1664" s="25">
        <v>1</v>
      </c>
      <c r="K1664" s="25"/>
      <c r="L1664" s="25"/>
      <c r="M1664" s="25">
        <v>7.4099999999999999E-2</v>
      </c>
    </row>
    <row r="1665" spans="1:13">
      <c r="A1665" s="82" t="s">
        <v>145</v>
      </c>
      <c r="B1665" s="13" t="s">
        <v>75</v>
      </c>
      <c r="C1665" s="13" t="s">
        <v>62</v>
      </c>
      <c r="D1665" s="13">
        <v>2014</v>
      </c>
      <c r="E1665" s="13">
        <v>2014</v>
      </c>
      <c r="F1665" s="13" t="s">
        <v>99</v>
      </c>
      <c r="G1665" s="23">
        <v>121622</v>
      </c>
      <c r="H1665" s="23">
        <v>285410</v>
      </c>
      <c r="I1665" s="45">
        <v>653026</v>
      </c>
      <c r="J1665" s="25">
        <v>0.99560000000000004</v>
      </c>
      <c r="K1665" s="25"/>
      <c r="L1665" s="25"/>
      <c r="M1665" s="25">
        <v>3.4299999999999997E-2</v>
      </c>
    </row>
    <row r="1666" spans="1:13">
      <c r="A1666" s="82" t="s">
        <v>146</v>
      </c>
      <c r="B1666" s="13" t="s">
        <v>74</v>
      </c>
      <c r="C1666" s="13" t="s">
        <v>62</v>
      </c>
      <c r="D1666" s="13">
        <v>2014</v>
      </c>
      <c r="E1666" s="13">
        <v>2014</v>
      </c>
      <c r="F1666" s="13" t="s">
        <v>99</v>
      </c>
      <c r="G1666" s="23">
        <v>99448</v>
      </c>
      <c r="H1666" s="23">
        <v>215919</v>
      </c>
      <c r="I1666" s="45">
        <v>457870</v>
      </c>
      <c r="J1666" s="25">
        <v>0.97540000000000004</v>
      </c>
      <c r="K1666" s="25"/>
      <c r="L1666" s="25"/>
      <c r="M1666" s="25">
        <v>3.0000000000000001E-3</v>
      </c>
    </row>
    <row r="1667" spans="1:13">
      <c r="A1667" s="82" t="s">
        <v>147</v>
      </c>
      <c r="B1667" s="13" t="s">
        <v>75</v>
      </c>
      <c r="C1667" s="13" t="s">
        <v>62</v>
      </c>
      <c r="D1667" s="13">
        <v>2014</v>
      </c>
      <c r="E1667" s="13">
        <v>2014</v>
      </c>
      <c r="F1667" s="13" t="s">
        <v>99</v>
      </c>
      <c r="G1667" s="23">
        <v>2752</v>
      </c>
      <c r="H1667" s="23">
        <v>6390</v>
      </c>
      <c r="I1667" s="45">
        <v>15540</v>
      </c>
      <c r="J1667" s="25">
        <v>1</v>
      </c>
      <c r="K1667" s="25"/>
      <c r="L1667" s="25"/>
      <c r="M1667" s="25">
        <v>7.4099999999999999E-2</v>
      </c>
    </row>
    <row r="1668" spans="1:13">
      <c r="A1668" s="82" t="s">
        <v>148</v>
      </c>
      <c r="B1668" s="13" t="s">
        <v>75</v>
      </c>
      <c r="C1668" s="13" t="s">
        <v>62</v>
      </c>
      <c r="D1668" s="13">
        <v>2014</v>
      </c>
      <c r="E1668" s="13">
        <v>2014</v>
      </c>
      <c r="F1668" s="13" t="s">
        <v>99</v>
      </c>
      <c r="G1668" s="23">
        <v>168897</v>
      </c>
      <c r="H1668" s="23">
        <v>385964</v>
      </c>
      <c r="I1668" s="45">
        <v>722555</v>
      </c>
      <c r="J1668" s="25">
        <v>0.99929999999999997</v>
      </c>
      <c r="K1668" s="25"/>
      <c r="L1668" s="25"/>
      <c r="M1668" s="25">
        <v>1.0699999999999999E-2</v>
      </c>
    </row>
    <row r="1669" spans="1:13">
      <c r="A1669" s="82" t="s">
        <v>149</v>
      </c>
      <c r="B1669" s="13" t="s">
        <v>74</v>
      </c>
      <c r="C1669" s="13" t="s">
        <v>62</v>
      </c>
      <c r="D1669" s="13">
        <v>2014</v>
      </c>
      <c r="E1669" s="13">
        <v>2014</v>
      </c>
      <c r="F1669" s="13" t="s">
        <v>99</v>
      </c>
      <c r="G1669" s="23">
        <v>131667</v>
      </c>
      <c r="H1669" s="23">
        <v>276963</v>
      </c>
      <c r="I1669" s="45">
        <v>694608</v>
      </c>
      <c r="J1669" s="25">
        <v>0.90200000000000002</v>
      </c>
      <c r="K1669" s="25"/>
      <c r="L1669" s="25"/>
      <c r="M1669" s="25">
        <v>4.7100000000000003E-2</v>
      </c>
    </row>
    <row r="1670" spans="1:13">
      <c r="A1670" s="82" t="s">
        <v>150</v>
      </c>
      <c r="B1670" s="13" t="s">
        <v>74</v>
      </c>
      <c r="C1670" s="13" t="s">
        <v>62</v>
      </c>
      <c r="D1670" s="13">
        <v>2014</v>
      </c>
      <c r="E1670" s="13">
        <v>2014</v>
      </c>
      <c r="F1670" s="13" t="s">
        <v>99</v>
      </c>
      <c r="G1670" s="23">
        <v>32863</v>
      </c>
      <c r="H1670" s="23">
        <v>51155</v>
      </c>
      <c r="I1670" s="45">
        <v>202426</v>
      </c>
      <c r="J1670" s="25">
        <v>0.97089999999999999</v>
      </c>
      <c r="K1670" s="25"/>
      <c r="L1670" s="25"/>
      <c r="M1670" s="25">
        <v>4.4999999999999998E-2</v>
      </c>
    </row>
    <row r="1671" spans="1:13">
      <c r="A1671" s="82" t="s">
        <v>151</v>
      </c>
      <c r="B1671" s="13" t="s">
        <v>75</v>
      </c>
      <c r="C1671" s="13" t="s">
        <v>62</v>
      </c>
      <c r="D1671" s="13">
        <v>2014</v>
      </c>
      <c r="E1671" s="13">
        <v>2014</v>
      </c>
      <c r="F1671" s="13" t="s">
        <v>99</v>
      </c>
      <c r="G1671" s="23">
        <v>49324</v>
      </c>
      <c r="H1671" s="23">
        <v>116685</v>
      </c>
      <c r="I1671" s="45">
        <v>249369</v>
      </c>
      <c r="J1671" s="25">
        <v>0.9829</v>
      </c>
      <c r="K1671" s="25"/>
      <c r="L1671" s="25"/>
      <c r="M1671" s="25">
        <v>5.6500000000000002E-2</v>
      </c>
    </row>
    <row r="1672" spans="1:13">
      <c r="A1672" s="82" t="s">
        <v>152</v>
      </c>
      <c r="B1672" s="13" t="s">
        <v>74</v>
      </c>
      <c r="C1672" s="13" t="s">
        <v>62</v>
      </c>
      <c r="D1672" s="13">
        <v>2014</v>
      </c>
      <c r="E1672" s="13">
        <v>2014</v>
      </c>
      <c r="F1672" s="13" t="s">
        <v>99</v>
      </c>
      <c r="G1672" s="23">
        <v>9675</v>
      </c>
      <c r="H1672" s="23">
        <v>18502</v>
      </c>
      <c r="I1672" s="45">
        <v>51311</v>
      </c>
      <c r="J1672" s="25">
        <v>0.97160000000000002</v>
      </c>
      <c r="K1672" s="25"/>
      <c r="L1672" s="25"/>
      <c r="M1672" s="25">
        <v>7.4099999999999999E-2</v>
      </c>
    </row>
    <row r="1673" spans="1:13">
      <c r="A1673" s="82" t="s">
        <v>153</v>
      </c>
      <c r="B1673" s="13" t="s">
        <v>74</v>
      </c>
      <c r="C1673" s="13" t="s">
        <v>62</v>
      </c>
      <c r="D1673" s="13">
        <v>2014</v>
      </c>
      <c r="E1673" s="13">
        <v>2014</v>
      </c>
      <c r="F1673" s="13" t="s">
        <v>99</v>
      </c>
      <c r="G1673" s="23">
        <v>15963</v>
      </c>
      <c r="H1673" s="23">
        <v>32354</v>
      </c>
      <c r="I1673" s="45">
        <v>128422</v>
      </c>
      <c r="J1673" s="25">
        <v>0.97689999999999999</v>
      </c>
      <c r="K1673" s="25"/>
      <c r="L1673" s="25"/>
      <c r="M1673" s="25">
        <v>7.4099999999999999E-2</v>
      </c>
    </row>
    <row r="1674" spans="1:13">
      <c r="A1674" s="82" t="s">
        <v>154</v>
      </c>
      <c r="B1674" s="13" t="s">
        <v>74</v>
      </c>
      <c r="C1674" s="13" t="s">
        <v>62</v>
      </c>
      <c r="D1674" s="13">
        <v>2014</v>
      </c>
      <c r="E1674" s="13">
        <v>2014</v>
      </c>
      <c r="F1674" s="13" t="s">
        <v>99</v>
      </c>
      <c r="G1674" s="23">
        <v>16217</v>
      </c>
      <c r="H1674" s="23">
        <v>36132</v>
      </c>
      <c r="I1674" s="45">
        <v>116289</v>
      </c>
      <c r="J1674" s="25">
        <v>0.79590000000000005</v>
      </c>
      <c r="K1674" s="25"/>
      <c r="L1674" s="25"/>
      <c r="M1674" s="25">
        <v>7.4099999999999999E-2</v>
      </c>
    </row>
    <row r="1675" spans="1:13">
      <c r="A1675" s="82" t="s">
        <v>155</v>
      </c>
      <c r="B1675" s="13" t="s">
        <v>74</v>
      </c>
      <c r="C1675" s="13" t="s">
        <v>62</v>
      </c>
      <c r="D1675" s="13">
        <v>2014</v>
      </c>
      <c r="E1675" s="13">
        <v>2014</v>
      </c>
      <c r="F1675" s="13" t="s">
        <v>99</v>
      </c>
      <c r="G1675" s="23">
        <v>54498</v>
      </c>
      <c r="H1675" s="23">
        <v>113186</v>
      </c>
      <c r="I1675" s="45">
        <v>378270</v>
      </c>
      <c r="J1675" s="25">
        <v>0.96850000000000003</v>
      </c>
      <c r="K1675" s="25"/>
      <c r="L1675" s="25"/>
      <c r="M1675" s="25">
        <v>2.98E-2</v>
      </c>
    </row>
    <row r="1676" spans="1:13">
      <c r="A1676" s="82" t="s">
        <v>156</v>
      </c>
      <c r="B1676" s="13" t="s">
        <v>74</v>
      </c>
      <c r="C1676" s="13" t="s">
        <v>62</v>
      </c>
      <c r="D1676" s="13">
        <v>2014</v>
      </c>
      <c r="E1676" s="13">
        <v>2014</v>
      </c>
      <c r="F1676" s="13" t="s">
        <v>99</v>
      </c>
      <c r="G1676" s="23">
        <v>12796</v>
      </c>
      <c r="H1676" s="23">
        <v>24910</v>
      </c>
      <c r="I1676" s="45">
        <v>64771</v>
      </c>
      <c r="J1676" s="25">
        <v>0.8075</v>
      </c>
      <c r="K1676" s="25"/>
      <c r="L1676" s="25"/>
      <c r="M1676" s="25">
        <v>7.4099999999999999E-2</v>
      </c>
    </row>
    <row r="1677" spans="1:13">
      <c r="A1677" s="82" t="s">
        <v>157</v>
      </c>
      <c r="B1677" s="13" t="s">
        <v>75</v>
      </c>
      <c r="C1677" s="13" t="s">
        <v>62</v>
      </c>
      <c r="D1677" s="13">
        <v>2014</v>
      </c>
      <c r="E1677" s="13">
        <v>2014</v>
      </c>
      <c r="F1677" s="13" t="s">
        <v>99</v>
      </c>
      <c r="G1677" s="23">
        <v>12324</v>
      </c>
      <c r="H1677" s="23">
        <v>24283</v>
      </c>
      <c r="I1677" s="45">
        <v>56203</v>
      </c>
      <c r="J1677" s="25">
        <v>0.95499999999999996</v>
      </c>
      <c r="K1677" s="25"/>
      <c r="L1677" s="25"/>
      <c r="M1677" s="25">
        <v>7.4099999999999999E-2</v>
      </c>
    </row>
    <row r="1678" spans="1:13">
      <c r="A1678" s="82" t="s">
        <v>158</v>
      </c>
      <c r="B1678" s="13" t="s">
        <v>75</v>
      </c>
      <c r="C1678" s="13" t="s">
        <v>62</v>
      </c>
      <c r="D1678" s="13">
        <v>2014</v>
      </c>
      <c r="E1678" s="13">
        <v>2014</v>
      </c>
      <c r="F1678" s="13" t="s">
        <v>99</v>
      </c>
      <c r="G1678" s="23">
        <v>172</v>
      </c>
      <c r="H1678" s="23">
        <v>306</v>
      </c>
      <c r="I1678" s="45">
        <v>723</v>
      </c>
      <c r="J1678" s="25">
        <v>0.9</v>
      </c>
      <c r="K1678" s="25"/>
      <c r="L1678" s="25"/>
      <c r="M1678" s="25">
        <v>7.4099999999999999E-2</v>
      </c>
    </row>
    <row r="1679" spans="1:13">
      <c r="A1679" s="82" t="s">
        <v>159</v>
      </c>
      <c r="B1679" s="13" t="s">
        <v>75</v>
      </c>
      <c r="C1679" s="13" t="s">
        <v>62</v>
      </c>
      <c r="D1679" s="13">
        <v>2014</v>
      </c>
      <c r="E1679" s="13">
        <v>2014</v>
      </c>
      <c r="F1679" s="13" t="s">
        <v>99</v>
      </c>
      <c r="G1679" s="23">
        <v>3206</v>
      </c>
      <c r="H1679" s="23">
        <v>7024</v>
      </c>
      <c r="I1679" s="45">
        <v>15000</v>
      </c>
      <c r="J1679" s="25">
        <v>1</v>
      </c>
      <c r="K1679" s="25"/>
      <c r="L1679" s="25"/>
      <c r="M1679" s="25">
        <v>7.4099999999999999E-2</v>
      </c>
    </row>
    <row r="1680" spans="1:13">
      <c r="A1680" s="82" t="s">
        <v>160</v>
      </c>
      <c r="B1680" s="13" t="s">
        <v>74</v>
      </c>
      <c r="C1680" s="13" t="s">
        <v>62</v>
      </c>
      <c r="D1680" s="13">
        <v>2014</v>
      </c>
      <c r="E1680" s="13">
        <v>2014</v>
      </c>
      <c r="F1680" s="13" t="s">
        <v>99</v>
      </c>
      <c r="G1680" s="23">
        <v>21995</v>
      </c>
      <c r="H1680" s="23">
        <v>43407</v>
      </c>
      <c r="I1680" s="45">
        <v>100097</v>
      </c>
      <c r="J1680" s="25">
        <v>0.94540000000000002</v>
      </c>
      <c r="K1680" s="25"/>
      <c r="L1680" s="25"/>
      <c r="M1680" s="25">
        <v>5.0000000000000001E-3</v>
      </c>
    </row>
    <row r="1681" spans="1:30">
      <c r="A1681" s="82" t="s">
        <v>161</v>
      </c>
      <c r="B1681" s="13" t="s">
        <v>74</v>
      </c>
      <c r="C1681" s="13" t="s">
        <v>62</v>
      </c>
      <c r="D1681" s="13">
        <v>2014</v>
      </c>
      <c r="E1681" s="13">
        <v>2014</v>
      </c>
      <c r="F1681" s="13" t="s">
        <v>99</v>
      </c>
      <c r="G1681" s="23">
        <v>19162</v>
      </c>
      <c r="H1681" s="23">
        <v>35221</v>
      </c>
      <c r="I1681" s="45">
        <v>105610</v>
      </c>
      <c r="J1681" s="25">
        <v>0.83819999999999995</v>
      </c>
      <c r="K1681" s="25"/>
      <c r="L1681" s="25"/>
      <c r="M1681" s="25">
        <v>7.4099999999999999E-2</v>
      </c>
    </row>
    <row r="1682" spans="1:30">
      <c r="A1682" s="82" t="s">
        <v>162</v>
      </c>
      <c r="B1682" s="13" t="s">
        <v>75</v>
      </c>
      <c r="C1682" s="13" t="s">
        <v>62</v>
      </c>
      <c r="D1682" s="13">
        <v>2014</v>
      </c>
      <c r="E1682" s="13">
        <v>2014</v>
      </c>
      <c r="F1682" s="13" t="s">
        <v>99</v>
      </c>
      <c r="G1682" s="23">
        <v>42355</v>
      </c>
      <c r="H1682" s="23">
        <v>92163</v>
      </c>
      <c r="I1682" s="45">
        <v>191993</v>
      </c>
      <c r="J1682" s="25">
        <v>0.91490000000000005</v>
      </c>
      <c r="K1682" s="25"/>
      <c r="L1682" s="25"/>
      <c r="M1682" s="25">
        <v>1.5599999999999999E-2</v>
      </c>
    </row>
    <row r="1683" spans="1:30">
      <c r="A1683" s="82" t="s">
        <v>163</v>
      </c>
      <c r="B1683" s="13" t="s">
        <v>75</v>
      </c>
      <c r="C1683" s="13" t="s">
        <v>62</v>
      </c>
      <c r="D1683" s="13">
        <v>2014</v>
      </c>
      <c r="E1683" s="13">
        <v>2014</v>
      </c>
      <c r="F1683" s="13" t="s">
        <v>99</v>
      </c>
      <c r="G1683" s="23">
        <v>5565</v>
      </c>
      <c r="H1683" s="23">
        <v>12986</v>
      </c>
      <c r="I1683" s="45">
        <v>34597</v>
      </c>
      <c r="J1683" s="25">
        <v>0.97199999999999998</v>
      </c>
      <c r="K1683" s="25"/>
      <c r="L1683" s="25"/>
      <c r="M1683" s="25">
        <v>7.4099999999999999E-2</v>
      </c>
    </row>
    <row r="1684" spans="1:30">
      <c r="A1684" s="82" t="s">
        <v>164</v>
      </c>
      <c r="B1684" s="13" t="s">
        <v>75</v>
      </c>
      <c r="C1684" s="13" t="s">
        <v>62</v>
      </c>
      <c r="D1684" s="13">
        <v>2014</v>
      </c>
      <c r="E1684" s="13">
        <v>2014</v>
      </c>
      <c r="F1684" s="13" t="s">
        <v>99</v>
      </c>
      <c r="G1684" s="23">
        <v>4917</v>
      </c>
      <c r="H1684" s="23">
        <v>10963</v>
      </c>
      <c r="I1684" s="45">
        <v>23757</v>
      </c>
      <c r="J1684" s="25">
        <v>0.94399999999999995</v>
      </c>
      <c r="K1684" s="25"/>
      <c r="L1684" s="25"/>
      <c r="M1684" s="25">
        <v>7.4099999999999999E-2</v>
      </c>
    </row>
    <row r="1685" spans="1:30">
      <c r="A1685" s="82" t="s">
        <v>165</v>
      </c>
      <c r="B1685" s="13" t="s">
        <v>75</v>
      </c>
      <c r="C1685" s="13" t="s">
        <v>62</v>
      </c>
      <c r="D1685" s="13">
        <v>2014</v>
      </c>
      <c r="E1685" s="13">
        <v>2014</v>
      </c>
      <c r="F1685" s="13" t="s">
        <v>99</v>
      </c>
      <c r="G1685" s="23">
        <v>939</v>
      </c>
      <c r="H1685" s="23">
        <v>1775</v>
      </c>
      <c r="I1685" s="45">
        <v>4147</v>
      </c>
      <c r="J1685" s="25">
        <v>1</v>
      </c>
      <c r="K1685" s="25"/>
      <c r="L1685" s="25"/>
      <c r="M1685" s="25">
        <v>7.4099999999999999E-2</v>
      </c>
    </row>
    <row r="1686" spans="1:30">
      <c r="A1686" s="82" t="s">
        <v>166</v>
      </c>
      <c r="B1686" s="13" t="s">
        <v>74</v>
      </c>
      <c r="C1686" s="13" t="s">
        <v>62</v>
      </c>
      <c r="D1686" s="13">
        <v>2014</v>
      </c>
      <c r="E1686" s="13">
        <v>2014</v>
      </c>
      <c r="F1686" s="13" t="s">
        <v>99</v>
      </c>
      <c r="G1686" s="23">
        <v>50688</v>
      </c>
      <c r="H1686" s="23">
        <v>123505</v>
      </c>
      <c r="I1686" s="45">
        <v>219431</v>
      </c>
      <c r="J1686" s="25">
        <v>1</v>
      </c>
      <c r="K1686" s="25"/>
      <c r="L1686" s="25"/>
      <c r="M1686" s="25">
        <v>4.1099999999999998E-2</v>
      </c>
    </row>
    <row r="1687" spans="1:30">
      <c r="A1687" s="82" t="s">
        <v>167</v>
      </c>
      <c r="B1687" s="13" t="s">
        <v>75</v>
      </c>
      <c r="C1687" s="13" t="s">
        <v>62</v>
      </c>
      <c r="D1687" s="13">
        <v>2014</v>
      </c>
      <c r="E1687" s="13">
        <v>2014</v>
      </c>
      <c r="F1687" s="13" t="s">
        <v>99</v>
      </c>
      <c r="G1687" s="23">
        <v>3035</v>
      </c>
      <c r="H1687" s="23">
        <v>5567</v>
      </c>
      <c r="I1687" s="45">
        <v>12840</v>
      </c>
      <c r="J1687" s="25">
        <v>0.93869999999999998</v>
      </c>
      <c r="K1687" s="25"/>
      <c r="L1687" s="25"/>
      <c r="M1687" s="25">
        <v>7.4099999999999999E-2</v>
      </c>
    </row>
    <row r="1688" spans="1:30">
      <c r="A1688" s="82" t="s">
        <v>168</v>
      </c>
      <c r="B1688" s="13" t="s">
        <v>74</v>
      </c>
      <c r="C1688" s="13" t="s">
        <v>62</v>
      </c>
      <c r="D1688" s="13">
        <v>2014</v>
      </c>
      <c r="E1688" s="13">
        <v>2014</v>
      </c>
      <c r="F1688" s="13" t="s">
        <v>99</v>
      </c>
      <c r="G1688" s="23">
        <v>34857</v>
      </c>
      <c r="H1688" s="23">
        <v>71740</v>
      </c>
      <c r="I1688" s="45">
        <v>192768</v>
      </c>
      <c r="J1688" s="25">
        <v>0.96460000000000001</v>
      </c>
      <c r="K1688" s="25"/>
      <c r="L1688" s="25"/>
      <c r="M1688" s="25">
        <v>2.0400000000000001E-2</v>
      </c>
    </row>
    <row r="1689" spans="1:30">
      <c r="A1689" s="82" t="s">
        <v>169</v>
      </c>
      <c r="B1689" s="13" t="s">
        <v>74</v>
      </c>
      <c r="C1689" s="13" t="s">
        <v>62</v>
      </c>
      <c r="D1689" s="13">
        <v>2014</v>
      </c>
      <c r="E1689" s="13">
        <v>2014</v>
      </c>
      <c r="F1689" s="13" t="s">
        <v>99</v>
      </c>
      <c r="G1689" s="23">
        <v>8647</v>
      </c>
      <c r="H1689" s="23">
        <v>18353</v>
      </c>
      <c r="I1689" s="45">
        <v>46796</v>
      </c>
      <c r="J1689" s="25">
        <v>0.84230000000000005</v>
      </c>
      <c r="K1689" s="25"/>
      <c r="L1689" s="25"/>
      <c r="M1689" s="25">
        <v>7.4099999999999999E-2</v>
      </c>
    </row>
    <row r="1690" spans="1:30">
      <c r="A1690" s="82" t="s">
        <v>170</v>
      </c>
      <c r="B1690" s="13" t="s">
        <v>75</v>
      </c>
      <c r="C1690" s="13" t="s">
        <v>62</v>
      </c>
      <c r="D1690" s="13">
        <v>2014</v>
      </c>
      <c r="E1690" s="13">
        <v>2014</v>
      </c>
      <c r="F1690" s="13" t="s">
        <v>99</v>
      </c>
      <c r="G1690" s="23">
        <v>5935</v>
      </c>
      <c r="H1690" s="23">
        <v>13249</v>
      </c>
      <c r="I1690" s="45">
        <v>26677</v>
      </c>
      <c r="J1690" s="25">
        <v>1</v>
      </c>
      <c r="K1690" s="25"/>
      <c r="L1690" s="25"/>
      <c r="M1690" s="25">
        <v>7.4099999999999999E-2</v>
      </c>
    </row>
    <row r="1691" spans="1:30">
      <c r="A1691" s="48" t="s">
        <v>276</v>
      </c>
      <c r="B1691" s="13" t="s">
        <v>66</v>
      </c>
      <c r="C1691" s="13" t="s">
        <v>63</v>
      </c>
      <c r="D1691" s="13">
        <v>2014</v>
      </c>
      <c r="E1691" s="13">
        <v>2014</v>
      </c>
      <c r="F1691" s="13" t="s">
        <v>99</v>
      </c>
      <c r="G1691" s="110"/>
      <c r="H1691" s="110"/>
      <c r="I1691" s="110"/>
      <c r="J1691" s="111"/>
      <c r="K1691" s="111"/>
      <c r="L1691" s="25">
        <v>0.254</v>
      </c>
      <c r="M1691" s="25">
        <v>5.3999999999999999E-2</v>
      </c>
    </row>
    <row r="1692" spans="1:30">
      <c r="A1692" s="48" t="s">
        <v>171</v>
      </c>
      <c r="B1692" s="13" t="s">
        <v>66</v>
      </c>
      <c r="C1692" s="13" t="s">
        <v>63</v>
      </c>
      <c r="D1692" s="13">
        <v>2014</v>
      </c>
      <c r="E1692" s="13">
        <v>2014</v>
      </c>
      <c r="F1692" s="13" t="s">
        <v>99</v>
      </c>
      <c r="G1692" s="23">
        <v>2056184</v>
      </c>
      <c r="H1692" s="23">
        <v>4407877</v>
      </c>
      <c r="I1692" s="45">
        <v>11220253</v>
      </c>
      <c r="J1692" s="25">
        <v>0.9637</v>
      </c>
      <c r="K1692" s="25"/>
      <c r="L1692" s="25"/>
      <c r="M1692" s="25">
        <v>4.4499999999999998E-2</v>
      </c>
      <c r="N1692" s="13"/>
      <c r="O1692" s="13"/>
      <c r="P1692" s="13"/>
      <c r="Q1692" s="13"/>
      <c r="R1692" s="13"/>
      <c r="S1692" s="13"/>
      <c r="T1692" s="13"/>
      <c r="U1692" s="13"/>
      <c r="V1692" s="13"/>
      <c r="W1692" s="13"/>
      <c r="X1692" s="13"/>
      <c r="Y1692" s="13"/>
      <c r="Z1692" s="13"/>
      <c r="AA1692" s="13"/>
      <c r="AB1692" s="13"/>
      <c r="AC1692" s="13"/>
      <c r="AD1692" s="13"/>
    </row>
    <row r="1693" spans="1:30">
      <c r="A1693" s="48" t="s">
        <v>172</v>
      </c>
      <c r="B1693" s="13" t="s">
        <v>74</v>
      </c>
      <c r="C1693" s="13" t="s">
        <v>63</v>
      </c>
      <c r="D1693" s="13">
        <v>2014</v>
      </c>
      <c r="E1693" s="13">
        <v>2014</v>
      </c>
      <c r="F1693" s="13" t="s">
        <v>99</v>
      </c>
      <c r="G1693" s="23">
        <v>64582</v>
      </c>
      <c r="H1693" s="23">
        <v>127943</v>
      </c>
      <c r="I1693" s="45">
        <v>378218</v>
      </c>
      <c r="J1693" s="25">
        <v>0.86009999999999998</v>
      </c>
      <c r="K1693" s="25"/>
      <c r="L1693" s="25"/>
      <c r="M1693" s="25">
        <v>2.3800000000000002E-2</v>
      </c>
    </row>
    <row r="1694" spans="1:30">
      <c r="A1694" s="48" t="s">
        <v>173</v>
      </c>
      <c r="B1694" s="13" t="s">
        <v>75</v>
      </c>
      <c r="C1694" s="13" t="s">
        <v>63</v>
      </c>
      <c r="D1694" s="13">
        <v>2014</v>
      </c>
      <c r="E1694" s="13">
        <v>2014</v>
      </c>
      <c r="F1694" s="13" t="s">
        <v>99</v>
      </c>
      <c r="G1694" s="23">
        <v>111</v>
      </c>
      <c r="H1694" s="23">
        <v>182</v>
      </c>
      <c r="I1694" s="45">
        <v>348</v>
      </c>
      <c r="J1694" s="25">
        <v>1</v>
      </c>
      <c r="K1694" s="25"/>
      <c r="L1694" s="25"/>
      <c r="M1694" s="25">
        <v>9.2899999999999996E-2</v>
      </c>
    </row>
    <row r="1695" spans="1:30">
      <c r="A1695" s="48" t="s">
        <v>174</v>
      </c>
      <c r="B1695" s="13" t="s">
        <v>75</v>
      </c>
      <c r="C1695" s="13" t="s">
        <v>63</v>
      </c>
      <c r="D1695" s="13">
        <v>2014</v>
      </c>
      <c r="E1695" s="13">
        <v>2014</v>
      </c>
      <c r="F1695" s="13" t="s">
        <v>99</v>
      </c>
      <c r="G1695" s="23">
        <v>1791</v>
      </c>
      <c r="H1695" s="23">
        <v>3410</v>
      </c>
      <c r="I1695" s="45">
        <v>7022</v>
      </c>
      <c r="J1695" s="25">
        <v>0.98850000000000005</v>
      </c>
      <c r="K1695" s="25"/>
      <c r="L1695" s="25"/>
      <c r="M1695" s="25">
        <v>9.2899999999999996E-2</v>
      </c>
    </row>
    <row r="1696" spans="1:30">
      <c r="A1696" s="48" t="s">
        <v>175</v>
      </c>
      <c r="B1696" s="13" t="s">
        <v>75</v>
      </c>
      <c r="C1696" s="13" t="s">
        <v>63</v>
      </c>
      <c r="D1696" s="13">
        <v>2014</v>
      </c>
      <c r="E1696" s="13">
        <v>2014</v>
      </c>
      <c r="F1696" s="13" t="s">
        <v>99</v>
      </c>
      <c r="G1696" s="23">
        <v>15433</v>
      </c>
      <c r="H1696" s="23">
        <v>30845</v>
      </c>
      <c r="I1696" s="45">
        <v>72109</v>
      </c>
      <c r="J1696" s="25">
        <v>0.90610000000000002</v>
      </c>
      <c r="K1696" s="25"/>
      <c r="L1696" s="25"/>
      <c r="M1696" s="25">
        <v>9.2899999999999996E-2</v>
      </c>
    </row>
    <row r="1697" spans="1:13">
      <c r="A1697" s="48" t="s">
        <v>176</v>
      </c>
      <c r="B1697" s="13" t="s">
        <v>75</v>
      </c>
      <c r="C1697" s="13" t="s">
        <v>63</v>
      </c>
      <c r="D1697" s="13">
        <v>2014</v>
      </c>
      <c r="E1697" s="13">
        <v>2014</v>
      </c>
      <c r="F1697" s="13" t="s">
        <v>99</v>
      </c>
      <c r="G1697" s="23">
        <v>2720</v>
      </c>
      <c r="H1697" s="23">
        <v>5164</v>
      </c>
      <c r="I1697" s="45">
        <v>10270</v>
      </c>
      <c r="J1697" s="25">
        <v>1</v>
      </c>
      <c r="K1697" s="25"/>
      <c r="L1697" s="25"/>
      <c r="M1697" s="25">
        <v>9.2899999999999996E-2</v>
      </c>
    </row>
    <row r="1698" spans="1:13">
      <c r="A1698" s="48" t="s">
        <v>177</v>
      </c>
      <c r="B1698" s="13" t="s">
        <v>75</v>
      </c>
      <c r="C1698" s="13" t="s">
        <v>63</v>
      </c>
      <c r="D1698" s="13">
        <v>2014</v>
      </c>
      <c r="E1698" s="13">
        <v>2014</v>
      </c>
      <c r="F1698" s="13" t="s">
        <v>99</v>
      </c>
      <c r="G1698" s="23">
        <v>756</v>
      </c>
      <c r="H1698" s="23">
        <v>1804</v>
      </c>
      <c r="I1698" s="45">
        <v>7644</v>
      </c>
      <c r="J1698" s="25">
        <v>0.65710000000000002</v>
      </c>
      <c r="K1698" s="25"/>
      <c r="L1698" s="25"/>
      <c r="M1698" s="25">
        <v>9.2899999999999996E-2</v>
      </c>
    </row>
    <row r="1699" spans="1:13">
      <c r="A1699" s="48" t="s">
        <v>178</v>
      </c>
      <c r="B1699" s="13" t="s">
        <v>74</v>
      </c>
      <c r="C1699" s="13" t="s">
        <v>63</v>
      </c>
      <c r="D1699" s="13">
        <v>2014</v>
      </c>
      <c r="E1699" s="13">
        <v>2014</v>
      </c>
      <c r="F1699" s="13" t="s">
        <v>99</v>
      </c>
      <c r="G1699" s="23">
        <v>35110</v>
      </c>
      <c r="H1699" s="23">
        <v>72256</v>
      </c>
      <c r="I1699" s="45">
        <v>224494</v>
      </c>
      <c r="J1699" s="25">
        <v>0.96260000000000001</v>
      </c>
      <c r="K1699" s="25"/>
      <c r="L1699" s="25"/>
      <c r="M1699" s="25">
        <v>3.7400000000000003E-2</v>
      </c>
    </row>
    <row r="1700" spans="1:13">
      <c r="A1700" s="48" t="s">
        <v>179</v>
      </c>
      <c r="B1700" s="13" t="s">
        <v>75</v>
      </c>
      <c r="C1700" s="13" t="s">
        <v>63</v>
      </c>
      <c r="D1700" s="13">
        <v>2014</v>
      </c>
      <c r="E1700" s="13">
        <v>2014</v>
      </c>
      <c r="F1700" s="13" t="s">
        <v>99</v>
      </c>
      <c r="G1700" s="23">
        <v>2510</v>
      </c>
      <c r="H1700" s="23">
        <v>5160</v>
      </c>
      <c r="I1700" s="45">
        <v>10456</v>
      </c>
      <c r="J1700" s="25">
        <v>1</v>
      </c>
      <c r="K1700" s="25"/>
      <c r="L1700" s="25"/>
      <c r="M1700" s="25">
        <v>9.2899999999999996E-2</v>
      </c>
    </row>
    <row r="1701" spans="1:13">
      <c r="A1701" s="48" t="s">
        <v>180</v>
      </c>
      <c r="B1701" s="13" t="s">
        <v>75</v>
      </c>
      <c r="C1701" s="13" t="s">
        <v>63</v>
      </c>
      <c r="D1701" s="13">
        <v>2014</v>
      </c>
      <c r="E1701" s="13">
        <v>2014</v>
      </c>
      <c r="F1701" s="13" t="s">
        <v>99</v>
      </c>
      <c r="G1701" s="23">
        <v>6860</v>
      </c>
      <c r="H1701" s="23">
        <v>12484</v>
      </c>
      <c r="I1701" s="45">
        <v>32258</v>
      </c>
      <c r="J1701" s="25">
        <v>0.99450000000000005</v>
      </c>
      <c r="K1701" s="25"/>
      <c r="L1701" s="25"/>
      <c r="M1701" s="25">
        <v>9.2899999999999996E-2</v>
      </c>
    </row>
    <row r="1702" spans="1:13">
      <c r="A1702" s="82" t="s">
        <v>122</v>
      </c>
      <c r="B1702" s="13" t="s">
        <v>74</v>
      </c>
      <c r="C1702" s="13" t="s">
        <v>63</v>
      </c>
      <c r="D1702" s="13">
        <v>2014</v>
      </c>
      <c r="E1702" s="13">
        <v>2014</v>
      </c>
      <c r="F1702" s="13" t="s">
        <v>99</v>
      </c>
      <c r="G1702" s="23">
        <v>97743</v>
      </c>
      <c r="H1702" s="23">
        <v>231554</v>
      </c>
      <c r="I1702" s="45">
        <v>413856</v>
      </c>
      <c r="J1702" s="25">
        <v>0.93500000000000005</v>
      </c>
      <c r="K1702" s="25"/>
      <c r="L1702" s="25"/>
      <c r="M1702" s="25">
        <v>2.64E-2</v>
      </c>
    </row>
    <row r="1703" spans="1:13">
      <c r="A1703" s="82" t="s">
        <v>123</v>
      </c>
      <c r="B1703" s="13" t="s">
        <v>75</v>
      </c>
      <c r="C1703" s="13" t="s">
        <v>63</v>
      </c>
      <c r="D1703" s="13">
        <v>2014</v>
      </c>
      <c r="E1703" s="13">
        <v>2014</v>
      </c>
      <c r="F1703" s="13" t="s">
        <v>99</v>
      </c>
      <c r="G1703" s="23">
        <v>1512</v>
      </c>
      <c r="H1703" s="23">
        <v>3701</v>
      </c>
      <c r="I1703" s="45">
        <v>10382</v>
      </c>
      <c r="J1703" s="25">
        <v>1</v>
      </c>
      <c r="K1703" s="25"/>
      <c r="L1703" s="25"/>
      <c r="M1703" s="25">
        <v>9.2899999999999996E-2</v>
      </c>
    </row>
    <row r="1704" spans="1:13">
      <c r="A1704" s="82" t="s">
        <v>124</v>
      </c>
      <c r="B1704" s="13" t="s">
        <v>75</v>
      </c>
      <c r="C1704" s="13" t="s">
        <v>63</v>
      </c>
      <c r="D1704" s="13">
        <v>2014</v>
      </c>
      <c r="E1704" s="13">
        <v>2014</v>
      </c>
      <c r="F1704" s="13" t="s">
        <v>99</v>
      </c>
      <c r="G1704" s="23">
        <v>10091</v>
      </c>
      <c r="H1704" s="23">
        <v>18432</v>
      </c>
      <c r="I1704" s="45">
        <v>42630</v>
      </c>
      <c r="J1704" s="25">
        <v>0.99180000000000001</v>
      </c>
      <c r="K1704" s="25"/>
      <c r="L1704" s="25"/>
      <c r="M1704" s="25">
        <v>9.2899999999999996E-2</v>
      </c>
    </row>
    <row r="1705" spans="1:13">
      <c r="A1705" s="82" t="s">
        <v>125</v>
      </c>
      <c r="B1705" s="13" t="s">
        <v>75</v>
      </c>
      <c r="C1705" s="13" t="s">
        <v>63</v>
      </c>
      <c r="D1705" s="13">
        <v>2014</v>
      </c>
      <c r="E1705" s="13">
        <v>2014</v>
      </c>
      <c r="F1705" s="13" t="s">
        <v>99</v>
      </c>
      <c r="G1705" s="23">
        <v>15400</v>
      </c>
      <c r="H1705" s="23">
        <v>38776</v>
      </c>
      <c r="I1705" s="45">
        <v>79137</v>
      </c>
      <c r="J1705" s="25">
        <v>0.92330000000000001</v>
      </c>
      <c r="K1705" s="25"/>
      <c r="L1705" s="25"/>
      <c r="M1705" s="25">
        <v>9.2899999999999996E-2</v>
      </c>
    </row>
    <row r="1706" spans="1:13">
      <c r="A1706" s="82" t="s">
        <v>126</v>
      </c>
      <c r="B1706" s="13" t="s">
        <v>75</v>
      </c>
      <c r="C1706" s="13" t="s">
        <v>63</v>
      </c>
      <c r="D1706" s="13">
        <v>2014</v>
      </c>
      <c r="E1706" s="13">
        <v>2014</v>
      </c>
      <c r="F1706" s="13" t="s">
        <v>99</v>
      </c>
      <c r="G1706" s="23">
        <v>1085</v>
      </c>
      <c r="H1706" s="23">
        <v>2185</v>
      </c>
      <c r="I1706" s="45">
        <v>4946</v>
      </c>
      <c r="J1706" s="25">
        <v>0.97829999999999995</v>
      </c>
      <c r="K1706" s="25"/>
      <c r="L1706" s="25"/>
      <c r="M1706" s="25">
        <v>9.2899999999999996E-2</v>
      </c>
    </row>
    <row r="1707" spans="1:13">
      <c r="A1707" s="82" t="s">
        <v>127</v>
      </c>
      <c r="B1707" s="13" t="s">
        <v>75</v>
      </c>
      <c r="C1707" s="13" t="s">
        <v>63</v>
      </c>
      <c r="D1707" s="13">
        <v>2014</v>
      </c>
      <c r="E1707" s="13">
        <v>2014</v>
      </c>
      <c r="F1707" s="13" t="s">
        <v>99</v>
      </c>
      <c r="G1707" s="23">
        <v>61527</v>
      </c>
      <c r="H1707" s="23">
        <v>148181</v>
      </c>
      <c r="I1707" s="45">
        <v>328686</v>
      </c>
      <c r="J1707" s="25">
        <v>0.995</v>
      </c>
      <c r="K1707" s="25"/>
      <c r="L1707" s="25"/>
      <c r="M1707" s="25">
        <v>2.35E-2</v>
      </c>
    </row>
    <row r="1708" spans="1:13">
      <c r="A1708" s="82" t="s">
        <v>128</v>
      </c>
      <c r="B1708" s="13" t="s">
        <v>75</v>
      </c>
      <c r="C1708" s="13" t="s">
        <v>63</v>
      </c>
      <c r="D1708" s="13">
        <v>2014</v>
      </c>
      <c r="E1708" s="13">
        <v>2014</v>
      </c>
      <c r="F1708" s="13" t="s">
        <v>99</v>
      </c>
      <c r="G1708" s="23">
        <v>10266</v>
      </c>
      <c r="H1708" s="23">
        <v>24283</v>
      </c>
      <c r="I1708" s="45">
        <v>48425</v>
      </c>
      <c r="J1708" s="25">
        <v>0.99099999999999999</v>
      </c>
      <c r="K1708" s="25"/>
      <c r="L1708" s="25"/>
      <c r="M1708" s="25">
        <v>9.2899999999999996E-2</v>
      </c>
    </row>
    <row r="1709" spans="1:13">
      <c r="A1709" s="82" t="s">
        <v>129</v>
      </c>
      <c r="B1709" s="13" t="s">
        <v>75</v>
      </c>
      <c r="C1709" s="13" t="s">
        <v>63</v>
      </c>
      <c r="D1709" s="13">
        <v>2014</v>
      </c>
      <c r="E1709" s="13">
        <v>2014</v>
      </c>
      <c r="F1709" s="13" t="s">
        <v>99</v>
      </c>
      <c r="G1709" s="23">
        <v>5411</v>
      </c>
      <c r="H1709" s="23">
        <v>10808</v>
      </c>
      <c r="I1709" s="45">
        <v>25317</v>
      </c>
      <c r="J1709" s="25">
        <v>0.88929999999999998</v>
      </c>
      <c r="K1709" s="25"/>
      <c r="L1709" s="25"/>
      <c r="M1709" s="25">
        <v>9.2899999999999996E-2</v>
      </c>
    </row>
    <row r="1710" spans="1:13">
      <c r="A1710" s="82" t="s">
        <v>130</v>
      </c>
      <c r="B1710" s="13" t="s">
        <v>75</v>
      </c>
      <c r="C1710" s="13" t="s">
        <v>63</v>
      </c>
      <c r="D1710" s="13">
        <v>2014</v>
      </c>
      <c r="E1710" s="13">
        <v>2014</v>
      </c>
      <c r="F1710" s="13" t="s">
        <v>99</v>
      </c>
      <c r="G1710" s="23">
        <v>1573</v>
      </c>
      <c r="H1710" s="23">
        <v>3242</v>
      </c>
      <c r="I1710" s="45">
        <v>6617</v>
      </c>
      <c r="J1710" s="25">
        <v>0.98409999999999997</v>
      </c>
      <c r="K1710" s="25"/>
      <c r="L1710" s="25"/>
      <c r="M1710" s="25">
        <v>9.2899999999999996E-2</v>
      </c>
    </row>
    <row r="1711" spans="1:13">
      <c r="A1711" s="82" t="s">
        <v>131</v>
      </c>
      <c r="B1711" s="13" t="s">
        <v>76</v>
      </c>
      <c r="C1711" s="13" t="s">
        <v>63</v>
      </c>
      <c r="D1711" s="13">
        <v>2014</v>
      </c>
      <c r="E1711" s="13">
        <v>2014</v>
      </c>
      <c r="F1711" s="13" t="s">
        <v>99</v>
      </c>
      <c r="G1711" s="23">
        <v>575276</v>
      </c>
      <c r="H1711" s="23">
        <v>1177608</v>
      </c>
      <c r="I1711" s="45">
        <v>3418654</v>
      </c>
      <c r="J1711" s="25">
        <v>0.96930000000000005</v>
      </c>
      <c r="K1711" s="25"/>
      <c r="L1711" s="25"/>
      <c r="M1711" s="25">
        <v>2.9600000000000001E-2</v>
      </c>
    </row>
    <row r="1712" spans="1:13">
      <c r="A1712" s="82" t="s">
        <v>132</v>
      </c>
      <c r="B1712" s="13" t="s">
        <v>75</v>
      </c>
      <c r="C1712" s="13" t="s">
        <v>63</v>
      </c>
      <c r="D1712" s="13">
        <v>2014</v>
      </c>
      <c r="E1712" s="13">
        <v>2014</v>
      </c>
      <c r="F1712" s="13" t="s">
        <v>99</v>
      </c>
      <c r="G1712" s="23">
        <v>11672</v>
      </c>
      <c r="H1712" s="23">
        <v>29291</v>
      </c>
      <c r="I1712" s="45">
        <v>61425</v>
      </c>
      <c r="J1712" s="25">
        <v>0.98460000000000003</v>
      </c>
      <c r="K1712" s="25"/>
      <c r="L1712" s="25"/>
      <c r="M1712" s="25">
        <v>9.2899999999999996E-2</v>
      </c>
    </row>
    <row r="1713" spans="1:13">
      <c r="A1713" s="82" t="s">
        <v>133</v>
      </c>
      <c r="B1713" s="13" t="s">
        <v>75</v>
      </c>
      <c r="C1713" s="13" t="s">
        <v>63</v>
      </c>
      <c r="D1713" s="13">
        <v>2014</v>
      </c>
      <c r="E1713" s="13">
        <v>2014</v>
      </c>
      <c r="F1713" s="13" t="s">
        <v>99</v>
      </c>
      <c r="G1713" s="23">
        <v>6200</v>
      </c>
      <c r="H1713" s="23">
        <v>10357</v>
      </c>
      <c r="I1713" s="45">
        <v>37022</v>
      </c>
      <c r="J1713" s="25">
        <v>0.94899999999999995</v>
      </c>
      <c r="K1713" s="25"/>
      <c r="L1713" s="25"/>
      <c r="M1713" s="25">
        <v>9.2899999999999996E-2</v>
      </c>
    </row>
    <row r="1714" spans="1:13">
      <c r="A1714" s="82" t="s">
        <v>134</v>
      </c>
      <c r="B1714" s="13" t="s">
        <v>75</v>
      </c>
      <c r="C1714" s="13" t="s">
        <v>63</v>
      </c>
      <c r="D1714" s="13">
        <v>2014</v>
      </c>
      <c r="E1714" s="13">
        <v>2014</v>
      </c>
      <c r="F1714" s="13" t="s">
        <v>99</v>
      </c>
      <c r="G1714" s="23">
        <v>1012</v>
      </c>
      <c r="H1714" s="23">
        <v>2009</v>
      </c>
      <c r="I1714" s="45">
        <v>4262</v>
      </c>
      <c r="J1714" s="25">
        <v>0.84619999999999995</v>
      </c>
      <c r="K1714" s="25"/>
      <c r="L1714" s="25"/>
      <c r="M1714" s="25">
        <v>9.2899999999999996E-2</v>
      </c>
    </row>
    <row r="1715" spans="1:13">
      <c r="A1715" s="82" t="s">
        <v>135</v>
      </c>
      <c r="B1715" s="13" t="s">
        <v>75</v>
      </c>
      <c r="C1715" s="13" t="s">
        <v>63</v>
      </c>
      <c r="D1715" s="13">
        <v>2014</v>
      </c>
      <c r="E1715" s="13">
        <v>2014</v>
      </c>
      <c r="F1715" s="13" t="s">
        <v>99</v>
      </c>
      <c r="G1715" s="23">
        <v>7682</v>
      </c>
      <c r="H1715" s="23">
        <v>14213</v>
      </c>
      <c r="I1715" s="45">
        <v>34394</v>
      </c>
      <c r="J1715" s="25">
        <v>0.98</v>
      </c>
      <c r="K1715" s="25"/>
      <c r="L1715" s="25"/>
      <c r="M1715" s="25">
        <v>9.2899999999999996E-2</v>
      </c>
    </row>
    <row r="1716" spans="1:13">
      <c r="A1716" s="82" t="s">
        <v>136</v>
      </c>
      <c r="B1716" s="13" t="s">
        <v>75</v>
      </c>
      <c r="C1716" s="13" t="s">
        <v>63</v>
      </c>
      <c r="D1716" s="13">
        <v>2014</v>
      </c>
      <c r="E1716" s="13">
        <v>2014</v>
      </c>
      <c r="F1716" s="13" t="s">
        <v>99</v>
      </c>
      <c r="G1716" s="23">
        <v>24222</v>
      </c>
      <c r="H1716" s="23">
        <v>57589</v>
      </c>
      <c r="I1716" s="45">
        <v>117571</v>
      </c>
      <c r="J1716" s="25">
        <v>0.96260000000000001</v>
      </c>
      <c r="K1716" s="25"/>
      <c r="L1716" s="25"/>
      <c r="M1716" s="25">
        <v>1.14E-2</v>
      </c>
    </row>
    <row r="1717" spans="1:13">
      <c r="A1717" s="82" t="s">
        <v>137</v>
      </c>
      <c r="B1717" s="13" t="s">
        <v>75</v>
      </c>
      <c r="C1717" s="13" t="s">
        <v>63</v>
      </c>
      <c r="D1717" s="13">
        <v>2014</v>
      </c>
      <c r="E1717" s="13">
        <v>2014</v>
      </c>
      <c r="F1717" s="13" t="s">
        <v>99</v>
      </c>
      <c r="G1717" s="23">
        <v>461</v>
      </c>
      <c r="H1717" s="23">
        <v>997</v>
      </c>
      <c r="I1717" s="45">
        <v>2716</v>
      </c>
      <c r="J1717" s="25">
        <v>1</v>
      </c>
      <c r="K1717" s="25"/>
      <c r="L1717" s="25"/>
      <c r="M1717" s="25">
        <v>9.2899999999999996E-2</v>
      </c>
    </row>
    <row r="1718" spans="1:13">
      <c r="A1718" s="82" t="s">
        <v>138</v>
      </c>
      <c r="B1718" s="13" t="s">
        <v>75</v>
      </c>
      <c r="C1718" s="13" t="s">
        <v>63</v>
      </c>
      <c r="D1718" s="13">
        <v>2014</v>
      </c>
      <c r="E1718" s="13">
        <v>2014</v>
      </c>
      <c r="F1718" s="13" t="s">
        <v>99</v>
      </c>
      <c r="G1718" s="23">
        <v>604</v>
      </c>
      <c r="H1718" s="23">
        <v>954</v>
      </c>
      <c r="I1718" s="45">
        <v>2936</v>
      </c>
      <c r="J1718" s="25">
        <v>0.97140000000000004</v>
      </c>
      <c r="K1718" s="25"/>
      <c r="L1718" s="25"/>
      <c r="M1718" s="25">
        <v>9.2899999999999996E-2</v>
      </c>
    </row>
    <row r="1719" spans="1:13">
      <c r="A1719" s="82" t="s">
        <v>139</v>
      </c>
      <c r="B1719" s="13" t="s">
        <v>75</v>
      </c>
      <c r="C1719" s="13" t="s">
        <v>63</v>
      </c>
      <c r="D1719" s="13">
        <v>2014</v>
      </c>
      <c r="E1719" s="13">
        <v>2014</v>
      </c>
      <c r="F1719" s="13" t="s">
        <v>99</v>
      </c>
      <c r="G1719" s="23">
        <v>23292</v>
      </c>
      <c r="H1719" s="23">
        <v>53044</v>
      </c>
      <c r="I1719" s="45">
        <v>144338</v>
      </c>
      <c r="J1719" s="25">
        <v>1</v>
      </c>
      <c r="K1719" s="25"/>
      <c r="L1719" s="25"/>
      <c r="M1719" s="25">
        <v>7.1499999999999994E-2</v>
      </c>
    </row>
    <row r="1720" spans="1:13">
      <c r="A1720" s="82" t="s">
        <v>140</v>
      </c>
      <c r="B1720" s="13" t="s">
        <v>75</v>
      </c>
      <c r="C1720" s="13" t="s">
        <v>63</v>
      </c>
      <c r="D1720" s="13">
        <v>2014</v>
      </c>
      <c r="E1720" s="13">
        <v>2014</v>
      </c>
      <c r="F1720" s="13" t="s">
        <v>99</v>
      </c>
      <c r="G1720" s="23">
        <v>3566</v>
      </c>
      <c r="H1720" s="23">
        <v>7461</v>
      </c>
      <c r="I1720" s="45">
        <v>27691</v>
      </c>
      <c r="J1720" s="25">
        <v>0.95950000000000002</v>
      </c>
      <c r="K1720" s="25"/>
      <c r="L1720" s="25"/>
      <c r="M1720" s="25">
        <v>9.2899999999999996E-2</v>
      </c>
    </row>
    <row r="1721" spans="1:13">
      <c r="A1721" s="82" t="s">
        <v>141</v>
      </c>
      <c r="B1721" s="13" t="s">
        <v>75</v>
      </c>
      <c r="C1721" s="13" t="s">
        <v>63</v>
      </c>
      <c r="D1721" s="13">
        <v>2014</v>
      </c>
      <c r="E1721" s="13">
        <v>2014</v>
      </c>
      <c r="F1721" s="13" t="s">
        <v>99</v>
      </c>
      <c r="G1721" s="23">
        <v>4262</v>
      </c>
      <c r="H1721" s="23">
        <v>7919</v>
      </c>
      <c r="I1721" s="45">
        <v>20460</v>
      </c>
      <c r="J1721" s="25">
        <v>0.996</v>
      </c>
      <c r="K1721" s="25"/>
      <c r="L1721" s="25"/>
      <c r="M1721" s="25">
        <v>9.2899999999999996E-2</v>
      </c>
    </row>
    <row r="1722" spans="1:13">
      <c r="A1722" s="82" t="s">
        <v>142</v>
      </c>
      <c r="B1722" s="13" t="s">
        <v>74</v>
      </c>
      <c r="C1722" s="13" t="s">
        <v>63</v>
      </c>
      <c r="D1722" s="13">
        <v>2014</v>
      </c>
      <c r="E1722" s="13">
        <v>2014</v>
      </c>
      <c r="F1722" s="13" t="s">
        <v>99</v>
      </c>
      <c r="G1722" s="23">
        <v>116215</v>
      </c>
      <c r="H1722" s="23">
        <v>249938</v>
      </c>
      <c r="I1722" s="45">
        <v>748840</v>
      </c>
      <c r="J1722" s="25">
        <v>0.97070000000000001</v>
      </c>
      <c r="K1722" s="25"/>
      <c r="L1722" s="25"/>
      <c r="M1722" s="25">
        <v>3.1199999999999999E-2</v>
      </c>
    </row>
    <row r="1723" spans="1:13">
      <c r="A1723" s="82" t="s">
        <v>143</v>
      </c>
      <c r="B1723" s="13" t="s">
        <v>74</v>
      </c>
      <c r="C1723" s="13" t="s">
        <v>63</v>
      </c>
      <c r="D1723" s="13">
        <v>2014</v>
      </c>
      <c r="E1723" s="13">
        <v>2014</v>
      </c>
      <c r="F1723" s="13" t="s">
        <v>99</v>
      </c>
      <c r="G1723" s="23">
        <v>9222</v>
      </c>
      <c r="H1723" s="23">
        <v>18488</v>
      </c>
      <c r="I1723" s="45">
        <v>53093</v>
      </c>
      <c r="J1723" s="25">
        <v>0.99739999999999995</v>
      </c>
      <c r="K1723" s="25"/>
      <c r="L1723" s="25"/>
      <c r="M1723" s="25">
        <v>9.2899999999999996E-2</v>
      </c>
    </row>
    <row r="1724" spans="1:13">
      <c r="A1724" s="82" t="s">
        <v>144</v>
      </c>
      <c r="B1724" s="13" t="s">
        <v>75</v>
      </c>
      <c r="C1724" s="13" t="s">
        <v>63</v>
      </c>
      <c r="D1724" s="13">
        <v>2014</v>
      </c>
      <c r="E1724" s="13">
        <v>2014</v>
      </c>
      <c r="F1724" s="13" t="s">
        <v>99</v>
      </c>
      <c r="G1724" s="23">
        <v>986</v>
      </c>
      <c r="H1724" s="23">
        <v>1940</v>
      </c>
      <c r="I1724" s="45">
        <v>4851</v>
      </c>
      <c r="J1724" s="25">
        <v>1</v>
      </c>
      <c r="K1724" s="25"/>
      <c r="L1724" s="25"/>
      <c r="M1724" s="25">
        <v>9.2899999999999996E-2</v>
      </c>
    </row>
    <row r="1725" spans="1:13">
      <c r="A1725" s="82" t="s">
        <v>145</v>
      </c>
      <c r="B1725" s="13" t="s">
        <v>75</v>
      </c>
      <c r="C1725" s="13" t="s">
        <v>63</v>
      </c>
      <c r="D1725" s="13">
        <v>2014</v>
      </c>
      <c r="E1725" s="13">
        <v>2014</v>
      </c>
      <c r="F1725" s="13" t="s">
        <v>99</v>
      </c>
      <c r="G1725" s="23">
        <v>122521</v>
      </c>
      <c r="H1725" s="23">
        <v>286785</v>
      </c>
      <c r="I1725" s="45">
        <v>664276</v>
      </c>
      <c r="J1725" s="25">
        <v>0.99670000000000003</v>
      </c>
      <c r="K1725" s="25"/>
      <c r="L1725" s="25"/>
      <c r="M1725" s="25">
        <v>3.3700000000000001E-2</v>
      </c>
    </row>
    <row r="1726" spans="1:13">
      <c r="A1726" s="82" t="s">
        <v>146</v>
      </c>
      <c r="B1726" s="13" t="s">
        <v>74</v>
      </c>
      <c r="C1726" s="13" t="s">
        <v>63</v>
      </c>
      <c r="D1726" s="13">
        <v>2014</v>
      </c>
      <c r="E1726" s="13">
        <v>2014</v>
      </c>
      <c r="F1726" s="13" t="s">
        <v>99</v>
      </c>
      <c r="G1726" s="23">
        <v>100205</v>
      </c>
      <c r="H1726" s="23">
        <v>217170</v>
      </c>
      <c r="I1726" s="45">
        <v>465839</v>
      </c>
      <c r="J1726" s="25">
        <v>0.98260000000000003</v>
      </c>
      <c r="K1726" s="25"/>
      <c r="L1726" s="25"/>
      <c r="M1726" s="25">
        <v>2.5000000000000001E-3</v>
      </c>
    </row>
    <row r="1727" spans="1:13">
      <c r="A1727" s="82" t="s">
        <v>147</v>
      </c>
      <c r="B1727" s="13" t="s">
        <v>75</v>
      </c>
      <c r="C1727" s="13" t="s">
        <v>63</v>
      </c>
      <c r="D1727" s="13">
        <v>2014</v>
      </c>
      <c r="E1727" s="13">
        <v>2014</v>
      </c>
      <c r="F1727" s="13" t="s">
        <v>99</v>
      </c>
      <c r="G1727" s="23">
        <v>2739</v>
      </c>
      <c r="H1727" s="23">
        <v>6346</v>
      </c>
      <c r="I1727" s="45">
        <v>15711</v>
      </c>
      <c r="J1727" s="25">
        <v>1</v>
      </c>
      <c r="K1727" s="25"/>
      <c r="L1727" s="25"/>
      <c r="M1727" s="25">
        <v>9.2899999999999996E-2</v>
      </c>
    </row>
    <row r="1728" spans="1:13">
      <c r="A1728" s="82" t="s">
        <v>148</v>
      </c>
      <c r="B1728" s="13" t="s">
        <v>75</v>
      </c>
      <c r="C1728" s="13" t="s">
        <v>63</v>
      </c>
      <c r="D1728" s="13">
        <v>2014</v>
      </c>
      <c r="E1728" s="13">
        <v>2014</v>
      </c>
      <c r="F1728" s="13" t="s">
        <v>99</v>
      </c>
      <c r="G1728" s="23">
        <v>170331</v>
      </c>
      <c r="H1728" s="23">
        <v>388362</v>
      </c>
      <c r="I1728" s="45">
        <v>733296</v>
      </c>
      <c r="J1728" s="25">
        <v>0.99950000000000006</v>
      </c>
      <c r="K1728" s="25"/>
      <c r="L1728" s="25"/>
      <c r="M1728" s="25">
        <v>1.29E-2</v>
      </c>
    </row>
    <row r="1729" spans="1:13">
      <c r="A1729" s="82" t="s">
        <v>149</v>
      </c>
      <c r="B1729" s="13" t="s">
        <v>74</v>
      </c>
      <c r="C1729" s="13" t="s">
        <v>63</v>
      </c>
      <c r="D1729" s="13">
        <v>2014</v>
      </c>
      <c r="E1729" s="13">
        <v>2014</v>
      </c>
      <c r="F1729" s="13" t="s">
        <v>99</v>
      </c>
      <c r="G1729" s="23">
        <v>132917</v>
      </c>
      <c r="H1729" s="23">
        <v>279176</v>
      </c>
      <c r="I1729" s="45">
        <v>705862</v>
      </c>
      <c r="J1729" s="25">
        <v>0.92910000000000004</v>
      </c>
      <c r="K1729" s="25"/>
      <c r="L1729" s="25"/>
      <c r="M1729" s="25">
        <v>4.7699999999999999E-2</v>
      </c>
    </row>
    <row r="1730" spans="1:13">
      <c r="A1730" s="82" t="s">
        <v>150</v>
      </c>
      <c r="B1730" s="13" t="s">
        <v>74</v>
      </c>
      <c r="C1730" s="13" t="s">
        <v>63</v>
      </c>
      <c r="D1730" s="13">
        <v>2014</v>
      </c>
      <c r="E1730" s="13">
        <v>2014</v>
      </c>
      <c r="F1730" s="13" t="s">
        <v>99</v>
      </c>
      <c r="G1730" s="23">
        <v>32935</v>
      </c>
      <c r="H1730" s="23">
        <v>51319</v>
      </c>
      <c r="I1730" s="45">
        <v>204922</v>
      </c>
      <c r="J1730" s="25">
        <v>0.96689999999999998</v>
      </c>
      <c r="K1730" s="25"/>
      <c r="L1730" s="25"/>
      <c r="M1730" s="25">
        <v>4.0099999999999997E-2</v>
      </c>
    </row>
    <row r="1731" spans="1:13">
      <c r="A1731" s="82" t="s">
        <v>151</v>
      </c>
      <c r="B1731" s="13" t="s">
        <v>75</v>
      </c>
      <c r="C1731" s="13" t="s">
        <v>63</v>
      </c>
      <c r="D1731" s="13">
        <v>2014</v>
      </c>
      <c r="E1731" s="13">
        <v>2014</v>
      </c>
      <c r="F1731" s="13" t="s">
        <v>99</v>
      </c>
      <c r="G1731" s="23">
        <v>49870</v>
      </c>
      <c r="H1731" s="23">
        <v>117636</v>
      </c>
      <c r="I1731" s="45">
        <v>253146</v>
      </c>
      <c r="J1731" s="25">
        <v>0.9738</v>
      </c>
      <c r="K1731" s="25"/>
      <c r="L1731" s="25"/>
      <c r="M1731" s="25">
        <v>5.4399999999999997E-2</v>
      </c>
    </row>
    <row r="1732" spans="1:13">
      <c r="A1732" s="82" t="s">
        <v>152</v>
      </c>
      <c r="B1732" s="13" t="s">
        <v>74</v>
      </c>
      <c r="C1732" s="13" t="s">
        <v>63</v>
      </c>
      <c r="D1732" s="13">
        <v>2014</v>
      </c>
      <c r="E1732" s="13">
        <v>2014</v>
      </c>
      <c r="F1732" s="13" t="s">
        <v>99</v>
      </c>
      <c r="G1732" s="23">
        <v>9760</v>
      </c>
      <c r="H1732" s="23">
        <v>18566</v>
      </c>
      <c r="I1732" s="45">
        <v>52252</v>
      </c>
      <c r="J1732" s="25">
        <v>0.97370000000000001</v>
      </c>
      <c r="K1732" s="25"/>
      <c r="L1732" s="25"/>
      <c r="M1732" s="25">
        <v>9.2899999999999996E-2</v>
      </c>
    </row>
    <row r="1733" spans="1:13">
      <c r="A1733" s="82" t="s">
        <v>153</v>
      </c>
      <c r="B1733" s="13" t="s">
        <v>74</v>
      </c>
      <c r="C1733" s="13" t="s">
        <v>63</v>
      </c>
      <c r="D1733" s="13">
        <v>2014</v>
      </c>
      <c r="E1733" s="13">
        <v>2014</v>
      </c>
      <c r="F1733" s="13" t="s">
        <v>99</v>
      </c>
      <c r="G1733" s="23">
        <v>16081</v>
      </c>
      <c r="H1733" s="23">
        <v>32485</v>
      </c>
      <c r="I1733" s="45">
        <v>130896</v>
      </c>
      <c r="J1733" s="25">
        <v>0.96950000000000003</v>
      </c>
      <c r="K1733" s="25"/>
      <c r="L1733" s="25"/>
      <c r="M1733" s="25">
        <v>9.2899999999999996E-2</v>
      </c>
    </row>
    <row r="1734" spans="1:13">
      <c r="A1734" s="82" t="s">
        <v>154</v>
      </c>
      <c r="B1734" s="13" t="s">
        <v>74</v>
      </c>
      <c r="C1734" s="13" t="s">
        <v>63</v>
      </c>
      <c r="D1734" s="13">
        <v>2014</v>
      </c>
      <c r="E1734" s="13">
        <v>2014</v>
      </c>
      <c r="F1734" s="13" t="s">
        <v>99</v>
      </c>
      <c r="G1734" s="23">
        <v>16240</v>
      </c>
      <c r="H1734" s="23">
        <v>35963</v>
      </c>
      <c r="I1734" s="45">
        <v>117775</v>
      </c>
      <c r="J1734" s="25">
        <v>0.78010000000000002</v>
      </c>
      <c r="K1734" s="25"/>
      <c r="L1734" s="25"/>
      <c r="M1734" s="25">
        <v>9.2899999999999996E-2</v>
      </c>
    </row>
    <row r="1735" spans="1:13">
      <c r="A1735" s="82" t="s">
        <v>155</v>
      </c>
      <c r="B1735" s="13" t="s">
        <v>74</v>
      </c>
      <c r="C1735" s="13" t="s">
        <v>63</v>
      </c>
      <c r="D1735" s="13">
        <v>2014</v>
      </c>
      <c r="E1735" s="13">
        <v>2014</v>
      </c>
      <c r="F1735" s="13" t="s">
        <v>99</v>
      </c>
      <c r="G1735" s="23">
        <v>54995</v>
      </c>
      <c r="H1735" s="23">
        <v>113989</v>
      </c>
      <c r="I1735" s="45">
        <v>383805</v>
      </c>
      <c r="J1735" s="25">
        <v>0.97689999999999999</v>
      </c>
      <c r="K1735" s="25"/>
      <c r="L1735" s="25"/>
      <c r="M1735" s="25">
        <v>2.6200000000000001E-2</v>
      </c>
    </row>
    <row r="1736" spans="1:13">
      <c r="A1736" s="82" t="s">
        <v>156</v>
      </c>
      <c r="B1736" s="13" t="s">
        <v>74</v>
      </c>
      <c r="C1736" s="13" t="s">
        <v>63</v>
      </c>
      <c r="D1736" s="13">
        <v>2014</v>
      </c>
      <c r="E1736" s="13">
        <v>2014</v>
      </c>
      <c r="F1736" s="13" t="s">
        <v>99</v>
      </c>
      <c r="G1736" s="23">
        <v>12812</v>
      </c>
      <c r="H1736" s="23">
        <v>24802</v>
      </c>
      <c r="I1736" s="45">
        <v>65830</v>
      </c>
      <c r="J1736" s="25">
        <v>0.81950000000000001</v>
      </c>
      <c r="K1736" s="25"/>
      <c r="L1736" s="25"/>
      <c r="M1736" s="25">
        <v>9.2899999999999996E-2</v>
      </c>
    </row>
    <row r="1737" spans="1:13">
      <c r="A1737" s="82" t="s">
        <v>157</v>
      </c>
      <c r="B1737" s="13" t="s">
        <v>75</v>
      </c>
      <c r="C1737" s="13" t="s">
        <v>63</v>
      </c>
      <c r="D1737" s="13">
        <v>2014</v>
      </c>
      <c r="E1737" s="13">
        <v>2014</v>
      </c>
      <c r="F1737" s="13" t="s">
        <v>99</v>
      </c>
      <c r="G1737" s="23">
        <v>12581</v>
      </c>
      <c r="H1737" s="23">
        <v>24625</v>
      </c>
      <c r="I1737" s="45">
        <v>56944</v>
      </c>
      <c r="J1737" s="25">
        <v>0.9516</v>
      </c>
      <c r="K1737" s="25"/>
      <c r="L1737" s="25"/>
      <c r="M1737" s="25">
        <v>9.2899999999999996E-2</v>
      </c>
    </row>
    <row r="1738" spans="1:13">
      <c r="A1738" s="82" t="s">
        <v>158</v>
      </c>
      <c r="B1738" s="13" t="s">
        <v>75</v>
      </c>
      <c r="C1738" s="13" t="s">
        <v>63</v>
      </c>
      <c r="D1738" s="13">
        <v>2014</v>
      </c>
      <c r="E1738" s="13">
        <v>2014</v>
      </c>
      <c r="F1738" s="13" t="s">
        <v>99</v>
      </c>
      <c r="G1738" s="23">
        <v>175</v>
      </c>
      <c r="H1738" s="23">
        <v>312</v>
      </c>
      <c r="I1738" s="45">
        <v>732</v>
      </c>
      <c r="J1738" s="25">
        <v>1</v>
      </c>
      <c r="K1738" s="25"/>
      <c r="L1738" s="25"/>
      <c r="M1738" s="25">
        <v>9.2899999999999996E-2</v>
      </c>
    </row>
    <row r="1739" spans="1:13">
      <c r="A1739" s="82" t="s">
        <v>159</v>
      </c>
      <c r="B1739" s="13" t="s">
        <v>75</v>
      </c>
      <c r="C1739" s="13" t="s">
        <v>63</v>
      </c>
      <c r="D1739" s="13">
        <v>2014</v>
      </c>
      <c r="E1739" s="13">
        <v>2014</v>
      </c>
      <c r="F1739" s="13" t="s">
        <v>99</v>
      </c>
      <c r="G1739" s="23">
        <v>3210</v>
      </c>
      <c r="H1739" s="23">
        <v>7030</v>
      </c>
      <c r="I1739" s="45">
        <v>15227</v>
      </c>
      <c r="J1739" s="25">
        <v>1</v>
      </c>
      <c r="K1739" s="25"/>
      <c r="L1739" s="25"/>
      <c r="M1739" s="25">
        <v>9.2899999999999996E-2</v>
      </c>
    </row>
    <row r="1740" spans="1:13">
      <c r="A1740" s="82" t="s">
        <v>160</v>
      </c>
      <c r="B1740" s="13" t="s">
        <v>74</v>
      </c>
      <c r="C1740" s="13" t="s">
        <v>63</v>
      </c>
      <c r="D1740" s="13">
        <v>2014</v>
      </c>
      <c r="E1740" s="13">
        <v>2014</v>
      </c>
      <c r="F1740" s="13" t="s">
        <v>99</v>
      </c>
      <c r="G1740" s="23">
        <v>22200</v>
      </c>
      <c r="H1740" s="23">
        <v>43723</v>
      </c>
      <c r="I1740" s="45">
        <v>101668</v>
      </c>
      <c r="J1740" s="25">
        <v>0.93220000000000003</v>
      </c>
      <c r="K1740" s="25"/>
      <c r="L1740" s="25"/>
      <c r="M1740" s="25">
        <v>4.4000000000000003E-3</v>
      </c>
    </row>
    <row r="1741" spans="1:13">
      <c r="A1741" s="82" t="s">
        <v>161</v>
      </c>
      <c r="B1741" s="13" t="s">
        <v>74</v>
      </c>
      <c r="C1741" s="13" t="s">
        <v>63</v>
      </c>
      <c r="D1741" s="13">
        <v>2014</v>
      </c>
      <c r="E1741" s="13">
        <v>2014</v>
      </c>
      <c r="F1741" s="13" t="s">
        <v>99</v>
      </c>
      <c r="G1741" s="23">
        <v>19362</v>
      </c>
      <c r="H1741" s="23">
        <v>35457</v>
      </c>
      <c r="I1741" s="45">
        <v>107205</v>
      </c>
      <c r="J1741" s="25">
        <v>0.83720000000000006</v>
      </c>
      <c r="K1741" s="25"/>
      <c r="L1741" s="25"/>
      <c r="M1741" s="25">
        <v>9.2899999999999996E-2</v>
      </c>
    </row>
    <row r="1742" spans="1:13">
      <c r="A1742" s="82" t="s">
        <v>162</v>
      </c>
      <c r="B1742" s="13" t="s">
        <v>75</v>
      </c>
      <c r="C1742" s="13" t="s">
        <v>63</v>
      </c>
      <c r="D1742" s="13">
        <v>2014</v>
      </c>
      <c r="E1742" s="13">
        <v>2014</v>
      </c>
      <c r="F1742" s="13" t="s">
        <v>99</v>
      </c>
      <c r="G1742" s="23">
        <v>42537</v>
      </c>
      <c r="H1742" s="23">
        <v>92466</v>
      </c>
      <c r="I1742" s="45">
        <v>195201</v>
      </c>
      <c r="J1742" s="25">
        <v>0.9325</v>
      </c>
      <c r="K1742" s="25"/>
      <c r="L1742" s="25"/>
      <c r="M1742" s="25">
        <v>1.34E-2</v>
      </c>
    </row>
    <row r="1743" spans="1:13">
      <c r="A1743" s="82" t="s">
        <v>163</v>
      </c>
      <c r="B1743" s="13" t="s">
        <v>75</v>
      </c>
      <c r="C1743" s="13" t="s">
        <v>63</v>
      </c>
      <c r="D1743" s="13">
        <v>2014</v>
      </c>
      <c r="E1743" s="13">
        <v>2014</v>
      </c>
      <c r="F1743" s="13" t="s">
        <v>99</v>
      </c>
      <c r="G1743" s="23">
        <v>5665</v>
      </c>
      <c r="H1743" s="23">
        <v>13201</v>
      </c>
      <c r="I1743" s="45">
        <v>35176</v>
      </c>
      <c r="J1743" s="25">
        <v>0.97489999999999999</v>
      </c>
      <c r="K1743" s="25"/>
      <c r="L1743" s="25"/>
      <c r="M1743" s="25">
        <v>9.2899999999999996E-2</v>
      </c>
    </row>
    <row r="1744" spans="1:13">
      <c r="A1744" s="82" t="s">
        <v>164</v>
      </c>
      <c r="B1744" s="13" t="s">
        <v>75</v>
      </c>
      <c r="C1744" s="13" t="s">
        <v>63</v>
      </c>
      <c r="D1744" s="13">
        <v>2014</v>
      </c>
      <c r="E1744" s="13">
        <v>2014</v>
      </c>
      <c r="F1744" s="13" t="s">
        <v>99</v>
      </c>
      <c r="G1744" s="23">
        <v>4971</v>
      </c>
      <c r="H1744" s="23">
        <v>11045</v>
      </c>
      <c r="I1744" s="45">
        <v>24218</v>
      </c>
      <c r="J1744" s="25">
        <v>0.96970000000000001</v>
      </c>
      <c r="K1744" s="25"/>
      <c r="L1744" s="25"/>
      <c r="M1744" s="25">
        <v>9.2899999999999996E-2</v>
      </c>
    </row>
    <row r="1745" spans="1:30">
      <c r="A1745" s="82" t="s">
        <v>165</v>
      </c>
      <c r="B1745" s="13" t="s">
        <v>75</v>
      </c>
      <c r="C1745" s="13" t="s">
        <v>63</v>
      </c>
      <c r="D1745" s="13">
        <v>2014</v>
      </c>
      <c r="E1745" s="13">
        <v>2014</v>
      </c>
      <c r="F1745" s="13" t="s">
        <v>99</v>
      </c>
      <c r="G1745" s="23">
        <v>959</v>
      </c>
      <c r="H1745" s="23">
        <v>1790</v>
      </c>
      <c r="I1745" s="45">
        <v>4235</v>
      </c>
      <c r="J1745" s="25">
        <v>1</v>
      </c>
      <c r="K1745" s="25"/>
      <c r="L1745" s="25"/>
      <c r="M1745" s="25">
        <v>9.2899999999999996E-2</v>
      </c>
    </row>
    <row r="1746" spans="1:30">
      <c r="A1746" s="82" t="s">
        <v>166</v>
      </c>
      <c r="B1746" s="13" t="s">
        <v>74</v>
      </c>
      <c r="C1746" s="13" t="s">
        <v>63</v>
      </c>
      <c r="D1746" s="13">
        <v>2014</v>
      </c>
      <c r="E1746" s="13">
        <v>2014</v>
      </c>
      <c r="F1746" s="13" t="s">
        <v>99</v>
      </c>
      <c r="G1746" s="23">
        <v>51092</v>
      </c>
      <c r="H1746" s="23">
        <v>123978</v>
      </c>
      <c r="I1746" s="45">
        <v>221876</v>
      </c>
      <c r="J1746" s="25">
        <v>1</v>
      </c>
      <c r="K1746" s="25"/>
      <c r="L1746" s="25"/>
      <c r="M1746" s="25">
        <v>4.6100000000000002E-2</v>
      </c>
    </row>
    <row r="1747" spans="1:30">
      <c r="A1747" s="82" t="s">
        <v>167</v>
      </c>
      <c r="B1747" s="13" t="s">
        <v>75</v>
      </c>
      <c r="C1747" s="13" t="s">
        <v>63</v>
      </c>
      <c r="D1747" s="13">
        <v>2014</v>
      </c>
      <c r="E1747" s="13">
        <v>2014</v>
      </c>
      <c r="F1747" s="13" t="s">
        <v>99</v>
      </c>
      <c r="G1747" s="23">
        <v>3049</v>
      </c>
      <c r="H1747" s="23">
        <v>5600</v>
      </c>
      <c r="I1747" s="45">
        <v>13024</v>
      </c>
      <c r="J1747" s="25">
        <v>0.97760000000000002</v>
      </c>
      <c r="K1747" s="25"/>
      <c r="L1747" s="25"/>
      <c r="M1747" s="25">
        <v>9.2899999999999996E-2</v>
      </c>
    </row>
    <row r="1748" spans="1:30">
      <c r="A1748" s="82" t="s">
        <v>168</v>
      </c>
      <c r="B1748" s="13" t="s">
        <v>74</v>
      </c>
      <c r="C1748" s="13" t="s">
        <v>63</v>
      </c>
      <c r="D1748" s="13">
        <v>2014</v>
      </c>
      <c r="E1748" s="13">
        <v>2014</v>
      </c>
      <c r="F1748" s="13" t="s">
        <v>99</v>
      </c>
      <c r="G1748" s="23">
        <v>35016</v>
      </c>
      <c r="H1748" s="23">
        <v>71846</v>
      </c>
      <c r="I1748" s="45">
        <v>195620</v>
      </c>
      <c r="J1748" s="25">
        <v>0.97450000000000003</v>
      </c>
      <c r="K1748" s="25"/>
      <c r="L1748" s="25"/>
      <c r="M1748" s="25">
        <v>1.9199999999999998E-2</v>
      </c>
    </row>
    <row r="1749" spans="1:30">
      <c r="A1749" s="82" t="s">
        <v>169</v>
      </c>
      <c r="B1749" s="13" t="s">
        <v>74</v>
      </c>
      <c r="C1749" s="13" t="s">
        <v>63</v>
      </c>
      <c r="D1749" s="13">
        <v>2014</v>
      </c>
      <c r="E1749" s="13">
        <v>2014</v>
      </c>
      <c r="F1749" s="13" t="s">
        <v>99</v>
      </c>
      <c r="G1749" s="23">
        <v>8816</v>
      </c>
      <c r="H1749" s="23">
        <v>18624</v>
      </c>
      <c r="I1749" s="45">
        <v>47403</v>
      </c>
      <c r="J1749" s="25">
        <v>0.8</v>
      </c>
      <c r="K1749" s="25"/>
      <c r="L1749" s="25"/>
      <c r="M1749" s="25">
        <v>9.2899999999999996E-2</v>
      </c>
    </row>
    <row r="1750" spans="1:30">
      <c r="A1750" s="82" t="s">
        <v>170</v>
      </c>
      <c r="B1750" s="13" t="s">
        <v>75</v>
      </c>
      <c r="C1750" s="13" t="s">
        <v>63</v>
      </c>
      <c r="D1750" s="13">
        <v>2014</v>
      </c>
      <c r="E1750" s="13">
        <v>2014</v>
      </c>
      <c r="F1750" s="13" t="s">
        <v>99</v>
      </c>
      <c r="G1750" s="23">
        <v>5992</v>
      </c>
      <c r="H1750" s="23">
        <v>13363</v>
      </c>
      <c r="I1750" s="45">
        <v>27046</v>
      </c>
      <c r="J1750" s="25">
        <v>1</v>
      </c>
      <c r="K1750" s="25"/>
      <c r="L1750" s="25"/>
      <c r="M1750" s="25">
        <v>9.2899999999999996E-2</v>
      </c>
    </row>
    <row r="1751" spans="1:30">
      <c r="A1751" s="48" t="s">
        <v>276</v>
      </c>
      <c r="B1751" s="13" t="s">
        <v>66</v>
      </c>
      <c r="C1751" s="13" t="s">
        <v>184</v>
      </c>
      <c r="D1751" s="13">
        <v>2014</v>
      </c>
      <c r="E1751" s="13">
        <v>2014</v>
      </c>
      <c r="F1751" s="13" t="s">
        <v>99</v>
      </c>
      <c r="G1751" s="110"/>
      <c r="H1751" s="110"/>
      <c r="I1751" s="110"/>
      <c r="J1751" s="111"/>
      <c r="K1751" s="111"/>
      <c r="L1751" s="25">
        <v>0.254</v>
      </c>
      <c r="M1751" s="25">
        <v>5.3999999999999999E-2</v>
      </c>
    </row>
    <row r="1752" spans="1:30">
      <c r="A1752" s="48" t="s">
        <v>171</v>
      </c>
      <c r="B1752" s="13" t="s">
        <v>66</v>
      </c>
      <c r="C1752" s="13" t="s">
        <v>184</v>
      </c>
      <c r="D1752" s="13">
        <v>2014</v>
      </c>
      <c r="E1752" s="13">
        <v>2014</v>
      </c>
      <c r="F1752" s="13" t="s">
        <v>99</v>
      </c>
      <c r="G1752" s="23">
        <v>2067021</v>
      </c>
      <c r="H1752" s="23">
        <v>4465777</v>
      </c>
      <c r="I1752" s="45">
        <v>11364252</v>
      </c>
      <c r="J1752" s="25">
        <v>0.96870000000000001</v>
      </c>
      <c r="K1752" s="25"/>
      <c r="L1752" s="25"/>
      <c r="M1752" s="25">
        <v>4.8599999999999997E-2</v>
      </c>
      <c r="N1752" s="13"/>
      <c r="O1752" s="13"/>
      <c r="P1752" s="13"/>
      <c r="Q1752" s="13"/>
      <c r="R1752" s="13"/>
      <c r="S1752" s="13"/>
      <c r="T1752" s="13"/>
      <c r="U1752" s="13"/>
      <c r="V1752" s="13"/>
      <c r="W1752" s="13"/>
      <c r="X1752" s="13"/>
      <c r="Y1752" s="13"/>
      <c r="Z1752" s="13"/>
      <c r="AA1752" s="13"/>
      <c r="AB1752" s="13"/>
      <c r="AC1752" s="13"/>
      <c r="AD1752" s="13"/>
    </row>
    <row r="1753" spans="1:30">
      <c r="A1753" s="48" t="s">
        <v>172</v>
      </c>
      <c r="B1753" s="13" t="s">
        <v>74</v>
      </c>
      <c r="C1753" s="13" t="s">
        <v>184</v>
      </c>
      <c r="D1753" s="13">
        <v>2014</v>
      </c>
      <c r="E1753" s="13">
        <v>2014</v>
      </c>
      <c r="F1753" s="13" t="s">
        <v>99</v>
      </c>
      <c r="G1753" s="23">
        <v>64635</v>
      </c>
      <c r="H1753" s="23">
        <v>127203</v>
      </c>
      <c r="I1753" s="45">
        <v>381831</v>
      </c>
      <c r="J1753" s="25">
        <v>0.88300000000000001</v>
      </c>
      <c r="K1753" s="25"/>
      <c r="L1753" s="25"/>
      <c r="M1753" s="25">
        <v>3.09E-2</v>
      </c>
    </row>
    <row r="1754" spans="1:30">
      <c r="A1754" s="48" t="s">
        <v>173</v>
      </c>
      <c r="B1754" s="13" t="s">
        <v>75</v>
      </c>
      <c r="C1754" s="13" t="s">
        <v>184</v>
      </c>
      <c r="D1754" s="13">
        <v>2014</v>
      </c>
      <c r="E1754" s="13">
        <v>2014</v>
      </c>
      <c r="F1754" s="13" t="s">
        <v>99</v>
      </c>
      <c r="G1754" s="23">
        <v>117</v>
      </c>
      <c r="H1754" s="23">
        <v>195</v>
      </c>
      <c r="I1754" s="45">
        <v>357</v>
      </c>
      <c r="J1754" s="25">
        <v>1</v>
      </c>
      <c r="K1754" s="25"/>
      <c r="L1754" s="25"/>
      <c r="M1754" s="25">
        <v>8.6400000000000005E-2</v>
      </c>
    </row>
    <row r="1755" spans="1:30">
      <c r="A1755" s="48" t="s">
        <v>174</v>
      </c>
      <c r="B1755" s="13" t="s">
        <v>75</v>
      </c>
      <c r="C1755" s="13" t="s">
        <v>184</v>
      </c>
      <c r="D1755" s="13">
        <v>2014</v>
      </c>
      <c r="E1755" s="13">
        <v>2014</v>
      </c>
      <c r="F1755" s="13" t="s">
        <v>99</v>
      </c>
      <c r="G1755" s="23">
        <v>1790</v>
      </c>
      <c r="H1755" s="23">
        <v>3402</v>
      </c>
      <c r="I1755" s="45">
        <v>7090</v>
      </c>
      <c r="J1755" s="25">
        <v>0.97889999999999999</v>
      </c>
      <c r="K1755" s="25"/>
      <c r="L1755" s="25"/>
      <c r="M1755" s="25">
        <v>8.6400000000000005E-2</v>
      </c>
    </row>
    <row r="1756" spans="1:30">
      <c r="A1756" s="48" t="s">
        <v>175</v>
      </c>
      <c r="B1756" s="13" t="s">
        <v>75</v>
      </c>
      <c r="C1756" s="13" t="s">
        <v>184</v>
      </c>
      <c r="D1756" s="13">
        <v>2014</v>
      </c>
      <c r="E1756" s="13">
        <v>2014</v>
      </c>
      <c r="F1756" s="13" t="s">
        <v>99</v>
      </c>
      <c r="G1756" s="23">
        <v>15592</v>
      </c>
      <c r="H1756" s="23">
        <v>31078</v>
      </c>
      <c r="I1756" s="45">
        <v>72975</v>
      </c>
      <c r="J1756" s="25">
        <v>0.92149999999999999</v>
      </c>
      <c r="K1756" s="25"/>
      <c r="L1756" s="25"/>
      <c r="M1756" s="25">
        <v>8.6400000000000005E-2</v>
      </c>
    </row>
    <row r="1757" spans="1:30">
      <c r="A1757" s="48" t="s">
        <v>176</v>
      </c>
      <c r="B1757" s="13" t="s">
        <v>75</v>
      </c>
      <c r="C1757" s="13" t="s">
        <v>184</v>
      </c>
      <c r="D1757" s="13">
        <v>2014</v>
      </c>
      <c r="E1757" s="13">
        <v>2014</v>
      </c>
      <c r="F1757" s="13" t="s">
        <v>99</v>
      </c>
      <c r="G1757" s="23">
        <v>2713</v>
      </c>
      <c r="H1757" s="23">
        <v>5139</v>
      </c>
      <c r="I1757" s="45">
        <v>10416</v>
      </c>
      <c r="J1757" s="25">
        <v>0.99150000000000005</v>
      </c>
      <c r="K1757" s="25"/>
      <c r="L1757" s="25"/>
      <c r="M1757" s="25">
        <v>8.6400000000000005E-2</v>
      </c>
    </row>
    <row r="1758" spans="1:30">
      <c r="A1758" s="48" t="s">
        <v>177</v>
      </c>
      <c r="B1758" s="13" t="s">
        <v>75</v>
      </c>
      <c r="C1758" s="13" t="s">
        <v>184</v>
      </c>
      <c r="D1758" s="13">
        <v>2014</v>
      </c>
      <c r="E1758" s="13">
        <v>2014</v>
      </c>
      <c r="F1758" s="13" t="s">
        <v>99</v>
      </c>
      <c r="G1758" s="23">
        <v>743</v>
      </c>
      <c r="H1758" s="23">
        <v>1771</v>
      </c>
      <c r="I1758" s="45">
        <v>7745</v>
      </c>
      <c r="J1758" s="25">
        <v>0.90239999999999998</v>
      </c>
      <c r="K1758" s="25"/>
      <c r="L1758" s="25"/>
      <c r="M1758" s="25">
        <v>8.6400000000000005E-2</v>
      </c>
    </row>
    <row r="1759" spans="1:30">
      <c r="A1759" s="48" t="s">
        <v>178</v>
      </c>
      <c r="B1759" s="13" t="s">
        <v>74</v>
      </c>
      <c r="C1759" s="13" t="s">
        <v>184</v>
      </c>
      <c r="D1759" s="13">
        <v>2014</v>
      </c>
      <c r="E1759" s="13">
        <v>2014</v>
      </c>
      <c r="F1759" s="13" t="s">
        <v>99</v>
      </c>
      <c r="G1759" s="23">
        <v>35271</v>
      </c>
      <c r="H1759" s="23">
        <v>76135</v>
      </c>
      <c r="I1759" s="45">
        <v>227125</v>
      </c>
      <c r="J1759" s="25">
        <v>0.9647</v>
      </c>
      <c r="K1759" s="25"/>
      <c r="L1759" s="25"/>
      <c r="M1759" s="25">
        <v>4.07E-2</v>
      </c>
    </row>
    <row r="1760" spans="1:30">
      <c r="A1760" s="48" t="s">
        <v>179</v>
      </c>
      <c r="B1760" s="13" t="s">
        <v>75</v>
      </c>
      <c r="C1760" s="13" t="s">
        <v>184</v>
      </c>
      <c r="D1760" s="13">
        <v>2014</v>
      </c>
      <c r="E1760" s="13">
        <v>2014</v>
      </c>
      <c r="F1760" s="13" t="s">
        <v>99</v>
      </c>
      <c r="G1760" s="23">
        <v>2535</v>
      </c>
      <c r="H1760" s="23">
        <v>5196</v>
      </c>
      <c r="I1760" s="45">
        <v>10538</v>
      </c>
      <c r="J1760" s="25">
        <v>1</v>
      </c>
      <c r="K1760" s="25"/>
      <c r="L1760" s="25"/>
      <c r="M1760" s="25">
        <v>8.6400000000000005E-2</v>
      </c>
    </row>
    <row r="1761" spans="1:13">
      <c r="A1761" s="48" t="s">
        <v>180</v>
      </c>
      <c r="B1761" s="13" t="s">
        <v>75</v>
      </c>
      <c r="C1761" s="13" t="s">
        <v>184</v>
      </c>
      <c r="D1761" s="13">
        <v>2014</v>
      </c>
      <c r="E1761" s="13">
        <v>2014</v>
      </c>
      <c r="F1761" s="13" t="s">
        <v>99</v>
      </c>
      <c r="G1761" s="23">
        <v>6894</v>
      </c>
      <c r="H1761" s="23">
        <v>12516</v>
      </c>
      <c r="I1761" s="45">
        <v>32688</v>
      </c>
      <c r="J1761" s="25">
        <v>0.98150000000000004</v>
      </c>
      <c r="K1761" s="25"/>
      <c r="L1761" s="25"/>
      <c r="M1761" s="25">
        <v>8.6400000000000005E-2</v>
      </c>
    </row>
    <row r="1762" spans="1:13">
      <c r="A1762" s="82" t="s">
        <v>122</v>
      </c>
      <c r="B1762" s="13" t="s">
        <v>74</v>
      </c>
      <c r="C1762" s="13" t="s">
        <v>184</v>
      </c>
      <c r="D1762" s="13">
        <v>2014</v>
      </c>
      <c r="E1762" s="13">
        <v>2014</v>
      </c>
      <c r="F1762" s="13" t="s">
        <v>99</v>
      </c>
      <c r="G1762" s="23">
        <v>98161</v>
      </c>
      <c r="H1762" s="23">
        <v>230299</v>
      </c>
      <c r="I1762" s="45">
        <v>418906</v>
      </c>
      <c r="J1762" s="25">
        <v>0.96040000000000003</v>
      </c>
      <c r="K1762" s="25"/>
      <c r="L1762" s="25"/>
      <c r="M1762" s="25">
        <v>2.64E-2</v>
      </c>
    </row>
    <row r="1763" spans="1:13">
      <c r="A1763" s="82" t="s">
        <v>123</v>
      </c>
      <c r="B1763" s="13" t="s">
        <v>75</v>
      </c>
      <c r="C1763" s="13" t="s">
        <v>184</v>
      </c>
      <c r="D1763" s="13">
        <v>2014</v>
      </c>
      <c r="E1763" s="13">
        <v>2014</v>
      </c>
      <c r="F1763" s="13" t="s">
        <v>99</v>
      </c>
      <c r="G1763" s="23">
        <v>1516</v>
      </c>
      <c r="H1763" s="23">
        <v>3715</v>
      </c>
      <c r="I1763" s="45">
        <v>10496</v>
      </c>
      <c r="J1763" s="25">
        <v>1</v>
      </c>
      <c r="K1763" s="25"/>
      <c r="L1763" s="25"/>
      <c r="M1763" s="25">
        <v>8.6400000000000005E-2</v>
      </c>
    </row>
    <row r="1764" spans="1:13">
      <c r="A1764" s="82" t="s">
        <v>124</v>
      </c>
      <c r="B1764" s="13" t="s">
        <v>75</v>
      </c>
      <c r="C1764" s="13" t="s">
        <v>184</v>
      </c>
      <c r="D1764" s="13">
        <v>2014</v>
      </c>
      <c r="E1764" s="13">
        <v>2014</v>
      </c>
      <c r="F1764" s="13" t="s">
        <v>99</v>
      </c>
      <c r="G1764" s="23">
        <v>10320</v>
      </c>
      <c r="H1764" s="23">
        <v>18766</v>
      </c>
      <c r="I1764" s="45">
        <v>43439</v>
      </c>
      <c r="J1764" s="25">
        <v>0.9929</v>
      </c>
      <c r="K1764" s="25"/>
      <c r="L1764" s="25"/>
      <c r="M1764" s="25">
        <v>8.6400000000000005E-2</v>
      </c>
    </row>
    <row r="1765" spans="1:13">
      <c r="A1765" s="82" t="s">
        <v>125</v>
      </c>
      <c r="B1765" s="13" t="s">
        <v>75</v>
      </c>
      <c r="C1765" s="13" t="s">
        <v>184</v>
      </c>
      <c r="D1765" s="13">
        <v>2014</v>
      </c>
      <c r="E1765" s="13">
        <v>2014</v>
      </c>
      <c r="F1765" s="13" t="s">
        <v>99</v>
      </c>
      <c r="G1765" s="23">
        <v>15667</v>
      </c>
      <c r="H1765" s="23">
        <v>39609</v>
      </c>
      <c r="I1765" s="45">
        <v>80528</v>
      </c>
      <c r="J1765" s="25">
        <v>0.92979999999999996</v>
      </c>
      <c r="K1765" s="25"/>
      <c r="L1765" s="25"/>
      <c r="M1765" s="25">
        <v>8.6400000000000005E-2</v>
      </c>
    </row>
    <row r="1766" spans="1:13">
      <c r="A1766" s="82" t="s">
        <v>126</v>
      </c>
      <c r="B1766" s="13" t="s">
        <v>75</v>
      </c>
      <c r="C1766" s="13" t="s">
        <v>184</v>
      </c>
      <c r="D1766" s="13">
        <v>2014</v>
      </c>
      <c r="E1766" s="13">
        <v>2014</v>
      </c>
      <c r="F1766" s="13" t="s">
        <v>99</v>
      </c>
      <c r="G1766" s="23">
        <v>1073</v>
      </c>
      <c r="H1766" s="23">
        <v>2131</v>
      </c>
      <c r="I1766" s="45">
        <v>5030</v>
      </c>
      <c r="J1766" s="25">
        <v>1</v>
      </c>
      <c r="K1766" s="25"/>
      <c r="L1766" s="25"/>
      <c r="M1766" s="25">
        <v>8.6400000000000005E-2</v>
      </c>
    </row>
    <row r="1767" spans="1:13">
      <c r="A1767" s="82" t="s">
        <v>127</v>
      </c>
      <c r="B1767" s="13" t="s">
        <v>75</v>
      </c>
      <c r="C1767" s="13" t="s">
        <v>184</v>
      </c>
      <c r="D1767" s="13">
        <v>2014</v>
      </c>
      <c r="E1767" s="13">
        <v>2014</v>
      </c>
      <c r="F1767" s="13" t="s">
        <v>99</v>
      </c>
      <c r="G1767" s="23">
        <v>61625</v>
      </c>
      <c r="H1767" s="23">
        <v>147925</v>
      </c>
      <c r="I1767" s="45">
        <v>333430</v>
      </c>
      <c r="J1767" s="25">
        <v>0.99370000000000003</v>
      </c>
      <c r="K1767" s="25"/>
      <c r="L1767" s="25"/>
      <c r="M1767" s="25">
        <v>2.2200000000000001E-2</v>
      </c>
    </row>
    <row r="1768" spans="1:13">
      <c r="A1768" s="82" t="s">
        <v>128</v>
      </c>
      <c r="B1768" s="13" t="s">
        <v>75</v>
      </c>
      <c r="C1768" s="13" t="s">
        <v>184</v>
      </c>
      <c r="D1768" s="13">
        <v>2014</v>
      </c>
      <c r="E1768" s="13">
        <v>2014</v>
      </c>
      <c r="F1768" s="13" t="s">
        <v>99</v>
      </c>
      <c r="G1768" s="23">
        <v>10215</v>
      </c>
      <c r="H1768" s="23">
        <v>24118</v>
      </c>
      <c r="I1768" s="45">
        <v>49037</v>
      </c>
      <c r="J1768" s="25">
        <v>0.98719999999999997</v>
      </c>
      <c r="K1768" s="25"/>
      <c r="L1768" s="25"/>
      <c r="M1768" s="25">
        <v>8.6400000000000005E-2</v>
      </c>
    </row>
    <row r="1769" spans="1:13">
      <c r="A1769" s="82" t="s">
        <v>129</v>
      </c>
      <c r="B1769" s="13" t="s">
        <v>75</v>
      </c>
      <c r="C1769" s="13" t="s">
        <v>184</v>
      </c>
      <c r="D1769" s="13">
        <v>2014</v>
      </c>
      <c r="E1769" s="13">
        <v>2014</v>
      </c>
      <c r="F1769" s="13" t="s">
        <v>99</v>
      </c>
      <c r="G1769" s="23">
        <v>5457</v>
      </c>
      <c r="H1769" s="23">
        <v>10958</v>
      </c>
      <c r="I1769" s="45">
        <v>25693</v>
      </c>
      <c r="J1769" s="25">
        <v>0.83919999999999995</v>
      </c>
      <c r="K1769" s="25"/>
      <c r="L1769" s="25"/>
      <c r="M1769" s="25">
        <v>8.6400000000000005E-2</v>
      </c>
    </row>
    <row r="1770" spans="1:13">
      <c r="A1770" s="82" t="s">
        <v>130</v>
      </c>
      <c r="B1770" s="13" t="s">
        <v>75</v>
      </c>
      <c r="C1770" s="13" t="s">
        <v>184</v>
      </c>
      <c r="D1770" s="13">
        <v>2014</v>
      </c>
      <c r="E1770" s="13">
        <v>2014</v>
      </c>
      <c r="F1770" s="13" t="s">
        <v>99</v>
      </c>
      <c r="G1770" s="23">
        <v>1559</v>
      </c>
      <c r="H1770" s="23">
        <v>3226</v>
      </c>
      <c r="I1770" s="45">
        <v>6660</v>
      </c>
      <c r="J1770" s="25">
        <v>0.85140000000000005</v>
      </c>
      <c r="K1770" s="25"/>
      <c r="L1770" s="25"/>
      <c r="M1770" s="25">
        <v>8.6400000000000005E-2</v>
      </c>
    </row>
    <row r="1771" spans="1:13">
      <c r="A1771" s="82" t="s">
        <v>131</v>
      </c>
      <c r="B1771" s="13" t="s">
        <v>76</v>
      </c>
      <c r="C1771" s="13" t="s">
        <v>184</v>
      </c>
      <c r="D1771" s="13">
        <v>2014</v>
      </c>
      <c r="E1771" s="13">
        <v>2014</v>
      </c>
      <c r="F1771" s="13" t="s">
        <v>99</v>
      </c>
      <c r="G1771" s="23">
        <v>579436</v>
      </c>
      <c r="H1771" s="23">
        <v>1183724</v>
      </c>
      <c r="I1771" s="45">
        <v>3456075</v>
      </c>
      <c r="J1771" s="25">
        <v>0.97209999999999996</v>
      </c>
      <c r="K1771" s="25"/>
      <c r="L1771" s="25"/>
      <c r="M1771" s="25">
        <v>4.9099999999999998E-2</v>
      </c>
    </row>
    <row r="1772" spans="1:13">
      <c r="A1772" s="82" t="s">
        <v>132</v>
      </c>
      <c r="B1772" s="13" t="s">
        <v>75</v>
      </c>
      <c r="C1772" s="13" t="s">
        <v>184</v>
      </c>
      <c r="D1772" s="13">
        <v>2014</v>
      </c>
      <c r="E1772" s="13">
        <v>2014</v>
      </c>
      <c r="F1772" s="13" t="s">
        <v>99</v>
      </c>
      <c r="G1772" s="23">
        <v>11624</v>
      </c>
      <c r="H1772" s="23">
        <v>29170</v>
      </c>
      <c r="I1772" s="45">
        <v>62225</v>
      </c>
      <c r="J1772" s="25">
        <v>0.99750000000000005</v>
      </c>
      <c r="K1772" s="25"/>
      <c r="L1772" s="25"/>
      <c r="M1772" s="25">
        <v>8.6400000000000005E-2</v>
      </c>
    </row>
    <row r="1773" spans="1:13">
      <c r="A1773" s="82" t="s">
        <v>133</v>
      </c>
      <c r="B1773" s="13" t="s">
        <v>75</v>
      </c>
      <c r="C1773" s="13" t="s">
        <v>184</v>
      </c>
      <c r="D1773" s="13">
        <v>2014</v>
      </c>
      <c r="E1773" s="13">
        <v>2014</v>
      </c>
      <c r="F1773" s="13" t="s">
        <v>99</v>
      </c>
      <c r="G1773" s="23">
        <v>6180</v>
      </c>
      <c r="H1773" s="23">
        <v>10286</v>
      </c>
      <c r="I1773" s="45">
        <v>37328</v>
      </c>
      <c r="J1773" s="25">
        <v>0.9839</v>
      </c>
      <c r="K1773" s="25"/>
      <c r="L1773" s="25"/>
      <c r="M1773" s="25">
        <v>8.6400000000000005E-2</v>
      </c>
    </row>
    <row r="1774" spans="1:13">
      <c r="A1774" s="82" t="s">
        <v>134</v>
      </c>
      <c r="B1774" s="13" t="s">
        <v>75</v>
      </c>
      <c r="C1774" s="13" t="s">
        <v>184</v>
      </c>
      <c r="D1774" s="13">
        <v>2014</v>
      </c>
      <c r="E1774" s="13">
        <v>2014</v>
      </c>
      <c r="F1774" s="13" t="s">
        <v>99</v>
      </c>
      <c r="G1774" s="23">
        <v>1025</v>
      </c>
      <c r="H1774" s="23">
        <v>2027</v>
      </c>
      <c r="I1774" s="45">
        <v>4288</v>
      </c>
      <c r="J1774" s="25">
        <v>0.81130000000000002</v>
      </c>
      <c r="K1774" s="25"/>
      <c r="L1774" s="25"/>
      <c r="M1774" s="25">
        <v>8.6400000000000005E-2</v>
      </c>
    </row>
    <row r="1775" spans="1:13">
      <c r="A1775" s="82" t="s">
        <v>135</v>
      </c>
      <c r="B1775" s="13" t="s">
        <v>75</v>
      </c>
      <c r="C1775" s="13" t="s">
        <v>184</v>
      </c>
      <c r="D1775" s="13">
        <v>2014</v>
      </c>
      <c r="E1775" s="13">
        <v>2014</v>
      </c>
      <c r="F1775" s="13" t="s">
        <v>99</v>
      </c>
      <c r="G1775" s="23">
        <v>7646</v>
      </c>
      <c r="H1775" s="23">
        <v>14185</v>
      </c>
      <c r="I1775" s="45">
        <v>34680</v>
      </c>
      <c r="J1775" s="25">
        <v>0.99399999999999999</v>
      </c>
      <c r="K1775" s="25"/>
      <c r="L1775" s="25"/>
      <c r="M1775" s="25">
        <v>8.6400000000000005E-2</v>
      </c>
    </row>
    <row r="1776" spans="1:13">
      <c r="A1776" s="82" t="s">
        <v>136</v>
      </c>
      <c r="B1776" s="13" t="s">
        <v>75</v>
      </c>
      <c r="C1776" s="13" t="s">
        <v>184</v>
      </c>
      <c r="D1776" s="13">
        <v>2014</v>
      </c>
      <c r="E1776" s="13">
        <v>2014</v>
      </c>
      <c r="F1776" s="13" t="s">
        <v>99</v>
      </c>
      <c r="G1776" s="23">
        <v>24286</v>
      </c>
      <c r="H1776" s="23">
        <v>57592</v>
      </c>
      <c r="I1776" s="45">
        <v>119316</v>
      </c>
      <c r="J1776" s="25">
        <v>0.97989999999999999</v>
      </c>
      <c r="K1776" s="25"/>
      <c r="L1776" s="25"/>
      <c r="M1776" s="25">
        <v>1.21E-2</v>
      </c>
    </row>
    <row r="1777" spans="1:13">
      <c r="A1777" s="82" t="s">
        <v>137</v>
      </c>
      <c r="B1777" s="13" t="s">
        <v>75</v>
      </c>
      <c r="C1777" s="13" t="s">
        <v>184</v>
      </c>
      <c r="D1777" s="13">
        <v>2014</v>
      </c>
      <c r="E1777" s="13">
        <v>2014</v>
      </c>
      <c r="F1777" s="13" t="s">
        <v>99</v>
      </c>
      <c r="G1777" s="23">
        <v>465</v>
      </c>
      <c r="H1777" s="23">
        <v>996</v>
      </c>
      <c r="I1777" s="45">
        <v>2765</v>
      </c>
      <c r="J1777" s="25">
        <v>0.92310000000000003</v>
      </c>
      <c r="K1777" s="25"/>
      <c r="L1777" s="25"/>
      <c r="M1777" s="25">
        <v>8.6400000000000005E-2</v>
      </c>
    </row>
    <row r="1778" spans="1:13">
      <c r="A1778" s="82" t="s">
        <v>138</v>
      </c>
      <c r="B1778" s="13" t="s">
        <v>75</v>
      </c>
      <c r="C1778" s="13" t="s">
        <v>184</v>
      </c>
      <c r="D1778" s="13">
        <v>2014</v>
      </c>
      <c r="E1778" s="13">
        <v>2014</v>
      </c>
      <c r="F1778" s="13" t="s">
        <v>99</v>
      </c>
      <c r="G1778" s="23">
        <v>554</v>
      </c>
      <c r="H1778" s="23">
        <v>898</v>
      </c>
      <c r="I1778" s="45">
        <v>3002</v>
      </c>
      <c r="J1778" s="25">
        <v>0.9778</v>
      </c>
      <c r="K1778" s="25"/>
      <c r="L1778" s="25"/>
      <c r="M1778" s="25">
        <v>8.6400000000000005E-2</v>
      </c>
    </row>
    <row r="1779" spans="1:13">
      <c r="A1779" s="82" t="s">
        <v>139</v>
      </c>
      <c r="B1779" s="13" t="s">
        <v>75</v>
      </c>
      <c r="C1779" s="13" t="s">
        <v>184</v>
      </c>
      <c r="D1779" s="13">
        <v>2014</v>
      </c>
      <c r="E1779" s="13">
        <v>2014</v>
      </c>
      <c r="F1779" s="13" t="s">
        <v>99</v>
      </c>
      <c r="G1779" s="23">
        <v>22309</v>
      </c>
      <c r="H1779" s="23">
        <v>50580</v>
      </c>
      <c r="I1779" s="45">
        <v>145783</v>
      </c>
      <c r="J1779" s="25">
        <v>1</v>
      </c>
      <c r="K1779" s="25"/>
      <c r="L1779" s="25"/>
      <c r="M1779" s="25">
        <v>7.9399999999999998E-2</v>
      </c>
    </row>
    <row r="1780" spans="1:13">
      <c r="A1780" s="82" t="s">
        <v>140</v>
      </c>
      <c r="B1780" s="13" t="s">
        <v>75</v>
      </c>
      <c r="C1780" s="13" t="s">
        <v>184</v>
      </c>
      <c r="D1780" s="13">
        <v>2014</v>
      </c>
      <c r="E1780" s="13">
        <v>2014</v>
      </c>
      <c r="F1780" s="13" t="s">
        <v>99</v>
      </c>
      <c r="G1780" s="23">
        <v>3530</v>
      </c>
      <c r="H1780" s="23">
        <v>7375</v>
      </c>
      <c r="I1780" s="45">
        <v>27974</v>
      </c>
      <c r="J1780" s="25">
        <v>0.98040000000000005</v>
      </c>
      <c r="K1780" s="25"/>
      <c r="L1780" s="25"/>
      <c r="M1780" s="25">
        <v>8.6400000000000005E-2</v>
      </c>
    </row>
    <row r="1781" spans="1:13">
      <c r="A1781" s="82" t="s">
        <v>141</v>
      </c>
      <c r="B1781" s="13" t="s">
        <v>75</v>
      </c>
      <c r="C1781" s="13" t="s">
        <v>184</v>
      </c>
      <c r="D1781" s="13">
        <v>2014</v>
      </c>
      <c r="E1781" s="13">
        <v>2014</v>
      </c>
      <c r="F1781" s="13" t="s">
        <v>99</v>
      </c>
      <c r="G1781" s="23">
        <v>4277</v>
      </c>
      <c r="H1781" s="23">
        <v>7915</v>
      </c>
      <c r="I1781" s="45">
        <v>20663</v>
      </c>
      <c r="J1781" s="25">
        <v>0.99570000000000003</v>
      </c>
      <c r="K1781" s="25"/>
      <c r="L1781" s="25"/>
      <c r="M1781" s="25">
        <v>8.6400000000000005E-2</v>
      </c>
    </row>
    <row r="1782" spans="1:13">
      <c r="A1782" s="82" t="s">
        <v>142</v>
      </c>
      <c r="B1782" s="13" t="s">
        <v>74</v>
      </c>
      <c r="C1782" s="13" t="s">
        <v>184</v>
      </c>
      <c r="D1782" s="13">
        <v>2014</v>
      </c>
      <c r="E1782" s="13">
        <v>2014</v>
      </c>
      <c r="F1782" s="13" t="s">
        <v>99</v>
      </c>
      <c r="G1782" s="23">
        <v>117085</v>
      </c>
      <c r="H1782" s="23">
        <v>271022</v>
      </c>
      <c r="I1782" s="45">
        <v>759019</v>
      </c>
      <c r="J1782" s="25">
        <v>0.97019999999999995</v>
      </c>
      <c r="K1782" s="25"/>
      <c r="L1782" s="25"/>
      <c r="M1782" s="25">
        <v>3.2000000000000001E-2</v>
      </c>
    </row>
    <row r="1783" spans="1:13">
      <c r="A1783" s="82" t="s">
        <v>143</v>
      </c>
      <c r="B1783" s="13" t="s">
        <v>74</v>
      </c>
      <c r="C1783" s="13" t="s">
        <v>184</v>
      </c>
      <c r="D1783" s="13">
        <v>2014</v>
      </c>
      <c r="E1783" s="13">
        <v>2014</v>
      </c>
      <c r="F1783" s="13" t="s">
        <v>99</v>
      </c>
      <c r="G1783" s="23">
        <v>9277</v>
      </c>
      <c r="H1783" s="23">
        <v>18543</v>
      </c>
      <c r="I1783" s="45">
        <v>53969</v>
      </c>
      <c r="J1783" s="25">
        <v>0.99180000000000001</v>
      </c>
      <c r="K1783" s="25"/>
      <c r="L1783" s="25"/>
      <c r="M1783" s="25">
        <v>8.6400000000000005E-2</v>
      </c>
    </row>
    <row r="1784" spans="1:13">
      <c r="A1784" s="82" t="s">
        <v>144</v>
      </c>
      <c r="B1784" s="13" t="s">
        <v>75</v>
      </c>
      <c r="C1784" s="13" t="s">
        <v>184</v>
      </c>
      <c r="D1784" s="13">
        <v>2014</v>
      </c>
      <c r="E1784" s="13">
        <v>2014</v>
      </c>
      <c r="F1784" s="13" t="s">
        <v>99</v>
      </c>
      <c r="G1784" s="23">
        <v>970</v>
      </c>
      <c r="H1784" s="23">
        <v>1890</v>
      </c>
      <c r="I1784" s="45">
        <v>4925</v>
      </c>
      <c r="J1784" s="25">
        <v>0.97499999999999998</v>
      </c>
      <c r="K1784" s="25"/>
      <c r="L1784" s="25"/>
      <c r="M1784" s="25">
        <v>8.6400000000000005E-2</v>
      </c>
    </row>
    <row r="1785" spans="1:13">
      <c r="A1785" s="82" t="s">
        <v>145</v>
      </c>
      <c r="B1785" s="13" t="s">
        <v>75</v>
      </c>
      <c r="C1785" s="13" t="s">
        <v>184</v>
      </c>
      <c r="D1785" s="13">
        <v>2014</v>
      </c>
      <c r="E1785" s="13">
        <v>2014</v>
      </c>
      <c r="F1785" s="13" t="s">
        <v>99</v>
      </c>
      <c r="G1785" s="23">
        <v>123420</v>
      </c>
      <c r="H1785" s="23">
        <v>288117</v>
      </c>
      <c r="I1785" s="45">
        <v>675019</v>
      </c>
      <c r="J1785" s="25">
        <v>0.99570000000000003</v>
      </c>
      <c r="K1785" s="25"/>
      <c r="L1785" s="25"/>
      <c r="M1785" s="25">
        <v>3.49E-2</v>
      </c>
    </row>
    <row r="1786" spans="1:13">
      <c r="A1786" s="82" t="s">
        <v>146</v>
      </c>
      <c r="B1786" s="13" t="s">
        <v>74</v>
      </c>
      <c r="C1786" s="13" t="s">
        <v>184</v>
      </c>
      <c r="D1786" s="13">
        <v>2014</v>
      </c>
      <c r="E1786" s="13">
        <v>2014</v>
      </c>
      <c r="F1786" s="13" t="s">
        <v>99</v>
      </c>
      <c r="G1786" s="23">
        <v>101074</v>
      </c>
      <c r="H1786" s="23">
        <v>217298</v>
      </c>
      <c r="I1786" s="45">
        <v>473172</v>
      </c>
      <c r="J1786" s="25">
        <v>0.98519999999999996</v>
      </c>
      <c r="K1786" s="25"/>
      <c r="L1786" s="25"/>
      <c r="M1786" s="25">
        <v>3.0000000000000001E-3</v>
      </c>
    </row>
    <row r="1787" spans="1:13">
      <c r="A1787" s="82" t="s">
        <v>147</v>
      </c>
      <c r="B1787" s="13" t="s">
        <v>75</v>
      </c>
      <c r="C1787" s="13" t="s">
        <v>184</v>
      </c>
      <c r="D1787" s="13">
        <v>2014</v>
      </c>
      <c r="E1787" s="13">
        <v>2014</v>
      </c>
      <c r="F1787" s="13" t="s">
        <v>99</v>
      </c>
      <c r="G1787" s="23">
        <v>2707</v>
      </c>
      <c r="H1787" s="23">
        <v>6237</v>
      </c>
      <c r="I1787" s="45">
        <v>15891</v>
      </c>
      <c r="J1787" s="25">
        <v>1</v>
      </c>
      <c r="K1787" s="25"/>
      <c r="L1787" s="25"/>
      <c r="M1787" s="25">
        <v>8.6400000000000005E-2</v>
      </c>
    </row>
    <row r="1788" spans="1:13">
      <c r="A1788" s="82" t="s">
        <v>148</v>
      </c>
      <c r="B1788" s="13" t="s">
        <v>75</v>
      </c>
      <c r="C1788" s="13" t="s">
        <v>184</v>
      </c>
      <c r="D1788" s="13">
        <v>2014</v>
      </c>
      <c r="E1788" s="13">
        <v>2014</v>
      </c>
      <c r="F1788" s="13" t="s">
        <v>99</v>
      </c>
      <c r="G1788" s="23">
        <v>171326</v>
      </c>
      <c r="H1788" s="23">
        <v>389933</v>
      </c>
      <c r="I1788" s="45">
        <v>744380</v>
      </c>
      <c r="J1788" s="25">
        <v>0.99950000000000006</v>
      </c>
      <c r="K1788" s="25"/>
      <c r="L1788" s="25"/>
      <c r="M1788" s="25">
        <v>1.72E-2</v>
      </c>
    </row>
    <row r="1789" spans="1:13">
      <c r="A1789" s="82" t="s">
        <v>149</v>
      </c>
      <c r="B1789" s="13" t="s">
        <v>74</v>
      </c>
      <c r="C1789" s="13" t="s">
        <v>184</v>
      </c>
      <c r="D1789" s="13">
        <v>2014</v>
      </c>
      <c r="E1789" s="13">
        <v>2014</v>
      </c>
      <c r="F1789" s="13" t="s">
        <v>99</v>
      </c>
      <c r="G1789" s="23">
        <v>134592</v>
      </c>
      <c r="H1789" s="23">
        <v>301343</v>
      </c>
      <c r="I1789" s="45">
        <v>716677</v>
      </c>
      <c r="J1789" s="25">
        <v>0.9264</v>
      </c>
      <c r="K1789" s="25"/>
      <c r="L1789" s="25"/>
      <c r="M1789" s="25">
        <v>4.36E-2</v>
      </c>
    </row>
    <row r="1790" spans="1:13">
      <c r="A1790" s="82" t="s">
        <v>150</v>
      </c>
      <c r="B1790" s="13" t="s">
        <v>74</v>
      </c>
      <c r="C1790" s="13" t="s">
        <v>184</v>
      </c>
      <c r="D1790" s="13">
        <v>2014</v>
      </c>
      <c r="E1790" s="13">
        <v>2014</v>
      </c>
      <c r="F1790" s="13" t="s">
        <v>99</v>
      </c>
      <c r="G1790" s="23">
        <v>33145</v>
      </c>
      <c r="H1790" s="23">
        <v>54198</v>
      </c>
      <c r="I1790" s="45">
        <v>207141</v>
      </c>
      <c r="J1790" s="25">
        <v>0.96209999999999996</v>
      </c>
      <c r="K1790" s="25"/>
      <c r="L1790" s="25"/>
      <c r="M1790" s="25">
        <v>4.9099999999999998E-2</v>
      </c>
    </row>
    <row r="1791" spans="1:13">
      <c r="A1791" s="82" t="s">
        <v>151</v>
      </c>
      <c r="B1791" s="13" t="s">
        <v>75</v>
      </c>
      <c r="C1791" s="13" t="s">
        <v>184</v>
      </c>
      <c r="D1791" s="13">
        <v>2014</v>
      </c>
      <c r="E1791" s="13">
        <v>2014</v>
      </c>
      <c r="F1791" s="13" t="s">
        <v>99</v>
      </c>
      <c r="G1791" s="23">
        <v>50043</v>
      </c>
      <c r="H1791" s="23">
        <v>117661</v>
      </c>
      <c r="I1791" s="45">
        <v>256760</v>
      </c>
      <c r="J1791" s="25">
        <v>0.98540000000000005</v>
      </c>
      <c r="K1791" s="25"/>
      <c r="L1791" s="25"/>
      <c r="M1791" s="25">
        <v>5.3800000000000001E-2</v>
      </c>
    </row>
    <row r="1792" spans="1:13">
      <c r="A1792" s="82" t="s">
        <v>152</v>
      </c>
      <c r="B1792" s="13" t="s">
        <v>74</v>
      </c>
      <c r="C1792" s="13" t="s">
        <v>184</v>
      </c>
      <c r="D1792" s="13">
        <v>2014</v>
      </c>
      <c r="E1792" s="13">
        <v>2014</v>
      </c>
      <c r="F1792" s="13" t="s">
        <v>99</v>
      </c>
      <c r="G1792" s="23">
        <v>9717</v>
      </c>
      <c r="H1792" s="23">
        <v>18262</v>
      </c>
      <c r="I1792" s="45">
        <v>53135</v>
      </c>
      <c r="J1792" s="25">
        <v>0.96679999999999999</v>
      </c>
      <c r="K1792" s="25"/>
      <c r="L1792" s="25"/>
      <c r="M1792" s="25">
        <v>8.6400000000000005E-2</v>
      </c>
    </row>
    <row r="1793" spans="1:13">
      <c r="A1793" s="82" t="s">
        <v>153</v>
      </c>
      <c r="B1793" s="13" t="s">
        <v>74</v>
      </c>
      <c r="C1793" s="13" t="s">
        <v>184</v>
      </c>
      <c r="D1793" s="13">
        <v>2014</v>
      </c>
      <c r="E1793" s="13">
        <v>2014</v>
      </c>
      <c r="F1793" s="13" t="s">
        <v>99</v>
      </c>
      <c r="G1793" s="23">
        <v>16169</v>
      </c>
      <c r="H1793" s="23">
        <v>32596</v>
      </c>
      <c r="I1793" s="45">
        <v>132975</v>
      </c>
      <c r="J1793" s="25">
        <v>0.97399999999999998</v>
      </c>
      <c r="K1793" s="25"/>
      <c r="L1793" s="25"/>
      <c r="M1793" s="25">
        <v>8.6400000000000005E-2</v>
      </c>
    </row>
    <row r="1794" spans="1:13">
      <c r="A1794" s="82" t="s">
        <v>154</v>
      </c>
      <c r="B1794" s="13" t="s">
        <v>74</v>
      </c>
      <c r="C1794" s="13" t="s">
        <v>184</v>
      </c>
      <c r="D1794" s="13">
        <v>2014</v>
      </c>
      <c r="E1794" s="13">
        <v>2014</v>
      </c>
      <c r="F1794" s="13" t="s">
        <v>99</v>
      </c>
      <c r="G1794" s="23">
        <v>16003</v>
      </c>
      <c r="H1794" s="23">
        <v>35176</v>
      </c>
      <c r="I1794" s="45">
        <v>118893</v>
      </c>
      <c r="J1794" s="25">
        <v>0.91459999999999997</v>
      </c>
      <c r="K1794" s="25"/>
      <c r="L1794" s="25"/>
      <c r="M1794" s="25">
        <v>8.6400000000000005E-2</v>
      </c>
    </row>
    <row r="1795" spans="1:13">
      <c r="A1795" s="82" t="s">
        <v>155</v>
      </c>
      <c r="B1795" s="13" t="s">
        <v>74</v>
      </c>
      <c r="C1795" s="13" t="s">
        <v>184</v>
      </c>
      <c r="D1795" s="13">
        <v>2014</v>
      </c>
      <c r="E1795" s="13">
        <v>2014</v>
      </c>
      <c r="F1795" s="13" t="s">
        <v>99</v>
      </c>
      <c r="G1795" s="23">
        <v>55270</v>
      </c>
      <c r="H1795" s="23">
        <v>113657</v>
      </c>
      <c r="I1795" s="45">
        <v>388250</v>
      </c>
      <c r="J1795" s="25">
        <v>0.97650000000000003</v>
      </c>
      <c r="K1795" s="25"/>
      <c r="L1795" s="25"/>
      <c r="M1795" s="25">
        <v>2.7300000000000001E-2</v>
      </c>
    </row>
    <row r="1796" spans="1:13">
      <c r="A1796" s="82" t="s">
        <v>156</v>
      </c>
      <c r="B1796" s="13" t="s">
        <v>74</v>
      </c>
      <c r="C1796" s="13" t="s">
        <v>184</v>
      </c>
      <c r="D1796" s="13">
        <v>2014</v>
      </c>
      <c r="E1796" s="13">
        <v>2014</v>
      </c>
      <c r="F1796" s="13" t="s">
        <v>99</v>
      </c>
      <c r="G1796" s="23">
        <v>12630</v>
      </c>
      <c r="H1796" s="23">
        <v>24295</v>
      </c>
      <c r="I1796" s="45">
        <v>66561</v>
      </c>
      <c r="J1796" s="25">
        <v>0.84789999999999999</v>
      </c>
      <c r="K1796" s="25"/>
      <c r="L1796" s="25"/>
      <c r="M1796" s="25">
        <v>8.6400000000000005E-2</v>
      </c>
    </row>
    <row r="1797" spans="1:13">
      <c r="A1797" s="82" t="s">
        <v>157</v>
      </c>
      <c r="B1797" s="13" t="s">
        <v>75</v>
      </c>
      <c r="C1797" s="13" t="s">
        <v>184</v>
      </c>
      <c r="D1797" s="13">
        <v>2014</v>
      </c>
      <c r="E1797" s="13">
        <v>2014</v>
      </c>
      <c r="F1797" s="13" t="s">
        <v>99</v>
      </c>
      <c r="G1797" s="23">
        <v>12696</v>
      </c>
      <c r="H1797" s="23">
        <v>24720</v>
      </c>
      <c r="I1797" s="45">
        <v>57738</v>
      </c>
      <c r="J1797" s="25">
        <v>0.98640000000000005</v>
      </c>
      <c r="K1797" s="25"/>
      <c r="L1797" s="25"/>
      <c r="M1797" s="25">
        <v>8.6400000000000005E-2</v>
      </c>
    </row>
    <row r="1798" spans="1:13">
      <c r="A1798" s="82" t="s">
        <v>158</v>
      </c>
      <c r="B1798" s="13" t="s">
        <v>75</v>
      </c>
      <c r="C1798" s="13" t="s">
        <v>184</v>
      </c>
      <c r="D1798" s="13">
        <v>2014</v>
      </c>
      <c r="E1798" s="13">
        <v>2014</v>
      </c>
      <c r="F1798" s="13" t="s">
        <v>99</v>
      </c>
      <c r="G1798" s="23">
        <v>171</v>
      </c>
      <c r="H1798" s="23">
        <v>305</v>
      </c>
      <c r="I1798" s="45">
        <v>736</v>
      </c>
      <c r="J1798" s="25">
        <v>1</v>
      </c>
      <c r="K1798" s="25"/>
      <c r="L1798" s="25"/>
      <c r="M1798" s="25">
        <v>8.6400000000000005E-2</v>
      </c>
    </row>
    <row r="1799" spans="1:13">
      <c r="A1799" s="82" t="s">
        <v>159</v>
      </c>
      <c r="B1799" s="13" t="s">
        <v>75</v>
      </c>
      <c r="C1799" s="13" t="s">
        <v>184</v>
      </c>
      <c r="D1799" s="13">
        <v>2014</v>
      </c>
      <c r="E1799" s="13">
        <v>2014</v>
      </c>
      <c r="F1799" s="13" t="s">
        <v>99</v>
      </c>
      <c r="G1799" s="23">
        <v>3218</v>
      </c>
      <c r="H1799" s="23">
        <v>6993</v>
      </c>
      <c r="I1799" s="45">
        <v>15403</v>
      </c>
      <c r="J1799" s="25">
        <v>1</v>
      </c>
      <c r="K1799" s="25"/>
      <c r="L1799" s="25"/>
      <c r="M1799" s="25">
        <v>8.6400000000000005E-2</v>
      </c>
    </row>
    <row r="1800" spans="1:13">
      <c r="A1800" s="82" t="s">
        <v>160</v>
      </c>
      <c r="B1800" s="13" t="s">
        <v>74</v>
      </c>
      <c r="C1800" s="13" t="s">
        <v>184</v>
      </c>
      <c r="D1800" s="13">
        <v>2014</v>
      </c>
      <c r="E1800" s="13">
        <v>2014</v>
      </c>
      <c r="F1800" s="13" t="s">
        <v>99</v>
      </c>
      <c r="G1800" s="23">
        <v>22321</v>
      </c>
      <c r="H1800" s="23">
        <v>43621</v>
      </c>
      <c r="I1800" s="45">
        <v>103179</v>
      </c>
      <c r="J1800" s="25">
        <v>0.93659999999999999</v>
      </c>
      <c r="K1800" s="25"/>
      <c r="L1800" s="25"/>
      <c r="M1800" s="25">
        <v>9.7000000000000003E-3</v>
      </c>
    </row>
    <row r="1801" spans="1:13">
      <c r="A1801" s="82" t="s">
        <v>161</v>
      </c>
      <c r="B1801" s="13" t="s">
        <v>74</v>
      </c>
      <c r="C1801" s="13" t="s">
        <v>184</v>
      </c>
      <c r="D1801" s="13">
        <v>2014</v>
      </c>
      <c r="E1801" s="13">
        <v>2014</v>
      </c>
      <c r="F1801" s="13" t="s">
        <v>99</v>
      </c>
      <c r="G1801" s="23">
        <v>19312</v>
      </c>
      <c r="H1801" s="23">
        <v>35290</v>
      </c>
      <c r="I1801" s="45">
        <v>108416</v>
      </c>
      <c r="J1801" s="25">
        <v>0.84130000000000005</v>
      </c>
      <c r="K1801" s="25"/>
      <c r="L1801" s="25"/>
      <c r="M1801" s="25">
        <v>8.6400000000000005E-2</v>
      </c>
    </row>
    <row r="1802" spans="1:13">
      <c r="A1802" s="82" t="s">
        <v>162</v>
      </c>
      <c r="B1802" s="13" t="s">
        <v>75</v>
      </c>
      <c r="C1802" s="13" t="s">
        <v>184</v>
      </c>
      <c r="D1802" s="13">
        <v>2014</v>
      </c>
      <c r="E1802" s="13">
        <v>2014</v>
      </c>
      <c r="F1802" s="13" t="s">
        <v>99</v>
      </c>
      <c r="G1802" s="23">
        <v>42838</v>
      </c>
      <c r="H1802" s="23">
        <v>92837</v>
      </c>
      <c r="I1802" s="45">
        <v>198100</v>
      </c>
      <c r="J1802" s="25">
        <v>0.93600000000000005</v>
      </c>
      <c r="K1802" s="25"/>
      <c r="L1802" s="25"/>
      <c r="M1802" s="25">
        <v>1.66E-2</v>
      </c>
    </row>
    <row r="1803" spans="1:13">
      <c r="A1803" s="82" t="s">
        <v>163</v>
      </c>
      <c r="B1803" s="13" t="s">
        <v>75</v>
      </c>
      <c r="C1803" s="13" t="s">
        <v>184</v>
      </c>
      <c r="D1803" s="13">
        <v>2014</v>
      </c>
      <c r="E1803" s="13">
        <v>2014</v>
      </c>
      <c r="F1803" s="13" t="s">
        <v>99</v>
      </c>
      <c r="G1803" s="23">
        <v>5660</v>
      </c>
      <c r="H1803" s="23">
        <v>13173</v>
      </c>
      <c r="I1803" s="45">
        <v>35457</v>
      </c>
      <c r="J1803" s="25">
        <v>0.98799999999999999</v>
      </c>
      <c r="K1803" s="25"/>
      <c r="L1803" s="25"/>
      <c r="M1803" s="25">
        <v>8.6400000000000005E-2</v>
      </c>
    </row>
    <row r="1804" spans="1:13">
      <c r="A1804" s="82" t="s">
        <v>164</v>
      </c>
      <c r="B1804" s="13" t="s">
        <v>75</v>
      </c>
      <c r="C1804" s="13" t="s">
        <v>184</v>
      </c>
      <c r="D1804" s="13">
        <v>2014</v>
      </c>
      <c r="E1804" s="13">
        <v>2014</v>
      </c>
      <c r="F1804" s="13" t="s">
        <v>99</v>
      </c>
      <c r="G1804" s="23">
        <v>4996</v>
      </c>
      <c r="H1804" s="23">
        <v>11142</v>
      </c>
      <c r="I1804" s="45">
        <v>24651</v>
      </c>
      <c r="J1804" s="25">
        <v>0.98229999999999995</v>
      </c>
      <c r="K1804" s="25"/>
      <c r="L1804" s="25"/>
      <c r="M1804" s="25">
        <v>8.6400000000000005E-2</v>
      </c>
    </row>
    <row r="1805" spans="1:13">
      <c r="A1805" s="82" t="s">
        <v>165</v>
      </c>
      <c r="B1805" s="13" t="s">
        <v>75</v>
      </c>
      <c r="C1805" s="13" t="s">
        <v>184</v>
      </c>
      <c r="D1805" s="13">
        <v>2014</v>
      </c>
      <c r="E1805" s="13">
        <v>2014</v>
      </c>
      <c r="F1805" s="13" t="s">
        <v>99</v>
      </c>
      <c r="G1805" s="23">
        <v>969</v>
      </c>
      <c r="H1805" s="23">
        <v>1790</v>
      </c>
      <c r="I1805" s="45">
        <v>4275</v>
      </c>
      <c r="J1805" s="25">
        <v>0.98250000000000004</v>
      </c>
      <c r="K1805" s="25"/>
      <c r="L1805" s="25"/>
      <c r="M1805" s="25">
        <v>8.6400000000000005E-2</v>
      </c>
    </row>
    <row r="1806" spans="1:13">
      <c r="A1806" s="82" t="s">
        <v>166</v>
      </c>
      <c r="B1806" s="13" t="s">
        <v>74</v>
      </c>
      <c r="C1806" s="13" t="s">
        <v>184</v>
      </c>
      <c r="D1806" s="13">
        <v>2014</v>
      </c>
      <c r="E1806" s="13">
        <v>2014</v>
      </c>
      <c r="F1806" s="13" t="s">
        <v>99</v>
      </c>
      <c r="G1806" s="23">
        <v>51229</v>
      </c>
      <c r="H1806" s="23">
        <v>123111</v>
      </c>
      <c r="I1806" s="45">
        <v>224551</v>
      </c>
      <c r="J1806" s="25">
        <v>0.99539999999999995</v>
      </c>
      <c r="K1806" s="25"/>
      <c r="L1806" s="25"/>
      <c r="M1806" s="25">
        <v>4.65E-2</v>
      </c>
    </row>
    <row r="1807" spans="1:13">
      <c r="A1807" s="82" t="s">
        <v>167</v>
      </c>
      <c r="B1807" s="13" t="s">
        <v>75</v>
      </c>
      <c r="C1807" s="13" t="s">
        <v>184</v>
      </c>
      <c r="D1807" s="13">
        <v>2014</v>
      </c>
      <c r="E1807" s="13">
        <v>2014</v>
      </c>
      <c r="F1807" s="13" t="s">
        <v>99</v>
      </c>
      <c r="G1807" s="23">
        <v>3041</v>
      </c>
      <c r="H1807" s="23">
        <v>5591</v>
      </c>
      <c r="I1807" s="45">
        <v>13157</v>
      </c>
      <c r="J1807" s="25">
        <v>0.92410000000000003</v>
      </c>
      <c r="K1807" s="25"/>
      <c r="L1807" s="25"/>
      <c r="M1807" s="25">
        <v>8.6400000000000005E-2</v>
      </c>
    </row>
    <row r="1808" spans="1:13">
      <c r="A1808" s="82" t="s">
        <v>168</v>
      </c>
      <c r="B1808" s="13" t="s">
        <v>74</v>
      </c>
      <c r="C1808" s="13" t="s">
        <v>184</v>
      </c>
      <c r="D1808" s="13">
        <v>2014</v>
      </c>
      <c r="E1808" s="13">
        <v>2014</v>
      </c>
      <c r="F1808" s="13" t="s">
        <v>99</v>
      </c>
      <c r="G1808" s="23">
        <v>35085</v>
      </c>
      <c r="H1808" s="23">
        <v>76985</v>
      </c>
      <c r="I1808" s="45">
        <v>198359</v>
      </c>
      <c r="J1808" s="25">
        <v>0.97570000000000001</v>
      </c>
      <c r="K1808" s="25"/>
      <c r="L1808" s="25"/>
      <c r="M1808" s="25">
        <v>3.2099999999999997E-2</v>
      </c>
    </row>
    <row r="1809" spans="1:30">
      <c r="A1809" s="82" t="s">
        <v>169</v>
      </c>
      <c r="B1809" s="13" t="s">
        <v>74</v>
      </c>
      <c r="C1809" s="13" t="s">
        <v>184</v>
      </c>
      <c r="D1809" s="13">
        <v>2014</v>
      </c>
      <c r="E1809" s="13">
        <v>2014</v>
      </c>
      <c r="F1809" s="13" t="s">
        <v>99</v>
      </c>
      <c r="G1809" s="23">
        <v>8848</v>
      </c>
      <c r="H1809" s="23">
        <v>18487</v>
      </c>
      <c r="I1809" s="45">
        <v>47989</v>
      </c>
      <c r="J1809" s="25">
        <v>0.88929999999999998</v>
      </c>
      <c r="K1809" s="25"/>
      <c r="L1809" s="25"/>
      <c r="M1809" s="25">
        <v>8.6400000000000005E-2</v>
      </c>
    </row>
    <row r="1810" spans="1:30">
      <c r="A1810" s="82" t="s">
        <v>170</v>
      </c>
      <c r="B1810" s="13" t="s">
        <v>75</v>
      </c>
      <c r="C1810" s="13" t="s">
        <v>184</v>
      </c>
      <c r="D1810" s="13">
        <v>2014</v>
      </c>
      <c r="E1810" s="13">
        <v>2014</v>
      </c>
      <c r="F1810" s="13" t="s">
        <v>99</v>
      </c>
      <c r="G1810" s="23">
        <v>5994</v>
      </c>
      <c r="H1810" s="23">
        <v>13374</v>
      </c>
      <c r="I1810" s="45">
        <v>27391</v>
      </c>
      <c r="J1810" s="25">
        <v>1</v>
      </c>
      <c r="K1810" s="25"/>
      <c r="L1810" s="25"/>
      <c r="M1810" s="25">
        <v>8.6400000000000005E-2</v>
      </c>
    </row>
    <row r="1811" spans="1:30">
      <c r="A1811" s="48" t="s">
        <v>276</v>
      </c>
      <c r="B1811" s="13" t="s">
        <v>66</v>
      </c>
      <c r="C1811" s="13" t="s">
        <v>64</v>
      </c>
      <c r="D1811" s="13">
        <v>2014</v>
      </c>
      <c r="E1811" s="13">
        <v>2014</v>
      </c>
      <c r="F1811" s="13" t="s">
        <v>100</v>
      </c>
      <c r="G1811" s="110"/>
      <c r="H1811" s="110"/>
      <c r="I1811" s="110"/>
      <c r="J1811" s="111"/>
      <c r="K1811" s="111"/>
      <c r="L1811" s="25">
        <v>0.254</v>
      </c>
      <c r="M1811" s="25">
        <v>5.3999999999999999E-2</v>
      </c>
    </row>
    <row r="1812" spans="1:30">
      <c r="A1812" s="48" t="s">
        <v>171</v>
      </c>
      <c r="B1812" s="13" t="s">
        <v>66</v>
      </c>
      <c r="C1812" s="13" t="s">
        <v>64</v>
      </c>
      <c r="D1812" s="13">
        <v>2014</v>
      </c>
      <c r="E1812" s="13">
        <v>2014</v>
      </c>
      <c r="F1812" s="13" t="s">
        <v>100</v>
      </c>
      <c r="G1812" s="23">
        <v>2070802</v>
      </c>
      <c r="H1812" s="23">
        <v>4476030</v>
      </c>
      <c r="I1812" s="45">
        <v>11522700</v>
      </c>
      <c r="J1812" s="25">
        <v>0.97030000000000005</v>
      </c>
      <c r="K1812" s="25"/>
      <c r="L1812" s="25"/>
      <c r="M1812" s="25">
        <v>4.8899999999999999E-2</v>
      </c>
      <c r="N1812" s="13"/>
      <c r="O1812" s="13"/>
      <c r="P1812" s="13"/>
      <c r="Q1812" s="13"/>
      <c r="R1812" s="13"/>
      <c r="S1812" s="13"/>
      <c r="T1812" s="13"/>
      <c r="U1812" s="13"/>
      <c r="V1812" s="13"/>
      <c r="W1812" s="13"/>
      <c r="X1812" s="13"/>
      <c r="Y1812" s="13"/>
      <c r="Z1812" s="13"/>
      <c r="AA1812" s="13"/>
      <c r="AB1812" s="13"/>
      <c r="AC1812" s="13"/>
      <c r="AD1812" s="13"/>
    </row>
    <row r="1813" spans="1:30">
      <c r="A1813" s="48" t="s">
        <v>172</v>
      </c>
      <c r="B1813" s="13" t="s">
        <v>74</v>
      </c>
      <c r="C1813" s="13" t="s">
        <v>64</v>
      </c>
      <c r="D1813" s="13">
        <v>2014</v>
      </c>
      <c r="E1813" s="13">
        <v>2014</v>
      </c>
      <c r="F1813" s="13" t="s">
        <v>100</v>
      </c>
      <c r="G1813" s="23">
        <v>64020</v>
      </c>
      <c r="H1813" s="23">
        <v>125434</v>
      </c>
      <c r="I1813" s="45">
        <v>385839</v>
      </c>
      <c r="J1813" s="25">
        <v>0.88429999999999997</v>
      </c>
      <c r="K1813" s="25"/>
      <c r="L1813" s="25"/>
      <c r="M1813" s="25">
        <v>3.1099999999999999E-2</v>
      </c>
    </row>
    <row r="1814" spans="1:30">
      <c r="A1814" s="48" t="s">
        <v>173</v>
      </c>
      <c r="B1814" s="13" t="s">
        <v>75</v>
      </c>
      <c r="C1814" s="13" t="s">
        <v>64</v>
      </c>
      <c r="D1814" s="13">
        <v>2014</v>
      </c>
      <c r="E1814" s="13">
        <v>2014</v>
      </c>
      <c r="F1814" s="13" t="s">
        <v>100</v>
      </c>
      <c r="G1814" s="23">
        <v>114</v>
      </c>
      <c r="H1814" s="23">
        <v>194</v>
      </c>
      <c r="I1814" s="45">
        <v>373</v>
      </c>
      <c r="J1814" s="25">
        <v>1</v>
      </c>
      <c r="K1814" s="25"/>
      <c r="L1814" s="25"/>
      <c r="M1814" s="25">
        <v>8.3199999999999996E-2</v>
      </c>
    </row>
    <row r="1815" spans="1:30">
      <c r="A1815" s="48" t="s">
        <v>174</v>
      </c>
      <c r="B1815" s="13" t="s">
        <v>75</v>
      </c>
      <c r="C1815" s="13" t="s">
        <v>64</v>
      </c>
      <c r="D1815" s="13">
        <v>2014</v>
      </c>
      <c r="E1815" s="13">
        <v>2014</v>
      </c>
      <c r="F1815" s="13" t="s">
        <v>100</v>
      </c>
      <c r="G1815" s="23">
        <v>1770</v>
      </c>
      <c r="H1815" s="23">
        <v>3373</v>
      </c>
      <c r="I1815" s="45">
        <v>7169</v>
      </c>
      <c r="J1815" s="25">
        <v>1</v>
      </c>
      <c r="K1815" s="25"/>
      <c r="L1815" s="25"/>
      <c r="M1815" s="25">
        <v>8.3199999999999996E-2</v>
      </c>
    </row>
    <row r="1816" spans="1:30">
      <c r="A1816" s="48" t="s">
        <v>175</v>
      </c>
      <c r="B1816" s="13" t="s">
        <v>75</v>
      </c>
      <c r="C1816" s="13" t="s">
        <v>64</v>
      </c>
      <c r="D1816" s="13">
        <v>2014</v>
      </c>
      <c r="E1816" s="13">
        <v>2014</v>
      </c>
      <c r="F1816" s="13" t="s">
        <v>100</v>
      </c>
      <c r="G1816" s="23">
        <v>15571</v>
      </c>
      <c r="H1816" s="23">
        <v>31036</v>
      </c>
      <c r="I1816" s="45">
        <v>74088</v>
      </c>
      <c r="J1816" s="25">
        <v>0.93730000000000002</v>
      </c>
      <c r="K1816" s="25"/>
      <c r="L1816" s="25"/>
      <c r="M1816" s="25">
        <v>8.3199999999999996E-2</v>
      </c>
    </row>
    <row r="1817" spans="1:30">
      <c r="A1817" s="48" t="s">
        <v>176</v>
      </c>
      <c r="B1817" s="13" t="s">
        <v>75</v>
      </c>
      <c r="C1817" s="13" t="s">
        <v>64</v>
      </c>
      <c r="D1817" s="13">
        <v>2014</v>
      </c>
      <c r="E1817" s="13">
        <v>2014</v>
      </c>
      <c r="F1817" s="13" t="s">
        <v>100</v>
      </c>
      <c r="G1817" s="23">
        <v>2768</v>
      </c>
      <c r="H1817" s="23">
        <v>5231</v>
      </c>
      <c r="I1817" s="45">
        <v>10630</v>
      </c>
      <c r="J1817" s="25">
        <v>1</v>
      </c>
      <c r="K1817" s="25"/>
      <c r="L1817" s="25"/>
      <c r="M1817" s="25">
        <v>8.3199999999999996E-2</v>
      </c>
    </row>
    <row r="1818" spans="1:30">
      <c r="A1818" s="48" t="s">
        <v>177</v>
      </c>
      <c r="B1818" s="13" t="s">
        <v>75</v>
      </c>
      <c r="C1818" s="13" t="s">
        <v>64</v>
      </c>
      <c r="D1818" s="13">
        <v>2014</v>
      </c>
      <c r="E1818" s="13">
        <v>2014</v>
      </c>
      <c r="F1818" s="13" t="s">
        <v>100</v>
      </c>
      <c r="G1818" s="23">
        <v>725</v>
      </c>
      <c r="H1818" s="23">
        <v>1722</v>
      </c>
      <c r="I1818" s="45">
        <v>7828</v>
      </c>
      <c r="J1818" s="25">
        <v>0.81820000000000004</v>
      </c>
      <c r="K1818" s="25"/>
      <c r="L1818" s="25"/>
      <c r="M1818" s="25">
        <v>8.3199999999999996E-2</v>
      </c>
    </row>
    <row r="1819" spans="1:30">
      <c r="A1819" s="48" t="s">
        <v>178</v>
      </c>
      <c r="B1819" s="13" t="s">
        <v>74</v>
      </c>
      <c r="C1819" s="13" t="s">
        <v>64</v>
      </c>
      <c r="D1819" s="13">
        <v>2014</v>
      </c>
      <c r="E1819" s="13">
        <v>2014</v>
      </c>
      <c r="F1819" s="13" t="s">
        <v>100</v>
      </c>
      <c r="G1819" s="23">
        <v>35280</v>
      </c>
      <c r="H1819" s="23">
        <v>76061</v>
      </c>
      <c r="I1819" s="45">
        <v>230794</v>
      </c>
      <c r="J1819" s="25">
        <v>0.93459999999999999</v>
      </c>
      <c r="K1819" s="25"/>
      <c r="L1819" s="25"/>
      <c r="M1819" s="25">
        <v>3.8699999999999998E-2</v>
      </c>
    </row>
    <row r="1820" spans="1:30">
      <c r="A1820" s="48" t="s">
        <v>179</v>
      </c>
      <c r="B1820" s="13" t="s">
        <v>75</v>
      </c>
      <c r="C1820" s="13" t="s">
        <v>64</v>
      </c>
      <c r="D1820" s="13">
        <v>2014</v>
      </c>
      <c r="E1820" s="13">
        <v>2014</v>
      </c>
      <c r="F1820" s="13" t="s">
        <v>100</v>
      </c>
      <c r="G1820" s="23">
        <v>2545</v>
      </c>
      <c r="H1820" s="23">
        <v>5227</v>
      </c>
      <c r="I1820" s="45">
        <v>10685</v>
      </c>
      <c r="J1820" s="25">
        <v>0.99099999999999999</v>
      </c>
      <c r="K1820" s="25"/>
      <c r="L1820" s="25"/>
      <c r="M1820" s="25">
        <v>8.3199999999999996E-2</v>
      </c>
    </row>
    <row r="1821" spans="1:30">
      <c r="A1821" s="48" t="s">
        <v>180</v>
      </c>
      <c r="B1821" s="13" t="s">
        <v>75</v>
      </c>
      <c r="C1821" s="13" t="s">
        <v>64</v>
      </c>
      <c r="D1821" s="13">
        <v>2014</v>
      </c>
      <c r="E1821" s="13">
        <v>2014</v>
      </c>
      <c r="F1821" s="13" t="s">
        <v>100</v>
      </c>
      <c r="G1821" s="23">
        <v>6871</v>
      </c>
      <c r="H1821" s="23">
        <v>12479</v>
      </c>
      <c r="I1821" s="45">
        <v>33247</v>
      </c>
      <c r="J1821" s="25">
        <v>0.99509999999999998</v>
      </c>
      <c r="K1821" s="25"/>
      <c r="L1821" s="25"/>
      <c r="M1821" s="25">
        <v>8.3199999999999996E-2</v>
      </c>
    </row>
    <row r="1822" spans="1:30">
      <c r="A1822" s="82" t="s">
        <v>122</v>
      </c>
      <c r="B1822" s="13" t="s">
        <v>74</v>
      </c>
      <c r="C1822" s="13" t="s">
        <v>64</v>
      </c>
      <c r="D1822" s="13">
        <v>2014</v>
      </c>
      <c r="E1822" s="13">
        <v>2014</v>
      </c>
      <c r="F1822" s="13" t="s">
        <v>100</v>
      </c>
      <c r="G1822" s="23">
        <v>94285</v>
      </c>
      <c r="H1822" s="23">
        <v>224430</v>
      </c>
      <c r="I1822" s="45">
        <v>424179</v>
      </c>
      <c r="J1822" s="25">
        <v>0.94799999999999995</v>
      </c>
      <c r="K1822" s="25"/>
      <c r="L1822" s="25"/>
      <c r="M1822" s="25">
        <v>2.69E-2</v>
      </c>
    </row>
    <row r="1823" spans="1:30">
      <c r="A1823" s="82" t="s">
        <v>123</v>
      </c>
      <c r="B1823" s="13" t="s">
        <v>75</v>
      </c>
      <c r="C1823" s="13" t="s">
        <v>64</v>
      </c>
      <c r="D1823" s="13">
        <v>2014</v>
      </c>
      <c r="E1823" s="13">
        <v>2014</v>
      </c>
      <c r="F1823" s="13" t="s">
        <v>100</v>
      </c>
      <c r="G1823" s="23">
        <v>1514</v>
      </c>
      <c r="H1823" s="23">
        <v>3697</v>
      </c>
      <c r="I1823" s="45">
        <v>10646</v>
      </c>
      <c r="J1823" s="25">
        <v>1</v>
      </c>
      <c r="K1823" s="25"/>
      <c r="L1823" s="25"/>
      <c r="M1823" s="25">
        <v>8.3199999999999996E-2</v>
      </c>
    </row>
    <row r="1824" spans="1:30">
      <c r="A1824" s="82" t="s">
        <v>124</v>
      </c>
      <c r="B1824" s="13" t="s">
        <v>75</v>
      </c>
      <c r="C1824" s="13" t="s">
        <v>64</v>
      </c>
      <c r="D1824" s="13">
        <v>2014</v>
      </c>
      <c r="E1824" s="13">
        <v>2014</v>
      </c>
      <c r="F1824" s="13" t="s">
        <v>100</v>
      </c>
      <c r="G1824" s="23">
        <v>10547</v>
      </c>
      <c r="H1824" s="23">
        <v>19098</v>
      </c>
      <c r="I1824" s="45">
        <v>44044</v>
      </c>
      <c r="J1824" s="25">
        <v>0.99339999999999995</v>
      </c>
      <c r="K1824" s="25"/>
      <c r="L1824" s="25"/>
      <c r="M1824" s="25">
        <v>8.3199999999999996E-2</v>
      </c>
    </row>
    <row r="1825" spans="1:13">
      <c r="A1825" s="82" t="s">
        <v>125</v>
      </c>
      <c r="B1825" s="13" t="s">
        <v>75</v>
      </c>
      <c r="C1825" s="13" t="s">
        <v>64</v>
      </c>
      <c r="D1825" s="13">
        <v>2014</v>
      </c>
      <c r="E1825" s="13">
        <v>2014</v>
      </c>
      <c r="F1825" s="13" t="s">
        <v>100</v>
      </c>
      <c r="G1825" s="23">
        <v>15936</v>
      </c>
      <c r="H1825" s="23">
        <v>40394</v>
      </c>
      <c r="I1825" s="45">
        <v>81516</v>
      </c>
      <c r="J1825" s="25">
        <v>0.91479999999999995</v>
      </c>
      <c r="K1825" s="25"/>
      <c r="L1825" s="25"/>
      <c r="M1825" s="25">
        <v>8.3199999999999996E-2</v>
      </c>
    </row>
    <row r="1826" spans="1:13">
      <c r="A1826" s="82" t="s">
        <v>126</v>
      </c>
      <c r="B1826" s="13" t="s">
        <v>75</v>
      </c>
      <c r="C1826" s="13" t="s">
        <v>64</v>
      </c>
      <c r="D1826" s="13">
        <v>2014</v>
      </c>
      <c r="E1826" s="13">
        <v>2014</v>
      </c>
      <c r="F1826" s="13" t="s">
        <v>100</v>
      </c>
      <c r="G1826" s="23">
        <v>1068</v>
      </c>
      <c r="H1826" s="23">
        <v>2149</v>
      </c>
      <c r="I1826" s="45">
        <v>5083</v>
      </c>
      <c r="J1826" s="25">
        <v>0.9839</v>
      </c>
      <c r="K1826" s="25"/>
      <c r="L1826" s="25"/>
      <c r="M1826" s="25">
        <v>8.3199999999999996E-2</v>
      </c>
    </row>
    <row r="1827" spans="1:13">
      <c r="A1827" s="82" t="s">
        <v>127</v>
      </c>
      <c r="B1827" s="13" t="s">
        <v>75</v>
      </c>
      <c r="C1827" s="13" t="s">
        <v>64</v>
      </c>
      <c r="D1827" s="13">
        <v>2014</v>
      </c>
      <c r="E1827" s="13">
        <v>2014</v>
      </c>
      <c r="F1827" s="13" t="s">
        <v>100</v>
      </c>
      <c r="G1827" s="23">
        <v>61918</v>
      </c>
      <c r="H1827" s="23">
        <v>148150</v>
      </c>
      <c r="I1827" s="45">
        <v>338323</v>
      </c>
      <c r="J1827" s="25">
        <v>0.99450000000000005</v>
      </c>
      <c r="K1827" s="25"/>
      <c r="L1827" s="25"/>
      <c r="M1827" s="25">
        <v>2.0199999999999999E-2</v>
      </c>
    </row>
    <row r="1828" spans="1:13">
      <c r="A1828" s="82" t="s">
        <v>128</v>
      </c>
      <c r="B1828" s="13" t="s">
        <v>75</v>
      </c>
      <c r="C1828" s="13" t="s">
        <v>64</v>
      </c>
      <c r="D1828" s="13">
        <v>2014</v>
      </c>
      <c r="E1828" s="13">
        <v>2014</v>
      </c>
      <c r="F1828" s="13" t="s">
        <v>100</v>
      </c>
      <c r="G1828" s="23">
        <v>10210</v>
      </c>
      <c r="H1828" s="23">
        <v>24002</v>
      </c>
      <c r="I1828" s="45">
        <v>49772</v>
      </c>
      <c r="J1828" s="25">
        <v>0.99399999999999999</v>
      </c>
      <c r="K1828" s="25"/>
      <c r="L1828" s="25"/>
      <c r="M1828" s="25">
        <v>8.3199999999999996E-2</v>
      </c>
    </row>
    <row r="1829" spans="1:13">
      <c r="A1829" s="82" t="s">
        <v>129</v>
      </c>
      <c r="B1829" s="13" t="s">
        <v>75</v>
      </c>
      <c r="C1829" s="13" t="s">
        <v>64</v>
      </c>
      <c r="D1829" s="13">
        <v>2014</v>
      </c>
      <c r="E1829" s="13">
        <v>2014</v>
      </c>
      <c r="F1829" s="13" t="s">
        <v>100</v>
      </c>
      <c r="G1829" s="23">
        <v>5525</v>
      </c>
      <c r="H1829" s="23">
        <v>11036</v>
      </c>
      <c r="I1829" s="45">
        <v>26143</v>
      </c>
      <c r="J1829" s="25">
        <v>0.88260000000000005</v>
      </c>
      <c r="K1829" s="25"/>
      <c r="L1829" s="25"/>
      <c r="M1829" s="25">
        <v>8.3199999999999996E-2</v>
      </c>
    </row>
    <row r="1830" spans="1:13">
      <c r="A1830" s="82" t="s">
        <v>130</v>
      </c>
      <c r="B1830" s="13" t="s">
        <v>75</v>
      </c>
      <c r="C1830" s="13" t="s">
        <v>64</v>
      </c>
      <c r="D1830" s="13">
        <v>2014</v>
      </c>
      <c r="E1830" s="13">
        <v>2014</v>
      </c>
      <c r="F1830" s="13" t="s">
        <v>100</v>
      </c>
      <c r="G1830" s="23">
        <v>1536</v>
      </c>
      <c r="H1830" s="23">
        <v>3168</v>
      </c>
      <c r="I1830" s="45">
        <v>6751</v>
      </c>
      <c r="J1830" s="25">
        <v>0.93830000000000002</v>
      </c>
      <c r="K1830" s="25"/>
      <c r="L1830" s="25"/>
      <c r="M1830" s="25">
        <v>8.3199999999999996E-2</v>
      </c>
    </row>
    <row r="1831" spans="1:13">
      <c r="A1831" s="82" t="s">
        <v>131</v>
      </c>
      <c r="B1831" s="13" t="s">
        <v>76</v>
      </c>
      <c r="C1831" s="13" t="s">
        <v>64</v>
      </c>
      <c r="D1831" s="13">
        <v>2014</v>
      </c>
      <c r="E1831" s="13">
        <v>2014</v>
      </c>
      <c r="F1831" s="13" t="s">
        <v>100</v>
      </c>
      <c r="G1831" s="23">
        <v>585696</v>
      </c>
      <c r="H1831" s="23">
        <v>1193453</v>
      </c>
      <c r="I1831" s="45">
        <v>3502479</v>
      </c>
      <c r="J1831" s="25">
        <v>0.97240000000000004</v>
      </c>
      <c r="K1831" s="25"/>
      <c r="L1831" s="25"/>
      <c r="M1831" s="25">
        <v>4.4600000000000001E-2</v>
      </c>
    </row>
    <row r="1832" spans="1:13">
      <c r="A1832" s="82" t="s">
        <v>132</v>
      </c>
      <c r="B1832" s="13" t="s">
        <v>75</v>
      </c>
      <c r="C1832" s="13" t="s">
        <v>64</v>
      </c>
      <c r="D1832" s="13">
        <v>2014</v>
      </c>
      <c r="E1832" s="13">
        <v>2014</v>
      </c>
      <c r="F1832" s="13" t="s">
        <v>100</v>
      </c>
      <c r="G1832" s="23">
        <v>11507</v>
      </c>
      <c r="H1832" s="23">
        <v>28885</v>
      </c>
      <c r="I1832" s="45">
        <v>62796</v>
      </c>
      <c r="J1832" s="25">
        <v>0.99560000000000004</v>
      </c>
      <c r="K1832" s="25"/>
      <c r="L1832" s="25"/>
      <c r="M1832" s="25">
        <v>8.3199999999999996E-2</v>
      </c>
    </row>
    <row r="1833" spans="1:13">
      <c r="A1833" s="82" t="s">
        <v>133</v>
      </c>
      <c r="B1833" s="13" t="s">
        <v>75</v>
      </c>
      <c r="C1833" s="13" t="s">
        <v>64</v>
      </c>
      <c r="D1833" s="13">
        <v>2014</v>
      </c>
      <c r="E1833" s="13">
        <v>2014</v>
      </c>
      <c r="F1833" s="13" t="s">
        <v>100</v>
      </c>
      <c r="G1833" s="23">
        <v>6216</v>
      </c>
      <c r="H1833" s="23">
        <v>10397</v>
      </c>
      <c r="I1833" s="45">
        <v>37870</v>
      </c>
      <c r="J1833" s="25">
        <v>0.9778</v>
      </c>
      <c r="K1833" s="25"/>
      <c r="L1833" s="25"/>
      <c r="M1833" s="25">
        <v>8.3199999999999996E-2</v>
      </c>
    </row>
    <row r="1834" spans="1:13">
      <c r="A1834" s="82" t="s">
        <v>134</v>
      </c>
      <c r="B1834" s="13" t="s">
        <v>75</v>
      </c>
      <c r="C1834" s="13" t="s">
        <v>64</v>
      </c>
      <c r="D1834" s="13">
        <v>2014</v>
      </c>
      <c r="E1834" s="13">
        <v>2014</v>
      </c>
      <c r="F1834" s="13" t="s">
        <v>100</v>
      </c>
      <c r="G1834" s="23">
        <v>1005</v>
      </c>
      <c r="H1834" s="23">
        <v>1974</v>
      </c>
      <c r="I1834" s="45">
        <v>4350</v>
      </c>
      <c r="J1834" s="25">
        <v>0.8649</v>
      </c>
      <c r="K1834" s="25"/>
      <c r="L1834" s="25"/>
      <c r="M1834" s="25">
        <v>8.3199999999999996E-2</v>
      </c>
    </row>
    <row r="1835" spans="1:13">
      <c r="A1835" s="82" t="s">
        <v>135</v>
      </c>
      <c r="B1835" s="13" t="s">
        <v>75</v>
      </c>
      <c r="C1835" s="13" t="s">
        <v>64</v>
      </c>
      <c r="D1835" s="13">
        <v>2014</v>
      </c>
      <c r="E1835" s="13">
        <v>2014</v>
      </c>
      <c r="F1835" s="13" t="s">
        <v>100</v>
      </c>
      <c r="G1835" s="23">
        <v>7569</v>
      </c>
      <c r="H1835" s="23">
        <v>14007</v>
      </c>
      <c r="I1835" s="45">
        <v>35146</v>
      </c>
      <c r="J1835" s="25">
        <v>0.99460000000000004</v>
      </c>
      <c r="K1835" s="25"/>
      <c r="L1835" s="25"/>
      <c r="M1835" s="25">
        <v>8.3199999999999996E-2</v>
      </c>
    </row>
    <row r="1836" spans="1:13">
      <c r="A1836" s="82" t="s">
        <v>136</v>
      </c>
      <c r="B1836" s="13" t="s">
        <v>75</v>
      </c>
      <c r="C1836" s="13" t="s">
        <v>64</v>
      </c>
      <c r="D1836" s="13">
        <v>2014</v>
      </c>
      <c r="E1836" s="13">
        <v>2014</v>
      </c>
      <c r="F1836" s="13" t="s">
        <v>100</v>
      </c>
      <c r="G1836" s="23">
        <v>24370</v>
      </c>
      <c r="H1836" s="23">
        <v>57733</v>
      </c>
      <c r="I1836" s="45">
        <v>121205</v>
      </c>
      <c r="J1836" s="25">
        <v>0.98280000000000001</v>
      </c>
      <c r="K1836" s="25"/>
      <c r="L1836" s="25"/>
      <c r="M1836" s="25">
        <v>1.14E-2</v>
      </c>
    </row>
    <row r="1837" spans="1:13">
      <c r="A1837" s="82" t="s">
        <v>137</v>
      </c>
      <c r="B1837" s="13" t="s">
        <v>75</v>
      </c>
      <c r="C1837" s="13" t="s">
        <v>64</v>
      </c>
      <c r="D1837" s="13">
        <v>2014</v>
      </c>
      <c r="E1837" s="13">
        <v>2014</v>
      </c>
      <c r="F1837" s="13" t="s">
        <v>100</v>
      </c>
      <c r="G1837" s="23">
        <v>467</v>
      </c>
      <c r="H1837" s="23">
        <v>1001</v>
      </c>
      <c r="I1837" s="45">
        <v>2810</v>
      </c>
      <c r="J1837" s="25">
        <v>1</v>
      </c>
      <c r="K1837" s="25"/>
      <c r="L1837" s="25"/>
      <c r="M1837" s="25">
        <v>8.3199999999999996E-2</v>
      </c>
    </row>
    <row r="1838" spans="1:13">
      <c r="A1838" s="82" t="s">
        <v>138</v>
      </c>
      <c r="B1838" s="13" t="s">
        <v>75</v>
      </c>
      <c r="C1838" s="13" t="s">
        <v>64</v>
      </c>
      <c r="D1838" s="13">
        <v>2014</v>
      </c>
      <c r="E1838" s="13">
        <v>2014</v>
      </c>
      <c r="F1838" s="13" t="s">
        <v>100</v>
      </c>
      <c r="G1838" s="23">
        <v>522</v>
      </c>
      <c r="H1838" s="23">
        <v>855</v>
      </c>
      <c r="I1838" s="45">
        <v>3043</v>
      </c>
      <c r="J1838" s="25">
        <v>0.90629999999999999</v>
      </c>
      <c r="K1838" s="25"/>
      <c r="L1838" s="25"/>
      <c r="M1838" s="25">
        <v>8.3199999999999996E-2</v>
      </c>
    </row>
    <row r="1839" spans="1:13">
      <c r="A1839" s="82" t="s">
        <v>139</v>
      </c>
      <c r="B1839" s="13" t="s">
        <v>75</v>
      </c>
      <c r="C1839" s="13" t="s">
        <v>64</v>
      </c>
      <c r="D1839" s="13">
        <v>2014</v>
      </c>
      <c r="E1839" s="13">
        <v>2014</v>
      </c>
      <c r="F1839" s="13" t="s">
        <v>100</v>
      </c>
      <c r="G1839" s="23">
        <v>21758</v>
      </c>
      <c r="H1839" s="23">
        <v>49132</v>
      </c>
      <c r="I1839" s="45">
        <v>147840</v>
      </c>
      <c r="J1839" s="25">
        <v>1</v>
      </c>
      <c r="K1839" s="25"/>
      <c r="L1839" s="25"/>
      <c r="M1839" s="25">
        <v>7.8899999999999998E-2</v>
      </c>
    </row>
    <row r="1840" spans="1:13">
      <c r="A1840" s="82" t="s">
        <v>140</v>
      </c>
      <c r="B1840" s="13" t="s">
        <v>75</v>
      </c>
      <c r="C1840" s="13" t="s">
        <v>64</v>
      </c>
      <c r="D1840" s="13">
        <v>2014</v>
      </c>
      <c r="E1840" s="13">
        <v>2014</v>
      </c>
      <c r="F1840" s="13" t="s">
        <v>100</v>
      </c>
      <c r="G1840" s="23">
        <v>3525</v>
      </c>
      <c r="H1840" s="23">
        <v>7324</v>
      </c>
      <c r="I1840" s="45">
        <v>28296</v>
      </c>
      <c r="J1840" s="25">
        <v>0.98309999999999997</v>
      </c>
      <c r="K1840" s="25"/>
      <c r="L1840" s="25"/>
      <c r="M1840" s="25">
        <v>8.3199999999999996E-2</v>
      </c>
    </row>
    <row r="1841" spans="1:13">
      <c r="A1841" s="82" t="s">
        <v>141</v>
      </c>
      <c r="B1841" s="13" t="s">
        <v>75</v>
      </c>
      <c r="C1841" s="13" t="s">
        <v>64</v>
      </c>
      <c r="D1841" s="13">
        <v>2014</v>
      </c>
      <c r="E1841" s="13">
        <v>2014</v>
      </c>
      <c r="F1841" s="13" t="s">
        <v>100</v>
      </c>
      <c r="G1841" s="23">
        <v>4221</v>
      </c>
      <c r="H1841" s="23">
        <v>7804</v>
      </c>
      <c r="I1841" s="45">
        <v>21021</v>
      </c>
      <c r="J1841" s="25">
        <v>0.99</v>
      </c>
      <c r="K1841" s="25"/>
      <c r="L1841" s="25"/>
      <c r="M1841" s="25">
        <v>8.3199999999999996E-2</v>
      </c>
    </row>
    <row r="1842" spans="1:13">
      <c r="A1842" s="82" t="s">
        <v>142</v>
      </c>
      <c r="B1842" s="13" t="s">
        <v>74</v>
      </c>
      <c r="C1842" s="13" t="s">
        <v>64</v>
      </c>
      <c r="D1842" s="13">
        <v>2014</v>
      </c>
      <c r="E1842" s="13">
        <v>2014</v>
      </c>
      <c r="F1842" s="13" t="s">
        <v>100</v>
      </c>
      <c r="G1842" s="23">
        <v>117235</v>
      </c>
      <c r="H1842" s="23">
        <v>270245</v>
      </c>
      <c r="I1842" s="45">
        <v>769984</v>
      </c>
      <c r="J1842" s="25">
        <v>0.98160000000000003</v>
      </c>
      <c r="K1842" s="25"/>
      <c r="L1842" s="25"/>
      <c r="M1842" s="25">
        <v>3.3099999999999997E-2</v>
      </c>
    </row>
    <row r="1843" spans="1:13">
      <c r="A1843" s="82" t="s">
        <v>143</v>
      </c>
      <c r="B1843" s="13" t="s">
        <v>74</v>
      </c>
      <c r="C1843" s="13" t="s">
        <v>64</v>
      </c>
      <c r="D1843" s="13">
        <v>2014</v>
      </c>
      <c r="E1843" s="13">
        <v>2014</v>
      </c>
      <c r="F1843" s="13" t="s">
        <v>100</v>
      </c>
      <c r="G1843" s="23">
        <v>9206</v>
      </c>
      <c r="H1843" s="23">
        <v>18455</v>
      </c>
      <c r="I1843" s="45">
        <v>54883</v>
      </c>
      <c r="J1843" s="25">
        <v>0.98080000000000001</v>
      </c>
      <c r="K1843" s="25"/>
      <c r="L1843" s="25"/>
      <c r="M1843" s="25">
        <v>8.3199999999999996E-2</v>
      </c>
    </row>
    <row r="1844" spans="1:13">
      <c r="A1844" s="82" t="s">
        <v>144</v>
      </c>
      <c r="B1844" s="13" t="s">
        <v>75</v>
      </c>
      <c r="C1844" s="13" t="s">
        <v>64</v>
      </c>
      <c r="D1844" s="13">
        <v>2014</v>
      </c>
      <c r="E1844" s="13">
        <v>2014</v>
      </c>
      <c r="F1844" s="13" t="s">
        <v>100</v>
      </c>
      <c r="G1844" s="23">
        <v>956</v>
      </c>
      <c r="H1844" s="23">
        <v>1793</v>
      </c>
      <c r="I1844" s="45">
        <v>5012</v>
      </c>
      <c r="J1844" s="25">
        <v>1</v>
      </c>
      <c r="K1844" s="25"/>
      <c r="L1844" s="25"/>
      <c r="M1844" s="25">
        <v>8.3199999999999996E-2</v>
      </c>
    </row>
    <row r="1845" spans="1:13">
      <c r="A1845" s="82" t="s">
        <v>145</v>
      </c>
      <c r="B1845" s="13" t="s">
        <v>75</v>
      </c>
      <c r="C1845" s="13" t="s">
        <v>64</v>
      </c>
      <c r="D1845" s="13">
        <v>2014</v>
      </c>
      <c r="E1845" s="13">
        <v>2014</v>
      </c>
      <c r="F1845" s="13" t="s">
        <v>100</v>
      </c>
      <c r="G1845" s="23">
        <v>124316</v>
      </c>
      <c r="H1845" s="23">
        <v>289618</v>
      </c>
      <c r="I1845" s="45">
        <v>688240</v>
      </c>
      <c r="J1845" s="25">
        <v>0.99680000000000002</v>
      </c>
      <c r="K1845" s="25"/>
      <c r="L1845" s="25"/>
      <c r="M1845" s="25">
        <v>3.5099999999999999E-2</v>
      </c>
    </row>
    <row r="1846" spans="1:13">
      <c r="A1846" s="82" t="s">
        <v>146</v>
      </c>
      <c r="B1846" s="13" t="s">
        <v>74</v>
      </c>
      <c r="C1846" s="13" t="s">
        <v>64</v>
      </c>
      <c r="D1846" s="13">
        <v>2014</v>
      </c>
      <c r="E1846" s="13">
        <v>2014</v>
      </c>
      <c r="F1846" s="13" t="s">
        <v>100</v>
      </c>
      <c r="G1846" s="23">
        <v>101502</v>
      </c>
      <c r="H1846" s="23">
        <v>217077</v>
      </c>
      <c r="I1846" s="45">
        <v>478025</v>
      </c>
      <c r="J1846" s="25">
        <v>0.98939999999999995</v>
      </c>
      <c r="K1846" s="25"/>
      <c r="L1846" s="25"/>
      <c r="M1846" s="25">
        <v>2.7000000000000001E-3</v>
      </c>
    </row>
    <row r="1847" spans="1:13">
      <c r="A1847" s="82" t="s">
        <v>147</v>
      </c>
      <c r="B1847" s="13" t="s">
        <v>75</v>
      </c>
      <c r="C1847" s="13" t="s">
        <v>64</v>
      </c>
      <c r="D1847" s="13">
        <v>2014</v>
      </c>
      <c r="E1847" s="13">
        <v>2014</v>
      </c>
      <c r="F1847" s="13" t="s">
        <v>100</v>
      </c>
      <c r="G1847" s="23">
        <v>2710</v>
      </c>
      <c r="H1847" s="23">
        <v>6169</v>
      </c>
      <c r="I1847" s="45">
        <v>16037</v>
      </c>
      <c r="J1847" s="25">
        <v>1</v>
      </c>
      <c r="K1847" s="25"/>
      <c r="L1847" s="25"/>
      <c r="M1847" s="25">
        <v>8.3199999999999996E-2</v>
      </c>
    </row>
    <row r="1848" spans="1:13">
      <c r="A1848" s="82" t="s">
        <v>148</v>
      </c>
      <c r="B1848" s="13" t="s">
        <v>75</v>
      </c>
      <c r="C1848" s="13" t="s">
        <v>64</v>
      </c>
      <c r="D1848" s="13">
        <v>2014</v>
      </c>
      <c r="E1848" s="13">
        <v>2014</v>
      </c>
      <c r="F1848" s="13" t="s">
        <v>100</v>
      </c>
      <c r="G1848" s="23">
        <v>172721</v>
      </c>
      <c r="H1848" s="23">
        <v>392265</v>
      </c>
      <c r="I1848" s="45">
        <v>753314</v>
      </c>
      <c r="J1848" s="25">
        <v>0.99980000000000002</v>
      </c>
      <c r="K1848" s="25"/>
      <c r="L1848" s="25"/>
      <c r="M1848" s="25">
        <v>1.66E-2</v>
      </c>
    </row>
    <row r="1849" spans="1:13">
      <c r="A1849" s="82" t="s">
        <v>149</v>
      </c>
      <c r="B1849" s="13" t="s">
        <v>74</v>
      </c>
      <c r="C1849" s="13" t="s">
        <v>64</v>
      </c>
      <c r="D1849" s="13">
        <v>2014</v>
      </c>
      <c r="E1849" s="13">
        <v>2014</v>
      </c>
      <c r="F1849" s="13" t="s">
        <v>100</v>
      </c>
      <c r="G1849" s="23">
        <v>134694</v>
      </c>
      <c r="H1849" s="23">
        <v>300896</v>
      </c>
      <c r="I1849" s="45">
        <v>729603</v>
      </c>
      <c r="J1849" s="25">
        <v>0.93530000000000002</v>
      </c>
      <c r="K1849" s="25"/>
      <c r="L1849" s="25"/>
      <c r="M1849" s="25">
        <v>4.36E-2</v>
      </c>
    </row>
    <row r="1850" spans="1:13">
      <c r="A1850" s="82" t="s">
        <v>150</v>
      </c>
      <c r="B1850" s="13" t="s">
        <v>74</v>
      </c>
      <c r="C1850" s="13" t="s">
        <v>64</v>
      </c>
      <c r="D1850" s="13">
        <v>2014</v>
      </c>
      <c r="E1850" s="13">
        <v>2014</v>
      </c>
      <c r="F1850" s="13" t="s">
        <v>100</v>
      </c>
      <c r="G1850" s="23">
        <v>32961</v>
      </c>
      <c r="H1850" s="23">
        <v>53900</v>
      </c>
      <c r="I1850" s="45">
        <v>209774</v>
      </c>
      <c r="J1850" s="25">
        <v>0.97719999999999996</v>
      </c>
      <c r="K1850" s="25"/>
      <c r="L1850" s="25"/>
      <c r="M1850" s="25">
        <v>6.7100000000000007E-2</v>
      </c>
    </row>
    <row r="1851" spans="1:13">
      <c r="A1851" s="82" t="s">
        <v>151</v>
      </c>
      <c r="B1851" s="13" t="s">
        <v>75</v>
      </c>
      <c r="C1851" s="13" t="s">
        <v>64</v>
      </c>
      <c r="D1851" s="13">
        <v>2014</v>
      </c>
      <c r="E1851" s="13">
        <v>2014</v>
      </c>
      <c r="F1851" s="13" t="s">
        <v>100</v>
      </c>
      <c r="G1851" s="23">
        <v>50358</v>
      </c>
      <c r="H1851" s="23">
        <v>118029</v>
      </c>
      <c r="I1851" s="45">
        <v>260342</v>
      </c>
      <c r="J1851" s="25">
        <v>0.97960000000000003</v>
      </c>
      <c r="K1851" s="25"/>
      <c r="L1851" s="25"/>
      <c r="M1851" s="25">
        <v>4.6300000000000001E-2</v>
      </c>
    </row>
    <row r="1852" spans="1:13">
      <c r="A1852" s="82" t="s">
        <v>152</v>
      </c>
      <c r="B1852" s="13" t="s">
        <v>74</v>
      </c>
      <c r="C1852" s="13" t="s">
        <v>64</v>
      </c>
      <c r="D1852" s="13">
        <v>2014</v>
      </c>
      <c r="E1852" s="13">
        <v>2014</v>
      </c>
      <c r="F1852" s="13" t="s">
        <v>100</v>
      </c>
      <c r="G1852" s="23">
        <v>9573</v>
      </c>
      <c r="H1852" s="23">
        <v>17983</v>
      </c>
      <c r="I1852" s="45">
        <v>53777</v>
      </c>
      <c r="J1852" s="25">
        <v>0.97370000000000001</v>
      </c>
      <c r="K1852" s="25"/>
      <c r="L1852" s="25"/>
      <c r="M1852" s="25">
        <v>8.3199999999999996E-2</v>
      </c>
    </row>
    <row r="1853" spans="1:13">
      <c r="A1853" s="82" t="s">
        <v>153</v>
      </c>
      <c r="B1853" s="13" t="s">
        <v>74</v>
      </c>
      <c r="C1853" s="13" t="s">
        <v>64</v>
      </c>
      <c r="D1853" s="13">
        <v>2014</v>
      </c>
      <c r="E1853" s="13">
        <v>2014</v>
      </c>
      <c r="F1853" s="13" t="s">
        <v>100</v>
      </c>
      <c r="G1853" s="23">
        <v>16060</v>
      </c>
      <c r="H1853" s="23">
        <v>32208</v>
      </c>
      <c r="I1853" s="45">
        <v>135634</v>
      </c>
      <c r="J1853" s="25">
        <v>0.97270000000000001</v>
      </c>
      <c r="K1853" s="25"/>
      <c r="L1853" s="25"/>
      <c r="M1853" s="25">
        <v>8.3199999999999996E-2</v>
      </c>
    </row>
    <row r="1854" spans="1:13">
      <c r="A1854" s="82" t="s">
        <v>154</v>
      </c>
      <c r="B1854" s="13" t="s">
        <v>74</v>
      </c>
      <c r="C1854" s="13" t="s">
        <v>64</v>
      </c>
      <c r="D1854" s="13">
        <v>2014</v>
      </c>
      <c r="E1854" s="13">
        <v>2014</v>
      </c>
      <c r="F1854" s="13" t="s">
        <v>100</v>
      </c>
      <c r="G1854" s="23">
        <v>15674</v>
      </c>
      <c r="H1854" s="23">
        <v>34497</v>
      </c>
      <c r="I1854" s="45">
        <v>119699</v>
      </c>
      <c r="J1854" s="25">
        <v>0.87470000000000003</v>
      </c>
      <c r="K1854" s="25"/>
      <c r="L1854" s="25"/>
      <c r="M1854" s="25">
        <v>8.3199999999999996E-2</v>
      </c>
    </row>
    <row r="1855" spans="1:13">
      <c r="A1855" s="82" t="s">
        <v>155</v>
      </c>
      <c r="B1855" s="13" t="s">
        <v>74</v>
      </c>
      <c r="C1855" s="13" t="s">
        <v>64</v>
      </c>
      <c r="D1855" s="13">
        <v>2014</v>
      </c>
      <c r="E1855" s="13">
        <v>2014</v>
      </c>
      <c r="F1855" s="13" t="s">
        <v>100</v>
      </c>
      <c r="G1855" s="23">
        <v>55307</v>
      </c>
      <c r="H1855" s="23">
        <v>113439</v>
      </c>
      <c r="I1855" s="45">
        <v>393512</v>
      </c>
      <c r="J1855" s="25">
        <v>0.97219999999999995</v>
      </c>
      <c r="K1855" s="25"/>
      <c r="L1855" s="25"/>
      <c r="M1855" s="25">
        <v>2.76E-2</v>
      </c>
    </row>
    <row r="1856" spans="1:13">
      <c r="A1856" s="82" t="s">
        <v>156</v>
      </c>
      <c r="B1856" s="13" t="s">
        <v>74</v>
      </c>
      <c r="C1856" s="13" t="s">
        <v>64</v>
      </c>
      <c r="D1856" s="13">
        <v>2014</v>
      </c>
      <c r="E1856" s="13">
        <v>2014</v>
      </c>
      <c r="F1856" s="13" t="s">
        <v>100</v>
      </c>
      <c r="G1856" s="23">
        <v>12402</v>
      </c>
      <c r="H1856" s="23">
        <v>23719</v>
      </c>
      <c r="I1856" s="45">
        <v>67380</v>
      </c>
      <c r="J1856" s="25">
        <v>0.87239999999999995</v>
      </c>
      <c r="K1856" s="25"/>
      <c r="L1856" s="25"/>
      <c r="M1856" s="25">
        <v>8.3199999999999996E-2</v>
      </c>
    </row>
    <row r="1857" spans="1:30">
      <c r="A1857" s="82" t="s">
        <v>157</v>
      </c>
      <c r="B1857" s="13" t="s">
        <v>75</v>
      </c>
      <c r="C1857" s="13" t="s">
        <v>64</v>
      </c>
      <c r="D1857" s="13">
        <v>2014</v>
      </c>
      <c r="E1857" s="13">
        <v>2014</v>
      </c>
      <c r="F1857" s="13" t="s">
        <v>100</v>
      </c>
      <c r="G1857" s="23">
        <v>12720</v>
      </c>
      <c r="H1857" s="23">
        <v>24671</v>
      </c>
      <c r="I1857" s="45">
        <v>58659</v>
      </c>
      <c r="J1857" s="25">
        <v>0.97199999999999998</v>
      </c>
      <c r="K1857" s="25"/>
      <c r="L1857" s="25"/>
      <c r="M1857" s="25">
        <v>8.3199999999999996E-2</v>
      </c>
    </row>
    <row r="1858" spans="1:30">
      <c r="A1858" s="82" t="s">
        <v>158</v>
      </c>
      <c r="B1858" s="13" t="s">
        <v>75</v>
      </c>
      <c r="C1858" s="13" t="s">
        <v>64</v>
      </c>
      <c r="D1858" s="13">
        <v>2014</v>
      </c>
      <c r="E1858" s="13">
        <v>2014</v>
      </c>
      <c r="F1858" s="13" t="s">
        <v>100</v>
      </c>
      <c r="G1858" s="23">
        <v>163</v>
      </c>
      <c r="H1858" s="23">
        <v>294</v>
      </c>
      <c r="I1858" s="45">
        <v>738</v>
      </c>
      <c r="J1858" s="25">
        <v>1</v>
      </c>
      <c r="K1858" s="25"/>
      <c r="L1858" s="25"/>
      <c r="M1858" s="25">
        <v>8.3199999999999996E-2</v>
      </c>
    </row>
    <row r="1859" spans="1:30">
      <c r="A1859" s="82" t="s">
        <v>159</v>
      </c>
      <c r="B1859" s="13" t="s">
        <v>75</v>
      </c>
      <c r="C1859" s="13" t="s">
        <v>64</v>
      </c>
      <c r="D1859" s="13">
        <v>2014</v>
      </c>
      <c r="E1859" s="13">
        <v>2014</v>
      </c>
      <c r="F1859" s="13" t="s">
        <v>100</v>
      </c>
      <c r="G1859" s="23">
        <v>3184</v>
      </c>
      <c r="H1859" s="23">
        <v>6907</v>
      </c>
      <c r="I1859" s="45">
        <v>15580</v>
      </c>
      <c r="J1859" s="25">
        <v>1</v>
      </c>
      <c r="K1859" s="25"/>
      <c r="L1859" s="25"/>
      <c r="M1859" s="25">
        <v>8.3199999999999996E-2</v>
      </c>
    </row>
    <row r="1860" spans="1:30">
      <c r="A1860" s="82" t="s">
        <v>160</v>
      </c>
      <c r="B1860" s="13" t="s">
        <v>74</v>
      </c>
      <c r="C1860" s="13" t="s">
        <v>64</v>
      </c>
      <c r="D1860" s="13">
        <v>2014</v>
      </c>
      <c r="E1860" s="13">
        <v>2014</v>
      </c>
      <c r="F1860" s="13" t="s">
        <v>100</v>
      </c>
      <c r="G1860" s="23">
        <v>22292</v>
      </c>
      <c r="H1860" s="23">
        <v>43531</v>
      </c>
      <c r="I1860" s="45">
        <v>104846</v>
      </c>
      <c r="J1860" s="25">
        <v>0.9405</v>
      </c>
      <c r="K1860" s="25"/>
      <c r="L1860" s="25"/>
      <c r="M1860" s="25">
        <v>1.0699999999999999E-2</v>
      </c>
    </row>
    <row r="1861" spans="1:30">
      <c r="A1861" s="82" t="s">
        <v>161</v>
      </c>
      <c r="B1861" s="13" t="s">
        <v>74</v>
      </c>
      <c r="C1861" s="13" t="s">
        <v>64</v>
      </c>
      <c r="D1861" s="13">
        <v>2014</v>
      </c>
      <c r="E1861" s="13">
        <v>2014</v>
      </c>
      <c r="F1861" s="13" t="s">
        <v>100</v>
      </c>
      <c r="G1861" s="23">
        <v>19304</v>
      </c>
      <c r="H1861" s="23">
        <v>34951</v>
      </c>
      <c r="I1861" s="45">
        <v>109966</v>
      </c>
      <c r="J1861" s="25">
        <v>0.89690000000000003</v>
      </c>
      <c r="K1861" s="25"/>
      <c r="L1861" s="25"/>
      <c r="M1861" s="25">
        <v>8.3199999999999996E-2</v>
      </c>
    </row>
    <row r="1862" spans="1:30">
      <c r="A1862" s="82" t="s">
        <v>162</v>
      </c>
      <c r="B1862" s="13" t="s">
        <v>75</v>
      </c>
      <c r="C1862" s="13" t="s">
        <v>64</v>
      </c>
      <c r="D1862" s="13">
        <v>2014</v>
      </c>
      <c r="E1862" s="13">
        <v>2014</v>
      </c>
      <c r="F1862" s="13" t="s">
        <v>100</v>
      </c>
      <c r="G1862" s="23">
        <v>42873</v>
      </c>
      <c r="H1862" s="23">
        <v>92778</v>
      </c>
      <c r="I1862" s="45">
        <v>201431</v>
      </c>
      <c r="J1862" s="25">
        <v>0.96489999999999998</v>
      </c>
      <c r="K1862" s="25"/>
      <c r="L1862" s="25"/>
      <c r="M1862" s="25">
        <v>1.78E-2</v>
      </c>
    </row>
    <row r="1863" spans="1:30">
      <c r="A1863" s="82" t="s">
        <v>163</v>
      </c>
      <c r="B1863" s="13" t="s">
        <v>75</v>
      </c>
      <c r="C1863" s="13" t="s">
        <v>64</v>
      </c>
      <c r="D1863" s="13">
        <v>2014</v>
      </c>
      <c r="E1863" s="13">
        <v>2014</v>
      </c>
      <c r="F1863" s="13" t="s">
        <v>100</v>
      </c>
      <c r="G1863" s="23">
        <v>5623</v>
      </c>
      <c r="H1863" s="23">
        <v>13083</v>
      </c>
      <c r="I1863" s="45">
        <v>36283</v>
      </c>
      <c r="J1863" s="25">
        <v>0.9889</v>
      </c>
      <c r="K1863" s="25"/>
      <c r="L1863" s="25"/>
      <c r="M1863" s="25">
        <v>8.3199999999999996E-2</v>
      </c>
    </row>
    <row r="1864" spans="1:30">
      <c r="A1864" s="82" t="s">
        <v>164</v>
      </c>
      <c r="B1864" s="13" t="s">
        <v>75</v>
      </c>
      <c r="C1864" s="13" t="s">
        <v>64</v>
      </c>
      <c r="D1864" s="13">
        <v>2014</v>
      </c>
      <c r="E1864" s="13">
        <v>2014</v>
      </c>
      <c r="F1864" s="13" t="s">
        <v>100</v>
      </c>
      <c r="G1864" s="23">
        <v>5009</v>
      </c>
      <c r="H1864" s="23">
        <v>11155</v>
      </c>
      <c r="I1864" s="45">
        <v>24957</v>
      </c>
      <c r="J1864" s="25">
        <v>0.93610000000000004</v>
      </c>
      <c r="K1864" s="25"/>
      <c r="L1864" s="25"/>
      <c r="M1864" s="25">
        <v>8.3199999999999996E-2</v>
      </c>
    </row>
    <row r="1865" spans="1:30">
      <c r="A1865" s="82" t="s">
        <v>165</v>
      </c>
      <c r="B1865" s="13" t="s">
        <v>75</v>
      </c>
      <c r="C1865" s="13" t="s">
        <v>64</v>
      </c>
      <c r="D1865" s="13">
        <v>2014</v>
      </c>
      <c r="E1865" s="13">
        <v>2014</v>
      </c>
      <c r="F1865" s="13" t="s">
        <v>100</v>
      </c>
      <c r="G1865" s="23">
        <v>1001</v>
      </c>
      <c r="H1865" s="23">
        <v>1838</v>
      </c>
      <c r="I1865" s="45">
        <v>4344</v>
      </c>
      <c r="J1865" s="25">
        <v>1</v>
      </c>
      <c r="K1865" s="25"/>
      <c r="L1865" s="25"/>
      <c r="M1865" s="25">
        <v>8.3199999999999996E-2</v>
      </c>
    </row>
    <row r="1866" spans="1:30">
      <c r="A1866" s="82" t="s">
        <v>166</v>
      </c>
      <c r="B1866" s="13" t="s">
        <v>74</v>
      </c>
      <c r="C1866" s="13" t="s">
        <v>64</v>
      </c>
      <c r="D1866" s="13">
        <v>2014</v>
      </c>
      <c r="E1866" s="13">
        <v>2014</v>
      </c>
      <c r="F1866" s="13" t="s">
        <v>100</v>
      </c>
      <c r="G1866" s="23">
        <v>50975</v>
      </c>
      <c r="H1866" s="23">
        <v>132774</v>
      </c>
      <c r="I1866" s="45">
        <v>227229</v>
      </c>
      <c r="J1866" s="25">
        <v>0.99109999999999998</v>
      </c>
      <c r="K1866" s="25"/>
      <c r="L1866" s="25"/>
      <c r="M1866" s="25">
        <v>4.3400000000000001E-2</v>
      </c>
    </row>
    <row r="1867" spans="1:30">
      <c r="A1867" s="82" t="s">
        <v>167</v>
      </c>
      <c r="B1867" s="13" t="s">
        <v>75</v>
      </c>
      <c r="C1867" s="13" t="s">
        <v>64</v>
      </c>
      <c r="D1867" s="13">
        <v>2014</v>
      </c>
      <c r="E1867" s="13">
        <v>2014</v>
      </c>
      <c r="F1867" s="13" t="s">
        <v>100</v>
      </c>
      <c r="G1867" s="23">
        <v>3009</v>
      </c>
      <c r="H1867" s="23">
        <v>5556</v>
      </c>
      <c r="I1867" s="45">
        <v>13332</v>
      </c>
      <c r="J1867" s="25">
        <v>0.95420000000000005</v>
      </c>
      <c r="K1867" s="25"/>
      <c r="L1867" s="25"/>
      <c r="M1867" s="25">
        <v>8.3199999999999996E-2</v>
      </c>
    </row>
    <row r="1868" spans="1:30">
      <c r="A1868" s="82" t="s">
        <v>168</v>
      </c>
      <c r="B1868" s="13" t="s">
        <v>74</v>
      </c>
      <c r="C1868" s="13" t="s">
        <v>64</v>
      </c>
      <c r="D1868" s="13">
        <v>2014</v>
      </c>
      <c r="E1868" s="13">
        <v>2014</v>
      </c>
      <c r="F1868" s="13" t="s">
        <v>100</v>
      </c>
      <c r="G1868" s="23">
        <v>35024</v>
      </c>
      <c r="H1868" s="23">
        <v>77031</v>
      </c>
      <c r="I1868" s="45">
        <v>199668</v>
      </c>
      <c r="J1868" s="25">
        <v>0.97660000000000002</v>
      </c>
      <c r="K1868" s="25"/>
      <c r="L1868" s="25"/>
      <c r="M1868" s="25">
        <v>3.2099999999999997E-2</v>
      </c>
    </row>
    <row r="1869" spans="1:30">
      <c r="A1869" s="82" t="s">
        <v>169</v>
      </c>
      <c r="B1869" s="13" t="s">
        <v>74</v>
      </c>
      <c r="C1869" s="13" t="s">
        <v>64</v>
      </c>
      <c r="D1869" s="13">
        <v>2014</v>
      </c>
      <c r="E1869" s="13">
        <v>2014</v>
      </c>
      <c r="F1869" s="13" t="s">
        <v>100</v>
      </c>
      <c r="G1869" s="23">
        <v>8865</v>
      </c>
      <c r="H1869" s="23">
        <v>18273</v>
      </c>
      <c r="I1869" s="45">
        <v>48764</v>
      </c>
      <c r="J1869" s="25">
        <v>0.81589999999999996</v>
      </c>
      <c r="K1869" s="25"/>
      <c r="L1869" s="25"/>
      <c r="M1869" s="25">
        <v>8.3199999999999996E-2</v>
      </c>
    </row>
    <row r="1870" spans="1:30">
      <c r="A1870" s="82" t="s">
        <v>170</v>
      </c>
      <c r="B1870" s="13" t="s">
        <v>75</v>
      </c>
      <c r="C1870" s="13" t="s">
        <v>64</v>
      </c>
      <c r="D1870" s="13">
        <v>2014</v>
      </c>
      <c r="E1870" s="13">
        <v>2014</v>
      </c>
      <c r="F1870" s="13" t="s">
        <v>100</v>
      </c>
      <c r="G1870" s="23">
        <v>6026</v>
      </c>
      <c r="H1870" s="23">
        <v>13449</v>
      </c>
      <c r="I1870" s="45">
        <v>27721</v>
      </c>
      <c r="J1870" s="25">
        <v>1</v>
      </c>
      <c r="K1870" s="25"/>
      <c r="L1870" s="25"/>
      <c r="M1870" s="25">
        <v>8.3199999999999996E-2</v>
      </c>
    </row>
    <row r="1871" spans="1:30">
      <c r="A1871" s="48" t="s">
        <v>276</v>
      </c>
      <c r="B1871" s="13" t="s">
        <v>66</v>
      </c>
      <c r="C1871" s="13" t="s">
        <v>185</v>
      </c>
      <c r="D1871" s="13">
        <v>2014</v>
      </c>
      <c r="E1871" s="13">
        <v>2014</v>
      </c>
      <c r="F1871" s="13" t="s">
        <v>100</v>
      </c>
      <c r="G1871" s="110"/>
      <c r="H1871" s="110"/>
      <c r="I1871" s="110"/>
      <c r="J1871" s="111"/>
      <c r="K1871" s="111"/>
      <c r="L1871" s="25">
        <v>0.254</v>
      </c>
      <c r="M1871" s="25">
        <v>5.3999999999999999E-2</v>
      </c>
    </row>
    <row r="1872" spans="1:30">
      <c r="A1872" s="48" t="s">
        <v>171</v>
      </c>
      <c r="B1872" s="13" t="s">
        <v>66</v>
      </c>
      <c r="C1872" s="13" t="s">
        <v>185</v>
      </c>
      <c r="D1872" s="13">
        <v>2014</v>
      </c>
      <c r="E1872" s="13">
        <v>2014</v>
      </c>
      <c r="F1872" s="13" t="s">
        <v>100</v>
      </c>
      <c r="G1872" s="23">
        <v>2087058</v>
      </c>
      <c r="H1872" s="23">
        <v>4485400</v>
      </c>
      <c r="I1872" s="45">
        <v>11670969</v>
      </c>
      <c r="J1872" s="25">
        <v>0.96960000000000002</v>
      </c>
      <c r="K1872" s="25"/>
      <c r="L1872" s="25"/>
      <c r="M1872" s="25">
        <v>4.8800000000000003E-2</v>
      </c>
      <c r="N1872" s="13"/>
      <c r="O1872" s="13"/>
      <c r="P1872" s="13"/>
      <c r="Q1872" s="13"/>
      <c r="R1872" s="13"/>
      <c r="S1872" s="13"/>
      <c r="T1872" s="13"/>
      <c r="U1872" s="13"/>
      <c r="V1872" s="13"/>
      <c r="W1872" s="13"/>
      <c r="X1872" s="13"/>
      <c r="Y1872" s="13"/>
      <c r="Z1872" s="13"/>
      <c r="AA1872" s="13"/>
      <c r="AB1872" s="13"/>
      <c r="AC1872" s="13"/>
      <c r="AD1872" s="13"/>
    </row>
    <row r="1873" spans="1:13">
      <c r="A1873" s="48" t="s">
        <v>172</v>
      </c>
      <c r="B1873" s="13" t="s">
        <v>74</v>
      </c>
      <c r="C1873" s="13" t="s">
        <v>185</v>
      </c>
      <c r="D1873" s="13">
        <v>2014</v>
      </c>
      <c r="E1873" s="13">
        <v>2014</v>
      </c>
      <c r="F1873" s="13" t="s">
        <v>100</v>
      </c>
      <c r="G1873" s="23">
        <v>63835</v>
      </c>
      <c r="H1873" s="23">
        <v>126032</v>
      </c>
      <c r="I1873" s="45">
        <v>389814</v>
      </c>
      <c r="J1873" s="25">
        <v>0.87390000000000001</v>
      </c>
      <c r="K1873" s="25"/>
      <c r="L1873" s="25"/>
      <c r="M1873" s="25">
        <v>3.5700000000000003E-2</v>
      </c>
    </row>
    <row r="1874" spans="1:13">
      <c r="A1874" s="48" t="s">
        <v>173</v>
      </c>
      <c r="B1874" s="13" t="s">
        <v>75</v>
      </c>
      <c r="C1874" s="13" t="s">
        <v>185</v>
      </c>
      <c r="D1874" s="13">
        <v>2014</v>
      </c>
      <c r="E1874" s="13">
        <v>2014</v>
      </c>
      <c r="F1874" s="13" t="s">
        <v>100</v>
      </c>
      <c r="G1874" s="23">
        <v>111</v>
      </c>
      <c r="H1874" s="23">
        <v>187</v>
      </c>
      <c r="I1874" s="45">
        <v>374</v>
      </c>
      <c r="J1874" s="25">
        <v>1</v>
      </c>
      <c r="K1874" s="25"/>
      <c r="L1874" s="25"/>
      <c r="M1874" s="25">
        <v>7.4700000000000003E-2</v>
      </c>
    </row>
    <row r="1875" spans="1:13">
      <c r="A1875" s="48" t="s">
        <v>174</v>
      </c>
      <c r="B1875" s="13" t="s">
        <v>75</v>
      </c>
      <c r="C1875" s="13" t="s">
        <v>185</v>
      </c>
      <c r="D1875" s="13">
        <v>2014</v>
      </c>
      <c r="E1875" s="13">
        <v>2014</v>
      </c>
      <c r="F1875" s="13" t="s">
        <v>100</v>
      </c>
      <c r="G1875" s="23">
        <v>1760</v>
      </c>
      <c r="H1875" s="23">
        <v>3360</v>
      </c>
      <c r="I1875" s="45">
        <v>7237</v>
      </c>
      <c r="J1875" s="25">
        <v>0.9859</v>
      </c>
      <c r="K1875" s="25"/>
      <c r="L1875" s="25"/>
      <c r="M1875" s="25">
        <v>7.4700000000000003E-2</v>
      </c>
    </row>
    <row r="1876" spans="1:13">
      <c r="A1876" s="48" t="s">
        <v>175</v>
      </c>
      <c r="B1876" s="13" t="s">
        <v>75</v>
      </c>
      <c r="C1876" s="13" t="s">
        <v>185</v>
      </c>
      <c r="D1876" s="13">
        <v>2014</v>
      </c>
      <c r="E1876" s="13">
        <v>2014</v>
      </c>
      <c r="F1876" s="13" t="s">
        <v>100</v>
      </c>
      <c r="G1876" s="23">
        <v>15694</v>
      </c>
      <c r="H1876" s="23">
        <v>31161</v>
      </c>
      <c r="I1876" s="45">
        <v>75030</v>
      </c>
      <c r="J1876" s="25">
        <v>0.94420000000000004</v>
      </c>
      <c r="K1876" s="25"/>
      <c r="L1876" s="25"/>
      <c r="M1876" s="25">
        <v>7.4700000000000003E-2</v>
      </c>
    </row>
    <row r="1877" spans="1:13">
      <c r="A1877" s="48" t="s">
        <v>176</v>
      </c>
      <c r="B1877" s="13" t="s">
        <v>75</v>
      </c>
      <c r="C1877" s="13" t="s">
        <v>185</v>
      </c>
      <c r="D1877" s="13">
        <v>2014</v>
      </c>
      <c r="E1877" s="13">
        <v>2014</v>
      </c>
      <c r="F1877" s="13" t="s">
        <v>100</v>
      </c>
      <c r="G1877" s="23">
        <v>2802</v>
      </c>
      <c r="H1877" s="23">
        <v>5277</v>
      </c>
      <c r="I1877" s="45">
        <v>10778</v>
      </c>
      <c r="J1877" s="25">
        <v>1</v>
      </c>
      <c r="K1877" s="25"/>
      <c r="L1877" s="25"/>
      <c r="M1877" s="25">
        <v>7.4700000000000003E-2</v>
      </c>
    </row>
    <row r="1878" spans="1:13">
      <c r="A1878" s="48" t="s">
        <v>177</v>
      </c>
      <c r="B1878" s="13" t="s">
        <v>75</v>
      </c>
      <c r="C1878" s="13" t="s">
        <v>185</v>
      </c>
      <c r="D1878" s="13">
        <v>2014</v>
      </c>
      <c r="E1878" s="13">
        <v>2014</v>
      </c>
      <c r="F1878" s="13" t="s">
        <v>100</v>
      </c>
      <c r="G1878" s="23">
        <v>709</v>
      </c>
      <c r="H1878" s="23">
        <v>1665</v>
      </c>
      <c r="I1878" s="45">
        <v>7929</v>
      </c>
      <c r="J1878" s="25">
        <v>0.8</v>
      </c>
      <c r="K1878" s="25"/>
      <c r="L1878" s="25"/>
      <c r="M1878" s="25">
        <v>7.4700000000000003E-2</v>
      </c>
    </row>
    <row r="1879" spans="1:13">
      <c r="A1879" s="48" t="s">
        <v>178</v>
      </c>
      <c r="B1879" s="13" t="s">
        <v>74</v>
      </c>
      <c r="C1879" s="13" t="s">
        <v>185</v>
      </c>
      <c r="D1879" s="13">
        <v>2014</v>
      </c>
      <c r="E1879" s="13">
        <v>2014</v>
      </c>
      <c r="F1879" s="13" t="s">
        <v>100</v>
      </c>
      <c r="G1879" s="23">
        <v>35409</v>
      </c>
      <c r="H1879" s="23">
        <v>76960</v>
      </c>
      <c r="I1879" s="45">
        <v>234462</v>
      </c>
      <c r="J1879" s="25">
        <v>0.95279999999999998</v>
      </c>
      <c r="K1879" s="25"/>
      <c r="L1879" s="25"/>
      <c r="M1879" s="25">
        <v>3.6999999999999998E-2</v>
      </c>
    </row>
    <row r="1880" spans="1:13">
      <c r="A1880" s="48" t="s">
        <v>179</v>
      </c>
      <c r="B1880" s="13" t="s">
        <v>75</v>
      </c>
      <c r="C1880" s="13" t="s">
        <v>185</v>
      </c>
      <c r="D1880" s="13">
        <v>2014</v>
      </c>
      <c r="E1880" s="13">
        <v>2014</v>
      </c>
      <c r="F1880" s="13" t="s">
        <v>100</v>
      </c>
      <c r="G1880" s="23">
        <v>2541</v>
      </c>
      <c r="H1880" s="23">
        <v>5229</v>
      </c>
      <c r="I1880" s="45">
        <v>10711</v>
      </c>
      <c r="J1880" s="25">
        <v>1</v>
      </c>
      <c r="K1880" s="25"/>
      <c r="L1880" s="25"/>
      <c r="M1880" s="25">
        <v>7.4700000000000003E-2</v>
      </c>
    </row>
    <row r="1881" spans="1:13">
      <c r="A1881" s="48" t="s">
        <v>180</v>
      </c>
      <c r="B1881" s="13" t="s">
        <v>75</v>
      </c>
      <c r="C1881" s="13" t="s">
        <v>185</v>
      </c>
      <c r="D1881" s="13">
        <v>2014</v>
      </c>
      <c r="E1881" s="13">
        <v>2014</v>
      </c>
      <c r="F1881" s="13" t="s">
        <v>100</v>
      </c>
      <c r="G1881" s="23">
        <v>6851</v>
      </c>
      <c r="H1881" s="23">
        <v>12440</v>
      </c>
      <c r="I1881" s="45">
        <v>33673</v>
      </c>
      <c r="J1881" s="25">
        <v>1</v>
      </c>
      <c r="K1881" s="25"/>
      <c r="L1881" s="25"/>
      <c r="M1881" s="25">
        <v>7.4700000000000003E-2</v>
      </c>
    </row>
    <row r="1882" spans="1:13">
      <c r="A1882" s="82" t="s">
        <v>122</v>
      </c>
      <c r="B1882" s="13" t="s">
        <v>74</v>
      </c>
      <c r="C1882" s="13" t="s">
        <v>185</v>
      </c>
      <c r="D1882" s="13">
        <v>2014</v>
      </c>
      <c r="E1882" s="13">
        <v>2014</v>
      </c>
      <c r="F1882" s="13" t="s">
        <v>100</v>
      </c>
      <c r="G1882" s="23">
        <v>94482</v>
      </c>
      <c r="H1882" s="23">
        <v>224317</v>
      </c>
      <c r="I1882" s="45">
        <v>428557</v>
      </c>
      <c r="J1882" s="25">
        <v>0.92179999999999995</v>
      </c>
      <c r="K1882" s="25"/>
      <c r="L1882" s="25"/>
      <c r="M1882" s="25">
        <v>2.3300000000000001E-2</v>
      </c>
    </row>
    <row r="1883" spans="1:13">
      <c r="A1883" s="82" t="s">
        <v>123</v>
      </c>
      <c r="B1883" s="13" t="s">
        <v>75</v>
      </c>
      <c r="C1883" s="13" t="s">
        <v>185</v>
      </c>
      <c r="D1883" s="13">
        <v>2014</v>
      </c>
      <c r="E1883" s="13">
        <v>2014</v>
      </c>
      <c r="F1883" s="13" t="s">
        <v>100</v>
      </c>
      <c r="G1883" s="23">
        <v>1495</v>
      </c>
      <c r="H1883" s="23">
        <v>3636</v>
      </c>
      <c r="I1883" s="45">
        <v>10760</v>
      </c>
      <c r="J1883" s="25">
        <v>1</v>
      </c>
      <c r="K1883" s="25"/>
      <c r="L1883" s="25"/>
      <c r="M1883" s="25">
        <v>7.4700000000000003E-2</v>
      </c>
    </row>
    <row r="1884" spans="1:13">
      <c r="A1884" s="82" t="s">
        <v>124</v>
      </c>
      <c r="B1884" s="13" t="s">
        <v>75</v>
      </c>
      <c r="C1884" s="13" t="s">
        <v>185</v>
      </c>
      <c r="D1884" s="13">
        <v>2014</v>
      </c>
      <c r="E1884" s="13">
        <v>2014</v>
      </c>
      <c r="F1884" s="13" t="s">
        <v>100</v>
      </c>
      <c r="G1884" s="23">
        <v>10698</v>
      </c>
      <c r="H1884" s="23">
        <v>19231</v>
      </c>
      <c r="I1884" s="45">
        <v>44561</v>
      </c>
      <c r="J1884" s="25">
        <v>0.9909</v>
      </c>
      <c r="K1884" s="25"/>
      <c r="L1884" s="25"/>
      <c r="M1884" s="25">
        <v>7.4700000000000003E-2</v>
      </c>
    </row>
    <row r="1885" spans="1:13">
      <c r="A1885" s="82" t="s">
        <v>125</v>
      </c>
      <c r="B1885" s="13" t="s">
        <v>75</v>
      </c>
      <c r="C1885" s="13" t="s">
        <v>185</v>
      </c>
      <c r="D1885" s="13">
        <v>2014</v>
      </c>
      <c r="E1885" s="13">
        <v>2014</v>
      </c>
      <c r="F1885" s="13" t="s">
        <v>100</v>
      </c>
      <c r="G1885" s="23">
        <v>16119</v>
      </c>
      <c r="H1885" s="23">
        <v>40874</v>
      </c>
      <c r="I1885" s="45">
        <v>82313</v>
      </c>
      <c r="J1885" s="25">
        <v>0.94299999999999995</v>
      </c>
      <c r="K1885" s="25"/>
      <c r="L1885" s="25"/>
      <c r="M1885" s="25">
        <v>7.4700000000000003E-2</v>
      </c>
    </row>
    <row r="1886" spans="1:13">
      <c r="A1886" s="82" t="s">
        <v>126</v>
      </c>
      <c r="B1886" s="13" t="s">
        <v>75</v>
      </c>
      <c r="C1886" s="13" t="s">
        <v>185</v>
      </c>
      <c r="D1886" s="13">
        <v>2014</v>
      </c>
      <c r="E1886" s="13">
        <v>2014</v>
      </c>
      <c r="F1886" s="13" t="s">
        <v>100</v>
      </c>
      <c r="G1886" s="23">
        <v>1061</v>
      </c>
      <c r="H1886" s="23">
        <v>2135</v>
      </c>
      <c r="I1886" s="45">
        <v>5188</v>
      </c>
      <c r="J1886" s="25">
        <v>0.98180000000000001</v>
      </c>
      <c r="K1886" s="25"/>
      <c r="L1886" s="25"/>
      <c r="M1886" s="25">
        <v>7.4700000000000003E-2</v>
      </c>
    </row>
    <row r="1887" spans="1:13">
      <c r="A1887" s="82" t="s">
        <v>127</v>
      </c>
      <c r="B1887" s="13" t="s">
        <v>75</v>
      </c>
      <c r="C1887" s="13" t="s">
        <v>185</v>
      </c>
      <c r="D1887" s="13">
        <v>2014</v>
      </c>
      <c r="E1887" s="13">
        <v>2014</v>
      </c>
      <c r="F1887" s="13" t="s">
        <v>100</v>
      </c>
      <c r="G1887" s="23">
        <v>62018</v>
      </c>
      <c r="H1887" s="23">
        <v>148300</v>
      </c>
      <c r="I1887" s="45">
        <v>343087</v>
      </c>
      <c r="J1887" s="25">
        <v>0.99650000000000005</v>
      </c>
      <c r="K1887" s="25"/>
      <c r="L1887" s="25"/>
      <c r="M1887" s="25">
        <v>1.67E-2</v>
      </c>
    </row>
    <row r="1888" spans="1:13">
      <c r="A1888" s="82" t="s">
        <v>128</v>
      </c>
      <c r="B1888" s="13" t="s">
        <v>75</v>
      </c>
      <c r="C1888" s="13" t="s">
        <v>185</v>
      </c>
      <c r="D1888" s="13">
        <v>2014</v>
      </c>
      <c r="E1888" s="13">
        <v>2014</v>
      </c>
      <c r="F1888" s="13" t="s">
        <v>100</v>
      </c>
      <c r="G1888" s="23">
        <v>10206</v>
      </c>
      <c r="H1888" s="23">
        <v>23991</v>
      </c>
      <c r="I1888" s="45">
        <v>50289</v>
      </c>
      <c r="J1888" s="25">
        <v>1</v>
      </c>
      <c r="K1888" s="25"/>
      <c r="L1888" s="25"/>
      <c r="M1888" s="25">
        <v>7.4700000000000003E-2</v>
      </c>
    </row>
    <row r="1889" spans="1:13">
      <c r="A1889" s="82" t="s">
        <v>129</v>
      </c>
      <c r="B1889" s="13" t="s">
        <v>75</v>
      </c>
      <c r="C1889" s="13" t="s">
        <v>185</v>
      </c>
      <c r="D1889" s="13">
        <v>2014</v>
      </c>
      <c r="E1889" s="13">
        <v>2014</v>
      </c>
      <c r="F1889" s="13" t="s">
        <v>100</v>
      </c>
      <c r="G1889" s="23">
        <v>5596</v>
      </c>
      <c r="H1889" s="23">
        <v>11152</v>
      </c>
      <c r="I1889" s="45">
        <v>26600</v>
      </c>
      <c r="J1889" s="25">
        <v>0.94930000000000003</v>
      </c>
      <c r="K1889" s="25"/>
      <c r="L1889" s="25"/>
      <c r="M1889" s="25">
        <v>7.4700000000000003E-2</v>
      </c>
    </row>
    <row r="1890" spans="1:13">
      <c r="A1890" s="82" t="s">
        <v>130</v>
      </c>
      <c r="B1890" s="13" t="s">
        <v>75</v>
      </c>
      <c r="C1890" s="13" t="s">
        <v>185</v>
      </c>
      <c r="D1890" s="13">
        <v>2014</v>
      </c>
      <c r="E1890" s="13">
        <v>2014</v>
      </c>
      <c r="F1890" s="13" t="s">
        <v>100</v>
      </c>
      <c r="G1890" s="23">
        <v>1543</v>
      </c>
      <c r="H1890" s="23">
        <v>3179</v>
      </c>
      <c r="I1890" s="45">
        <v>6841</v>
      </c>
      <c r="J1890" s="25">
        <v>0.86899999999999999</v>
      </c>
      <c r="K1890" s="25"/>
      <c r="L1890" s="25"/>
      <c r="M1890" s="25">
        <v>7.4700000000000003E-2</v>
      </c>
    </row>
    <row r="1891" spans="1:13">
      <c r="A1891" s="82" t="s">
        <v>131</v>
      </c>
      <c r="B1891" s="13" t="s">
        <v>76</v>
      </c>
      <c r="C1891" s="13" t="s">
        <v>185</v>
      </c>
      <c r="D1891" s="13">
        <v>2014</v>
      </c>
      <c r="E1891" s="13">
        <v>2014</v>
      </c>
      <c r="F1891" s="13" t="s">
        <v>100</v>
      </c>
      <c r="G1891" s="23">
        <v>594539</v>
      </c>
      <c r="H1891" s="23">
        <v>1206481</v>
      </c>
      <c r="I1891" s="45">
        <v>3551370</v>
      </c>
      <c r="J1891" s="25">
        <v>0.96709999999999996</v>
      </c>
      <c r="K1891" s="25"/>
      <c r="L1891" s="25"/>
      <c r="M1891" s="25">
        <v>4.7600000000000003E-2</v>
      </c>
    </row>
    <row r="1892" spans="1:13">
      <c r="A1892" s="82" t="s">
        <v>132</v>
      </c>
      <c r="B1892" s="13" t="s">
        <v>75</v>
      </c>
      <c r="C1892" s="13" t="s">
        <v>185</v>
      </c>
      <c r="D1892" s="13">
        <v>2014</v>
      </c>
      <c r="E1892" s="13">
        <v>2014</v>
      </c>
      <c r="F1892" s="13" t="s">
        <v>100</v>
      </c>
      <c r="G1892" s="23">
        <v>11563</v>
      </c>
      <c r="H1892" s="23">
        <v>28930</v>
      </c>
      <c r="I1892" s="45">
        <v>63820</v>
      </c>
      <c r="J1892" s="25">
        <v>0.98340000000000005</v>
      </c>
      <c r="K1892" s="25"/>
      <c r="L1892" s="25"/>
      <c r="M1892" s="25">
        <v>7.4700000000000003E-2</v>
      </c>
    </row>
    <row r="1893" spans="1:13">
      <c r="A1893" s="82" t="s">
        <v>133</v>
      </c>
      <c r="B1893" s="13" t="s">
        <v>75</v>
      </c>
      <c r="C1893" s="13" t="s">
        <v>185</v>
      </c>
      <c r="D1893" s="13">
        <v>2014</v>
      </c>
      <c r="E1893" s="13">
        <v>2014</v>
      </c>
      <c r="F1893" s="13" t="s">
        <v>100</v>
      </c>
      <c r="G1893" s="23">
        <v>6237</v>
      </c>
      <c r="H1893" s="23">
        <v>10393</v>
      </c>
      <c r="I1893" s="45">
        <v>38442</v>
      </c>
      <c r="J1893" s="25">
        <v>0.97060000000000002</v>
      </c>
      <c r="K1893" s="25"/>
      <c r="L1893" s="25"/>
      <c r="M1893" s="25">
        <v>7.4700000000000003E-2</v>
      </c>
    </row>
    <row r="1894" spans="1:13">
      <c r="A1894" s="82" t="s">
        <v>134</v>
      </c>
      <c r="B1894" s="13" t="s">
        <v>75</v>
      </c>
      <c r="C1894" s="13" t="s">
        <v>185</v>
      </c>
      <c r="D1894" s="13">
        <v>2014</v>
      </c>
      <c r="E1894" s="13">
        <v>2014</v>
      </c>
      <c r="F1894" s="13" t="s">
        <v>100</v>
      </c>
      <c r="G1894" s="23">
        <v>1011</v>
      </c>
      <c r="H1894" s="23">
        <v>1980</v>
      </c>
      <c r="I1894" s="45">
        <v>4393</v>
      </c>
      <c r="J1894" s="25">
        <v>0.83330000000000004</v>
      </c>
      <c r="K1894" s="25"/>
      <c r="L1894" s="25"/>
      <c r="M1894" s="25">
        <v>7.4700000000000003E-2</v>
      </c>
    </row>
    <row r="1895" spans="1:13">
      <c r="A1895" s="82" t="s">
        <v>135</v>
      </c>
      <c r="B1895" s="13" t="s">
        <v>75</v>
      </c>
      <c r="C1895" s="13" t="s">
        <v>185</v>
      </c>
      <c r="D1895" s="13">
        <v>2014</v>
      </c>
      <c r="E1895" s="13">
        <v>2014</v>
      </c>
      <c r="F1895" s="13" t="s">
        <v>100</v>
      </c>
      <c r="G1895" s="23">
        <v>7459</v>
      </c>
      <c r="H1895" s="23">
        <v>13838</v>
      </c>
      <c r="I1895" s="45">
        <v>35677</v>
      </c>
      <c r="J1895" s="25">
        <v>0.98799999999999999</v>
      </c>
      <c r="K1895" s="25"/>
      <c r="L1895" s="25"/>
      <c r="M1895" s="25">
        <v>7.4700000000000003E-2</v>
      </c>
    </row>
    <row r="1896" spans="1:13">
      <c r="A1896" s="82" t="s">
        <v>136</v>
      </c>
      <c r="B1896" s="13" t="s">
        <v>75</v>
      </c>
      <c r="C1896" s="13" t="s">
        <v>185</v>
      </c>
      <c r="D1896" s="13">
        <v>2014</v>
      </c>
      <c r="E1896" s="13">
        <v>2014</v>
      </c>
      <c r="F1896" s="13" t="s">
        <v>100</v>
      </c>
      <c r="G1896" s="23">
        <v>24398</v>
      </c>
      <c r="H1896" s="23">
        <v>57747</v>
      </c>
      <c r="I1896" s="45">
        <v>123068</v>
      </c>
      <c r="J1896" s="25">
        <v>0.98799999999999999</v>
      </c>
      <c r="K1896" s="25"/>
      <c r="L1896" s="25"/>
      <c r="M1896" s="25">
        <v>1.2500000000000001E-2</v>
      </c>
    </row>
    <row r="1897" spans="1:13">
      <c r="A1897" s="82" t="s">
        <v>137</v>
      </c>
      <c r="B1897" s="13" t="s">
        <v>75</v>
      </c>
      <c r="C1897" s="13" t="s">
        <v>185</v>
      </c>
      <c r="D1897" s="13">
        <v>2014</v>
      </c>
      <c r="E1897" s="13">
        <v>2014</v>
      </c>
      <c r="F1897" s="13" t="s">
        <v>100</v>
      </c>
      <c r="G1897" s="23">
        <v>481</v>
      </c>
      <c r="H1897" s="23">
        <v>1047</v>
      </c>
      <c r="I1897" s="45">
        <v>2825</v>
      </c>
      <c r="J1897" s="25">
        <v>0.96430000000000005</v>
      </c>
      <c r="K1897" s="25"/>
      <c r="L1897" s="25"/>
      <c r="M1897" s="25">
        <v>7.4700000000000003E-2</v>
      </c>
    </row>
    <row r="1898" spans="1:13">
      <c r="A1898" s="82" t="s">
        <v>138</v>
      </c>
      <c r="B1898" s="13" t="s">
        <v>75</v>
      </c>
      <c r="C1898" s="13" t="s">
        <v>185</v>
      </c>
      <c r="D1898" s="13">
        <v>2014</v>
      </c>
      <c r="E1898" s="13">
        <v>2014</v>
      </c>
      <c r="F1898" s="13" t="s">
        <v>100</v>
      </c>
      <c r="G1898" s="23">
        <v>471</v>
      </c>
      <c r="H1898" s="23">
        <v>794</v>
      </c>
      <c r="I1898" s="45">
        <v>3068</v>
      </c>
      <c r="J1898" s="25">
        <v>0.95830000000000004</v>
      </c>
      <c r="K1898" s="25"/>
      <c r="L1898" s="25"/>
      <c r="M1898" s="25">
        <v>7.4700000000000003E-2</v>
      </c>
    </row>
    <row r="1899" spans="1:13">
      <c r="A1899" s="82" t="s">
        <v>139</v>
      </c>
      <c r="B1899" s="13" t="s">
        <v>75</v>
      </c>
      <c r="C1899" s="13" t="s">
        <v>185</v>
      </c>
      <c r="D1899" s="13">
        <v>2014</v>
      </c>
      <c r="E1899" s="13">
        <v>2014</v>
      </c>
      <c r="F1899" s="13" t="s">
        <v>100</v>
      </c>
      <c r="G1899" s="23">
        <v>21227</v>
      </c>
      <c r="H1899" s="23">
        <v>47761</v>
      </c>
      <c r="I1899" s="45">
        <v>150320</v>
      </c>
      <c r="J1899" s="25">
        <v>1</v>
      </c>
      <c r="K1899" s="25"/>
      <c r="L1899" s="25"/>
      <c r="M1899" s="25">
        <v>8.0600000000000005E-2</v>
      </c>
    </row>
    <row r="1900" spans="1:13">
      <c r="A1900" s="82" t="s">
        <v>140</v>
      </c>
      <c r="B1900" s="13" t="s">
        <v>75</v>
      </c>
      <c r="C1900" s="13" t="s">
        <v>185</v>
      </c>
      <c r="D1900" s="13">
        <v>2014</v>
      </c>
      <c r="E1900" s="13">
        <v>2014</v>
      </c>
      <c r="F1900" s="13" t="s">
        <v>100</v>
      </c>
      <c r="G1900" s="23">
        <v>3498</v>
      </c>
      <c r="H1900" s="23">
        <v>7286</v>
      </c>
      <c r="I1900" s="45">
        <v>28593</v>
      </c>
      <c r="J1900" s="25">
        <v>0.97009999999999996</v>
      </c>
      <c r="K1900" s="25"/>
      <c r="L1900" s="25"/>
      <c r="M1900" s="25">
        <v>7.4700000000000003E-2</v>
      </c>
    </row>
    <row r="1901" spans="1:13">
      <c r="A1901" s="82" t="s">
        <v>141</v>
      </c>
      <c r="B1901" s="13" t="s">
        <v>75</v>
      </c>
      <c r="C1901" s="13" t="s">
        <v>185</v>
      </c>
      <c r="D1901" s="13">
        <v>2014</v>
      </c>
      <c r="E1901" s="13">
        <v>2014</v>
      </c>
      <c r="F1901" s="13" t="s">
        <v>100</v>
      </c>
      <c r="G1901" s="23">
        <v>4183</v>
      </c>
      <c r="H1901" s="23">
        <v>7692</v>
      </c>
      <c r="I1901" s="45">
        <v>21343</v>
      </c>
      <c r="J1901" s="25">
        <v>0.98470000000000002</v>
      </c>
      <c r="K1901" s="25"/>
      <c r="L1901" s="25"/>
      <c r="M1901" s="25">
        <v>7.4700000000000003E-2</v>
      </c>
    </row>
    <row r="1902" spans="1:13">
      <c r="A1902" s="82" t="s">
        <v>142</v>
      </c>
      <c r="B1902" s="13" t="s">
        <v>74</v>
      </c>
      <c r="C1902" s="13" t="s">
        <v>185</v>
      </c>
      <c r="D1902" s="13">
        <v>2014</v>
      </c>
      <c r="E1902" s="13">
        <v>2014</v>
      </c>
      <c r="F1902" s="13" t="s">
        <v>100</v>
      </c>
      <c r="G1902" s="23">
        <v>117473</v>
      </c>
      <c r="H1902" s="23">
        <v>271367</v>
      </c>
      <c r="I1902" s="45">
        <v>773744</v>
      </c>
      <c r="J1902" s="25">
        <v>0.98340000000000005</v>
      </c>
      <c r="K1902" s="25"/>
      <c r="L1902" s="25"/>
      <c r="M1902" s="25">
        <v>3.3300000000000003E-2</v>
      </c>
    </row>
    <row r="1903" spans="1:13">
      <c r="A1903" s="82" t="s">
        <v>143</v>
      </c>
      <c r="B1903" s="13" t="s">
        <v>74</v>
      </c>
      <c r="C1903" s="13" t="s">
        <v>185</v>
      </c>
      <c r="D1903" s="13">
        <v>2014</v>
      </c>
      <c r="E1903" s="13">
        <v>2014</v>
      </c>
      <c r="F1903" s="13" t="s">
        <v>100</v>
      </c>
      <c r="G1903" s="23">
        <v>9361</v>
      </c>
      <c r="H1903" s="23">
        <v>18581</v>
      </c>
      <c r="I1903" s="45">
        <v>55827</v>
      </c>
      <c r="J1903" s="25">
        <v>0.99450000000000005</v>
      </c>
      <c r="K1903" s="25"/>
      <c r="L1903" s="25"/>
      <c r="M1903" s="25">
        <v>7.4700000000000003E-2</v>
      </c>
    </row>
    <row r="1904" spans="1:13">
      <c r="A1904" s="82" t="s">
        <v>144</v>
      </c>
      <c r="B1904" s="13" t="s">
        <v>75</v>
      </c>
      <c r="C1904" s="13" t="s">
        <v>185</v>
      </c>
      <c r="D1904" s="13">
        <v>2014</v>
      </c>
      <c r="E1904" s="13">
        <v>2014</v>
      </c>
      <c r="F1904" s="13" t="s">
        <v>100</v>
      </c>
      <c r="G1904" s="23">
        <v>962</v>
      </c>
      <c r="H1904" s="23">
        <v>1884</v>
      </c>
      <c r="I1904" s="45">
        <v>5088</v>
      </c>
      <c r="J1904" s="25">
        <v>0.98550000000000004</v>
      </c>
      <c r="K1904" s="25"/>
      <c r="L1904" s="25"/>
      <c r="M1904" s="25">
        <v>7.4700000000000003E-2</v>
      </c>
    </row>
    <row r="1905" spans="1:13">
      <c r="A1905" s="82" t="s">
        <v>145</v>
      </c>
      <c r="B1905" s="13" t="s">
        <v>75</v>
      </c>
      <c r="C1905" s="13" t="s">
        <v>185</v>
      </c>
      <c r="D1905" s="13">
        <v>2014</v>
      </c>
      <c r="E1905" s="13">
        <v>2014</v>
      </c>
      <c r="F1905" s="13" t="s">
        <v>100</v>
      </c>
      <c r="G1905" s="23">
        <v>125528</v>
      </c>
      <c r="H1905" s="23">
        <v>292114</v>
      </c>
      <c r="I1905" s="45">
        <v>701303</v>
      </c>
      <c r="J1905" s="25">
        <v>0.995</v>
      </c>
      <c r="K1905" s="25"/>
      <c r="L1905" s="25"/>
      <c r="M1905" s="25">
        <v>3.7999999999999999E-2</v>
      </c>
    </row>
    <row r="1906" spans="1:13">
      <c r="A1906" s="82" t="s">
        <v>146</v>
      </c>
      <c r="B1906" s="13" t="s">
        <v>74</v>
      </c>
      <c r="C1906" s="13" t="s">
        <v>185</v>
      </c>
      <c r="D1906" s="13">
        <v>2014</v>
      </c>
      <c r="E1906" s="13">
        <v>2014</v>
      </c>
      <c r="F1906" s="13" t="s">
        <v>100</v>
      </c>
      <c r="G1906" s="23">
        <v>102650</v>
      </c>
      <c r="H1906" s="23">
        <v>219596</v>
      </c>
      <c r="I1906" s="45">
        <v>482309</v>
      </c>
      <c r="J1906" s="25">
        <v>0.99009999999999998</v>
      </c>
      <c r="K1906" s="25"/>
      <c r="L1906" s="25"/>
      <c r="M1906" s="25">
        <v>2.3E-3</v>
      </c>
    </row>
    <row r="1907" spans="1:13">
      <c r="A1907" s="82" t="s">
        <v>147</v>
      </c>
      <c r="B1907" s="13" t="s">
        <v>75</v>
      </c>
      <c r="C1907" s="13" t="s">
        <v>185</v>
      </c>
      <c r="D1907" s="13">
        <v>2014</v>
      </c>
      <c r="E1907" s="13">
        <v>2014</v>
      </c>
      <c r="F1907" s="13" t="s">
        <v>100</v>
      </c>
      <c r="G1907" s="23">
        <v>2718</v>
      </c>
      <c r="H1907" s="23">
        <v>6172</v>
      </c>
      <c r="I1907" s="45">
        <v>16278</v>
      </c>
      <c r="J1907" s="25">
        <v>1</v>
      </c>
      <c r="K1907" s="25"/>
      <c r="L1907" s="25"/>
      <c r="M1907" s="25">
        <v>7.4700000000000003E-2</v>
      </c>
    </row>
    <row r="1908" spans="1:13">
      <c r="A1908" s="82" t="s">
        <v>148</v>
      </c>
      <c r="B1908" s="13" t="s">
        <v>75</v>
      </c>
      <c r="C1908" s="13" t="s">
        <v>185</v>
      </c>
      <c r="D1908" s="13">
        <v>2014</v>
      </c>
      <c r="E1908" s="13">
        <v>2014</v>
      </c>
      <c r="F1908" s="13" t="s">
        <v>100</v>
      </c>
      <c r="G1908" s="23">
        <v>174601</v>
      </c>
      <c r="H1908" s="23">
        <v>396223</v>
      </c>
      <c r="I1908" s="45">
        <v>762138</v>
      </c>
      <c r="J1908" s="25">
        <v>0.99990000000000001</v>
      </c>
      <c r="K1908" s="25"/>
      <c r="L1908" s="25"/>
      <c r="M1908" s="25">
        <v>1.66E-2</v>
      </c>
    </row>
    <row r="1909" spans="1:13">
      <c r="A1909" s="82" t="s">
        <v>149</v>
      </c>
      <c r="B1909" s="13" t="s">
        <v>74</v>
      </c>
      <c r="C1909" s="13" t="s">
        <v>185</v>
      </c>
      <c r="D1909" s="13">
        <v>2014</v>
      </c>
      <c r="E1909" s="13">
        <v>2014</v>
      </c>
      <c r="F1909" s="13" t="s">
        <v>100</v>
      </c>
      <c r="G1909" s="23">
        <v>135615</v>
      </c>
      <c r="H1909" s="23">
        <v>281485</v>
      </c>
      <c r="I1909" s="45">
        <v>743379</v>
      </c>
      <c r="J1909" s="25">
        <v>0.93759999999999999</v>
      </c>
      <c r="K1909" s="25"/>
      <c r="L1909" s="25"/>
      <c r="M1909" s="25">
        <v>4.0899999999999999E-2</v>
      </c>
    </row>
    <row r="1910" spans="1:13">
      <c r="A1910" s="82" t="s">
        <v>150</v>
      </c>
      <c r="B1910" s="13" t="s">
        <v>74</v>
      </c>
      <c r="C1910" s="13" t="s">
        <v>185</v>
      </c>
      <c r="D1910" s="13">
        <v>2014</v>
      </c>
      <c r="E1910" s="13">
        <v>2014</v>
      </c>
      <c r="F1910" s="13" t="s">
        <v>100</v>
      </c>
      <c r="G1910" s="23">
        <v>33160</v>
      </c>
      <c r="H1910" s="23">
        <v>54386</v>
      </c>
      <c r="I1910" s="45">
        <v>210794</v>
      </c>
      <c r="J1910" s="25">
        <v>0.96660000000000001</v>
      </c>
      <c r="K1910" s="25"/>
      <c r="L1910" s="25"/>
      <c r="M1910" s="25">
        <v>7.1800000000000003E-2</v>
      </c>
    </row>
    <row r="1911" spans="1:13">
      <c r="A1911" s="82" t="s">
        <v>151</v>
      </c>
      <c r="B1911" s="13" t="s">
        <v>75</v>
      </c>
      <c r="C1911" s="13" t="s">
        <v>185</v>
      </c>
      <c r="D1911" s="13">
        <v>2014</v>
      </c>
      <c r="E1911" s="13">
        <v>2014</v>
      </c>
      <c r="F1911" s="13" t="s">
        <v>100</v>
      </c>
      <c r="G1911" s="23">
        <v>50489</v>
      </c>
      <c r="H1911" s="23">
        <v>118282</v>
      </c>
      <c r="I1911" s="45">
        <v>263380</v>
      </c>
      <c r="J1911" s="25">
        <v>0.97709999999999997</v>
      </c>
      <c r="K1911" s="25"/>
      <c r="L1911" s="25"/>
      <c r="M1911" s="25">
        <v>4.4400000000000002E-2</v>
      </c>
    </row>
    <row r="1912" spans="1:13">
      <c r="A1912" s="82" t="s">
        <v>152</v>
      </c>
      <c r="B1912" s="13" t="s">
        <v>74</v>
      </c>
      <c r="C1912" s="13" t="s">
        <v>185</v>
      </c>
      <c r="D1912" s="13">
        <v>2014</v>
      </c>
      <c r="E1912" s="13">
        <v>2014</v>
      </c>
      <c r="F1912" s="13" t="s">
        <v>100</v>
      </c>
      <c r="G1912" s="23">
        <v>9498</v>
      </c>
      <c r="H1912" s="23">
        <v>17891</v>
      </c>
      <c r="I1912" s="45">
        <v>54375</v>
      </c>
      <c r="J1912" s="25">
        <v>0.96250000000000002</v>
      </c>
      <c r="K1912" s="25"/>
      <c r="L1912" s="25"/>
      <c r="M1912" s="25">
        <v>7.4700000000000003E-2</v>
      </c>
    </row>
    <row r="1913" spans="1:13">
      <c r="A1913" s="82" t="s">
        <v>153</v>
      </c>
      <c r="B1913" s="13" t="s">
        <v>74</v>
      </c>
      <c r="C1913" s="13" t="s">
        <v>185</v>
      </c>
      <c r="D1913" s="13">
        <v>2014</v>
      </c>
      <c r="E1913" s="13">
        <v>2014</v>
      </c>
      <c r="F1913" s="13" t="s">
        <v>100</v>
      </c>
      <c r="G1913" s="23">
        <v>16013</v>
      </c>
      <c r="H1913" s="23">
        <v>32069</v>
      </c>
      <c r="I1913" s="45">
        <v>137438</v>
      </c>
      <c r="J1913" s="25">
        <v>0.97470000000000001</v>
      </c>
      <c r="K1913" s="25"/>
      <c r="L1913" s="25"/>
      <c r="M1913" s="25">
        <v>7.4700000000000003E-2</v>
      </c>
    </row>
    <row r="1914" spans="1:13">
      <c r="A1914" s="82" t="s">
        <v>154</v>
      </c>
      <c r="B1914" s="13" t="s">
        <v>74</v>
      </c>
      <c r="C1914" s="13" t="s">
        <v>185</v>
      </c>
      <c r="D1914" s="13">
        <v>2014</v>
      </c>
      <c r="E1914" s="13">
        <v>2014</v>
      </c>
      <c r="F1914" s="13" t="s">
        <v>100</v>
      </c>
      <c r="G1914" s="23">
        <v>15866</v>
      </c>
      <c r="H1914" s="23">
        <v>34880</v>
      </c>
      <c r="I1914" s="45">
        <v>120690</v>
      </c>
      <c r="J1914" s="25">
        <v>0.9264</v>
      </c>
      <c r="K1914" s="25"/>
      <c r="L1914" s="25"/>
      <c r="M1914" s="25">
        <v>7.4700000000000003E-2</v>
      </c>
    </row>
    <row r="1915" spans="1:13">
      <c r="A1915" s="82" t="s">
        <v>155</v>
      </c>
      <c r="B1915" s="13" t="s">
        <v>74</v>
      </c>
      <c r="C1915" s="13" t="s">
        <v>185</v>
      </c>
      <c r="D1915" s="13">
        <v>2014</v>
      </c>
      <c r="E1915" s="13">
        <v>2014</v>
      </c>
      <c r="F1915" s="13" t="s">
        <v>100</v>
      </c>
      <c r="G1915" s="23">
        <v>55790</v>
      </c>
      <c r="H1915" s="23">
        <v>114549</v>
      </c>
      <c r="I1915" s="45">
        <v>398740</v>
      </c>
      <c r="J1915" s="25">
        <v>0.98060000000000003</v>
      </c>
      <c r="K1915" s="25"/>
      <c r="L1915" s="25"/>
      <c r="M1915" s="25">
        <v>2.64E-2</v>
      </c>
    </row>
    <row r="1916" spans="1:13">
      <c r="A1916" s="82" t="s">
        <v>156</v>
      </c>
      <c r="B1916" s="13" t="s">
        <v>74</v>
      </c>
      <c r="C1916" s="13" t="s">
        <v>185</v>
      </c>
      <c r="D1916" s="13">
        <v>2014</v>
      </c>
      <c r="E1916" s="13">
        <v>2014</v>
      </c>
      <c r="F1916" s="13" t="s">
        <v>100</v>
      </c>
      <c r="G1916" s="23">
        <v>12218</v>
      </c>
      <c r="H1916" s="23">
        <v>23245</v>
      </c>
      <c r="I1916" s="45">
        <v>68520</v>
      </c>
      <c r="J1916" s="25">
        <v>0.8931</v>
      </c>
      <c r="K1916" s="25"/>
      <c r="L1916" s="25"/>
      <c r="M1916" s="25">
        <v>7.4700000000000003E-2</v>
      </c>
    </row>
    <row r="1917" spans="1:13">
      <c r="A1917" s="82" t="s">
        <v>157</v>
      </c>
      <c r="B1917" s="13" t="s">
        <v>75</v>
      </c>
      <c r="C1917" s="13" t="s">
        <v>185</v>
      </c>
      <c r="D1917" s="13">
        <v>2014</v>
      </c>
      <c r="E1917" s="13">
        <v>2014</v>
      </c>
      <c r="F1917" s="13" t="s">
        <v>100</v>
      </c>
      <c r="G1917" s="23">
        <v>12864</v>
      </c>
      <c r="H1917" s="23">
        <v>24920</v>
      </c>
      <c r="I1917" s="45">
        <v>59613</v>
      </c>
      <c r="J1917" s="25">
        <v>0.9698</v>
      </c>
      <c r="K1917" s="25"/>
      <c r="L1917" s="25"/>
      <c r="M1917" s="25">
        <v>7.4700000000000003E-2</v>
      </c>
    </row>
    <row r="1918" spans="1:13">
      <c r="A1918" s="82" t="s">
        <v>158</v>
      </c>
      <c r="B1918" s="13" t="s">
        <v>75</v>
      </c>
      <c r="C1918" s="13" t="s">
        <v>185</v>
      </c>
      <c r="D1918" s="13">
        <v>2014</v>
      </c>
      <c r="E1918" s="13">
        <v>2014</v>
      </c>
      <c r="F1918" s="13" t="s">
        <v>100</v>
      </c>
      <c r="G1918" s="23">
        <v>163</v>
      </c>
      <c r="H1918" s="23">
        <v>292</v>
      </c>
      <c r="I1918" s="45">
        <v>740</v>
      </c>
      <c r="J1918" s="25">
        <v>1</v>
      </c>
      <c r="K1918" s="25"/>
      <c r="L1918" s="25"/>
      <c r="M1918" s="25">
        <v>7.4700000000000003E-2</v>
      </c>
    </row>
    <row r="1919" spans="1:13">
      <c r="A1919" s="82" t="s">
        <v>159</v>
      </c>
      <c r="B1919" s="13" t="s">
        <v>75</v>
      </c>
      <c r="C1919" s="13" t="s">
        <v>185</v>
      </c>
      <c r="D1919" s="13">
        <v>2014</v>
      </c>
      <c r="E1919" s="13">
        <v>2014</v>
      </c>
      <c r="F1919" s="13" t="s">
        <v>100</v>
      </c>
      <c r="G1919" s="23">
        <v>3189</v>
      </c>
      <c r="H1919" s="23">
        <v>6885</v>
      </c>
      <c r="I1919" s="45">
        <v>15762</v>
      </c>
      <c r="J1919" s="25">
        <v>1</v>
      </c>
      <c r="K1919" s="25"/>
      <c r="L1919" s="25"/>
      <c r="M1919" s="25">
        <v>7.4700000000000003E-2</v>
      </c>
    </row>
    <row r="1920" spans="1:13">
      <c r="A1920" s="82" t="s">
        <v>160</v>
      </c>
      <c r="B1920" s="13" t="s">
        <v>74</v>
      </c>
      <c r="C1920" s="13" t="s">
        <v>185</v>
      </c>
      <c r="D1920" s="13">
        <v>2014</v>
      </c>
      <c r="E1920" s="13">
        <v>2014</v>
      </c>
      <c r="F1920" s="13" t="s">
        <v>100</v>
      </c>
      <c r="G1920" s="23">
        <v>22498</v>
      </c>
      <c r="H1920" s="23">
        <v>44005</v>
      </c>
      <c r="I1920" s="45">
        <v>106472</v>
      </c>
      <c r="J1920" s="25">
        <v>0.92869999999999997</v>
      </c>
      <c r="K1920" s="25"/>
      <c r="L1920" s="25"/>
      <c r="M1920" s="25">
        <v>1.1599999999999999E-2</v>
      </c>
    </row>
    <row r="1921" spans="1:30">
      <c r="A1921" s="82" t="s">
        <v>161</v>
      </c>
      <c r="B1921" s="13" t="s">
        <v>74</v>
      </c>
      <c r="C1921" s="13" t="s">
        <v>185</v>
      </c>
      <c r="D1921" s="13">
        <v>2014</v>
      </c>
      <c r="E1921" s="13">
        <v>2014</v>
      </c>
      <c r="F1921" s="13" t="s">
        <v>100</v>
      </c>
      <c r="G1921" s="23">
        <v>19452</v>
      </c>
      <c r="H1921" s="23">
        <v>35367</v>
      </c>
      <c r="I1921" s="45">
        <v>111825</v>
      </c>
      <c r="J1921" s="25">
        <v>0.92800000000000005</v>
      </c>
      <c r="K1921" s="25"/>
      <c r="L1921" s="25"/>
      <c r="M1921" s="25">
        <v>7.4700000000000003E-2</v>
      </c>
    </row>
    <row r="1922" spans="1:30">
      <c r="A1922" s="82" t="s">
        <v>162</v>
      </c>
      <c r="B1922" s="13" t="s">
        <v>75</v>
      </c>
      <c r="C1922" s="13" t="s">
        <v>185</v>
      </c>
      <c r="D1922" s="13">
        <v>2014</v>
      </c>
      <c r="E1922" s="13">
        <v>2014</v>
      </c>
      <c r="F1922" s="13" t="s">
        <v>100</v>
      </c>
      <c r="G1922" s="23">
        <v>42886</v>
      </c>
      <c r="H1922" s="23">
        <v>92707</v>
      </c>
      <c r="I1922" s="45">
        <v>204666</v>
      </c>
      <c r="J1922" s="25">
        <v>0.9768</v>
      </c>
      <c r="K1922" s="25"/>
      <c r="L1922" s="25"/>
      <c r="M1922" s="25">
        <v>1.5800000000000002E-2</v>
      </c>
    </row>
    <row r="1923" spans="1:30">
      <c r="A1923" s="82" t="s">
        <v>163</v>
      </c>
      <c r="B1923" s="13" t="s">
        <v>75</v>
      </c>
      <c r="C1923" s="13" t="s">
        <v>185</v>
      </c>
      <c r="D1923" s="13">
        <v>2014</v>
      </c>
      <c r="E1923" s="13">
        <v>2014</v>
      </c>
      <c r="F1923" s="13" t="s">
        <v>100</v>
      </c>
      <c r="G1923" s="23">
        <v>5653</v>
      </c>
      <c r="H1923" s="23">
        <v>13099</v>
      </c>
      <c r="I1923" s="45">
        <v>36722</v>
      </c>
      <c r="J1923" s="25">
        <v>0.98580000000000001</v>
      </c>
      <c r="K1923" s="25"/>
      <c r="L1923" s="25"/>
      <c r="M1923" s="25">
        <v>7.4700000000000003E-2</v>
      </c>
    </row>
    <row r="1924" spans="1:30">
      <c r="A1924" s="82" t="s">
        <v>164</v>
      </c>
      <c r="B1924" s="13" t="s">
        <v>75</v>
      </c>
      <c r="C1924" s="13" t="s">
        <v>185</v>
      </c>
      <c r="D1924" s="13">
        <v>2014</v>
      </c>
      <c r="E1924" s="13">
        <v>2014</v>
      </c>
      <c r="F1924" s="13" t="s">
        <v>100</v>
      </c>
      <c r="G1924" s="23">
        <v>4975</v>
      </c>
      <c r="H1924" s="23">
        <v>11022</v>
      </c>
      <c r="I1924" s="45">
        <v>25192</v>
      </c>
      <c r="J1924" s="25">
        <v>0.96879999999999999</v>
      </c>
      <c r="K1924" s="25"/>
      <c r="L1924" s="25"/>
      <c r="M1924" s="25">
        <v>7.4700000000000003E-2</v>
      </c>
    </row>
    <row r="1925" spans="1:30">
      <c r="A1925" s="82" t="s">
        <v>165</v>
      </c>
      <c r="B1925" s="13" t="s">
        <v>75</v>
      </c>
      <c r="C1925" s="13" t="s">
        <v>185</v>
      </c>
      <c r="D1925" s="13">
        <v>2014</v>
      </c>
      <c r="E1925" s="13">
        <v>2014</v>
      </c>
      <c r="F1925" s="13" t="s">
        <v>100</v>
      </c>
      <c r="G1925" s="23">
        <v>1015</v>
      </c>
      <c r="H1925" s="23">
        <v>1854</v>
      </c>
      <c r="I1925" s="45">
        <v>4404</v>
      </c>
      <c r="J1925" s="25">
        <v>0.98360000000000003</v>
      </c>
      <c r="K1925" s="25"/>
      <c r="L1925" s="25"/>
      <c r="M1925" s="25">
        <v>7.4700000000000003E-2</v>
      </c>
    </row>
    <row r="1926" spans="1:30">
      <c r="A1926" s="82" t="s">
        <v>166</v>
      </c>
      <c r="B1926" s="13" t="s">
        <v>74</v>
      </c>
      <c r="C1926" s="13" t="s">
        <v>185</v>
      </c>
      <c r="D1926" s="13">
        <v>2014</v>
      </c>
      <c r="E1926" s="13">
        <v>2014</v>
      </c>
      <c r="F1926" s="13" t="s">
        <v>100</v>
      </c>
      <c r="G1926" s="23">
        <v>51122</v>
      </c>
      <c r="H1926" s="23">
        <v>134191</v>
      </c>
      <c r="I1926" s="45">
        <v>228123</v>
      </c>
      <c r="J1926" s="25">
        <v>0.98860000000000003</v>
      </c>
      <c r="K1926" s="25"/>
      <c r="L1926" s="25"/>
      <c r="M1926" s="25">
        <v>3.95E-2</v>
      </c>
    </row>
    <row r="1927" spans="1:30">
      <c r="A1927" s="82" t="s">
        <v>167</v>
      </c>
      <c r="B1927" s="13" t="s">
        <v>75</v>
      </c>
      <c r="C1927" s="13" t="s">
        <v>185</v>
      </c>
      <c r="D1927" s="13">
        <v>2014</v>
      </c>
      <c r="E1927" s="13">
        <v>2014</v>
      </c>
      <c r="F1927" s="13" t="s">
        <v>100</v>
      </c>
      <c r="G1927" s="23">
        <v>3006</v>
      </c>
      <c r="H1927" s="23">
        <v>5537</v>
      </c>
      <c r="I1927" s="45">
        <v>13391</v>
      </c>
      <c r="J1927" s="25">
        <v>0.93100000000000005</v>
      </c>
      <c r="K1927" s="25"/>
      <c r="L1927" s="25"/>
      <c r="M1927" s="25">
        <v>7.4700000000000003E-2</v>
      </c>
    </row>
    <row r="1928" spans="1:30">
      <c r="A1928" s="82" t="s">
        <v>168</v>
      </c>
      <c r="B1928" s="13" t="s">
        <v>74</v>
      </c>
      <c r="C1928" s="13" t="s">
        <v>185</v>
      </c>
      <c r="D1928" s="13">
        <v>2014</v>
      </c>
      <c r="E1928" s="13">
        <v>2014</v>
      </c>
      <c r="F1928" s="13" t="s">
        <v>100</v>
      </c>
      <c r="G1928" s="23">
        <v>35266</v>
      </c>
      <c r="H1928" s="23">
        <v>77613</v>
      </c>
      <c r="I1928" s="45">
        <v>201348</v>
      </c>
      <c r="J1928" s="25">
        <v>0.98050000000000004</v>
      </c>
      <c r="K1928" s="25"/>
      <c r="L1928" s="25"/>
      <c r="M1928" s="25">
        <v>3.2300000000000002E-2</v>
      </c>
    </row>
    <row r="1929" spans="1:30">
      <c r="A1929" s="82" t="s">
        <v>169</v>
      </c>
      <c r="B1929" s="13" t="s">
        <v>74</v>
      </c>
      <c r="C1929" s="13" t="s">
        <v>185</v>
      </c>
      <c r="D1929" s="13">
        <v>2014</v>
      </c>
      <c r="E1929" s="13">
        <v>2014</v>
      </c>
      <c r="F1929" s="13" t="s">
        <v>100</v>
      </c>
      <c r="G1929" s="23">
        <v>8985</v>
      </c>
      <c r="H1929" s="23">
        <v>18635</v>
      </c>
      <c r="I1929" s="45">
        <v>49662</v>
      </c>
      <c r="J1929" s="25">
        <v>0.90820000000000001</v>
      </c>
      <c r="K1929" s="25"/>
      <c r="L1929" s="25"/>
      <c r="M1929" s="25">
        <v>7.4700000000000003E-2</v>
      </c>
    </row>
    <row r="1930" spans="1:30">
      <c r="A1930" s="82" t="s">
        <v>170</v>
      </c>
      <c r="B1930" s="13" t="s">
        <v>75</v>
      </c>
      <c r="C1930" s="13" t="s">
        <v>185</v>
      </c>
      <c r="D1930" s="13">
        <v>2014</v>
      </c>
      <c r="E1930" s="13">
        <v>2014</v>
      </c>
      <c r="F1930" s="13" t="s">
        <v>100</v>
      </c>
      <c r="G1930" s="23">
        <v>6045</v>
      </c>
      <c r="H1930" s="23">
        <v>13474</v>
      </c>
      <c r="I1930" s="45">
        <v>27923</v>
      </c>
      <c r="J1930" s="25">
        <v>1</v>
      </c>
      <c r="K1930" s="25"/>
      <c r="L1930" s="25"/>
      <c r="M1930" s="25">
        <v>7.4700000000000003E-2</v>
      </c>
    </row>
    <row r="1931" spans="1:30">
      <c r="A1931" s="48" t="s">
        <v>276</v>
      </c>
      <c r="B1931" s="13" t="s">
        <v>66</v>
      </c>
      <c r="C1931" s="13" t="s">
        <v>186</v>
      </c>
      <c r="D1931" s="13">
        <v>2014</v>
      </c>
      <c r="E1931" s="13">
        <v>2014</v>
      </c>
      <c r="F1931" s="13" t="s">
        <v>100</v>
      </c>
      <c r="G1931" s="110"/>
      <c r="H1931" s="110"/>
      <c r="I1931" s="110"/>
      <c r="J1931" s="111"/>
      <c r="K1931" s="111"/>
      <c r="L1931" s="25">
        <v>0.254</v>
      </c>
      <c r="M1931" s="25">
        <v>5.3999999999999999E-2</v>
      </c>
    </row>
    <row r="1932" spans="1:30">
      <c r="A1932" s="48" t="s">
        <v>171</v>
      </c>
      <c r="B1932" s="13" t="s">
        <v>66</v>
      </c>
      <c r="C1932" s="13" t="s">
        <v>186</v>
      </c>
      <c r="D1932" s="13">
        <v>2014</v>
      </c>
      <c r="E1932" s="13">
        <v>2014</v>
      </c>
      <c r="F1932" s="13" t="s">
        <v>100</v>
      </c>
      <c r="G1932" s="23">
        <v>2085940</v>
      </c>
      <c r="H1932" s="23">
        <v>4475930</v>
      </c>
      <c r="I1932" s="45">
        <v>11777439</v>
      </c>
      <c r="J1932" s="25">
        <v>0.96640000000000004</v>
      </c>
      <c r="K1932" s="25"/>
      <c r="L1932" s="25"/>
      <c r="M1932" s="25">
        <v>5.11E-2</v>
      </c>
      <c r="N1932" s="13"/>
      <c r="O1932" s="13"/>
      <c r="P1932" s="13"/>
      <c r="Q1932" s="13"/>
      <c r="R1932" s="13"/>
      <c r="S1932" s="13"/>
      <c r="T1932" s="13"/>
      <c r="U1932" s="13"/>
      <c r="V1932" s="13"/>
      <c r="W1932" s="13"/>
      <c r="X1932" s="13"/>
      <c r="Y1932" s="13"/>
      <c r="Z1932" s="13"/>
      <c r="AA1932" s="13"/>
      <c r="AB1932" s="13"/>
      <c r="AC1932" s="13"/>
      <c r="AD1932" s="13"/>
    </row>
    <row r="1933" spans="1:30">
      <c r="A1933" s="48" t="s">
        <v>172</v>
      </c>
      <c r="B1933" s="13" t="s">
        <v>74</v>
      </c>
      <c r="C1933" s="13" t="s">
        <v>186</v>
      </c>
      <c r="D1933" s="13">
        <v>2014</v>
      </c>
      <c r="E1933" s="13">
        <v>2014</v>
      </c>
      <c r="F1933" s="13" t="s">
        <v>100</v>
      </c>
      <c r="G1933" s="23">
        <v>63346</v>
      </c>
      <c r="H1933" s="23">
        <v>124584</v>
      </c>
      <c r="I1933" s="45">
        <v>393082</v>
      </c>
      <c r="J1933" s="25">
        <v>0.87350000000000005</v>
      </c>
      <c r="K1933" s="25"/>
      <c r="L1933" s="25"/>
      <c r="M1933" s="25">
        <v>4.0099999999999997E-2</v>
      </c>
    </row>
    <row r="1934" spans="1:30">
      <c r="A1934" s="48" t="s">
        <v>173</v>
      </c>
      <c r="B1934" s="13" t="s">
        <v>75</v>
      </c>
      <c r="C1934" s="13" t="s">
        <v>186</v>
      </c>
      <c r="D1934" s="13">
        <v>2014</v>
      </c>
      <c r="E1934" s="13">
        <v>2014</v>
      </c>
      <c r="F1934" s="13" t="s">
        <v>100</v>
      </c>
      <c r="G1934" s="23">
        <v>114</v>
      </c>
      <c r="H1934" s="23">
        <v>187</v>
      </c>
      <c r="I1934" s="45">
        <v>368</v>
      </c>
      <c r="J1934" s="25">
        <v>1</v>
      </c>
      <c r="K1934" s="25"/>
      <c r="L1934" s="25"/>
      <c r="M1934" s="25">
        <v>7.85E-2</v>
      </c>
    </row>
    <row r="1935" spans="1:30">
      <c r="A1935" s="48" t="s">
        <v>174</v>
      </c>
      <c r="B1935" s="13" t="s">
        <v>75</v>
      </c>
      <c r="C1935" s="13" t="s">
        <v>186</v>
      </c>
      <c r="D1935" s="13">
        <v>2014</v>
      </c>
      <c r="E1935" s="13">
        <v>2014</v>
      </c>
      <c r="F1935" s="13" t="s">
        <v>100</v>
      </c>
      <c r="G1935" s="23">
        <v>1740</v>
      </c>
      <c r="H1935" s="23">
        <v>3334</v>
      </c>
      <c r="I1935" s="45">
        <v>7291</v>
      </c>
      <c r="J1935" s="25">
        <v>0.94569999999999999</v>
      </c>
      <c r="K1935" s="25"/>
      <c r="L1935" s="25"/>
      <c r="M1935" s="25">
        <v>7.85E-2</v>
      </c>
    </row>
    <row r="1936" spans="1:30">
      <c r="A1936" s="48" t="s">
        <v>175</v>
      </c>
      <c r="B1936" s="13" t="s">
        <v>75</v>
      </c>
      <c r="C1936" s="13" t="s">
        <v>186</v>
      </c>
      <c r="D1936" s="13">
        <v>2014</v>
      </c>
      <c r="E1936" s="13">
        <v>2014</v>
      </c>
      <c r="F1936" s="13" t="s">
        <v>100</v>
      </c>
      <c r="G1936" s="23">
        <v>15732</v>
      </c>
      <c r="H1936" s="23">
        <v>31145</v>
      </c>
      <c r="I1936" s="45">
        <v>75909</v>
      </c>
      <c r="J1936" s="25">
        <v>0.89949999999999997</v>
      </c>
      <c r="K1936" s="25"/>
      <c r="L1936" s="25"/>
      <c r="M1936" s="25">
        <v>7.85E-2</v>
      </c>
    </row>
    <row r="1937" spans="1:13">
      <c r="A1937" s="48" t="s">
        <v>176</v>
      </c>
      <c r="B1937" s="13" t="s">
        <v>75</v>
      </c>
      <c r="C1937" s="13" t="s">
        <v>186</v>
      </c>
      <c r="D1937" s="13">
        <v>2014</v>
      </c>
      <c r="E1937" s="13">
        <v>2014</v>
      </c>
      <c r="F1937" s="13" t="s">
        <v>100</v>
      </c>
      <c r="G1937" s="23">
        <v>2844</v>
      </c>
      <c r="H1937" s="23">
        <v>5349</v>
      </c>
      <c r="I1937" s="45">
        <v>10922</v>
      </c>
      <c r="J1937" s="25">
        <v>0.99239999999999995</v>
      </c>
      <c r="K1937" s="25"/>
      <c r="L1937" s="25"/>
      <c r="M1937" s="25">
        <v>7.85E-2</v>
      </c>
    </row>
    <row r="1938" spans="1:13">
      <c r="A1938" s="48" t="s">
        <v>177</v>
      </c>
      <c r="B1938" s="13" t="s">
        <v>75</v>
      </c>
      <c r="C1938" s="13" t="s">
        <v>186</v>
      </c>
      <c r="D1938" s="13">
        <v>2014</v>
      </c>
      <c r="E1938" s="13">
        <v>2014</v>
      </c>
      <c r="F1938" s="13" t="s">
        <v>100</v>
      </c>
      <c r="G1938" s="23">
        <v>694</v>
      </c>
      <c r="H1938" s="23">
        <v>1645</v>
      </c>
      <c r="I1938" s="45">
        <v>7944</v>
      </c>
      <c r="J1938" s="25">
        <v>0.625</v>
      </c>
      <c r="K1938" s="25"/>
      <c r="L1938" s="25"/>
      <c r="M1938" s="25">
        <v>7.85E-2</v>
      </c>
    </row>
    <row r="1939" spans="1:13">
      <c r="A1939" s="48" t="s">
        <v>178</v>
      </c>
      <c r="B1939" s="13" t="s">
        <v>74</v>
      </c>
      <c r="C1939" s="13" t="s">
        <v>186</v>
      </c>
      <c r="D1939" s="13">
        <v>2014</v>
      </c>
      <c r="E1939" s="13">
        <v>2014</v>
      </c>
      <c r="F1939" s="13" t="s">
        <v>100</v>
      </c>
      <c r="G1939" s="23">
        <v>35470</v>
      </c>
      <c r="H1939" s="23">
        <v>76636</v>
      </c>
      <c r="I1939" s="45">
        <v>238194</v>
      </c>
      <c r="J1939" s="25">
        <v>0.91710000000000003</v>
      </c>
      <c r="K1939" s="25"/>
      <c r="L1939" s="25"/>
      <c r="M1939" s="25">
        <v>3.8199999999999998E-2</v>
      </c>
    </row>
    <row r="1940" spans="1:13">
      <c r="A1940" s="48" t="s">
        <v>179</v>
      </c>
      <c r="B1940" s="13" t="s">
        <v>75</v>
      </c>
      <c r="C1940" s="13" t="s">
        <v>186</v>
      </c>
      <c r="D1940" s="13">
        <v>2014</v>
      </c>
      <c r="E1940" s="13">
        <v>2014</v>
      </c>
      <c r="F1940" s="13" t="s">
        <v>100</v>
      </c>
      <c r="G1940" s="23">
        <v>2532</v>
      </c>
      <c r="H1940" s="23">
        <v>5224</v>
      </c>
      <c r="I1940" s="45">
        <v>10744</v>
      </c>
      <c r="J1940" s="25">
        <v>1</v>
      </c>
      <c r="K1940" s="25"/>
      <c r="L1940" s="25"/>
      <c r="M1940" s="25">
        <v>7.85E-2</v>
      </c>
    </row>
    <row r="1941" spans="1:13">
      <c r="A1941" s="48" t="s">
        <v>180</v>
      </c>
      <c r="B1941" s="13" t="s">
        <v>75</v>
      </c>
      <c r="C1941" s="13" t="s">
        <v>186</v>
      </c>
      <c r="D1941" s="13">
        <v>2014</v>
      </c>
      <c r="E1941" s="13">
        <v>2014</v>
      </c>
      <c r="F1941" s="13" t="s">
        <v>100</v>
      </c>
      <c r="G1941" s="23">
        <v>6895</v>
      </c>
      <c r="H1941" s="23">
        <v>12486</v>
      </c>
      <c r="I1941" s="45">
        <v>33940</v>
      </c>
      <c r="J1941" s="25">
        <v>1</v>
      </c>
      <c r="K1941" s="25"/>
      <c r="L1941" s="25"/>
      <c r="M1941" s="25">
        <v>7.85E-2</v>
      </c>
    </row>
    <row r="1942" spans="1:13">
      <c r="A1942" s="82" t="s">
        <v>122</v>
      </c>
      <c r="B1942" s="13" t="s">
        <v>74</v>
      </c>
      <c r="C1942" s="13" t="s">
        <v>186</v>
      </c>
      <c r="D1942" s="13">
        <v>2014</v>
      </c>
      <c r="E1942" s="13">
        <v>2014</v>
      </c>
      <c r="F1942" s="13" t="s">
        <v>100</v>
      </c>
      <c r="G1942" s="23">
        <v>94350</v>
      </c>
      <c r="H1942" s="23">
        <v>223815</v>
      </c>
      <c r="I1942" s="45">
        <v>432046</v>
      </c>
      <c r="J1942" s="25">
        <v>0.96289999999999998</v>
      </c>
      <c r="K1942" s="25"/>
      <c r="L1942" s="25"/>
      <c r="M1942" s="25">
        <v>2.12E-2</v>
      </c>
    </row>
    <row r="1943" spans="1:13">
      <c r="A1943" s="82" t="s">
        <v>123</v>
      </c>
      <c r="B1943" s="13" t="s">
        <v>75</v>
      </c>
      <c r="C1943" s="13" t="s">
        <v>186</v>
      </c>
      <c r="D1943" s="13">
        <v>2014</v>
      </c>
      <c r="E1943" s="13">
        <v>2014</v>
      </c>
      <c r="F1943" s="13" t="s">
        <v>100</v>
      </c>
      <c r="G1943" s="23">
        <v>1495</v>
      </c>
      <c r="H1943" s="23">
        <v>3628</v>
      </c>
      <c r="I1943" s="45">
        <v>10863</v>
      </c>
      <c r="J1943" s="25">
        <v>1</v>
      </c>
      <c r="K1943" s="25"/>
      <c r="L1943" s="25"/>
      <c r="M1943" s="25">
        <v>7.85E-2</v>
      </c>
    </row>
    <row r="1944" spans="1:13">
      <c r="A1944" s="82" t="s">
        <v>124</v>
      </c>
      <c r="B1944" s="13" t="s">
        <v>75</v>
      </c>
      <c r="C1944" s="13" t="s">
        <v>186</v>
      </c>
      <c r="D1944" s="13">
        <v>2014</v>
      </c>
      <c r="E1944" s="13">
        <v>2014</v>
      </c>
      <c r="F1944" s="13" t="s">
        <v>100</v>
      </c>
      <c r="G1944" s="23">
        <v>10835</v>
      </c>
      <c r="H1944" s="23">
        <v>19410</v>
      </c>
      <c r="I1944" s="45">
        <v>45076</v>
      </c>
      <c r="J1944" s="25">
        <v>0.99490000000000001</v>
      </c>
      <c r="K1944" s="25"/>
      <c r="L1944" s="25"/>
      <c r="M1944" s="25">
        <v>7.85E-2</v>
      </c>
    </row>
    <row r="1945" spans="1:13">
      <c r="A1945" s="82" t="s">
        <v>125</v>
      </c>
      <c r="B1945" s="13" t="s">
        <v>75</v>
      </c>
      <c r="C1945" s="13" t="s">
        <v>186</v>
      </c>
      <c r="D1945" s="13">
        <v>2014</v>
      </c>
      <c r="E1945" s="13">
        <v>2014</v>
      </c>
      <c r="F1945" s="13" t="s">
        <v>100</v>
      </c>
      <c r="G1945" s="23">
        <v>16319</v>
      </c>
      <c r="H1945" s="23">
        <v>41364</v>
      </c>
      <c r="I1945" s="45">
        <v>82989</v>
      </c>
      <c r="J1945" s="25">
        <v>0.93520000000000003</v>
      </c>
      <c r="K1945" s="25"/>
      <c r="L1945" s="25"/>
      <c r="M1945" s="25">
        <v>7.85E-2</v>
      </c>
    </row>
    <row r="1946" spans="1:13">
      <c r="A1946" s="82" t="s">
        <v>126</v>
      </c>
      <c r="B1946" s="13" t="s">
        <v>75</v>
      </c>
      <c r="C1946" s="13" t="s">
        <v>186</v>
      </c>
      <c r="D1946" s="13">
        <v>2014</v>
      </c>
      <c r="E1946" s="13">
        <v>2014</v>
      </c>
      <c r="F1946" s="13" t="s">
        <v>100</v>
      </c>
      <c r="G1946" s="23">
        <v>1052</v>
      </c>
      <c r="H1946" s="23">
        <v>2126</v>
      </c>
      <c r="I1946" s="45">
        <v>5239</v>
      </c>
      <c r="J1946" s="25">
        <v>1</v>
      </c>
      <c r="K1946" s="25"/>
      <c r="L1946" s="25"/>
      <c r="M1946" s="25">
        <v>7.85E-2</v>
      </c>
    </row>
    <row r="1947" spans="1:13">
      <c r="A1947" s="82" t="s">
        <v>127</v>
      </c>
      <c r="B1947" s="13" t="s">
        <v>75</v>
      </c>
      <c r="C1947" s="13" t="s">
        <v>186</v>
      </c>
      <c r="D1947" s="13">
        <v>2014</v>
      </c>
      <c r="E1947" s="13">
        <v>2014</v>
      </c>
      <c r="F1947" s="13" t="s">
        <v>100</v>
      </c>
      <c r="G1947" s="23">
        <v>62190</v>
      </c>
      <c r="H1947" s="23">
        <v>148216</v>
      </c>
      <c r="I1947" s="45">
        <v>345812</v>
      </c>
      <c r="J1947" s="25">
        <v>0.99080000000000001</v>
      </c>
      <c r="K1947" s="25"/>
      <c r="L1947" s="25"/>
      <c r="M1947" s="25">
        <v>1.6199999999999999E-2</v>
      </c>
    </row>
    <row r="1948" spans="1:13">
      <c r="A1948" s="82" t="s">
        <v>128</v>
      </c>
      <c r="B1948" s="13" t="s">
        <v>75</v>
      </c>
      <c r="C1948" s="13" t="s">
        <v>186</v>
      </c>
      <c r="D1948" s="13">
        <v>2014</v>
      </c>
      <c r="E1948" s="13">
        <v>2014</v>
      </c>
      <c r="F1948" s="13" t="s">
        <v>100</v>
      </c>
      <c r="G1948" s="23">
        <v>10155</v>
      </c>
      <c r="H1948" s="23">
        <v>23767</v>
      </c>
      <c r="I1948" s="45">
        <v>50621</v>
      </c>
      <c r="J1948" s="25">
        <v>1</v>
      </c>
      <c r="K1948" s="25"/>
      <c r="L1948" s="25"/>
      <c r="M1948" s="25">
        <v>7.85E-2</v>
      </c>
    </row>
    <row r="1949" spans="1:13">
      <c r="A1949" s="82" t="s">
        <v>129</v>
      </c>
      <c r="B1949" s="13" t="s">
        <v>75</v>
      </c>
      <c r="C1949" s="13" t="s">
        <v>186</v>
      </c>
      <c r="D1949" s="13">
        <v>2014</v>
      </c>
      <c r="E1949" s="13">
        <v>2014</v>
      </c>
      <c r="F1949" s="13" t="s">
        <v>100</v>
      </c>
      <c r="G1949" s="23">
        <v>5641</v>
      </c>
      <c r="H1949" s="23">
        <v>11212</v>
      </c>
      <c r="I1949" s="45">
        <v>27004</v>
      </c>
      <c r="J1949" s="25">
        <v>0.94979999999999998</v>
      </c>
      <c r="K1949" s="25"/>
      <c r="L1949" s="25"/>
      <c r="M1949" s="25">
        <v>7.85E-2</v>
      </c>
    </row>
    <row r="1950" spans="1:13">
      <c r="A1950" s="82" t="s">
        <v>130</v>
      </c>
      <c r="B1950" s="13" t="s">
        <v>75</v>
      </c>
      <c r="C1950" s="13" t="s">
        <v>186</v>
      </c>
      <c r="D1950" s="13">
        <v>2014</v>
      </c>
      <c r="E1950" s="13">
        <v>2014</v>
      </c>
      <c r="F1950" s="13" t="s">
        <v>100</v>
      </c>
      <c r="G1950" s="23">
        <v>1551</v>
      </c>
      <c r="H1950" s="23">
        <v>3195</v>
      </c>
      <c r="I1950" s="45">
        <v>6898</v>
      </c>
      <c r="J1950" s="25">
        <v>0.8125</v>
      </c>
      <c r="K1950" s="25"/>
      <c r="L1950" s="25"/>
      <c r="M1950" s="25">
        <v>7.85E-2</v>
      </c>
    </row>
    <row r="1951" spans="1:13">
      <c r="A1951" s="82" t="s">
        <v>131</v>
      </c>
      <c r="B1951" s="13" t="s">
        <v>76</v>
      </c>
      <c r="C1951" s="13" t="s">
        <v>186</v>
      </c>
      <c r="D1951" s="13">
        <v>2014</v>
      </c>
      <c r="E1951" s="13">
        <v>2014</v>
      </c>
      <c r="F1951" s="13" t="s">
        <v>100</v>
      </c>
      <c r="G1951" s="23">
        <v>588401</v>
      </c>
      <c r="H1951" s="23">
        <v>1195488</v>
      </c>
      <c r="I1951" s="45">
        <v>3585120</v>
      </c>
      <c r="J1951" s="25">
        <v>0.97140000000000004</v>
      </c>
      <c r="K1951" s="25"/>
      <c r="L1951" s="25"/>
      <c r="M1951" s="25">
        <v>4.7100000000000003E-2</v>
      </c>
    </row>
    <row r="1952" spans="1:13">
      <c r="A1952" s="82" t="s">
        <v>132</v>
      </c>
      <c r="B1952" s="13" t="s">
        <v>75</v>
      </c>
      <c r="C1952" s="13" t="s">
        <v>186</v>
      </c>
      <c r="D1952" s="13">
        <v>2014</v>
      </c>
      <c r="E1952" s="13">
        <v>2014</v>
      </c>
      <c r="F1952" s="13" t="s">
        <v>100</v>
      </c>
      <c r="G1952" s="23">
        <v>11555</v>
      </c>
      <c r="H1952" s="23">
        <v>28818</v>
      </c>
      <c r="I1952" s="45">
        <v>64275</v>
      </c>
      <c r="J1952" s="25">
        <v>0.98719999999999997</v>
      </c>
      <c r="K1952" s="25"/>
      <c r="L1952" s="25"/>
      <c r="M1952" s="25">
        <v>7.85E-2</v>
      </c>
    </row>
    <row r="1953" spans="1:13">
      <c r="A1953" s="82" t="s">
        <v>133</v>
      </c>
      <c r="B1953" s="13" t="s">
        <v>75</v>
      </c>
      <c r="C1953" s="13" t="s">
        <v>186</v>
      </c>
      <c r="D1953" s="13">
        <v>2014</v>
      </c>
      <c r="E1953" s="13">
        <v>2014</v>
      </c>
      <c r="F1953" s="13" t="s">
        <v>100</v>
      </c>
      <c r="G1953" s="23">
        <v>6255</v>
      </c>
      <c r="H1953" s="23">
        <v>10417</v>
      </c>
      <c r="I1953" s="45">
        <v>39085</v>
      </c>
      <c r="J1953" s="25">
        <v>0.98329999999999995</v>
      </c>
      <c r="K1953" s="25"/>
      <c r="L1953" s="25"/>
      <c r="M1953" s="25">
        <v>7.85E-2</v>
      </c>
    </row>
    <row r="1954" spans="1:13">
      <c r="A1954" s="82" t="s">
        <v>134</v>
      </c>
      <c r="B1954" s="13" t="s">
        <v>75</v>
      </c>
      <c r="C1954" s="13" t="s">
        <v>186</v>
      </c>
      <c r="D1954" s="13">
        <v>2014</v>
      </c>
      <c r="E1954" s="13">
        <v>2014</v>
      </c>
      <c r="F1954" s="13" t="s">
        <v>100</v>
      </c>
      <c r="G1954" s="23">
        <v>1025</v>
      </c>
      <c r="H1954" s="23">
        <v>1988</v>
      </c>
      <c r="I1954" s="45">
        <v>4413</v>
      </c>
      <c r="J1954" s="25">
        <v>0.88239999999999996</v>
      </c>
      <c r="K1954" s="25"/>
      <c r="L1954" s="25"/>
      <c r="M1954" s="25">
        <v>7.85E-2</v>
      </c>
    </row>
    <row r="1955" spans="1:13">
      <c r="A1955" s="82" t="s">
        <v>135</v>
      </c>
      <c r="B1955" s="13" t="s">
        <v>75</v>
      </c>
      <c r="C1955" s="13" t="s">
        <v>186</v>
      </c>
      <c r="D1955" s="13">
        <v>2014</v>
      </c>
      <c r="E1955" s="13">
        <v>2014</v>
      </c>
      <c r="F1955" s="13" t="s">
        <v>100</v>
      </c>
      <c r="G1955" s="23">
        <v>7483</v>
      </c>
      <c r="H1955" s="23">
        <v>13870</v>
      </c>
      <c r="I1955" s="45">
        <v>36092</v>
      </c>
      <c r="J1955" s="25">
        <v>0.99019999999999997</v>
      </c>
      <c r="K1955" s="25"/>
      <c r="L1955" s="25"/>
      <c r="M1955" s="25">
        <v>7.85E-2</v>
      </c>
    </row>
    <row r="1956" spans="1:13">
      <c r="A1956" s="82" t="s">
        <v>136</v>
      </c>
      <c r="B1956" s="13" t="s">
        <v>75</v>
      </c>
      <c r="C1956" s="13" t="s">
        <v>186</v>
      </c>
      <c r="D1956" s="13">
        <v>2014</v>
      </c>
      <c r="E1956" s="13">
        <v>2014</v>
      </c>
      <c r="F1956" s="13" t="s">
        <v>100</v>
      </c>
      <c r="G1956" s="23">
        <v>24352</v>
      </c>
      <c r="H1956" s="23">
        <v>57532</v>
      </c>
      <c r="I1956" s="45">
        <v>124782</v>
      </c>
      <c r="J1956" s="25">
        <v>0.99439999999999995</v>
      </c>
      <c r="K1956" s="25"/>
      <c r="L1956" s="25"/>
      <c r="M1956" s="25">
        <v>1.12E-2</v>
      </c>
    </row>
    <row r="1957" spans="1:13">
      <c r="A1957" s="82" t="s">
        <v>137</v>
      </c>
      <c r="B1957" s="13" t="s">
        <v>75</v>
      </c>
      <c r="C1957" s="13" t="s">
        <v>186</v>
      </c>
      <c r="D1957" s="13">
        <v>2014</v>
      </c>
      <c r="E1957" s="13">
        <v>2014</v>
      </c>
      <c r="F1957" s="13" t="s">
        <v>100</v>
      </c>
      <c r="G1957" s="23">
        <v>478</v>
      </c>
      <c r="H1957" s="23">
        <v>1027</v>
      </c>
      <c r="I1957" s="45">
        <v>2899</v>
      </c>
      <c r="J1957" s="25">
        <v>1</v>
      </c>
      <c r="K1957" s="25"/>
      <c r="L1957" s="25"/>
      <c r="M1957" s="25">
        <v>7.85E-2</v>
      </c>
    </row>
    <row r="1958" spans="1:13">
      <c r="A1958" s="82" t="s">
        <v>138</v>
      </c>
      <c r="B1958" s="13" t="s">
        <v>75</v>
      </c>
      <c r="C1958" s="13" t="s">
        <v>186</v>
      </c>
      <c r="D1958" s="13">
        <v>2014</v>
      </c>
      <c r="E1958" s="13">
        <v>2014</v>
      </c>
      <c r="F1958" s="13" t="s">
        <v>100</v>
      </c>
      <c r="G1958" s="23">
        <v>456</v>
      </c>
      <c r="H1958" s="23">
        <v>768</v>
      </c>
      <c r="I1958" s="45">
        <v>3117</v>
      </c>
      <c r="J1958" s="25">
        <v>0.95450000000000002</v>
      </c>
      <c r="K1958" s="25"/>
      <c r="L1958" s="25"/>
      <c r="M1958" s="25">
        <v>7.85E-2</v>
      </c>
    </row>
    <row r="1959" spans="1:13">
      <c r="A1959" s="82" t="s">
        <v>139</v>
      </c>
      <c r="B1959" s="13" t="s">
        <v>75</v>
      </c>
      <c r="C1959" s="13" t="s">
        <v>186</v>
      </c>
      <c r="D1959" s="13">
        <v>2014</v>
      </c>
      <c r="E1959" s="13">
        <v>2014</v>
      </c>
      <c r="F1959" s="13" t="s">
        <v>100</v>
      </c>
      <c r="G1959" s="23">
        <v>20834</v>
      </c>
      <c r="H1959" s="23">
        <v>46724</v>
      </c>
      <c r="I1959" s="45">
        <v>151356</v>
      </c>
      <c r="J1959" s="25">
        <v>0.99890000000000001</v>
      </c>
      <c r="K1959" s="25"/>
      <c r="L1959" s="25"/>
      <c r="M1959" s="25">
        <v>7.5300000000000006E-2</v>
      </c>
    </row>
    <row r="1960" spans="1:13">
      <c r="A1960" s="82" t="s">
        <v>140</v>
      </c>
      <c r="B1960" s="13" t="s">
        <v>75</v>
      </c>
      <c r="C1960" s="13" t="s">
        <v>186</v>
      </c>
      <c r="D1960" s="13">
        <v>2014</v>
      </c>
      <c r="E1960" s="13">
        <v>2014</v>
      </c>
      <c r="F1960" s="13" t="s">
        <v>100</v>
      </c>
      <c r="G1960" s="23">
        <v>3461</v>
      </c>
      <c r="H1960" s="23">
        <v>7145</v>
      </c>
      <c r="I1960" s="45">
        <v>28746</v>
      </c>
      <c r="J1960" s="25">
        <v>0.88970000000000005</v>
      </c>
      <c r="K1960" s="25"/>
      <c r="L1960" s="25"/>
      <c r="M1960" s="25">
        <v>7.85E-2</v>
      </c>
    </row>
    <row r="1961" spans="1:13">
      <c r="A1961" s="82" t="s">
        <v>141</v>
      </c>
      <c r="B1961" s="13" t="s">
        <v>75</v>
      </c>
      <c r="C1961" s="13" t="s">
        <v>186</v>
      </c>
      <c r="D1961" s="13">
        <v>2014</v>
      </c>
      <c r="E1961" s="13">
        <v>2014</v>
      </c>
      <c r="F1961" s="13" t="s">
        <v>100</v>
      </c>
      <c r="G1961" s="23">
        <v>4189</v>
      </c>
      <c r="H1961" s="23">
        <v>7698</v>
      </c>
      <c r="I1961" s="45">
        <v>21573</v>
      </c>
      <c r="J1961" s="25">
        <v>0.98709999999999998</v>
      </c>
      <c r="K1961" s="25"/>
      <c r="L1961" s="25"/>
      <c r="M1961" s="25">
        <v>7.85E-2</v>
      </c>
    </row>
    <row r="1962" spans="1:13">
      <c r="A1962" s="82" t="s">
        <v>142</v>
      </c>
      <c r="B1962" s="13" t="s">
        <v>74</v>
      </c>
      <c r="C1962" s="13" t="s">
        <v>186</v>
      </c>
      <c r="D1962" s="13">
        <v>2014</v>
      </c>
      <c r="E1962" s="13">
        <v>2014</v>
      </c>
      <c r="F1962" s="13" t="s">
        <v>100</v>
      </c>
      <c r="G1962" s="23">
        <v>117886</v>
      </c>
      <c r="H1962" s="23">
        <v>271789</v>
      </c>
      <c r="I1962" s="45">
        <v>784243</v>
      </c>
      <c r="J1962" s="25">
        <v>0.98080000000000001</v>
      </c>
      <c r="K1962" s="25"/>
      <c r="L1962" s="25"/>
      <c r="M1962" s="25">
        <v>3.5400000000000001E-2</v>
      </c>
    </row>
    <row r="1963" spans="1:13">
      <c r="A1963" s="82" t="s">
        <v>143</v>
      </c>
      <c r="B1963" s="13" t="s">
        <v>74</v>
      </c>
      <c r="C1963" s="13" t="s">
        <v>186</v>
      </c>
      <c r="D1963" s="13">
        <v>2014</v>
      </c>
      <c r="E1963" s="13">
        <v>2014</v>
      </c>
      <c r="F1963" s="13" t="s">
        <v>100</v>
      </c>
      <c r="G1963" s="23">
        <v>9366</v>
      </c>
      <c r="H1963" s="23">
        <v>18662</v>
      </c>
      <c r="I1963" s="45">
        <v>56555</v>
      </c>
      <c r="J1963" s="25">
        <v>0.98560000000000003</v>
      </c>
      <c r="K1963" s="25"/>
      <c r="L1963" s="25"/>
      <c r="M1963" s="25">
        <v>7.85E-2</v>
      </c>
    </row>
    <row r="1964" spans="1:13">
      <c r="A1964" s="82" t="s">
        <v>144</v>
      </c>
      <c r="B1964" s="13" t="s">
        <v>75</v>
      </c>
      <c r="C1964" s="13" t="s">
        <v>186</v>
      </c>
      <c r="D1964" s="13">
        <v>2014</v>
      </c>
      <c r="E1964" s="13">
        <v>2014</v>
      </c>
      <c r="F1964" s="13" t="s">
        <v>100</v>
      </c>
      <c r="G1964" s="23">
        <v>985</v>
      </c>
      <c r="H1964" s="23">
        <v>1917</v>
      </c>
      <c r="I1964" s="45">
        <v>5120</v>
      </c>
      <c r="J1964" s="25">
        <v>0.98750000000000004</v>
      </c>
      <c r="K1964" s="25"/>
      <c r="L1964" s="25"/>
      <c r="M1964" s="25">
        <v>7.85E-2</v>
      </c>
    </row>
    <row r="1965" spans="1:13">
      <c r="A1965" s="82" t="s">
        <v>145</v>
      </c>
      <c r="B1965" s="13" t="s">
        <v>75</v>
      </c>
      <c r="C1965" s="13" t="s">
        <v>186</v>
      </c>
      <c r="D1965" s="13">
        <v>2014</v>
      </c>
      <c r="E1965" s="13">
        <v>2014</v>
      </c>
      <c r="F1965" s="13" t="s">
        <v>100</v>
      </c>
      <c r="G1965" s="23">
        <v>126948</v>
      </c>
      <c r="H1965" s="23">
        <v>294878</v>
      </c>
      <c r="I1965" s="45">
        <v>710630</v>
      </c>
      <c r="J1965" s="25">
        <v>0.99509999999999998</v>
      </c>
      <c r="K1965" s="25"/>
      <c r="L1965" s="25"/>
      <c r="M1965" s="25">
        <v>3.73E-2</v>
      </c>
    </row>
    <row r="1966" spans="1:13">
      <c r="A1966" s="82" t="s">
        <v>146</v>
      </c>
      <c r="B1966" s="13" t="s">
        <v>74</v>
      </c>
      <c r="C1966" s="13" t="s">
        <v>186</v>
      </c>
      <c r="D1966" s="13">
        <v>2014</v>
      </c>
      <c r="E1966" s="13">
        <v>2014</v>
      </c>
      <c r="F1966" s="13" t="s">
        <v>100</v>
      </c>
      <c r="G1966" s="23">
        <v>103388</v>
      </c>
      <c r="H1966" s="23">
        <v>219662</v>
      </c>
      <c r="I1966" s="45">
        <v>488960</v>
      </c>
      <c r="J1966" s="25">
        <v>0.98880000000000001</v>
      </c>
      <c r="K1966" s="25"/>
      <c r="L1966" s="25"/>
      <c r="M1966" s="25">
        <v>2.0999999999999999E-3</v>
      </c>
    </row>
    <row r="1967" spans="1:13">
      <c r="A1967" s="82" t="s">
        <v>147</v>
      </c>
      <c r="B1967" s="13" t="s">
        <v>75</v>
      </c>
      <c r="C1967" s="13" t="s">
        <v>186</v>
      </c>
      <c r="D1967" s="13">
        <v>2014</v>
      </c>
      <c r="E1967" s="13">
        <v>2014</v>
      </c>
      <c r="F1967" s="13" t="s">
        <v>100</v>
      </c>
      <c r="G1967" s="23">
        <v>2707</v>
      </c>
      <c r="H1967" s="23">
        <v>6079</v>
      </c>
      <c r="I1967" s="45">
        <v>16152</v>
      </c>
      <c r="J1967" s="25">
        <v>0.99070000000000003</v>
      </c>
      <c r="K1967" s="25"/>
      <c r="L1967" s="25"/>
      <c r="M1967" s="25">
        <v>7.85E-2</v>
      </c>
    </row>
    <row r="1968" spans="1:13">
      <c r="A1968" s="82" t="s">
        <v>148</v>
      </c>
      <c r="B1968" s="13" t="s">
        <v>75</v>
      </c>
      <c r="C1968" s="13" t="s">
        <v>186</v>
      </c>
      <c r="D1968" s="13">
        <v>2014</v>
      </c>
      <c r="E1968" s="13">
        <v>2014</v>
      </c>
      <c r="F1968" s="13" t="s">
        <v>100</v>
      </c>
      <c r="G1968" s="23">
        <v>176313</v>
      </c>
      <c r="H1968" s="23">
        <v>398993</v>
      </c>
      <c r="I1968" s="45">
        <v>768914</v>
      </c>
      <c r="J1968" s="25">
        <v>0.99990000000000001</v>
      </c>
      <c r="K1968" s="25"/>
      <c r="L1968" s="25"/>
      <c r="M1968" s="25">
        <v>2.8000000000000001E-2</v>
      </c>
    </row>
    <row r="1969" spans="1:13">
      <c r="A1969" s="82" t="s">
        <v>149</v>
      </c>
      <c r="B1969" s="13" t="s">
        <v>74</v>
      </c>
      <c r="C1969" s="13" t="s">
        <v>186</v>
      </c>
      <c r="D1969" s="13">
        <v>2014</v>
      </c>
      <c r="E1969" s="13">
        <v>2014</v>
      </c>
      <c r="F1969" s="13" t="s">
        <v>100</v>
      </c>
      <c r="G1969" s="23">
        <v>136833</v>
      </c>
      <c r="H1969" s="23">
        <v>282917</v>
      </c>
      <c r="I1969" s="45">
        <v>746147</v>
      </c>
      <c r="J1969" s="25">
        <v>0.88109999999999999</v>
      </c>
      <c r="K1969" s="25"/>
      <c r="L1969" s="25"/>
      <c r="M1969" s="25">
        <v>3.8800000000000001E-2</v>
      </c>
    </row>
    <row r="1970" spans="1:13">
      <c r="A1970" s="82" t="s">
        <v>150</v>
      </c>
      <c r="B1970" s="13" t="s">
        <v>74</v>
      </c>
      <c r="C1970" s="13" t="s">
        <v>186</v>
      </c>
      <c r="D1970" s="13">
        <v>2014</v>
      </c>
      <c r="E1970" s="13">
        <v>2014</v>
      </c>
      <c r="F1970" s="13" t="s">
        <v>100</v>
      </c>
      <c r="G1970" s="23">
        <v>33024</v>
      </c>
      <c r="H1970" s="23">
        <v>53990</v>
      </c>
      <c r="I1970" s="45">
        <v>211853</v>
      </c>
      <c r="J1970" s="25">
        <v>0.97160000000000002</v>
      </c>
      <c r="K1970" s="25"/>
      <c r="L1970" s="25"/>
      <c r="M1970" s="25">
        <v>7.2300000000000003E-2</v>
      </c>
    </row>
    <row r="1971" spans="1:13">
      <c r="A1971" s="82" t="s">
        <v>151</v>
      </c>
      <c r="B1971" s="13" t="s">
        <v>75</v>
      </c>
      <c r="C1971" s="13" t="s">
        <v>186</v>
      </c>
      <c r="D1971" s="13">
        <v>2014</v>
      </c>
      <c r="E1971" s="13">
        <v>2014</v>
      </c>
      <c r="F1971" s="13" t="s">
        <v>100</v>
      </c>
      <c r="G1971" s="23">
        <v>50913</v>
      </c>
      <c r="H1971" s="23">
        <v>118832</v>
      </c>
      <c r="I1971" s="45">
        <v>266134</v>
      </c>
      <c r="J1971" s="25">
        <v>0.97470000000000001</v>
      </c>
      <c r="K1971" s="25"/>
      <c r="L1971" s="25"/>
      <c r="M1971" s="25">
        <v>4.5699999999999998E-2</v>
      </c>
    </row>
    <row r="1972" spans="1:13">
      <c r="A1972" s="82" t="s">
        <v>152</v>
      </c>
      <c r="B1972" s="13" t="s">
        <v>74</v>
      </c>
      <c r="C1972" s="13" t="s">
        <v>186</v>
      </c>
      <c r="D1972" s="13">
        <v>2014</v>
      </c>
      <c r="E1972" s="13">
        <v>2014</v>
      </c>
      <c r="F1972" s="13" t="s">
        <v>100</v>
      </c>
      <c r="G1972" s="23">
        <v>9505</v>
      </c>
      <c r="H1972" s="23">
        <v>17784</v>
      </c>
      <c r="I1972" s="45">
        <v>54921</v>
      </c>
      <c r="J1972" s="25">
        <v>0.97389999999999999</v>
      </c>
      <c r="K1972" s="25"/>
      <c r="L1972" s="25"/>
      <c r="M1972" s="25">
        <v>7.85E-2</v>
      </c>
    </row>
    <row r="1973" spans="1:13">
      <c r="A1973" s="82" t="s">
        <v>153</v>
      </c>
      <c r="B1973" s="13" t="s">
        <v>74</v>
      </c>
      <c r="C1973" s="13" t="s">
        <v>186</v>
      </c>
      <c r="D1973" s="13">
        <v>2014</v>
      </c>
      <c r="E1973" s="13">
        <v>2014</v>
      </c>
      <c r="F1973" s="13" t="s">
        <v>100</v>
      </c>
      <c r="G1973" s="23">
        <v>16082</v>
      </c>
      <c r="H1973" s="23">
        <v>32077</v>
      </c>
      <c r="I1973" s="45">
        <v>139275</v>
      </c>
      <c r="J1973" s="25">
        <v>0.96389999999999998</v>
      </c>
      <c r="K1973" s="25"/>
      <c r="L1973" s="25"/>
      <c r="M1973" s="25">
        <v>7.85E-2</v>
      </c>
    </row>
    <row r="1974" spans="1:13">
      <c r="A1974" s="82" t="s">
        <v>154</v>
      </c>
      <c r="B1974" s="13" t="s">
        <v>74</v>
      </c>
      <c r="C1974" s="13" t="s">
        <v>186</v>
      </c>
      <c r="D1974" s="13">
        <v>2014</v>
      </c>
      <c r="E1974" s="13">
        <v>2014</v>
      </c>
      <c r="F1974" s="13" t="s">
        <v>100</v>
      </c>
      <c r="G1974" s="23">
        <v>15844</v>
      </c>
      <c r="H1974" s="23">
        <v>34777</v>
      </c>
      <c r="I1974" s="45">
        <v>121782</v>
      </c>
      <c r="J1974" s="25">
        <v>0.92490000000000006</v>
      </c>
      <c r="K1974" s="25"/>
      <c r="L1974" s="25"/>
      <c r="M1974" s="25">
        <v>7.85E-2</v>
      </c>
    </row>
    <row r="1975" spans="1:13">
      <c r="A1975" s="82" t="s">
        <v>155</v>
      </c>
      <c r="B1975" s="13" t="s">
        <v>74</v>
      </c>
      <c r="C1975" s="13" t="s">
        <v>186</v>
      </c>
      <c r="D1975" s="13">
        <v>2014</v>
      </c>
      <c r="E1975" s="13">
        <v>2014</v>
      </c>
      <c r="F1975" s="13" t="s">
        <v>100</v>
      </c>
      <c r="G1975" s="23">
        <v>55623</v>
      </c>
      <c r="H1975" s="23">
        <v>114046</v>
      </c>
      <c r="I1975" s="45">
        <v>395384</v>
      </c>
      <c r="J1975" s="25">
        <v>0.97940000000000005</v>
      </c>
      <c r="K1975" s="25"/>
      <c r="L1975" s="25"/>
      <c r="M1975" s="25">
        <v>2.8400000000000002E-2</v>
      </c>
    </row>
    <row r="1976" spans="1:13">
      <c r="A1976" s="82" t="s">
        <v>156</v>
      </c>
      <c r="B1976" s="13" t="s">
        <v>74</v>
      </c>
      <c r="C1976" s="13" t="s">
        <v>186</v>
      </c>
      <c r="D1976" s="13">
        <v>2014</v>
      </c>
      <c r="E1976" s="13">
        <v>2014</v>
      </c>
      <c r="F1976" s="13" t="s">
        <v>100</v>
      </c>
      <c r="G1976" s="23">
        <v>12178</v>
      </c>
      <c r="H1976" s="23">
        <v>23189</v>
      </c>
      <c r="I1976" s="45">
        <v>69367</v>
      </c>
      <c r="J1976" s="25">
        <v>0.88549999999999995</v>
      </c>
      <c r="K1976" s="25"/>
      <c r="L1976" s="25"/>
      <c r="M1976" s="25">
        <v>7.85E-2</v>
      </c>
    </row>
    <row r="1977" spans="1:13">
      <c r="A1977" s="82" t="s">
        <v>157</v>
      </c>
      <c r="B1977" s="13" t="s">
        <v>75</v>
      </c>
      <c r="C1977" s="13" t="s">
        <v>186</v>
      </c>
      <c r="D1977" s="13">
        <v>2014</v>
      </c>
      <c r="E1977" s="13">
        <v>2014</v>
      </c>
      <c r="F1977" s="13" t="s">
        <v>100</v>
      </c>
      <c r="G1977" s="23">
        <v>12814</v>
      </c>
      <c r="H1977" s="23">
        <v>24800</v>
      </c>
      <c r="I1977" s="45">
        <v>60128</v>
      </c>
      <c r="J1977" s="25">
        <v>0.96109999999999995</v>
      </c>
      <c r="K1977" s="25"/>
      <c r="L1977" s="25"/>
      <c r="M1977" s="25">
        <v>7.85E-2</v>
      </c>
    </row>
    <row r="1978" spans="1:13">
      <c r="A1978" s="82" t="s">
        <v>158</v>
      </c>
      <c r="B1978" s="13" t="s">
        <v>75</v>
      </c>
      <c r="C1978" s="13" t="s">
        <v>186</v>
      </c>
      <c r="D1978" s="13">
        <v>2014</v>
      </c>
      <c r="E1978" s="13">
        <v>2014</v>
      </c>
      <c r="F1978" s="13" t="s">
        <v>100</v>
      </c>
      <c r="G1978" s="23">
        <v>157</v>
      </c>
      <c r="H1978" s="23">
        <v>281</v>
      </c>
      <c r="I1978" s="45">
        <v>756</v>
      </c>
      <c r="J1978" s="25">
        <v>1</v>
      </c>
      <c r="K1978" s="25"/>
      <c r="L1978" s="25"/>
      <c r="M1978" s="25">
        <v>7.85E-2</v>
      </c>
    </row>
    <row r="1979" spans="1:13">
      <c r="A1979" s="82" t="s">
        <v>159</v>
      </c>
      <c r="B1979" s="13" t="s">
        <v>75</v>
      </c>
      <c r="C1979" s="13" t="s">
        <v>186</v>
      </c>
      <c r="D1979" s="13">
        <v>2014</v>
      </c>
      <c r="E1979" s="13">
        <v>2014</v>
      </c>
      <c r="F1979" s="13" t="s">
        <v>100</v>
      </c>
      <c r="G1979" s="23">
        <v>3201</v>
      </c>
      <c r="H1979" s="23">
        <v>6926</v>
      </c>
      <c r="I1979" s="45">
        <v>15953</v>
      </c>
      <c r="J1979" s="25">
        <v>1</v>
      </c>
      <c r="K1979" s="25"/>
      <c r="L1979" s="25"/>
      <c r="M1979" s="25">
        <v>7.85E-2</v>
      </c>
    </row>
    <row r="1980" spans="1:13">
      <c r="A1980" s="82" t="s">
        <v>160</v>
      </c>
      <c r="B1980" s="13" t="s">
        <v>74</v>
      </c>
      <c r="C1980" s="13" t="s">
        <v>186</v>
      </c>
      <c r="D1980" s="13">
        <v>2014</v>
      </c>
      <c r="E1980" s="13">
        <v>2014</v>
      </c>
      <c r="F1980" s="13" t="s">
        <v>100</v>
      </c>
      <c r="G1980" s="23">
        <v>22309</v>
      </c>
      <c r="H1980" s="23">
        <v>43464</v>
      </c>
      <c r="I1980" s="45">
        <v>107571</v>
      </c>
      <c r="J1980" s="25">
        <v>0.92830000000000001</v>
      </c>
      <c r="K1980" s="25"/>
      <c r="L1980" s="25"/>
      <c r="M1980" s="25">
        <v>1.2200000000000001E-2</v>
      </c>
    </row>
    <row r="1981" spans="1:13">
      <c r="A1981" s="82" t="s">
        <v>161</v>
      </c>
      <c r="B1981" s="13" t="s">
        <v>74</v>
      </c>
      <c r="C1981" s="13" t="s">
        <v>186</v>
      </c>
      <c r="D1981" s="13">
        <v>2014</v>
      </c>
      <c r="E1981" s="13">
        <v>2014</v>
      </c>
      <c r="F1981" s="13" t="s">
        <v>100</v>
      </c>
      <c r="G1981" s="23">
        <v>19486</v>
      </c>
      <c r="H1981" s="23">
        <v>35283</v>
      </c>
      <c r="I1981" s="45">
        <v>113170</v>
      </c>
      <c r="J1981" s="25">
        <v>0.95699999999999996</v>
      </c>
      <c r="K1981" s="25"/>
      <c r="L1981" s="25"/>
      <c r="M1981" s="25">
        <v>7.85E-2</v>
      </c>
    </row>
    <row r="1982" spans="1:13">
      <c r="A1982" s="82" t="s">
        <v>162</v>
      </c>
      <c r="B1982" s="13" t="s">
        <v>75</v>
      </c>
      <c r="C1982" s="13" t="s">
        <v>186</v>
      </c>
      <c r="D1982" s="13">
        <v>2014</v>
      </c>
      <c r="E1982" s="13">
        <v>2014</v>
      </c>
      <c r="F1982" s="13" t="s">
        <v>100</v>
      </c>
      <c r="G1982" s="23">
        <v>42836</v>
      </c>
      <c r="H1982" s="23">
        <v>92354</v>
      </c>
      <c r="I1982" s="45">
        <v>207586</v>
      </c>
      <c r="J1982" s="25">
        <v>0.98219999999999996</v>
      </c>
      <c r="K1982" s="25"/>
      <c r="L1982" s="25"/>
      <c r="M1982" s="25">
        <v>1.35E-2</v>
      </c>
    </row>
    <row r="1983" spans="1:13">
      <c r="A1983" s="82" t="s">
        <v>163</v>
      </c>
      <c r="B1983" s="13" t="s">
        <v>75</v>
      </c>
      <c r="C1983" s="13" t="s">
        <v>186</v>
      </c>
      <c r="D1983" s="13">
        <v>2014</v>
      </c>
      <c r="E1983" s="13">
        <v>2014</v>
      </c>
      <c r="F1983" s="13" t="s">
        <v>100</v>
      </c>
      <c r="G1983" s="23">
        <v>5597</v>
      </c>
      <c r="H1983" s="23">
        <v>12953</v>
      </c>
      <c r="I1983" s="45">
        <v>36925</v>
      </c>
      <c r="J1983" s="25">
        <v>0.97899999999999998</v>
      </c>
      <c r="K1983" s="25"/>
      <c r="L1983" s="25"/>
      <c r="M1983" s="25">
        <v>7.85E-2</v>
      </c>
    </row>
    <row r="1984" spans="1:13">
      <c r="A1984" s="82" t="s">
        <v>164</v>
      </c>
      <c r="B1984" s="13" t="s">
        <v>75</v>
      </c>
      <c r="C1984" s="13" t="s">
        <v>186</v>
      </c>
      <c r="D1984" s="13">
        <v>2014</v>
      </c>
      <c r="E1984" s="13">
        <v>2014</v>
      </c>
      <c r="F1984" s="13" t="s">
        <v>100</v>
      </c>
      <c r="G1984" s="23">
        <v>4898</v>
      </c>
      <c r="H1984" s="23">
        <v>10820</v>
      </c>
      <c r="I1984" s="45">
        <v>25345</v>
      </c>
      <c r="J1984" s="25">
        <v>0.96860000000000002</v>
      </c>
      <c r="K1984" s="25"/>
      <c r="L1984" s="25"/>
      <c r="M1984" s="25">
        <v>7.85E-2</v>
      </c>
    </row>
    <row r="1985" spans="1:30">
      <c r="A1985" s="82" t="s">
        <v>165</v>
      </c>
      <c r="B1985" s="13" t="s">
        <v>75</v>
      </c>
      <c r="C1985" s="13" t="s">
        <v>186</v>
      </c>
      <c r="D1985" s="13">
        <v>2014</v>
      </c>
      <c r="E1985" s="13">
        <v>2014</v>
      </c>
      <c r="F1985" s="13" t="s">
        <v>100</v>
      </c>
      <c r="G1985" s="23">
        <v>1006</v>
      </c>
      <c r="H1985" s="23">
        <v>1827</v>
      </c>
      <c r="I1985" s="45">
        <v>4483</v>
      </c>
      <c r="J1985" s="25">
        <v>0.96150000000000002</v>
      </c>
      <c r="K1985" s="25"/>
      <c r="L1985" s="25"/>
      <c r="M1985" s="25">
        <v>7.85E-2</v>
      </c>
    </row>
    <row r="1986" spans="1:30">
      <c r="A1986" s="82" t="s">
        <v>166</v>
      </c>
      <c r="B1986" s="13" t="s">
        <v>74</v>
      </c>
      <c r="C1986" s="13" t="s">
        <v>186</v>
      </c>
      <c r="D1986" s="13">
        <v>2014</v>
      </c>
      <c r="E1986" s="13">
        <v>2014</v>
      </c>
      <c r="F1986" s="13" t="s">
        <v>100</v>
      </c>
      <c r="G1986" s="23">
        <v>51030</v>
      </c>
      <c r="H1986" s="23">
        <v>133282</v>
      </c>
      <c r="I1986" s="45">
        <v>229352</v>
      </c>
      <c r="J1986" s="25">
        <v>0.9849</v>
      </c>
      <c r="K1986" s="25"/>
      <c r="L1986" s="25"/>
      <c r="M1986" s="25">
        <v>4.1099999999999998E-2</v>
      </c>
    </row>
    <row r="1987" spans="1:30">
      <c r="A1987" s="82" t="s">
        <v>167</v>
      </c>
      <c r="B1987" s="13" t="s">
        <v>75</v>
      </c>
      <c r="C1987" s="13" t="s">
        <v>186</v>
      </c>
      <c r="D1987" s="13">
        <v>2014</v>
      </c>
      <c r="E1987" s="13">
        <v>2014</v>
      </c>
      <c r="F1987" s="13" t="s">
        <v>100</v>
      </c>
      <c r="G1987" s="23">
        <v>3003</v>
      </c>
      <c r="H1987" s="23">
        <v>5536</v>
      </c>
      <c r="I1987" s="45">
        <v>13440</v>
      </c>
      <c r="J1987" s="25">
        <v>0.92620000000000002</v>
      </c>
      <c r="K1987" s="25"/>
      <c r="L1987" s="25"/>
      <c r="M1987" s="25">
        <v>7.85E-2</v>
      </c>
    </row>
    <row r="1988" spans="1:30">
      <c r="A1988" s="82" t="s">
        <v>168</v>
      </c>
      <c r="B1988" s="13" t="s">
        <v>74</v>
      </c>
      <c r="C1988" s="13" t="s">
        <v>186</v>
      </c>
      <c r="D1988" s="13">
        <v>2014</v>
      </c>
      <c r="E1988" s="13">
        <v>2014</v>
      </c>
      <c r="F1988" s="13" t="s">
        <v>100</v>
      </c>
      <c r="G1988" s="23">
        <v>35436</v>
      </c>
      <c r="H1988" s="23">
        <v>77875</v>
      </c>
      <c r="I1988" s="45">
        <v>202455</v>
      </c>
      <c r="J1988" s="25">
        <v>0.97440000000000004</v>
      </c>
      <c r="K1988" s="25"/>
      <c r="L1988" s="25"/>
      <c r="M1988" s="25">
        <v>3.6799999999999999E-2</v>
      </c>
    </row>
    <row r="1989" spans="1:30">
      <c r="A1989" s="82" t="s">
        <v>169</v>
      </c>
      <c r="B1989" s="13" t="s">
        <v>74</v>
      </c>
      <c r="C1989" s="13" t="s">
        <v>186</v>
      </c>
      <c r="D1989" s="13">
        <v>2014</v>
      </c>
      <c r="E1989" s="13">
        <v>2014</v>
      </c>
      <c r="F1989" s="13" t="s">
        <v>100</v>
      </c>
      <c r="G1989" s="23">
        <v>9116</v>
      </c>
      <c r="H1989" s="23">
        <v>18709</v>
      </c>
      <c r="I1989" s="45">
        <v>50332</v>
      </c>
      <c r="J1989" s="25">
        <v>0.83050000000000002</v>
      </c>
      <c r="K1989" s="25"/>
      <c r="L1989" s="25"/>
      <c r="M1989" s="25">
        <v>7.85E-2</v>
      </c>
    </row>
    <row r="1990" spans="1:30">
      <c r="A1990" s="82" t="s">
        <v>170</v>
      </c>
      <c r="B1990" s="13" t="s">
        <v>75</v>
      </c>
      <c r="C1990" s="13" t="s">
        <v>186</v>
      </c>
      <c r="D1990" s="13">
        <v>2014</v>
      </c>
      <c r="E1990" s="13">
        <v>2014</v>
      </c>
      <c r="F1990" s="13" t="s">
        <v>100</v>
      </c>
      <c r="G1990" s="23">
        <v>6012</v>
      </c>
      <c r="H1990" s="23">
        <v>13430</v>
      </c>
      <c r="I1990" s="45">
        <v>28106</v>
      </c>
      <c r="J1990" s="25">
        <v>1</v>
      </c>
      <c r="K1990" s="25"/>
      <c r="L1990" s="25"/>
      <c r="M1990" s="25">
        <v>7.85E-2</v>
      </c>
    </row>
    <row r="1991" spans="1:30">
      <c r="A1991" s="48" t="s">
        <v>276</v>
      </c>
      <c r="B1991" s="13" t="s">
        <v>66</v>
      </c>
      <c r="C1991" s="13" t="s">
        <v>65</v>
      </c>
      <c r="D1991" s="13">
        <v>2014</v>
      </c>
      <c r="E1991" s="13">
        <v>2015</v>
      </c>
      <c r="F1991" s="13" t="s">
        <v>100</v>
      </c>
      <c r="G1991" s="110"/>
      <c r="H1991" s="110"/>
      <c r="I1991" s="110"/>
      <c r="J1991" s="111"/>
      <c r="K1991" s="111"/>
      <c r="L1991" s="25">
        <v>0.254</v>
      </c>
      <c r="M1991" s="25">
        <v>5.3999999999999999E-2</v>
      </c>
    </row>
    <row r="1992" spans="1:30">
      <c r="A1992" s="48" t="s">
        <v>171</v>
      </c>
      <c r="B1992" s="13" t="s">
        <v>66</v>
      </c>
      <c r="C1992" s="13" t="s">
        <v>65</v>
      </c>
      <c r="D1992" s="13">
        <v>2014</v>
      </c>
      <c r="E1992" s="13">
        <v>2015</v>
      </c>
      <c r="F1992" s="13" t="s">
        <v>100</v>
      </c>
      <c r="G1992" s="23">
        <v>2089037</v>
      </c>
      <c r="H1992" s="23">
        <v>4477428</v>
      </c>
      <c r="I1992" s="45">
        <v>11900473</v>
      </c>
      <c r="J1992" s="25">
        <v>0.96740000000000004</v>
      </c>
      <c r="K1992" s="25"/>
      <c r="L1992" s="25"/>
      <c r="M1992" s="25">
        <v>0.1166</v>
      </c>
      <c r="N1992" s="13"/>
      <c r="O1992" s="13"/>
      <c r="P1992" s="13"/>
      <c r="Q1992" s="13"/>
      <c r="R1992" s="13"/>
      <c r="S1992" s="13"/>
      <c r="T1992" s="13"/>
      <c r="U1992" s="13"/>
      <c r="V1992" s="13"/>
      <c r="W1992" s="13"/>
      <c r="X1992" s="13"/>
      <c r="Y1992" s="13"/>
      <c r="Z1992" s="13"/>
      <c r="AA1992" s="13"/>
      <c r="AB1992" s="13"/>
      <c r="AC1992" s="13"/>
      <c r="AD1992" s="13"/>
    </row>
    <row r="1993" spans="1:30">
      <c r="A1993" s="48" t="s">
        <v>172</v>
      </c>
      <c r="B1993" s="13" t="s">
        <v>74</v>
      </c>
      <c r="C1993" s="13" t="s">
        <v>65</v>
      </c>
      <c r="D1993" s="13">
        <v>2014</v>
      </c>
      <c r="E1993" s="13">
        <v>2015</v>
      </c>
      <c r="F1993" s="13" t="s">
        <v>100</v>
      </c>
      <c r="G1993" s="23">
        <v>63146</v>
      </c>
      <c r="H1993" s="23">
        <v>123955</v>
      </c>
      <c r="I1993" s="45">
        <v>396515</v>
      </c>
      <c r="J1993" s="25">
        <v>0.86370000000000002</v>
      </c>
      <c r="K1993" s="25"/>
      <c r="L1993" s="25"/>
      <c r="M1993" s="25">
        <v>2.7199999999999998E-2</v>
      </c>
    </row>
    <row r="1994" spans="1:30">
      <c r="A1994" s="48" t="s">
        <v>173</v>
      </c>
      <c r="B1994" s="13" t="s">
        <v>75</v>
      </c>
      <c r="C1994" s="13" t="s">
        <v>65</v>
      </c>
      <c r="D1994" s="13">
        <v>2014</v>
      </c>
      <c r="E1994" s="13">
        <v>2015</v>
      </c>
      <c r="F1994" s="13" t="s">
        <v>100</v>
      </c>
      <c r="G1994" s="23">
        <v>114</v>
      </c>
      <c r="H1994" s="23">
        <v>185</v>
      </c>
      <c r="I1994" s="45">
        <v>370</v>
      </c>
      <c r="J1994" s="25">
        <v>1</v>
      </c>
      <c r="K1994" s="25"/>
      <c r="L1994" s="25"/>
      <c r="M1994" s="25">
        <v>0</v>
      </c>
    </row>
    <row r="1995" spans="1:30">
      <c r="A1995" s="48" t="s">
        <v>174</v>
      </c>
      <c r="B1995" s="13" t="s">
        <v>75</v>
      </c>
      <c r="C1995" s="13" t="s">
        <v>65</v>
      </c>
      <c r="D1995" s="13">
        <v>2014</v>
      </c>
      <c r="E1995" s="13">
        <v>2015</v>
      </c>
      <c r="F1995" s="13" t="s">
        <v>100</v>
      </c>
      <c r="G1995" s="23">
        <v>1727</v>
      </c>
      <c r="H1995" s="23">
        <v>3308</v>
      </c>
      <c r="I1995" s="45">
        <v>7301</v>
      </c>
      <c r="J1995" s="25">
        <v>0.95650000000000002</v>
      </c>
      <c r="K1995" s="25"/>
      <c r="L1995" s="25"/>
      <c r="M1995" s="25">
        <v>0</v>
      </c>
    </row>
    <row r="1996" spans="1:30">
      <c r="A1996" s="48" t="s">
        <v>175</v>
      </c>
      <c r="B1996" s="13" t="s">
        <v>75</v>
      </c>
      <c r="C1996" s="13" t="s">
        <v>65</v>
      </c>
      <c r="D1996" s="13">
        <v>2014</v>
      </c>
      <c r="E1996" s="13">
        <v>2015</v>
      </c>
      <c r="F1996" s="13" t="s">
        <v>100</v>
      </c>
      <c r="G1996" s="23">
        <v>15879</v>
      </c>
      <c r="H1996" s="23">
        <v>31231</v>
      </c>
      <c r="I1996" s="45">
        <v>76433</v>
      </c>
      <c r="J1996" s="25">
        <v>0.94240000000000002</v>
      </c>
      <c r="K1996" s="25"/>
      <c r="L1996" s="25"/>
      <c r="M1996" s="25">
        <v>0</v>
      </c>
    </row>
    <row r="1997" spans="1:30">
      <c r="A1997" s="48" t="s">
        <v>176</v>
      </c>
      <c r="B1997" s="13" t="s">
        <v>75</v>
      </c>
      <c r="C1997" s="13" t="s">
        <v>65</v>
      </c>
      <c r="D1997" s="13">
        <v>2014</v>
      </c>
      <c r="E1997" s="13">
        <v>2015</v>
      </c>
      <c r="F1997" s="13" t="s">
        <v>100</v>
      </c>
      <c r="G1997" s="23">
        <v>2867</v>
      </c>
      <c r="H1997" s="23">
        <v>5378</v>
      </c>
      <c r="I1997" s="45">
        <v>11026</v>
      </c>
      <c r="J1997" s="25">
        <v>1</v>
      </c>
      <c r="K1997" s="25"/>
      <c r="L1997" s="25"/>
      <c r="M1997" s="25">
        <v>0</v>
      </c>
    </row>
    <row r="1998" spans="1:30">
      <c r="A1998" s="48" t="s">
        <v>177</v>
      </c>
      <c r="B1998" s="13" t="s">
        <v>75</v>
      </c>
      <c r="C1998" s="13" t="s">
        <v>65</v>
      </c>
      <c r="D1998" s="13">
        <v>2014</v>
      </c>
      <c r="E1998" s="13">
        <v>2015</v>
      </c>
      <c r="F1998" s="13" t="s">
        <v>100</v>
      </c>
      <c r="G1998" s="23">
        <v>666</v>
      </c>
      <c r="H1998" s="23">
        <v>1540</v>
      </c>
      <c r="I1998" s="45">
        <v>8031</v>
      </c>
      <c r="J1998" s="25">
        <v>0.60870000000000002</v>
      </c>
      <c r="K1998" s="25"/>
      <c r="L1998" s="25"/>
      <c r="M1998" s="25">
        <v>0</v>
      </c>
    </row>
    <row r="1999" spans="1:30">
      <c r="A1999" s="48" t="s">
        <v>178</v>
      </c>
      <c r="B1999" s="13" t="s">
        <v>74</v>
      </c>
      <c r="C1999" s="13" t="s">
        <v>65</v>
      </c>
      <c r="D1999" s="13">
        <v>2014</v>
      </c>
      <c r="E1999" s="13">
        <v>2015</v>
      </c>
      <c r="F1999" s="13" t="s">
        <v>100</v>
      </c>
      <c r="G1999" s="23">
        <v>35825</v>
      </c>
      <c r="H1999" s="23">
        <v>77345</v>
      </c>
      <c r="I1999" s="45">
        <v>241412</v>
      </c>
      <c r="J1999" s="25">
        <v>0.92530000000000001</v>
      </c>
      <c r="K1999" s="25"/>
      <c r="L1999" s="25"/>
      <c r="M1999" s="25">
        <v>5.79E-2</v>
      </c>
    </row>
    <row r="2000" spans="1:30">
      <c r="A2000" s="48" t="s">
        <v>179</v>
      </c>
      <c r="B2000" s="13" t="s">
        <v>75</v>
      </c>
      <c r="C2000" s="13" t="s">
        <v>65</v>
      </c>
      <c r="D2000" s="13">
        <v>2014</v>
      </c>
      <c r="E2000" s="13">
        <v>2015</v>
      </c>
      <c r="F2000" s="13" t="s">
        <v>100</v>
      </c>
      <c r="G2000" s="23">
        <v>2516</v>
      </c>
      <c r="H2000" s="23">
        <v>5167</v>
      </c>
      <c r="I2000" s="45">
        <v>10909</v>
      </c>
      <c r="J2000" s="25">
        <v>1</v>
      </c>
      <c r="K2000" s="25"/>
      <c r="L2000" s="25"/>
      <c r="M2000" s="25">
        <v>0</v>
      </c>
    </row>
    <row r="2001" spans="1:13">
      <c r="A2001" s="48" t="s">
        <v>180</v>
      </c>
      <c r="B2001" s="13" t="s">
        <v>75</v>
      </c>
      <c r="C2001" s="13" t="s">
        <v>65</v>
      </c>
      <c r="D2001" s="13">
        <v>2014</v>
      </c>
      <c r="E2001" s="13">
        <v>2015</v>
      </c>
      <c r="F2001" s="13" t="s">
        <v>100</v>
      </c>
      <c r="G2001" s="23">
        <v>6932</v>
      </c>
      <c r="H2001" s="23">
        <v>12578</v>
      </c>
      <c r="I2001" s="45">
        <v>34147</v>
      </c>
      <c r="J2001" s="25">
        <v>1</v>
      </c>
      <c r="K2001" s="25"/>
      <c r="L2001" s="25"/>
      <c r="M2001" s="25">
        <v>0</v>
      </c>
    </row>
    <row r="2002" spans="1:13">
      <c r="A2002" s="82" t="s">
        <v>122</v>
      </c>
      <c r="B2002" s="13" t="s">
        <v>74</v>
      </c>
      <c r="C2002" s="13" t="s">
        <v>65</v>
      </c>
      <c r="D2002" s="13">
        <v>2014</v>
      </c>
      <c r="E2002" s="13">
        <v>2015</v>
      </c>
      <c r="F2002" s="13" t="s">
        <v>100</v>
      </c>
      <c r="G2002" s="23">
        <v>94483</v>
      </c>
      <c r="H2002" s="23">
        <v>223686</v>
      </c>
      <c r="I2002" s="45">
        <v>435499</v>
      </c>
      <c r="J2002" s="25">
        <v>0.95709999999999995</v>
      </c>
      <c r="K2002" s="25"/>
      <c r="L2002" s="25"/>
      <c r="M2002" s="25">
        <v>2.23E-2</v>
      </c>
    </row>
    <row r="2003" spans="1:13">
      <c r="A2003" s="82" t="s">
        <v>123</v>
      </c>
      <c r="B2003" s="13" t="s">
        <v>75</v>
      </c>
      <c r="C2003" s="13" t="s">
        <v>65</v>
      </c>
      <c r="D2003" s="13">
        <v>2014</v>
      </c>
      <c r="E2003" s="13">
        <v>2015</v>
      </c>
      <c r="F2003" s="13" t="s">
        <v>100</v>
      </c>
      <c r="G2003" s="23">
        <v>1485</v>
      </c>
      <c r="H2003" s="23">
        <v>3565</v>
      </c>
      <c r="I2003" s="45">
        <v>10956</v>
      </c>
      <c r="J2003" s="25">
        <v>1</v>
      </c>
      <c r="K2003" s="25"/>
      <c r="L2003" s="25"/>
      <c r="M2003" s="25">
        <v>0</v>
      </c>
    </row>
    <row r="2004" spans="1:13">
      <c r="A2004" s="82" t="s">
        <v>124</v>
      </c>
      <c r="B2004" s="13" t="s">
        <v>75</v>
      </c>
      <c r="C2004" s="13" t="s">
        <v>65</v>
      </c>
      <c r="D2004" s="13">
        <v>2014</v>
      </c>
      <c r="E2004" s="13">
        <v>2015</v>
      </c>
      <c r="F2004" s="13" t="s">
        <v>100</v>
      </c>
      <c r="G2004" s="23">
        <v>11119</v>
      </c>
      <c r="H2004" s="23">
        <v>19813</v>
      </c>
      <c r="I2004" s="45">
        <v>45611</v>
      </c>
      <c r="J2004" s="25">
        <v>0.99399999999999999</v>
      </c>
      <c r="K2004" s="25"/>
      <c r="L2004" s="25"/>
      <c r="M2004" s="25">
        <v>0</v>
      </c>
    </row>
    <row r="2005" spans="1:13">
      <c r="A2005" s="82" t="s">
        <v>125</v>
      </c>
      <c r="B2005" s="13" t="s">
        <v>75</v>
      </c>
      <c r="C2005" s="13" t="s">
        <v>65</v>
      </c>
      <c r="D2005" s="13">
        <v>2014</v>
      </c>
      <c r="E2005" s="13">
        <v>2015</v>
      </c>
      <c r="F2005" s="13" t="s">
        <v>100</v>
      </c>
      <c r="G2005" s="23">
        <v>16657</v>
      </c>
      <c r="H2005" s="23">
        <v>42202</v>
      </c>
      <c r="I2005" s="45">
        <v>83780</v>
      </c>
      <c r="J2005" s="25">
        <v>0.91510000000000002</v>
      </c>
      <c r="K2005" s="25"/>
      <c r="L2005" s="25"/>
      <c r="M2005" s="25">
        <v>0</v>
      </c>
    </row>
    <row r="2006" spans="1:13">
      <c r="A2006" s="82" t="s">
        <v>126</v>
      </c>
      <c r="B2006" s="13" t="s">
        <v>75</v>
      </c>
      <c r="C2006" s="13" t="s">
        <v>65</v>
      </c>
      <c r="D2006" s="13">
        <v>2014</v>
      </c>
      <c r="E2006" s="13">
        <v>2015</v>
      </c>
      <c r="F2006" s="13" t="s">
        <v>100</v>
      </c>
      <c r="G2006" s="23">
        <v>1043</v>
      </c>
      <c r="H2006" s="23">
        <v>2093</v>
      </c>
      <c r="I2006" s="45">
        <v>5275</v>
      </c>
      <c r="J2006" s="25">
        <v>1</v>
      </c>
      <c r="K2006" s="25"/>
      <c r="L2006" s="25"/>
      <c r="M2006" s="25">
        <v>0</v>
      </c>
    </row>
    <row r="2007" spans="1:13">
      <c r="A2007" s="82" t="s">
        <v>127</v>
      </c>
      <c r="B2007" s="13" t="s">
        <v>75</v>
      </c>
      <c r="C2007" s="13" t="s">
        <v>65</v>
      </c>
      <c r="D2007" s="13">
        <v>2014</v>
      </c>
      <c r="E2007" s="13">
        <v>2015</v>
      </c>
      <c r="F2007" s="13" t="s">
        <v>100</v>
      </c>
      <c r="G2007" s="23">
        <v>62059</v>
      </c>
      <c r="H2007" s="23">
        <v>147285</v>
      </c>
      <c r="I2007" s="45">
        <v>348278</v>
      </c>
      <c r="J2007" s="25">
        <v>0.99509999999999998</v>
      </c>
      <c r="K2007" s="25"/>
      <c r="L2007" s="25"/>
      <c r="M2007" s="25">
        <v>4.7600000000000003E-2</v>
      </c>
    </row>
    <row r="2008" spans="1:13">
      <c r="A2008" s="82" t="s">
        <v>128</v>
      </c>
      <c r="B2008" s="13" t="s">
        <v>75</v>
      </c>
      <c r="C2008" s="13" t="s">
        <v>65</v>
      </c>
      <c r="D2008" s="13">
        <v>2014</v>
      </c>
      <c r="E2008" s="13">
        <v>2015</v>
      </c>
      <c r="F2008" s="13" t="s">
        <v>100</v>
      </c>
      <c r="G2008" s="23">
        <v>10066</v>
      </c>
      <c r="H2008" s="23">
        <v>23550</v>
      </c>
      <c r="I2008" s="45">
        <v>51117</v>
      </c>
      <c r="J2008" s="25">
        <v>0.99819999999999998</v>
      </c>
      <c r="K2008" s="25"/>
      <c r="L2008" s="25"/>
      <c r="M2008" s="25">
        <v>0</v>
      </c>
    </row>
    <row r="2009" spans="1:13">
      <c r="A2009" s="82" t="s">
        <v>129</v>
      </c>
      <c r="B2009" s="13" t="s">
        <v>75</v>
      </c>
      <c r="C2009" s="13" t="s">
        <v>65</v>
      </c>
      <c r="D2009" s="13">
        <v>2014</v>
      </c>
      <c r="E2009" s="13">
        <v>2015</v>
      </c>
      <c r="F2009" s="13" t="s">
        <v>100</v>
      </c>
      <c r="G2009" s="23">
        <v>5693</v>
      </c>
      <c r="H2009" s="23">
        <v>11283</v>
      </c>
      <c r="I2009" s="45">
        <v>27318</v>
      </c>
      <c r="J2009" s="25">
        <v>0.95140000000000002</v>
      </c>
      <c r="K2009" s="25"/>
      <c r="L2009" s="25"/>
      <c r="M2009" s="25">
        <v>0</v>
      </c>
    </row>
    <row r="2010" spans="1:13">
      <c r="A2010" s="82" t="s">
        <v>130</v>
      </c>
      <c r="B2010" s="13" t="s">
        <v>75</v>
      </c>
      <c r="C2010" s="13" t="s">
        <v>65</v>
      </c>
      <c r="D2010" s="13">
        <v>2014</v>
      </c>
      <c r="E2010" s="13">
        <v>2015</v>
      </c>
      <c r="F2010" s="13" t="s">
        <v>100</v>
      </c>
      <c r="G2010" s="23">
        <v>1574</v>
      </c>
      <c r="H2010" s="23">
        <v>3216</v>
      </c>
      <c r="I2010" s="45">
        <v>6988</v>
      </c>
      <c r="J2010" s="25">
        <v>0.83160000000000001</v>
      </c>
      <c r="K2010" s="25"/>
      <c r="L2010" s="25"/>
      <c r="M2010" s="25">
        <v>0</v>
      </c>
    </row>
    <row r="2011" spans="1:13">
      <c r="A2011" s="82" t="s">
        <v>131</v>
      </c>
      <c r="B2011" s="13" t="s">
        <v>76</v>
      </c>
      <c r="C2011" s="13" t="s">
        <v>65</v>
      </c>
      <c r="D2011" s="13">
        <v>2014</v>
      </c>
      <c r="E2011" s="13">
        <v>2015</v>
      </c>
      <c r="F2011" s="13" t="s">
        <v>100</v>
      </c>
      <c r="G2011" s="23">
        <v>585664</v>
      </c>
      <c r="H2011" s="23">
        <v>1190842</v>
      </c>
      <c r="I2011" s="45">
        <v>3622748</v>
      </c>
      <c r="J2011" s="25">
        <v>0.96479999999999999</v>
      </c>
      <c r="K2011" s="25"/>
      <c r="L2011" s="25"/>
      <c r="M2011" s="25">
        <v>0.12770000000000001</v>
      </c>
    </row>
    <row r="2012" spans="1:13">
      <c r="A2012" s="82" t="s">
        <v>132</v>
      </c>
      <c r="B2012" s="13" t="s">
        <v>75</v>
      </c>
      <c r="C2012" s="13" t="s">
        <v>65</v>
      </c>
      <c r="D2012" s="13">
        <v>2014</v>
      </c>
      <c r="E2012" s="13">
        <v>2015</v>
      </c>
      <c r="F2012" s="13" t="s">
        <v>100</v>
      </c>
      <c r="G2012" s="23">
        <v>11515</v>
      </c>
      <c r="H2012" s="23">
        <v>28701</v>
      </c>
      <c r="I2012" s="45">
        <v>64839</v>
      </c>
      <c r="J2012" s="25">
        <v>0.99809999999999999</v>
      </c>
      <c r="K2012" s="25"/>
      <c r="L2012" s="25"/>
      <c r="M2012" s="25">
        <v>0</v>
      </c>
    </row>
    <row r="2013" spans="1:13">
      <c r="A2013" s="82" t="s">
        <v>133</v>
      </c>
      <c r="B2013" s="13" t="s">
        <v>75</v>
      </c>
      <c r="C2013" s="13" t="s">
        <v>65</v>
      </c>
      <c r="D2013" s="13">
        <v>2014</v>
      </c>
      <c r="E2013" s="13">
        <v>2015</v>
      </c>
      <c r="F2013" s="13" t="s">
        <v>100</v>
      </c>
      <c r="G2013" s="23">
        <v>6311</v>
      </c>
      <c r="H2013" s="23">
        <v>10475</v>
      </c>
      <c r="I2013" s="45">
        <v>39464</v>
      </c>
      <c r="J2013" s="25">
        <v>0.96930000000000005</v>
      </c>
      <c r="K2013" s="25"/>
      <c r="L2013" s="25"/>
      <c r="M2013" s="25">
        <v>0</v>
      </c>
    </row>
    <row r="2014" spans="1:13">
      <c r="A2014" s="82" t="s">
        <v>134</v>
      </c>
      <c r="B2014" s="13" t="s">
        <v>75</v>
      </c>
      <c r="C2014" s="13" t="s">
        <v>65</v>
      </c>
      <c r="D2014" s="13">
        <v>2014</v>
      </c>
      <c r="E2014" s="13">
        <v>2015</v>
      </c>
      <c r="F2014" s="13" t="s">
        <v>100</v>
      </c>
      <c r="G2014" s="23">
        <v>1016</v>
      </c>
      <c r="H2014" s="23">
        <v>1972</v>
      </c>
      <c r="I2014" s="45">
        <v>4499</v>
      </c>
      <c r="J2014" s="25">
        <v>0.80430000000000001</v>
      </c>
      <c r="K2014" s="25"/>
      <c r="L2014" s="25"/>
      <c r="M2014" s="25">
        <v>0</v>
      </c>
    </row>
    <row r="2015" spans="1:13">
      <c r="A2015" s="82" t="s">
        <v>135</v>
      </c>
      <c r="B2015" s="13" t="s">
        <v>75</v>
      </c>
      <c r="C2015" s="13" t="s">
        <v>65</v>
      </c>
      <c r="D2015" s="13">
        <v>2014</v>
      </c>
      <c r="E2015" s="13">
        <v>2015</v>
      </c>
      <c r="F2015" s="13" t="s">
        <v>100</v>
      </c>
      <c r="G2015" s="23">
        <v>7329</v>
      </c>
      <c r="H2015" s="23">
        <v>13591</v>
      </c>
      <c r="I2015" s="45">
        <v>36457</v>
      </c>
      <c r="J2015" s="25">
        <v>0.98080000000000001</v>
      </c>
      <c r="K2015" s="25"/>
      <c r="L2015" s="25"/>
      <c r="M2015" s="25">
        <v>0</v>
      </c>
    </row>
    <row r="2016" spans="1:13">
      <c r="A2016" s="82" t="s">
        <v>136</v>
      </c>
      <c r="B2016" s="13" t="s">
        <v>75</v>
      </c>
      <c r="C2016" s="13" t="s">
        <v>65</v>
      </c>
      <c r="D2016" s="13">
        <v>2014</v>
      </c>
      <c r="E2016" s="13">
        <v>2015</v>
      </c>
      <c r="F2016" s="13" t="s">
        <v>100</v>
      </c>
      <c r="G2016" s="23">
        <v>24235</v>
      </c>
      <c r="H2016" s="23">
        <v>57128</v>
      </c>
      <c r="I2016" s="45">
        <v>126066</v>
      </c>
      <c r="J2016" s="25">
        <v>0.98899999999999999</v>
      </c>
      <c r="K2016" s="25"/>
      <c r="L2016" s="25"/>
      <c r="M2016" s="25">
        <v>5.5999999999999999E-3</v>
      </c>
    </row>
    <row r="2017" spans="1:13">
      <c r="A2017" s="82" t="s">
        <v>137</v>
      </c>
      <c r="B2017" s="13" t="s">
        <v>75</v>
      </c>
      <c r="C2017" s="13" t="s">
        <v>65</v>
      </c>
      <c r="D2017" s="13">
        <v>2014</v>
      </c>
      <c r="E2017" s="13">
        <v>2015</v>
      </c>
      <c r="F2017" s="13" t="s">
        <v>100</v>
      </c>
      <c r="G2017" s="23">
        <v>481</v>
      </c>
      <c r="H2017" s="23">
        <v>1033</v>
      </c>
      <c r="I2017" s="45">
        <v>2925</v>
      </c>
      <c r="J2017" s="25">
        <v>1</v>
      </c>
      <c r="K2017" s="25"/>
      <c r="L2017" s="25"/>
      <c r="M2017" s="25">
        <v>0</v>
      </c>
    </row>
    <row r="2018" spans="1:13">
      <c r="A2018" s="82" t="s">
        <v>138</v>
      </c>
      <c r="B2018" s="13" t="s">
        <v>75</v>
      </c>
      <c r="C2018" s="13" t="s">
        <v>65</v>
      </c>
      <c r="D2018" s="13">
        <v>2014</v>
      </c>
      <c r="E2018" s="13">
        <v>2015</v>
      </c>
      <c r="F2018" s="13" t="s">
        <v>100</v>
      </c>
      <c r="G2018" s="23">
        <v>456</v>
      </c>
      <c r="H2018" s="23">
        <v>778</v>
      </c>
      <c r="I2018" s="45">
        <v>3157</v>
      </c>
      <c r="J2018" s="25">
        <v>1</v>
      </c>
      <c r="K2018" s="25"/>
      <c r="L2018" s="25"/>
      <c r="M2018" s="25">
        <v>0</v>
      </c>
    </row>
    <row r="2019" spans="1:13">
      <c r="A2019" s="82" t="s">
        <v>139</v>
      </c>
      <c r="B2019" s="13" t="s">
        <v>75</v>
      </c>
      <c r="C2019" s="13" t="s">
        <v>65</v>
      </c>
      <c r="D2019" s="13">
        <v>2014</v>
      </c>
      <c r="E2019" s="13">
        <v>2015</v>
      </c>
      <c r="F2019" s="13" t="s">
        <v>100</v>
      </c>
      <c r="G2019" s="23">
        <v>20520</v>
      </c>
      <c r="H2019" s="23">
        <v>45843</v>
      </c>
      <c r="I2019" s="45">
        <v>152866</v>
      </c>
      <c r="J2019" s="25">
        <v>1</v>
      </c>
      <c r="K2019" s="25"/>
      <c r="L2019" s="25"/>
      <c r="M2019" s="25">
        <v>3.0599999999999999E-2</v>
      </c>
    </row>
    <row r="2020" spans="1:13">
      <c r="A2020" s="82" t="s">
        <v>140</v>
      </c>
      <c r="B2020" s="13" t="s">
        <v>75</v>
      </c>
      <c r="C2020" s="13" t="s">
        <v>65</v>
      </c>
      <c r="D2020" s="13">
        <v>2014</v>
      </c>
      <c r="E2020" s="13">
        <v>2015</v>
      </c>
      <c r="F2020" s="13" t="s">
        <v>100</v>
      </c>
      <c r="G2020" s="23">
        <v>3444</v>
      </c>
      <c r="H2020" s="23">
        <v>7124</v>
      </c>
      <c r="I2020" s="45">
        <v>28953</v>
      </c>
      <c r="J2020" s="25">
        <v>0.88170000000000004</v>
      </c>
      <c r="K2020" s="25"/>
      <c r="L2020" s="25"/>
      <c r="M2020" s="25">
        <v>0</v>
      </c>
    </row>
    <row r="2021" spans="1:13">
      <c r="A2021" s="82" t="s">
        <v>141</v>
      </c>
      <c r="B2021" s="13" t="s">
        <v>75</v>
      </c>
      <c r="C2021" s="13" t="s">
        <v>65</v>
      </c>
      <c r="D2021" s="13">
        <v>2014</v>
      </c>
      <c r="E2021" s="13">
        <v>2015</v>
      </c>
      <c r="F2021" s="13" t="s">
        <v>100</v>
      </c>
      <c r="G2021" s="23">
        <v>4202</v>
      </c>
      <c r="H2021" s="23">
        <v>7687</v>
      </c>
      <c r="I2021" s="45">
        <v>21897</v>
      </c>
      <c r="J2021" s="25">
        <v>1</v>
      </c>
      <c r="K2021" s="25"/>
      <c r="L2021" s="25"/>
      <c r="M2021" s="25">
        <v>0</v>
      </c>
    </row>
    <row r="2022" spans="1:13">
      <c r="A2022" s="82" t="s">
        <v>142</v>
      </c>
      <c r="B2022" s="13" t="s">
        <v>74</v>
      </c>
      <c r="C2022" s="13" t="s">
        <v>65</v>
      </c>
      <c r="D2022" s="13">
        <v>2014</v>
      </c>
      <c r="E2022" s="13">
        <v>2015</v>
      </c>
      <c r="F2022" s="13" t="s">
        <v>100</v>
      </c>
      <c r="G2022" s="23">
        <v>118925</v>
      </c>
      <c r="H2022" s="23">
        <v>273208</v>
      </c>
      <c r="I2022" s="45">
        <v>792309</v>
      </c>
      <c r="J2022" s="25">
        <v>0.98499999999999999</v>
      </c>
      <c r="K2022" s="25"/>
      <c r="L2022" s="25"/>
      <c r="M2022" s="25">
        <v>9.1999999999999998E-3</v>
      </c>
    </row>
    <row r="2023" spans="1:13">
      <c r="A2023" s="82" t="s">
        <v>143</v>
      </c>
      <c r="B2023" s="13" t="s">
        <v>74</v>
      </c>
      <c r="C2023" s="13" t="s">
        <v>65</v>
      </c>
      <c r="D2023" s="13">
        <v>2014</v>
      </c>
      <c r="E2023" s="13">
        <v>2015</v>
      </c>
      <c r="F2023" s="13" t="s">
        <v>100</v>
      </c>
      <c r="G2023" s="23">
        <v>9374</v>
      </c>
      <c r="H2023" s="23">
        <v>18731</v>
      </c>
      <c r="I2023" s="45">
        <v>57081</v>
      </c>
      <c r="J2023" s="25">
        <v>0.99260000000000004</v>
      </c>
      <c r="K2023" s="25"/>
      <c r="L2023" s="25"/>
      <c r="M2023" s="25">
        <v>0</v>
      </c>
    </row>
    <row r="2024" spans="1:13">
      <c r="A2024" s="82" t="s">
        <v>144</v>
      </c>
      <c r="B2024" s="13" t="s">
        <v>75</v>
      </c>
      <c r="C2024" s="13" t="s">
        <v>65</v>
      </c>
      <c r="D2024" s="13">
        <v>2014</v>
      </c>
      <c r="E2024" s="13">
        <v>2015</v>
      </c>
      <c r="F2024" s="13" t="s">
        <v>100</v>
      </c>
      <c r="G2024" s="23">
        <v>969</v>
      </c>
      <c r="H2024" s="23">
        <v>1888</v>
      </c>
      <c r="I2024" s="45">
        <v>5232</v>
      </c>
      <c r="J2024" s="25">
        <v>0.96360000000000001</v>
      </c>
      <c r="K2024" s="25"/>
      <c r="L2024" s="25"/>
      <c r="M2024" s="25">
        <v>0</v>
      </c>
    </row>
    <row r="2025" spans="1:13">
      <c r="A2025" s="82" t="s">
        <v>145</v>
      </c>
      <c r="B2025" s="13" t="s">
        <v>75</v>
      </c>
      <c r="C2025" s="13" t="s">
        <v>65</v>
      </c>
      <c r="D2025" s="13">
        <v>2014</v>
      </c>
      <c r="E2025" s="13">
        <v>2015</v>
      </c>
      <c r="F2025" s="13" t="s">
        <v>100</v>
      </c>
      <c r="G2025" s="23">
        <v>127594</v>
      </c>
      <c r="H2025" s="23">
        <v>296194</v>
      </c>
      <c r="I2025" s="45">
        <v>720337</v>
      </c>
      <c r="J2025" s="25">
        <v>0.99409999999999998</v>
      </c>
      <c r="K2025" s="25"/>
      <c r="L2025" s="25"/>
      <c r="M2025" s="25">
        <v>1.4999999999999999E-2</v>
      </c>
    </row>
    <row r="2026" spans="1:13">
      <c r="A2026" s="82" t="s">
        <v>146</v>
      </c>
      <c r="B2026" s="13" t="s">
        <v>74</v>
      </c>
      <c r="C2026" s="13" t="s">
        <v>65</v>
      </c>
      <c r="D2026" s="13">
        <v>2014</v>
      </c>
      <c r="E2026" s="13">
        <v>2015</v>
      </c>
      <c r="F2026" s="13" t="s">
        <v>100</v>
      </c>
      <c r="G2026" s="23">
        <v>103843</v>
      </c>
      <c r="H2026" s="23">
        <v>220147</v>
      </c>
      <c r="I2026" s="45">
        <v>494770</v>
      </c>
      <c r="J2026" s="25">
        <v>0.98619999999999997</v>
      </c>
      <c r="K2026" s="25"/>
      <c r="L2026" s="25"/>
      <c r="M2026" s="25">
        <v>0</v>
      </c>
    </row>
    <row r="2027" spans="1:13">
      <c r="A2027" s="82" t="s">
        <v>147</v>
      </c>
      <c r="B2027" s="13" t="s">
        <v>75</v>
      </c>
      <c r="C2027" s="13" t="s">
        <v>65</v>
      </c>
      <c r="D2027" s="13">
        <v>2014</v>
      </c>
      <c r="E2027" s="13">
        <v>2015</v>
      </c>
      <c r="F2027" s="13" t="s">
        <v>100</v>
      </c>
      <c r="G2027" s="23">
        <v>2658</v>
      </c>
      <c r="H2027" s="23">
        <v>5905</v>
      </c>
      <c r="I2027" s="45">
        <v>16279</v>
      </c>
      <c r="J2027" s="25">
        <v>0.9</v>
      </c>
      <c r="K2027" s="25"/>
      <c r="L2027" s="25"/>
      <c r="M2027" s="25">
        <v>0</v>
      </c>
    </row>
    <row r="2028" spans="1:13">
      <c r="A2028" s="82" t="s">
        <v>148</v>
      </c>
      <c r="B2028" s="13" t="s">
        <v>75</v>
      </c>
      <c r="C2028" s="13" t="s">
        <v>65</v>
      </c>
      <c r="D2028" s="13">
        <v>2014</v>
      </c>
      <c r="E2028" s="13">
        <v>2015</v>
      </c>
      <c r="F2028" s="13" t="s">
        <v>100</v>
      </c>
      <c r="G2028" s="23">
        <v>176843</v>
      </c>
      <c r="H2028" s="23">
        <v>399898</v>
      </c>
      <c r="I2028" s="45">
        <v>779821</v>
      </c>
      <c r="J2028" s="25">
        <v>0.99990000000000001</v>
      </c>
      <c r="K2028" s="25"/>
      <c r="L2028" s="25"/>
      <c r="M2028" s="25">
        <v>3.7600000000000001E-2</v>
      </c>
    </row>
    <row r="2029" spans="1:13">
      <c r="A2029" s="82" t="s">
        <v>149</v>
      </c>
      <c r="B2029" s="13" t="s">
        <v>74</v>
      </c>
      <c r="C2029" s="13" t="s">
        <v>65</v>
      </c>
      <c r="D2029" s="13">
        <v>2014</v>
      </c>
      <c r="E2029" s="13">
        <v>2015</v>
      </c>
      <c r="F2029" s="13" t="s">
        <v>100</v>
      </c>
      <c r="G2029" s="23">
        <v>138327</v>
      </c>
      <c r="H2029" s="23">
        <v>285499</v>
      </c>
      <c r="I2029" s="45">
        <v>758368</v>
      </c>
      <c r="J2029" s="25">
        <v>0.93369999999999997</v>
      </c>
      <c r="K2029" s="25"/>
      <c r="L2029" s="25"/>
      <c r="M2029" s="25">
        <v>1.11E-2</v>
      </c>
    </row>
    <row r="2030" spans="1:13">
      <c r="A2030" s="82" t="s">
        <v>150</v>
      </c>
      <c r="B2030" s="13" t="s">
        <v>74</v>
      </c>
      <c r="C2030" s="13" t="s">
        <v>65</v>
      </c>
      <c r="D2030" s="13">
        <v>2014</v>
      </c>
      <c r="E2030" s="13">
        <v>2015</v>
      </c>
      <c r="F2030" s="13" t="s">
        <v>100</v>
      </c>
      <c r="G2030" s="23">
        <v>33173</v>
      </c>
      <c r="H2030" s="23">
        <v>54246</v>
      </c>
      <c r="I2030" s="45">
        <v>213141</v>
      </c>
      <c r="J2030" s="25">
        <v>0.97319999999999995</v>
      </c>
      <c r="K2030" s="25"/>
      <c r="L2030" s="25"/>
      <c r="M2030" s="25">
        <v>9.1200000000000003E-2</v>
      </c>
    </row>
    <row r="2031" spans="1:13">
      <c r="A2031" s="82" t="s">
        <v>151</v>
      </c>
      <c r="B2031" s="13" t="s">
        <v>75</v>
      </c>
      <c r="C2031" s="13" t="s">
        <v>65</v>
      </c>
      <c r="D2031" s="13">
        <v>2014</v>
      </c>
      <c r="E2031" s="13">
        <v>2015</v>
      </c>
      <c r="F2031" s="13" t="s">
        <v>100</v>
      </c>
      <c r="G2031" s="23">
        <v>51189</v>
      </c>
      <c r="H2031" s="23">
        <v>119161</v>
      </c>
      <c r="I2031" s="45">
        <v>268032</v>
      </c>
      <c r="J2031" s="25">
        <v>0.97770000000000001</v>
      </c>
      <c r="K2031" s="25"/>
      <c r="L2031" s="25"/>
      <c r="M2031" s="25">
        <v>2.5600000000000001E-2</v>
      </c>
    </row>
    <row r="2032" spans="1:13">
      <c r="A2032" s="82" t="s">
        <v>152</v>
      </c>
      <c r="B2032" s="13" t="s">
        <v>74</v>
      </c>
      <c r="C2032" s="13" t="s">
        <v>65</v>
      </c>
      <c r="D2032" s="13">
        <v>2014</v>
      </c>
      <c r="E2032" s="13">
        <v>2015</v>
      </c>
      <c r="F2032" s="13" t="s">
        <v>100</v>
      </c>
      <c r="G2032" s="23">
        <v>9447</v>
      </c>
      <c r="H2032" s="23">
        <v>17677</v>
      </c>
      <c r="I2032" s="45">
        <v>55278</v>
      </c>
      <c r="J2032" s="25">
        <v>0.98540000000000005</v>
      </c>
      <c r="K2032" s="25"/>
      <c r="L2032" s="25"/>
      <c r="M2032" s="25">
        <v>0</v>
      </c>
    </row>
    <row r="2033" spans="1:13">
      <c r="A2033" s="82" t="s">
        <v>153</v>
      </c>
      <c r="B2033" s="13" t="s">
        <v>74</v>
      </c>
      <c r="C2033" s="13" t="s">
        <v>65</v>
      </c>
      <c r="D2033" s="13">
        <v>2014</v>
      </c>
      <c r="E2033" s="13">
        <v>2015</v>
      </c>
      <c r="F2033" s="13" t="s">
        <v>100</v>
      </c>
      <c r="G2033" s="23">
        <v>16053</v>
      </c>
      <c r="H2033" s="23">
        <v>32074</v>
      </c>
      <c r="I2033" s="45">
        <v>140459</v>
      </c>
      <c r="J2033" s="25">
        <v>0.96960000000000002</v>
      </c>
      <c r="K2033" s="25"/>
      <c r="L2033" s="25"/>
      <c r="M2033" s="25">
        <v>0</v>
      </c>
    </row>
    <row r="2034" spans="1:13">
      <c r="A2034" s="82" t="s">
        <v>154</v>
      </c>
      <c r="B2034" s="13" t="s">
        <v>74</v>
      </c>
      <c r="C2034" s="13" t="s">
        <v>65</v>
      </c>
      <c r="D2034" s="13">
        <v>2014</v>
      </c>
      <c r="E2034" s="13">
        <v>2015</v>
      </c>
      <c r="F2034" s="13" t="s">
        <v>100</v>
      </c>
      <c r="G2034" s="23">
        <v>15956</v>
      </c>
      <c r="H2034" s="23">
        <v>34829</v>
      </c>
      <c r="I2034" s="45">
        <v>122397</v>
      </c>
      <c r="J2034" s="25">
        <v>0.88880000000000003</v>
      </c>
      <c r="K2034" s="25"/>
      <c r="L2034" s="25"/>
      <c r="M2034" s="25">
        <v>0</v>
      </c>
    </row>
    <row r="2035" spans="1:13">
      <c r="A2035" s="82" t="s">
        <v>155</v>
      </c>
      <c r="B2035" s="13" t="s">
        <v>74</v>
      </c>
      <c r="C2035" s="13" t="s">
        <v>65</v>
      </c>
      <c r="D2035" s="13">
        <v>2014</v>
      </c>
      <c r="E2035" s="13">
        <v>2015</v>
      </c>
      <c r="F2035" s="13" t="s">
        <v>100</v>
      </c>
      <c r="G2035" s="23">
        <v>55515</v>
      </c>
      <c r="H2035" s="23">
        <v>113741</v>
      </c>
      <c r="I2035" s="45">
        <v>396575</v>
      </c>
      <c r="J2035" s="25">
        <v>0.97219999999999995</v>
      </c>
      <c r="K2035" s="25"/>
      <c r="L2035" s="25"/>
      <c r="M2035" s="25">
        <v>0</v>
      </c>
    </row>
    <row r="2036" spans="1:13">
      <c r="A2036" s="82" t="s">
        <v>156</v>
      </c>
      <c r="B2036" s="13" t="s">
        <v>74</v>
      </c>
      <c r="C2036" s="13" t="s">
        <v>65</v>
      </c>
      <c r="D2036" s="13">
        <v>2014</v>
      </c>
      <c r="E2036" s="13">
        <v>2015</v>
      </c>
      <c r="F2036" s="13" t="s">
        <v>100</v>
      </c>
      <c r="G2036" s="23">
        <v>12360</v>
      </c>
      <c r="H2036" s="23">
        <v>23430</v>
      </c>
      <c r="I2036" s="45">
        <v>69974</v>
      </c>
      <c r="J2036" s="25">
        <v>0.83050000000000002</v>
      </c>
      <c r="K2036" s="25"/>
      <c r="L2036" s="25"/>
      <c r="M2036" s="25">
        <v>0</v>
      </c>
    </row>
    <row r="2037" spans="1:13">
      <c r="A2037" s="82" t="s">
        <v>157</v>
      </c>
      <c r="B2037" s="13" t="s">
        <v>75</v>
      </c>
      <c r="C2037" s="13" t="s">
        <v>65</v>
      </c>
      <c r="D2037" s="13">
        <v>2014</v>
      </c>
      <c r="E2037" s="13">
        <v>2015</v>
      </c>
      <c r="F2037" s="13" t="s">
        <v>100</v>
      </c>
      <c r="G2037" s="23">
        <v>12892</v>
      </c>
      <c r="H2037" s="23">
        <v>24856</v>
      </c>
      <c r="I2037" s="45">
        <v>60869</v>
      </c>
      <c r="J2037" s="25">
        <v>0.93810000000000004</v>
      </c>
      <c r="K2037" s="25"/>
      <c r="L2037" s="25"/>
      <c r="M2037" s="25">
        <v>0</v>
      </c>
    </row>
    <row r="2038" spans="1:13">
      <c r="A2038" s="82" t="s">
        <v>158</v>
      </c>
      <c r="B2038" s="13" t="s">
        <v>75</v>
      </c>
      <c r="C2038" s="13" t="s">
        <v>65</v>
      </c>
      <c r="D2038" s="13">
        <v>2014</v>
      </c>
      <c r="E2038" s="13">
        <v>2015</v>
      </c>
      <c r="F2038" s="13" t="s">
        <v>100</v>
      </c>
      <c r="G2038" s="23">
        <v>160</v>
      </c>
      <c r="H2038" s="23">
        <v>298</v>
      </c>
      <c r="I2038" s="45">
        <v>770</v>
      </c>
      <c r="J2038" s="25">
        <v>1</v>
      </c>
      <c r="K2038" s="25"/>
      <c r="L2038" s="25"/>
      <c r="M2038" s="25">
        <v>0</v>
      </c>
    </row>
    <row r="2039" spans="1:13">
      <c r="A2039" s="82" t="s">
        <v>159</v>
      </c>
      <c r="B2039" s="13" t="s">
        <v>75</v>
      </c>
      <c r="C2039" s="13" t="s">
        <v>65</v>
      </c>
      <c r="D2039" s="13">
        <v>2014</v>
      </c>
      <c r="E2039" s="13">
        <v>2015</v>
      </c>
      <c r="F2039" s="13" t="s">
        <v>100</v>
      </c>
      <c r="G2039" s="23">
        <v>3201</v>
      </c>
      <c r="H2039" s="23">
        <v>6911</v>
      </c>
      <c r="I2039" s="45">
        <v>16118</v>
      </c>
      <c r="J2039" s="25">
        <v>1</v>
      </c>
      <c r="K2039" s="25"/>
      <c r="L2039" s="25"/>
      <c r="M2039" s="25">
        <v>0</v>
      </c>
    </row>
    <row r="2040" spans="1:13">
      <c r="A2040" s="82" t="s">
        <v>160</v>
      </c>
      <c r="B2040" s="13" t="s">
        <v>74</v>
      </c>
      <c r="C2040" s="13" t="s">
        <v>65</v>
      </c>
      <c r="D2040" s="13">
        <v>2014</v>
      </c>
      <c r="E2040" s="13">
        <v>2015</v>
      </c>
      <c r="F2040" s="13" t="s">
        <v>100</v>
      </c>
      <c r="G2040" s="23">
        <v>22378</v>
      </c>
      <c r="H2040" s="23">
        <v>43554</v>
      </c>
      <c r="I2040" s="45">
        <v>108594</v>
      </c>
      <c r="J2040" s="25">
        <v>0.93189999999999995</v>
      </c>
      <c r="K2040" s="25"/>
      <c r="L2040" s="25"/>
      <c r="M2040" s="25">
        <v>0.1537</v>
      </c>
    </row>
    <row r="2041" spans="1:13">
      <c r="A2041" s="82" t="s">
        <v>161</v>
      </c>
      <c r="B2041" s="13" t="s">
        <v>74</v>
      </c>
      <c r="C2041" s="13" t="s">
        <v>65</v>
      </c>
      <c r="D2041" s="13">
        <v>2014</v>
      </c>
      <c r="E2041" s="13">
        <v>2015</v>
      </c>
      <c r="F2041" s="13" t="s">
        <v>100</v>
      </c>
      <c r="G2041" s="23">
        <v>19632</v>
      </c>
      <c r="H2041" s="23">
        <v>35567</v>
      </c>
      <c r="I2041" s="45">
        <v>113764</v>
      </c>
      <c r="J2041" s="25">
        <v>0.95930000000000004</v>
      </c>
      <c r="K2041" s="25"/>
      <c r="L2041" s="25"/>
      <c r="M2041" s="25">
        <v>0</v>
      </c>
    </row>
    <row r="2042" spans="1:13">
      <c r="A2042" s="82" t="s">
        <v>162</v>
      </c>
      <c r="B2042" s="13" t="s">
        <v>75</v>
      </c>
      <c r="C2042" s="13" t="s">
        <v>65</v>
      </c>
      <c r="D2042" s="13">
        <v>2014</v>
      </c>
      <c r="E2042" s="13">
        <v>2015</v>
      </c>
      <c r="F2042" s="13" t="s">
        <v>100</v>
      </c>
      <c r="G2042" s="23">
        <v>42524</v>
      </c>
      <c r="H2042" s="23">
        <v>91500</v>
      </c>
      <c r="I2042" s="45">
        <v>210333</v>
      </c>
      <c r="J2042" s="25">
        <v>0.9849</v>
      </c>
      <c r="K2042" s="25"/>
      <c r="L2042" s="25"/>
      <c r="M2042" s="25">
        <v>0</v>
      </c>
    </row>
    <row r="2043" spans="1:13">
      <c r="A2043" s="82" t="s">
        <v>163</v>
      </c>
      <c r="B2043" s="13" t="s">
        <v>75</v>
      </c>
      <c r="C2043" s="13" t="s">
        <v>65</v>
      </c>
      <c r="D2043" s="13">
        <v>2014</v>
      </c>
      <c r="E2043" s="13">
        <v>2015</v>
      </c>
      <c r="F2043" s="13" t="s">
        <v>100</v>
      </c>
      <c r="G2043" s="23">
        <v>5567</v>
      </c>
      <c r="H2043" s="23">
        <v>12903</v>
      </c>
      <c r="I2043" s="45">
        <v>37415</v>
      </c>
      <c r="J2043" s="25">
        <v>0.9879</v>
      </c>
      <c r="K2043" s="25"/>
      <c r="L2043" s="25"/>
      <c r="M2043" s="25">
        <v>0</v>
      </c>
    </row>
    <row r="2044" spans="1:13">
      <c r="A2044" s="82" t="s">
        <v>164</v>
      </c>
      <c r="B2044" s="13" t="s">
        <v>75</v>
      </c>
      <c r="C2044" s="13" t="s">
        <v>65</v>
      </c>
      <c r="D2044" s="13">
        <v>2014</v>
      </c>
      <c r="E2044" s="13">
        <v>2015</v>
      </c>
      <c r="F2044" s="13" t="s">
        <v>100</v>
      </c>
      <c r="G2044" s="23">
        <v>4848</v>
      </c>
      <c r="H2044" s="23">
        <v>10646</v>
      </c>
      <c r="I2044" s="45">
        <v>25452</v>
      </c>
      <c r="J2044" s="25">
        <v>0.97030000000000005</v>
      </c>
      <c r="K2044" s="25"/>
      <c r="L2044" s="25"/>
      <c r="M2044" s="25">
        <v>0</v>
      </c>
    </row>
    <row r="2045" spans="1:13">
      <c r="A2045" s="82" t="s">
        <v>165</v>
      </c>
      <c r="B2045" s="13" t="s">
        <v>75</v>
      </c>
      <c r="C2045" s="13" t="s">
        <v>65</v>
      </c>
      <c r="D2045" s="13">
        <v>2014</v>
      </c>
      <c r="E2045" s="13">
        <v>2015</v>
      </c>
      <c r="F2045" s="13" t="s">
        <v>100</v>
      </c>
      <c r="G2045" s="23">
        <v>1032</v>
      </c>
      <c r="H2045" s="23">
        <v>1880</v>
      </c>
      <c r="I2045" s="45">
        <v>4546</v>
      </c>
      <c r="J2045" s="25">
        <v>0.96830000000000005</v>
      </c>
      <c r="K2045" s="25"/>
      <c r="L2045" s="25"/>
      <c r="M2045" s="25">
        <v>0</v>
      </c>
    </row>
    <row r="2046" spans="1:13">
      <c r="A2046" s="82" t="s">
        <v>166</v>
      </c>
      <c r="B2046" s="13" t="s">
        <v>74</v>
      </c>
      <c r="C2046" s="13" t="s">
        <v>65</v>
      </c>
      <c r="D2046" s="13">
        <v>2014</v>
      </c>
      <c r="E2046" s="13">
        <v>2015</v>
      </c>
      <c r="F2046" s="13" t="s">
        <v>100</v>
      </c>
      <c r="G2046" s="23">
        <v>51603</v>
      </c>
      <c r="H2046" s="23">
        <v>133499</v>
      </c>
      <c r="I2046" s="45">
        <v>230932</v>
      </c>
      <c r="J2046" s="25">
        <v>0.98250000000000004</v>
      </c>
      <c r="K2046" s="25"/>
      <c r="L2046" s="25"/>
      <c r="M2046" s="25">
        <v>6.1699999999999998E-2</v>
      </c>
    </row>
    <row r="2047" spans="1:13">
      <c r="A2047" s="82" t="s">
        <v>167</v>
      </c>
      <c r="B2047" s="13" t="s">
        <v>75</v>
      </c>
      <c r="C2047" s="13" t="s">
        <v>65</v>
      </c>
      <c r="D2047" s="13">
        <v>2014</v>
      </c>
      <c r="E2047" s="13">
        <v>2015</v>
      </c>
      <c r="F2047" s="13" t="s">
        <v>100</v>
      </c>
      <c r="G2047" s="23">
        <v>2981</v>
      </c>
      <c r="H2047" s="23">
        <v>5465</v>
      </c>
      <c r="I2047" s="45">
        <v>13474</v>
      </c>
      <c r="J2047" s="25">
        <v>0.96479999999999999</v>
      </c>
      <c r="K2047" s="25"/>
      <c r="L2047" s="25"/>
      <c r="M2047" s="25">
        <v>0</v>
      </c>
    </row>
    <row r="2048" spans="1:13">
      <c r="A2048" s="82" t="s">
        <v>168</v>
      </c>
      <c r="B2048" s="13" t="s">
        <v>74</v>
      </c>
      <c r="C2048" s="13" t="s">
        <v>65</v>
      </c>
      <c r="D2048" s="13">
        <v>2014</v>
      </c>
      <c r="E2048" s="13">
        <v>2015</v>
      </c>
      <c r="F2048" s="13" t="s">
        <v>100</v>
      </c>
      <c r="G2048" s="23">
        <v>35715</v>
      </c>
      <c r="H2048" s="23">
        <v>78777</v>
      </c>
      <c r="I2048" s="45">
        <v>204026</v>
      </c>
      <c r="J2048" s="25">
        <v>0.9768</v>
      </c>
      <c r="K2048" s="25"/>
      <c r="L2048" s="25"/>
      <c r="M2048" s="25">
        <v>0</v>
      </c>
    </row>
    <row r="2049" spans="1:30">
      <c r="A2049" s="82" t="s">
        <v>169</v>
      </c>
      <c r="B2049" s="13" t="s">
        <v>74</v>
      </c>
      <c r="C2049" s="13" t="s">
        <v>65</v>
      </c>
      <c r="D2049" s="13">
        <v>2014</v>
      </c>
      <c r="E2049" s="13">
        <v>2015</v>
      </c>
      <c r="F2049" s="13" t="s">
        <v>100</v>
      </c>
      <c r="G2049" s="23">
        <v>9243</v>
      </c>
      <c r="H2049" s="23">
        <v>18981</v>
      </c>
      <c r="I2049" s="45">
        <v>50933</v>
      </c>
      <c r="J2049" s="25">
        <v>0.89859999999999995</v>
      </c>
      <c r="K2049" s="25"/>
      <c r="L2049" s="25"/>
      <c r="M2049" s="25">
        <v>0</v>
      </c>
    </row>
    <row r="2050" spans="1:30">
      <c r="A2050" s="82" t="s">
        <v>170</v>
      </c>
      <c r="B2050" s="13" t="s">
        <v>75</v>
      </c>
      <c r="C2050" s="13" t="s">
        <v>65</v>
      </c>
      <c r="D2050" s="13">
        <v>2014</v>
      </c>
      <c r="E2050" s="13">
        <v>2015</v>
      </c>
      <c r="F2050" s="13" t="s">
        <v>100</v>
      </c>
      <c r="G2050" s="23">
        <v>6011</v>
      </c>
      <c r="H2050" s="23">
        <v>13409</v>
      </c>
      <c r="I2050" s="45">
        <v>28357</v>
      </c>
      <c r="J2050" s="25">
        <v>1</v>
      </c>
      <c r="K2050" s="25"/>
      <c r="L2050" s="25"/>
      <c r="M2050" s="25">
        <v>0</v>
      </c>
    </row>
    <row r="2051" spans="1:30">
      <c r="A2051" s="48" t="s">
        <v>276</v>
      </c>
      <c r="B2051" s="13" t="s">
        <v>66</v>
      </c>
      <c r="C2051" s="13" t="s">
        <v>187</v>
      </c>
      <c r="D2051" s="13">
        <v>2014</v>
      </c>
      <c r="E2051" s="13">
        <v>2015</v>
      </c>
      <c r="F2051" s="13" t="s">
        <v>100</v>
      </c>
      <c r="G2051" s="110"/>
      <c r="H2051" s="110"/>
      <c r="I2051" s="110"/>
      <c r="J2051" s="111"/>
      <c r="K2051" s="111"/>
      <c r="L2051" s="25">
        <v>0.254</v>
      </c>
      <c r="M2051" s="25">
        <v>5.3999999999999999E-2</v>
      </c>
    </row>
    <row r="2052" spans="1:30">
      <c r="A2052" s="48" t="s">
        <v>171</v>
      </c>
      <c r="B2052" s="13" t="s">
        <v>66</v>
      </c>
      <c r="C2052" s="13" t="s">
        <v>187</v>
      </c>
      <c r="D2052" s="13">
        <v>2014</v>
      </c>
      <c r="E2052" s="13">
        <v>2015</v>
      </c>
      <c r="F2052" s="13" t="s">
        <v>100</v>
      </c>
      <c r="G2052" s="23">
        <v>2086042</v>
      </c>
      <c r="H2052" s="23">
        <v>4426326</v>
      </c>
      <c r="I2052" s="45">
        <v>12011742</v>
      </c>
      <c r="J2052" s="25">
        <v>0.96789999999999998</v>
      </c>
      <c r="K2052" s="25"/>
      <c r="L2052" s="25">
        <v>0.32600000000000001</v>
      </c>
      <c r="M2052" s="25">
        <v>9.7600000000000006E-2</v>
      </c>
      <c r="N2052" s="13"/>
      <c r="O2052" s="13"/>
      <c r="P2052" s="13"/>
      <c r="Q2052" s="13"/>
      <c r="R2052" s="13"/>
      <c r="S2052" s="13"/>
      <c r="T2052" s="13"/>
      <c r="U2052" s="13"/>
      <c r="V2052" s="13"/>
      <c r="W2052" s="13"/>
      <c r="X2052" s="13"/>
      <c r="Y2052" s="13"/>
      <c r="Z2052" s="13"/>
      <c r="AA2052" s="13"/>
      <c r="AB2052" s="13"/>
      <c r="AC2052" s="13"/>
      <c r="AD2052" s="13"/>
    </row>
    <row r="2053" spans="1:30">
      <c r="A2053" s="48" t="s">
        <v>172</v>
      </c>
      <c r="B2053" s="13" t="s">
        <v>74</v>
      </c>
      <c r="C2053" s="13" t="s">
        <v>187</v>
      </c>
      <c r="D2053" s="13">
        <v>2014</v>
      </c>
      <c r="E2053" s="13">
        <v>2015</v>
      </c>
      <c r="F2053" s="13" t="s">
        <v>100</v>
      </c>
      <c r="G2053" s="23">
        <v>62544</v>
      </c>
      <c r="H2053" s="23">
        <v>123357</v>
      </c>
      <c r="I2053" s="45">
        <v>399493</v>
      </c>
      <c r="J2053" s="25">
        <v>0.86280000000000001</v>
      </c>
      <c r="K2053" s="25"/>
      <c r="L2053" s="25">
        <v>1</v>
      </c>
      <c r="M2053" s="25">
        <v>0.1084</v>
      </c>
    </row>
    <row r="2054" spans="1:30">
      <c r="A2054" s="48" t="s">
        <v>173</v>
      </c>
      <c r="B2054" s="13" t="s">
        <v>75</v>
      </c>
      <c r="C2054" s="13" t="s">
        <v>187</v>
      </c>
      <c r="D2054" s="13">
        <v>2014</v>
      </c>
      <c r="E2054" s="13">
        <v>2015</v>
      </c>
      <c r="F2054" s="13" t="s">
        <v>100</v>
      </c>
      <c r="G2054" s="23">
        <v>106</v>
      </c>
      <c r="H2054" s="23">
        <v>173</v>
      </c>
      <c r="I2054" s="45">
        <v>370</v>
      </c>
      <c r="J2054" s="25">
        <v>1</v>
      </c>
      <c r="K2054" s="25"/>
      <c r="L2054" s="25">
        <v>0.222</v>
      </c>
      <c r="M2054" s="25">
        <v>9.7000000000000003E-3</v>
      </c>
    </row>
    <row r="2055" spans="1:30">
      <c r="A2055" s="48" t="s">
        <v>174</v>
      </c>
      <c r="B2055" s="13" t="s">
        <v>75</v>
      </c>
      <c r="C2055" s="13" t="s">
        <v>187</v>
      </c>
      <c r="D2055" s="13">
        <v>2014</v>
      </c>
      <c r="E2055" s="13">
        <v>2015</v>
      </c>
      <c r="F2055" s="13" t="s">
        <v>100</v>
      </c>
      <c r="G2055" s="23">
        <v>1710</v>
      </c>
      <c r="H2055" s="23">
        <v>3293</v>
      </c>
      <c r="I2055" s="45">
        <v>7390</v>
      </c>
      <c r="J2055" s="25">
        <v>1</v>
      </c>
      <c r="K2055" s="25"/>
      <c r="L2055" s="25">
        <v>0.222</v>
      </c>
      <c r="M2055" s="25">
        <v>9.7000000000000003E-3</v>
      </c>
    </row>
    <row r="2056" spans="1:30">
      <c r="A2056" s="48" t="s">
        <v>175</v>
      </c>
      <c r="B2056" s="13" t="s">
        <v>75</v>
      </c>
      <c r="C2056" s="13" t="s">
        <v>187</v>
      </c>
      <c r="D2056" s="13">
        <v>2014</v>
      </c>
      <c r="E2056" s="13">
        <v>2015</v>
      </c>
      <c r="F2056" s="13" t="s">
        <v>100</v>
      </c>
      <c r="G2056" s="23">
        <v>15913</v>
      </c>
      <c r="H2056" s="23">
        <v>31182</v>
      </c>
      <c r="I2056" s="45">
        <v>76471</v>
      </c>
      <c r="J2056" s="25">
        <v>0.93110000000000004</v>
      </c>
      <c r="K2056" s="25"/>
      <c r="L2056" s="25">
        <v>0.222</v>
      </c>
      <c r="M2056" s="25">
        <v>9.7000000000000003E-3</v>
      </c>
    </row>
    <row r="2057" spans="1:30">
      <c r="A2057" s="48" t="s">
        <v>176</v>
      </c>
      <c r="B2057" s="13" t="s">
        <v>75</v>
      </c>
      <c r="C2057" s="13" t="s">
        <v>187</v>
      </c>
      <c r="D2057" s="13">
        <v>2014</v>
      </c>
      <c r="E2057" s="13">
        <v>2015</v>
      </c>
      <c r="F2057" s="13" t="s">
        <v>100</v>
      </c>
      <c r="G2057" s="23">
        <v>2871</v>
      </c>
      <c r="H2057" s="23">
        <v>5405</v>
      </c>
      <c r="I2057" s="45">
        <v>11093</v>
      </c>
      <c r="J2057" s="25">
        <v>1</v>
      </c>
      <c r="K2057" s="25"/>
      <c r="L2057" s="25">
        <v>0.222</v>
      </c>
      <c r="M2057" s="25">
        <v>9.7000000000000003E-3</v>
      </c>
    </row>
    <row r="2058" spans="1:30">
      <c r="A2058" s="48" t="s">
        <v>177</v>
      </c>
      <c r="B2058" s="13" t="s">
        <v>75</v>
      </c>
      <c r="C2058" s="13" t="s">
        <v>187</v>
      </c>
      <c r="D2058" s="13">
        <v>2014</v>
      </c>
      <c r="E2058" s="13">
        <v>2015</v>
      </c>
      <c r="F2058" s="13" t="s">
        <v>100</v>
      </c>
      <c r="G2058" s="23">
        <v>657</v>
      </c>
      <c r="H2058" s="23">
        <v>1504</v>
      </c>
      <c r="I2058" s="45">
        <v>8036</v>
      </c>
      <c r="J2058" s="25">
        <v>0.72089999999999999</v>
      </c>
      <c r="K2058" s="25"/>
      <c r="L2058" s="25">
        <v>0.222</v>
      </c>
      <c r="M2058" s="25">
        <v>9.7000000000000003E-3</v>
      </c>
    </row>
    <row r="2059" spans="1:30">
      <c r="A2059" s="48" t="s">
        <v>178</v>
      </c>
      <c r="B2059" s="13" t="s">
        <v>74</v>
      </c>
      <c r="C2059" s="13" t="s">
        <v>187</v>
      </c>
      <c r="D2059" s="13">
        <v>2014</v>
      </c>
      <c r="E2059" s="13">
        <v>2015</v>
      </c>
      <c r="F2059" s="13" t="s">
        <v>100</v>
      </c>
      <c r="G2059" s="23">
        <v>35636</v>
      </c>
      <c r="H2059" s="23">
        <v>72574</v>
      </c>
      <c r="I2059" s="45">
        <v>244743</v>
      </c>
      <c r="J2059" s="25">
        <v>0.9486</v>
      </c>
      <c r="K2059" s="25"/>
      <c r="L2059" s="25">
        <v>0.5</v>
      </c>
      <c r="M2059" s="25">
        <v>3.2800000000000003E-2</v>
      </c>
    </row>
    <row r="2060" spans="1:30">
      <c r="A2060" s="48" t="s">
        <v>179</v>
      </c>
      <c r="B2060" s="13" t="s">
        <v>75</v>
      </c>
      <c r="C2060" s="13" t="s">
        <v>187</v>
      </c>
      <c r="D2060" s="13">
        <v>2014</v>
      </c>
      <c r="E2060" s="13">
        <v>2015</v>
      </c>
      <c r="F2060" s="13" t="s">
        <v>100</v>
      </c>
      <c r="G2060" s="23">
        <v>2515</v>
      </c>
      <c r="H2060" s="23">
        <v>5189</v>
      </c>
      <c r="I2060" s="45">
        <v>10987</v>
      </c>
      <c r="J2060" s="25">
        <v>1</v>
      </c>
      <c r="K2060" s="25"/>
      <c r="L2060" s="25">
        <v>0.222</v>
      </c>
      <c r="M2060" s="25">
        <v>9.7000000000000003E-3</v>
      </c>
    </row>
    <row r="2061" spans="1:30">
      <c r="A2061" s="48" t="s">
        <v>180</v>
      </c>
      <c r="B2061" s="13" t="s">
        <v>75</v>
      </c>
      <c r="C2061" s="13" t="s">
        <v>187</v>
      </c>
      <c r="D2061" s="13">
        <v>2014</v>
      </c>
      <c r="E2061" s="13">
        <v>2015</v>
      </c>
      <c r="F2061" s="13" t="s">
        <v>100</v>
      </c>
      <c r="G2061" s="23">
        <v>7012</v>
      </c>
      <c r="H2061" s="23">
        <v>12770</v>
      </c>
      <c r="I2061" s="45">
        <v>34468</v>
      </c>
      <c r="J2061" s="25">
        <v>1</v>
      </c>
      <c r="K2061" s="25"/>
      <c r="L2061" s="25">
        <v>0.222</v>
      </c>
      <c r="M2061" s="25">
        <v>9.7000000000000003E-3</v>
      </c>
    </row>
    <row r="2062" spans="1:30">
      <c r="A2062" s="82" t="s">
        <v>122</v>
      </c>
      <c r="B2062" s="13" t="s">
        <v>74</v>
      </c>
      <c r="C2062" s="13" t="s">
        <v>187</v>
      </c>
      <c r="D2062" s="13">
        <v>2014</v>
      </c>
      <c r="E2062" s="13">
        <v>2015</v>
      </c>
      <c r="F2062" s="13" t="s">
        <v>100</v>
      </c>
      <c r="G2062" s="23">
        <v>94840</v>
      </c>
      <c r="H2062" s="23">
        <v>224037</v>
      </c>
      <c r="I2062" s="45">
        <v>439206</v>
      </c>
      <c r="J2062" s="25">
        <v>0.9738</v>
      </c>
      <c r="K2062" s="25"/>
      <c r="L2062" s="25">
        <v>0.33300000000000002</v>
      </c>
      <c r="M2062" s="25">
        <v>1.3299999999999999E-2</v>
      </c>
    </row>
    <row r="2063" spans="1:30">
      <c r="A2063" s="82" t="s">
        <v>123</v>
      </c>
      <c r="B2063" s="13" t="s">
        <v>75</v>
      </c>
      <c r="C2063" s="13" t="s">
        <v>187</v>
      </c>
      <c r="D2063" s="13">
        <v>2014</v>
      </c>
      <c r="E2063" s="13">
        <v>2015</v>
      </c>
      <c r="F2063" s="13" t="s">
        <v>100</v>
      </c>
      <c r="G2063" s="23">
        <v>1476</v>
      </c>
      <c r="H2063" s="23">
        <v>3551</v>
      </c>
      <c r="I2063" s="45">
        <v>11076</v>
      </c>
      <c r="J2063" s="25">
        <v>1</v>
      </c>
      <c r="K2063" s="25"/>
      <c r="L2063" s="25">
        <v>0.222</v>
      </c>
      <c r="M2063" s="25">
        <v>9.7000000000000003E-3</v>
      </c>
    </row>
    <row r="2064" spans="1:30">
      <c r="A2064" s="82" t="s">
        <v>124</v>
      </c>
      <c r="B2064" s="13" t="s">
        <v>75</v>
      </c>
      <c r="C2064" s="13" t="s">
        <v>187</v>
      </c>
      <c r="D2064" s="13">
        <v>2014</v>
      </c>
      <c r="E2064" s="13">
        <v>2015</v>
      </c>
      <c r="F2064" s="13" t="s">
        <v>100</v>
      </c>
      <c r="G2064" s="23">
        <v>11221</v>
      </c>
      <c r="H2064" s="23">
        <v>19926</v>
      </c>
      <c r="I2064" s="45">
        <v>46015</v>
      </c>
      <c r="J2064" s="25">
        <v>0.99250000000000005</v>
      </c>
      <c r="K2064" s="25"/>
      <c r="L2064" s="25">
        <v>0.222</v>
      </c>
      <c r="M2064" s="25">
        <v>9.7000000000000003E-3</v>
      </c>
    </row>
    <row r="2065" spans="1:13">
      <c r="A2065" s="82" t="s">
        <v>125</v>
      </c>
      <c r="B2065" s="13" t="s">
        <v>75</v>
      </c>
      <c r="C2065" s="13" t="s">
        <v>187</v>
      </c>
      <c r="D2065" s="13">
        <v>2014</v>
      </c>
      <c r="E2065" s="13">
        <v>2015</v>
      </c>
      <c r="F2065" s="13" t="s">
        <v>100</v>
      </c>
      <c r="G2065" s="23">
        <v>16660</v>
      </c>
      <c r="H2065" s="23">
        <v>42071</v>
      </c>
      <c r="I2065" s="45">
        <v>84011</v>
      </c>
      <c r="J2065" s="25">
        <v>0.92949999999999999</v>
      </c>
      <c r="K2065" s="25"/>
      <c r="L2065" s="25">
        <v>0.222</v>
      </c>
      <c r="M2065" s="25">
        <v>9.7000000000000003E-3</v>
      </c>
    </row>
    <row r="2066" spans="1:13">
      <c r="A2066" s="82" t="s">
        <v>126</v>
      </c>
      <c r="B2066" s="13" t="s">
        <v>75</v>
      </c>
      <c r="C2066" s="13" t="s">
        <v>187</v>
      </c>
      <c r="D2066" s="13">
        <v>2014</v>
      </c>
      <c r="E2066" s="13">
        <v>2015</v>
      </c>
      <c r="F2066" s="13" t="s">
        <v>100</v>
      </c>
      <c r="G2066" s="23">
        <v>1020</v>
      </c>
      <c r="H2066" s="23">
        <v>2041</v>
      </c>
      <c r="I2066" s="45">
        <v>5316</v>
      </c>
      <c r="J2066" s="25">
        <v>0.98</v>
      </c>
      <c r="K2066" s="25"/>
      <c r="L2066" s="25">
        <v>0.222</v>
      </c>
      <c r="M2066" s="25">
        <v>9.7000000000000003E-3</v>
      </c>
    </row>
    <row r="2067" spans="1:13">
      <c r="A2067" s="82" t="s">
        <v>127</v>
      </c>
      <c r="B2067" s="13" t="s">
        <v>75</v>
      </c>
      <c r="C2067" s="13" t="s">
        <v>187</v>
      </c>
      <c r="D2067" s="13">
        <v>2014</v>
      </c>
      <c r="E2067" s="13">
        <v>2015</v>
      </c>
      <c r="F2067" s="13" t="s">
        <v>100</v>
      </c>
      <c r="G2067" s="23">
        <v>62201</v>
      </c>
      <c r="H2067" s="23">
        <v>148351</v>
      </c>
      <c r="I2067" s="45">
        <v>349789</v>
      </c>
      <c r="J2067" s="25">
        <v>0.99639999999999995</v>
      </c>
      <c r="K2067" s="25"/>
      <c r="L2067" s="25">
        <v>0.14299999999999999</v>
      </c>
      <c r="M2067" s="25">
        <v>4.7000000000000002E-3</v>
      </c>
    </row>
    <row r="2068" spans="1:13">
      <c r="A2068" s="82" t="s">
        <v>128</v>
      </c>
      <c r="B2068" s="13" t="s">
        <v>75</v>
      </c>
      <c r="C2068" s="13" t="s">
        <v>187</v>
      </c>
      <c r="D2068" s="13">
        <v>2014</v>
      </c>
      <c r="E2068" s="13">
        <v>2015</v>
      </c>
      <c r="F2068" s="13" t="s">
        <v>100</v>
      </c>
      <c r="G2068" s="23">
        <v>10126</v>
      </c>
      <c r="H2068" s="23">
        <v>23622</v>
      </c>
      <c r="I2068" s="45">
        <v>51684</v>
      </c>
      <c r="J2068" s="25">
        <v>0.99580000000000002</v>
      </c>
      <c r="K2068" s="25"/>
      <c r="L2068" s="25">
        <v>0.222</v>
      </c>
      <c r="M2068" s="25">
        <v>9.7000000000000003E-3</v>
      </c>
    </row>
    <row r="2069" spans="1:13">
      <c r="A2069" s="82" t="s">
        <v>129</v>
      </c>
      <c r="B2069" s="13" t="s">
        <v>75</v>
      </c>
      <c r="C2069" s="13" t="s">
        <v>187</v>
      </c>
      <c r="D2069" s="13">
        <v>2014</v>
      </c>
      <c r="E2069" s="13">
        <v>2015</v>
      </c>
      <c r="F2069" s="13" t="s">
        <v>100</v>
      </c>
      <c r="G2069" s="23">
        <v>5736</v>
      </c>
      <c r="H2069" s="23">
        <v>11343</v>
      </c>
      <c r="I2069" s="45">
        <v>27590</v>
      </c>
      <c r="J2069" s="25">
        <v>0.95450000000000002</v>
      </c>
      <c r="K2069" s="25"/>
      <c r="L2069" s="25">
        <v>0.222</v>
      </c>
      <c r="M2069" s="25">
        <v>9.7000000000000003E-3</v>
      </c>
    </row>
    <row r="2070" spans="1:13">
      <c r="A2070" s="82" t="s">
        <v>130</v>
      </c>
      <c r="B2070" s="13" t="s">
        <v>75</v>
      </c>
      <c r="C2070" s="13" t="s">
        <v>187</v>
      </c>
      <c r="D2070" s="13">
        <v>2014</v>
      </c>
      <c r="E2070" s="13">
        <v>2015</v>
      </c>
      <c r="F2070" s="13" t="s">
        <v>100</v>
      </c>
      <c r="G2070" s="23">
        <v>1550</v>
      </c>
      <c r="H2070" s="23">
        <v>3176</v>
      </c>
      <c r="I2070" s="45">
        <v>7059</v>
      </c>
      <c r="J2070" s="25">
        <v>0.8871</v>
      </c>
      <c r="K2070" s="25"/>
      <c r="L2070" s="25">
        <v>0.222</v>
      </c>
      <c r="M2070" s="25">
        <v>9.7000000000000003E-3</v>
      </c>
    </row>
    <row r="2071" spans="1:13">
      <c r="A2071" s="82" t="s">
        <v>131</v>
      </c>
      <c r="B2071" s="13" t="s">
        <v>76</v>
      </c>
      <c r="C2071" s="13" t="s">
        <v>187</v>
      </c>
      <c r="D2071" s="13">
        <v>2014</v>
      </c>
      <c r="E2071" s="13">
        <v>2015</v>
      </c>
      <c r="F2071" s="13" t="s">
        <v>100</v>
      </c>
      <c r="G2071" s="23">
        <v>582786</v>
      </c>
      <c r="H2071" s="23">
        <v>1183443</v>
      </c>
      <c r="I2071" s="45">
        <v>3662750</v>
      </c>
      <c r="J2071" s="25">
        <v>0.95940000000000003</v>
      </c>
      <c r="K2071" s="25"/>
      <c r="L2071" s="25">
        <v>0.46200000000000002</v>
      </c>
      <c r="M2071" s="25">
        <v>0.1139</v>
      </c>
    </row>
    <row r="2072" spans="1:13">
      <c r="A2072" s="82" t="s">
        <v>132</v>
      </c>
      <c r="B2072" s="13" t="s">
        <v>75</v>
      </c>
      <c r="C2072" s="13" t="s">
        <v>187</v>
      </c>
      <c r="D2072" s="13">
        <v>2014</v>
      </c>
      <c r="E2072" s="13">
        <v>2015</v>
      </c>
      <c r="F2072" s="13" t="s">
        <v>100</v>
      </c>
      <c r="G2072" s="23">
        <v>11510</v>
      </c>
      <c r="H2072" s="23">
        <v>28658</v>
      </c>
      <c r="I2072" s="45">
        <v>65477</v>
      </c>
      <c r="J2072" s="25">
        <v>0.98870000000000002</v>
      </c>
      <c r="K2072" s="25"/>
      <c r="L2072" s="25">
        <v>0.222</v>
      </c>
      <c r="M2072" s="25">
        <v>9.7000000000000003E-3</v>
      </c>
    </row>
    <row r="2073" spans="1:13">
      <c r="A2073" s="82" t="s">
        <v>133</v>
      </c>
      <c r="B2073" s="13" t="s">
        <v>75</v>
      </c>
      <c r="C2073" s="13" t="s">
        <v>187</v>
      </c>
      <c r="D2073" s="13">
        <v>2014</v>
      </c>
      <c r="E2073" s="13">
        <v>2015</v>
      </c>
      <c r="F2073" s="13" t="s">
        <v>100</v>
      </c>
      <c r="G2073" s="23">
        <v>6316</v>
      </c>
      <c r="H2073" s="23">
        <v>10466</v>
      </c>
      <c r="I2073" s="45">
        <v>39739</v>
      </c>
      <c r="J2073" s="25">
        <v>0.96140000000000003</v>
      </c>
      <c r="K2073" s="25"/>
      <c r="L2073" s="25">
        <v>0.222</v>
      </c>
      <c r="M2073" s="25">
        <v>9.7000000000000003E-3</v>
      </c>
    </row>
    <row r="2074" spans="1:13">
      <c r="A2074" s="82" t="s">
        <v>134</v>
      </c>
      <c r="B2074" s="13" t="s">
        <v>75</v>
      </c>
      <c r="C2074" s="13" t="s">
        <v>187</v>
      </c>
      <c r="D2074" s="13">
        <v>2014</v>
      </c>
      <c r="E2074" s="13">
        <v>2015</v>
      </c>
      <c r="F2074" s="13" t="s">
        <v>100</v>
      </c>
      <c r="G2074" s="23">
        <v>1052</v>
      </c>
      <c r="H2074" s="23">
        <v>2022</v>
      </c>
      <c r="I2074" s="45">
        <v>4512</v>
      </c>
      <c r="J2074" s="25">
        <v>0.83640000000000003</v>
      </c>
      <c r="K2074" s="25"/>
      <c r="L2074" s="25">
        <v>0.222</v>
      </c>
      <c r="M2074" s="25">
        <v>9.7000000000000003E-3</v>
      </c>
    </row>
    <row r="2075" spans="1:13">
      <c r="A2075" s="82" t="s">
        <v>135</v>
      </c>
      <c r="B2075" s="13" t="s">
        <v>75</v>
      </c>
      <c r="C2075" s="13" t="s">
        <v>187</v>
      </c>
      <c r="D2075" s="13">
        <v>2014</v>
      </c>
      <c r="E2075" s="13">
        <v>2015</v>
      </c>
      <c r="F2075" s="13" t="s">
        <v>100</v>
      </c>
      <c r="G2075" s="23">
        <v>7277</v>
      </c>
      <c r="H2075" s="23">
        <v>13459</v>
      </c>
      <c r="I2075" s="45">
        <v>36747</v>
      </c>
      <c r="J2075" s="25">
        <v>0.9909</v>
      </c>
      <c r="K2075" s="25"/>
      <c r="L2075" s="25">
        <v>0.222</v>
      </c>
      <c r="M2075" s="25">
        <v>9.7000000000000003E-3</v>
      </c>
    </row>
    <row r="2076" spans="1:13">
      <c r="A2076" s="82" t="s">
        <v>136</v>
      </c>
      <c r="B2076" s="13" t="s">
        <v>75</v>
      </c>
      <c r="C2076" s="13" t="s">
        <v>187</v>
      </c>
      <c r="D2076" s="13">
        <v>2014</v>
      </c>
      <c r="E2076" s="13">
        <v>2015</v>
      </c>
      <c r="F2076" s="13" t="s">
        <v>100</v>
      </c>
      <c r="G2076" s="23">
        <v>24186</v>
      </c>
      <c r="H2076" s="23">
        <v>56912</v>
      </c>
      <c r="I2076" s="45">
        <v>127394</v>
      </c>
      <c r="J2076" s="25">
        <v>0.99329999999999996</v>
      </c>
      <c r="K2076" s="25"/>
      <c r="L2076" s="25">
        <v>0</v>
      </c>
      <c r="M2076" s="25">
        <v>1.95E-2</v>
      </c>
    </row>
    <row r="2077" spans="1:13">
      <c r="A2077" s="82" t="s">
        <v>137</v>
      </c>
      <c r="B2077" s="13" t="s">
        <v>75</v>
      </c>
      <c r="C2077" s="13" t="s">
        <v>187</v>
      </c>
      <c r="D2077" s="13">
        <v>2014</v>
      </c>
      <c r="E2077" s="13">
        <v>2015</v>
      </c>
      <c r="F2077" s="13" t="s">
        <v>100</v>
      </c>
      <c r="G2077" s="23">
        <v>466</v>
      </c>
      <c r="H2077" s="23">
        <v>1012</v>
      </c>
      <c r="I2077" s="45">
        <v>2941</v>
      </c>
      <c r="J2077" s="25">
        <v>1</v>
      </c>
      <c r="K2077" s="25"/>
      <c r="L2077" s="25">
        <v>0.222</v>
      </c>
      <c r="M2077" s="25">
        <v>9.7000000000000003E-3</v>
      </c>
    </row>
    <row r="2078" spans="1:13">
      <c r="A2078" s="82" t="s">
        <v>138</v>
      </c>
      <c r="B2078" s="13" t="s">
        <v>75</v>
      </c>
      <c r="C2078" s="13" t="s">
        <v>187</v>
      </c>
      <c r="D2078" s="13">
        <v>2014</v>
      </c>
      <c r="E2078" s="13">
        <v>2015</v>
      </c>
      <c r="F2078" s="13" t="s">
        <v>100</v>
      </c>
      <c r="G2078" s="23">
        <v>481</v>
      </c>
      <c r="H2078" s="23">
        <v>812</v>
      </c>
      <c r="I2078" s="45">
        <v>3232</v>
      </c>
      <c r="J2078" s="25">
        <v>1</v>
      </c>
      <c r="K2078" s="25"/>
      <c r="L2078" s="25">
        <v>0.222</v>
      </c>
      <c r="M2078" s="25">
        <v>9.7000000000000003E-3</v>
      </c>
    </row>
    <row r="2079" spans="1:13">
      <c r="A2079" s="82" t="s">
        <v>139</v>
      </c>
      <c r="B2079" s="13" t="s">
        <v>75</v>
      </c>
      <c r="C2079" s="13" t="s">
        <v>187</v>
      </c>
      <c r="D2079" s="13">
        <v>2014</v>
      </c>
      <c r="E2079" s="13">
        <v>2015</v>
      </c>
      <c r="F2079" s="13" t="s">
        <v>100</v>
      </c>
      <c r="G2079" s="23">
        <v>20668</v>
      </c>
      <c r="H2079" s="23">
        <v>46178</v>
      </c>
      <c r="I2079" s="45">
        <v>154801</v>
      </c>
      <c r="J2079" s="25">
        <v>0.99939999999999996</v>
      </c>
      <c r="K2079" s="25"/>
      <c r="L2079" s="25">
        <v>0</v>
      </c>
      <c r="M2079" s="25">
        <v>7.7200000000000005E-2</v>
      </c>
    </row>
    <row r="2080" spans="1:13">
      <c r="A2080" s="82" t="s">
        <v>140</v>
      </c>
      <c r="B2080" s="13" t="s">
        <v>75</v>
      </c>
      <c r="C2080" s="13" t="s">
        <v>187</v>
      </c>
      <c r="D2080" s="13">
        <v>2014</v>
      </c>
      <c r="E2080" s="13">
        <v>2015</v>
      </c>
      <c r="F2080" s="13" t="s">
        <v>100</v>
      </c>
      <c r="G2080" s="23">
        <v>3478</v>
      </c>
      <c r="H2080" s="23">
        <v>7207</v>
      </c>
      <c r="I2080" s="45">
        <v>29208</v>
      </c>
      <c r="J2080" s="25">
        <v>0.93989999999999996</v>
      </c>
      <c r="K2080" s="25"/>
      <c r="L2080" s="25">
        <v>0.222</v>
      </c>
      <c r="M2080" s="25">
        <v>9.7000000000000003E-3</v>
      </c>
    </row>
    <row r="2081" spans="1:13">
      <c r="A2081" s="82" t="s">
        <v>141</v>
      </c>
      <c r="B2081" s="13" t="s">
        <v>75</v>
      </c>
      <c r="C2081" s="13" t="s">
        <v>187</v>
      </c>
      <c r="D2081" s="13">
        <v>2014</v>
      </c>
      <c r="E2081" s="13">
        <v>2015</v>
      </c>
      <c r="F2081" s="13" t="s">
        <v>100</v>
      </c>
      <c r="G2081" s="23">
        <v>4149</v>
      </c>
      <c r="H2081" s="23">
        <v>7568</v>
      </c>
      <c r="I2081" s="45">
        <v>21883</v>
      </c>
      <c r="J2081" s="25">
        <v>0.99480000000000002</v>
      </c>
      <c r="K2081" s="25"/>
      <c r="L2081" s="25">
        <v>0.222</v>
      </c>
      <c r="M2081" s="25">
        <v>9.7000000000000003E-3</v>
      </c>
    </row>
    <row r="2082" spans="1:13">
      <c r="A2082" s="82" t="s">
        <v>142</v>
      </c>
      <c r="B2082" s="13" t="s">
        <v>74</v>
      </c>
      <c r="C2082" s="13" t="s">
        <v>187</v>
      </c>
      <c r="D2082" s="13">
        <v>2014</v>
      </c>
      <c r="E2082" s="13">
        <v>2015</v>
      </c>
      <c r="F2082" s="13" t="s">
        <v>100</v>
      </c>
      <c r="G2082" s="23">
        <v>119060</v>
      </c>
      <c r="H2082" s="23">
        <v>252447</v>
      </c>
      <c r="I2082" s="45">
        <v>800667</v>
      </c>
      <c r="J2082" s="25">
        <v>0.98529999999999995</v>
      </c>
      <c r="K2082" s="25"/>
      <c r="L2082" s="25">
        <v>0.25</v>
      </c>
      <c r="M2082" s="25">
        <v>1.2800000000000001E-2</v>
      </c>
    </row>
    <row r="2083" spans="1:13">
      <c r="A2083" s="82" t="s">
        <v>143</v>
      </c>
      <c r="B2083" s="13" t="s">
        <v>74</v>
      </c>
      <c r="C2083" s="13" t="s">
        <v>187</v>
      </c>
      <c r="D2083" s="13">
        <v>2014</v>
      </c>
      <c r="E2083" s="13">
        <v>2015</v>
      </c>
      <c r="F2083" s="13" t="s">
        <v>100</v>
      </c>
      <c r="G2083" s="23">
        <v>9244</v>
      </c>
      <c r="H2083" s="23">
        <v>18515</v>
      </c>
      <c r="I2083" s="45">
        <v>57827</v>
      </c>
      <c r="J2083" s="25">
        <v>0.99339999999999995</v>
      </c>
      <c r="K2083" s="25"/>
      <c r="L2083" s="25">
        <v>0.222</v>
      </c>
      <c r="M2083" s="25">
        <v>9.7000000000000003E-3</v>
      </c>
    </row>
    <row r="2084" spans="1:13">
      <c r="A2084" s="82" t="s">
        <v>144</v>
      </c>
      <c r="B2084" s="13" t="s">
        <v>75</v>
      </c>
      <c r="C2084" s="13" t="s">
        <v>187</v>
      </c>
      <c r="D2084" s="13">
        <v>2014</v>
      </c>
      <c r="E2084" s="13">
        <v>2015</v>
      </c>
      <c r="F2084" s="13" t="s">
        <v>100</v>
      </c>
      <c r="G2084" s="23">
        <v>1010</v>
      </c>
      <c r="H2084" s="23">
        <v>1962</v>
      </c>
      <c r="I2084" s="45">
        <v>5289</v>
      </c>
      <c r="J2084" s="25">
        <v>1</v>
      </c>
      <c r="K2084" s="25"/>
      <c r="L2084" s="25">
        <v>0.222</v>
      </c>
      <c r="M2084" s="25">
        <v>9.7000000000000003E-3</v>
      </c>
    </row>
    <row r="2085" spans="1:13">
      <c r="A2085" s="82" t="s">
        <v>145</v>
      </c>
      <c r="B2085" s="13" t="s">
        <v>75</v>
      </c>
      <c r="C2085" s="13" t="s">
        <v>187</v>
      </c>
      <c r="D2085" s="13">
        <v>2014</v>
      </c>
      <c r="E2085" s="13">
        <v>2015</v>
      </c>
      <c r="F2085" s="13" t="s">
        <v>100</v>
      </c>
      <c r="G2085" s="23">
        <v>127600</v>
      </c>
      <c r="H2085" s="23">
        <v>295843</v>
      </c>
      <c r="I2085" s="45">
        <v>730640</v>
      </c>
      <c r="J2085" s="25">
        <v>0.99650000000000005</v>
      </c>
      <c r="K2085" s="25"/>
      <c r="L2085" s="25">
        <v>0.111</v>
      </c>
      <c r="M2085" s="25">
        <v>3.3099999999999997E-2</v>
      </c>
    </row>
    <row r="2086" spans="1:13">
      <c r="A2086" s="82" t="s">
        <v>146</v>
      </c>
      <c r="B2086" s="13" t="s">
        <v>74</v>
      </c>
      <c r="C2086" s="13" t="s">
        <v>187</v>
      </c>
      <c r="D2086" s="13">
        <v>2014</v>
      </c>
      <c r="E2086" s="13">
        <v>2015</v>
      </c>
      <c r="F2086" s="13" t="s">
        <v>100</v>
      </c>
      <c r="G2086" s="23">
        <v>103679</v>
      </c>
      <c r="H2086" s="23">
        <v>220704</v>
      </c>
      <c r="I2086" s="45">
        <v>500449</v>
      </c>
      <c r="J2086" s="25">
        <v>0.99</v>
      </c>
      <c r="K2086" s="25"/>
      <c r="L2086" s="25">
        <v>0.5</v>
      </c>
      <c r="M2086" s="25">
        <v>0</v>
      </c>
    </row>
    <row r="2087" spans="1:13">
      <c r="A2087" s="82" t="s">
        <v>147</v>
      </c>
      <c r="B2087" s="13" t="s">
        <v>75</v>
      </c>
      <c r="C2087" s="13" t="s">
        <v>187</v>
      </c>
      <c r="D2087" s="13">
        <v>2014</v>
      </c>
      <c r="E2087" s="13">
        <v>2015</v>
      </c>
      <c r="F2087" s="13" t="s">
        <v>100</v>
      </c>
      <c r="G2087" s="23">
        <v>2641</v>
      </c>
      <c r="H2087" s="23">
        <v>5894</v>
      </c>
      <c r="I2087" s="45">
        <v>16461</v>
      </c>
      <c r="J2087" s="25">
        <v>0.99250000000000005</v>
      </c>
      <c r="K2087" s="25"/>
      <c r="L2087" s="25">
        <v>0.222</v>
      </c>
      <c r="M2087" s="25">
        <v>9.7000000000000003E-3</v>
      </c>
    </row>
    <row r="2088" spans="1:13">
      <c r="A2088" s="82" t="s">
        <v>148</v>
      </c>
      <c r="B2088" s="13" t="s">
        <v>75</v>
      </c>
      <c r="C2088" s="13" t="s">
        <v>187</v>
      </c>
      <c r="D2088" s="13">
        <v>2014</v>
      </c>
      <c r="E2088" s="13">
        <v>2015</v>
      </c>
      <c r="F2088" s="13" t="s">
        <v>100</v>
      </c>
      <c r="G2088" s="23">
        <v>176992</v>
      </c>
      <c r="H2088" s="23">
        <v>399799</v>
      </c>
      <c r="I2088" s="45">
        <v>779455</v>
      </c>
      <c r="J2088" s="25">
        <v>0.99990000000000001</v>
      </c>
      <c r="K2088" s="25"/>
      <c r="L2088" s="25">
        <v>8.3000000000000004E-2</v>
      </c>
      <c r="M2088" s="25">
        <v>9.2299999999999993E-2</v>
      </c>
    </row>
    <row r="2089" spans="1:13">
      <c r="A2089" s="82" t="s">
        <v>149</v>
      </c>
      <c r="B2089" s="13" t="s">
        <v>74</v>
      </c>
      <c r="C2089" s="13" t="s">
        <v>187</v>
      </c>
      <c r="D2089" s="13">
        <v>2014</v>
      </c>
      <c r="E2089" s="13">
        <v>2015</v>
      </c>
      <c r="F2089" s="13" t="s">
        <v>100</v>
      </c>
      <c r="G2089" s="23">
        <v>138365</v>
      </c>
      <c r="H2089" s="23">
        <v>287133</v>
      </c>
      <c r="I2089" s="45">
        <v>769082</v>
      </c>
      <c r="J2089" s="25">
        <v>0.9284</v>
      </c>
      <c r="K2089" s="25"/>
      <c r="L2089" s="25">
        <v>0.42899999999999999</v>
      </c>
      <c r="M2089" s="25">
        <v>5.8999999999999999E-3</v>
      </c>
    </row>
    <row r="2090" spans="1:13">
      <c r="A2090" s="82" t="s">
        <v>150</v>
      </c>
      <c r="B2090" s="13" t="s">
        <v>74</v>
      </c>
      <c r="C2090" s="13" t="s">
        <v>187</v>
      </c>
      <c r="D2090" s="13">
        <v>2014</v>
      </c>
      <c r="E2090" s="13">
        <v>2015</v>
      </c>
      <c r="F2090" s="13" t="s">
        <v>100</v>
      </c>
      <c r="G2090" s="23">
        <v>33260</v>
      </c>
      <c r="H2090" s="23">
        <v>51372</v>
      </c>
      <c r="I2090" s="45">
        <v>214187</v>
      </c>
      <c r="J2090" s="25">
        <v>0.96819999999999995</v>
      </c>
      <c r="K2090" s="25"/>
      <c r="L2090" s="25">
        <v>1</v>
      </c>
      <c r="M2090" s="25">
        <v>8.8599999999999998E-2</v>
      </c>
    </row>
    <row r="2091" spans="1:13">
      <c r="A2091" s="82" t="s">
        <v>151</v>
      </c>
      <c r="B2091" s="13" t="s">
        <v>75</v>
      </c>
      <c r="C2091" s="13" t="s">
        <v>187</v>
      </c>
      <c r="D2091" s="13">
        <v>2014</v>
      </c>
      <c r="E2091" s="13">
        <v>2015</v>
      </c>
      <c r="F2091" s="13" t="s">
        <v>100</v>
      </c>
      <c r="G2091" s="23">
        <v>51384</v>
      </c>
      <c r="H2091" s="23">
        <v>119485</v>
      </c>
      <c r="I2091" s="45">
        <v>270170</v>
      </c>
      <c r="J2091" s="25">
        <v>0.97760000000000002</v>
      </c>
      <c r="K2091" s="25"/>
      <c r="L2091" s="25">
        <v>0</v>
      </c>
      <c r="M2091" s="25">
        <v>1.2200000000000001E-2</v>
      </c>
    </row>
    <row r="2092" spans="1:13">
      <c r="A2092" s="82" t="s">
        <v>152</v>
      </c>
      <c r="B2092" s="13" t="s">
        <v>74</v>
      </c>
      <c r="C2092" s="13" t="s">
        <v>187</v>
      </c>
      <c r="D2092" s="13">
        <v>2014</v>
      </c>
      <c r="E2092" s="13">
        <v>2015</v>
      </c>
      <c r="F2092" s="13" t="s">
        <v>100</v>
      </c>
      <c r="G2092" s="23">
        <v>9489</v>
      </c>
      <c r="H2092" s="23">
        <v>17811</v>
      </c>
      <c r="I2092" s="45">
        <v>55626</v>
      </c>
      <c r="J2092" s="25">
        <v>0.97689999999999999</v>
      </c>
      <c r="K2092" s="25"/>
      <c r="L2092" s="25">
        <v>0.222</v>
      </c>
      <c r="M2092" s="25">
        <v>9.7000000000000003E-3</v>
      </c>
    </row>
    <row r="2093" spans="1:13">
      <c r="A2093" s="82" t="s">
        <v>153</v>
      </c>
      <c r="B2093" s="13" t="s">
        <v>74</v>
      </c>
      <c r="C2093" s="13" t="s">
        <v>187</v>
      </c>
      <c r="D2093" s="13">
        <v>2014</v>
      </c>
      <c r="E2093" s="13">
        <v>2015</v>
      </c>
      <c r="F2093" s="13" t="s">
        <v>100</v>
      </c>
      <c r="G2093" s="23">
        <v>15986</v>
      </c>
      <c r="H2093" s="23">
        <v>31989</v>
      </c>
      <c r="I2093" s="45">
        <v>142020</v>
      </c>
      <c r="J2093" s="25">
        <v>0.98109999999999997</v>
      </c>
      <c r="K2093" s="25"/>
      <c r="L2093" s="25">
        <v>0.222</v>
      </c>
      <c r="M2093" s="25">
        <v>9.7000000000000003E-3</v>
      </c>
    </row>
    <row r="2094" spans="1:13">
      <c r="A2094" s="82" t="s">
        <v>154</v>
      </c>
      <c r="B2094" s="13" t="s">
        <v>74</v>
      </c>
      <c r="C2094" s="13" t="s">
        <v>187</v>
      </c>
      <c r="D2094" s="13">
        <v>2014</v>
      </c>
      <c r="E2094" s="13">
        <v>2015</v>
      </c>
      <c r="F2094" s="13" t="s">
        <v>100</v>
      </c>
      <c r="G2094" s="23">
        <v>15813</v>
      </c>
      <c r="H2094" s="23">
        <v>34630</v>
      </c>
      <c r="I2094" s="45">
        <v>123530</v>
      </c>
      <c r="J2094" s="25">
        <v>0.9083</v>
      </c>
      <c r="K2094" s="25"/>
      <c r="L2094" s="25">
        <v>0.222</v>
      </c>
      <c r="M2094" s="25">
        <v>9.7000000000000003E-3</v>
      </c>
    </row>
    <row r="2095" spans="1:13">
      <c r="A2095" s="82" t="s">
        <v>155</v>
      </c>
      <c r="B2095" s="13" t="s">
        <v>74</v>
      </c>
      <c r="C2095" s="13" t="s">
        <v>187</v>
      </c>
      <c r="D2095" s="13">
        <v>2014</v>
      </c>
      <c r="E2095" s="13">
        <v>2015</v>
      </c>
      <c r="F2095" s="13" t="s">
        <v>100</v>
      </c>
      <c r="G2095" s="23">
        <v>55168</v>
      </c>
      <c r="H2095" s="23">
        <v>112863</v>
      </c>
      <c r="I2095" s="45">
        <v>398265</v>
      </c>
      <c r="J2095" s="25">
        <v>0.97709999999999997</v>
      </c>
      <c r="K2095" s="25"/>
      <c r="L2095" s="25">
        <v>0.5</v>
      </c>
      <c r="M2095" s="25">
        <v>4.3E-3</v>
      </c>
    </row>
    <row r="2096" spans="1:13">
      <c r="A2096" s="82" t="s">
        <v>156</v>
      </c>
      <c r="B2096" s="13" t="s">
        <v>74</v>
      </c>
      <c r="C2096" s="13" t="s">
        <v>187</v>
      </c>
      <c r="D2096" s="13">
        <v>2014</v>
      </c>
      <c r="E2096" s="13">
        <v>2015</v>
      </c>
      <c r="F2096" s="13" t="s">
        <v>100</v>
      </c>
      <c r="G2096" s="23">
        <v>12564</v>
      </c>
      <c r="H2096" s="23">
        <v>23841</v>
      </c>
      <c r="I2096" s="45">
        <v>70685</v>
      </c>
      <c r="J2096" s="25">
        <v>0.88390000000000002</v>
      </c>
      <c r="K2096" s="25"/>
      <c r="L2096" s="25">
        <v>0.222</v>
      </c>
      <c r="M2096" s="25">
        <v>9.7000000000000003E-3</v>
      </c>
    </row>
    <row r="2097" spans="1:30">
      <c r="A2097" s="82" t="s">
        <v>157</v>
      </c>
      <c r="B2097" s="13" t="s">
        <v>75</v>
      </c>
      <c r="C2097" s="13" t="s">
        <v>187</v>
      </c>
      <c r="D2097" s="13">
        <v>2014</v>
      </c>
      <c r="E2097" s="13">
        <v>2015</v>
      </c>
      <c r="F2097" s="13" t="s">
        <v>100</v>
      </c>
      <c r="G2097" s="23">
        <v>12778</v>
      </c>
      <c r="H2097" s="23">
        <v>24691</v>
      </c>
      <c r="I2097" s="45">
        <v>61126</v>
      </c>
      <c r="J2097" s="25">
        <v>0.93920000000000003</v>
      </c>
      <c r="K2097" s="25"/>
      <c r="L2097" s="25">
        <v>0.222</v>
      </c>
      <c r="M2097" s="25">
        <v>9.7000000000000003E-3</v>
      </c>
    </row>
    <row r="2098" spans="1:30">
      <c r="A2098" s="82" t="s">
        <v>158</v>
      </c>
      <c r="B2098" s="13" t="s">
        <v>75</v>
      </c>
      <c r="C2098" s="13" t="s">
        <v>187</v>
      </c>
      <c r="D2098" s="13">
        <v>2014</v>
      </c>
      <c r="E2098" s="13">
        <v>2015</v>
      </c>
      <c r="F2098" s="13" t="s">
        <v>100</v>
      </c>
      <c r="G2098" s="23">
        <v>169</v>
      </c>
      <c r="H2098" s="23">
        <v>315</v>
      </c>
      <c r="I2098" s="45">
        <v>768</v>
      </c>
      <c r="J2098" s="25">
        <v>1</v>
      </c>
      <c r="K2098" s="25"/>
      <c r="L2098" s="25">
        <v>0.222</v>
      </c>
      <c r="M2098" s="25">
        <v>9.7000000000000003E-3</v>
      </c>
    </row>
    <row r="2099" spans="1:30">
      <c r="A2099" s="82" t="s">
        <v>159</v>
      </c>
      <c r="B2099" s="13" t="s">
        <v>75</v>
      </c>
      <c r="C2099" s="13" t="s">
        <v>187</v>
      </c>
      <c r="D2099" s="13">
        <v>2014</v>
      </c>
      <c r="E2099" s="13">
        <v>2015</v>
      </c>
      <c r="F2099" s="13" t="s">
        <v>100</v>
      </c>
      <c r="G2099" s="23">
        <v>3191</v>
      </c>
      <c r="H2099" s="23">
        <v>6899</v>
      </c>
      <c r="I2099" s="45">
        <v>16238</v>
      </c>
      <c r="J2099" s="25">
        <v>1</v>
      </c>
      <c r="K2099" s="25"/>
      <c r="L2099" s="25">
        <v>0.222</v>
      </c>
      <c r="M2099" s="25">
        <v>9.7000000000000003E-3</v>
      </c>
    </row>
    <row r="2100" spans="1:30">
      <c r="A2100" s="82" t="s">
        <v>160</v>
      </c>
      <c r="B2100" s="13" t="s">
        <v>74</v>
      </c>
      <c r="C2100" s="13" t="s">
        <v>187</v>
      </c>
      <c r="D2100" s="13">
        <v>2014</v>
      </c>
      <c r="E2100" s="13">
        <v>2015</v>
      </c>
      <c r="F2100" s="13" t="s">
        <v>100</v>
      </c>
      <c r="G2100" s="23">
        <v>22256</v>
      </c>
      <c r="H2100" s="23">
        <v>43426</v>
      </c>
      <c r="I2100" s="45">
        <v>109433</v>
      </c>
      <c r="J2100" s="25">
        <v>0.90280000000000005</v>
      </c>
      <c r="K2100" s="25"/>
      <c r="L2100" s="25">
        <v>1</v>
      </c>
      <c r="M2100" s="25">
        <v>7.4300000000000005E-2</v>
      </c>
    </row>
    <row r="2101" spans="1:30">
      <c r="A2101" s="82" t="s">
        <v>161</v>
      </c>
      <c r="B2101" s="13" t="s">
        <v>74</v>
      </c>
      <c r="C2101" s="13" t="s">
        <v>187</v>
      </c>
      <c r="D2101" s="13">
        <v>2014</v>
      </c>
      <c r="E2101" s="13">
        <v>2015</v>
      </c>
      <c r="F2101" s="13" t="s">
        <v>100</v>
      </c>
      <c r="G2101" s="23">
        <v>19582</v>
      </c>
      <c r="H2101" s="23">
        <v>35540</v>
      </c>
      <c r="I2101" s="45">
        <v>114888</v>
      </c>
      <c r="J2101" s="25">
        <v>0.97070000000000001</v>
      </c>
      <c r="K2101" s="25"/>
      <c r="L2101" s="25">
        <v>0.222</v>
      </c>
      <c r="M2101" s="25">
        <v>9.7000000000000003E-3</v>
      </c>
    </row>
    <row r="2102" spans="1:30">
      <c r="A2102" s="82" t="s">
        <v>162</v>
      </c>
      <c r="B2102" s="13" t="s">
        <v>75</v>
      </c>
      <c r="C2102" s="13" t="s">
        <v>187</v>
      </c>
      <c r="D2102" s="13">
        <v>2014</v>
      </c>
      <c r="E2102" s="13">
        <v>2015</v>
      </c>
      <c r="F2102" s="13" t="s">
        <v>100</v>
      </c>
      <c r="G2102" s="23">
        <v>42453</v>
      </c>
      <c r="H2102" s="23">
        <v>91333</v>
      </c>
      <c r="I2102" s="45">
        <v>212895</v>
      </c>
      <c r="J2102" s="25">
        <v>0.9738</v>
      </c>
      <c r="K2102" s="25"/>
      <c r="L2102" s="25">
        <v>0.5</v>
      </c>
      <c r="M2102" s="25">
        <v>0</v>
      </c>
    </row>
    <row r="2103" spans="1:30">
      <c r="A2103" s="82" t="s">
        <v>163</v>
      </c>
      <c r="B2103" s="13" t="s">
        <v>75</v>
      </c>
      <c r="C2103" s="13" t="s">
        <v>187</v>
      </c>
      <c r="D2103" s="13">
        <v>2014</v>
      </c>
      <c r="E2103" s="13">
        <v>2015</v>
      </c>
      <c r="F2103" s="13" t="s">
        <v>100</v>
      </c>
      <c r="G2103" s="23">
        <v>5585</v>
      </c>
      <c r="H2103" s="23">
        <v>12911</v>
      </c>
      <c r="I2103" s="45">
        <v>37474</v>
      </c>
      <c r="J2103" s="25">
        <v>1</v>
      </c>
      <c r="K2103" s="25"/>
      <c r="L2103" s="25">
        <v>0.222</v>
      </c>
      <c r="M2103" s="25">
        <v>9.7000000000000003E-3</v>
      </c>
    </row>
    <row r="2104" spans="1:30">
      <c r="A2104" s="82" t="s">
        <v>164</v>
      </c>
      <c r="B2104" s="13" t="s">
        <v>75</v>
      </c>
      <c r="C2104" s="13" t="s">
        <v>187</v>
      </c>
      <c r="D2104" s="13">
        <v>2014</v>
      </c>
      <c r="E2104" s="13">
        <v>2015</v>
      </c>
      <c r="F2104" s="13" t="s">
        <v>100</v>
      </c>
      <c r="G2104" s="23">
        <v>4780</v>
      </c>
      <c r="H2104" s="23">
        <v>10477</v>
      </c>
      <c r="I2104" s="45">
        <v>25606</v>
      </c>
      <c r="J2104" s="25">
        <v>0.98499999999999999</v>
      </c>
      <c r="K2104" s="25"/>
      <c r="L2104" s="25">
        <v>0.222</v>
      </c>
      <c r="M2104" s="25">
        <v>9.7000000000000003E-3</v>
      </c>
    </row>
    <row r="2105" spans="1:30">
      <c r="A2105" s="82" t="s">
        <v>165</v>
      </c>
      <c r="B2105" s="13" t="s">
        <v>75</v>
      </c>
      <c r="C2105" s="13" t="s">
        <v>187</v>
      </c>
      <c r="D2105" s="13">
        <v>2014</v>
      </c>
      <c r="E2105" s="13">
        <v>2015</v>
      </c>
      <c r="F2105" s="13" t="s">
        <v>100</v>
      </c>
      <c r="G2105" s="23">
        <v>1012</v>
      </c>
      <c r="H2105" s="23">
        <v>1861</v>
      </c>
      <c r="I2105" s="45">
        <v>4596</v>
      </c>
      <c r="J2105" s="25">
        <v>1</v>
      </c>
      <c r="K2105" s="25"/>
      <c r="L2105" s="25">
        <v>0.222</v>
      </c>
      <c r="M2105" s="25">
        <v>9.7000000000000003E-3</v>
      </c>
    </row>
    <row r="2106" spans="1:30">
      <c r="A2106" s="82" t="s">
        <v>166</v>
      </c>
      <c r="B2106" s="13" t="s">
        <v>74</v>
      </c>
      <c r="C2106" s="13" t="s">
        <v>187</v>
      </c>
      <c r="D2106" s="13">
        <v>2014</v>
      </c>
      <c r="E2106" s="13">
        <v>2015</v>
      </c>
      <c r="F2106" s="13" t="s">
        <v>100</v>
      </c>
      <c r="G2106" s="23">
        <v>51571</v>
      </c>
      <c r="H2106" s="23">
        <v>122071</v>
      </c>
      <c r="I2106" s="45">
        <v>231269</v>
      </c>
      <c r="J2106" s="25">
        <v>0.9889</v>
      </c>
      <c r="K2106" s="25"/>
      <c r="L2106" s="25">
        <v>1</v>
      </c>
      <c r="M2106" s="25">
        <v>3.61E-2</v>
      </c>
    </row>
    <row r="2107" spans="1:30">
      <c r="A2107" s="82" t="s">
        <v>167</v>
      </c>
      <c r="B2107" s="13" t="s">
        <v>75</v>
      </c>
      <c r="C2107" s="13" t="s">
        <v>187</v>
      </c>
      <c r="D2107" s="13">
        <v>2014</v>
      </c>
      <c r="E2107" s="13">
        <v>2015</v>
      </c>
      <c r="F2107" s="13" t="s">
        <v>100</v>
      </c>
      <c r="G2107" s="23">
        <v>2963</v>
      </c>
      <c r="H2107" s="23">
        <v>5456</v>
      </c>
      <c r="I2107" s="45">
        <v>13493</v>
      </c>
      <c r="J2107" s="25">
        <v>0.87680000000000002</v>
      </c>
      <c r="K2107" s="25"/>
      <c r="L2107" s="25">
        <v>0.222</v>
      </c>
      <c r="M2107" s="25">
        <v>9.7000000000000003E-3</v>
      </c>
    </row>
    <row r="2108" spans="1:30">
      <c r="A2108" s="82" t="s">
        <v>168</v>
      </c>
      <c r="B2108" s="13" t="s">
        <v>74</v>
      </c>
      <c r="C2108" s="13" t="s">
        <v>187</v>
      </c>
      <c r="D2108" s="13">
        <v>2014</v>
      </c>
      <c r="E2108" s="13">
        <v>2015</v>
      </c>
      <c r="F2108" s="13" t="s">
        <v>100</v>
      </c>
      <c r="G2108" s="23">
        <v>35910</v>
      </c>
      <c r="H2108" s="23">
        <v>73209</v>
      </c>
      <c r="I2108" s="45">
        <v>205926</v>
      </c>
      <c r="J2108" s="25">
        <v>0.98250000000000004</v>
      </c>
      <c r="K2108" s="25"/>
      <c r="L2108" s="25">
        <v>1</v>
      </c>
      <c r="M2108" s="25">
        <v>1.09E-2</v>
      </c>
    </row>
    <row r="2109" spans="1:30">
      <c r="A2109" s="82" t="s">
        <v>169</v>
      </c>
      <c r="B2109" s="13" t="s">
        <v>74</v>
      </c>
      <c r="C2109" s="13" t="s">
        <v>187</v>
      </c>
      <c r="D2109" s="13">
        <v>2014</v>
      </c>
      <c r="E2109" s="13">
        <v>2015</v>
      </c>
      <c r="F2109" s="13" t="s">
        <v>100</v>
      </c>
      <c r="G2109" s="23">
        <v>9401</v>
      </c>
      <c r="H2109" s="23">
        <v>19278</v>
      </c>
      <c r="I2109" s="45">
        <v>51620</v>
      </c>
      <c r="J2109" s="25">
        <v>0.88300000000000001</v>
      </c>
      <c r="K2109" s="25"/>
      <c r="L2109" s="25">
        <v>0.222</v>
      </c>
      <c r="M2109" s="25">
        <v>9.7000000000000003E-3</v>
      </c>
    </row>
    <row r="2110" spans="1:30">
      <c r="A2110" s="82" t="s">
        <v>170</v>
      </c>
      <c r="B2110" s="13" t="s">
        <v>75</v>
      </c>
      <c r="C2110" s="13" t="s">
        <v>187</v>
      </c>
      <c r="D2110" s="13">
        <v>2014</v>
      </c>
      <c r="E2110" s="13">
        <v>2015</v>
      </c>
      <c r="F2110" s="13" t="s">
        <v>100</v>
      </c>
      <c r="G2110" s="23">
        <v>5973</v>
      </c>
      <c r="H2110" s="23">
        <v>13269</v>
      </c>
      <c r="I2110" s="45">
        <v>28576</v>
      </c>
      <c r="J2110" s="25">
        <v>1</v>
      </c>
      <c r="K2110" s="25"/>
      <c r="L2110" s="25">
        <v>0.222</v>
      </c>
      <c r="M2110" s="25">
        <v>9.7000000000000003E-3</v>
      </c>
    </row>
    <row r="2111" spans="1:30">
      <c r="A2111" s="48" t="s">
        <v>276</v>
      </c>
      <c r="B2111" s="13" t="s">
        <v>66</v>
      </c>
      <c r="C2111" s="13" t="s">
        <v>188</v>
      </c>
      <c r="D2111" s="13">
        <v>2014</v>
      </c>
      <c r="E2111" s="13">
        <v>2015</v>
      </c>
      <c r="F2111" s="13" t="s">
        <v>100</v>
      </c>
      <c r="G2111" s="110"/>
      <c r="H2111" s="110"/>
      <c r="I2111" s="110"/>
      <c r="J2111" s="111"/>
      <c r="K2111" s="111"/>
      <c r="L2111" s="25">
        <v>0.254</v>
      </c>
      <c r="M2111" s="25">
        <v>5.3999999999999999E-2</v>
      </c>
    </row>
    <row r="2112" spans="1:30">
      <c r="A2112" s="48" t="s">
        <v>171</v>
      </c>
      <c r="B2112" s="13" t="s">
        <v>66</v>
      </c>
      <c r="C2112" s="13" t="s">
        <v>188</v>
      </c>
      <c r="D2112" s="13">
        <v>2014</v>
      </c>
      <c r="E2112" s="13">
        <v>2015</v>
      </c>
      <c r="F2112" s="13" t="s">
        <v>100</v>
      </c>
      <c r="G2112" s="23">
        <v>2104116</v>
      </c>
      <c r="H2112" s="23">
        <v>4452530</v>
      </c>
      <c r="I2112" s="45">
        <v>12172169</v>
      </c>
      <c r="J2112" s="25">
        <v>0.96699999999999997</v>
      </c>
      <c r="K2112" s="25"/>
      <c r="L2112" s="25">
        <v>0.32300000000000001</v>
      </c>
      <c r="M2112" s="25">
        <v>7.1999999999999995E-2</v>
      </c>
      <c r="N2112" s="13"/>
      <c r="O2112" s="13"/>
      <c r="P2112" s="13"/>
      <c r="Q2112" s="13"/>
      <c r="R2112" s="13"/>
      <c r="S2112" s="13"/>
      <c r="T2112" s="13"/>
      <c r="U2112" s="13"/>
      <c r="V2112" s="13"/>
      <c r="W2112" s="13"/>
      <c r="X2112" s="13"/>
      <c r="Y2112" s="13"/>
      <c r="Z2112" s="13"/>
      <c r="AA2112" s="13"/>
      <c r="AB2112" s="13"/>
      <c r="AC2112" s="13"/>
      <c r="AD2112" s="13"/>
    </row>
    <row r="2113" spans="1:13">
      <c r="A2113" s="48" t="s">
        <v>172</v>
      </c>
      <c r="B2113" s="13" t="s">
        <v>74</v>
      </c>
      <c r="C2113" s="13" t="s">
        <v>188</v>
      </c>
      <c r="D2113" s="13">
        <v>2014</v>
      </c>
      <c r="E2113" s="13">
        <v>2015</v>
      </c>
      <c r="F2113" s="13" t="s">
        <v>100</v>
      </c>
      <c r="G2113" s="23">
        <v>62620</v>
      </c>
      <c r="H2113" s="23">
        <v>123326</v>
      </c>
      <c r="I2113" s="45">
        <v>408267</v>
      </c>
      <c r="J2113" s="25">
        <v>0.86329999999999996</v>
      </c>
      <c r="K2113" s="25"/>
      <c r="L2113" s="25">
        <v>1</v>
      </c>
      <c r="M2113" s="25">
        <v>0.1124</v>
      </c>
    </row>
    <row r="2114" spans="1:13">
      <c r="A2114" s="48" t="s">
        <v>173</v>
      </c>
      <c r="B2114" s="13" t="s">
        <v>75</v>
      </c>
      <c r="C2114" s="13" t="s">
        <v>188</v>
      </c>
      <c r="D2114" s="13">
        <v>2014</v>
      </c>
      <c r="E2114" s="13">
        <v>2015</v>
      </c>
      <c r="F2114" s="13" t="s">
        <v>100</v>
      </c>
      <c r="G2114" s="23">
        <v>107</v>
      </c>
      <c r="H2114" s="23">
        <v>175</v>
      </c>
      <c r="I2114" s="45">
        <v>374</v>
      </c>
      <c r="J2114" s="25">
        <v>1</v>
      </c>
      <c r="K2114" s="25"/>
      <c r="L2114" s="25">
        <v>0.2</v>
      </c>
      <c r="M2114" s="25">
        <v>1.8700000000000001E-2</v>
      </c>
    </row>
    <row r="2115" spans="1:13">
      <c r="A2115" s="48" t="s">
        <v>174</v>
      </c>
      <c r="B2115" s="13" t="s">
        <v>75</v>
      </c>
      <c r="C2115" s="13" t="s">
        <v>188</v>
      </c>
      <c r="D2115" s="13">
        <v>2014</v>
      </c>
      <c r="E2115" s="13">
        <v>2015</v>
      </c>
      <c r="F2115" s="13" t="s">
        <v>100</v>
      </c>
      <c r="G2115" s="23">
        <v>1721</v>
      </c>
      <c r="H2115" s="23">
        <v>3254</v>
      </c>
      <c r="I2115" s="45">
        <v>7485</v>
      </c>
      <c r="J2115" s="25">
        <v>0.96630000000000005</v>
      </c>
      <c r="K2115" s="25"/>
      <c r="L2115" s="25">
        <v>0.2</v>
      </c>
      <c r="M2115" s="25">
        <v>1.8700000000000001E-2</v>
      </c>
    </row>
    <row r="2116" spans="1:13">
      <c r="A2116" s="48" t="s">
        <v>175</v>
      </c>
      <c r="B2116" s="13" t="s">
        <v>75</v>
      </c>
      <c r="C2116" s="13" t="s">
        <v>188</v>
      </c>
      <c r="D2116" s="13">
        <v>2014</v>
      </c>
      <c r="E2116" s="13">
        <v>2015</v>
      </c>
      <c r="F2116" s="13" t="s">
        <v>100</v>
      </c>
      <c r="G2116" s="23">
        <v>15967</v>
      </c>
      <c r="H2116" s="23">
        <v>31187</v>
      </c>
      <c r="I2116" s="45">
        <v>77060</v>
      </c>
      <c r="J2116" s="25">
        <v>0.93359999999999999</v>
      </c>
      <c r="K2116" s="25"/>
      <c r="L2116" s="25">
        <v>0.2</v>
      </c>
      <c r="M2116" s="25">
        <v>1.8700000000000001E-2</v>
      </c>
    </row>
    <row r="2117" spans="1:13">
      <c r="A2117" s="48" t="s">
        <v>176</v>
      </c>
      <c r="B2117" s="13" t="s">
        <v>75</v>
      </c>
      <c r="C2117" s="13" t="s">
        <v>188</v>
      </c>
      <c r="D2117" s="13">
        <v>2014</v>
      </c>
      <c r="E2117" s="13">
        <v>2015</v>
      </c>
      <c r="F2117" s="13" t="s">
        <v>100</v>
      </c>
      <c r="G2117" s="23">
        <v>2878</v>
      </c>
      <c r="H2117" s="23">
        <v>5399</v>
      </c>
      <c r="I2117" s="45">
        <v>11248</v>
      </c>
      <c r="J2117" s="25">
        <v>0.99119999999999997</v>
      </c>
      <c r="K2117" s="25"/>
      <c r="L2117" s="25">
        <v>0.2</v>
      </c>
      <c r="M2117" s="25">
        <v>1.8700000000000001E-2</v>
      </c>
    </row>
    <row r="2118" spans="1:13">
      <c r="A2118" s="48" t="s">
        <v>177</v>
      </c>
      <c r="B2118" s="13" t="s">
        <v>75</v>
      </c>
      <c r="C2118" s="13" t="s">
        <v>188</v>
      </c>
      <c r="D2118" s="13">
        <v>2014</v>
      </c>
      <c r="E2118" s="13">
        <v>2015</v>
      </c>
      <c r="F2118" s="13" t="s">
        <v>100</v>
      </c>
      <c r="G2118" s="23">
        <v>665</v>
      </c>
      <c r="H2118" s="23">
        <v>1537</v>
      </c>
      <c r="I2118" s="45">
        <v>8136</v>
      </c>
      <c r="J2118" s="25">
        <v>0.80769999999999997</v>
      </c>
      <c r="K2118" s="25"/>
      <c r="L2118" s="25">
        <v>0.2</v>
      </c>
      <c r="M2118" s="25">
        <v>1.8700000000000001E-2</v>
      </c>
    </row>
    <row r="2119" spans="1:13">
      <c r="A2119" s="48" t="s">
        <v>178</v>
      </c>
      <c r="B2119" s="13" t="s">
        <v>74</v>
      </c>
      <c r="C2119" s="13" t="s">
        <v>188</v>
      </c>
      <c r="D2119" s="13">
        <v>2014</v>
      </c>
      <c r="E2119" s="13">
        <v>2015</v>
      </c>
      <c r="F2119" s="13" t="s">
        <v>100</v>
      </c>
      <c r="G2119" s="23">
        <v>35724</v>
      </c>
      <c r="H2119" s="23">
        <v>72653</v>
      </c>
      <c r="I2119" s="45">
        <v>249757</v>
      </c>
      <c r="J2119" s="25">
        <v>0.93589999999999995</v>
      </c>
      <c r="K2119" s="25"/>
      <c r="L2119" s="25">
        <v>0.66700000000000004</v>
      </c>
      <c r="M2119" s="25">
        <v>4.2500000000000003E-2</v>
      </c>
    </row>
    <row r="2120" spans="1:13">
      <c r="A2120" s="48" t="s">
        <v>179</v>
      </c>
      <c r="B2120" s="13" t="s">
        <v>75</v>
      </c>
      <c r="C2120" s="13" t="s">
        <v>188</v>
      </c>
      <c r="D2120" s="13">
        <v>2014</v>
      </c>
      <c r="E2120" s="13">
        <v>2015</v>
      </c>
      <c r="F2120" s="13" t="s">
        <v>100</v>
      </c>
      <c r="G2120" s="23">
        <v>2503</v>
      </c>
      <c r="H2120" s="23">
        <v>5187</v>
      </c>
      <c r="I2120" s="45">
        <v>11082</v>
      </c>
      <c r="J2120" s="25">
        <v>1</v>
      </c>
      <c r="K2120" s="25"/>
      <c r="L2120" s="25">
        <v>0.2</v>
      </c>
      <c r="M2120" s="25">
        <v>1.8700000000000001E-2</v>
      </c>
    </row>
    <row r="2121" spans="1:13">
      <c r="A2121" s="48" t="s">
        <v>180</v>
      </c>
      <c r="B2121" s="13" t="s">
        <v>75</v>
      </c>
      <c r="C2121" s="13" t="s">
        <v>188</v>
      </c>
      <c r="D2121" s="13">
        <v>2014</v>
      </c>
      <c r="E2121" s="13">
        <v>2015</v>
      </c>
      <c r="F2121" s="13" t="s">
        <v>100</v>
      </c>
      <c r="G2121" s="23">
        <v>7134</v>
      </c>
      <c r="H2121" s="23">
        <v>12931</v>
      </c>
      <c r="I2121" s="45">
        <v>35200</v>
      </c>
      <c r="J2121" s="25">
        <v>0.99780000000000002</v>
      </c>
      <c r="K2121" s="25"/>
      <c r="L2121" s="25">
        <v>0.2</v>
      </c>
      <c r="M2121" s="25">
        <v>1.8700000000000001E-2</v>
      </c>
    </row>
    <row r="2122" spans="1:13">
      <c r="A2122" s="82" t="s">
        <v>122</v>
      </c>
      <c r="B2122" s="13" t="s">
        <v>74</v>
      </c>
      <c r="C2122" s="13" t="s">
        <v>188</v>
      </c>
      <c r="D2122" s="13">
        <v>2014</v>
      </c>
      <c r="E2122" s="13">
        <v>2015</v>
      </c>
      <c r="F2122" s="13" t="s">
        <v>100</v>
      </c>
      <c r="G2122" s="23">
        <v>95923</v>
      </c>
      <c r="H2122" s="23">
        <v>226268</v>
      </c>
      <c r="I2122" s="45">
        <v>445313</v>
      </c>
      <c r="J2122" s="25">
        <v>0.94430000000000003</v>
      </c>
      <c r="K2122" s="25"/>
      <c r="L2122" s="25">
        <v>0.25</v>
      </c>
      <c r="M2122" s="25">
        <v>8.5000000000000006E-3</v>
      </c>
    </row>
    <row r="2123" spans="1:13">
      <c r="A2123" s="82" t="s">
        <v>123</v>
      </c>
      <c r="B2123" s="13" t="s">
        <v>75</v>
      </c>
      <c r="C2123" s="13" t="s">
        <v>188</v>
      </c>
      <c r="D2123" s="13">
        <v>2014</v>
      </c>
      <c r="E2123" s="13">
        <v>2015</v>
      </c>
      <c r="F2123" s="13" t="s">
        <v>100</v>
      </c>
      <c r="G2123" s="23">
        <v>1508</v>
      </c>
      <c r="H2123" s="23">
        <v>3638</v>
      </c>
      <c r="I2123" s="45">
        <v>11243</v>
      </c>
      <c r="J2123" s="25">
        <v>1</v>
      </c>
      <c r="K2123" s="25"/>
      <c r="L2123" s="25">
        <v>0.2</v>
      </c>
      <c r="M2123" s="25">
        <v>1.8700000000000001E-2</v>
      </c>
    </row>
    <row r="2124" spans="1:13">
      <c r="A2124" s="82" t="s">
        <v>124</v>
      </c>
      <c r="B2124" s="13" t="s">
        <v>75</v>
      </c>
      <c r="C2124" s="13" t="s">
        <v>188</v>
      </c>
      <c r="D2124" s="13">
        <v>2014</v>
      </c>
      <c r="E2124" s="13">
        <v>2015</v>
      </c>
      <c r="F2124" s="13" t="s">
        <v>100</v>
      </c>
      <c r="G2124" s="23">
        <v>11353</v>
      </c>
      <c r="H2124" s="23">
        <v>20120</v>
      </c>
      <c r="I2124" s="45">
        <v>46942</v>
      </c>
      <c r="J2124" s="25">
        <v>0.99150000000000005</v>
      </c>
      <c r="K2124" s="25"/>
      <c r="L2124" s="25">
        <v>0.2</v>
      </c>
      <c r="M2124" s="25">
        <v>1.8700000000000001E-2</v>
      </c>
    </row>
    <row r="2125" spans="1:13">
      <c r="A2125" s="82" t="s">
        <v>125</v>
      </c>
      <c r="B2125" s="13" t="s">
        <v>75</v>
      </c>
      <c r="C2125" s="13" t="s">
        <v>188</v>
      </c>
      <c r="D2125" s="13">
        <v>2014</v>
      </c>
      <c r="E2125" s="13">
        <v>2015</v>
      </c>
      <c r="F2125" s="13" t="s">
        <v>100</v>
      </c>
      <c r="G2125" s="23">
        <v>16786</v>
      </c>
      <c r="H2125" s="23">
        <v>42319</v>
      </c>
      <c r="I2125" s="45">
        <v>84827</v>
      </c>
      <c r="J2125" s="25">
        <v>0.94930000000000003</v>
      </c>
      <c r="K2125" s="25"/>
      <c r="L2125" s="25">
        <v>0.2</v>
      </c>
      <c r="M2125" s="25">
        <v>1.8700000000000001E-2</v>
      </c>
    </row>
    <row r="2126" spans="1:13">
      <c r="A2126" s="82" t="s">
        <v>126</v>
      </c>
      <c r="B2126" s="13" t="s">
        <v>75</v>
      </c>
      <c r="C2126" s="13" t="s">
        <v>188</v>
      </c>
      <c r="D2126" s="13">
        <v>2014</v>
      </c>
      <c r="E2126" s="13">
        <v>2015</v>
      </c>
      <c r="F2126" s="13" t="s">
        <v>100</v>
      </c>
      <c r="G2126" s="23">
        <v>1034</v>
      </c>
      <c r="H2126" s="23">
        <v>2045</v>
      </c>
      <c r="I2126" s="45">
        <v>5422</v>
      </c>
      <c r="J2126" s="25">
        <v>1</v>
      </c>
      <c r="K2126" s="25"/>
      <c r="L2126" s="25">
        <v>0.2</v>
      </c>
      <c r="M2126" s="25">
        <v>1.8700000000000001E-2</v>
      </c>
    </row>
    <row r="2127" spans="1:13">
      <c r="A2127" s="82" t="s">
        <v>127</v>
      </c>
      <c r="B2127" s="13" t="s">
        <v>75</v>
      </c>
      <c r="C2127" s="13" t="s">
        <v>188</v>
      </c>
      <c r="D2127" s="13">
        <v>2014</v>
      </c>
      <c r="E2127" s="13">
        <v>2015</v>
      </c>
      <c r="F2127" s="13" t="s">
        <v>100</v>
      </c>
      <c r="G2127" s="23">
        <v>62861</v>
      </c>
      <c r="H2127" s="23">
        <v>148806</v>
      </c>
      <c r="I2127" s="45">
        <v>353229</v>
      </c>
      <c r="J2127" s="25">
        <v>0.99219999999999997</v>
      </c>
      <c r="K2127" s="25"/>
      <c r="L2127" s="25">
        <v>0.222</v>
      </c>
      <c r="M2127" s="25">
        <v>7.1999999999999998E-3</v>
      </c>
    </row>
    <row r="2128" spans="1:13">
      <c r="A2128" s="82" t="s">
        <v>128</v>
      </c>
      <c r="B2128" s="13" t="s">
        <v>75</v>
      </c>
      <c r="C2128" s="13" t="s">
        <v>188</v>
      </c>
      <c r="D2128" s="13">
        <v>2014</v>
      </c>
      <c r="E2128" s="13">
        <v>2015</v>
      </c>
      <c r="F2128" s="13" t="s">
        <v>100</v>
      </c>
      <c r="G2128" s="23">
        <v>10259</v>
      </c>
      <c r="H2128" s="23">
        <v>23998</v>
      </c>
      <c r="I2128" s="45">
        <v>52354</v>
      </c>
      <c r="J2128" s="25">
        <v>0.9929</v>
      </c>
      <c r="K2128" s="25"/>
      <c r="L2128" s="25">
        <v>0.2</v>
      </c>
      <c r="M2128" s="25">
        <v>1.8700000000000001E-2</v>
      </c>
    </row>
    <row r="2129" spans="1:13">
      <c r="A2129" s="82" t="s">
        <v>129</v>
      </c>
      <c r="B2129" s="13" t="s">
        <v>75</v>
      </c>
      <c r="C2129" s="13" t="s">
        <v>188</v>
      </c>
      <c r="D2129" s="13">
        <v>2014</v>
      </c>
      <c r="E2129" s="13">
        <v>2015</v>
      </c>
      <c r="F2129" s="13" t="s">
        <v>100</v>
      </c>
      <c r="G2129" s="23">
        <v>5826</v>
      </c>
      <c r="H2129" s="23">
        <v>11521</v>
      </c>
      <c r="I2129" s="45">
        <v>28134</v>
      </c>
      <c r="J2129" s="25">
        <v>0.95989999999999998</v>
      </c>
      <c r="K2129" s="25"/>
      <c r="L2129" s="25">
        <v>0.2</v>
      </c>
      <c r="M2129" s="25">
        <v>1.8700000000000001E-2</v>
      </c>
    </row>
    <row r="2130" spans="1:13">
      <c r="A2130" s="82" t="s">
        <v>130</v>
      </c>
      <c r="B2130" s="13" t="s">
        <v>75</v>
      </c>
      <c r="C2130" s="13" t="s">
        <v>188</v>
      </c>
      <c r="D2130" s="13">
        <v>2014</v>
      </c>
      <c r="E2130" s="13">
        <v>2015</v>
      </c>
      <c r="F2130" s="13" t="s">
        <v>100</v>
      </c>
      <c r="G2130" s="23">
        <v>1546</v>
      </c>
      <c r="H2130" s="23">
        <v>3155</v>
      </c>
      <c r="I2130" s="45">
        <v>7171</v>
      </c>
      <c r="J2130" s="25">
        <v>0.83530000000000004</v>
      </c>
      <c r="K2130" s="25"/>
      <c r="L2130" s="25">
        <v>0.2</v>
      </c>
      <c r="M2130" s="25">
        <v>1.8700000000000001E-2</v>
      </c>
    </row>
    <row r="2131" spans="1:13">
      <c r="A2131" s="82" t="s">
        <v>131</v>
      </c>
      <c r="B2131" s="13" t="s">
        <v>76</v>
      </c>
      <c r="C2131" s="13" t="s">
        <v>188</v>
      </c>
      <c r="D2131" s="13">
        <v>2014</v>
      </c>
      <c r="E2131" s="13">
        <v>2015</v>
      </c>
      <c r="F2131" s="13" t="s">
        <v>100</v>
      </c>
      <c r="G2131" s="23">
        <v>587417</v>
      </c>
      <c r="H2131" s="23">
        <v>1189576</v>
      </c>
      <c r="I2131" s="45">
        <v>3671212</v>
      </c>
      <c r="J2131" s="25">
        <v>0.95840000000000003</v>
      </c>
      <c r="K2131" s="25"/>
      <c r="L2131" s="25">
        <v>0.44400000000000001</v>
      </c>
      <c r="M2131" s="25">
        <v>8.0799999999999997E-2</v>
      </c>
    </row>
    <row r="2132" spans="1:13">
      <c r="A2132" s="82" t="s">
        <v>132</v>
      </c>
      <c r="B2132" s="13" t="s">
        <v>75</v>
      </c>
      <c r="C2132" s="13" t="s">
        <v>188</v>
      </c>
      <c r="D2132" s="13">
        <v>2014</v>
      </c>
      <c r="E2132" s="13">
        <v>2015</v>
      </c>
      <c r="F2132" s="13" t="s">
        <v>100</v>
      </c>
      <c r="G2132" s="23">
        <v>11747</v>
      </c>
      <c r="H2132" s="23">
        <v>29106</v>
      </c>
      <c r="I2132" s="45">
        <v>66426</v>
      </c>
      <c r="J2132" s="25">
        <v>0.97399999999999998</v>
      </c>
      <c r="K2132" s="25"/>
      <c r="L2132" s="25">
        <v>0.2</v>
      </c>
      <c r="M2132" s="25">
        <v>1.8700000000000001E-2</v>
      </c>
    </row>
    <row r="2133" spans="1:13">
      <c r="A2133" s="82" t="s">
        <v>133</v>
      </c>
      <c r="B2133" s="13" t="s">
        <v>75</v>
      </c>
      <c r="C2133" s="13" t="s">
        <v>188</v>
      </c>
      <c r="D2133" s="13">
        <v>2014</v>
      </c>
      <c r="E2133" s="13">
        <v>2015</v>
      </c>
      <c r="F2133" s="13" t="s">
        <v>100</v>
      </c>
      <c r="G2133" s="23">
        <v>6363</v>
      </c>
      <c r="H2133" s="23">
        <v>10522</v>
      </c>
      <c r="I2133" s="45">
        <v>40061</v>
      </c>
      <c r="J2133" s="25">
        <v>0.99339999999999995</v>
      </c>
      <c r="K2133" s="25"/>
      <c r="L2133" s="25">
        <v>0.2</v>
      </c>
      <c r="M2133" s="25">
        <v>1.8700000000000001E-2</v>
      </c>
    </row>
    <row r="2134" spans="1:13">
      <c r="A2134" s="82" t="s">
        <v>134</v>
      </c>
      <c r="B2134" s="13" t="s">
        <v>75</v>
      </c>
      <c r="C2134" s="13" t="s">
        <v>188</v>
      </c>
      <c r="D2134" s="13">
        <v>2014</v>
      </c>
      <c r="E2134" s="13">
        <v>2015</v>
      </c>
      <c r="F2134" s="13" t="s">
        <v>100</v>
      </c>
      <c r="G2134" s="23">
        <v>1059</v>
      </c>
      <c r="H2134" s="23">
        <v>2010</v>
      </c>
      <c r="I2134" s="45">
        <v>4533</v>
      </c>
      <c r="J2134" s="25">
        <v>0.92159999999999997</v>
      </c>
      <c r="K2134" s="25"/>
      <c r="L2134" s="25">
        <v>0.2</v>
      </c>
      <c r="M2134" s="25">
        <v>1.8700000000000001E-2</v>
      </c>
    </row>
    <row r="2135" spans="1:13">
      <c r="A2135" s="82" t="s">
        <v>135</v>
      </c>
      <c r="B2135" s="13" t="s">
        <v>75</v>
      </c>
      <c r="C2135" s="13" t="s">
        <v>188</v>
      </c>
      <c r="D2135" s="13">
        <v>2014</v>
      </c>
      <c r="E2135" s="13">
        <v>2015</v>
      </c>
      <c r="F2135" s="13" t="s">
        <v>100</v>
      </c>
      <c r="G2135" s="23">
        <v>7239</v>
      </c>
      <c r="H2135" s="23">
        <v>13377</v>
      </c>
      <c r="I2135" s="45">
        <v>37520</v>
      </c>
      <c r="J2135" s="25">
        <v>0.98599999999999999</v>
      </c>
      <c r="K2135" s="25"/>
      <c r="L2135" s="25">
        <v>0.2</v>
      </c>
      <c r="M2135" s="25">
        <v>1.8700000000000001E-2</v>
      </c>
    </row>
    <row r="2136" spans="1:13">
      <c r="A2136" s="82" t="s">
        <v>136</v>
      </c>
      <c r="B2136" s="13" t="s">
        <v>75</v>
      </c>
      <c r="C2136" s="13" t="s">
        <v>188</v>
      </c>
      <c r="D2136" s="13">
        <v>2014</v>
      </c>
      <c r="E2136" s="13">
        <v>2015</v>
      </c>
      <c r="F2136" s="13" t="s">
        <v>100</v>
      </c>
      <c r="G2136" s="23">
        <v>24499</v>
      </c>
      <c r="H2136" s="23">
        <v>57520</v>
      </c>
      <c r="I2136" s="45">
        <v>129001</v>
      </c>
      <c r="J2136" s="25">
        <v>0.98640000000000005</v>
      </c>
      <c r="K2136" s="25"/>
      <c r="L2136" s="25">
        <v>0</v>
      </c>
      <c r="M2136" s="25">
        <v>3.2500000000000001E-2</v>
      </c>
    </row>
    <row r="2137" spans="1:13">
      <c r="A2137" s="82" t="s">
        <v>137</v>
      </c>
      <c r="B2137" s="13" t="s">
        <v>75</v>
      </c>
      <c r="C2137" s="13" t="s">
        <v>188</v>
      </c>
      <c r="D2137" s="13">
        <v>2014</v>
      </c>
      <c r="E2137" s="13">
        <v>2015</v>
      </c>
      <c r="F2137" s="13" t="s">
        <v>100</v>
      </c>
      <c r="G2137" s="23">
        <v>479</v>
      </c>
      <c r="H2137" s="23">
        <v>1040</v>
      </c>
      <c r="I2137" s="45">
        <v>3012</v>
      </c>
      <c r="J2137" s="25">
        <v>1</v>
      </c>
      <c r="K2137" s="25"/>
      <c r="L2137" s="25">
        <v>0.2</v>
      </c>
      <c r="M2137" s="25">
        <v>1.8700000000000001E-2</v>
      </c>
    </row>
    <row r="2138" spans="1:13">
      <c r="A2138" s="82" t="s">
        <v>138</v>
      </c>
      <c r="B2138" s="13" t="s">
        <v>75</v>
      </c>
      <c r="C2138" s="13" t="s">
        <v>188</v>
      </c>
      <c r="D2138" s="13">
        <v>2014</v>
      </c>
      <c r="E2138" s="13">
        <v>2015</v>
      </c>
      <c r="F2138" s="13" t="s">
        <v>100</v>
      </c>
      <c r="G2138" s="23">
        <v>500</v>
      </c>
      <c r="H2138" s="23">
        <v>841</v>
      </c>
      <c r="I2138" s="45">
        <v>3292</v>
      </c>
      <c r="J2138" s="25">
        <v>1</v>
      </c>
      <c r="K2138" s="25"/>
      <c r="L2138" s="25">
        <v>0.2</v>
      </c>
      <c r="M2138" s="25">
        <v>1.8700000000000001E-2</v>
      </c>
    </row>
    <row r="2139" spans="1:13">
      <c r="A2139" s="82" t="s">
        <v>139</v>
      </c>
      <c r="B2139" s="13" t="s">
        <v>75</v>
      </c>
      <c r="C2139" s="13" t="s">
        <v>188</v>
      </c>
      <c r="D2139" s="13">
        <v>2014</v>
      </c>
      <c r="E2139" s="13">
        <v>2015</v>
      </c>
      <c r="F2139" s="13" t="s">
        <v>100</v>
      </c>
      <c r="G2139" s="23">
        <v>22492</v>
      </c>
      <c r="H2139" s="23">
        <v>50538</v>
      </c>
      <c r="I2139" s="45">
        <v>158065</v>
      </c>
      <c r="J2139" s="25">
        <v>0.99760000000000004</v>
      </c>
      <c r="K2139" s="25"/>
      <c r="L2139" s="25">
        <v>0.5</v>
      </c>
      <c r="M2139" s="25">
        <v>8.9300000000000004E-2</v>
      </c>
    </row>
    <row r="2140" spans="1:13">
      <c r="A2140" s="82" t="s">
        <v>140</v>
      </c>
      <c r="B2140" s="13" t="s">
        <v>75</v>
      </c>
      <c r="C2140" s="13" t="s">
        <v>188</v>
      </c>
      <c r="D2140" s="13">
        <v>2014</v>
      </c>
      <c r="E2140" s="13">
        <v>2015</v>
      </c>
      <c r="F2140" s="13" t="s">
        <v>100</v>
      </c>
      <c r="G2140" s="23">
        <v>3521</v>
      </c>
      <c r="H2140" s="23">
        <v>7319</v>
      </c>
      <c r="I2140" s="45">
        <v>29683</v>
      </c>
      <c r="J2140" s="25">
        <v>0.95369999999999999</v>
      </c>
      <c r="K2140" s="25"/>
      <c r="L2140" s="25">
        <v>0.2</v>
      </c>
      <c r="M2140" s="25">
        <v>1.8700000000000001E-2</v>
      </c>
    </row>
    <row r="2141" spans="1:13">
      <c r="A2141" s="82" t="s">
        <v>141</v>
      </c>
      <c r="B2141" s="13" t="s">
        <v>75</v>
      </c>
      <c r="C2141" s="13" t="s">
        <v>188</v>
      </c>
      <c r="D2141" s="13">
        <v>2014</v>
      </c>
      <c r="E2141" s="13">
        <v>2015</v>
      </c>
      <c r="F2141" s="13" t="s">
        <v>100</v>
      </c>
      <c r="G2141" s="23">
        <v>4232</v>
      </c>
      <c r="H2141" s="23">
        <v>7702</v>
      </c>
      <c r="I2141" s="45">
        <v>22414</v>
      </c>
      <c r="J2141" s="25">
        <v>0.97370000000000001</v>
      </c>
      <c r="K2141" s="25"/>
      <c r="L2141" s="25">
        <v>0.2</v>
      </c>
      <c r="M2141" s="25">
        <v>1.8700000000000001E-2</v>
      </c>
    </row>
    <row r="2142" spans="1:13">
      <c r="A2142" s="82" t="s">
        <v>142</v>
      </c>
      <c r="B2142" s="13" t="s">
        <v>74</v>
      </c>
      <c r="C2142" s="13" t="s">
        <v>188</v>
      </c>
      <c r="D2142" s="13">
        <v>2014</v>
      </c>
      <c r="E2142" s="13">
        <v>2015</v>
      </c>
      <c r="F2142" s="13" t="s">
        <v>100</v>
      </c>
      <c r="G2142" s="23">
        <v>120429</v>
      </c>
      <c r="H2142" s="23">
        <v>254466</v>
      </c>
      <c r="I2142" s="45">
        <v>818230</v>
      </c>
      <c r="J2142" s="25">
        <v>0.98240000000000005</v>
      </c>
      <c r="K2142" s="25"/>
      <c r="L2142" s="25">
        <v>0.33300000000000002</v>
      </c>
      <c r="M2142" s="25">
        <v>3.1600000000000003E-2</v>
      </c>
    </row>
    <row r="2143" spans="1:13">
      <c r="A2143" s="82" t="s">
        <v>143</v>
      </c>
      <c r="B2143" s="13" t="s">
        <v>74</v>
      </c>
      <c r="C2143" s="13" t="s">
        <v>188</v>
      </c>
      <c r="D2143" s="13">
        <v>2014</v>
      </c>
      <c r="E2143" s="13">
        <v>2015</v>
      </c>
      <c r="F2143" s="13" t="s">
        <v>100</v>
      </c>
      <c r="G2143" s="23">
        <v>9383</v>
      </c>
      <c r="H2143" s="23">
        <v>18593</v>
      </c>
      <c r="I2143" s="45">
        <v>59099</v>
      </c>
      <c r="J2143" s="25">
        <v>0.99450000000000005</v>
      </c>
      <c r="K2143" s="25"/>
      <c r="L2143" s="25">
        <v>0.2</v>
      </c>
      <c r="M2143" s="25">
        <v>1.8700000000000001E-2</v>
      </c>
    </row>
    <row r="2144" spans="1:13">
      <c r="A2144" s="82" t="s">
        <v>144</v>
      </c>
      <c r="B2144" s="13" t="s">
        <v>75</v>
      </c>
      <c r="C2144" s="13" t="s">
        <v>188</v>
      </c>
      <c r="D2144" s="13">
        <v>2014</v>
      </c>
      <c r="E2144" s="13">
        <v>2015</v>
      </c>
      <c r="F2144" s="13" t="s">
        <v>100</v>
      </c>
      <c r="G2144" s="23">
        <v>1032</v>
      </c>
      <c r="H2144" s="23">
        <v>1988</v>
      </c>
      <c r="I2144" s="45">
        <v>5383</v>
      </c>
      <c r="J2144" s="25">
        <v>0.98250000000000004</v>
      </c>
      <c r="K2144" s="25"/>
      <c r="L2144" s="25">
        <v>0.2</v>
      </c>
      <c r="M2144" s="25">
        <v>1.8700000000000001E-2</v>
      </c>
    </row>
    <row r="2145" spans="1:13">
      <c r="A2145" s="82" t="s">
        <v>145</v>
      </c>
      <c r="B2145" s="13" t="s">
        <v>75</v>
      </c>
      <c r="C2145" s="13" t="s">
        <v>188</v>
      </c>
      <c r="D2145" s="13">
        <v>2014</v>
      </c>
      <c r="E2145" s="13">
        <v>2015</v>
      </c>
      <c r="F2145" s="13" t="s">
        <v>100</v>
      </c>
      <c r="G2145" s="23">
        <v>127904</v>
      </c>
      <c r="H2145" s="23">
        <v>295780</v>
      </c>
      <c r="I2145" s="45">
        <v>745037</v>
      </c>
      <c r="J2145" s="25">
        <v>0.99590000000000001</v>
      </c>
      <c r="K2145" s="25"/>
      <c r="L2145" s="25">
        <v>0.14299999999999999</v>
      </c>
      <c r="M2145" s="25">
        <v>6.8199999999999997E-2</v>
      </c>
    </row>
    <row r="2146" spans="1:13">
      <c r="A2146" s="82" t="s">
        <v>146</v>
      </c>
      <c r="B2146" s="13" t="s">
        <v>74</v>
      </c>
      <c r="C2146" s="13" t="s">
        <v>188</v>
      </c>
      <c r="D2146" s="13">
        <v>2014</v>
      </c>
      <c r="E2146" s="13">
        <v>2015</v>
      </c>
      <c r="F2146" s="13" t="s">
        <v>100</v>
      </c>
      <c r="G2146" s="23">
        <v>104240</v>
      </c>
      <c r="H2146" s="23">
        <v>220796</v>
      </c>
      <c r="I2146" s="45">
        <v>509108</v>
      </c>
      <c r="J2146" s="25">
        <v>0.99070000000000003</v>
      </c>
      <c r="K2146" s="25"/>
      <c r="L2146" s="25">
        <v>0.57099999999999995</v>
      </c>
      <c r="M2146" s="25">
        <v>0</v>
      </c>
    </row>
    <row r="2147" spans="1:13">
      <c r="A2147" s="82" t="s">
        <v>147</v>
      </c>
      <c r="B2147" s="13" t="s">
        <v>75</v>
      </c>
      <c r="C2147" s="13" t="s">
        <v>188</v>
      </c>
      <c r="D2147" s="13">
        <v>2014</v>
      </c>
      <c r="E2147" s="13">
        <v>2015</v>
      </c>
      <c r="F2147" s="13" t="s">
        <v>100</v>
      </c>
      <c r="G2147" s="23">
        <v>2709</v>
      </c>
      <c r="H2147" s="23">
        <v>6091</v>
      </c>
      <c r="I2147" s="45">
        <v>16804</v>
      </c>
      <c r="J2147" s="25">
        <v>0.97619999999999996</v>
      </c>
      <c r="K2147" s="25"/>
      <c r="L2147" s="25">
        <v>0.2</v>
      </c>
      <c r="M2147" s="25">
        <v>1.8700000000000001E-2</v>
      </c>
    </row>
    <row r="2148" spans="1:13">
      <c r="A2148" s="82" t="s">
        <v>148</v>
      </c>
      <c r="B2148" s="13" t="s">
        <v>75</v>
      </c>
      <c r="C2148" s="13" t="s">
        <v>188</v>
      </c>
      <c r="D2148" s="13">
        <v>2014</v>
      </c>
      <c r="E2148" s="13">
        <v>2015</v>
      </c>
      <c r="F2148" s="13" t="s">
        <v>100</v>
      </c>
      <c r="G2148" s="23">
        <v>177248</v>
      </c>
      <c r="H2148" s="23">
        <v>399223</v>
      </c>
      <c r="I2148" s="45">
        <v>790688</v>
      </c>
      <c r="J2148" s="25">
        <v>1</v>
      </c>
      <c r="K2148" s="25"/>
      <c r="L2148" s="25">
        <v>5.8999999999999997E-2</v>
      </c>
      <c r="M2148" s="25">
        <v>7.3099999999999998E-2</v>
      </c>
    </row>
    <row r="2149" spans="1:13">
      <c r="A2149" s="82" t="s">
        <v>149</v>
      </c>
      <c r="B2149" s="13" t="s">
        <v>74</v>
      </c>
      <c r="C2149" s="13" t="s">
        <v>188</v>
      </c>
      <c r="D2149" s="13">
        <v>2014</v>
      </c>
      <c r="E2149" s="13">
        <v>2015</v>
      </c>
      <c r="F2149" s="13" t="s">
        <v>100</v>
      </c>
      <c r="G2149" s="23">
        <v>140010</v>
      </c>
      <c r="H2149" s="23">
        <v>289321</v>
      </c>
      <c r="I2149" s="45">
        <v>791677</v>
      </c>
      <c r="J2149" s="25">
        <v>0.93210000000000004</v>
      </c>
      <c r="K2149" s="25"/>
      <c r="L2149" s="25">
        <v>0.4</v>
      </c>
      <c r="M2149" s="25">
        <v>3.8999999999999998E-3</v>
      </c>
    </row>
    <row r="2150" spans="1:13">
      <c r="A2150" s="82" t="s">
        <v>150</v>
      </c>
      <c r="B2150" s="13" t="s">
        <v>74</v>
      </c>
      <c r="C2150" s="13" t="s">
        <v>188</v>
      </c>
      <c r="D2150" s="13">
        <v>2014</v>
      </c>
      <c r="E2150" s="13">
        <v>2015</v>
      </c>
      <c r="F2150" s="13" t="s">
        <v>100</v>
      </c>
      <c r="G2150" s="23">
        <v>33153</v>
      </c>
      <c r="H2150" s="23">
        <v>51199</v>
      </c>
      <c r="I2150" s="45">
        <v>217381</v>
      </c>
      <c r="J2150" s="25">
        <v>0.96679999999999999</v>
      </c>
      <c r="K2150" s="25"/>
      <c r="L2150" s="25">
        <v>1</v>
      </c>
      <c r="M2150" s="25">
        <v>9.4200000000000006E-2</v>
      </c>
    </row>
    <row r="2151" spans="1:13">
      <c r="A2151" s="82" t="s">
        <v>151</v>
      </c>
      <c r="B2151" s="13" t="s">
        <v>75</v>
      </c>
      <c r="C2151" s="13" t="s">
        <v>188</v>
      </c>
      <c r="D2151" s="13">
        <v>2014</v>
      </c>
      <c r="E2151" s="13">
        <v>2015</v>
      </c>
      <c r="F2151" s="13" t="s">
        <v>100</v>
      </c>
      <c r="G2151" s="23">
        <v>51788</v>
      </c>
      <c r="H2151" s="23">
        <v>120194</v>
      </c>
      <c r="I2151" s="45">
        <v>273435</v>
      </c>
      <c r="J2151" s="25">
        <v>0.98780000000000001</v>
      </c>
      <c r="K2151" s="25"/>
      <c r="L2151" s="25">
        <v>0</v>
      </c>
      <c r="M2151" s="25">
        <v>1.7899999999999999E-2</v>
      </c>
    </row>
    <row r="2152" spans="1:13">
      <c r="A2152" s="82" t="s">
        <v>152</v>
      </c>
      <c r="B2152" s="13" t="s">
        <v>74</v>
      </c>
      <c r="C2152" s="13" t="s">
        <v>188</v>
      </c>
      <c r="D2152" s="13">
        <v>2014</v>
      </c>
      <c r="E2152" s="13">
        <v>2015</v>
      </c>
      <c r="F2152" s="13" t="s">
        <v>100</v>
      </c>
      <c r="G2152" s="23">
        <v>9747</v>
      </c>
      <c r="H2152" s="23">
        <v>18187</v>
      </c>
      <c r="I2152" s="45">
        <v>56962</v>
      </c>
      <c r="J2152" s="25">
        <v>0.99399999999999999</v>
      </c>
      <c r="K2152" s="25"/>
      <c r="L2152" s="25">
        <v>0.2</v>
      </c>
      <c r="M2152" s="25">
        <v>1.8700000000000001E-2</v>
      </c>
    </row>
    <row r="2153" spans="1:13">
      <c r="A2153" s="82" t="s">
        <v>153</v>
      </c>
      <c r="B2153" s="13" t="s">
        <v>74</v>
      </c>
      <c r="C2153" s="13" t="s">
        <v>188</v>
      </c>
      <c r="D2153" s="13">
        <v>2014</v>
      </c>
      <c r="E2153" s="13">
        <v>2015</v>
      </c>
      <c r="F2153" s="13" t="s">
        <v>100</v>
      </c>
      <c r="G2153" s="23">
        <v>16104</v>
      </c>
      <c r="H2153" s="23">
        <v>32162</v>
      </c>
      <c r="I2153" s="45">
        <v>143803</v>
      </c>
      <c r="J2153" s="25">
        <v>0.97709999999999997</v>
      </c>
      <c r="K2153" s="25"/>
      <c r="L2153" s="25">
        <v>0.2</v>
      </c>
      <c r="M2153" s="25">
        <v>1.8700000000000001E-2</v>
      </c>
    </row>
    <row r="2154" spans="1:13">
      <c r="A2154" s="82" t="s">
        <v>154</v>
      </c>
      <c r="B2154" s="13" t="s">
        <v>74</v>
      </c>
      <c r="C2154" s="13" t="s">
        <v>188</v>
      </c>
      <c r="D2154" s="13">
        <v>2014</v>
      </c>
      <c r="E2154" s="13">
        <v>2015</v>
      </c>
      <c r="F2154" s="13" t="s">
        <v>100</v>
      </c>
      <c r="G2154" s="23">
        <v>16682</v>
      </c>
      <c r="H2154" s="23">
        <v>36319</v>
      </c>
      <c r="I2154" s="45">
        <v>126040</v>
      </c>
      <c r="J2154" s="25">
        <v>0.94720000000000004</v>
      </c>
      <c r="K2154" s="25"/>
      <c r="L2154" s="25">
        <v>0.2</v>
      </c>
      <c r="M2154" s="25">
        <v>1.8700000000000001E-2</v>
      </c>
    </row>
    <row r="2155" spans="1:13">
      <c r="A2155" s="82" t="s">
        <v>155</v>
      </c>
      <c r="B2155" s="13" t="s">
        <v>74</v>
      </c>
      <c r="C2155" s="13" t="s">
        <v>188</v>
      </c>
      <c r="D2155" s="13">
        <v>2014</v>
      </c>
      <c r="E2155" s="13">
        <v>2015</v>
      </c>
      <c r="F2155" s="13" t="s">
        <v>100</v>
      </c>
      <c r="G2155" s="23">
        <v>55366</v>
      </c>
      <c r="H2155" s="23">
        <v>112822</v>
      </c>
      <c r="I2155" s="45">
        <v>406297</v>
      </c>
      <c r="J2155" s="25">
        <v>0.96889999999999998</v>
      </c>
      <c r="K2155" s="25"/>
      <c r="L2155" s="25">
        <v>0.25</v>
      </c>
      <c r="M2155" s="25">
        <v>1.83E-2</v>
      </c>
    </row>
    <row r="2156" spans="1:13">
      <c r="A2156" s="82" t="s">
        <v>156</v>
      </c>
      <c r="B2156" s="13" t="s">
        <v>74</v>
      </c>
      <c r="C2156" s="13" t="s">
        <v>188</v>
      </c>
      <c r="D2156" s="13">
        <v>2014</v>
      </c>
      <c r="E2156" s="13">
        <v>2015</v>
      </c>
      <c r="F2156" s="13" t="s">
        <v>100</v>
      </c>
      <c r="G2156" s="23">
        <v>13036</v>
      </c>
      <c r="H2156" s="23">
        <v>24811</v>
      </c>
      <c r="I2156" s="45">
        <v>72016</v>
      </c>
      <c r="J2156" s="25">
        <v>0.90990000000000004</v>
      </c>
      <c r="K2156" s="25"/>
      <c r="L2156" s="25">
        <v>0.2</v>
      </c>
      <c r="M2156" s="25">
        <v>1.8700000000000001E-2</v>
      </c>
    </row>
    <row r="2157" spans="1:13">
      <c r="A2157" s="82" t="s">
        <v>157</v>
      </c>
      <c r="B2157" s="13" t="s">
        <v>75</v>
      </c>
      <c r="C2157" s="13" t="s">
        <v>188</v>
      </c>
      <c r="D2157" s="13">
        <v>2014</v>
      </c>
      <c r="E2157" s="13">
        <v>2015</v>
      </c>
      <c r="F2157" s="13" t="s">
        <v>100</v>
      </c>
      <c r="G2157" s="23">
        <v>12844</v>
      </c>
      <c r="H2157" s="23">
        <v>24772</v>
      </c>
      <c r="I2157" s="45">
        <v>61941</v>
      </c>
      <c r="J2157" s="25">
        <v>0.9476</v>
      </c>
      <c r="K2157" s="25"/>
      <c r="L2157" s="25">
        <v>0.2</v>
      </c>
      <c r="M2157" s="25">
        <v>1.8700000000000001E-2</v>
      </c>
    </row>
    <row r="2158" spans="1:13">
      <c r="A2158" s="82" t="s">
        <v>158</v>
      </c>
      <c r="B2158" s="13" t="s">
        <v>75</v>
      </c>
      <c r="C2158" s="13" t="s">
        <v>188</v>
      </c>
      <c r="D2158" s="13">
        <v>2014</v>
      </c>
      <c r="E2158" s="13">
        <v>2015</v>
      </c>
      <c r="F2158" s="13" t="s">
        <v>100</v>
      </c>
      <c r="G2158" s="23">
        <v>173</v>
      </c>
      <c r="H2158" s="23">
        <v>325</v>
      </c>
      <c r="I2158" s="45">
        <v>773</v>
      </c>
      <c r="J2158" s="25">
        <v>1</v>
      </c>
      <c r="K2158" s="25"/>
      <c r="L2158" s="25">
        <v>0.2</v>
      </c>
      <c r="M2158" s="25">
        <v>1.8700000000000001E-2</v>
      </c>
    </row>
    <row r="2159" spans="1:13">
      <c r="A2159" s="82" t="s">
        <v>159</v>
      </c>
      <c r="B2159" s="13" t="s">
        <v>75</v>
      </c>
      <c r="C2159" s="13" t="s">
        <v>188</v>
      </c>
      <c r="D2159" s="13">
        <v>2014</v>
      </c>
      <c r="E2159" s="13">
        <v>2015</v>
      </c>
      <c r="F2159" s="13" t="s">
        <v>100</v>
      </c>
      <c r="G2159" s="23">
        <v>3225</v>
      </c>
      <c r="H2159" s="23">
        <v>6987</v>
      </c>
      <c r="I2159" s="45">
        <v>16445</v>
      </c>
      <c r="J2159" s="25">
        <v>1</v>
      </c>
      <c r="K2159" s="25"/>
      <c r="L2159" s="25">
        <v>0.2</v>
      </c>
      <c r="M2159" s="25">
        <v>1.8700000000000001E-2</v>
      </c>
    </row>
    <row r="2160" spans="1:13">
      <c r="A2160" s="82" t="s">
        <v>160</v>
      </c>
      <c r="B2160" s="13" t="s">
        <v>74</v>
      </c>
      <c r="C2160" s="13" t="s">
        <v>188</v>
      </c>
      <c r="D2160" s="13">
        <v>2014</v>
      </c>
      <c r="E2160" s="13">
        <v>2015</v>
      </c>
      <c r="F2160" s="13" t="s">
        <v>100</v>
      </c>
      <c r="G2160" s="23">
        <v>22458</v>
      </c>
      <c r="H2160" s="23">
        <v>43659</v>
      </c>
      <c r="I2160" s="45">
        <v>111639</v>
      </c>
      <c r="J2160" s="25">
        <v>0.91510000000000002</v>
      </c>
      <c r="K2160" s="25"/>
      <c r="L2160" s="25">
        <v>1</v>
      </c>
      <c r="M2160" s="25">
        <v>5.1700000000000003E-2</v>
      </c>
    </row>
    <row r="2161" spans="1:30">
      <c r="A2161" s="82" t="s">
        <v>161</v>
      </c>
      <c r="B2161" s="13" t="s">
        <v>74</v>
      </c>
      <c r="C2161" s="13" t="s">
        <v>188</v>
      </c>
      <c r="D2161" s="13">
        <v>2014</v>
      </c>
      <c r="E2161" s="13">
        <v>2015</v>
      </c>
      <c r="F2161" s="13" t="s">
        <v>100</v>
      </c>
      <c r="G2161" s="23">
        <v>19777</v>
      </c>
      <c r="H2161" s="23">
        <v>35579</v>
      </c>
      <c r="I2161" s="45">
        <v>116936</v>
      </c>
      <c r="J2161" s="25">
        <v>0.96</v>
      </c>
      <c r="K2161" s="25"/>
      <c r="L2161" s="25">
        <v>0.2</v>
      </c>
      <c r="M2161" s="25">
        <v>1.8700000000000001E-2</v>
      </c>
    </row>
    <row r="2162" spans="1:30">
      <c r="A2162" s="82" t="s">
        <v>162</v>
      </c>
      <c r="B2162" s="13" t="s">
        <v>75</v>
      </c>
      <c r="C2162" s="13" t="s">
        <v>188</v>
      </c>
      <c r="D2162" s="13">
        <v>2014</v>
      </c>
      <c r="E2162" s="13">
        <v>2015</v>
      </c>
      <c r="F2162" s="13" t="s">
        <v>100</v>
      </c>
      <c r="G2162" s="23">
        <v>42676</v>
      </c>
      <c r="H2162" s="23">
        <v>91726</v>
      </c>
      <c r="I2162" s="45">
        <v>215735</v>
      </c>
      <c r="J2162" s="25">
        <v>0.97909999999999997</v>
      </c>
      <c r="K2162" s="25"/>
      <c r="L2162" s="25">
        <v>0.25</v>
      </c>
      <c r="M2162" s="25">
        <v>1.4200000000000001E-2</v>
      </c>
    </row>
    <row r="2163" spans="1:30">
      <c r="A2163" s="82" t="s">
        <v>163</v>
      </c>
      <c r="B2163" s="13" t="s">
        <v>75</v>
      </c>
      <c r="C2163" s="13" t="s">
        <v>188</v>
      </c>
      <c r="D2163" s="13">
        <v>2014</v>
      </c>
      <c r="E2163" s="13">
        <v>2015</v>
      </c>
      <c r="F2163" s="13" t="s">
        <v>100</v>
      </c>
      <c r="G2163" s="23">
        <v>5603</v>
      </c>
      <c r="H2163" s="23">
        <v>12981</v>
      </c>
      <c r="I2163" s="45">
        <v>38031</v>
      </c>
      <c r="J2163" s="25">
        <v>0.99639999999999995</v>
      </c>
      <c r="K2163" s="25"/>
      <c r="L2163" s="25">
        <v>0.2</v>
      </c>
      <c r="M2163" s="25">
        <v>1.8700000000000001E-2</v>
      </c>
    </row>
    <row r="2164" spans="1:30">
      <c r="A2164" s="82" t="s">
        <v>164</v>
      </c>
      <c r="B2164" s="13" t="s">
        <v>75</v>
      </c>
      <c r="C2164" s="13" t="s">
        <v>188</v>
      </c>
      <c r="D2164" s="13">
        <v>2014</v>
      </c>
      <c r="E2164" s="13">
        <v>2015</v>
      </c>
      <c r="F2164" s="13" t="s">
        <v>100</v>
      </c>
      <c r="G2164" s="23">
        <v>4742</v>
      </c>
      <c r="H2164" s="23">
        <v>10381</v>
      </c>
      <c r="I2164" s="45">
        <v>25802</v>
      </c>
      <c r="J2164" s="25">
        <v>0.96330000000000005</v>
      </c>
      <c r="K2164" s="25"/>
      <c r="L2164" s="25">
        <v>0.2</v>
      </c>
      <c r="M2164" s="25">
        <v>1.8700000000000001E-2</v>
      </c>
    </row>
    <row r="2165" spans="1:30">
      <c r="A2165" s="82" t="s">
        <v>165</v>
      </c>
      <c r="B2165" s="13" t="s">
        <v>75</v>
      </c>
      <c r="C2165" s="13" t="s">
        <v>188</v>
      </c>
      <c r="D2165" s="13">
        <v>2014</v>
      </c>
      <c r="E2165" s="13">
        <v>2015</v>
      </c>
      <c r="F2165" s="13" t="s">
        <v>100</v>
      </c>
      <c r="G2165" s="23">
        <v>1007</v>
      </c>
      <c r="H2165" s="23">
        <v>1851</v>
      </c>
      <c r="I2165" s="45">
        <v>4646</v>
      </c>
      <c r="J2165" s="25">
        <v>0.9143</v>
      </c>
      <c r="K2165" s="25"/>
      <c r="L2165" s="25">
        <v>0.2</v>
      </c>
      <c r="M2165" s="25">
        <v>1.8700000000000001E-2</v>
      </c>
    </row>
    <row r="2166" spans="1:30">
      <c r="A2166" s="82" t="s">
        <v>166</v>
      </c>
      <c r="B2166" s="13" t="s">
        <v>74</v>
      </c>
      <c r="C2166" s="13" t="s">
        <v>188</v>
      </c>
      <c r="D2166" s="13">
        <v>2014</v>
      </c>
      <c r="E2166" s="13">
        <v>2015</v>
      </c>
      <c r="F2166" s="13" t="s">
        <v>100</v>
      </c>
      <c r="G2166" s="23">
        <v>51930</v>
      </c>
      <c r="H2166" s="23">
        <v>122765</v>
      </c>
      <c r="I2166" s="45">
        <v>233665</v>
      </c>
      <c r="J2166" s="25">
        <v>0.98750000000000004</v>
      </c>
      <c r="K2166" s="25"/>
      <c r="L2166" s="25">
        <v>1</v>
      </c>
      <c r="M2166" s="25">
        <v>3.2599999999999997E-2</v>
      </c>
    </row>
    <row r="2167" spans="1:30">
      <c r="A2167" s="82" t="s">
        <v>167</v>
      </c>
      <c r="B2167" s="13" t="s">
        <v>75</v>
      </c>
      <c r="C2167" s="13" t="s">
        <v>188</v>
      </c>
      <c r="D2167" s="13">
        <v>2014</v>
      </c>
      <c r="E2167" s="13">
        <v>2015</v>
      </c>
      <c r="F2167" s="13" t="s">
        <v>100</v>
      </c>
      <c r="G2167" s="23">
        <v>3025</v>
      </c>
      <c r="H2167" s="23">
        <v>5492</v>
      </c>
      <c r="I2167" s="45">
        <v>13619</v>
      </c>
      <c r="J2167" s="25">
        <v>0.8901</v>
      </c>
      <c r="K2167" s="25"/>
      <c r="L2167" s="25">
        <v>0.2</v>
      </c>
      <c r="M2167" s="25">
        <v>1.8700000000000001E-2</v>
      </c>
    </row>
    <row r="2168" spans="1:30">
      <c r="A2168" s="82" t="s">
        <v>168</v>
      </c>
      <c r="B2168" s="13" t="s">
        <v>74</v>
      </c>
      <c r="C2168" s="13" t="s">
        <v>188</v>
      </c>
      <c r="D2168" s="13">
        <v>2014</v>
      </c>
      <c r="E2168" s="13">
        <v>2015</v>
      </c>
      <c r="F2168" s="13" t="s">
        <v>100</v>
      </c>
      <c r="G2168" s="23">
        <v>36204</v>
      </c>
      <c r="H2168" s="23">
        <v>73975</v>
      </c>
      <c r="I2168" s="45">
        <v>210826</v>
      </c>
      <c r="J2168" s="25">
        <v>0.96589999999999998</v>
      </c>
      <c r="K2168" s="25"/>
      <c r="L2168" s="25">
        <v>1</v>
      </c>
      <c r="M2168" s="25">
        <v>3.9899999999999998E-2</v>
      </c>
    </row>
    <row r="2169" spans="1:30">
      <c r="A2169" s="82" t="s">
        <v>169</v>
      </c>
      <c r="B2169" s="13" t="s">
        <v>74</v>
      </c>
      <c r="C2169" s="13" t="s">
        <v>188</v>
      </c>
      <c r="D2169" s="13">
        <v>2014</v>
      </c>
      <c r="E2169" s="13">
        <v>2015</v>
      </c>
      <c r="F2169" s="13" t="s">
        <v>100</v>
      </c>
      <c r="G2169" s="23">
        <v>9620</v>
      </c>
      <c r="H2169" s="23">
        <v>19691</v>
      </c>
      <c r="I2169" s="45">
        <v>52583</v>
      </c>
      <c r="J2169" s="25">
        <v>0.94110000000000005</v>
      </c>
      <c r="K2169" s="25"/>
      <c r="L2169" s="25">
        <v>0.2</v>
      </c>
      <c r="M2169" s="25">
        <v>1.8700000000000001E-2</v>
      </c>
    </row>
    <row r="2170" spans="1:30">
      <c r="A2170" s="82" t="s">
        <v>170</v>
      </c>
      <c r="B2170" s="13" t="s">
        <v>75</v>
      </c>
      <c r="C2170" s="13" t="s">
        <v>188</v>
      </c>
      <c r="D2170" s="13">
        <v>2014</v>
      </c>
      <c r="E2170" s="13">
        <v>2015</v>
      </c>
      <c r="F2170" s="13" t="s">
        <v>100</v>
      </c>
      <c r="G2170" s="23">
        <v>6038</v>
      </c>
      <c r="H2170" s="23">
        <v>13324</v>
      </c>
      <c r="I2170" s="45">
        <v>29105</v>
      </c>
      <c r="J2170" s="25">
        <v>1</v>
      </c>
      <c r="K2170" s="25"/>
      <c r="L2170" s="25">
        <v>0.2</v>
      </c>
      <c r="M2170" s="25">
        <v>1.8700000000000001E-2</v>
      </c>
    </row>
    <row r="2171" spans="1:30">
      <c r="A2171" s="48" t="s">
        <v>276</v>
      </c>
      <c r="B2171" s="13" t="s">
        <v>66</v>
      </c>
      <c r="C2171" s="13" t="s">
        <v>3</v>
      </c>
      <c r="D2171" s="13">
        <v>2015</v>
      </c>
      <c r="E2171" s="13">
        <v>2015</v>
      </c>
      <c r="F2171" s="13" t="s">
        <v>100</v>
      </c>
      <c r="G2171" s="110"/>
      <c r="H2171" s="110"/>
      <c r="I2171" s="110"/>
      <c r="J2171" s="111"/>
      <c r="K2171" s="111"/>
      <c r="L2171" s="25">
        <v>0.254</v>
      </c>
      <c r="M2171" s="25">
        <v>5.3999999999999999E-2</v>
      </c>
    </row>
    <row r="2172" spans="1:30">
      <c r="A2172" s="48" t="s">
        <v>171</v>
      </c>
      <c r="B2172" s="13" t="s">
        <v>66</v>
      </c>
      <c r="C2172" s="13" t="s">
        <v>3</v>
      </c>
      <c r="D2172" s="13">
        <v>2015</v>
      </c>
      <c r="E2172" s="13">
        <v>2015</v>
      </c>
      <c r="F2172" s="13" t="s">
        <v>100</v>
      </c>
      <c r="G2172" s="23">
        <v>2104220</v>
      </c>
      <c r="H2172" s="23">
        <v>4445534</v>
      </c>
      <c r="I2172" s="45">
        <v>12369426</v>
      </c>
      <c r="J2172" s="25">
        <v>0.96819999999999995</v>
      </c>
      <c r="K2172" s="25"/>
      <c r="L2172" s="25">
        <v>0.311</v>
      </c>
      <c r="M2172" s="25">
        <v>7.6499999999999999E-2</v>
      </c>
      <c r="N2172" s="13"/>
      <c r="O2172" s="13"/>
      <c r="P2172" s="13"/>
      <c r="Q2172" s="13"/>
      <c r="R2172" s="13"/>
      <c r="S2172" s="13"/>
      <c r="T2172" s="13"/>
      <c r="U2172" s="13"/>
      <c r="V2172" s="13"/>
      <c r="W2172" s="13"/>
      <c r="X2172" s="13"/>
      <c r="Y2172" s="13"/>
      <c r="Z2172" s="13"/>
      <c r="AA2172" s="13"/>
      <c r="AB2172" s="13"/>
      <c r="AC2172" s="13"/>
      <c r="AD2172" s="13"/>
    </row>
    <row r="2173" spans="1:30">
      <c r="A2173" s="48" t="s">
        <v>172</v>
      </c>
      <c r="B2173" s="13" t="s">
        <v>74</v>
      </c>
      <c r="C2173" s="13" t="s">
        <v>3</v>
      </c>
      <c r="D2173" s="13">
        <v>2015</v>
      </c>
      <c r="E2173" s="13">
        <v>2015</v>
      </c>
      <c r="F2173" s="13" t="s">
        <v>100</v>
      </c>
      <c r="G2173" s="23">
        <v>61869</v>
      </c>
      <c r="H2173" s="23">
        <v>121684</v>
      </c>
      <c r="I2173" s="45">
        <v>417075</v>
      </c>
      <c r="J2173" s="25">
        <v>0.85240000000000005</v>
      </c>
      <c r="K2173" s="25"/>
      <c r="L2173" s="25">
        <v>1</v>
      </c>
      <c r="M2173" s="25">
        <v>9.3100000000000002E-2</v>
      </c>
    </row>
    <row r="2174" spans="1:30">
      <c r="A2174" s="48" t="s">
        <v>173</v>
      </c>
      <c r="B2174" s="13" t="s">
        <v>75</v>
      </c>
      <c r="C2174" s="13" t="s">
        <v>3</v>
      </c>
      <c r="D2174" s="13">
        <v>2015</v>
      </c>
      <c r="E2174" s="13">
        <v>2015</v>
      </c>
      <c r="F2174" s="13" t="s">
        <v>100</v>
      </c>
      <c r="G2174" s="23">
        <v>107</v>
      </c>
      <c r="H2174" s="23">
        <v>171</v>
      </c>
      <c r="I2174" s="45">
        <v>384</v>
      </c>
      <c r="J2174" s="25">
        <v>1</v>
      </c>
      <c r="K2174" s="25"/>
      <c r="L2174" s="25">
        <v>0.17599999999999999</v>
      </c>
      <c r="M2174" s="25">
        <v>4.2200000000000001E-2</v>
      </c>
    </row>
    <row r="2175" spans="1:30">
      <c r="A2175" s="48" t="s">
        <v>174</v>
      </c>
      <c r="B2175" s="13" t="s">
        <v>75</v>
      </c>
      <c r="C2175" s="13" t="s">
        <v>3</v>
      </c>
      <c r="D2175" s="13">
        <v>2015</v>
      </c>
      <c r="E2175" s="13">
        <v>2015</v>
      </c>
      <c r="F2175" s="13" t="s">
        <v>100</v>
      </c>
      <c r="G2175" s="23">
        <v>1720</v>
      </c>
      <c r="H2175" s="23">
        <v>3278</v>
      </c>
      <c r="I2175" s="45">
        <v>7695</v>
      </c>
      <c r="J2175" s="25">
        <v>0.96299999999999997</v>
      </c>
      <c r="K2175" s="25"/>
      <c r="L2175" s="25">
        <v>0.17599999999999999</v>
      </c>
      <c r="M2175" s="25">
        <v>4.2200000000000001E-2</v>
      </c>
    </row>
    <row r="2176" spans="1:30">
      <c r="A2176" s="48" t="s">
        <v>175</v>
      </c>
      <c r="B2176" s="13" t="s">
        <v>75</v>
      </c>
      <c r="C2176" s="13" t="s">
        <v>3</v>
      </c>
      <c r="D2176" s="13">
        <v>2015</v>
      </c>
      <c r="E2176" s="13">
        <v>2015</v>
      </c>
      <c r="F2176" s="13" t="s">
        <v>100</v>
      </c>
      <c r="G2176" s="23">
        <v>16001</v>
      </c>
      <c r="H2176" s="23">
        <v>31299</v>
      </c>
      <c r="I2176" s="45">
        <v>78166</v>
      </c>
      <c r="J2176" s="25">
        <v>0.91279999999999994</v>
      </c>
      <c r="K2176" s="25"/>
      <c r="L2176" s="25">
        <v>0.17599999999999999</v>
      </c>
      <c r="M2176" s="25">
        <v>4.2200000000000001E-2</v>
      </c>
    </row>
    <row r="2177" spans="1:13">
      <c r="A2177" s="48" t="s">
        <v>176</v>
      </c>
      <c r="B2177" s="13" t="s">
        <v>75</v>
      </c>
      <c r="C2177" s="13" t="s">
        <v>3</v>
      </c>
      <c r="D2177" s="13">
        <v>2015</v>
      </c>
      <c r="E2177" s="13">
        <v>2015</v>
      </c>
      <c r="F2177" s="13" t="s">
        <v>100</v>
      </c>
      <c r="G2177" s="23">
        <v>2894</v>
      </c>
      <c r="H2177" s="23">
        <v>5421</v>
      </c>
      <c r="I2177" s="45">
        <v>11466</v>
      </c>
      <c r="J2177" s="25">
        <v>0.99329999999999996</v>
      </c>
      <c r="K2177" s="25"/>
      <c r="L2177" s="25">
        <v>0.17599999999999999</v>
      </c>
      <c r="M2177" s="25">
        <v>4.2200000000000001E-2</v>
      </c>
    </row>
    <row r="2178" spans="1:13">
      <c r="A2178" s="48" t="s">
        <v>177</v>
      </c>
      <c r="B2178" s="13" t="s">
        <v>75</v>
      </c>
      <c r="C2178" s="13" t="s">
        <v>3</v>
      </c>
      <c r="D2178" s="13">
        <v>2015</v>
      </c>
      <c r="E2178" s="13">
        <v>2015</v>
      </c>
      <c r="F2178" s="13" t="s">
        <v>100</v>
      </c>
      <c r="G2178" s="23">
        <v>688</v>
      </c>
      <c r="H2178" s="23">
        <v>1627</v>
      </c>
      <c r="I2178" s="45">
        <v>8311</v>
      </c>
      <c r="J2178" s="25">
        <v>0.8871</v>
      </c>
      <c r="K2178" s="25"/>
      <c r="L2178" s="25">
        <v>0.17599999999999999</v>
      </c>
      <c r="M2178" s="25">
        <v>4.2200000000000001E-2</v>
      </c>
    </row>
    <row r="2179" spans="1:13">
      <c r="A2179" s="48" t="s">
        <v>178</v>
      </c>
      <c r="B2179" s="13" t="s">
        <v>74</v>
      </c>
      <c r="C2179" s="13" t="s">
        <v>3</v>
      </c>
      <c r="D2179" s="13">
        <v>2015</v>
      </c>
      <c r="E2179" s="13">
        <v>2015</v>
      </c>
      <c r="F2179" s="13" t="s">
        <v>100</v>
      </c>
      <c r="G2179" s="23">
        <v>35445</v>
      </c>
      <c r="H2179" s="23">
        <v>72012</v>
      </c>
      <c r="I2179" s="45">
        <v>255481</v>
      </c>
      <c r="J2179" s="25">
        <v>0.93440000000000001</v>
      </c>
      <c r="K2179" s="25"/>
      <c r="L2179" s="25">
        <v>0.5</v>
      </c>
      <c r="M2179" s="25">
        <v>0.04</v>
      </c>
    </row>
    <row r="2180" spans="1:13">
      <c r="A2180" s="48" t="s">
        <v>179</v>
      </c>
      <c r="B2180" s="13" t="s">
        <v>75</v>
      </c>
      <c r="C2180" s="13" t="s">
        <v>3</v>
      </c>
      <c r="D2180" s="13">
        <v>2015</v>
      </c>
      <c r="E2180" s="13">
        <v>2015</v>
      </c>
      <c r="F2180" s="13" t="s">
        <v>100</v>
      </c>
      <c r="G2180" s="23">
        <v>2469</v>
      </c>
      <c r="H2180" s="23">
        <v>5136</v>
      </c>
      <c r="I2180" s="45">
        <v>11207</v>
      </c>
      <c r="J2180" s="25">
        <v>0.9889</v>
      </c>
      <c r="K2180" s="25"/>
      <c r="L2180" s="25">
        <v>0.17599999999999999</v>
      </c>
      <c r="M2180" s="25">
        <v>4.2200000000000001E-2</v>
      </c>
    </row>
    <row r="2181" spans="1:13">
      <c r="A2181" s="48" t="s">
        <v>180</v>
      </c>
      <c r="B2181" s="13" t="s">
        <v>75</v>
      </c>
      <c r="C2181" s="13" t="s">
        <v>3</v>
      </c>
      <c r="D2181" s="13">
        <v>2015</v>
      </c>
      <c r="E2181" s="13">
        <v>2015</v>
      </c>
      <c r="F2181" s="13" t="s">
        <v>100</v>
      </c>
      <c r="G2181" s="23">
        <v>7197</v>
      </c>
      <c r="H2181" s="23">
        <v>13063</v>
      </c>
      <c r="I2181" s="45">
        <v>36297</v>
      </c>
      <c r="J2181" s="25">
        <v>1</v>
      </c>
      <c r="K2181" s="25"/>
      <c r="L2181" s="25">
        <v>0.17599999999999999</v>
      </c>
      <c r="M2181" s="25">
        <v>4.2200000000000001E-2</v>
      </c>
    </row>
    <row r="2182" spans="1:13">
      <c r="A2182" s="82" t="s">
        <v>122</v>
      </c>
      <c r="B2182" s="13" t="s">
        <v>74</v>
      </c>
      <c r="C2182" s="13" t="s">
        <v>3</v>
      </c>
      <c r="D2182" s="13">
        <v>2015</v>
      </c>
      <c r="E2182" s="13">
        <v>2015</v>
      </c>
      <c r="F2182" s="13" t="s">
        <v>100</v>
      </c>
      <c r="G2182" s="23">
        <v>96715</v>
      </c>
      <c r="H2182" s="23">
        <v>227846</v>
      </c>
      <c r="I2182" s="45">
        <v>452482</v>
      </c>
      <c r="J2182" s="25">
        <v>0.95750000000000002</v>
      </c>
      <c r="K2182" s="25"/>
      <c r="L2182" s="25">
        <v>0.2</v>
      </c>
      <c r="M2182" s="25">
        <v>1.34E-2</v>
      </c>
    </row>
    <row r="2183" spans="1:13">
      <c r="A2183" s="82" t="s">
        <v>123</v>
      </c>
      <c r="B2183" s="13" t="s">
        <v>75</v>
      </c>
      <c r="C2183" s="13" t="s">
        <v>3</v>
      </c>
      <c r="D2183" s="13">
        <v>2015</v>
      </c>
      <c r="E2183" s="13">
        <v>2015</v>
      </c>
      <c r="F2183" s="13" t="s">
        <v>100</v>
      </c>
      <c r="G2183" s="23">
        <v>1520</v>
      </c>
      <c r="H2183" s="23">
        <v>3684</v>
      </c>
      <c r="I2183" s="45">
        <v>11382</v>
      </c>
      <c r="J2183" s="25">
        <v>1</v>
      </c>
      <c r="K2183" s="25"/>
      <c r="L2183" s="25">
        <v>0.17599999999999999</v>
      </c>
      <c r="M2183" s="25">
        <v>4.2200000000000001E-2</v>
      </c>
    </row>
    <row r="2184" spans="1:13">
      <c r="A2184" s="82" t="s">
        <v>124</v>
      </c>
      <c r="B2184" s="13" t="s">
        <v>75</v>
      </c>
      <c r="C2184" s="13" t="s">
        <v>3</v>
      </c>
      <c r="D2184" s="13">
        <v>2015</v>
      </c>
      <c r="E2184" s="13">
        <v>2015</v>
      </c>
      <c r="F2184" s="13" t="s">
        <v>100</v>
      </c>
      <c r="G2184" s="23">
        <v>11518</v>
      </c>
      <c r="H2184" s="23">
        <v>20309</v>
      </c>
      <c r="I2184" s="45">
        <v>48121</v>
      </c>
      <c r="J2184" s="25">
        <v>0.997</v>
      </c>
      <c r="K2184" s="25"/>
      <c r="L2184" s="25">
        <v>0.17599999999999999</v>
      </c>
      <c r="M2184" s="25">
        <v>4.2200000000000001E-2</v>
      </c>
    </row>
    <row r="2185" spans="1:13">
      <c r="A2185" s="82" t="s">
        <v>125</v>
      </c>
      <c r="B2185" s="13" t="s">
        <v>75</v>
      </c>
      <c r="C2185" s="13" t="s">
        <v>3</v>
      </c>
      <c r="D2185" s="13">
        <v>2015</v>
      </c>
      <c r="E2185" s="13">
        <v>2015</v>
      </c>
      <c r="F2185" s="13" t="s">
        <v>100</v>
      </c>
      <c r="G2185" s="23">
        <v>16703</v>
      </c>
      <c r="H2185" s="23">
        <v>42073</v>
      </c>
      <c r="I2185" s="45">
        <v>86680</v>
      </c>
      <c r="J2185" s="25">
        <v>0.93989999999999996</v>
      </c>
      <c r="K2185" s="25"/>
      <c r="L2185" s="25">
        <v>0.17599999999999999</v>
      </c>
      <c r="M2185" s="25">
        <v>4.2200000000000001E-2</v>
      </c>
    </row>
    <row r="2186" spans="1:13">
      <c r="A2186" s="82" t="s">
        <v>126</v>
      </c>
      <c r="B2186" s="13" t="s">
        <v>75</v>
      </c>
      <c r="C2186" s="13" t="s">
        <v>3</v>
      </c>
      <c r="D2186" s="13">
        <v>2015</v>
      </c>
      <c r="E2186" s="13">
        <v>2015</v>
      </c>
      <c r="F2186" s="13" t="s">
        <v>100</v>
      </c>
      <c r="G2186" s="23">
        <v>1042</v>
      </c>
      <c r="H2186" s="23">
        <v>2064</v>
      </c>
      <c r="I2186" s="45">
        <v>5457</v>
      </c>
      <c r="J2186" s="25">
        <v>0.98550000000000004</v>
      </c>
      <c r="K2186" s="25"/>
      <c r="L2186" s="25">
        <v>0.17599999999999999</v>
      </c>
      <c r="M2186" s="25">
        <v>4.2200000000000001E-2</v>
      </c>
    </row>
    <row r="2187" spans="1:13">
      <c r="A2187" s="82" t="s">
        <v>127</v>
      </c>
      <c r="B2187" s="13" t="s">
        <v>75</v>
      </c>
      <c r="C2187" s="13" t="s">
        <v>3</v>
      </c>
      <c r="D2187" s="13">
        <v>2015</v>
      </c>
      <c r="E2187" s="13">
        <v>2015</v>
      </c>
      <c r="F2187" s="13" t="s">
        <v>100</v>
      </c>
      <c r="G2187" s="23">
        <v>63893</v>
      </c>
      <c r="H2187" s="23">
        <v>149749</v>
      </c>
      <c r="I2187" s="45">
        <v>360006</v>
      </c>
      <c r="J2187" s="25">
        <v>0.99350000000000005</v>
      </c>
      <c r="K2187" s="25"/>
      <c r="L2187" s="25">
        <v>0.182</v>
      </c>
      <c r="M2187" s="25">
        <v>5.1000000000000004E-3</v>
      </c>
    </row>
    <row r="2188" spans="1:13">
      <c r="A2188" s="82" t="s">
        <v>128</v>
      </c>
      <c r="B2188" s="13" t="s">
        <v>75</v>
      </c>
      <c r="C2188" s="13" t="s">
        <v>3</v>
      </c>
      <c r="D2188" s="13">
        <v>2015</v>
      </c>
      <c r="E2188" s="13">
        <v>2015</v>
      </c>
      <c r="F2188" s="13" t="s">
        <v>100</v>
      </c>
      <c r="G2188" s="23">
        <v>10270</v>
      </c>
      <c r="H2188" s="23">
        <v>24051</v>
      </c>
      <c r="I2188" s="45">
        <v>53374</v>
      </c>
      <c r="J2188" s="25">
        <v>0.99680000000000002</v>
      </c>
      <c r="K2188" s="25"/>
      <c r="L2188" s="25">
        <v>0.17599999999999999</v>
      </c>
      <c r="M2188" s="25">
        <v>4.2200000000000001E-2</v>
      </c>
    </row>
    <row r="2189" spans="1:13">
      <c r="A2189" s="82" t="s">
        <v>129</v>
      </c>
      <c r="B2189" s="13" t="s">
        <v>75</v>
      </c>
      <c r="C2189" s="13" t="s">
        <v>3</v>
      </c>
      <c r="D2189" s="13">
        <v>2015</v>
      </c>
      <c r="E2189" s="13">
        <v>2015</v>
      </c>
      <c r="F2189" s="13" t="s">
        <v>100</v>
      </c>
      <c r="G2189" s="23">
        <v>5936</v>
      </c>
      <c r="H2189" s="23">
        <v>11629</v>
      </c>
      <c r="I2189" s="45">
        <v>28806</v>
      </c>
      <c r="J2189" s="25">
        <v>0.97499999999999998</v>
      </c>
      <c r="K2189" s="25"/>
      <c r="L2189" s="25">
        <v>0.17599999999999999</v>
      </c>
      <c r="M2189" s="25">
        <v>4.2200000000000001E-2</v>
      </c>
    </row>
    <row r="2190" spans="1:13">
      <c r="A2190" s="82" t="s">
        <v>130</v>
      </c>
      <c r="B2190" s="13" t="s">
        <v>75</v>
      </c>
      <c r="C2190" s="13" t="s">
        <v>3</v>
      </c>
      <c r="D2190" s="13">
        <v>2015</v>
      </c>
      <c r="E2190" s="13">
        <v>2015</v>
      </c>
      <c r="F2190" s="13" t="s">
        <v>100</v>
      </c>
      <c r="G2190" s="23">
        <v>1545</v>
      </c>
      <c r="H2190" s="23">
        <v>3182</v>
      </c>
      <c r="I2190" s="45">
        <v>7328</v>
      </c>
      <c r="J2190" s="25">
        <v>0.86750000000000005</v>
      </c>
      <c r="K2190" s="25"/>
      <c r="L2190" s="25">
        <v>0.17599999999999999</v>
      </c>
      <c r="M2190" s="25">
        <v>4.2200000000000001E-2</v>
      </c>
    </row>
    <row r="2191" spans="1:13">
      <c r="A2191" s="82" t="s">
        <v>131</v>
      </c>
      <c r="B2191" s="13" t="s">
        <v>76</v>
      </c>
      <c r="C2191" s="13" t="s">
        <v>3</v>
      </c>
      <c r="D2191" s="13">
        <v>2015</v>
      </c>
      <c r="E2191" s="13">
        <v>2015</v>
      </c>
      <c r="F2191" s="13" t="s">
        <v>100</v>
      </c>
      <c r="G2191" s="23">
        <v>585716</v>
      </c>
      <c r="H2191" s="23">
        <v>1185400</v>
      </c>
      <c r="I2191" s="45">
        <v>3676688</v>
      </c>
      <c r="J2191" s="25">
        <v>0.96689999999999998</v>
      </c>
      <c r="K2191" s="25"/>
      <c r="L2191" s="25">
        <v>0.44</v>
      </c>
      <c r="M2191" s="25">
        <v>6.4600000000000005E-2</v>
      </c>
    </row>
    <row r="2192" spans="1:13">
      <c r="A2192" s="82" t="s">
        <v>132</v>
      </c>
      <c r="B2192" s="13" t="s">
        <v>75</v>
      </c>
      <c r="C2192" s="13" t="s">
        <v>3</v>
      </c>
      <c r="D2192" s="13">
        <v>2015</v>
      </c>
      <c r="E2192" s="13">
        <v>2015</v>
      </c>
      <c r="F2192" s="13" t="s">
        <v>100</v>
      </c>
      <c r="G2192" s="23">
        <v>11878</v>
      </c>
      <c r="H2192" s="23">
        <v>29310</v>
      </c>
      <c r="I2192" s="45">
        <v>67599</v>
      </c>
      <c r="J2192" s="25">
        <v>0.98680000000000001</v>
      </c>
      <c r="K2192" s="25"/>
      <c r="L2192" s="25">
        <v>0.17599999999999999</v>
      </c>
      <c r="M2192" s="25">
        <v>4.2200000000000001E-2</v>
      </c>
    </row>
    <row r="2193" spans="1:13">
      <c r="A2193" s="82" t="s">
        <v>133</v>
      </c>
      <c r="B2193" s="13" t="s">
        <v>75</v>
      </c>
      <c r="C2193" s="13" t="s">
        <v>3</v>
      </c>
      <c r="D2193" s="13">
        <v>2015</v>
      </c>
      <c r="E2193" s="13">
        <v>2015</v>
      </c>
      <c r="F2193" s="13" t="s">
        <v>100</v>
      </c>
      <c r="G2193" s="23">
        <v>6300</v>
      </c>
      <c r="H2193" s="23">
        <v>10403</v>
      </c>
      <c r="I2193" s="45">
        <v>41746</v>
      </c>
      <c r="J2193" s="25">
        <v>0.98229999999999995</v>
      </c>
      <c r="K2193" s="25"/>
      <c r="L2193" s="25">
        <v>0.17599999999999999</v>
      </c>
      <c r="M2193" s="25">
        <v>4.2200000000000001E-2</v>
      </c>
    </row>
    <row r="2194" spans="1:13">
      <c r="A2194" s="82" t="s">
        <v>134</v>
      </c>
      <c r="B2194" s="13" t="s">
        <v>75</v>
      </c>
      <c r="C2194" s="13" t="s">
        <v>3</v>
      </c>
      <c r="D2194" s="13">
        <v>2015</v>
      </c>
      <c r="E2194" s="13">
        <v>2015</v>
      </c>
      <c r="F2194" s="13" t="s">
        <v>100</v>
      </c>
      <c r="G2194" s="23">
        <v>1073</v>
      </c>
      <c r="H2194" s="23">
        <v>2033</v>
      </c>
      <c r="I2194" s="45">
        <v>4652</v>
      </c>
      <c r="J2194" s="25">
        <v>0.8478</v>
      </c>
      <c r="K2194" s="25"/>
      <c r="L2194" s="25">
        <v>0.17599999999999999</v>
      </c>
      <c r="M2194" s="25">
        <v>4.2200000000000001E-2</v>
      </c>
    </row>
    <row r="2195" spans="1:13">
      <c r="A2195" s="82" t="s">
        <v>135</v>
      </c>
      <c r="B2195" s="13" t="s">
        <v>75</v>
      </c>
      <c r="C2195" s="13" t="s">
        <v>3</v>
      </c>
      <c r="D2195" s="13">
        <v>2015</v>
      </c>
      <c r="E2195" s="13">
        <v>2015</v>
      </c>
      <c r="F2195" s="13" t="s">
        <v>100</v>
      </c>
      <c r="G2195" s="23">
        <v>7131</v>
      </c>
      <c r="H2195" s="23">
        <v>13178</v>
      </c>
      <c r="I2195" s="45">
        <v>38218</v>
      </c>
      <c r="J2195" s="25">
        <v>0.98660000000000003</v>
      </c>
      <c r="K2195" s="25"/>
      <c r="L2195" s="25">
        <v>0.17599999999999999</v>
      </c>
      <c r="M2195" s="25">
        <v>4.2200000000000001E-2</v>
      </c>
    </row>
    <row r="2196" spans="1:13">
      <c r="A2196" s="82" t="s">
        <v>136</v>
      </c>
      <c r="B2196" s="13" t="s">
        <v>75</v>
      </c>
      <c r="C2196" s="13" t="s">
        <v>3</v>
      </c>
      <c r="D2196" s="13">
        <v>2015</v>
      </c>
      <c r="E2196" s="13">
        <v>2015</v>
      </c>
      <c r="F2196" s="13" t="s">
        <v>100</v>
      </c>
      <c r="G2196" s="23">
        <v>24649</v>
      </c>
      <c r="H2196" s="23">
        <v>57836</v>
      </c>
      <c r="I2196" s="45">
        <v>131317</v>
      </c>
      <c r="J2196" s="25">
        <v>0.97689999999999999</v>
      </c>
      <c r="K2196" s="25"/>
      <c r="L2196" s="25">
        <v>0</v>
      </c>
      <c r="M2196" s="25">
        <v>2.6499999999999999E-2</v>
      </c>
    </row>
    <row r="2197" spans="1:13">
      <c r="A2197" s="82" t="s">
        <v>137</v>
      </c>
      <c r="B2197" s="13" t="s">
        <v>75</v>
      </c>
      <c r="C2197" s="13" t="s">
        <v>3</v>
      </c>
      <c r="D2197" s="13">
        <v>2015</v>
      </c>
      <c r="E2197" s="13">
        <v>2015</v>
      </c>
      <c r="F2197" s="13" t="s">
        <v>100</v>
      </c>
      <c r="G2197" s="23">
        <v>467</v>
      </c>
      <c r="H2197" s="23">
        <v>1023</v>
      </c>
      <c r="I2197" s="45">
        <v>3099</v>
      </c>
      <c r="J2197" s="25">
        <v>1</v>
      </c>
      <c r="K2197" s="25"/>
      <c r="L2197" s="25">
        <v>0.17599999999999999</v>
      </c>
      <c r="M2197" s="25">
        <v>4.2200000000000001E-2</v>
      </c>
    </row>
    <row r="2198" spans="1:13">
      <c r="A2198" s="82" t="s">
        <v>138</v>
      </c>
      <c r="B2198" s="13" t="s">
        <v>75</v>
      </c>
      <c r="C2198" s="13" t="s">
        <v>3</v>
      </c>
      <c r="D2198" s="13">
        <v>2015</v>
      </c>
      <c r="E2198" s="13">
        <v>2015</v>
      </c>
      <c r="F2198" s="13" t="s">
        <v>100</v>
      </c>
      <c r="G2198" s="23">
        <v>499</v>
      </c>
      <c r="H2198" s="23">
        <v>849</v>
      </c>
      <c r="I2198" s="45">
        <v>3424</v>
      </c>
      <c r="J2198" s="25">
        <v>0.93940000000000001</v>
      </c>
      <c r="K2198" s="25"/>
      <c r="L2198" s="25">
        <v>0.17599999999999999</v>
      </c>
      <c r="M2198" s="25">
        <v>4.2200000000000001E-2</v>
      </c>
    </row>
    <row r="2199" spans="1:13">
      <c r="A2199" s="82" t="s">
        <v>139</v>
      </c>
      <c r="B2199" s="13" t="s">
        <v>75</v>
      </c>
      <c r="C2199" s="13" t="s">
        <v>3</v>
      </c>
      <c r="D2199" s="13">
        <v>2015</v>
      </c>
      <c r="E2199" s="13">
        <v>2015</v>
      </c>
      <c r="F2199" s="13" t="s">
        <v>100</v>
      </c>
      <c r="G2199" s="23">
        <v>23266</v>
      </c>
      <c r="H2199" s="23">
        <v>52560</v>
      </c>
      <c r="I2199" s="45">
        <v>162450</v>
      </c>
      <c r="J2199" s="25">
        <v>1</v>
      </c>
      <c r="K2199" s="25"/>
      <c r="L2199" s="25">
        <v>0.33300000000000002</v>
      </c>
      <c r="M2199" s="25">
        <v>6.3399999999999998E-2</v>
      </c>
    </row>
    <row r="2200" spans="1:13">
      <c r="A2200" s="82" t="s">
        <v>140</v>
      </c>
      <c r="B2200" s="13" t="s">
        <v>75</v>
      </c>
      <c r="C2200" s="13" t="s">
        <v>3</v>
      </c>
      <c r="D2200" s="13">
        <v>2015</v>
      </c>
      <c r="E2200" s="13">
        <v>2015</v>
      </c>
      <c r="F2200" s="13" t="s">
        <v>100</v>
      </c>
      <c r="G2200" s="23">
        <v>3575</v>
      </c>
      <c r="H2200" s="23">
        <v>7421</v>
      </c>
      <c r="I2200" s="45">
        <v>30498</v>
      </c>
      <c r="J2200" s="25">
        <v>0.94199999999999995</v>
      </c>
      <c r="K2200" s="25"/>
      <c r="L2200" s="25">
        <v>0.17599999999999999</v>
      </c>
      <c r="M2200" s="25">
        <v>4.2200000000000001E-2</v>
      </c>
    </row>
    <row r="2201" spans="1:13">
      <c r="A2201" s="82" t="s">
        <v>141</v>
      </c>
      <c r="B2201" s="13" t="s">
        <v>75</v>
      </c>
      <c r="C2201" s="13" t="s">
        <v>3</v>
      </c>
      <c r="D2201" s="13">
        <v>2015</v>
      </c>
      <c r="E2201" s="13">
        <v>2015</v>
      </c>
      <c r="F2201" s="13" t="s">
        <v>100</v>
      </c>
      <c r="G2201" s="23">
        <v>4246</v>
      </c>
      <c r="H2201" s="23">
        <v>7705</v>
      </c>
      <c r="I2201" s="45">
        <v>23165</v>
      </c>
      <c r="J2201" s="25">
        <v>0.96519999999999995</v>
      </c>
      <c r="K2201" s="25"/>
      <c r="L2201" s="25">
        <v>0.17599999999999999</v>
      </c>
      <c r="M2201" s="25">
        <v>4.2200000000000001E-2</v>
      </c>
    </row>
    <row r="2202" spans="1:13">
      <c r="A2202" s="82" t="s">
        <v>142</v>
      </c>
      <c r="B2202" s="13" t="s">
        <v>74</v>
      </c>
      <c r="C2202" s="13" t="s">
        <v>3</v>
      </c>
      <c r="D2202" s="13">
        <v>2015</v>
      </c>
      <c r="E2202" s="13">
        <v>2015</v>
      </c>
      <c r="F2202" s="13" t="s">
        <v>100</v>
      </c>
      <c r="G2202" s="23">
        <v>120652</v>
      </c>
      <c r="H2202" s="23">
        <v>253714</v>
      </c>
      <c r="I2202" s="45">
        <v>838886</v>
      </c>
      <c r="J2202" s="25">
        <v>0.98640000000000005</v>
      </c>
      <c r="K2202" s="25"/>
      <c r="L2202" s="25">
        <v>0.25</v>
      </c>
      <c r="M2202" s="25">
        <v>2.9000000000000001E-2</v>
      </c>
    </row>
    <row r="2203" spans="1:13">
      <c r="A2203" s="82" t="s">
        <v>143</v>
      </c>
      <c r="B2203" s="13" t="s">
        <v>74</v>
      </c>
      <c r="C2203" s="13" t="s">
        <v>3</v>
      </c>
      <c r="D2203" s="13">
        <v>2015</v>
      </c>
      <c r="E2203" s="13">
        <v>2015</v>
      </c>
      <c r="F2203" s="13" t="s">
        <v>100</v>
      </c>
      <c r="G2203" s="23">
        <v>9726</v>
      </c>
      <c r="H2203" s="23">
        <v>18407</v>
      </c>
      <c r="I2203" s="45">
        <v>60698</v>
      </c>
      <c r="J2203" s="25">
        <v>0.98199999999999998</v>
      </c>
      <c r="K2203" s="25"/>
      <c r="L2203" s="25">
        <v>0.17599999999999999</v>
      </c>
      <c r="M2203" s="25">
        <v>4.2200000000000001E-2</v>
      </c>
    </row>
    <row r="2204" spans="1:13">
      <c r="A2204" s="82" t="s">
        <v>144</v>
      </c>
      <c r="B2204" s="13" t="s">
        <v>75</v>
      </c>
      <c r="C2204" s="13" t="s">
        <v>3</v>
      </c>
      <c r="D2204" s="13">
        <v>2015</v>
      </c>
      <c r="E2204" s="13">
        <v>2015</v>
      </c>
      <c r="F2204" s="13" t="s">
        <v>100</v>
      </c>
      <c r="G2204" s="23">
        <v>1060</v>
      </c>
      <c r="H2204" s="23">
        <v>2030</v>
      </c>
      <c r="I2204" s="45">
        <v>5520</v>
      </c>
      <c r="J2204" s="25">
        <v>1</v>
      </c>
      <c r="K2204" s="25"/>
      <c r="L2204" s="25">
        <v>0.17599999999999999</v>
      </c>
      <c r="M2204" s="25">
        <v>4.2200000000000001E-2</v>
      </c>
    </row>
    <row r="2205" spans="1:13">
      <c r="A2205" s="82" t="s">
        <v>145</v>
      </c>
      <c r="B2205" s="13" t="s">
        <v>75</v>
      </c>
      <c r="C2205" s="13" t="s">
        <v>3</v>
      </c>
      <c r="D2205" s="13">
        <v>2015</v>
      </c>
      <c r="E2205" s="13">
        <v>2015</v>
      </c>
      <c r="F2205" s="13" t="s">
        <v>100</v>
      </c>
      <c r="G2205" s="23">
        <v>126931</v>
      </c>
      <c r="H2205" s="23">
        <v>292785</v>
      </c>
      <c r="I2205" s="45">
        <v>763615</v>
      </c>
      <c r="J2205" s="25">
        <v>0.99550000000000005</v>
      </c>
      <c r="K2205" s="25"/>
      <c r="L2205" s="25">
        <v>0.158</v>
      </c>
      <c r="M2205" s="25">
        <v>7.4899999999999994E-2</v>
      </c>
    </row>
    <row r="2206" spans="1:13">
      <c r="A2206" s="82" t="s">
        <v>146</v>
      </c>
      <c r="B2206" s="13" t="s">
        <v>74</v>
      </c>
      <c r="C2206" s="13" t="s">
        <v>3</v>
      </c>
      <c r="D2206" s="13">
        <v>2015</v>
      </c>
      <c r="E2206" s="13">
        <v>2015</v>
      </c>
      <c r="F2206" s="13" t="s">
        <v>100</v>
      </c>
      <c r="G2206" s="23">
        <v>103939</v>
      </c>
      <c r="H2206" s="23">
        <v>219747</v>
      </c>
      <c r="I2206" s="45">
        <v>520071</v>
      </c>
      <c r="J2206" s="25">
        <v>0.98929999999999996</v>
      </c>
      <c r="K2206" s="25"/>
      <c r="L2206" s="25">
        <v>0.5</v>
      </c>
      <c r="M2206" s="25">
        <v>0</v>
      </c>
    </row>
    <row r="2207" spans="1:13">
      <c r="A2207" s="82" t="s">
        <v>147</v>
      </c>
      <c r="B2207" s="13" t="s">
        <v>75</v>
      </c>
      <c r="C2207" s="13" t="s">
        <v>3</v>
      </c>
      <c r="D2207" s="13">
        <v>2015</v>
      </c>
      <c r="E2207" s="13">
        <v>2015</v>
      </c>
      <c r="F2207" s="13" t="s">
        <v>100</v>
      </c>
      <c r="G2207" s="23">
        <v>2731</v>
      </c>
      <c r="H2207" s="23">
        <v>6193</v>
      </c>
      <c r="I2207" s="45">
        <v>17260</v>
      </c>
      <c r="J2207" s="25">
        <v>0.98109999999999997</v>
      </c>
      <c r="K2207" s="25"/>
      <c r="L2207" s="25">
        <v>0.17599999999999999</v>
      </c>
      <c r="M2207" s="25">
        <v>4.2200000000000001E-2</v>
      </c>
    </row>
    <row r="2208" spans="1:13">
      <c r="A2208" s="82" t="s">
        <v>148</v>
      </c>
      <c r="B2208" s="13" t="s">
        <v>75</v>
      </c>
      <c r="C2208" s="13" t="s">
        <v>3</v>
      </c>
      <c r="D2208" s="13">
        <v>2015</v>
      </c>
      <c r="E2208" s="13">
        <v>2015</v>
      </c>
      <c r="F2208" s="13" t="s">
        <v>100</v>
      </c>
      <c r="G2208" s="23">
        <v>177354</v>
      </c>
      <c r="H2208" s="23">
        <v>398410</v>
      </c>
      <c r="I2208" s="45">
        <v>809316</v>
      </c>
      <c r="J2208" s="25">
        <v>0.99990000000000001</v>
      </c>
      <c r="K2208" s="25"/>
      <c r="L2208" s="25">
        <v>9.0999999999999998E-2</v>
      </c>
      <c r="M2208" s="25">
        <v>7.8E-2</v>
      </c>
    </row>
    <row r="2209" spans="1:13">
      <c r="A2209" s="82" t="s">
        <v>149</v>
      </c>
      <c r="B2209" s="13" t="s">
        <v>74</v>
      </c>
      <c r="C2209" s="13" t="s">
        <v>3</v>
      </c>
      <c r="D2209" s="13">
        <v>2015</v>
      </c>
      <c r="E2209" s="13">
        <v>2015</v>
      </c>
      <c r="F2209" s="13" t="s">
        <v>100</v>
      </c>
      <c r="G2209" s="23">
        <v>139096</v>
      </c>
      <c r="H2209" s="23">
        <v>287399</v>
      </c>
      <c r="I2209" s="45">
        <v>813049</v>
      </c>
      <c r="J2209" s="25">
        <v>0.93559999999999999</v>
      </c>
      <c r="K2209" s="25"/>
      <c r="L2209" s="25">
        <v>0.46200000000000002</v>
      </c>
      <c r="M2209" s="25">
        <v>1.06E-2</v>
      </c>
    </row>
    <row r="2210" spans="1:13">
      <c r="A2210" s="82" t="s">
        <v>150</v>
      </c>
      <c r="B2210" s="13" t="s">
        <v>74</v>
      </c>
      <c r="C2210" s="13" t="s">
        <v>3</v>
      </c>
      <c r="D2210" s="13">
        <v>2015</v>
      </c>
      <c r="E2210" s="13">
        <v>2015</v>
      </c>
      <c r="F2210" s="13" t="s">
        <v>100</v>
      </c>
      <c r="G2210" s="23">
        <v>33153</v>
      </c>
      <c r="H2210" s="23">
        <v>50987</v>
      </c>
      <c r="I2210" s="45">
        <v>220259</v>
      </c>
      <c r="J2210" s="25">
        <v>0.9728</v>
      </c>
      <c r="K2210" s="25"/>
      <c r="L2210" s="25">
        <v>0.75</v>
      </c>
      <c r="M2210" s="25">
        <v>9.9599999999999994E-2</v>
      </c>
    </row>
    <row r="2211" spans="1:13">
      <c r="A2211" s="82" t="s">
        <v>151</v>
      </c>
      <c r="B2211" s="13" t="s">
        <v>75</v>
      </c>
      <c r="C2211" s="13" t="s">
        <v>3</v>
      </c>
      <c r="D2211" s="13">
        <v>2015</v>
      </c>
      <c r="E2211" s="13">
        <v>2015</v>
      </c>
      <c r="F2211" s="13" t="s">
        <v>100</v>
      </c>
      <c r="G2211" s="23">
        <v>51784</v>
      </c>
      <c r="H2211" s="23">
        <v>120014</v>
      </c>
      <c r="I2211" s="45">
        <v>279094</v>
      </c>
      <c r="J2211" s="25">
        <v>0.98650000000000004</v>
      </c>
      <c r="K2211" s="25"/>
      <c r="L2211" s="25">
        <v>0</v>
      </c>
      <c r="M2211" s="25">
        <v>1.35E-2</v>
      </c>
    </row>
    <row r="2212" spans="1:13">
      <c r="A2212" s="82" t="s">
        <v>152</v>
      </c>
      <c r="B2212" s="13" t="s">
        <v>74</v>
      </c>
      <c r="C2212" s="13" t="s">
        <v>3</v>
      </c>
      <c r="D2212" s="13">
        <v>2015</v>
      </c>
      <c r="E2212" s="13">
        <v>2015</v>
      </c>
      <c r="F2212" s="13" t="s">
        <v>100</v>
      </c>
      <c r="G2212" s="23">
        <v>9834</v>
      </c>
      <c r="H2212" s="23">
        <v>18402</v>
      </c>
      <c r="I2212" s="45">
        <v>58387</v>
      </c>
      <c r="J2212" s="25">
        <v>0.95289999999999997</v>
      </c>
      <c r="K2212" s="25"/>
      <c r="L2212" s="25">
        <v>0.17599999999999999</v>
      </c>
      <c r="M2212" s="25">
        <v>4.2200000000000001E-2</v>
      </c>
    </row>
    <row r="2213" spans="1:13">
      <c r="A2213" s="82" t="s">
        <v>153</v>
      </c>
      <c r="B2213" s="13" t="s">
        <v>74</v>
      </c>
      <c r="C2213" s="13" t="s">
        <v>3</v>
      </c>
      <c r="D2213" s="13">
        <v>2015</v>
      </c>
      <c r="E2213" s="13">
        <v>2015</v>
      </c>
      <c r="F2213" s="13" t="s">
        <v>100</v>
      </c>
      <c r="G2213" s="23">
        <v>15994</v>
      </c>
      <c r="H2213" s="23">
        <v>31880</v>
      </c>
      <c r="I2213" s="45">
        <v>146192</v>
      </c>
      <c r="J2213" s="25">
        <v>0.97550000000000003</v>
      </c>
      <c r="K2213" s="25"/>
      <c r="L2213" s="25">
        <v>0.17599999999999999</v>
      </c>
      <c r="M2213" s="25">
        <v>4.2200000000000001E-2</v>
      </c>
    </row>
    <row r="2214" spans="1:13">
      <c r="A2214" s="82" t="s">
        <v>154</v>
      </c>
      <c r="B2214" s="13" t="s">
        <v>74</v>
      </c>
      <c r="C2214" s="13" t="s">
        <v>3</v>
      </c>
      <c r="D2214" s="13">
        <v>2015</v>
      </c>
      <c r="E2214" s="13">
        <v>2015</v>
      </c>
      <c r="F2214" s="13" t="s">
        <v>100</v>
      </c>
      <c r="G2214" s="23">
        <v>16991</v>
      </c>
      <c r="H2214" s="23">
        <v>37090</v>
      </c>
      <c r="I2214" s="45">
        <v>129230</v>
      </c>
      <c r="J2214" s="25">
        <v>0.85509999999999997</v>
      </c>
      <c r="K2214" s="25"/>
      <c r="L2214" s="25">
        <v>0.17599999999999999</v>
      </c>
      <c r="M2214" s="25">
        <v>4.2200000000000001E-2</v>
      </c>
    </row>
    <row r="2215" spans="1:13">
      <c r="A2215" s="82" t="s">
        <v>155</v>
      </c>
      <c r="B2215" s="13" t="s">
        <v>74</v>
      </c>
      <c r="C2215" s="13" t="s">
        <v>3</v>
      </c>
      <c r="D2215" s="13">
        <v>2015</v>
      </c>
      <c r="E2215" s="13">
        <v>2015</v>
      </c>
      <c r="F2215" s="13" t="s">
        <v>100</v>
      </c>
      <c r="G2215" s="23">
        <v>55320</v>
      </c>
      <c r="H2215" s="23">
        <v>112449</v>
      </c>
      <c r="I2215" s="45">
        <v>416404</v>
      </c>
      <c r="J2215" s="25">
        <v>0.96040000000000003</v>
      </c>
      <c r="K2215" s="25"/>
      <c r="L2215" s="25">
        <v>0.4</v>
      </c>
      <c r="M2215" s="25">
        <v>1.35E-2</v>
      </c>
    </row>
    <row r="2216" spans="1:13">
      <c r="A2216" s="82" t="s">
        <v>156</v>
      </c>
      <c r="B2216" s="13" t="s">
        <v>74</v>
      </c>
      <c r="C2216" s="13" t="s">
        <v>3</v>
      </c>
      <c r="D2216" s="13">
        <v>2015</v>
      </c>
      <c r="E2216" s="13">
        <v>2015</v>
      </c>
      <c r="F2216" s="13" t="s">
        <v>100</v>
      </c>
      <c r="G2216" s="23">
        <v>13271</v>
      </c>
      <c r="H2216" s="23">
        <v>25385</v>
      </c>
      <c r="I2216" s="45">
        <v>73855</v>
      </c>
      <c r="J2216" s="25">
        <v>0.92720000000000002</v>
      </c>
      <c r="K2216" s="25"/>
      <c r="L2216" s="25">
        <v>0.17599999999999999</v>
      </c>
      <c r="M2216" s="25">
        <v>4.2200000000000001E-2</v>
      </c>
    </row>
    <row r="2217" spans="1:13">
      <c r="A2217" s="82" t="s">
        <v>157</v>
      </c>
      <c r="B2217" s="13" t="s">
        <v>75</v>
      </c>
      <c r="C2217" s="13" t="s">
        <v>3</v>
      </c>
      <c r="D2217" s="13">
        <v>2015</v>
      </c>
      <c r="E2217" s="13">
        <v>2015</v>
      </c>
      <c r="F2217" s="13" t="s">
        <v>100</v>
      </c>
      <c r="G2217" s="23">
        <v>12834</v>
      </c>
      <c r="H2217" s="23">
        <v>24775</v>
      </c>
      <c r="I2217" s="45">
        <v>63042</v>
      </c>
      <c r="J2217" s="25">
        <v>0.96550000000000002</v>
      </c>
      <c r="K2217" s="25"/>
      <c r="L2217" s="25">
        <v>0.17599999999999999</v>
      </c>
      <c r="M2217" s="25">
        <v>4.2200000000000001E-2</v>
      </c>
    </row>
    <row r="2218" spans="1:13">
      <c r="A2218" s="82" t="s">
        <v>158</v>
      </c>
      <c r="B2218" s="13" t="s">
        <v>75</v>
      </c>
      <c r="C2218" s="13" t="s">
        <v>3</v>
      </c>
      <c r="D2218" s="13">
        <v>2015</v>
      </c>
      <c r="E2218" s="13">
        <v>2015</v>
      </c>
      <c r="F2218" s="13" t="s">
        <v>100</v>
      </c>
      <c r="G2218" s="23">
        <v>178</v>
      </c>
      <c r="H2218" s="23">
        <v>320</v>
      </c>
      <c r="I2218" s="45">
        <v>805</v>
      </c>
      <c r="J2218" s="25">
        <v>1</v>
      </c>
      <c r="K2218" s="25"/>
      <c r="L2218" s="25">
        <v>0.17599999999999999</v>
      </c>
      <c r="M2218" s="25">
        <v>4.2200000000000001E-2</v>
      </c>
    </row>
    <row r="2219" spans="1:13">
      <c r="A2219" s="82" t="s">
        <v>159</v>
      </c>
      <c r="B2219" s="13" t="s">
        <v>75</v>
      </c>
      <c r="C2219" s="13" t="s">
        <v>3</v>
      </c>
      <c r="D2219" s="13">
        <v>2015</v>
      </c>
      <c r="E2219" s="13">
        <v>2015</v>
      </c>
      <c r="F2219" s="13" t="s">
        <v>100</v>
      </c>
      <c r="G2219" s="23">
        <v>3223</v>
      </c>
      <c r="H2219" s="23">
        <v>6993</v>
      </c>
      <c r="I2219" s="45">
        <v>16569</v>
      </c>
      <c r="J2219" s="25">
        <v>1</v>
      </c>
      <c r="K2219" s="25"/>
      <c r="L2219" s="25">
        <v>0.17599999999999999</v>
      </c>
      <c r="M2219" s="25">
        <v>4.2200000000000001E-2</v>
      </c>
    </row>
    <row r="2220" spans="1:13">
      <c r="A2220" s="82" t="s">
        <v>160</v>
      </c>
      <c r="B2220" s="13" t="s">
        <v>74</v>
      </c>
      <c r="C2220" s="13" t="s">
        <v>3</v>
      </c>
      <c r="D2220" s="13">
        <v>2015</v>
      </c>
      <c r="E2220" s="13">
        <v>2015</v>
      </c>
      <c r="F2220" s="13" t="s">
        <v>100</v>
      </c>
      <c r="G2220" s="23">
        <v>22313</v>
      </c>
      <c r="H2220" s="23">
        <v>43385</v>
      </c>
      <c r="I2220" s="45">
        <v>114399</v>
      </c>
      <c r="J2220" s="25">
        <v>0.93089999999999995</v>
      </c>
      <c r="K2220" s="25"/>
      <c r="L2220" s="25">
        <v>1</v>
      </c>
      <c r="M2220" s="25">
        <v>3.6999999999999998E-2</v>
      </c>
    </row>
    <row r="2221" spans="1:13">
      <c r="A2221" s="82" t="s">
        <v>161</v>
      </c>
      <c r="B2221" s="13" t="s">
        <v>74</v>
      </c>
      <c r="C2221" s="13" t="s">
        <v>3</v>
      </c>
      <c r="D2221" s="13">
        <v>2015</v>
      </c>
      <c r="E2221" s="13">
        <v>2015</v>
      </c>
      <c r="F2221" s="13" t="s">
        <v>100</v>
      </c>
      <c r="G2221" s="23">
        <v>19814</v>
      </c>
      <c r="H2221" s="23">
        <v>35677</v>
      </c>
      <c r="I2221" s="45">
        <v>119855</v>
      </c>
      <c r="J2221" s="25">
        <v>0.95820000000000005</v>
      </c>
      <c r="K2221" s="25"/>
      <c r="L2221" s="25">
        <v>0.17599999999999999</v>
      </c>
      <c r="M2221" s="25">
        <v>4.2200000000000001E-2</v>
      </c>
    </row>
    <row r="2222" spans="1:13">
      <c r="A2222" s="82" t="s">
        <v>162</v>
      </c>
      <c r="B2222" s="13" t="s">
        <v>75</v>
      </c>
      <c r="C2222" s="13" t="s">
        <v>3</v>
      </c>
      <c r="D2222" s="13">
        <v>2015</v>
      </c>
      <c r="E2222" s="13">
        <v>2015</v>
      </c>
      <c r="F2222" s="13" t="s">
        <v>100</v>
      </c>
      <c r="G2222" s="23">
        <v>42583</v>
      </c>
      <c r="H2222" s="23">
        <v>91585</v>
      </c>
      <c r="I2222" s="45">
        <v>220335</v>
      </c>
      <c r="J2222" s="25">
        <v>0.9627</v>
      </c>
      <c r="K2222" s="25"/>
      <c r="L2222" s="25">
        <v>0.33300000000000002</v>
      </c>
      <c r="M2222" s="25">
        <v>1.55E-2</v>
      </c>
    </row>
    <row r="2223" spans="1:13">
      <c r="A2223" s="82" t="s">
        <v>163</v>
      </c>
      <c r="B2223" s="13" t="s">
        <v>75</v>
      </c>
      <c r="C2223" s="13" t="s">
        <v>3</v>
      </c>
      <c r="D2223" s="13">
        <v>2015</v>
      </c>
      <c r="E2223" s="13">
        <v>2015</v>
      </c>
      <c r="F2223" s="13" t="s">
        <v>100</v>
      </c>
      <c r="G2223" s="23">
        <v>5642</v>
      </c>
      <c r="H2223" s="23">
        <v>13047</v>
      </c>
      <c r="I2223" s="45">
        <v>38799</v>
      </c>
      <c r="J2223" s="25">
        <v>1</v>
      </c>
      <c r="K2223" s="25"/>
      <c r="L2223" s="25">
        <v>0.17599999999999999</v>
      </c>
      <c r="M2223" s="25">
        <v>4.2200000000000001E-2</v>
      </c>
    </row>
    <row r="2224" spans="1:13">
      <c r="A2224" s="82" t="s">
        <v>164</v>
      </c>
      <c r="B2224" s="13" t="s">
        <v>75</v>
      </c>
      <c r="C2224" s="13" t="s">
        <v>3</v>
      </c>
      <c r="D2224" s="13">
        <v>2015</v>
      </c>
      <c r="E2224" s="13">
        <v>2015</v>
      </c>
      <c r="F2224" s="13" t="s">
        <v>100</v>
      </c>
      <c r="G2224" s="23">
        <v>4714</v>
      </c>
      <c r="H2224" s="23">
        <v>10255</v>
      </c>
      <c r="I2224" s="45">
        <v>26088</v>
      </c>
      <c r="J2224" s="25">
        <v>0.97929999999999995</v>
      </c>
      <c r="K2224" s="25"/>
      <c r="L2224" s="25">
        <v>0.17599999999999999</v>
      </c>
      <c r="M2224" s="25">
        <v>4.2200000000000001E-2</v>
      </c>
    </row>
    <row r="2225" spans="1:30">
      <c r="A2225" s="82" t="s">
        <v>165</v>
      </c>
      <c r="B2225" s="13" t="s">
        <v>75</v>
      </c>
      <c r="C2225" s="13" t="s">
        <v>3</v>
      </c>
      <c r="D2225" s="13">
        <v>2015</v>
      </c>
      <c r="E2225" s="13">
        <v>2015</v>
      </c>
      <c r="F2225" s="13" t="s">
        <v>100</v>
      </c>
      <c r="G2225" s="23">
        <v>996</v>
      </c>
      <c r="H2225" s="23">
        <v>1829</v>
      </c>
      <c r="I2225" s="45">
        <v>4768</v>
      </c>
      <c r="J2225" s="25">
        <v>0.92449999999999999</v>
      </c>
      <c r="K2225" s="25"/>
      <c r="L2225" s="25">
        <v>0.17599999999999999</v>
      </c>
      <c r="M2225" s="25">
        <v>4.2200000000000001E-2</v>
      </c>
    </row>
    <row r="2226" spans="1:30">
      <c r="A2226" s="82" t="s">
        <v>166</v>
      </c>
      <c r="B2226" s="13" t="s">
        <v>74</v>
      </c>
      <c r="C2226" s="13" t="s">
        <v>3</v>
      </c>
      <c r="D2226" s="13">
        <v>2015</v>
      </c>
      <c r="E2226" s="13">
        <v>2015</v>
      </c>
      <c r="F2226" s="13" t="s">
        <v>100</v>
      </c>
      <c r="G2226" s="23">
        <v>52436</v>
      </c>
      <c r="H2226" s="23">
        <v>123898</v>
      </c>
      <c r="I2226" s="45">
        <v>236950</v>
      </c>
      <c r="J2226" s="25">
        <v>0.97740000000000005</v>
      </c>
      <c r="K2226" s="25"/>
      <c r="L2226" s="25">
        <v>1</v>
      </c>
      <c r="M2226" s="25">
        <v>6.3600000000000004E-2</v>
      </c>
    </row>
    <row r="2227" spans="1:30">
      <c r="A2227" s="82" t="s">
        <v>167</v>
      </c>
      <c r="B2227" s="13" t="s">
        <v>75</v>
      </c>
      <c r="C2227" s="13" t="s">
        <v>3</v>
      </c>
      <c r="D2227" s="13">
        <v>2015</v>
      </c>
      <c r="E2227" s="13">
        <v>2015</v>
      </c>
      <c r="F2227" s="13" t="s">
        <v>100</v>
      </c>
      <c r="G2227" s="23">
        <v>3000</v>
      </c>
      <c r="H2227" s="23">
        <v>5414</v>
      </c>
      <c r="I2227" s="45">
        <v>13863</v>
      </c>
      <c r="J2227" s="25">
        <v>0.89259999999999995</v>
      </c>
      <c r="K2227" s="25"/>
      <c r="L2227" s="25">
        <v>0.17599999999999999</v>
      </c>
      <c r="M2227" s="25">
        <v>4.2200000000000001E-2</v>
      </c>
    </row>
    <row r="2228" spans="1:30">
      <c r="A2228" s="82" t="s">
        <v>168</v>
      </c>
      <c r="B2228" s="13" t="s">
        <v>74</v>
      </c>
      <c r="C2228" s="13" t="s">
        <v>3</v>
      </c>
      <c r="D2228" s="13">
        <v>2015</v>
      </c>
      <c r="E2228" s="13">
        <v>2015</v>
      </c>
      <c r="F2228" s="13" t="s">
        <v>100</v>
      </c>
      <c r="G2228" s="23">
        <v>36486</v>
      </c>
      <c r="H2228" s="23">
        <v>74220</v>
      </c>
      <c r="I2228" s="45">
        <v>216023</v>
      </c>
      <c r="J2228" s="25">
        <v>0.94359999999999999</v>
      </c>
      <c r="K2228" s="25"/>
      <c r="L2228" s="25">
        <v>0.66700000000000004</v>
      </c>
      <c r="M2228" s="25">
        <v>3.85E-2</v>
      </c>
    </row>
    <row r="2229" spans="1:30">
      <c r="A2229" s="82" t="s">
        <v>169</v>
      </c>
      <c r="B2229" s="13" t="s">
        <v>74</v>
      </c>
      <c r="C2229" s="13" t="s">
        <v>3</v>
      </c>
      <c r="D2229" s="13">
        <v>2015</v>
      </c>
      <c r="E2229" s="13">
        <v>2015</v>
      </c>
      <c r="F2229" s="13" t="s">
        <v>100</v>
      </c>
      <c r="G2229" s="23">
        <v>9810</v>
      </c>
      <c r="H2229" s="23">
        <v>20044</v>
      </c>
      <c r="I2229" s="45">
        <v>53825</v>
      </c>
      <c r="J2229" s="25">
        <v>0.91220000000000001</v>
      </c>
      <c r="K2229" s="25"/>
      <c r="L2229" s="25">
        <v>0.17599999999999999</v>
      </c>
      <c r="M2229" s="25">
        <v>4.2200000000000001E-2</v>
      </c>
    </row>
    <row r="2230" spans="1:30">
      <c r="A2230" s="82" t="s">
        <v>170</v>
      </c>
      <c r="B2230" s="13" t="s">
        <v>75</v>
      </c>
      <c r="C2230" s="13" t="s">
        <v>3</v>
      </c>
      <c r="D2230" s="13">
        <v>2015</v>
      </c>
      <c r="E2230" s="13">
        <v>2015</v>
      </c>
      <c r="F2230" s="13" t="s">
        <v>100</v>
      </c>
      <c r="G2230" s="23">
        <v>6023</v>
      </c>
      <c r="H2230" s="23">
        <v>13204</v>
      </c>
      <c r="I2230" s="45">
        <v>29695</v>
      </c>
      <c r="J2230" s="25">
        <v>1</v>
      </c>
      <c r="K2230" s="25"/>
      <c r="L2230" s="25">
        <v>0.17599999999999999</v>
      </c>
      <c r="M2230" s="25">
        <v>4.2200000000000001E-2</v>
      </c>
    </row>
    <row r="2231" spans="1:30">
      <c r="A2231" s="48" t="s">
        <v>276</v>
      </c>
      <c r="B2231" s="13" t="s">
        <v>66</v>
      </c>
      <c r="C2231" s="13" t="s">
        <v>182</v>
      </c>
      <c r="D2231" s="13">
        <v>2015</v>
      </c>
      <c r="E2231" s="13">
        <v>2015</v>
      </c>
      <c r="F2231" s="13" t="s">
        <v>100</v>
      </c>
      <c r="G2231" s="110"/>
      <c r="H2231" s="110"/>
      <c r="I2231" s="110"/>
      <c r="J2231" s="111"/>
      <c r="K2231" s="111"/>
      <c r="L2231" s="25">
        <v>0.254</v>
      </c>
      <c r="M2231" s="25">
        <v>5.3999999999999999E-2</v>
      </c>
    </row>
    <row r="2232" spans="1:30">
      <c r="A2232" s="48" t="s">
        <v>171</v>
      </c>
      <c r="B2232" s="13" t="s">
        <v>66</v>
      </c>
      <c r="C2232" s="13" t="s">
        <v>182</v>
      </c>
      <c r="D2232" s="13">
        <v>2015</v>
      </c>
      <c r="E2232" s="13">
        <v>2015</v>
      </c>
      <c r="F2232" s="13" t="s">
        <v>100</v>
      </c>
      <c r="G2232" s="23">
        <v>2101357</v>
      </c>
      <c r="H2232" s="23">
        <v>4443927</v>
      </c>
      <c r="I2232" s="45">
        <v>12494452</v>
      </c>
      <c r="J2232" s="25">
        <v>0.97030000000000005</v>
      </c>
      <c r="K2232" s="25"/>
      <c r="L2232" s="25">
        <v>0.32200000000000001</v>
      </c>
      <c r="M2232" s="25">
        <v>7.4300000000000005E-2</v>
      </c>
      <c r="N2232" s="13"/>
      <c r="O2232" s="13"/>
      <c r="P2232" s="13"/>
      <c r="Q2232" s="13"/>
      <c r="R2232" s="13"/>
      <c r="S2232" s="13"/>
      <c r="T2232" s="13"/>
      <c r="U2232" s="13"/>
      <c r="V2232" s="13"/>
      <c r="W2232" s="13"/>
      <c r="X2232" s="13"/>
      <c r="Y2232" s="13"/>
      <c r="Z2232" s="13"/>
      <c r="AA2232" s="13"/>
      <c r="AB2232" s="13"/>
      <c r="AC2232" s="13"/>
      <c r="AD2232" s="13"/>
    </row>
    <row r="2233" spans="1:30">
      <c r="A2233" s="48" t="s">
        <v>172</v>
      </c>
      <c r="B2233" s="13" t="s">
        <v>74</v>
      </c>
      <c r="C2233" s="13" t="s">
        <v>182</v>
      </c>
      <c r="D2233" s="13">
        <v>2015</v>
      </c>
      <c r="E2233" s="13">
        <v>2015</v>
      </c>
      <c r="F2233" s="13" t="s">
        <v>100</v>
      </c>
      <c r="G2233" s="23">
        <v>60825</v>
      </c>
      <c r="H2233" s="23">
        <v>120003</v>
      </c>
      <c r="I2233" s="45">
        <v>418769</v>
      </c>
      <c r="J2233" s="25">
        <v>0.83</v>
      </c>
      <c r="K2233" s="25"/>
      <c r="L2233" s="25">
        <v>1</v>
      </c>
      <c r="M2233" s="25">
        <v>6.9000000000000006E-2</v>
      </c>
    </row>
    <row r="2234" spans="1:30">
      <c r="A2234" s="48" t="s">
        <v>173</v>
      </c>
      <c r="B2234" s="13" t="s">
        <v>75</v>
      </c>
      <c r="C2234" s="13" t="s">
        <v>182</v>
      </c>
      <c r="D2234" s="13">
        <v>2015</v>
      </c>
      <c r="E2234" s="13">
        <v>2015</v>
      </c>
      <c r="F2234" s="13" t="s">
        <v>100</v>
      </c>
      <c r="G2234" s="23">
        <v>102</v>
      </c>
      <c r="H2234" s="23">
        <v>165</v>
      </c>
      <c r="I2234" s="45">
        <v>385</v>
      </c>
      <c r="J2234" s="25">
        <v>1</v>
      </c>
      <c r="K2234" s="25"/>
      <c r="L2234" s="25">
        <v>0.26100000000000001</v>
      </c>
      <c r="M2234" s="25">
        <v>4.8000000000000001E-2</v>
      </c>
    </row>
    <row r="2235" spans="1:30">
      <c r="A2235" s="48" t="s">
        <v>174</v>
      </c>
      <c r="B2235" s="13" t="s">
        <v>75</v>
      </c>
      <c r="C2235" s="13" t="s">
        <v>182</v>
      </c>
      <c r="D2235" s="13">
        <v>2015</v>
      </c>
      <c r="E2235" s="13">
        <v>2015</v>
      </c>
      <c r="F2235" s="13" t="s">
        <v>100</v>
      </c>
      <c r="G2235" s="23">
        <v>1746</v>
      </c>
      <c r="H2235" s="23">
        <v>3343</v>
      </c>
      <c r="I2235" s="45">
        <v>7712</v>
      </c>
      <c r="J2235" s="25">
        <v>0.94230000000000003</v>
      </c>
      <c r="K2235" s="25"/>
      <c r="L2235" s="25">
        <v>0.26100000000000001</v>
      </c>
      <c r="M2235" s="25">
        <v>4.8000000000000001E-2</v>
      </c>
    </row>
    <row r="2236" spans="1:30">
      <c r="A2236" s="48" t="s">
        <v>175</v>
      </c>
      <c r="B2236" s="13" t="s">
        <v>75</v>
      </c>
      <c r="C2236" s="13" t="s">
        <v>182</v>
      </c>
      <c r="D2236" s="13">
        <v>2015</v>
      </c>
      <c r="E2236" s="13">
        <v>2015</v>
      </c>
      <c r="F2236" s="13" t="s">
        <v>100</v>
      </c>
      <c r="G2236" s="23">
        <v>16101</v>
      </c>
      <c r="H2236" s="23">
        <v>31351</v>
      </c>
      <c r="I2236" s="45">
        <v>79394</v>
      </c>
      <c r="J2236" s="25">
        <v>0.90039999999999998</v>
      </c>
      <c r="K2236" s="25"/>
      <c r="L2236" s="25">
        <v>0.26100000000000001</v>
      </c>
      <c r="M2236" s="25">
        <v>4.8000000000000001E-2</v>
      </c>
    </row>
    <row r="2237" spans="1:30">
      <c r="A2237" s="48" t="s">
        <v>176</v>
      </c>
      <c r="B2237" s="13" t="s">
        <v>75</v>
      </c>
      <c r="C2237" s="13" t="s">
        <v>182</v>
      </c>
      <c r="D2237" s="13">
        <v>2015</v>
      </c>
      <c r="E2237" s="13">
        <v>2015</v>
      </c>
      <c r="F2237" s="13" t="s">
        <v>100</v>
      </c>
      <c r="G2237" s="23">
        <v>2917</v>
      </c>
      <c r="H2237" s="23">
        <v>5457</v>
      </c>
      <c r="I2237" s="45">
        <v>11651</v>
      </c>
      <c r="J2237" s="25">
        <v>1</v>
      </c>
      <c r="K2237" s="25"/>
      <c r="L2237" s="25">
        <v>0.26100000000000001</v>
      </c>
      <c r="M2237" s="25">
        <v>4.8000000000000001E-2</v>
      </c>
    </row>
    <row r="2238" spans="1:30">
      <c r="A2238" s="48" t="s">
        <v>177</v>
      </c>
      <c r="B2238" s="13" t="s">
        <v>75</v>
      </c>
      <c r="C2238" s="13" t="s">
        <v>182</v>
      </c>
      <c r="D2238" s="13">
        <v>2015</v>
      </c>
      <c r="E2238" s="13">
        <v>2015</v>
      </c>
      <c r="F2238" s="13" t="s">
        <v>100</v>
      </c>
      <c r="G2238" s="23">
        <v>695</v>
      </c>
      <c r="H2238" s="23">
        <v>1658</v>
      </c>
      <c r="I2238" s="45">
        <v>8385</v>
      </c>
      <c r="J2238" s="25">
        <v>0.89470000000000005</v>
      </c>
      <c r="K2238" s="25"/>
      <c r="L2238" s="25">
        <v>0.26100000000000001</v>
      </c>
      <c r="M2238" s="25">
        <v>4.8000000000000001E-2</v>
      </c>
    </row>
    <row r="2239" spans="1:30">
      <c r="A2239" s="48" t="s">
        <v>178</v>
      </c>
      <c r="B2239" s="13" t="s">
        <v>74</v>
      </c>
      <c r="C2239" s="13" t="s">
        <v>182</v>
      </c>
      <c r="D2239" s="13">
        <v>2015</v>
      </c>
      <c r="E2239" s="13">
        <v>2015</v>
      </c>
      <c r="F2239" s="13" t="s">
        <v>100</v>
      </c>
      <c r="G2239" s="23">
        <v>35046</v>
      </c>
      <c r="H2239" s="23">
        <v>71330</v>
      </c>
      <c r="I2239" s="45">
        <v>258418</v>
      </c>
      <c r="J2239" s="25">
        <v>0.95679999999999998</v>
      </c>
      <c r="K2239" s="25"/>
      <c r="L2239" s="25">
        <v>0.5</v>
      </c>
      <c r="M2239" s="25">
        <v>3.7699999999999997E-2</v>
      </c>
    </row>
    <row r="2240" spans="1:30">
      <c r="A2240" s="48" t="s">
        <v>179</v>
      </c>
      <c r="B2240" s="13" t="s">
        <v>75</v>
      </c>
      <c r="C2240" s="13" t="s">
        <v>182</v>
      </c>
      <c r="D2240" s="13">
        <v>2015</v>
      </c>
      <c r="E2240" s="13">
        <v>2015</v>
      </c>
      <c r="F2240" s="13" t="s">
        <v>100</v>
      </c>
      <c r="G2240" s="23">
        <v>2479</v>
      </c>
      <c r="H2240" s="23">
        <v>5126</v>
      </c>
      <c r="I2240" s="45">
        <v>11224</v>
      </c>
      <c r="J2240" s="25">
        <v>1</v>
      </c>
      <c r="K2240" s="25"/>
      <c r="L2240" s="25">
        <v>0.26100000000000001</v>
      </c>
      <c r="M2240" s="25">
        <v>4.8000000000000001E-2</v>
      </c>
    </row>
    <row r="2241" spans="1:13">
      <c r="A2241" s="48" t="s">
        <v>180</v>
      </c>
      <c r="B2241" s="13" t="s">
        <v>75</v>
      </c>
      <c r="C2241" s="13" t="s">
        <v>182</v>
      </c>
      <c r="D2241" s="13">
        <v>2015</v>
      </c>
      <c r="E2241" s="13">
        <v>2015</v>
      </c>
      <c r="F2241" s="13" t="s">
        <v>100</v>
      </c>
      <c r="G2241" s="23">
        <v>7277</v>
      </c>
      <c r="H2241" s="23">
        <v>13186</v>
      </c>
      <c r="I2241" s="45">
        <v>36987</v>
      </c>
      <c r="J2241" s="25">
        <v>1</v>
      </c>
      <c r="K2241" s="25"/>
      <c r="L2241" s="25">
        <v>0.26100000000000001</v>
      </c>
      <c r="M2241" s="25">
        <v>4.8000000000000001E-2</v>
      </c>
    </row>
    <row r="2242" spans="1:13">
      <c r="A2242" s="82" t="s">
        <v>122</v>
      </c>
      <c r="B2242" s="13" t="s">
        <v>74</v>
      </c>
      <c r="C2242" s="13" t="s">
        <v>182</v>
      </c>
      <c r="D2242" s="13">
        <v>2015</v>
      </c>
      <c r="E2242" s="13">
        <v>2015</v>
      </c>
      <c r="F2242" s="13" t="s">
        <v>100</v>
      </c>
      <c r="G2242" s="23">
        <v>97110</v>
      </c>
      <c r="H2242" s="23">
        <v>228307</v>
      </c>
      <c r="I2242" s="45">
        <v>456093</v>
      </c>
      <c r="J2242" s="25">
        <v>0.96350000000000002</v>
      </c>
      <c r="K2242" s="25"/>
      <c r="L2242" s="25">
        <v>0.16700000000000001</v>
      </c>
      <c r="M2242" s="25">
        <v>1.41E-2</v>
      </c>
    </row>
    <row r="2243" spans="1:13">
      <c r="A2243" s="82" t="s">
        <v>123</v>
      </c>
      <c r="B2243" s="13" t="s">
        <v>75</v>
      </c>
      <c r="C2243" s="13" t="s">
        <v>182</v>
      </c>
      <c r="D2243" s="13">
        <v>2015</v>
      </c>
      <c r="E2243" s="13">
        <v>2015</v>
      </c>
      <c r="F2243" s="13" t="s">
        <v>100</v>
      </c>
      <c r="G2243" s="23">
        <v>1515</v>
      </c>
      <c r="H2243" s="23">
        <v>3663</v>
      </c>
      <c r="I2243" s="45">
        <v>11528</v>
      </c>
      <c r="J2243" s="25">
        <v>1</v>
      </c>
      <c r="K2243" s="25"/>
      <c r="L2243" s="25">
        <v>0.26100000000000001</v>
      </c>
      <c r="M2243" s="25">
        <v>4.8000000000000001E-2</v>
      </c>
    </row>
    <row r="2244" spans="1:13">
      <c r="A2244" s="82" t="s">
        <v>124</v>
      </c>
      <c r="B2244" s="13" t="s">
        <v>75</v>
      </c>
      <c r="C2244" s="13" t="s">
        <v>182</v>
      </c>
      <c r="D2244" s="13">
        <v>2015</v>
      </c>
      <c r="E2244" s="13">
        <v>2015</v>
      </c>
      <c r="F2244" s="13" t="s">
        <v>100</v>
      </c>
      <c r="G2244" s="23">
        <v>11589</v>
      </c>
      <c r="H2244" s="23">
        <v>20402</v>
      </c>
      <c r="I2244" s="45">
        <v>49005</v>
      </c>
      <c r="J2244" s="25">
        <v>0.99809999999999999</v>
      </c>
      <c r="K2244" s="25"/>
      <c r="L2244" s="25">
        <v>0.26100000000000001</v>
      </c>
      <c r="M2244" s="25">
        <v>4.8000000000000001E-2</v>
      </c>
    </row>
    <row r="2245" spans="1:13">
      <c r="A2245" s="82" t="s">
        <v>125</v>
      </c>
      <c r="B2245" s="13" t="s">
        <v>75</v>
      </c>
      <c r="C2245" s="13" t="s">
        <v>182</v>
      </c>
      <c r="D2245" s="13">
        <v>2015</v>
      </c>
      <c r="E2245" s="13">
        <v>2015</v>
      </c>
      <c r="F2245" s="13" t="s">
        <v>100</v>
      </c>
      <c r="G2245" s="23">
        <v>16711</v>
      </c>
      <c r="H2245" s="23">
        <v>41913</v>
      </c>
      <c r="I2245" s="45">
        <v>88489</v>
      </c>
      <c r="J2245" s="25">
        <v>0.95740000000000003</v>
      </c>
      <c r="K2245" s="25"/>
      <c r="L2245" s="25">
        <v>0.26100000000000001</v>
      </c>
      <c r="M2245" s="25">
        <v>4.8000000000000001E-2</v>
      </c>
    </row>
    <row r="2246" spans="1:13">
      <c r="A2246" s="82" t="s">
        <v>126</v>
      </c>
      <c r="B2246" s="13" t="s">
        <v>75</v>
      </c>
      <c r="C2246" s="13" t="s">
        <v>182</v>
      </c>
      <c r="D2246" s="13">
        <v>2015</v>
      </c>
      <c r="E2246" s="13">
        <v>2015</v>
      </c>
      <c r="F2246" s="13" t="s">
        <v>100</v>
      </c>
      <c r="G2246" s="23">
        <v>1055</v>
      </c>
      <c r="H2246" s="23">
        <v>2091</v>
      </c>
      <c r="I2246" s="45">
        <v>5405</v>
      </c>
      <c r="J2246" s="25">
        <v>1</v>
      </c>
      <c r="K2246" s="25"/>
      <c r="L2246" s="25">
        <v>0.26100000000000001</v>
      </c>
      <c r="M2246" s="25">
        <v>4.8000000000000001E-2</v>
      </c>
    </row>
    <row r="2247" spans="1:13">
      <c r="A2247" s="82" t="s">
        <v>127</v>
      </c>
      <c r="B2247" s="13" t="s">
        <v>75</v>
      </c>
      <c r="C2247" s="13" t="s">
        <v>182</v>
      </c>
      <c r="D2247" s="13">
        <v>2015</v>
      </c>
      <c r="E2247" s="13">
        <v>2015</v>
      </c>
      <c r="F2247" s="13" t="s">
        <v>100</v>
      </c>
      <c r="G2247" s="23">
        <v>64392</v>
      </c>
      <c r="H2247" s="23">
        <v>152850</v>
      </c>
      <c r="I2247" s="45">
        <v>367041</v>
      </c>
      <c r="J2247" s="25">
        <v>0.99539999999999995</v>
      </c>
      <c r="K2247" s="25"/>
      <c r="L2247" s="25">
        <v>0.16700000000000001</v>
      </c>
      <c r="M2247" s="25">
        <v>8.0999999999999996E-3</v>
      </c>
    </row>
    <row r="2248" spans="1:13">
      <c r="A2248" s="82" t="s">
        <v>128</v>
      </c>
      <c r="B2248" s="13" t="s">
        <v>75</v>
      </c>
      <c r="C2248" s="13" t="s">
        <v>182</v>
      </c>
      <c r="D2248" s="13">
        <v>2015</v>
      </c>
      <c r="E2248" s="13">
        <v>2015</v>
      </c>
      <c r="F2248" s="13" t="s">
        <v>100</v>
      </c>
      <c r="G2248" s="23">
        <v>10304</v>
      </c>
      <c r="H2248" s="23">
        <v>24156</v>
      </c>
      <c r="I2248" s="45">
        <v>54246</v>
      </c>
      <c r="J2248" s="25">
        <v>0.99570000000000003</v>
      </c>
      <c r="K2248" s="25"/>
      <c r="L2248" s="25">
        <v>0.26100000000000001</v>
      </c>
      <c r="M2248" s="25">
        <v>4.8000000000000001E-2</v>
      </c>
    </row>
    <row r="2249" spans="1:13">
      <c r="A2249" s="82" t="s">
        <v>129</v>
      </c>
      <c r="B2249" s="13" t="s">
        <v>75</v>
      </c>
      <c r="C2249" s="13" t="s">
        <v>182</v>
      </c>
      <c r="D2249" s="13">
        <v>2015</v>
      </c>
      <c r="E2249" s="13">
        <v>2015</v>
      </c>
      <c r="F2249" s="13" t="s">
        <v>100</v>
      </c>
      <c r="G2249" s="23">
        <v>5936</v>
      </c>
      <c r="H2249" s="23">
        <v>11651</v>
      </c>
      <c r="I2249" s="45">
        <v>29216</v>
      </c>
      <c r="J2249" s="25">
        <v>0.95489999999999997</v>
      </c>
      <c r="K2249" s="25"/>
      <c r="L2249" s="25">
        <v>0.26100000000000001</v>
      </c>
      <c r="M2249" s="25">
        <v>4.8000000000000001E-2</v>
      </c>
    </row>
    <row r="2250" spans="1:13">
      <c r="A2250" s="82" t="s">
        <v>130</v>
      </c>
      <c r="B2250" s="13" t="s">
        <v>75</v>
      </c>
      <c r="C2250" s="13" t="s">
        <v>182</v>
      </c>
      <c r="D2250" s="13">
        <v>2015</v>
      </c>
      <c r="E2250" s="13">
        <v>2015</v>
      </c>
      <c r="F2250" s="13" t="s">
        <v>100</v>
      </c>
      <c r="G2250" s="23">
        <v>1520</v>
      </c>
      <c r="H2250" s="23">
        <v>3136</v>
      </c>
      <c r="I2250" s="45">
        <v>7360</v>
      </c>
      <c r="J2250" s="25">
        <v>0.83779999999999999</v>
      </c>
      <c r="K2250" s="25"/>
      <c r="L2250" s="25">
        <v>0.26100000000000001</v>
      </c>
      <c r="M2250" s="25">
        <v>4.8000000000000001E-2</v>
      </c>
    </row>
    <row r="2251" spans="1:13">
      <c r="A2251" s="82" t="s">
        <v>131</v>
      </c>
      <c r="B2251" s="13" t="s">
        <v>76</v>
      </c>
      <c r="C2251" s="13" t="s">
        <v>182</v>
      </c>
      <c r="D2251" s="13">
        <v>2015</v>
      </c>
      <c r="E2251" s="13">
        <v>2015</v>
      </c>
      <c r="F2251" s="13" t="s">
        <v>100</v>
      </c>
      <c r="G2251" s="23">
        <v>583724</v>
      </c>
      <c r="H2251" s="23">
        <v>1181395</v>
      </c>
      <c r="I2251" s="45">
        <v>3681531</v>
      </c>
      <c r="J2251" s="25">
        <v>0.96950000000000003</v>
      </c>
      <c r="K2251" s="25"/>
      <c r="L2251" s="25">
        <v>0.5</v>
      </c>
      <c r="M2251" s="25">
        <v>7.2599999999999998E-2</v>
      </c>
    </row>
    <row r="2252" spans="1:13">
      <c r="A2252" s="82" t="s">
        <v>132</v>
      </c>
      <c r="B2252" s="13" t="s">
        <v>75</v>
      </c>
      <c r="C2252" s="13" t="s">
        <v>182</v>
      </c>
      <c r="D2252" s="13">
        <v>2015</v>
      </c>
      <c r="E2252" s="13">
        <v>2015</v>
      </c>
      <c r="F2252" s="13" t="s">
        <v>100</v>
      </c>
      <c r="G2252" s="23">
        <v>11919</v>
      </c>
      <c r="H2252" s="23">
        <v>29368</v>
      </c>
      <c r="I2252" s="45">
        <v>68457</v>
      </c>
      <c r="J2252" s="25">
        <v>0.99529999999999996</v>
      </c>
      <c r="K2252" s="25"/>
      <c r="L2252" s="25">
        <v>0.26100000000000001</v>
      </c>
      <c r="M2252" s="25">
        <v>4.8000000000000001E-2</v>
      </c>
    </row>
    <row r="2253" spans="1:13">
      <c r="A2253" s="82" t="s">
        <v>133</v>
      </c>
      <c r="B2253" s="13" t="s">
        <v>75</v>
      </c>
      <c r="C2253" s="13" t="s">
        <v>182</v>
      </c>
      <c r="D2253" s="13">
        <v>2015</v>
      </c>
      <c r="E2253" s="13">
        <v>2015</v>
      </c>
      <c r="F2253" s="13" t="s">
        <v>100</v>
      </c>
      <c r="G2253" s="23">
        <v>6333</v>
      </c>
      <c r="H2253" s="23">
        <v>10466</v>
      </c>
      <c r="I2253" s="45">
        <v>42511</v>
      </c>
      <c r="J2253" s="25">
        <v>0.96719999999999995</v>
      </c>
      <c r="K2253" s="25"/>
      <c r="L2253" s="25">
        <v>0.26100000000000001</v>
      </c>
      <c r="M2253" s="25">
        <v>4.8000000000000001E-2</v>
      </c>
    </row>
    <row r="2254" spans="1:13">
      <c r="A2254" s="82" t="s">
        <v>134</v>
      </c>
      <c r="B2254" s="13" t="s">
        <v>75</v>
      </c>
      <c r="C2254" s="13" t="s">
        <v>182</v>
      </c>
      <c r="D2254" s="13">
        <v>2015</v>
      </c>
      <c r="E2254" s="13">
        <v>2015</v>
      </c>
      <c r="F2254" s="13" t="s">
        <v>100</v>
      </c>
      <c r="G2254" s="23">
        <v>1085</v>
      </c>
      <c r="H2254" s="23">
        <v>2054</v>
      </c>
      <c r="I2254" s="45">
        <v>4748</v>
      </c>
      <c r="J2254" s="25">
        <v>0.8</v>
      </c>
      <c r="K2254" s="25"/>
      <c r="L2254" s="25">
        <v>0.26100000000000001</v>
      </c>
      <c r="M2254" s="25">
        <v>4.8000000000000001E-2</v>
      </c>
    </row>
    <row r="2255" spans="1:13">
      <c r="A2255" s="82" t="s">
        <v>135</v>
      </c>
      <c r="B2255" s="13" t="s">
        <v>75</v>
      </c>
      <c r="C2255" s="13" t="s">
        <v>182</v>
      </c>
      <c r="D2255" s="13">
        <v>2015</v>
      </c>
      <c r="E2255" s="13">
        <v>2015</v>
      </c>
      <c r="F2255" s="13" t="s">
        <v>100</v>
      </c>
      <c r="G2255" s="23">
        <v>7088</v>
      </c>
      <c r="H2255" s="23">
        <v>13148</v>
      </c>
      <c r="I2255" s="45">
        <v>38712</v>
      </c>
      <c r="J2255" s="25">
        <v>0.99429999999999996</v>
      </c>
      <c r="K2255" s="25"/>
      <c r="L2255" s="25">
        <v>0.26100000000000001</v>
      </c>
      <c r="M2255" s="25">
        <v>4.8000000000000001E-2</v>
      </c>
    </row>
    <row r="2256" spans="1:13">
      <c r="A2256" s="82" t="s">
        <v>136</v>
      </c>
      <c r="B2256" s="13" t="s">
        <v>75</v>
      </c>
      <c r="C2256" s="13" t="s">
        <v>182</v>
      </c>
      <c r="D2256" s="13">
        <v>2015</v>
      </c>
      <c r="E2256" s="13">
        <v>2015</v>
      </c>
      <c r="F2256" s="13" t="s">
        <v>100</v>
      </c>
      <c r="G2256" s="23">
        <v>24832</v>
      </c>
      <c r="H2256" s="23">
        <v>58213</v>
      </c>
      <c r="I2256" s="45">
        <v>132949</v>
      </c>
      <c r="J2256" s="25">
        <v>0.9849</v>
      </c>
      <c r="K2256" s="25"/>
      <c r="L2256" s="25">
        <v>0.5</v>
      </c>
      <c r="M2256" s="25">
        <v>2.1100000000000001E-2</v>
      </c>
    </row>
    <row r="2257" spans="1:13">
      <c r="A2257" s="82" t="s">
        <v>137</v>
      </c>
      <c r="B2257" s="13" t="s">
        <v>75</v>
      </c>
      <c r="C2257" s="13" t="s">
        <v>182</v>
      </c>
      <c r="D2257" s="13">
        <v>2015</v>
      </c>
      <c r="E2257" s="13">
        <v>2015</v>
      </c>
      <c r="F2257" s="13" t="s">
        <v>100</v>
      </c>
      <c r="G2257" s="23">
        <v>473</v>
      </c>
      <c r="H2257" s="23">
        <v>1032</v>
      </c>
      <c r="I2257" s="45">
        <v>3155</v>
      </c>
      <c r="J2257" s="25">
        <v>1</v>
      </c>
      <c r="K2257" s="25"/>
      <c r="L2257" s="25">
        <v>0.26100000000000001</v>
      </c>
      <c r="M2257" s="25">
        <v>4.8000000000000001E-2</v>
      </c>
    </row>
    <row r="2258" spans="1:13">
      <c r="A2258" s="82" t="s">
        <v>138</v>
      </c>
      <c r="B2258" s="13" t="s">
        <v>75</v>
      </c>
      <c r="C2258" s="13" t="s">
        <v>182</v>
      </c>
      <c r="D2258" s="13">
        <v>2015</v>
      </c>
      <c r="E2258" s="13">
        <v>2015</v>
      </c>
      <c r="F2258" s="13" t="s">
        <v>100</v>
      </c>
      <c r="G2258" s="23">
        <v>526</v>
      </c>
      <c r="H2258" s="23">
        <v>869</v>
      </c>
      <c r="I2258" s="45">
        <v>3500</v>
      </c>
      <c r="J2258" s="25">
        <v>0.97729999999999995</v>
      </c>
      <c r="K2258" s="25"/>
      <c r="L2258" s="25">
        <v>0.26100000000000001</v>
      </c>
      <c r="M2258" s="25">
        <v>4.8000000000000001E-2</v>
      </c>
    </row>
    <row r="2259" spans="1:13">
      <c r="A2259" s="82" t="s">
        <v>139</v>
      </c>
      <c r="B2259" s="13" t="s">
        <v>75</v>
      </c>
      <c r="C2259" s="13" t="s">
        <v>182</v>
      </c>
      <c r="D2259" s="13">
        <v>2015</v>
      </c>
      <c r="E2259" s="13">
        <v>2015</v>
      </c>
      <c r="F2259" s="13" t="s">
        <v>100</v>
      </c>
      <c r="G2259" s="23">
        <v>23815</v>
      </c>
      <c r="H2259" s="23">
        <v>53769</v>
      </c>
      <c r="I2259" s="45">
        <v>165463</v>
      </c>
      <c r="J2259" s="25">
        <v>0.99670000000000003</v>
      </c>
      <c r="K2259" s="25"/>
      <c r="L2259" s="25">
        <v>0.25</v>
      </c>
      <c r="M2259" s="25">
        <v>4.8500000000000001E-2</v>
      </c>
    </row>
    <row r="2260" spans="1:13">
      <c r="A2260" s="82" t="s">
        <v>140</v>
      </c>
      <c r="B2260" s="13" t="s">
        <v>75</v>
      </c>
      <c r="C2260" s="13" t="s">
        <v>182</v>
      </c>
      <c r="D2260" s="13">
        <v>2015</v>
      </c>
      <c r="E2260" s="13">
        <v>2015</v>
      </c>
      <c r="F2260" s="13" t="s">
        <v>100</v>
      </c>
      <c r="G2260" s="23">
        <v>3587</v>
      </c>
      <c r="H2260" s="23">
        <v>7489</v>
      </c>
      <c r="I2260" s="45">
        <v>31105</v>
      </c>
      <c r="J2260" s="25">
        <v>0.97750000000000004</v>
      </c>
      <c r="K2260" s="25"/>
      <c r="L2260" s="25">
        <v>0.26100000000000001</v>
      </c>
      <c r="M2260" s="25">
        <v>4.8000000000000001E-2</v>
      </c>
    </row>
    <row r="2261" spans="1:13">
      <c r="A2261" s="82" t="s">
        <v>141</v>
      </c>
      <c r="B2261" s="13" t="s">
        <v>75</v>
      </c>
      <c r="C2261" s="13" t="s">
        <v>182</v>
      </c>
      <c r="D2261" s="13">
        <v>2015</v>
      </c>
      <c r="E2261" s="13">
        <v>2015</v>
      </c>
      <c r="F2261" s="13" t="s">
        <v>100</v>
      </c>
      <c r="G2261" s="23">
        <v>4247</v>
      </c>
      <c r="H2261" s="23">
        <v>7669</v>
      </c>
      <c r="I2261" s="45">
        <v>23663</v>
      </c>
      <c r="J2261" s="25">
        <v>0.95409999999999995</v>
      </c>
      <c r="K2261" s="25"/>
      <c r="L2261" s="25">
        <v>0.26100000000000001</v>
      </c>
      <c r="M2261" s="25">
        <v>4.8000000000000001E-2</v>
      </c>
    </row>
    <row r="2262" spans="1:13">
      <c r="A2262" s="82" t="s">
        <v>142</v>
      </c>
      <c r="B2262" s="13" t="s">
        <v>74</v>
      </c>
      <c r="C2262" s="13" t="s">
        <v>182</v>
      </c>
      <c r="D2262" s="13">
        <v>2015</v>
      </c>
      <c r="E2262" s="13">
        <v>2015</v>
      </c>
      <c r="F2262" s="13" t="s">
        <v>100</v>
      </c>
      <c r="G2262" s="23">
        <v>120341</v>
      </c>
      <c r="H2262" s="23">
        <v>254060</v>
      </c>
      <c r="I2262" s="45">
        <v>846977</v>
      </c>
      <c r="J2262" s="25">
        <v>0.99050000000000005</v>
      </c>
      <c r="K2262" s="25"/>
      <c r="L2262" s="25">
        <v>0.33300000000000002</v>
      </c>
      <c r="M2262" s="25">
        <v>3.85E-2</v>
      </c>
    </row>
    <row r="2263" spans="1:13">
      <c r="A2263" s="82" t="s">
        <v>143</v>
      </c>
      <c r="B2263" s="13" t="s">
        <v>74</v>
      </c>
      <c r="C2263" s="13" t="s">
        <v>182</v>
      </c>
      <c r="D2263" s="13">
        <v>2015</v>
      </c>
      <c r="E2263" s="13">
        <v>2015</v>
      </c>
      <c r="F2263" s="13" t="s">
        <v>100</v>
      </c>
      <c r="G2263" s="23">
        <v>9240</v>
      </c>
      <c r="H2263" s="23">
        <v>18186</v>
      </c>
      <c r="I2263" s="45">
        <v>61204</v>
      </c>
      <c r="J2263" s="25">
        <v>0.98640000000000005</v>
      </c>
      <c r="K2263" s="25"/>
      <c r="L2263" s="25">
        <v>0.26100000000000001</v>
      </c>
      <c r="M2263" s="25">
        <v>4.8000000000000001E-2</v>
      </c>
    </row>
    <row r="2264" spans="1:13">
      <c r="A2264" s="82" t="s">
        <v>144</v>
      </c>
      <c r="B2264" s="13" t="s">
        <v>75</v>
      </c>
      <c r="C2264" s="13" t="s">
        <v>182</v>
      </c>
      <c r="D2264" s="13">
        <v>2015</v>
      </c>
      <c r="E2264" s="13">
        <v>2015</v>
      </c>
      <c r="F2264" s="13" t="s">
        <v>100</v>
      </c>
      <c r="G2264" s="23">
        <v>1065</v>
      </c>
      <c r="H2264" s="23">
        <v>2006</v>
      </c>
      <c r="I2264" s="45">
        <v>5565</v>
      </c>
      <c r="J2264" s="25">
        <v>0.98209999999999997</v>
      </c>
      <c r="K2264" s="25"/>
      <c r="L2264" s="25">
        <v>0.26100000000000001</v>
      </c>
      <c r="M2264" s="25">
        <v>4.8000000000000001E-2</v>
      </c>
    </row>
    <row r="2265" spans="1:13">
      <c r="A2265" s="82" t="s">
        <v>145</v>
      </c>
      <c r="B2265" s="13" t="s">
        <v>75</v>
      </c>
      <c r="C2265" s="13" t="s">
        <v>182</v>
      </c>
      <c r="D2265" s="13">
        <v>2015</v>
      </c>
      <c r="E2265" s="13">
        <v>2015</v>
      </c>
      <c r="F2265" s="13" t="s">
        <v>100</v>
      </c>
      <c r="G2265" s="23">
        <v>126156</v>
      </c>
      <c r="H2265" s="23">
        <v>290289</v>
      </c>
      <c r="I2265" s="45">
        <v>778530</v>
      </c>
      <c r="J2265" s="25">
        <v>0.99639999999999995</v>
      </c>
      <c r="K2265" s="25"/>
      <c r="L2265" s="25">
        <v>0.17399999999999999</v>
      </c>
      <c r="M2265" s="25">
        <v>7.17E-2</v>
      </c>
    </row>
    <row r="2266" spans="1:13">
      <c r="A2266" s="82" t="s">
        <v>146</v>
      </c>
      <c r="B2266" s="13" t="s">
        <v>74</v>
      </c>
      <c r="C2266" s="13" t="s">
        <v>182</v>
      </c>
      <c r="D2266" s="13">
        <v>2015</v>
      </c>
      <c r="E2266" s="13">
        <v>2015</v>
      </c>
      <c r="F2266" s="13" t="s">
        <v>100</v>
      </c>
      <c r="G2266" s="23">
        <v>103320</v>
      </c>
      <c r="H2266" s="23">
        <v>219247</v>
      </c>
      <c r="I2266" s="45">
        <v>525476</v>
      </c>
      <c r="J2266" s="25">
        <v>0.99390000000000001</v>
      </c>
      <c r="K2266" s="25"/>
      <c r="L2266" s="25">
        <v>0.5</v>
      </c>
      <c r="M2266" s="25">
        <v>0</v>
      </c>
    </row>
    <row r="2267" spans="1:13">
      <c r="A2267" s="82" t="s">
        <v>147</v>
      </c>
      <c r="B2267" s="13" t="s">
        <v>75</v>
      </c>
      <c r="C2267" s="13" t="s">
        <v>182</v>
      </c>
      <c r="D2267" s="13">
        <v>2015</v>
      </c>
      <c r="E2267" s="13">
        <v>2015</v>
      </c>
      <c r="F2267" s="13" t="s">
        <v>100</v>
      </c>
      <c r="G2267" s="23">
        <v>2727</v>
      </c>
      <c r="H2267" s="23">
        <v>6200</v>
      </c>
      <c r="I2267" s="45">
        <v>17554</v>
      </c>
      <c r="J2267" s="25">
        <v>0.99229999999999996</v>
      </c>
      <c r="K2267" s="25"/>
      <c r="L2267" s="25">
        <v>0.26100000000000001</v>
      </c>
      <c r="M2267" s="25">
        <v>4.8000000000000001E-2</v>
      </c>
    </row>
    <row r="2268" spans="1:13">
      <c r="A2268" s="82" t="s">
        <v>148</v>
      </c>
      <c r="B2268" s="13" t="s">
        <v>75</v>
      </c>
      <c r="C2268" s="13" t="s">
        <v>182</v>
      </c>
      <c r="D2268" s="13">
        <v>2015</v>
      </c>
      <c r="E2268" s="13">
        <v>2015</v>
      </c>
      <c r="F2268" s="13" t="s">
        <v>100</v>
      </c>
      <c r="G2268" s="23">
        <v>177081</v>
      </c>
      <c r="H2268" s="23">
        <v>397572</v>
      </c>
      <c r="I2268" s="45">
        <v>822918</v>
      </c>
      <c r="J2268" s="25">
        <v>1</v>
      </c>
      <c r="K2268" s="25"/>
      <c r="L2268" s="25">
        <v>0.10299999999999999</v>
      </c>
      <c r="M2268" s="25">
        <v>6.5299999999999997E-2</v>
      </c>
    </row>
    <row r="2269" spans="1:13">
      <c r="A2269" s="82" t="s">
        <v>149</v>
      </c>
      <c r="B2269" s="13" t="s">
        <v>74</v>
      </c>
      <c r="C2269" s="13" t="s">
        <v>182</v>
      </c>
      <c r="D2269" s="13">
        <v>2015</v>
      </c>
      <c r="E2269" s="13">
        <v>2015</v>
      </c>
      <c r="F2269" s="13" t="s">
        <v>100</v>
      </c>
      <c r="G2269" s="23">
        <v>139429</v>
      </c>
      <c r="H2269" s="23">
        <v>287735</v>
      </c>
      <c r="I2269" s="45">
        <v>828041</v>
      </c>
      <c r="J2269" s="25">
        <v>0.93869999999999998</v>
      </c>
      <c r="K2269" s="25"/>
      <c r="L2269" s="25">
        <v>0.46700000000000003</v>
      </c>
      <c r="M2269" s="25">
        <v>8.0000000000000002E-3</v>
      </c>
    </row>
    <row r="2270" spans="1:13">
      <c r="A2270" s="82" t="s">
        <v>150</v>
      </c>
      <c r="B2270" s="13" t="s">
        <v>74</v>
      </c>
      <c r="C2270" s="13" t="s">
        <v>182</v>
      </c>
      <c r="D2270" s="13">
        <v>2015</v>
      </c>
      <c r="E2270" s="13">
        <v>2015</v>
      </c>
      <c r="F2270" s="13" t="s">
        <v>100</v>
      </c>
      <c r="G2270" s="23">
        <v>33070</v>
      </c>
      <c r="H2270" s="23">
        <v>50964</v>
      </c>
      <c r="I2270" s="45">
        <v>221268</v>
      </c>
      <c r="J2270" s="25">
        <v>0.97109999999999996</v>
      </c>
      <c r="K2270" s="25"/>
      <c r="L2270" s="25">
        <v>0.75</v>
      </c>
      <c r="M2270" s="25">
        <v>8.48E-2</v>
      </c>
    </row>
    <row r="2271" spans="1:13">
      <c r="A2271" s="82" t="s">
        <v>151</v>
      </c>
      <c r="B2271" s="13" t="s">
        <v>75</v>
      </c>
      <c r="C2271" s="13" t="s">
        <v>182</v>
      </c>
      <c r="D2271" s="13">
        <v>2015</v>
      </c>
      <c r="E2271" s="13">
        <v>2015</v>
      </c>
      <c r="F2271" s="13" t="s">
        <v>100</v>
      </c>
      <c r="G2271" s="23">
        <v>51927</v>
      </c>
      <c r="H2271" s="23">
        <v>120134</v>
      </c>
      <c r="I2271" s="45">
        <v>283620</v>
      </c>
      <c r="J2271" s="25">
        <v>0.98429999999999995</v>
      </c>
      <c r="K2271" s="25"/>
      <c r="L2271" s="25">
        <v>0</v>
      </c>
      <c r="M2271" s="25">
        <v>1.7100000000000001E-2</v>
      </c>
    </row>
    <row r="2272" spans="1:13">
      <c r="A2272" s="82" t="s">
        <v>152</v>
      </c>
      <c r="B2272" s="13" t="s">
        <v>74</v>
      </c>
      <c r="C2272" s="13" t="s">
        <v>182</v>
      </c>
      <c r="D2272" s="13">
        <v>2015</v>
      </c>
      <c r="E2272" s="13">
        <v>2015</v>
      </c>
      <c r="F2272" s="13" t="s">
        <v>100</v>
      </c>
      <c r="G2272" s="23">
        <v>9880</v>
      </c>
      <c r="H2272" s="23">
        <v>18430</v>
      </c>
      <c r="I2272" s="45">
        <v>59175</v>
      </c>
      <c r="J2272" s="25">
        <v>0.96950000000000003</v>
      </c>
      <c r="K2272" s="25"/>
      <c r="L2272" s="25">
        <v>0.26100000000000001</v>
      </c>
      <c r="M2272" s="25">
        <v>4.8000000000000001E-2</v>
      </c>
    </row>
    <row r="2273" spans="1:13">
      <c r="A2273" s="82" t="s">
        <v>153</v>
      </c>
      <c r="B2273" s="13" t="s">
        <v>74</v>
      </c>
      <c r="C2273" s="13" t="s">
        <v>182</v>
      </c>
      <c r="D2273" s="13">
        <v>2015</v>
      </c>
      <c r="E2273" s="13">
        <v>2015</v>
      </c>
      <c r="F2273" s="13" t="s">
        <v>100</v>
      </c>
      <c r="G2273" s="23">
        <v>16016</v>
      </c>
      <c r="H2273" s="23">
        <v>31797</v>
      </c>
      <c r="I2273" s="45">
        <v>147927</v>
      </c>
      <c r="J2273" s="25">
        <v>0.98519999999999996</v>
      </c>
      <c r="K2273" s="25"/>
      <c r="L2273" s="25">
        <v>0.26100000000000001</v>
      </c>
      <c r="M2273" s="25">
        <v>4.8000000000000001E-2</v>
      </c>
    </row>
    <row r="2274" spans="1:13">
      <c r="A2274" s="82" t="s">
        <v>154</v>
      </c>
      <c r="B2274" s="13" t="s">
        <v>74</v>
      </c>
      <c r="C2274" s="13" t="s">
        <v>182</v>
      </c>
      <c r="D2274" s="13">
        <v>2015</v>
      </c>
      <c r="E2274" s="13">
        <v>2015</v>
      </c>
      <c r="F2274" s="13" t="s">
        <v>100</v>
      </c>
      <c r="G2274" s="23">
        <v>17259</v>
      </c>
      <c r="H2274" s="23">
        <v>37757</v>
      </c>
      <c r="I2274" s="45">
        <v>130718</v>
      </c>
      <c r="J2274" s="25">
        <v>0.94699999999999995</v>
      </c>
      <c r="K2274" s="25"/>
      <c r="L2274" s="25">
        <v>0.26100000000000001</v>
      </c>
      <c r="M2274" s="25">
        <v>4.8000000000000001E-2</v>
      </c>
    </row>
    <row r="2275" spans="1:13">
      <c r="A2275" s="82" t="s">
        <v>155</v>
      </c>
      <c r="B2275" s="13" t="s">
        <v>74</v>
      </c>
      <c r="C2275" s="13" t="s">
        <v>182</v>
      </c>
      <c r="D2275" s="13">
        <v>2015</v>
      </c>
      <c r="E2275" s="13">
        <v>2015</v>
      </c>
      <c r="F2275" s="13" t="s">
        <v>100</v>
      </c>
      <c r="G2275" s="23">
        <v>55232</v>
      </c>
      <c r="H2275" s="23">
        <v>112016</v>
      </c>
      <c r="I2275" s="45">
        <v>422816</v>
      </c>
      <c r="J2275" s="25">
        <v>0.95550000000000002</v>
      </c>
      <c r="K2275" s="25"/>
      <c r="L2275" s="25">
        <v>0.4</v>
      </c>
      <c r="M2275" s="25">
        <v>2.2499999999999999E-2</v>
      </c>
    </row>
    <row r="2276" spans="1:13">
      <c r="A2276" s="82" t="s">
        <v>156</v>
      </c>
      <c r="B2276" s="13" t="s">
        <v>74</v>
      </c>
      <c r="C2276" s="13" t="s">
        <v>182</v>
      </c>
      <c r="D2276" s="13">
        <v>2015</v>
      </c>
      <c r="E2276" s="13">
        <v>2015</v>
      </c>
      <c r="F2276" s="13" t="s">
        <v>100</v>
      </c>
      <c r="G2276" s="23">
        <v>13389</v>
      </c>
      <c r="H2276" s="23">
        <v>25684</v>
      </c>
      <c r="I2276" s="45">
        <v>74613</v>
      </c>
      <c r="J2276" s="25">
        <v>0.90739999999999998</v>
      </c>
      <c r="K2276" s="25"/>
      <c r="L2276" s="25">
        <v>0.26100000000000001</v>
      </c>
      <c r="M2276" s="25">
        <v>4.8000000000000001E-2</v>
      </c>
    </row>
    <row r="2277" spans="1:13">
      <c r="A2277" s="82" t="s">
        <v>157</v>
      </c>
      <c r="B2277" s="13" t="s">
        <v>75</v>
      </c>
      <c r="C2277" s="13" t="s">
        <v>182</v>
      </c>
      <c r="D2277" s="13">
        <v>2015</v>
      </c>
      <c r="E2277" s="13">
        <v>2015</v>
      </c>
      <c r="F2277" s="13" t="s">
        <v>100</v>
      </c>
      <c r="G2277" s="23">
        <v>12826</v>
      </c>
      <c r="H2277" s="23">
        <v>24745</v>
      </c>
      <c r="I2277" s="45">
        <v>63917</v>
      </c>
      <c r="J2277" s="25">
        <v>0.95350000000000001</v>
      </c>
      <c r="K2277" s="25"/>
      <c r="L2277" s="25">
        <v>0.26100000000000001</v>
      </c>
      <c r="M2277" s="25">
        <v>4.8000000000000001E-2</v>
      </c>
    </row>
    <row r="2278" spans="1:13">
      <c r="A2278" s="82" t="s">
        <v>158</v>
      </c>
      <c r="B2278" s="13" t="s">
        <v>75</v>
      </c>
      <c r="C2278" s="13" t="s">
        <v>182</v>
      </c>
      <c r="D2278" s="13">
        <v>2015</v>
      </c>
      <c r="E2278" s="13">
        <v>2015</v>
      </c>
      <c r="F2278" s="13" t="s">
        <v>100</v>
      </c>
      <c r="G2278" s="23">
        <v>184</v>
      </c>
      <c r="H2278" s="23">
        <v>336</v>
      </c>
      <c r="I2278" s="45">
        <v>809</v>
      </c>
      <c r="J2278" s="25">
        <v>1</v>
      </c>
      <c r="K2278" s="25"/>
      <c r="L2278" s="25">
        <v>0.26100000000000001</v>
      </c>
      <c r="M2278" s="25">
        <v>4.8000000000000001E-2</v>
      </c>
    </row>
    <row r="2279" spans="1:13">
      <c r="A2279" s="82" t="s">
        <v>159</v>
      </c>
      <c r="B2279" s="13" t="s">
        <v>75</v>
      </c>
      <c r="C2279" s="13" t="s">
        <v>182</v>
      </c>
      <c r="D2279" s="13">
        <v>2015</v>
      </c>
      <c r="E2279" s="13">
        <v>2015</v>
      </c>
      <c r="F2279" s="13" t="s">
        <v>100</v>
      </c>
      <c r="G2279" s="23">
        <v>3246</v>
      </c>
      <c r="H2279" s="23">
        <v>7057</v>
      </c>
      <c r="I2279" s="45">
        <v>16733</v>
      </c>
      <c r="J2279" s="25">
        <v>1</v>
      </c>
      <c r="K2279" s="25"/>
      <c r="L2279" s="25">
        <v>0.26100000000000001</v>
      </c>
      <c r="M2279" s="25">
        <v>4.8000000000000001E-2</v>
      </c>
    </row>
    <row r="2280" spans="1:13">
      <c r="A2280" s="82" t="s">
        <v>160</v>
      </c>
      <c r="B2280" s="13" t="s">
        <v>74</v>
      </c>
      <c r="C2280" s="13" t="s">
        <v>182</v>
      </c>
      <c r="D2280" s="13">
        <v>2015</v>
      </c>
      <c r="E2280" s="13">
        <v>2015</v>
      </c>
      <c r="F2280" s="13" t="s">
        <v>100</v>
      </c>
      <c r="G2280" s="23">
        <v>22211</v>
      </c>
      <c r="H2280" s="23">
        <v>43195</v>
      </c>
      <c r="I2280" s="45">
        <v>115392</v>
      </c>
      <c r="J2280" s="25">
        <v>0.92400000000000004</v>
      </c>
      <c r="K2280" s="25"/>
      <c r="L2280" s="25">
        <v>1</v>
      </c>
      <c r="M2280" s="25">
        <v>3.0099999999999998E-2</v>
      </c>
    </row>
    <row r="2281" spans="1:13">
      <c r="A2281" s="82" t="s">
        <v>161</v>
      </c>
      <c r="B2281" s="13" t="s">
        <v>74</v>
      </c>
      <c r="C2281" s="13" t="s">
        <v>182</v>
      </c>
      <c r="D2281" s="13">
        <v>2015</v>
      </c>
      <c r="E2281" s="13">
        <v>2015</v>
      </c>
      <c r="F2281" s="13" t="s">
        <v>100</v>
      </c>
      <c r="G2281" s="23">
        <v>19859</v>
      </c>
      <c r="H2281" s="23">
        <v>35932</v>
      </c>
      <c r="I2281" s="45">
        <v>121040</v>
      </c>
      <c r="J2281" s="25">
        <v>0.93130000000000002</v>
      </c>
      <c r="K2281" s="25"/>
      <c r="L2281" s="25">
        <v>0.26100000000000001</v>
      </c>
      <c r="M2281" s="25">
        <v>4.8000000000000001E-2</v>
      </c>
    </row>
    <row r="2282" spans="1:13">
      <c r="A2282" s="82" t="s">
        <v>162</v>
      </c>
      <c r="B2282" s="13" t="s">
        <v>75</v>
      </c>
      <c r="C2282" s="13" t="s">
        <v>182</v>
      </c>
      <c r="D2282" s="13">
        <v>2015</v>
      </c>
      <c r="E2282" s="13">
        <v>2015</v>
      </c>
      <c r="F2282" s="13" t="s">
        <v>100</v>
      </c>
      <c r="G2282" s="23">
        <v>42546</v>
      </c>
      <c r="H2282" s="23">
        <v>91476</v>
      </c>
      <c r="I2282" s="45">
        <v>223938</v>
      </c>
      <c r="J2282" s="25">
        <v>0.9647</v>
      </c>
      <c r="K2282" s="25"/>
      <c r="L2282" s="25">
        <v>0.28599999999999998</v>
      </c>
      <c r="M2282" s="25">
        <v>1.4200000000000001E-2</v>
      </c>
    </row>
    <row r="2283" spans="1:13">
      <c r="A2283" s="82" t="s">
        <v>163</v>
      </c>
      <c r="B2283" s="13" t="s">
        <v>75</v>
      </c>
      <c r="C2283" s="13" t="s">
        <v>182</v>
      </c>
      <c r="D2283" s="13">
        <v>2015</v>
      </c>
      <c r="E2283" s="13">
        <v>2015</v>
      </c>
      <c r="F2283" s="13" t="s">
        <v>100</v>
      </c>
      <c r="G2283" s="23">
        <v>5657</v>
      </c>
      <c r="H2283" s="23">
        <v>13130</v>
      </c>
      <c r="I2283" s="45">
        <v>39296</v>
      </c>
      <c r="J2283" s="25">
        <v>0.96850000000000003</v>
      </c>
      <c r="K2283" s="25"/>
      <c r="L2283" s="25">
        <v>0.26100000000000001</v>
      </c>
      <c r="M2283" s="25">
        <v>4.8000000000000001E-2</v>
      </c>
    </row>
    <row r="2284" spans="1:13">
      <c r="A2284" s="82" t="s">
        <v>164</v>
      </c>
      <c r="B2284" s="13" t="s">
        <v>75</v>
      </c>
      <c r="C2284" s="13" t="s">
        <v>182</v>
      </c>
      <c r="D2284" s="13">
        <v>2015</v>
      </c>
      <c r="E2284" s="13">
        <v>2015</v>
      </c>
      <c r="F2284" s="13" t="s">
        <v>100</v>
      </c>
      <c r="G2284" s="23">
        <v>4720</v>
      </c>
      <c r="H2284" s="23">
        <v>10240</v>
      </c>
      <c r="I2284" s="45">
        <v>26496</v>
      </c>
      <c r="J2284" s="25">
        <v>0.99</v>
      </c>
      <c r="K2284" s="25"/>
      <c r="L2284" s="25">
        <v>0.26100000000000001</v>
      </c>
      <c r="M2284" s="25">
        <v>4.8000000000000001E-2</v>
      </c>
    </row>
    <row r="2285" spans="1:13">
      <c r="A2285" s="82" t="s">
        <v>165</v>
      </c>
      <c r="B2285" s="13" t="s">
        <v>75</v>
      </c>
      <c r="C2285" s="13" t="s">
        <v>182</v>
      </c>
      <c r="D2285" s="13">
        <v>2015</v>
      </c>
      <c r="E2285" s="13">
        <v>2015</v>
      </c>
      <c r="F2285" s="13" t="s">
        <v>100</v>
      </c>
      <c r="G2285" s="23">
        <v>978</v>
      </c>
      <c r="H2285" s="23">
        <v>1764</v>
      </c>
      <c r="I2285" s="45">
        <v>4858</v>
      </c>
      <c r="J2285" s="25">
        <v>0.85960000000000003</v>
      </c>
      <c r="K2285" s="25"/>
      <c r="L2285" s="25">
        <v>0.26100000000000001</v>
      </c>
      <c r="M2285" s="25">
        <v>4.8000000000000001E-2</v>
      </c>
    </row>
    <row r="2286" spans="1:13">
      <c r="A2286" s="82" t="s">
        <v>166</v>
      </c>
      <c r="B2286" s="13" t="s">
        <v>74</v>
      </c>
      <c r="C2286" s="13" t="s">
        <v>182</v>
      </c>
      <c r="D2286" s="13">
        <v>2015</v>
      </c>
      <c r="E2286" s="13">
        <v>2015</v>
      </c>
      <c r="F2286" s="13" t="s">
        <v>100</v>
      </c>
      <c r="G2286" s="23">
        <v>52486</v>
      </c>
      <c r="H2286" s="23">
        <v>124728</v>
      </c>
      <c r="I2286" s="45">
        <v>239170</v>
      </c>
      <c r="J2286" s="25">
        <v>0.98480000000000001</v>
      </c>
      <c r="K2286" s="25"/>
      <c r="L2286" s="25">
        <v>0.66700000000000004</v>
      </c>
      <c r="M2286" s="25">
        <v>5.7799999999999997E-2</v>
      </c>
    </row>
    <row r="2287" spans="1:13">
      <c r="A2287" s="82" t="s">
        <v>167</v>
      </c>
      <c r="B2287" s="13" t="s">
        <v>75</v>
      </c>
      <c r="C2287" s="13" t="s">
        <v>182</v>
      </c>
      <c r="D2287" s="13">
        <v>2015</v>
      </c>
      <c r="E2287" s="13">
        <v>2015</v>
      </c>
      <c r="F2287" s="13" t="s">
        <v>100</v>
      </c>
      <c r="G2287" s="23">
        <v>3015</v>
      </c>
      <c r="H2287" s="23">
        <v>5397</v>
      </c>
      <c r="I2287" s="45">
        <v>14066</v>
      </c>
      <c r="J2287" s="25">
        <v>0.89439999999999997</v>
      </c>
      <c r="K2287" s="25"/>
      <c r="L2287" s="25">
        <v>0.26100000000000001</v>
      </c>
      <c r="M2287" s="25">
        <v>4.8000000000000001E-2</v>
      </c>
    </row>
    <row r="2288" spans="1:13">
      <c r="A2288" s="82" t="s">
        <v>168</v>
      </c>
      <c r="B2288" s="13" t="s">
        <v>74</v>
      </c>
      <c r="C2288" s="13" t="s">
        <v>182</v>
      </c>
      <c r="D2288" s="13">
        <v>2015</v>
      </c>
      <c r="E2288" s="13">
        <v>2015</v>
      </c>
      <c r="F2288" s="13" t="s">
        <v>100</v>
      </c>
      <c r="G2288" s="23">
        <v>36643</v>
      </c>
      <c r="H2288" s="23">
        <v>75036</v>
      </c>
      <c r="I2288" s="45">
        <v>220154</v>
      </c>
      <c r="J2288" s="25">
        <v>0.96819999999999995</v>
      </c>
      <c r="K2288" s="25"/>
      <c r="L2288" s="25">
        <v>0.5</v>
      </c>
      <c r="M2288" s="25">
        <v>3.61E-2</v>
      </c>
    </row>
    <row r="2289" spans="1:30">
      <c r="A2289" s="82" t="s">
        <v>169</v>
      </c>
      <c r="B2289" s="13" t="s">
        <v>74</v>
      </c>
      <c r="C2289" s="13" t="s">
        <v>182</v>
      </c>
      <c r="D2289" s="13">
        <v>2015</v>
      </c>
      <c r="E2289" s="13">
        <v>2015</v>
      </c>
      <c r="F2289" s="13" t="s">
        <v>100</v>
      </c>
      <c r="G2289" s="23">
        <v>9846</v>
      </c>
      <c r="H2289" s="23">
        <v>20249</v>
      </c>
      <c r="I2289" s="45">
        <v>54945</v>
      </c>
      <c r="J2289" s="25">
        <v>0.93069999999999997</v>
      </c>
      <c r="K2289" s="25"/>
      <c r="L2289" s="25">
        <v>0.26100000000000001</v>
      </c>
      <c r="M2289" s="25">
        <v>4.8000000000000001E-2</v>
      </c>
    </row>
    <row r="2290" spans="1:30">
      <c r="A2290" s="82" t="s">
        <v>170</v>
      </c>
      <c r="B2290" s="13" t="s">
        <v>75</v>
      </c>
      <c r="C2290" s="13" t="s">
        <v>182</v>
      </c>
      <c r="D2290" s="13">
        <v>2015</v>
      </c>
      <c r="E2290" s="13">
        <v>2015</v>
      </c>
      <c r="F2290" s="13" t="s">
        <v>100</v>
      </c>
      <c r="G2290" s="23">
        <v>6059</v>
      </c>
      <c r="H2290" s="23">
        <v>13305</v>
      </c>
      <c r="I2290" s="45">
        <v>30134</v>
      </c>
      <c r="J2290" s="25">
        <v>1</v>
      </c>
      <c r="K2290" s="25"/>
      <c r="L2290" s="25">
        <v>0.26100000000000001</v>
      </c>
      <c r="M2290" s="25">
        <v>4.8000000000000001E-2</v>
      </c>
    </row>
    <row r="2291" spans="1:30">
      <c r="A2291" s="48" t="s">
        <v>276</v>
      </c>
      <c r="B2291" s="13" t="s">
        <v>66</v>
      </c>
      <c r="C2291" s="13" t="s">
        <v>183</v>
      </c>
      <c r="D2291" s="13">
        <v>2015</v>
      </c>
      <c r="E2291" s="13">
        <v>2015</v>
      </c>
      <c r="F2291" s="13" t="s">
        <v>100</v>
      </c>
      <c r="G2291" s="110"/>
      <c r="H2291" s="110"/>
      <c r="I2291" s="110"/>
      <c r="J2291" s="111"/>
      <c r="K2291" s="111"/>
      <c r="L2291" s="25">
        <v>0.254</v>
      </c>
      <c r="M2291" s="25">
        <v>5.3999999999999999E-2</v>
      </c>
    </row>
    <row r="2292" spans="1:30">
      <c r="A2292" s="48" t="s">
        <v>171</v>
      </c>
      <c r="B2292" s="13" t="s">
        <v>66</v>
      </c>
      <c r="C2292" s="13" t="s">
        <v>183</v>
      </c>
      <c r="D2292" s="13">
        <v>2015</v>
      </c>
      <c r="E2292" s="13">
        <v>2015</v>
      </c>
      <c r="F2292" s="13" t="s">
        <v>100</v>
      </c>
      <c r="G2292" s="23">
        <v>2116049</v>
      </c>
      <c r="H2292" s="23">
        <v>4457512</v>
      </c>
      <c r="I2292" s="45">
        <v>12565092</v>
      </c>
      <c r="J2292" s="25">
        <v>0.96719999999999995</v>
      </c>
      <c r="K2292" s="25"/>
      <c r="L2292" s="25">
        <v>0.31900000000000001</v>
      </c>
      <c r="M2292" s="25">
        <v>6.5000000000000002E-2</v>
      </c>
      <c r="N2292" s="13"/>
      <c r="O2292" s="13"/>
      <c r="P2292" s="13"/>
      <c r="Q2292" s="13"/>
      <c r="R2292" s="13"/>
      <c r="S2292" s="13"/>
      <c r="T2292" s="13"/>
      <c r="U2292" s="13"/>
      <c r="V2292" s="13"/>
      <c r="W2292" s="13"/>
      <c r="X2292" s="13"/>
      <c r="Y2292" s="13"/>
      <c r="Z2292" s="13"/>
      <c r="AA2292" s="13"/>
      <c r="AB2292" s="13"/>
      <c r="AC2292" s="13"/>
      <c r="AD2292" s="13"/>
    </row>
    <row r="2293" spans="1:30">
      <c r="A2293" s="48" t="s">
        <v>172</v>
      </c>
      <c r="B2293" s="13" t="s">
        <v>74</v>
      </c>
      <c r="C2293" s="13" t="s">
        <v>183</v>
      </c>
      <c r="D2293" s="13">
        <v>2015</v>
      </c>
      <c r="E2293" s="13">
        <v>2015</v>
      </c>
      <c r="F2293" s="13" t="s">
        <v>100</v>
      </c>
      <c r="G2293" s="23">
        <v>61063</v>
      </c>
      <c r="H2293" s="23">
        <v>119509</v>
      </c>
      <c r="I2293" s="45">
        <v>419444</v>
      </c>
      <c r="J2293" s="25">
        <v>0.81469999999999998</v>
      </c>
      <c r="K2293" s="25"/>
      <c r="L2293" s="25">
        <v>1</v>
      </c>
      <c r="M2293" s="25">
        <v>6.7500000000000004E-2</v>
      </c>
    </row>
    <row r="2294" spans="1:30">
      <c r="A2294" s="48" t="s">
        <v>173</v>
      </c>
      <c r="B2294" s="13" t="s">
        <v>75</v>
      </c>
      <c r="C2294" s="13" t="s">
        <v>183</v>
      </c>
      <c r="D2294" s="13">
        <v>2015</v>
      </c>
      <c r="E2294" s="13">
        <v>2015</v>
      </c>
      <c r="F2294" s="13" t="s">
        <v>100</v>
      </c>
      <c r="G2294" s="23">
        <v>99</v>
      </c>
      <c r="H2294" s="23">
        <v>165</v>
      </c>
      <c r="I2294" s="45">
        <v>377</v>
      </c>
      <c r="J2294" s="25">
        <v>1</v>
      </c>
      <c r="K2294" s="25"/>
      <c r="L2294" s="25">
        <v>0.27500000000000002</v>
      </c>
      <c r="M2294" s="25">
        <v>4.5699999999999998E-2</v>
      </c>
    </row>
    <row r="2295" spans="1:30">
      <c r="A2295" s="48" t="s">
        <v>174</v>
      </c>
      <c r="B2295" s="13" t="s">
        <v>75</v>
      </c>
      <c r="C2295" s="13" t="s">
        <v>183</v>
      </c>
      <c r="D2295" s="13">
        <v>2015</v>
      </c>
      <c r="E2295" s="13">
        <v>2015</v>
      </c>
      <c r="F2295" s="13" t="s">
        <v>100</v>
      </c>
      <c r="G2295" s="23">
        <v>1768</v>
      </c>
      <c r="H2295" s="23">
        <v>3380</v>
      </c>
      <c r="I2295" s="45">
        <v>7763</v>
      </c>
      <c r="J2295" s="25">
        <v>0.93940000000000001</v>
      </c>
      <c r="K2295" s="25"/>
      <c r="L2295" s="25">
        <v>0.27500000000000002</v>
      </c>
      <c r="M2295" s="25">
        <v>4.5699999999999998E-2</v>
      </c>
    </row>
    <row r="2296" spans="1:30">
      <c r="A2296" s="48" t="s">
        <v>175</v>
      </c>
      <c r="B2296" s="13" t="s">
        <v>75</v>
      </c>
      <c r="C2296" s="13" t="s">
        <v>183</v>
      </c>
      <c r="D2296" s="13">
        <v>2015</v>
      </c>
      <c r="E2296" s="13">
        <v>2015</v>
      </c>
      <c r="F2296" s="13" t="s">
        <v>100</v>
      </c>
      <c r="G2296" s="23">
        <v>16288</v>
      </c>
      <c r="H2296" s="23">
        <v>31606</v>
      </c>
      <c r="I2296" s="45">
        <v>80051</v>
      </c>
      <c r="J2296" s="25">
        <v>0.89490000000000003</v>
      </c>
      <c r="K2296" s="25"/>
      <c r="L2296" s="25">
        <v>0.27500000000000002</v>
      </c>
      <c r="M2296" s="25">
        <v>4.5699999999999998E-2</v>
      </c>
    </row>
    <row r="2297" spans="1:30">
      <c r="A2297" s="48" t="s">
        <v>176</v>
      </c>
      <c r="B2297" s="13" t="s">
        <v>75</v>
      </c>
      <c r="C2297" s="13" t="s">
        <v>183</v>
      </c>
      <c r="D2297" s="13">
        <v>2015</v>
      </c>
      <c r="E2297" s="13">
        <v>2015</v>
      </c>
      <c r="F2297" s="13" t="s">
        <v>100</v>
      </c>
      <c r="G2297" s="23">
        <v>2941</v>
      </c>
      <c r="H2297" s="23">
        <v>5504</v>
      </c>
      <c r="I2297" s="45">
        <v>11707</v>
      </c>
      <c r="J2297" s="25">
        <v>0.98399999999999999</v>
      </c>
      <c r="K2297" s="25"/>
      <c r="L2297" s="25">
        <v>0.27500000000000002</v>
      </c>
      <c r="M2297" s="25">
        <v>4.5699999999999998E-2</v>
      </c>
    </row>
    <row r="2298" spans="1:30">
      <c r="A2298" s="48" t="s">
        <v>177</v>
      </c>
      <c r="B2298" s="13" t="s">
        <v>75</v>
      </c>
      <c r="C2298" s="13" t="s">
        <v>183</v>
      </c>
      <c r="D2298" s="13">
        <v>2015</v>
      </c>
      <c r="E2298" s="13">
        <v>2015</v>
      </c>
      <c r="F2298" s="13" t="s">
        <v>100</v>
      </c>
      <c r="G2298" s="23">
        <v>739</v>
      </c>
      <c r="H2298" s="23">
        <v>1748</v>
      </c>
      <c r="I2298" s="45">
        <v>8425</v>
      </c>
      <c r="J2298" s="25">
        <v>0.87880000000000003</v>
      </c>
      <c r="K2298" s="25"/>
      <c r="L2298" s="25">
        <v>0.27500000000000002</v>
      </c>
      <c r="M2298" s="25">
        <v>4.5699999999999998E-2</v>
      </c>
    </row>
    <row r="2299" spans="1:30">
      <c r="A2299" s="48" t="s">
        <v>178</v>
      </c>
      <c r="B2299" s="13" t="s">
        <v>74</v>
      </c>
      <c r="C2299" s="13" t="s">
        <v>183</v>
      </c>
      <c r="D2299" s="13">
        <v>2015</v>
      </c>
      <c r="E2299" s="13">
        <v>2015</v>
      </c>
      <c r="F2299" s="13" t="s">
        <v>100</v>
      </c>
      <c r="G2299" s="23">
        <v>35311</v>
      </c>
      <c r="H2299" s="23">
        <v>71256</v>
      </c>
      <c r="I2299" s="45">
        <v>260009</v>
      </c>
      <c r="J2299" s="25">
        <v>0.95669999999999999</v>
      </c>
      <c r="K2299" s="25"/>
      <c r="L2299" s="25">
        <v>0.6</v>
      </c>
      <c r="M2299" s="25">
        <v>3.1199999999999999E-2</v>
      </c>
    </row>
    <row r="2300" spans="1:30">
      <c r="A2300" s="48" t="s">
        <v>179</v>
      </c>
      <c r="B2300" s="13" t="s">
        <v>75</v>
      </c>
      <c r="C2300" s="13" t="s">
        <v>183</v>
      </c>
      <c r="D2300" s="13">
        <v>2015</v>
      </c>
      <c r="E2300" s="13">
        <v>2015</v>
      </c>
      <c r="F2300" s="13" t="s">
        <v>100</v>
      </c>
      <c r="G2300" s="23">
        <v>2482</v>
      </c>
      <c r="H2300" s="23">
        <v>5144</v>
      </c>
      <c r="I2300" s="45">
        <v>11256</v>
      </c>
      <c r="J2300" s="25">
        <v>1</v>
      </c>
      <c r="K2300" s="25"/>
      <c r="L2300" s="25">
        <v>0.27500000000000002</v>
      </c>
      <c r="M2300" s="25">
        <v>4.5699999999999998E-2</v>
      </c>
    </row>
    <row r="2301" spans="1:30">
      <c r="A2301" s="48" t="s">
        <v>180</v>
      </c>
      <c r="B2301" s="13" t="s">
        <v>75</v>
      </c>
      <c r="C2301" s="13" t="s">
        <v>183</v>
      </c>
      <c r="D2301" s="13">
        <v>2015</v>
      </c>
      <c r="E2301" s="13">
        <v>2015</v>
      </c>
      <c r="F2301" s="13" t="s">
        <v>100</v>
      </c>
      <c r="G2301" s="23">
        <v>7312</v>
      </c>
      <c r="H2301" s="23">
        <v>13223</v>
      </c>
      <c r="I2301" s="45">
        <v>37166</v>
      </c>
      <c r="J2301" s="25">
        <v>0.99470000000000003</v>
      </c>
      <c r="K2301" s="25"/>
      <c r="L2301" s="25">
        <v>0.27500000000000002</v>
      </c>
      <c r="M2301" s="25">
        <v>4.5699999999999998E-2</v>
      </c>
    </row>
    <row r="2302" spans="1:30">
      <c r="A2302" s="82" t="s">
        <v>122</v>
      </c>
      <c r="B2302" s="13" t="s">
        <v>74</v>
      </c>
      <c r="C2302" s="13" t="s">
        <v>183</v>
      </c>
      <c r="D2302" s="13">
        <v>2015</v>
      </c>
      <c r="E2302" s="13">
        <v>2015</v>
      </c>
      <c r="F2302" s="13" t="s">
        <v>100</v>
      </c>
      <c r="G2302" s="23">
        <v>97452</v>
      </c>
      <c r="H2302" s="23">
        <v>228861</v>
      </c>
      <c r="I2302" s="45">
        <v>458494</v>
      </c>
      <c r="J2302" s="25">
        <v>0.96550000000000002</v>
      </c>
      <c r="K2302" s="25"/>
      <c r="L2302" s="25">
        <v>0.14299999999999999</v>
      </c>
      <c r="M2302" s="25">
        <v>2.58E-2</v>
      </c>
    </row>
    <row r="2303" spans="1:30">
      <c r="A2303" s="82" t="s">
        <v>123</v>
      </c>
      <c r="B2303" s="13" t="s">
        <v>75</v>
      </c>
      <c r="C2303" s="13" t="s">
        <v>183</v>
      </c>
      <c r="D2303" s="13">
        <v>2015</v>
      </c>
      <c r="E2303" s="13">
        <v>2015</v>
      </c>
      <c r="F2303" s="13" t="s">
        <v>100</v>
      </c>
      <c r="G2303" s="23">
        <v>1497</v>
      </c>
      <c r="H2303" s="23">
        <v>3648</v>
      </c>
      <c r="I2303" s="45">
        <v>11566</v>
      </c>
      <c r="J2303" s="25">
        <v>1</v>
      </c>
      <c r="K2303" s="25"/>
      <c r="L2303" s="25">
        <v>0.27500000000000002</v>
      </c>
      <c r="M2303" s="25">
        <v>4.5699999999999998E-2</v>
      </c>
    </row>
    <row r="2304" spans="1:30">
      <c r="A2304" s="82" t="s">
        <v>124</v>
      </c>
      <c r="B2304" s="13" t="s">
        <v>75</v>
      </c>
      <c r="C2304" s="13" t="s">
        <v>183</v>
      </c>
      <c r="D2304" s="13">
        <v>2015</v>
      </c>
      <c r="E2304" s="13">
        <v>2015</v>
      </c>
      <c r="F2304" s="13" t="s">
        <v>100</v>
      </c>
      <c r="G2304" s="23">
        <v>11817</v>
      </c>
      <c r="H2304" s="23">
        <v>20667</v>
      </c>
      <c r="I2304" s="45">
        <v>49462</v>
      </c>
      <c r="J2304" s="25">
        <v>0.99629999999999996</v>
      </c>
      <c r="K2304" s="25"/>
      <c r="L2304" s="25">
        <v>0.27500000000000002</v>
      </c>
      <c r="M2304" s="25">
        <v>4.5699999999999998E-2</v>
      </c>
    </row>
    <row r="2305" spans="1:13">
      <c r="A2305" s="82" t="s">
        <v>125</v>
      </c>
      <c r="B2305" s="13" t="s">
        <v>75</v>
      </c>
      <c r="C2305" s="13" t="s">
        <v>183</v>
      </c>
      <c r="D2305" s="13">
        <v>2015</v>
      </c>
      <c r="E2305" s="13">
        <v>2015</v>
      </c>
      <c r="F2305" s="13" t="s">
        <v>100</v>
      </c>
      <c r="G2305" s="23">
        <v>16849</v>
      </c>
      <c r="H2305" s="23">
        <v>42032</v>
      </c>
      <c r="I2305" s="45">
        <v>89469</v>
      </c>
      <c r="J2305" s="25">
        <v>0.9486</v>
      </c>
      <c r="K2305" s="25"/>
      <c r="L2305" s="25">
        <v>0.27500000000000002</v>
      </c>
      <c r="M2305" s="25">
        <v>4.5699999999999998E-2</v>
      </c>
    </row>
    <row r="2306" spans="1:13">
      <c r="A2306" s="82" t="s">
        <v>126</v>
      </c>
      <c r="B2306" s="13" t="s">
        <v>75</v>
      </c>
      <c r="C2306" s="13" t="s">
        <v>183</v>
      </c>
      <c r="D2306" s="13">
        <v>2015</v>
      </c>
      <c r="E2306" s="13">
        <v>2015</v>
      </c>
      <c r="F2306" s="13" t="s">
        <v>100</v>
      </c>
      <c r="G2306" s="23">
        <v>1053</v>
      </c>
      <c r="H2306" s="23">
        <v>2084</v>
      </c>
      <c r="I2306" s="45">
        <v>5440</v>
      </c>
      <c r="J2306" s="25">
        <v>0.97960000000000003</v>
      </c>
      <c r="K2306" s="25"/>
      <c r="L2306" s="25">
        <v>0.27500000000000002</v>
      </c>
      <c r="M2306" s="25">
        <v>4.5699999999999998E-2</v>
      </c>
    </row>
    <row r="2307" spans="1:13">
      <c r="A2307" s="82" t="s">
        <v>127</v>
      </c>
      <c r="B2307" s="13" t="s">
        <v>75</v>
      </c>
      <c r="C2307" s="13" t="s">
        <v>183</v>
      </c>
      <c r="D2307" s="13">
        <v>2015</v>
      </c>
      <c r="E2307" s="13">
        <v>2015</v>
      </c>
      <c r="F2307" s="13" t="s">
        <v>100</v>
      </c>
      <c r="G2307" s="23">
        <v>65335</v>
      </c>
      <c r="H2307" s="23">
        <v>154862</v>
      </c>
      <c r="I2307" s="45">
        <v>372153</v>
      </c>
      <c r="J2307" s="25">
        <v>0.99529999999999996</v>
      </c>
      <c r="K2307" s="25"/>
      <c r="L2307" s="25">
        <v>0.188</v>
      </c>
      <c r="M2307" s="25">
        <v>6.4000000000000003E-3</v>
      </c>
    </row>
    <row r="2308" spans="1:13">
      <c r="A2308" s="82" t="s">
        <v>128</v>
      </c>
      <c r="B2308" s="13" t="s">
        <v>75</v>
      </c>
      <c r="C2308" s="13" t="s">
        <v>183</v>
      </c>
      <c r="D2308" s="13">
        <v>2015</v>
      </c>
      <c r="E2308" s="13">
        <v>2015</v>
      </c>
      <c r="F2308" s="13" t="s">
        <v>100</v>
      </c>
      <c r="G2308" s="23">
        <v>10505</v>
      </c>
      <c r="H2308" s="23">
        <v>24532</v>
      </c>
      <c r="I2308" s="45">
        <v>54721</v>
      </c>
      <c r="J2308" s="25">
        <v>0.99609999999999999</v>
      </c>
      <c r="K2308" s="25"/>
      <c r="L2308" s="25">
        <v>0.27500000000000002</v>
      </c>
      <c r="M2308" s="25">
        <v>4.5699999999999998E-2</v>
      </c>
    </row>
    <row r="2309" spans="1:13">
      <c r="A2309" s="82" t="s">
        <v>129</v>
      </c>
      <c r="B2309" s="13" t="s">
        <v>75</v>
      </c>
      <c r="C2309" s="13" t="s">
        <v>183</v>
      </c>
      <c r="D2309" s="13">
        <v>2015</v>
      </c>
      <c r="E2309" s="13">
        <v>2015</v>
      </c>
      <c r="F2309" s="13" t="s">
        <v>100</v>
      </c>
      <c r="G2309" s="23">
        <v>6082</v>
      </c>
      <c r="H2309" s="23">
        <v>11837</v>
      </c>
      <c r="I2309" s="45">
        <v>29496</v>
      </c>
      <c r="J2309" s="25">
        <v>0.96579999999999999</v>
      </c>
      <c r="K2309" s="25"/>
      <c r="L2309" s="25">
        <v>0.27500000000000002</v>
      </c>
      <c r="M2309" s="25">
        <v>4.5699999999999998E-2</v>
      </c>
    </row>
    <row r="2310" spans="1:13">
      <c r="A2310" s="82" t="s">
        <v>130</v>
      </c>
      <c r="B2310" s="13" t="s">
        <v>75</v>
      </c>
      <c r="C2310" s="13" t="s">
        <v>183</v>
      </c>
      <c r="D2310" s="13">
        <v>2015</v>
      </c>
      <c r="E2310" s="13">
        <v>2015</v>
      </c>
      <c r="F2310" s="13" t="s">
        <v>100</v>
      </c>
      <c r="G2310" s="23">
        <v>1545</v>
      </c>
      <c r="H2310" s="23">
        <v>3179</v>
      </c>
      <c r="I2310" s="45">
        <v>7403</v>
      </c>
      <c r="J2310" s="25">
        <v>0.91890000000000005</v>
      </c>
      <c r="K2310" s="25"/>
      <c r="L2310" s="25">
        <v>0.27500000000000002</v>
      </c>
      <c r="M2310" s="25">
        <v>4.5699999999999998E-2</v>
      </c>
    </row>
    <row r="2311" spans="1:13">
      <c r="A2311" s="82" t="s">
        <v>131</v>
      </c>
      <c r="B2311" s="13" t="s">
        <v>76</v>
      </c>
      <c r="C2311" s="13" t="s">
        <v>183</v>
      </c>
      <c r="D2311" s="13">
        <v>2015</v>
      </c>
      <c r="E2311" s="13">
        <v>2015</v>
      </c>
      <c r="F2311" s="13" t="s">
        <v>100</v>
      </c>
      <c r="G2311" s="23">
        <v>586247</v>
      </c>
      <c r="H2311" s="23">
        <v>1182492</v>
      </c>
      <c r="I2311" s="45">
        <v>3693763</v>
      </c>
      <c r="J2311" s="25">
        <v>0.97019999999999995</v>
      </c>
      <c r="K2311" s="25"/>
      <c r="L2311" s="25">
        <v>0.432</v>
      </c>
      <c r="M2311" s="25">
        <v>5.8299999999999998E-2</v>
      </c>
    </row>
    <row r="2312" spans="1:13">
      <c r="A2312" s="82" t="s">
        <v>132</v>
      </c>
      <c r="B2312" s="13" t="s">
        <v>75</v>
      </c>
      <c r="C2312" s="13" t="s">
        <v>183</v>
      </c>
      <c r="D2312" s="13">
        <v>2015</v>
      </c>
      <c r="E2312" s="13">
        <v>2015</v>
      </c>
      <c r="F2312" s="13" t="s">
        <v>100</v>
      </c>
      <c r="G2312" s="23">
        <v>12080</v>
      </c>
      <c r="H2312" s="23">
        <v>29839</v>
      </c>
      <c r="I2312" s="45">
        <v>68801</v>
      </c>
      <c r="J2312" s="25">
        <v>0.98939999999999995</v>
      </c>
      <c r="K2312" s="25"/>
      <c r="L2312" s="25">
        <v>0.27500000000000002</v>
      </c>
      <c r="M2312" s="25">
        <v>4.5699999999999998E-2</v>
      </c>
    </row>
    <row r="2313" spans="1:13">
      <c r="A2313" s="82" t="s">
        <v>133</v>
      </c>
      <c r="B2313" s="13" t="s">
        <v>75</v>
      </c>
      <c r="C2313" s="13" t="s">
        <v>183</v>
      </c>
      <c r="D2313" s="13">
        <v>2015</v>
      </c>
      <c r="E2313" s="13">
        <v>2015</v>
      </c>
      <c r="F2313" s="13" t="s">
        <v>100</v>
      </c>
      <c r="G2313" s="23">
        <v>6407</v>
      </c>
      <c r="H2313" s="23">
        <v>10528</v>
      </c>
      <c r="I2313" s="45">
        <v>42703</v>
      </c>
      <c r="J2313" s="25">
        <v>0.9859</v>
      </c>
      <c r="K2313" s="25"/>
      <c r="L2313" s="25">
        <v>0.27500000000000002</v>
      </c>
      <c r="M2313" s="25">
        <v>4.5699999999999998E-2</v>
      </c>
    </row>
    <row r="2314" spans="1:13">
      <c r="A2314" s="82" t="s">
        <v>134</v>
      </c>
      <c r="B2314" s="13" t="s">
        <v>75</v>
      </c>
      <c r="C2314" s="13" t="s">
        <v>183</v>
      </c>
      <c r="D2314" s="13">
        <v>2015</v>
      </c>
      <c r="E2314" s="13">
        <v>2015</v>
      </c>
      <c r="F2314" s="13" t="s">
        <v>100</v>
      </c>
      <c r="G2314" s="23">
        <v>1115</v>
      </c>
      <c r="H2314" s="23">
        <v>2136</v>
      </c>
      <c r="I2314" s="45">
        <v>4777</v>
      </c>
      <c r="J2314" s="25">
        <v>0.9778</v>
      </c>
      <c r="K2314" s="25"/>
      <c r="L2314" s="25">
        <v>0.27500000000000002</v>
      </c>
      <c r="M2314" s="25">
        <v>4.5699999999999998E-2</v>
      </c>
    </row>
    <row r="2315" spans="1:13">
      <c r="A2315" s="82" t="s">
        <v>135</v>
      </c>
      <c r="B2315" s="13" t="s">
        <v>75</v>
      </c>
      <c r="C2315" s="13" t="s">
        <v>183</v>
      </c>
      <c r="D2315" s="13">
        <v>2015</v>
      </c>
      <c r="E2315" s="13">
        <v>2015</v>
      </c>
      <c r="F2315" s="13" t="s">
        <v>100</v>
      </c>
      <c r="G2315" s="23">
        <v>7036</v>
      </c>
      <c r="H2315" s="23">
        <v>13070</v>
      </c>
      <c r="I2315" s="45">
        <v>39047</v>
      </c>
      <c r="J2315" s="25">
        <v>0.99450000000000005</v>
      </c>
      <c r="K2315" s="25"/>
      <c r="L2315" s="25">
        <v>0.27500000000000002</v>
      </c>
      <c r="M2315" s="25">
        <v>4.5699999999999998E-2</v>
      </c>
    </row>
    <row r="2316" spans="1:13">
      <c r="A2316" s="82" t="s">
        <v>136</v>
      </c>
      <c r="B2316" s="13" t="s">
        <v>75</v>
      </c>
      <c r="C2316" s="13" t="s">
        <v>183</v>
      </c>
      <c r="D2316" s="13">
        <v>2015</v>
      </c>
      <c r="E2316" s="13">
        <v>2015</v>
      </c>
      <c r="F2316" s="13" t="s">
        <v>100</v>
      </c>
      <c r="G2316" s="23">
        <v>25041</v>
      </c>
      <c r="H2316" s="23">
        <v>58606</v>
      </c>
      <c r="I2316" s="45">
        <v>133829</v>
      </c>
      <c r="J2316" s="25">
        <v>0.97260000000000002</v>
      </c>
      <c r="K2316" s="25"/>
      <c r="L2316" s="25">
        <v>0.5</v>
      </c>
      <c r="M2316" s="25">
        <v>1.6500000000000001E-2</v>
      </c>
    </row>
    <row r="2317" spans="1:13">
      <c r="A2317" s="82" t="s">
        <v>137</v>
      </c>
      <c r="B2317" s="13" t="s">
        <v>75</v>
      </c>
      <c r="C2317" s="13" t="s">
        <v>183</v>
      </c>
      <c r="D2317" s="13">
        <v>2015</v>
      </c>
      <c r="E2317" s="13">
        <v>2015</v>
      </c>
      <c r="F2317" s="13" t="s">
        <v>100</v>
      </c>
      <c r="G2317" s="23">
        <v>473</v>
      </c>
      <c r="H2317" s="23">
        <v>1040</v>
      </c>
      <c r="I2317" s="45">
        <v>3167</v>
      </c>
      <c r="J2317" s="25">
        <v>1</v>
      </c>
      <c r="K2317" s="25"/>
      <c r="L2317" s="25">
        <v>0.27500000000000002</v>
      </c>
      <c r="M2317" s="25">
        <v>4.5699999999999998E-2</v>
      </c>
    </row>
    <row r="2318" spans="1:13">
      <c r="A2318" s="82" t="s">
        <v>138</v>
      </c>
      <c r="B2318" s="13" t="s">
        <v>75</v>
      </c>
      <c r="C2318" s="13" t="s">
        <v>183</v>
      </c>
      <c r="D2318" s="13">
        <v>2015</v>
      </c>
      <c r="E2318" s="13">
        <v>2015</v>
      </c>
      <c r="F2318" s="13" t="s">
        <v>100</v>
      </c>
      <c r="G2318" s="23">
        <v>517</v>
      </c>
      <c r="H2318" s="23">
        <v>857</v>
      </c>
      <c r="I2318" s="45">
        <v>3546</v>
      </c>
      <c r="J2318" s="25">
        <v>1</v>
      </c>
      <c r="K2318" s="25"/>
      <c r="L2318" s="25">
        <v>0.27500000000000002</v>
      </c>
      <c r="M2318" s="25">
        <v>4.5699999999999998E-2</v>
      </c>
    </row>
    <row r="2319" spans="1:13">
      <c r="A2319" s="82" t="s">
        <v>139</v>
      </c>
      <c r="B2319" s="13" t="s">
        <v>75</v>
      </c>
      <c r="C2319" s="13" t="s">
        <v>183</v>
      </c>
      <c r="D2319" s="13">
        <v>2015</v>
      </c>
      <c r="E2319" s="13">
        <v>2015</v>
      </c>
      <c r="F2319" s="13" t="s">
        <v>100</v>
      </c>
      <c r="G2319" s="23">
        <v>24295</v>
      </c>
      <c r="H2319" s="23">
        <v>54840</v>
      </c>
      <c r="I2319" s="45">
        <v>167195</v>
      </c>
      <c r="J2319" s="25">
        <v>0.99909999999999999</v>
      </c>
      <c r="K2319" s="25"/>
      <c r="L2319" s="25">
        <v>0.14299999999999999</v>
      </c>
      <c r="M2319" s="25">
        <v>7.4800000000000005E-2</v>
      </c>
    </row>
    <row r="2320" spans="1:13">
      <c r="A2320" s="82" t="s">
        <v>140</v>
      </c>
      <c r="B2320" s="13" t="s">
        <v>75</v>
      </c>
      <c r="C2320" s="13" t="s">
        <v>183</v>
      </c>
      <c r="D2320" s="13">
        <v>2015</v>
      </c>
      <c r="E2320" s="13">
        <v>2015</v>
      </c>
      <c r="F2320" s="13" t="s">
        <v>100</v>
      </c>
      <c r="G2320" s="23">
        <v>3653</v>
      </c>
      <c r="H2320" s="23">
        <v>7614</v>
      </c>
      <c r="I2320" s="45">
        <v>31350</v>
      </c>
      <c r="J2320" s="25">
        <v>0.98870000000000002</v>
      </c>
      <c r="K2320" s="25"/>
      <c r="L2320" s="25">
        <v>0.27500000000000002</v>
      </c>
      <c r="M2320" s="25">
        <v>4.5699999999999998E-2</v>
      </c>
    </row>
    <row r="2321" spans="1:13">
      <c r="A2321" s="82" t="s">
        <v>141</v>
      </c>
      <c r="B2321" s="13" t="s">
        <v>75</v>
      </c>
      <c r="C2321" s="13" t="s">
        <v>183</v>
      </c>
      <c r="D2321" s="13">
        <v>2015</v>
      </c>
      <c r="E2321" s="13">
        <v>2015</v>
      </c>
      <c r="F2321" s="13" t="s">
        <v>100</v>
      </c>
      <c r="G2321" s="23">
        <v>4248</v>
      </c>
      <c r="H2321" s="23">
        <v>7695</v>
      </c>
      <c r="I2321" s="45">
        <v>23782</v>
      </c>
      <c r="J2321" s="25">
        <v>0.96450000000000002</v>
      </c>
      <c r="K2321" s="25"/>
      <c r="L2321" s="25">
        <v>0.27500000000000002</v>
      </c>
      <c r="M2321" s="25">
        <v>4.5699999999999998E-2</v>
      </c>
    </row>
    <row r="2322" spans="1:13">
      <c r="A2322" s="82" t="s">
        <v>142</v>
      </c>
      <c r="B2322" s="13" t="s">
        <v>74</v>
      </c>
      <c r="C2322" s="13" t="s">
        <v>183</v>
      </c>
      <c r="D2322" s="13">
        <v>2015</v>
      </c>
      <c r="E2322" s="13">
        <v>2015</v>
      </c>
      <c r="F2322" s="13" t="s">
        <v>100</v>
      </c>
      <c r="G2322" s="23">
        <v>121176</v>
      </c>
      <c r="H2322" s="23">
        <v>254534</v>
      </c>
      <c r="I2322" s="45">
        <v>850399</v>
      </c>
      <c r="J2322" s="25">
        <v>0.98260000000000003</v>
      </c>
      <c r="K2322" s="25"/>
      <c r="L2322" s="25">
        <v>0.45500000000000002</v>
      </c>
      <c r="M2322" s="25">
        <v>3.3000000000000002E-2</v>
      </c>
    </row>
    <row r="2323" spans="1:13">
      <c r="A2323" s="82" t="s">
        <v>143</v>
      </c>
      <c r="B2323" s="13" t="s">
        <v>74</v>
      </c>
      <c r="C2323" s="13" t="s">
        <v>183</v>
      </c>
      <c r="D2323" s="13">
        <v>2015</v>
      </c>
      <c r="E2323" s="13">
        <v>2015</v>
      </c>
      <c r="F2323" s="13" t="s">
        <v>100</v>
      </c>
      <c r="G2323" s="23">
        <v>9362</v>
      </c>
      <c r="H2323" s="23">
        <v>18421</v>
      </c>
      <c r="I2323" s="45">
        <v>61333</v>
      </c>
      <c r="J2323" s="25">
        <v>0.95499999999999996</v>
      </c>
      <c r="K2323" s="25"/>
      <c r="L2323" s="25">
        <v>0.27500000000000002</v>
      </c>
      <c r="M2323" s="25">
        <v>4.5699999999999998E-2</v>
      </c>
    </row>
    <row r="2324" spans="1:13">
      <c r="A2324" s="82" t="s">
        <v>144</v>
      </c>
      <c r="B2324" s="13" t="s">
        <v>75</v>
      </c>
      <c r="C2324" s="13" t="s">
        <v>183</v>
      </c>
      <c r="D2324" s="13">
        <v>2015</v>
      </c>
      <c r="E2324" s="13">
        <v>2015</v>
      </c>
      <c r="F2324" s="13" t="s">
        <v>100</v>
      </c>
      <c r="G2324" s="23">
        <v>1108</v>
      </c>
      <c r="H2324" s="23">
        <v>2069</v>
      </c>
      <c r="I2324" s="45">
        <v>5636</v>
      </c>
      <c r="J2324" s="25">
        <v>1</v>
      </c>
      <c r="K2324" s="25"/>
      <c r="L2324" s="25">
        <v>0.27500000000000002</v>
      </c>
      <c r="M2324" s="25">
        <v>4.5699999999999998E-2</v>
      </c>
    </row>
    <row r="2325" spans="1:13">
      <c r="A2325" s="82" t="s">
        <v>145</v>
      </c>
      <c r="B2325" s="13" t="s">
        <v>75</v>
      </c>
      <c r="C2325" s="13" t="s">
        <v>183</v>
      </c>
      <c r="D2325" s="13">
        <v>2015</v>
      </c>
      <c r="E2325" s="13">
        <v>2015</v>
      </c>
      <c r="F2325" s="13" t="s">
        <v>100</v>
      </c>
      <c r="G2325" s="23">
        <v>126279</v>
      </c>
      <c r="H2325" s="23">
        <v>289452</v>
      </c>
      <c r="I2325" s="45">
        <v>785035</v>
      </c>
      <c r="J2325" s="25">
        <v>0.998</v>
      </c>
      <c r="K2325" s="25"/>
      <c r="L2325" s="25">
        <v>0.16200000000000001</v>
      </c>
      <c r="M2325" s="25">
        <v>7.7399999999999997E-2</v>
      </c>
    </row>
    <row r="2326" spans="1:13">
      <c r="A2326" s="82" t="s">
        <v>146</v>
      </c>
      <c r="B2326" s="13" t="s">
        <v>74</v>
      </c>
      <c r="C2326" s="13" t="s">
        <v>183</v>
      </c>
      <c r="D2326" s="13">
        <v>2015</v>
      </c>
      <c r="E2326" s="13">
        <v>2015</v>
      </c>
      <c r="F2326" s="13" t="s">
        <v>100</v>
      </c>
      <c r="G2326" s="23">
        <v>103740</v>
      </c>
      <c r="H2326" s="23">
        <v>218762</v>
      </c>
      <c r="I2326" s="45">
        <v>528186</v>
      </c>
      <c r="J2326" s="25">
        <v>0.99329999999999996</v>
      </c>
      <c r="K2326" s="25"/>
      <c r="L2326" s="25">
        <v>0.6</v>
      </c>
      <c r="M2326" s="25">
        <v>0</v>
      </c>
    </row>
    <row r="2327" spans="1:13">
      <c r="A2327" s="82" t="s">
        <v>147</v>
      </c>
      <c r="B2327" s="13" t="s">
        <v>75</v>
      </c>
      <c r="C2327" s="13" t="s">
        <v>183</v>
      </c>
      <c r="D2327" s="13">
        <v>2015</v>
      </c>
      <c r="E2327" s="13">
        <v>2015</v>
      </c>
      <c r="F2327" s="13" t="s">
        <v>100</v>
      </c>
      <c r="G2327" s="23">
        <v>2798</v>
      </c>
      <c r="H2327" s="23">
        <v>6296</v>
      </c>
      <c r="I2327" s="45">
        <v>17663</v>
      </c>
      <c r="J2327" s="25">
        <v>1</v>
      </c>
      <c r="K2327" s="25"/>
      <c r="L2327" s="25">
        <v>0.27500000000000002</v>
      </c>
      <c r="M2327" s="25">
        <v>4.5699999999999998E-2</v>
      </c>
    </row>
    <row r="2328" spans="1:13">
      <c r="A2328" s="82" t="s">
        <v>148</v>
      </c>
      <c r="B2328" s="13" t="s">
        <v>75</v>
      </c>
      <c r="C2328" s="13" t="s">
        <v>183</v>
      </c>
      <c r="D2328" s="13">
        <v>2015</v>
      </c>
      <c r="E2328" s="13">
        <v>2015</v>
      </c>
      <c r="F2328" s="13" t="s">
        <v>100</v>
      </c>
      <c r="G2328" s="23">
        <v>177716</v>
      </c>
      <c r="H2328" s="23">
        <v>397914</v>
      </c>
      <c r="I2328" s="45">
        <v>831166</v>
      </c>
      <c r="J2328" s="25">
        <v>0.99990000000000001</v>
      </c>
      <c r="K2328" s="25"/>
      <c r="L2328" s="25">
        <v>9.0999999999999998E-2</v>
      </c>
      <c r="M2328" s="25">
        <v>5.5800000000000002E-2</v>
      </c>
    </row>
    <row r="2329" spans="1:13">
      <c r="A2329" s="82" t="s">
        <v>149</v>
      </c>
      <c r="B2329" s="13" t="s">
        <v>74</v>
      </c>
      <c r="C2329" s="13" t="s">
        <v>183</v>
      </c>
      <c r="D2329" s="13">
        <v>2015</v>
      </c>
      <c r="E2329" s="13">
        <v>2015</v>
      </c>
      <c r="F2329" s="13" t="s">
        <v>100</v>
      </c>
      <c r="G2329" s="23">
        <v>141036</v>
      </c>
      <c r="H2329" s="23">
        <v>288873</v>
      </c>
      <c r="I2329" s="45">
        <v>834440</v>
      </c>
      <c r="J2329" s="25">
        <v>0.91010000000000002</v>
      </c>
      <c r="K2329" s="25"/>
      <c r="L2329" s="25">
        <v>0.5</v>
      </c>
      <c r="M2329" s="25">
        <v>7.7000000000000002E-3</v>
      </c>
    </row>
    <row r="2330" spans="1:13">
      <c r="A2330" s="82" t="s">
        <v>150</v>
      </c>
      <c r="B2330" s="13" t="s">
        <v>74</v>
      </c>
      <c r="C2330" s="13" t="s">
        <v>183</v>
      </c>
      <c r="D2330" s="13">
        <v>2015</v>
      </c>
      <c r="E2330" s="13">
        <v>2015</v>
      </c>
      <c r="F2330" s="13" t="s">
        <v>100</v>
      </c>
      <c r="G2330" s="23">
        <v>33422</v>
      </c>
      <c r="H2330" s="23">
        <v>51166</v>
      </c>
      <c r="I2330" s="45">
        <v>221350</v>
      </c>
      <c r="J2330" s="25">
        <v>0.96730000000000005</v>
      </c>
      <c r="K2330" s="25"/>
      <c r="L2330" s="25">
        <v>0.8</v>
      </c>
      <c r="M2330" s="25">
        <v>8.48E-2</v>
      </c>
    </row>
    <row r="2331" spans="1:13">
      <c r="A2331" s="82" t="s">
        <v>151</v>
      </c>
      <c r="B2331" s="13" t="s">
        <v>75</v>
      </c>
      <c r="C2331" s="13" t="s">
        <v>183</v>
      </c>
      <c r="D2331" s="13">
        <v>2015</v>
      </c>
      <c r="E2331" s="13">
        <v>2015</v>
      </c>
      <c r="F2331" s="13" t="s">
        <v>100</v>
      </c>
      <c r="G2331" s="23">
        <v>52834</v>
      </c>
      <c r="H2331" s="23">
        <v>121802</v>
      </c>
      <c r="I2331" s="45">
        <v>285604</v>
      </c>
      <c r="J2331" s="25">
        <v>0.99250000000000005</v>
      </c>
      <c r="K2331" s="25"/>
      <c r="L2331" s="25">
        <v>0</v>
      </c>
      <c r="M2331" s="25">
        <v>1.78E-2</v>
      </c>
    </row>
    <row r="2332" spans="1:13">
      <c r="A2332" s="82" t="s">
        <v>152</v>
      </c>
      <c r="B2332" s="13" t="s">
        <v>74</v>
      </c>
      <c r="C2332" s="13" t="s">
        <v>183</v>
      </c>
      <c r="D2332" s="13">
        <v>2015</v>
      </c>
      <c r="E2332" s="13">
        <v>2015</v>
      </c>
      <c r="F2332" s="13" t="s">
        <v>100</v>
      </c>
      <c r="G2332" s="23">
        <v>9977</v>
      </c>
      <c r="H2332" s="23">
        <v>18523</v>
      </c>
      <c r="I2332" s="45">
        <v>59547</v>
      </c>
      <c r="J2332" s="25">
        <v>0.98499999999999999</v>
      </c>
      <c r="K2332" s="25"/>
      <c r="L2332" s="25">
        <v>0.27500000000000002</v>
      </c>
      <c r="M2332" s="25">
        <v>4.5699999999999998E-2</v>
      </c>
    </row>
    <row r="2333" spans="1:13">
      <c r="A2333" s="82" t="s">
        <v>153</v>
      </c>
      <c r="B2333" s="13" t="s">
        <v>74</v>
      </c>
      <c r="C2333" s="13" t="s">
        <v>183</v>
      </c>
      <c r="D2333" s="13">
        <v>2015</v>
      </c>
      <c r="E2333" s="13">
        <v>2015</v>
      </c>
      <c r="F2333" s="13" t="s">
        <v>100</v>
      </c>
      <c r="G2333" s="23">
        <v>16136</v>
      </c>
      <c r="H2333" s="23">
        <v>31984</v>
      </c>
      <c r="I2333" s="45">
        <v>148552</v>
      </c>
      <c r="J2333" s="25">
        <v>0.98509999999999998</v>
      </c>
      <c r="K2333" s="25"/>
      <c r="L2333" s="25">
        <v>0.27500000000000002</v>
      </c>
      <c r="M2333" s="25">
        <v>4.5699999999999998E-2</v>
      </c>
    </row>
    <row r="2334" spans="1:13">
      <c r="A2334" s="82" t="s">
        <v>154</v>
      </c>
      <c r="B2334" s="13" t="s">
        <v>74</v>
      </c>
      <c r="C2334" s="13" t="s">
        <v>183</v>
      </c>
      <c r="D2334" s="13">
        <v>2015</v>
      </c>
      <c r="E2334" s="13">
        <v>2015</v>
      </c>
      <c r="F2334" s="13" t="s">
        <v>100</v>
      </c>
      <c r="G2334" s="23">
        <v>17397</v>
      </c>
      <c r="H2334" s="23">
        <v>37994</v>
      </c>
      <c r="I2334" s="45">
        <v>131306</v>
      </c>
      <c r="J2334" s="25">
        <v>0.87139999999999995</v>
      </c>
      <c r="K2334" s="25"/>
      <c r="L2334" s="25">
        <v>0.27500000000000002</v>
      </c>
      <c r="M2334" s="25">
        <v>4.5699999999999998E-2</v>
      </c>
    </row>
    <row r="2335" spans="1:13">
      <c r="A2335" s="82" t="s">
        <v>155</v>
      </c>
      <c r="B2335" s="13" t="s">
        <v>74</v>
      </c>
      <c r="C2335" s="13" t="s">
        <v>183</v>
      </c>
      <c r="D2335" s="13">
        <v>2015</v>
      </c>
      <c r="E2335" s="13">
        <v>2015</v>
      </c>
      <c r="F2335" s="13" t="s">
        <v>100</v>
      </c>
      <c r="G2335" s="23">
        <v>55629</v>
      </c>
      <c r="H2335" s="23">
        <v>112501</v>
      </c>
      <c r="I2335" s="45">
        <v>424842</v>
      </c>
      <c r="J2335" s="25">
        <v>0.96719999999999995</v>
      </c>
      <c r="K2335" s="25"/>
      <c r="L2335" s="25">
        <v>0.57099999999999995</v>
      </c>
      <c r="M2335" s="25">
        <v>1.9099999999999999E-2</v>
      </c>
    </row>
    <row r="2336" spans="1:13">
      <c r="A2336" s="82" t="s">
        <v>156</v>
      </c>
      <c r="B2336" s="13" t="s">
        <v>74</v>
      </c>
      <c r="C2336" s="13" t="s">
        <v>183</v>
      </c>
      <c r="D2336" s="13">
        <v>2015</v>
      </c>
      <c r="E2336" s="13">
        <v>2015</v>
      </c>
      <c r="F2336" s="13" t="s">
        <v>100</v>
      </c>
      <c r="G2336" s="23">
        <v>13628</v>
      </c>
      <c r="H2336" s="23">
        <v>26056</v>
      </c>
      <c r="I2336" s="45">
        <v>75019</v>
      </c>
      <c r="J2336" s="25">
        <v>0.93130000000000002</v>
      </c>
      <c r="K2336" s="25"/>
      <c r="L2336" s="25">
        <v>0.27500000000000002</v>
      </c>
      <c r="M2336" s="25">
        <v>4.5699999999999998E-2</v>
      </c>
    </row>
    <row r="2337" spans="1:30">
      <c r="A2337" s="82" t="s">
        <v>157</v>
      </c>
      <c r="B2337" s="13" t="s">
        <v>75</v>
      </c>
      <c r="C2337" s="13" t="s">
        <v>183</v>
      </c>
      <c r="D2337" s="13">
        <v>2015</v>
      </c>
      <c r="E2337" s="13">
        <v>2015</v>
      </c>
      <c r="F2337" s="13" t="s">
        <v>100</v>
      </c>
      <c r="G2337" s="23">
        <v>13017</v>
      </c>
      <c r="H2337" s="23">
        <v>25029</v>
      </c>
      <c r="I2337" s="45">
        <v>64395</v>
      </c>
      <c r="J2337" s="25">
        <v>0.95079999999999998</v>
      </c>
      <c r="K2337" s="25"/>
      <c r="L2337" s="25">
        <v>0.27500000000000002</v>
      </c>
      <c r="M2337" s="25">
        <v>4.5699999999999998E-2</v>
      </c>
    </row>
    <row r="2338" spans="1:30">
      <c r="A2338" s="82" t="s">
        <v>158</v>
      </c>
      <c r="B2338" s="13" t="s">
        <v>75</v>
      </c>
      <c r="C2338" s="13" t="s">
        <v>183</v>
      </c>
      <c r="D2338" s="13">
        <v>2015</v>
      </c>
      <c r="E2338" s="13">
        <v>2015</v>
      </c>
      <c r="F2338" s="13" t="s">
        <v>100</v>
      </c>
      <c r="G2338" s="23">
        <v>179</v>
      </c>
      <c r="H2338" s="23">
        <v>320</v>
      </c>
      <c r="I2338" s="45">
        <v>814</v>
      </c>
      <c r="J2338" s="25">
        <v>1</v>
      </c>
      <c r="K2338" s="25"/>
      <c r="L2338" s="25">
        <v>0.27500000000000002</v>
      </c>
      <c r="M2338" s="25">
        <v>4.5699999999999998E-2</v>
      </c>
    </row>
    <row r="2339" spans="1:30">
      <c r="A2339" s="82" t="s">
        <v>159</v>
      </c>
      <c r="B2339" s="13" t="s">
        <v>75</v>
      </c>
      <c r="C2339" s="13" t="s">
        <v>183</v>
      </c>
      <c r="D2339" s="13">
        <v>2015</v>
      </c>
      <c r="E2339" s="13">
        <v>2015</v>
      </c>
      <c r="F2339" s="13" t="s">
        <v>100</v>
      </c>
      <c r="G2339" s="23">
        <v>3255</v>
      </c>
      <c r="H2339" s="23">
        <v>7078</v>
      </c>
      <c r="I2339" s="45">
        <v>16773</v>
      </c>
      <c r="J2339" s="25">
        <v>1</v>
      </c>
      <c r="K2339" s="25"/>
      <c r="L2339" s="25">
        <v>0.27500000000000002</v>
      </c>
      <c r="M2339" s="25">
        <v>4.5699999999999998E-2</v>
      </c>
    </row>
    <row r="2340" spans="1:30">
      <c r="A2340" s="82" t="s">
        <v>160</v>
      </c>
      <c r="B2340" s="13" t="s">
        <v>74</v>
      </c>
      <c r="C2340" s="13" t="s">
        <v>183</v>
      </c>
      <c r="D2340" s="13">
        <v>2015</v>
      </c>
      <c r="E2340" s="13">
        <v>2015</v>
      </c>
      <c r="F2340" s="13" t="s">
        <v>100</v>
      </c>
      <c r="G2340" s="23">
        <v>22470</v>
      </c>
      <c r="H2340" s="23">
        <v>43481</v>
      </c>
      <c r="I2340" s="45">
        <v>116013</v>
      </c>
      <c r="J2340" s="25">
        <v>0.94889999999999997</v>
      </c>
      <c r="K2340" s="25"/>
      <c r="L2340" s="25">
        <v>1</v>
      </c>
      <c r="M2340" s="25">
        <v>2.41E-2</v>
      </c>
    </row>
    <row r="2341" spans="1:30">
      <c r="A2341" s="82" t="s">
        <v>161</v>
      </c>
      <c r="B2341" s="13" t="s">
        <v>74</v>
      </c>
      <c r="C2341" s="13" t="s">
        <v>183</v>
      </c>
      <c r="D2341" s="13">
        <v>2015</v>
      </c>
      <c r="E2341" s="13">
        <v>2015</v>
      </c>
      <c r="F2341" s="13" t="s">
        <v>100</v>
      </c>
      <c r="G2341" s="23">
        <v>20083</v>
      </c>
      <c r="H2341" s="23">
        <v>36101</v>
      </c>
      <c r="I2341" s="45">
        <v>121893</v>
      </c>
      <c r="J2341" s="25">
        <v>0.92320000000000002</v>
      </c>
      <c r="K2341" s="25"/>
      <c r="L2341" s="25">
        <v>0.27500000000000002</v>
      </c>
      <c r="M2341" s="25">
        <v>4.5699999999999998E-2</v>
      </c>
    </row>
    <row r="2342" spans="1:30">
      <c r="A2342" s="82" t="s">
        <v>162</v>
      </c>
      <c r="B2342" s="13" t="s">
        <v>75</v>
      </c>
      <c r="C2342" s="13" t="s">
        <v>183</v>
      </c>
      <c r="D2342" s="13">
        <v>2015</v>
      </c>
      <c r="E2342" s="13">
        <v>2015</v>
      </c>
      <c r="F2342" s="13" t="s">
        <v>100</v>
      </c>
      <c r="G2342" s="23">
        <v>42979</v>
      </c>
      <c r="H2342" s="23">
        <v>92061</v>
      </c>
      <c r="I2342" s="45">
        <v>225886</v>
      </c>
      <c r="J2342" s="25">
        <v>0.9556</v>
      </c>
      <c r="K2342" s="25"/>
      <c r="L2342" s="25">
        <v>0.2</v>
      </c>
      <c r="M2342" s="25">
        <v>1.2699999999999999E-2</v>
      </c>
    </row>
    <row r="2343" spans="1:30">
      <c r="A2343" s="82" t="s">
        <v>163</v>
      </c>
      <c r="B2343" s="13" t="s">
        <v>75</v>
      </c>
      <c r="C2343" s="13" t="s">
        <v>183</v>
      </c>
      <c r="D2343" s="13">
        <v>2015</v>
      </c>
      <c r="E2343" s="13">
        <v>2015</v>
      </c>
      <c r="F2343" s="13" t="s">
        <v>100</v>
      </c>
      <c r="G2343" s="23">
        <v>5597</v>
      </c>
      <c r="H2343" s="23">
        <v>12980</v>
      </c>
      <c r="I2343" s="45">
        <v>39540</v>
      </c>
      <c r="J2343" s="25">
        <v>0.97209999999999996</v>
      </c>
      <c r="K2343" s="25"/>
      <c r="L2343" s="25">
        <v>0.27500000000000002</v>
      </c>
      <c r="M2343" s="25">
        <v>4.5699999999999998E-2</v>
      </c>
    </row>
    <row r="2344" spans="1:30">
      <c r="A2344" s="82" t="s">
        <v>164</v>
      </c>
      <c r="B2344" s="13" t="s">
        <v>75</v>
      </c>
      <c r="C2344" s="13" t="s">
        <v>183</v>
      </c>
      <c r="D2344" s="13">
        <v>2015</v>
      </c>
      <c r="E2344" s="13">
        <v>2015</v>
      </c>
      <c r="F2344" s="13" t="s">
        <v>100</v>
      </c>
      <c r="G2344" s="23">
        <v>4719</v>
      </c>
      <c r="H2344" s="23">
        <v>10276</v>
      </c>
      <c r="I2344" s="45">
        <v>26747</v>
      </c>
      <c r="J2344" s="25">
        <v>0.97350000000000003</v>
      </c>
      <c r="K2344" s="25"/>
      <c r="L2344" s="25">
        <v>0.27500000000000002</v>
      </c>
      <c r="M2344" s="25">
        <v>4.5699999999999998E-2</v>
      </c>
    </row>
    <row r="2345" spans="1:30">
      <c r="A2345" s="82" t="s">
        <v>165</v>
      </c>
      <c r="B2345" s="13" t="s">
        <v>75</v>
      </c>
      <c r="C2345" s="13" t="s">
        <v>183</v>
      </c>
      <c r="D2345" s="13">
        <v>2015</v>
      </c>
      <c r="E2345" s="13">
        <v>2015</v>
      </c>
      <c r="F2345" s="13" t="s">
        <v>100</v>
      </c>
      <c r="G2345" s="23">
        <v>1000</v>
      </c>
      <c r="H2345" s="23">
        <v>1794</v>
      </c>
      <c r="I2345" s="45">
        <v>4886</v>
      </c>
      <c r="J2345" s="25">
        <v>0.94120000000000004</v>
      </c>
      <c r="K2345" s="25"/>
      <c r="L2345" s="25">
        <v>0.27500000000000002</v>
      </c>
      <c r="M2345" s="25">
        <v>4.5699999999999998E-2</v>
      </c>
    </row>
    <row r="2346" spans="1:30">
      <c r="A2346" s="82" t="s">
        <v>166</v>
      </c>
      <c r="B2346" s="13" t="s">
        <v>74</v>
      </c>
      <c r="C2346" s="13" t="s">
        <v>183</v>
      </c>
      <c r="D2346" s="13">
        <v>2015</v>
      </c>
      <c r="E2346" s="13">
        <v>2015</v>
      </c>
      <c r="F2346" s="13" t="s">
        <v>100</v>
      </c>
      <c r="G2346" s="23">
        <v>52884</v>
      </c>
      <c r="H2346" s="23">
        <v>125255</v>
      </c>
      <c r="I2346" s="45">
        <v>240257</v>
      </c>
      <c r="J2346" s="25">
        <v>0.98250000000000004</v>
      </c>
      <c r="K2346" s="25"/>
      <c r="L2346" s="25">
        <v>0.6</v>
      </c>
      <c r="M2346" s="25">
        <v>4.6100000000000002E-2</v>
      </c>
    </row>
    <row r="2347" spans="1:30">
      <c r="A2347" s="82" t="s">
        <v>167</v>
      </c>
      <c r="B2347" s="13" t="s">
        <v>75</v>
      </c>
      <c r="C2347" s="13" t="s">
        <v>183</v>
      </c>
      <c r="D2347" s="13">
        <v>2015</v>
      </c>
      <c r="E2347" s="13">
        <v>2015</v>
      </c>
      <c r="F2347" s="13" t="s">
        <v>100</v>
      </c>
      <c r="G2347" s="23">
        <v>3063</v>
      </c>
      <c r="H2347" s="23">
        <v>5453</v>
      </c>
      <c r="I2347" s="45">
        <v>14183</v>
      </c>
      <c r="J2347" s="25">
        <v>0.94379999999999997</v>
      </c>
      <c r="K2347" s="25"/>
      <c r="L2347" s="25">
        <v>0.27500000000000002</v>
      </c>
      <c r="M2347" s="25">
        <v>4.5699999999999998E-2</v>
      </c>
    </row>
    <row r="2348" spans="1:30">
      <c r="A2348" s="82" t="s">
        <v>168</v>
      </c>
      <c r="B2348" s="13" t="s">
        <v>74</v>
      </c>
      <c r="C2348" s="13" t="s">
        <v>183</v>
      </c>
      <c r="D2348" s="13">
        <v>2015</v>
      </c>
      <c r="E2348" s="13">
        <v>2015</v>
      </c>
      <c r="F2348" s="13" t="s">
        <v>100</v>
      </c>
      <c r="G2348" s="23">
        <v>37200</v>
      </c>
      <c r="H2348" s="23">
        <v>75560</v>
      </c>
      <c r="I2348" s="45">
        <v>221528</v>
      </c>
      <c r="J2348" s="25">
        <v>0.98170000000000002</v>
      </c>
      <c r="K2348" s="25"/>
      <c r="L2348" s="25">
        <v>0.66700000000000004</v>
      </c>
      <c r="M2348" s="25">
        <v>4.2599999999999999E-2</v>
      </c>
    </row>
    <row r="2349" spans="1:30">
      <c r="A2349" s="82" t="s">
        <v>169</v>
      </c>
      <c r="B2349" s="13" t="s">
        <v>74</v>
      </c>
      <c r="C2349" s="13" t="s">
        <v>183</v>
      </c>
      <c r="D2349" s="13">
        <v>2015</v>
      </c>
      <c r="E2349" s="13">
        <v>2015</v>
      </c>
      <c r="F2349" s="13" t="s">
        <v>100</v>
      </c>
      <c r="G2349" s="23">
        <v>9986</v>
      </c>
      <c r="H2349" s="23">
        <v>20413</v>
      </c>
      <c r="I2349" s="45">
        <v>55359</v>
      </c>
      <c r="J2349" s="25">
        <v>0.91310000000000002</v>
      </c>
      <c r="K2349" s="25"/>
      <c r="L2349" s="25">
        <v>0.27500000000000002</v>
      </c>
      <c r="M2349" s="25">
        <v>4.5699999999999998E-2</v>
      </c>
    </row>
    <row r="2350" spans="1:30">
      <c r="A2350" s="82" t="s">
        <v>170</v>
      </c>
      <c r="B2350" s="13" t="s">
        <v>75</v>
      </c>
      <c r="C2350" s="13" t="s">
        <v>183</v>
      </c>
      <c r="D2350" s="13">
        <v>2015</v>
      </c>
      <c r="E2350" s="13">
        <v>2015</v>
      </c>
      <c r="F2350" s="13" t="s">
        <v>100</v>
      </c>
      <c r="G2350" s="23">
        <v>6129</v>
      </c>
      <c r="H2350" s="23">
        <v>13410</v>
      </c>
      <c r="I2350" s="45">
        <v>30378</v>
      </c>
      <c r="J2350" s="25">
        <v>1</v>
      </c>
      <c r="K2350" s="25"/>
      <c r="L2350" s="25">
        <v>0.27500000000000002</v>
      </c>
      <c r="M2350" s="25">
        <v>4.5699999999999998E-2</v>
      </c>
    </row>
    <row r="2351" spans="1:30">
      <c r="A2351" s="48" t="s">
        <v>276</v>
      </c>
      <c r="B2351" s="13" t="s">
        <v>66</v>
      </c>
      <c r="C2351" s="13" t="s">
        <v>62</v>
      </c>
      <c r="D2351" s="13">
        <v>2015</v>
      </c>
      <c r="E2351" s="13">
        <v>2015</v>
      </c>
      <c r="F2351" s="13" t="s">
        <v>100</v>
      </c>
      <c r="G2351" s="110"/>
      <c r="H2351" s="110"/>
      <c r="I2351" s="110"/>
      <c r="J2351" s="111"/>
      <c r="K2351" s="111"/>
      <c r="L2351" s="25">
        <v>0.254</v>
      </c>
      <c r="M2351" s="25">
        <v>5.3999999999999999E-2</v>
      </c>
    </row>
    <row r="2352" spans="1:30">
      <c r="A2352" s="48" t="s">
        <v>171</v>
      </c>
      <c r="B2352" s="13" t="s">
        <v>66</v>
      </c>
      <c r="C2352" s="13" t="s">
        <v>62</v>
      </c>
      <c r="D2352" s="13">
        <v>2015</v>
      </c>
      <c r="E2352" s="13">
        <v>2015</v>
      </c>
      <c r="F2352" s="13" t="s">
        <v>100</v>
      </c>
      <c r="G2352" s="23">
        <v>2119268</v>
      </c>
      <c r="H2352" s="23">
        <v>4462799</v>
      </c>
      <c r="I2352" s="45">
        <v>12671839</v>
      </c>
      <c r="J2352" s="25">
        <v>0.97209999999999996</v>
      </c>
      <c r="K2352" s="25"/>
      <c r="L2352" s="25">
        <v>0.31</v>
      </c>
      <c r="M2352" s="25">
        <v>5.7500000000000002E-2</v>
      </c>
      <c r="N2352" s="13"/>
      <c r="O2352" s="13"/>
      <c r="P2352" s="13"/>
      <c r="Q2352" s="13"/>
      <c r="R2352" s="13"/>
      <c r="S2352" s="13"/>
      <c r="T2352" s="13"/>
      <c r="U2352" s="13"/>
      <c r="V2352" s="13"/>
      <c r="W2352" s="13"/>
      <c r="X2352" s="13"/>
      <c r="Y2352" s="13"/>
      <c r="Z2352" s="13"/>
      <c r="AA2352" s="13"/>
      <c r="AB2352" s="13"/>
      <c r="AC2352" s="13"/>
      <c r="AD2352" s="13"/>
    </row>
    <row r="2353" spans="1:13">
      <c r="A2353" s="48" t="s">
        <v>172</v>
      </c>
      <c r="B2353" s="13" t="s">
        <v>74</v>
      </c>
      <c r="C2353" s="13" t="s">
        <v>62</v>
      </c>
      <c r="D2353" s="13">
        <v>2015</v>
      </c>
      <c r="E2353" s="13">
        <v>2015</v>
      </c>
      <c r="F2353" s="13" t="s">
        <v>100</v>
      </c>
      <c r="G2353" s="23">
        <v>61121</v>
      </c>
      <c r="H2353" s="23">
        <v>119790</v>
      </c>
      <c r="I2353" s="45">
        <v>422488</v>
      </c>
      <c r="J2353" s="25">
        <v>0.83509999999999995</v>
      </c>
      <c r="K2353" s="25"/>
      <c r="L2353" s="25">
        <v>0.85699999999999998</v>
      </c>
      <c r="M2353" s="25">
        <v>5.7000000000000002E-2</v>
      </c>
    </row>
    <row r="2354" spans="1:13">
      <c r="A2354" s="48" t="s">
        <v>173</v>
      </c>
      <c r="B2354" s="13" t="s">
        <v>75</v>
      </c>
      <c r="C2354" s="13" t="s">
        <v>62</v>
      </c>
      <c r="D2354" s="13">
        <v>2015</v>
      </c>
      <c r="E2354" s="13">
        <v>2015</v>
      </c>
      <c r="F2354" s="13" t="s">
        <v>100</v>
      </c>
      <c r="G2354" s="23">
        <v>102</v>
      </c>
      <c r="H2354" s="23">
        <v>163</v>
      </c>
      <c r="I2354" s="45">
        <v>358</v>
      </c>
      <c r="J2354" s="25">
        <v>1</v>
      </c>
      <c r="K2354" s="25"/>
      <c r="L2354" s="25">
        <v>0.309</v>
      </c>
      <c r="M2354" s="25">
        <v>3.9699999999999999E-2</v>
      </c>
    </row>
    <row r="2355" spans="1:13">
      <c r="A2355" s="48" t="s">
        <v>174</v>
      </c>
      <c r="B2355" s="13" t="s">
        <v>75</v>
      </c>
      <c r="C2355" s="13" t="s">
        <v>62</v>
      </c>
      <c r="D2355" s="13">
        <v>2015</v>
      </c>
      <c r="E2355" s="13">
        <v>2015</v>
      </c>
      <c r="F2355" s="13" t="s">
        <v>100</v>
      </c>
      <c r="G2355" s="23">
        <v>1814</v>
      </c>
      <c r="H2355" s="23">
        <v>3438</v>
      </c>
      <c r="I2355" s="45">
        <v>7818</v>
      </c>
      <c r="J2355" s="25">
        <v>1</v>
      </c>
      <c r="K2355" s="25"/>
      <c r="L2355" s="25">
        <v>0.309</v>
      </c>
      <c r="M2355" s="25">
        <v>3.9699999999999999E-2</v>
      </c>
    </row>
    <row r="2356" spans="1:13">
      <c r="A2356" s="48" t="s">
        <v>175</v>
      </c>
      <c r="B2356" s="13" t="s">
        <v>75</v>
      </c>
      <c r="C2356" s="13" t="s">
        <v>62</v>
      </c>
      <c r="D2356" s="13">
        <v>2015</v>
      </c>
      <c r="E2356" s="13">
        <v>2015</v>
      </c>
      <c r="F2356" s="13" t="s">
        <v>100</v>
      </c>
      <c r="G2356" s="23">
        <v>16430</v>
      </c>
      <c r="H2356" s="23">
        <v>31927</v>
      </c>
      <c r="I2356" s="45">
        <v>80578</v>
      </c>
      <c r="J2356" s="25">
        <v>0.94569999999999999</v>
      </c>
      <c r="K2356" s="25"/>
      <c r="L2356" s="25">
        <v>0.309</v>
      </c>
      <c r="M2356" s="25">
        <v>3.9699999999999999E-2</v>
      </c>
    </row>
    <row r="2357" spans="1:13">
      <c r="A2357" s="48" t="s">
        <v>176</v>
      </c>
      <c r="B2357" s="13" t="s">
        <v>75</v>
      </c>
      <c r="C2357" s="13" t="s">
        <v>62</v>
      </c>
      <c r="D2357" s="13">
        <v>2015</v>
      </c>
      <c r="E2357" s="13">
        <v>2015</v>
      </c>
      <c r="F2357" s="13" t="s">
        <v>100</v>
      </c>
      <c r="G2357" s="23">
        <v>2928</v>
      </c>
      <c r="H2357" s="23">
        <v>5509</v>
      </c>
      <c r="I2357" s="45">
        <v>11721</v>
      </c>
      <c r="J2357" s="25">
        <v>1</v>
      </c>
      <c r="K2357" s="25"/>
      <c r="L2357" s="25">
        <v>0.309</v>
      </c>
      <c r="M2357" s="25">
        <v>3.9699999999999999E-2</v>
      </c>
    </row>
    <row r="2358" spans="1:13">
      <c r="A2358" s="48" t="s">
        <v>177</v>
      </c>
      <c r="B2358" s="13" t="s">
        <v>75</v>
      </c>
      <c r="C2358" s="13" t="s">
        <v>62</v>
      </c>
      <c r="D2358" s="13">
        <v>2015</v>
      </c>
      <c r="E2358" s="13">
        <v>2015</v>
      </c>
      <c r="F2358" s="13" t="s">
        <v>100</v>
      </c>
      <c r="G2358" s="23">
        <v>726</v>
      </c>
      <c r="H2358" s="23">
        <v>1725</v>
      </c>
      <c r="I2358" s="45">
        <v>8510</v>
      </c>
      <c r="J2358" s="25">
        <v>0.875</v>
      </c>
      <c r="K2358" s="25"/>
      <c r="L2358" s="25">
        <v>0.309</v>
      </c>
      <c r="M2358" s="25">
        <v>3.9699999999999999E-2</v>
      </c>
    </row>
    <row r="2359" spans="1:13">
      <c r="A2359" s="48" t="s">
        <v>178</v>
      </c>
      <c r="B2359" s="13" t="s">
        <v>74</v>
      </c>
      <c r="C2359" s="13" t="s">
        <v>62</v>
      </c>
      <c r="D2359" s="13">
        <v>2015</v>
      </c>
      <c r="E2359" s="13">
        <v>2015</v>
      </c>
      <c r="F2359" s="13" t="s">
        <v>100</v>
      </c>
      <c r="G2359" s="23">
        <v>35311</v>
      </c>
      <c r="H2359" s="23">
        <v>71323</v>
      </c>
      <c r="I2359" s="45">
        <v>261629</v>
      </c>
      <c r="J2359" s="25">
        <v>0.96840000000000004</v>
      </c>
      <c r="K2359" s="25"/>
      <c r="L2359" s="25">
        <v>0.57099999999999995</v>
      </c>
      <c r="M2359" s="25">
        <v>2.7799999999999998E-2</v>
      </c>
    </row>
    <row r="2360" spans="1:13">
      <c r="A2360" s="48" t="s">
        <v>179</v>
      </c>
      <c r="B2360" s="13" t="s">
        <v>75</v>
      </c>
      <c r="C2360" s="13" t="s">
        <v>62</v>
      </c>
      <c r="D2360" s="13">
        <v>2015</v>
      </c>
      <c r="E2360" s="13">
        <v>2015</v>
      </c>
      <c r="F2360" s="13" t="s">
        <v>100</v>
      </c>
      <c r="G2360" s="23">
        <v>2493</v>
      </c>
      <c r="H2360" s="23">
        <v>5146</v>
      </c>
      <c r="I2360" s="45">
        <v>11270</v>
      </c>
      <c r="J2360" s="25">
        <v>1</v>
      </c>
      <c r="K2360" s="25"/>
      <c r="L2360" s="25">
        <v>0.309</v>
      </c>
      <c r="M2360" s="25">
        <v>3.9699999999999999E-2</v>
      </c>
    </row>
    <row r="2361" spans="1:13">
      <c r="A2361" s="48" t="s">
        <v>180</v>
      </c>
      <c r="B2361" s="13" t="s">
        <v>75</v>
      </c>
      <c r="C2361" s="13" t="s">
        <v>62</v>
      </c>
      <c r="D2361" s="13">
        <v>2015</v>
      </c>
      <c r="E2361" s="13">
        <v>2015</v>
      </c>
      <c r="F2361" s="13" t="s">
        <v>100</v>
      </c>
      <c r="G2361" s="23">
        <v>7359</v>
      </c>
      <c r="H2361" s="23">
        <v>13261</v>
      </c>
      <c r="I2361" s="45">
        <v>37358</v>
      </c>
      <c r="J2361" s="25">
        <v>0.995</v>
      </c>
      <c r="K2361" s="25"/>
      <c r="L2361" s="25">
        <v>0.309</v>
      </c>
      <c r="M2361" s="25">
        <v>3.9699999999999999E-2</v>
      </c>
    </row>
    <row r="2362" spans="1:13">
      <c r="A2362" s="82" t="s">
        <v>122</v>
      </c>
      <c r="B2362" s="13" t="s">
        <v>74</v>
      </c>
      <c r="C2362" s="13" t="s">
        <v>62</v>
      </c>
      <c r="D2362" s="13">
        <v>2015</v>
      </c>
      <c r="E2362" s="13">
        <v>2015</v>
      </c>
      <c r="F2362" s="13" t="s">
        <v>100</v>
      </c>
      <c r="G2362" s="23">
        <v>97856</v>
      </c>
      <c r="H2362" s="23">
        <v>229388</v>
      </c>
      <c r="I2362" s="45">
        <v>461571</v>
      </c>
      <c r="J2362" s="25">
        <v>0.94099999999999995</v>
      </c>
      <c r="K2362" s="25"/>
      <c r="L2362" s="25">
        <v>0.111</v>
      </c>
      <c r="M2362" s="25">
        <v>2.2700000000000001E-2</v>
      </c>
    </row>
    <row r="2363" spans="1:13">
      <c r="A2363" s="82" t="s">
        <v>123</v>
      </c>
      <c r="B2363" s="13" t="s">
        <v>75</v>
      </c>
      <c r="C2363" s="13" t="s">
        <v>62</v>
      </c>
      <c r="D2363" s="13">
        <v>2015</v>
      </c>
      <c r="E2363" s="13">
        <v>2015</v>
      </c>
      <c r="F2363" s="13" t="s">
        <v>100</v>
      </c>
      <c r="G2363" s="23">
        <v>1521</v>
      </c>
      <c r="H2363" s="23">
        <v>3682</v>
      </c>
      <c r="I2363" s="45">
        <v>11605</v>
      </c>
      <c r="J2363" s="25">
        <v>1</v>
      </c>
      <c r="K2363" s="25"/>
      <c r="L2363" s="25">
        <v>0.309</v>
      </c>
      <c r="M2363" s="25">
        <v>3.9699999999999999E-2</v>
      </c>
    </row>
    <row r="2364" spans="1:13">
      <c r="A2364" s="82" t="s">
        <v>124</v>
      </c>
      <c r="B2364" s="13" t="s">
        <v>75</v>
      </c>
      <c r="C2364" s="13" t="s">
        <v>62</v>
      </c>
      <c r="D2364" s="13">
        <v>2015</v>
      </c>
      <c r="E2364" s="13">
        <v>2015</v>
      </c>
      <c r="F2364" s="13" t="s">
        <v>100</v>
      </c>
      <c r="G2364" s="23">
        <v>11942</v>
      </c>
      <c r="H2364" s="23">
        <v>20875</v>
      </c>
      <c r="I2364" s="45">
        <v>49690</v>
      </c>
      <c r="J2364" s="25">
        <v>0.99829999999999997</v>
      </c>
      <c r="K2364" s="25"/>
      <c r="L2364" s="25">
        <v>0.309</v>
      </c>
      <c r="M2364" s="25">
        <v>3.9699999999999999E-2</v>
      </c>
    </row>
    <row r="2365" spans="1:13">
      <c r="A2365" s="82" t="s">
        <v>125</v>
      </c>
      <c r="B2365" s="13" t="s">
        <v>75</v>
      </c>
      <c r="C2365" s="13" t="s">
        <v>62</v>
      </c>
      <c r="D2365" s="13">
        <v>2015</v>
      </c>
      <c r="E2365" s="13">
        <v>2015</v>
      </c>
      <c r="F2365" s="13" t="s">
        <v>100</v>
      </c>
      <c r="G2365" s="23">
        <v>16913</v>
      </c>
      <c r="H2365" s="23">
        <v>42432</v>
      </c>
      <c r="I2365" s="45">
        <v>90323</v>
      </c>
      <c r="J2365" s="25">
        <v>0.9486</v>
      </c>
      <c r="K2365" s="25"/>
      <c r="L2365" s="25">
        <v>0.309</v>
      </c>
      <c r="M2365" s="25">
        <v>3.9699999999999999E-2</v>
      </c>
    </row>
    <row r="2366" spans="1:13">
      <c r="A2366" s="82" t="s">
        <v>126</v>
      </c>
      <c r="B2366" s="13" t="s">
        <v>75</v>
      </c>
      <c r="C2366" s="13" t="s">
        <v>62</v>
      </c>
      <c r="D2366" s="13">
        <v>2015</v>
      </c>
      <c r="E2366" s="13">
        <v>2015</v>
      </c>
      <c r="F2366" s="13" t="s">
        <v>100</v>
      </c>
      <c r="G2366" s="23">
        <v>1042</v>
      </c>
      <c r="H2366" s="23">
        <v>2073</v>
      </c>
      <c r="I2366" s="45">
        <v>5403</v>
      </c>
      <c r="J2366" s="25">
        <v>1</v>
      </c>
      <c r="K2366" s="25"/>
      <c r="L2366" s="25">
        <v>0.309</v>
      </c>
      <c r="M2366" s="25">
        <v>3.9699999999999999E-2</v>
      </c>
    </row>
    <row r="2367" spans="1:13">
      <c r="A2367" s="82" t="s">
        <v>127</v>
      </c>
      <c r="B2367" s="13" t="s">
        <v>75</v>
      </c>
      <c r="C2367" s="13" t="s">
        <v>62</v>
      </c>
      <c r="D2367" s="13">
        <v>2015</v>
      </c>
      <c r="E2367" s="13">
        <v>2015</v>
      </c>
      <c r="F2367" s="13" t="s">
        <v>100</v>
      </c>
      <c r="G2367" s="23">
        <v>66165</v>
      </c>
      <c r="H2367" s="23">
        <v>157116</v>
      </c>
      <c r="I2367" s="45">
        <v>376924</v>
      </c>
      <c r="J2367" s="25">
        <v>0.99380000000000002</v>
      </c>
      <c r="K2367" s="25"/>
      <c r="L2367" s="25">
        <v>0.182</v>
      </c>
      <c r="M2367" s="25">
        <v>5.4000000000000003E-3</v>
      </c>
    </row>
    <row r="2368" spans="1:13">
      <c r="A2368" s="82" t="s">
        <v>128</v>
      </c>
      <c r="B2368" s="13" t="s">
        <v>75</v>
      </c>
      <c r="C2368" s="13" t="s">
        <v>62</v>
      </c>
      <c r="D2368" s="13">
        <v>2015</v>
      </c>
      <c r="E2368" s="13">
        <v>2015</v>
      </c>
      <c r="F2368" s="13" t="s">
        <v>100</v>
      </c>
      <c r="G2368" s="23">
        <v>10570</v>
      </c>
      <c r="H2368" s="23">
        <v>24693</v>
      </c>
      <c r="I2368" s="45">
        <v>55088</v>
      </c>
      <c r="J2368" s="25">
        <v>0.998</v>
      </c>
      <c r="K2368" s="25"/>
      <c r="L2368" s="25">
        <v>0.309</v>
      </c>
      <c r="M2368" s="25">
        <v>3.9699999999999999E-2</v>
      </c>
    </row>
    <row r="2369" spans="1:13">
      <c r="A2369" s="82" t="s">
        <v>129</v>
      </c>
      <c r="B2369" s="13" t="s">
        <v>75</v>
      </c>
      <c r="C2369" s="13" t="s">
        <v>62</v>
      </c>
      <c r="D2369" s="13">
        <v>2015</v>
      </c>
      <c r="E2369" s="13">
        <v>2015</v>
      </c>
      <c r="F2369" s="13" t="s">
        <v>100</v>
      </c>
      <c r="G2369" s="23">
        <v>6132</v>
      </c>
      <c r="H2369" s="23">
        <v>11957</v>
      </c>
      <c r="I2369" s="45">
        <v>29714</v>
      </c>
      <c r="J2369" s="25">
        <v>0.98029999999999995</v>
      </c>
      <c r="K2369" s="25"/>
      <c r="L2369" s="25">
        <v>0.309</v>
      </c>
      <c r="M2369" s="25">
        <v>3.9699999999999999E-2</v>
      </c>
    </row>
    <row r="2370" spans="1:13">
      <c r="A2370" s="82" t="s">
        <v>130</v>
      </c>
      <c r="B2370" s="13" t="s">
        <v>75</v>
      </c>
      <c r="C2370" s="13" t="s">
        <v>62</v>
      </c>
      <c r="D2370" s="13">
        <v>2015</v>
      </c>
      <c r="E2370" s="13">
        <v>2015</v>
      </c>
      <c r="F2370" s="13" t="s">
        <v>100</v>
      </c>
      <c r="G2370" s="23">
        <v>1544</v>
      </c>
      <c r="H2370" s="23">
        <v>3212</v>
      </c>
      <c r="I2370" s="45">
        <v>7449</v>
      </c>
      <c r="J2370" s="25">
        <v>0.94369999999999998</v>
      </c>
      <c r="K2370" s="25"/>
      <c r="L2370" s="25">
        <v>0.309</v>
      </c>
      <c r="M2370" s="25">
        <v>3.9699999999999999E-2</v>
      </c>
    </row>
    <row r="2371" spans="1:13">
      <c r="A2371" s="82" t="s">
        <v>131</v>
      </c>
      <c r="B2371" s="13" t="s">
        <v>76</v>
      </c>
      <c r="C2371" s="13" t="s">
        <v>62</v>
      </c>
      <c r="D2371" s="13">
        <v>2015</v>
      </c>
      <c r="E2371" s="13">
        <v>2015</v>
      </c>
      <c r="F2371" s="13" t="s">
        <v>100</v>
      </c>
      <c r="G2371" s="23">
        <v>584978</v>
      </c>
      <c r="H2371" s="23">
        <v>1178282</v>
      </c>
      <c r="I2371" s="45">
        <v>3728723</v>
      </c>
      <c r="J2371" s="25">
        <v>0.9708</v>
      </c>
      <c r="K2371" s="25"/>
      <c r="L2371" s="25">
        <v>0.45800000000000002</v>
      </c>
      <c r="M2371" s="25">
        <v>5.16E-2</v>
      </c>
    </row>
    <row r="2372" spans="1:13">
      <c r="A2372" s="82" t="s">
        <v>132</v>
      </c>
      <c r="B2372" s="13" t="s">
        <v>75</v>
      </c>
      <c r="C2372" s="13" t="s">
        <v>62</v>
      </c>
      <c r="D2372" s="13">
        <v>2015</v>
      </c>
      <c r="E2372" s="13">
        <v>2015</v>
      </c>
      <c r="F2372" s="13" t="s">
        <v>100</v>
      </c>
      <c r="G2372" s="23">
        <v>12125</v>
      </c>
      <c r="H2372" s="23">
        <v>29932</v>
      </c>
      <c r="I2372" s="45">
        <v>69136</v>
      </c>
      <c r="J2372" s="25">
        <v>1</v>
      </c>
      <c r="K2372" s="25"/>
      <c r="L2372" s="25">
        <v>0.309</v>
      </c>
      <c r="M2372" s="25">
        <v>3.9699999999999999E-2</v>
      </c>
    </row>
    <row r="2373" spans="1:13">
      <c r="A2373" s="82" t="s">
        <v>133</v>
      </c>
      <c r="B2373" s="13" t="s">
        <v>75</v>
      </c>
      <c r="C2373" s="13" t="s">
        <v>62</v>
      </c>
      <c r="D2373" s="13">
        <v>2015</v>
      </c>
      <c r="E2373" s="13">
        <v>2015</v>
      </c>
      <c r="F2373" s="13" t="s">
        <v>100</v>
      </c>
      <c r="G2373" s="23">
        <v>6426</v>
      </c>
      <c r="H2373" s="23">
        <v>10485</v>
      </c>
      <c r="I2373" s="45">
        <v>42881</v>
      </c>
      <c r="J2373" s="25">
        <v>0.96930000000000005</v>
      </c>
      <c r="K2373" s="25"/>
      <c r="L2373" s="25">
        <v>0.309</v>
      </c>
      <c r="M2373" s="25">
        <v>3.9699999999999999E-2</v>
      </c>
    </row>
    <row r="2374" spans="1:13">
      <c r="A2374" s="82" t="s">
        <v>134</v>
      </c>
      <c r="B2374" s="13" t="s">
        <v>75</v>
      </c>
      <c r="C2374" s="13" t="s">
        <v>62</v>
      </c>
      <c r="D2374" s="13">
        <v>2015</v>
      </c>
      <c r="E2374" s="13">
        <v>2015</v>
      </c>
      <c r="F2374" s="13" t="s">
        <v>100</v>
      </c>
      <c r="G2374" s="23">
        <v>1113</v>
      </c>
      <c r="H2374" s="23">
        <v>2127</v>
      </c>
      <c r="I2374" s="45">
        <v>4755</v>
      </c>
      <c r="J2374" s="25">
        <v>1</v>
      </c>
      <c r="K2374" s="25"/>
      <c r="L2374" s="25">
        <v>0.309</v>
      </c>
      <c r="M2374" s="25">
        <v>3.9699999999999999E-2</v>
      </c>
    </row>
    <row r="2375" spans="1:13">
      <c r="A2375" s="82" t="s">
        <v>135</v>
      </c>
      <c r="B2375" s="13" t="s">
        <v>75</v>
      </c>
      <c r="C2375" s="13" t="s">
        <v>62</v>
      </c>
      <c r="D2375" s="13">
        <v>2015</v>
      </c>
      <c r="E2375" s="13">
        <v>2015</v>
      </c>
      <c r="F2375" s="13" t="s">
        <v>100</v>
      </c>
      <c r="G2375" s="23">
        <v>6965</v>
      </c>
      <c r="H2375" s="23">
        <v>13008</v>
      </c>
      <c r="I2375" s="45">
        <v>39289</v>
      </c>
      <c r="J2375" s="25">
        <v>1</v>
      </c>
      <c r="K2375" s="25"/>
      <c r="L2375" s="25">
        <v>0.309</v>
      </c>
      <c r="M2375" s="25">
        <v>3.9699999999999999E-2</v>
      </c>
    </row>
    <row r="2376" spans="1:13">
      <c r="A2376" s="82" t="s">
        <v>136</v>
      </c>
      <c r="B2376" s="13" t="s">
        <v>75</v>
      </c>
      <c r="C2376" s="13" t="s">
        <v>62</v>
      </c>
      <c r="D2376" s="13">
        <v>2015</v>
      </c>
      <c r="E2376" s="13">
        <v>2015</v>
      </c>
      <c r="F2376" s="13" t="s">
        <v>100</v>
      </c>
      <c r="G2376" s="23">
        <v>25216</v>
      </c>
      <c r="H2376" s="23">
        <v>58981</v>
      </c>
      <c r="I2376" s="45">
        <v>134912</v>
      </c>
      <c r="J2376" s="25">
        <v>0.99660000000000004</v>
      </c>
      <c r="K2376" s="25"/>
      <c r="L2376" s="25">
        <v>0.33300000000000002</v>
      </c>
      <c r="M2376" s="25">
        <v>1.55E-2</v>
      </c>
    </row>
    <row r="2377" spans="1:13">
      <c r="A2377" s="82" t="s">
        <v>137</v>
      </c>
      <c r="B2377" s="13" t="s">
        <v>75</v>
      </c>
      <c r="C2377" s="13" t="s">
        <v>62</v>
      </c>
      <c r="D2377" s="13">
        <v>2015</v>
      </c>
      <c r="E2377" s="13">
        <v>2015</v>
      </c>
      <c r="F2377" s="13" t="s">
        <v>100</v>
      </c>
      <c r="G2377" s="23">
        <v>465</v>
      </c>
      <c r="H2377" s="23">
        <v>1012</v>
      </c>
      <c r="I2377" s="45">
        <v>3159</v>
      </c>
      <c r="J2377" s="25">
        <v>0.89470000000000005</v>
      </c>
      <c r="K2377" s="25"/>
      <c r="L2377" s="25">
        <v>0.309</v>
      </c>
      <c r="M2377" s="25">
        <v>3.9699999999999999E-2</v>
      </c>
    </row>
    <row r="2378" spans="1:13">
      <c r="A2378" s="82" t="s">
        <v>138</v>
      </c>
      <c r="B2378" s="13" t="s">
        <v>75</v>
      </c>
      <c r="C2378" s="13" t="s">
        <v>62</v>
      </c>
      <c r="D2378" s="13">
        <v>2015</v>
      </c>
      <c r="E2378" s="13">
        <v>2015</v>
      </c>
      <c r="F2378" s="13" t="s">
        <v>100</v>
      </c>
      <c r="G2378" s="23">
        <v>522</v>
      </c>
      <c r="H2378" s="23">
        <v>852</v>
      </c>
      <c r="I2378" s="45">
        <v>3584</v>
      </c>
      <c r="J2378" s="25">
        <v>0.96299999999999997</v>
      </c>
      <c r="K2378" s="25"/>
      <c r="L2378" s="25">
        <v>0.309</v>
      </c>
      <c r="M2378" s="25">
        <v>3.9699999999999999E-2</v>
      </c>
    </row>
    <row r="2379" spans="1:13">
      <c r="A2379" s="82" t="s">
        <v>139</v>
      </c>
      <c r="B2379" s="13" t="s">
        <v>75</v>
      </c>
      <c r="C2379" s="13" t="s">
        <v>62</v>
      </c>
      <c r="D2379" s="13">
        <v>2015</v>
      </c>
      <c r="E2379" s="13">
        <v>2015</v>
      </c>
      <c r="F2379" s="13" t="s">
        <v>100</v>
      </c>
      <c r="G2379" s="23">
        <v>24412</v>
      </c>
      <c r="H2379" s="23">
        <v>54990</v>
      </c>
      <c r="I2379" s="45">
        <v>169139</v>
      </c>
      <c r="J2379" s="25">
        <v>1</v>
      </c>
      <c r="K2379" s="25"/>
      <c r="L2379" s="25">
        <v>0.1</v>
      </c>
      <c r="M2379" s="25">
        <v>6.0400000000000002E-2</v>
      </c>
    </row>
    <row r="2380" spans="1:13">
      <c r="A2380" s="82" t="s">
        <v>140</v>
      </c>
      <c r="B2380" s="13" t="s">
        <v>75</v>
      </c>
      <c r="C2380" s="13" t="s">
        <v>62</v>
      </c>
      <c r="D2380" s="13">
        <v>2015</v>
      </c>
      <c r="E2380" s="13">
        <v>2015</v>
      </c>
      <c r="F2380" s="13" t="s">
        <v>100</v>
      </c>
      <c r="G2380" s="23">
        <v>3705</v>
      </c>
      <c r="H2380" s="23">
        <v>7653</v>
      </c>
      <c r="I2380" s="45">
        <v>31531</v>
      </c>
      <c r="J2380" s="25">
        <v>0.98809999999999998</v>
      </c>
      <c r="K2380" s="25"/>
      <c r="L2380" s="25">
        <v>0.309</v>
      </c>
      <c r="M2380" s="25">
        <v>3.9699999999999999E-2</v>
      </c>
    </row>
    <row r="2381" spans="1:13">
      <c r="A2381" s="82" t="s">
        <v>141</v>
      </c>
      <c r="B2381" s="13" t="s">
        <v>75</v>
      </c>
      <c r="C2381" s="13" t="s">
        <v>62</v>
      </c>
      <c r="D2381" s="13">
        <v>2015</v>
      </c>
      <c r="E2381" s="13">
        <v>2015</v>
      </c>
      <c r="F2381" s="13" t="s">
        <v>100</v>
      </c>
      <c r="G2381" s="23">
        <v>4235</v>
      </c>
      <c r="H2381" s="23">
        <v>7675</v>
      </c>
      <c r="I2381" s="45">
        <v>23926</v>
      </c>
      <c r="J2381" s="25">
        <v>0.9889</v>
      </c>
      <c r="K2381" s="25"/>
      <c r="L2381" s="25">
        <v>0.309</v>
      </c>
      <c r="M2381" s="25">
        <v>3.9699999999999999E-2</v>
      </c>
    </row>
    <row r="2382" spans="1:13">
      <c r="A2382" s="82" t="s">
        <v>142</v>
      </c>
      <c r="B2382" s="13" t="s">
        <v>74</v>
      </c>
      <c r="C2382" s="13" t="s">
        <v>62</v>
      </c>
      <c r="D2382" s="13">
        <v>2015</v>
      </c>
      <c r="E2382" s="13">
        <v>2015</v>
      </c>
      <c r="F2382" s="13" t="s">
        <v>100</v>
      </c>
      <c r="G2382" s="23">
        <v>121210</v>
      </c>
      <c r="H2382" s="23">
        <v>254662</v>
      </c>
      <c r="I2382" s="45">
        <v>857035</v>
      </c>
      <c r="J2382" s="25">
        <v>0.98780000000000001</v>
      </c>
      <c r="K2382" s="25"/>
      <c r="L2382" s="25">
        <v>0.4</v>
      </c>
      <c r="M2382" s="25">
        <v>3.04E-2</v>
      </c>
    </row>
    <row r="2383" spans="1:13">
      <c r="A2383" s="82" t="s">
        <v>143</v>
      </c>
      <c r="B2383" s="13" t="s">
        <v>74</v>
      </c>
      <c r="C2383" s="13" t="s">
        <v>62</v>
      </c>
      <c r="D2383" s="13">
        <v>2015</v>
      </c>
      <c r="E2383" s="13">
        <v>2015</v>
      </c>
      <c r="F2383" s="13" t="s">
        <v>100</v>
      </c>
      <c r="G2383" s="23">
        <v>9342</v>
      </c>
      <c r="H2383" s="23">
        <v>18325</v>
      </c>
      <c r="I2383" s="45">
        <v>61789</v>
      </c>
      <c r="J2383" s="25">
        <v>0.98219999999999996</v>
      </c>
      <c r="K2383" s="25"/>
      <c r="L2383" s="25">
        <v>0.309</v>
      </c>
      <c r="M2383" s="25">
        <v>3.9699999999999999E-2</v>
      </c>
    </row>
    <row r="2384" spans="1:13">
      <c r="A2384" s="82" t="s">
        <v>144</v>
      </c>
      <c r="B2384" s="13" t="s">
        <v>75</v>
      </c>
      <c r="C2384" s="13" t="s">
        <v>62</v>
      </c>
      <c r="D2384" s="13">
        <v>2015</v>
      </c>
      <c r="E2384" s="13">
        <v>2015</v>
      </c>
      <c r="F2384" s="13" t="s">
        <v>100</v>
      </c>
      <c r="G2384" s="23">
        <v>1126</v>
      </c>
      <c r="H2384" s="23">
        <v>2151</v>
      </c>
      <c r="I2384" s="45">
        <v>5679</v>
      </c>
      <c r="J2384" s="25">
        <v>1</v>
      </c>
      <c r="K2384" s="25"/>
      <c r="L2384" s="25">
        <v>0.309</v>
      </c>
      <c r="M2384" s="25">
        <v>3.9699999999999999E-2</v>
      </c>
    </row>
    <row r="2385" spans="1:13">
      <c r="A2385" s="82" t="s">
        <v>145</v>
      </c>
      <c r="B2385" s="13" t="s">
        <v>75</v>
      </c>
      <c r="C2385" s="13" t="s">
        <v>62</v>
      </c>
      <c r="D2385" s="13">
        <v>2015</v>
      </c>
      <c r="E2385" s="13">
        <v>2015</v>
      </c>
      <c r="F2385" s="13" t="s">
        <v>100</v>
      </c>
      <c r="G2385" s="23">
        <v>126536</v>
      </c>
      <c r="H2385" s="23">
        <v>290231</v>
      </c>
      <c r="I2385" s="45">
        <v>791869</v>
      </c>
      <c r="J2385" s="25">
        <v>0.99690000000000001</v>
      </c>
      <c r="K2385" s="25"/>
      <c r="L2385" s="25">
        <v>0.14299999999999999</v>
      </c>
      <c r="M2385" s="25">
        <v>7.1800000000000003E-2</v>
      </c>
    </row>
    <row r="2386" spans="1:13">
      <c r="A2386" s="82" t="s">
        <v>146</v>
      </c>
      <c r="B2386" s="13" t="s">
        <v>74</v>
      </c>
      <c r="C2386" s="13" t="s">
        <v>62</v>
      </c>
      <c r="D2386" s="13">
        <v>2015</v>
      </c>
      <c r="E2386" s="13">
        <v>2015</v>
      </c>
      <c r="F2386" s="13" t="s">
        <v>100</v>
      </c>
      <c r="G2386" s="23">
        <v>103785</v>
      </c>
      <c r="H2386" s="23">
        <v>219096</v>
      </c>
      <c r="I2386" s="45">
        <v>531208</v>
      </c>
      <c r="J2386" s="25">
        <v>0.9919</v>
      </c>
      <c r="K2386" s="25"/>
      <c r="L2386" s="25">
        <v>0.69199999999999995</v>
      </c>
      <c r="M2386" s="25">
        <v>0</v>
      </c>
    </row>
    <row r="2387" spans="1:13">
      <c r="A2387" s="82" t="s">
        <v>147</v>
      </c>
      <c r="B2387" s="13" t="s">
        <v>75</v>
      </c>
      <c r="C2387" s="13" t="s">
        <v>62</v>
      </c>
      <c r="D2387" s="13">
        <v>2015</v>
      </c>
      <c r="E2387" s="13">
        <v>2015</v>
      </c>
      <c r="F2387" s="13" t="s">
        <v>100</v>
      </c>
      <c r="G2387" s="23">
        <v>2781</v>
      </c>
      <c r="H2387" s="23">
        <v>6283</v>
      </c>
      <c r="I2387" s="45">
        <v>17814</v>
      </c>
      <c r="J2387" s="25">
        <v>0.99209999999999998</v>
      </c>
      <c r="K2387" s="25"/>
      <c r="L2387" s="25">
        <v>0.309</v>
      </c>
      <c r="M2387" s="25">
        <v>3.9699999999999999E-2</v>
      </c>
    </row>
    <row r="2388" spans="1:13">
      <c r="A2388" s="82" t="s">
        <v>148</v>
      </c>
      <c r="B2388" s="13" t="s">
        <v>75</v>
      </c>
      <c r="C2388" s="13" t="s">
        <v>62</v>
      </c>
      <c r="D2388" s="13">
        <v>2015</v>
      </c>
      <c r="E2388" s="13">
        <v>2015</v>
      </c>
      <c r="F2388" s="13" t="s">
        <v>100</v>
      </c>
      <c r="G2388" s="23">
        <v>178228</v>
      </c>
      <c r="H2388" s="23">
        <v>398523</v>
      </c>
      <c r="I2388" s="45">
        <v>840942</v>
      </c>
      <c r="J2388" s="25">
        <v>0.99980000000000002</v>
      </c>
      <c r="K2388" s="25"/>
      <c r="L2388" s="25">
        <v>0.1</v>
      </c>
      <c r="M2388" s="25">
        <v>5.0500000000000003E-2</v>
      </c>
    </row>
    <row r="2389" spans="1:13">
      <c r="A2389" s="82" t="s">
        <v>149</v>
      </c>
      <c r="B2389" s="13" t="s">
        <v>74</v>
      </c>
      <c r="C2389" s="13" t="s">
        <v>62</v>
      </c>
      <c r="D2389" s="13">
        <v>2015</v>
      </c>
      <c r="E2389" s="13">
        <v>2015</v>
      </c>
      <c r="F2389" s="13" t="s">
        <v>100</v>
      </c>
      <c r="G2389" s="23">
        <v>141303</v>
      </c>
      <c r="H2389" s="23">
        <v>289089</v>
      </c>
      <c r="I2389" s="45">
        <v>842963</v>
      </c>
      <c r="J2389" s="25">
        <v>0.93830000000000002</v>
      </c>
      <c r="K2389" s="25"/>
      <c r="L2389" s="25">
        <v>0.5</v>
      </c>
      <c r="M2389" s="25">
        <v>1.5599999999999999E-2</v>
      </c>
    </row>
    <row r="2390" spans="1:13">
      <c r="A2390" s="82" t="s">
        <v>150</v>
      </c>
      <c r="B2390" s="13" t="s">
        <v>74</v>
      </c>
      <c r="C2390" s="13" t="s">
        <v>62</v>
      </c>
      <c r="D2390" s="13">
        <v>2015</v>
      </c>
      <c r="E2390" s="13">
        <v>2015</v>
      </c>
      <c r="F2390" s="13" t="s">
        <v>100</v>
      </c>
      <c r="G2390" s="23">
        <v>33614</v>
      </c>
      <c r="H2390" s="23">
        <v>51449</v>
      </c>
      <c r="I2390" s="45">
        <v>221558</v>
      </c>
      <c r="J2390" s="25">
        <v>0.96960000000000002</v>
      </c>
      <c r="K2390" s="25"/>
      <c r="L2390" s="25">
        <v>0.83299999999999996</v>
      </c>
      <c r="M2390" s="25">
        <v>7.7200000000000005E-2</v>
      </c>
    </row>
    <row r="2391" spans="1:13">
      <c r="A2391" s="82" t="s">
        <v>151</v>
      </c>
      <c r="B2391" s="13" t="s">
        <v>75</v>
      </c>
      <c r="C2391" s="13" t="s">
        <v>62</v>
      </c>
      <c r="D2391" s="13">
        <v>2015</v>
      </c>
      <c r="E2391" s="13">
        <v>2015</v>
      </c>
      <c r="F2391" s="13" t="s">
        <v>100</v>
      </c>
      <c r="G2391" s="23">
        <v>53153</v>
      </c>
      <c r="H2391" s="23">
        <v>122470</v>
      </c>
      <c r="I2391" s="45">
        <v>287287</v>
      </c>
      <c r="J2391" s="25">
        <v>0.99399999999999999</v>
      </c>
      <c r="K2391" s="25"/>
      <c r="L2391" s="25">
        <v>6.3E-2</v>
      </c>
      <c r="M2391" s="25">
        <v>1.8200000000000001E-2</v>
      </c>
    </row>
    <row r="2392" spans="1:13">
      <c r="A2392" s="82" t="s">
        <v>152</v>
      </c>
      <c r="B2392" s="13" t="s">
        <v>74</v>
      </c>
      <c r="C2392" s="13" t="s">
        <v>62</v>
      </c>
      <c r="D2392" s="13">
        <v>2015</v>
      </c>
      <c r="E2392" s="13">
        <v>2015</v>
      </c>
      <c r="F2392" s="13" t="s">
        <v>100</v>
      </c>
      <c r="G2392" s="23">
        <v>9993</v>
      </c>
      <c r="H2392" s="23">
        <v>18578</v>
      </c>
      <c r="I2392" s="45">
        <v>59952</v>
      </c>
      <c r="J2392" s="25">
        <v>0.98050000000000004</v>
      </c>
      <c r="K2392" s="25"/>
      <c r="L2392" s="25">
        <v>0.309</v>
      </c>
      <c r="M2392" s="25">
        <v>3.9699999999999999E-2</v>
      </c>
    </row>
    <row r="2393" spans="1:13">
      <c r="A2393" s="82" t="s">
        <v>153</v>
      </c>
      <c r="B2393" s="13" t="s">
        <v>74</v>
      </c>
      <c r="C2393" s="13" t="s">
        <v>62</v>
      </c>
      <c r="D2393" s="13">
        <v>2015</v>
      </c>
      <c r="E2393" s="13">
        <v>2015</v>
      </c>
      <c r="F2393" s="13" t="s">
        <v>100</v>
      </c>
      <c r="G2393" s="23">
        <v>16200</v>
      </c>
      <c r="H2393" s="23">
        <v>31947</v>
      </c>
      <c r="I2393" s="45">
        <v>149966</v>
      </c>
      <c r="J2393" s="25">
        <v>0.9728</v>
      </c>
      <c r="K2393" s="25"/>
      <c r="L2393" s="25">
        <v>0.309</v>
      </c>
      <c r="M2393" s="25">
        <v>3.9699999999999999E-2</v>
      </c>
    </row>
    <row r="2394" spans="1:13">
      <c r="A2394" s="82" t="s">
        <v>154</v>
      </c>
      <c r="B2394" s="13" t="s">
        <v>74</v>
      </c>
      <c r="C2394" s="13" t="s">
        <v>62</v>
      </c>
      <c r="D2394" s="13">
        <v>2015</v>
      </c>
      <c r="E2394" s="13">
        <v>2015</v>
      </c>
      <c r="F2394" s="13" t="s">
        <v>100</v>
      </c>
      <c r="G2394" s="23">
        <v>17403</v>
      </c>
      <c r="H2394" s="23">
        <v>37966</v>
      </c>
      <c r="I2394" s="45">
        <v>132295</v>
      </c>
      <c r="J2394" s="25">
        <v>0.95289999999999997</v>
      </c>
      <c r="K2394" s="25"/>
      <c r="L2394" s="25">
        <v>0.309</v>
      </c>
      <c r="M2394" s="25">
        <v>3.9699999999999999E-2</v>
      </c>
    </row>
    <row r="2395" spans="1:13">
      <c r="A2395" s="82" t="s">
        <v>155</v>
      </c>
      <c r="B2395" s="13" t="s">
        <v>74</v>
      </c>
      <c r="C2395" s="13" t="s">
        <v>62</v>
      </c>
      <c r="D2395" s="13">
        <v>2015</v>
      </c>
      <c r="E2395" s="13">
        <v>2015</v>
      </c>
      <c r="F2395" s="13" t="s">
        <v>100</v>
      </c>
      <c r="G2395" s="23">
        <v>55523</v>
      </c>
      <c r="H2395" s="23">
        <v>111985</v>
      </c>
      <c r="I2395" s="45">
        <v>427997</v>
      </c>
      <c r="J2395" s="25">
        <v>0.96740000000000004</v>
      </c>
      <c r="K2395" s="25"/>
      <c r="L2395" s="25">
        <v>0.57099999999999995</v>
      </c>
      <c r="M2395" s="25">
        <v>1.6199999999999999E-2</v>
      </c>
    </row>
    <row r="2396" spans="1:13">
      <c r="A2396" s="82" t="s">
        <v>156</v>
      </c>
      <c r="B2396" s="13" t="s">
        <v>74</v>
      </c>
      <c r="C2396" s="13" t="s">
        <v>62</v>
      </c>
      <c r="D2396" s="13">
        <v>2015</v>
      </c>
      <c r="E2396" s="13">
        <v>2015</v>
      </c>
      <c r="F2396" s="13" t="s">
        <v>100</v>
      </c>
      <c r="G2396" s="23">
        <v>13787</v>
      </c>
      <c r="H2396" s="23">
        <v>26274</v>
      </c>
      <c r="I2396" s="45">
        <v>75736</v>
      </c>
      <c r="J2396" s="25">
        <v>0.97040000000000004</v>
      </c>
      <c r="K2396" s="25"/>
      <c r="L2396" s="25">
        <v>0.309</v>
      </c>
      <c r="M2396" s="25">
        <v>3.9699999999999999E-2</v>
      </c>
    </row>
    <row r="2397" spans="1:13">
      <c r="A2397" s="82" t="s">
        <v>157</v>
      </c>
      <c r="B2397" s="13" t="s">
        <v>75</v>
      </c>
      <c r="C2397" s="13" t="s">
        <v>62</v>
      </c>
      <c r="D2397" s="13">
        <v>2015</v>
      </c>
      <c r="E2397" s="13">
        <v>2015</v>
      </c>
      <c r="F2397" s="13" t="s">
        <v>100</v>
      </c>
      <c r="G2397" s="23">
        <v>13084</v>
      </c>
      <c r="H2397" s="23">
        <v>25180</v>
      </c>
      <c r="I2397" s="45">
        <v>64533</v>
      </c>
      <c r="J2397" s="25">
        <v>0.96689999999999998</v>
      </c>
      <c r="K2397" s="25"/>
      <c r="L2397" s="25">
        <v>0.309</v>
      </c>
      <c r="M2397" s="25">
        <v>3.9699999999999999E-2</v>
      </c>
    </row>
    <row r="2398" spans="1:13">
      <c r="A2398" s="82" t="s">
        <v>158</v>
      </c>
      <c r="B2398" s="13" t="s">
        <v>75</v>
      </c>
      <c r="C2398" s="13" t="s">
        <v>62</v>
      </c>
      <c r="D2398" s="13">
        <v>2015</v>
      </c>
      <c r="E2398" s="13">
        <v>2015</v>
      </c>
      <c r="F2398" s="13" t="s">
        <v>100</v>
      </c>
      <c r="G2398" s="23">
        <v>178</v>
      </c>
      <c r="H2398" s="23">
        <v>324</v>
      </c>
      <c r="I2398" s="45">
        <v>819</v>
      </c>
      <c r="J2398" s="25">
        <v>1</v>
      </c>
      <c r="K2398" s="25"/>
      <c r="L2398" s="25">
        <v>0.309</v>
      </c>
      <c r="M2398" s="25">
        <v>3.9699999999999999E-2</v>
      </c>
    </row>
    <row r="2399" spans="1:13">
      <c r="A2399" s="82" t="s">
        <v>159</v>
      </c>
      <c r="B2399" s="13" t="s">
        <v>75</v>
      </c>
      <c r="C2399" s="13" t="s">
        <v>62</v>
      </c>
      <c r="D2399" s="13">
        <v>2015</v>
      </c>
      <c r="E2399" s="13">
        <v>2015</v>
      </c>
      <c r="F2399" s="13" t="s">
        <v>100</v>
      </c>
      <c r="G2399" s="23">
        <v>3279</v>
      </c>
      <c r="H2399" s="23">
        <v>7132</v>
      </c>
      <c r="I2399" s="45">
        <v>16905</v>
      </c>
      <c r="J2399" s="25">
        <v>0.98480000000000001</v>
      </c>
      <c r="K2399" s="25"/>
      <c r="L2399" s="25">
        <v>0.309</v>
      </c>
      <c r="M2399" s="25">
        <v>3.9699999999999999E-2</v>
      </c>
    </row>
    <row r="2400" spans="1:13">
      <c r="A2400" s="82" t="s">
        <v>160</v>
      </c>
      <c r="B2400" s="13" t="s">
        <v>74</v>
      </c>
      <c r="C2400" s="13" t="s">
        <v>62</v>
      </c>
      <c r="D2400" s="13">
        <v>2015</v>
      </c>
      <c r="E2400" s="13">
        <v>2015</v>
      </c>
      <c r="F2400" s="13" t="s">
        <v>100</v>
      </c>
      <c r="G2400" s="23">
        <v>22650</v>
      </c>
      <c r="H2400" s="23">
        <v>43830</v>
      </c>
      <c r="I2400" s="45">
        <v>116893</v>
      </c>
      <c r="J2400" s="25">
        <v>0.94510000000000005</v>
      </c>
      <c r="K2400" s="25"/>
      <c r="L2400" s="25">
        <v>0.5</v>
      </c>
      <c r="M2400" s="25">
        <v>2.1899999999999999E-2</v>
      </c>
    </row>
    <row r="2401" spans="1:30">
      <c r="A2401" s="82" t="s">
        <v>161</v>
      </c>
      <c r="B2401" s="13" t="s">
        <v>74</v>
      </c>
      <c r="C2401" s="13" t="s">
        <v>62</v>
      </c>
      <c r="D2401" s="13">
        <v>2015</v>
      </c>
      <c r="E2401" s="13">
        <v>2015</v>
      </c>
      <c r="F2401" s="13" t="s">
        <v>100</v>
      </c>
      <c r="G2401" s="23">
        <v>20098</v>
      </c>
      <c r="H2401" s="23">
        <v>36090</v>
      </c>
      <c r="I2401" s="45">
        <v>122660</v>
      </c>
      <c r="J2401" s="25">
        <v>0.91830000000000001</v>
      </c>
      <c r="K2401" s="25"/>
      <c r="L2401" s="25">
        <v>0.309</v>
      </c>
      <c r="M2401" s="25">
        <v>3.9699999999999999E-2</v>
      </c>
    </row>
    <row r="2402" spans="1:30">
      <c r="A2402" s="82" t="s">
        <v>162</v>
      </c>
      <c r="B2402" s="13" t="s">
        <v>75</v>
      </c>
      <c r="C2402" s="13" t="s">
        <v>62</v>
      </c>
      <c r="D2402" s="13">
        <v>2015</v>
      </c>
      <c r="E2402" s="13">
        <v>2015</v>
      </c>
      <c r="F2402" s="13" t="s">
        <v>100</v>
      </c>
      <c r="G2402" s="23">
        <v>43265</v>
      </c>
      <c r="H2402" s="23">
        <v>92704</v>
      </c>
      <c r="I2402" s="45">
        <v>227832</v>
      </c>
      <c r="J2402" s="25">
        <v>0.9859</v>
      </c>
      <c r="K2402" s="25"/>
      <c r="L2402" s="25">
        <v>0.16700000000000001</v>
      </c>
      <c r="M2402" s="25">
        <v>1.7600000000000001E-2</v>
      </c>
    </row>
    <row r="2403" spans="1:30">
      <c r="A2403" s="82" t="s">
        <v>163</v>
      </c>
      <c r="B2403" s="13" t="s">
        <v>75</v>
      </c>
      <c r="C2403" s="13" t="s">
        <v>62</v>
      </c>
      <c r="D2403" s="13">
        <v>2015</v>
      </c>
      <c r="E2403" s="13">
        <v>2015</v>
      </c>
      <c r="F2403" s="13" t="s">
        <v>100</v>
      </c>
      <c r="G2403" s="23">
        <v>5646</v>
      </c>
      <c r="H2403" s="23">
        <v>13160</v>
      </c>
      <c r="I2403" s="45">
        <v>39941</v>
      </c>
      <c r="J2403" s="25">
        <v>0.96819999999999995</v>
      </c>
      <c r="K2403" s="25"/>
      <c r="L2403" s="25">
        <v>0.309</v>
      </c>
      <c r="M2403" s="25">
        <v>3.9699999999999999E-2</v>
      </c>
    </row>
    <row r="2404" spans="1:30">
      <c r="A2404" s="82" t="s">
        <v>164</v>
      </c>
      <c r="B2404" s="13" t="s">
        <v>75</v>
      </c>
      <c r="C2404" s="13" t="s">
        <v>62</v>
      </c>
      <c r="D2404" s="13">
        <v>2015</v>
      </c>
      <c r="E2404" s="13">
        <v>2015</v>
      </c>
      <c r="F2404" s="13" t="s">
        <v>100</v>
      </c>
      <c r="G2404" s="23">
        <v>4754</v>
      </c>
      <c r="H2404" s="23">
        <v>10371</v>
      </c>
      <c r="I2404" s="45">
        <v>26881</v>
      </c>
      <c r="J2404" s="25">
        <v>0.96489999999999998</v>
      </c>
      <c r="K2404" s="25"/>
      <c r="L2404" s="25">
        <v>0.309</v>
      </c>
      <c r="M2404" s="25">
        <v>3.9699999999999999E-2</v>
      </c>
    </row>
    <row r="2405" spans="1:30">
      <c r="A2405" s="82" t="s">
        <v>165</v>
      </c>
      <c r="B2405" s="13" t="s">
        <v>75</v>
      </c>
      <c r="C2405" s="13" t="s">
        <v>62</v>
      </c>
      <c r="D2405" s="13">
        <v>2015</v>
      </c>
      <c r="E2405" s="13">
        <v>2015</v>
      </c>
      <c r="F2405" s="13" t="s">
        <v>100</v>
      </c>
      <c r="G2405" s="23">
        <v>1004</v>
      </c>
      <c r="H2405" s="23">
        <v>1808</v>
      </c>
      <c r="I2405" s="45">
        <v>4939</v>
      </c>
      <c r="J2405" s="25">
        <v>0.93879999999999997</v>
      </c>
      <c r="K2405" s="25"/>
      <c r="L2405" s="25">
        <v>0.309</v>
      </c>
      <c r="M2405" s="25">
        <v>3.9699999999999999E-2</v>
      </c>
    </row>
    <row r="2406" spans="1:30">
      <c r="A2406" s="82" t="s">
        <v>166</v>
      </c>
      <c r="B2406" s="13" t="s">
        <v>74</v>
      </c>
      <c r="C2406" s="13" t="s">
        <v>62</v>
      </c>
      <c r="D2406" s="13">
        <v>2015</v>
      </c>
      <c r="E2406" s="13">
        <v>2015</v>
      </c>
      <c r="F2406" s="13" t="s">
        <v>100</v>
      </c>
      <c r="G2406" s="23">
        <v>52745</v>
      </c>
      <c r="H2406" s="23">
        <v>125269</v>
      </c>
      <c r="I2406" s="45">
        <v>241689</v>
      </c>
      <c r="J2406" s="25">
        <v>0.98529999999999995</v>
      </c>
      <c r="K2406" s="25"/>
      <c r="L2406" s="25">
        <v>0.5</v>
      </c>
      <c r="M2406" s="25">
        <v>3.9800000000000002E-2</v>
      </c>
    </row>
    <row r="2407" spans="1:30">
      <c r="A2407" s="82" t="s">
        <v>167</v>
      </c>
      <c r="B2407" s="13" t="s">
        <v>75</v>
      </c>
      <c r="C2407" s="13" t="s">
        <v>62</v>
      </c>
      <c r="D2407" s="13">
        <v>2015</v>
      </c>
      <c r="E2407" s="13">
        <v>2015</v>
      </c>
      <c r="F2407" s="13" t="s">
        <v>100</v>
      </c>
      <c r="G2407" s="23">
        <v>3126</v>
      </c>
      <c r="H2407" s="23">
        <v>5559</v>
      </c>
      <c r="I2407" s="45">
        <v>14250</v>
      </c>
      <c r="J2407" s="25">
        <v>0.95089999999999997</v>
      </c>
      <c r="K2407" s="25"/>
      <c r="L2407" s="25">
        <v>0.309</v>
      </c>
      <c r="M2407" s="25">
        <v>3.9699999999999999E-2</v>
      </c>
    </row>
    <row r="2408" spans="1:30">
      <c r="A2408" s="82" t="s">
        <v>168</v>
      </c>
      <c r="B2408" s="13" t="s">
        <v>74</v>
      </c>
      <c r="C2408" s="13" t="s">
        <v>62</v>
      </c>
      <c r="D2408" s="13">
        <v>2015</v>
      </c>
      <c r="E2408" s="13">
        <v>2015</v>
      </c>
      <c r="F2408" s="13" t="s">
        <v>100</v>
      </c>
      <c r="G2408" s="23">
        <v>37080</v>
      </c>
      <c r="H2408" s="23">
        <v>75528</v>
      </c>
      <c r="I2408" s="45">
        <v>223446</v>
      </c>
      <c r="J2408" s="25">
        <v>0.98419999999999996</v>
      </c>
      <c r="K2408" s="25"/>
      <c r="L2408" s="25">
        <v>0.5</v>
      </c>
      <c r="M2408" s="25">
        <v>4.24E-2</v>
      </c>
    </row>
    <row r="2409" spans="1:30">
      <c r="A2409" s="82" t="s">
        <v>169</v>
      </c>
      <c r="B2409" s="13" t="s">
        <v>74</v>
      </c>
      <c r="C2409" s="13" t="s">
        <v>62</v>
      </c>
      <c r="D2409" s="13">
        <v>2015</v>
      </c>
      <c r="E2409" s="13">
        <v>2015</v>
      </c>
      <c r="F2409" s="13" t="s">
        <v>100</v>
      </c>
      <c r="G2409" s="23">
        <v>10077</v>
      </c>
      <c r="H2409" s="23">
        <v>20591</v>
      </c>
      <c r="I2409" s="45">
        <v>55910</v>
      </c>
      <c r="J2409" s="25">
        <v>0.9536</v>
      </c>
      <c r="K2409" s="25"/>
      <c r="L2409" s="25">
        <v>0.309</v>
      </c>
      <c r="M2409" s="25">
        <v>3.9699999999999999E-2</v>
      </c>
    </row>
    <row r="2410" spans="1:30">
      <c r="A2410" s="82" t="s">
        <v>170</v>
      </c>
      <c r="B2410" s="13" t="s">
        <v>75</v>
      </c>
      <c r="C2410" s="13" t="s">
        <v>62</v>
      </c>
      <c r="D2410" s="13">
        <v>2015</v>
      </c>
      <c r="E2410" s="13">
        <v>2015</v>
      </c>
      <c r="F2410" s="13" t="s">
        <v>100</v>
      </c>
      <c r="G2410" s="23">
        <v>6167</v>
      </c>
      <c r="H2410" s="23">
        <v>13517</v>
      </c>
      <c r="I2410" s="45">
        <v>30519</v>
      </c>
      <c r="J2410" s="25">
        <v>1</v>
      </c>
      <c r="K2410" s="25"/>
      <c r="L2410" s="25">
        <v>0.309</v>
      </c>
      <c r="M2410" s="25">
        <v>3.9699999999999999E-2</v>
      </c>
    </row>
    <row r="2411" spans="1:30">
      <c r="A2411" s="48" t="s">
        <v>276</v>
      </c>
      <c r="B2411" s="13" t="s">
        <v>66</v>
      </c>
      <c r="C2411" s="13" t="s">
        <v>63</v>
      </c>
      <c r="D2411" s="13">
        <v>2015</v>
      </c>
      <c r="E2411" s="13">
        <v>2015</v>
      </c>
      <c r="F2411" s="13" t="s">
        <v>100</v>
      </c>
      <c r="G2411" s="110"/>
      <c r="H2411" s="110"/>
      <c r="I2411" s="110"/>
      <c r="J2411" s="111"/>
      <c r="K2411" s="111"/>
      <c r="L2411" s="25">
        <v>0.254</v>
      </c>
      <c r="M2411" s="25">
        <v>5.3999999999999999E-2</v>
      </c>
    </row>
    <row r="2412" spans="1:30">
      <c r="A2412" s="48" t="s">
        <v>171</v>
      </c>
      <c r="B2412" s="13" t="s">
        <v>66</v>
      </c>
      <c r="C2412" s="13" t="s">
        <v>63</v>
      </c>
      <c r="D2412" s="13">
        <v>2015</v>
      </c>
      <c r="E2412" s="13">
        <v>2015</v>
      </c>
      <c r="F2412" s="13" t="s">
        <v>100</v>
      </c>
      <c r="G2412" s="23">
        <v>2124142</v>
      </c>
      <c r="H2412" s="23">
        <v>4467237</v>
      </c>
      <c r="I2412" s="45">
        <v>12714221</v>
      </c>
      <c r="J2412" s="25">
        <v>0.97670000000000001</v>
      </c>
      <c r="K2412" s="25"/>
      <c r="L2412" s="25">
        <v>0.29199999999999998</v>
      </c>
      <c r="M2412" s="25">
        <v>5.21E-2</v>
      </c>
      <c r="N2412" s="13"/>
      <c r="O2412" s="13"/>
      <c r="P2412" s="13"/>
      <c r="Q2412" s="13"/>
      <c r="R2412" s="13"/>
      <c r="S2412" s="13"/>
      <c r="T2412" s="13"/>
      <c r="U2412" s="13"/>
      <c r="V2412" s="13"/>
      <c r="W2412" s="13"/>
      <c r="X2412" s="13"/>
      <c r="Y2412" s="13"/>
      <c r="Z2412" s="13"/>
      <c r="AA2412" s="13"/>
      <c r="AB2412" s="13"/>
      <c r="AC2412" s="13"/>
      <c r="AD2412" s="13"/>
    </row>
    <row r="2413" spans="1:30">
      <c r="A2413" s="48" t="s">
        <v>172</v>
      </c>
      <c r="B2413" s="13" t="s">
        <v>74</v>
      </c>
      <c r="C2413" s="13" t="s">
        <v>63</v>
      </c>
      <c r="D2413" s="13">
        <v>2015</v>
      </c>
      <c r="E2413" s="13">
        <v>2015</v>
      </c>
      <c r="F2413" s="13" t="s">
        <v>100</v>
      </c>
      <c r="G2413" s="23">
        <v>61465</v>
      </c>
      <c r="H2413" s="23">
        <v>120287</v>
      </c>
      <c r="I2413" s="45">
        <v>421856</v>
      </c>
      <c r="J2413" s="25">
        <v>0.81069999999999998</v>
      </c>
      <c r="K2413" s="25"/>
      <c r="L2413" s="25">
        <v>0.875</v>
      </c>
      <c r="M2413" s="25">
        <v>5.0799999999999998E-2</v>
      </c>
    </row>
    <row r="2414" spans="1:30">
      <c r="A2414" s="48" t="s">
        <v>173</v>
      </c>
      <c r="B2414" s="13" t="s">
        <v>75</v>
      </c>
      <c r="C2414" s="13" t="s">
        <v>63</v>
      </c>
      <c r="D2414" s="13">
        <v>2015</v>
      </c>
      <c r="E2414" s="13">
        <v>2015</v>
      </c>
      <c r="F2414" s="13" t="s">
        <v>100</v>
      </c>
      <c r="G2414" s="23">
        <v>101</v>
      </c>
      <c r="H2414" s="23">
        <v>170</v>
      </c>
      <c r="I2414" s="45">
        <v>358</v>
      </c>
      <c r="J2414" s="25">
        <v>1</v>
      </c>
      <c r="K2414" s="25"/>
      <c r="L2414" s="25">
        <v>0.29699999999999999</v>
      </c>
      <c r="M2414" s="25">
        <v>3.7600000000000001E-2</v>
      </c>
    </row>
    <row r="2415" spans="1:30">
      <c r="A2415" s="48" t="s">
        <v>174</v>
      </c>
      <c r="B2415" s="13" t="s">
        <v>75</v>
      </c>
      <c r="C2415" s="13" t="s">
        <v>63</v>
      </c>
      <c r="D2415" s="13">
        <v>2015</v>
      </c>
      <c r="E2415" s="13">
        <v>2015</v>
      </c>
      <c r="F2415" s="13" t="s">
        <v>100</v>
      </c>
      <c r="G2415" s="23">
        <v>1818</v>
      </c>
      <c r="H2415" s="23">
        <v>3449</v>
      </c>
      <c r="I2415" s="45">
        <v>7831</v>
      </c>
      <c r="J2415" s="25">
        <v>1</v>
      </c>
      <c r="K2415" s="25"/>
      <c r="L2415" s="25">
        <v>0.29699999999999999</v>
      </c>
      <c r="M2415" s="25">
        <v>3.7600000000000001E-2</v>
      </c>
    </row>
    <row r="2416" spans="1:30">
      <c r="A2416" s="48" t="s">
        <v>175</v>
      </c>
      <c r="B2416" s="13" t="s">
        <v>75</v>
      </c>
      <c r="C2416" s="13" t="s">
        <v>63</v>
      </c>
      <c r="D2416" s="13">
        <v>2015</v>
      </c>
      <c r="E2416" s="13">
        <v>2015</v>
      </c>
      <c r="F2416" s="13" t="s">
        <v>100</v>
      </c>
      <c r="G2416" s="23">
        <v>16559</v>
      </c>
      <c r="H2416" s="23">
        <v>31989</v>
      </c>
      <c r="I2416" s="45">
        <v>80876</v>
      </c>
      <c r="J2416" s="25">
        <v>0.94159999999999999</v>
      </c>
      <c r="K2416" s="25"/>
      <c r="L2416" s="25">
        <v>0.29699999999999999</v>
      </c>
      <c r="M2416" s="25">
        <v>3.7600000000000001E-2</v>
      </c>
    </row>
    <row r="2417" spans="1:13">
      <c r="A2417" s="48" t="s">
        <v>176</v>
      </c>
      <c r="B2417" s="13" t="s">
        <v>75</v>
      </c>
      <c r="C2417" s="13" t="s">
        <v>63</v>
      </c>
      <c r="D2417" s="13">
        <v>2015</v>
      </c>
      <c r="E2417" s="13">
        <v>2015</v>
      </c>
      <c r="F2417" s="13" t="s">
        <v>100</v>
      </c>
      <c r="G2417" s="23">
        <v>2926</v>
      </c>
      <c r="H2417" s="23">
        <v>5513</v>
      </c>
      <c r="I2417" s="45">
        <v>11735</v>
      </c>
      <c r="J2417" s="25">
        <v>1</v>
      </c>
      <c r="K2417" s="25"/>
      <c r="L2417" s="25">
        <v>0.29699999999999999</v>
      </c>
      <c r="M2417" s="25">
        <v>3.7600000000000001E-2</v>
      </c>
    </row>
    <row r="2418" spans="1:13">
      <c r="A2418" s="48" t="s">
        <v>177</v>
      </c>
      <c r="B2418" s="13" t="s">
        <v>75</v>
      </c>
      <c r="C2418" s="13" t="s">
        <v>63</v>
      </c>
      <c r="D2418" s="13">
        <v>2015</v>
      </c>
      <c r="E2418" s="13">
        <v>2015</v>
      </c>
      <c r="F2418" s="13" t="s">
        <v>100</v>
      </c>
      <c r="G2418" s="23">
        <v>720</v>
      </c>
      <c r="H2418" s="23">
        <v>1710</v>
      </c>
      <c r="I2418" s="45">
        <v>8536</v>
      </c>
      <c r="J2418" s="25">
        <v>1</v>
      </c>
      <c r="K2418" s="25"/>
      <c r="L2418" s="25">
        <v>0.29699999999999999</v>
      </c>
      <c r="M2418" s="25">
        <v>3.7600000000000001E-2</v>
      </c>
    </row>
    <row r="2419" spans="1:13">
      <c r="A2419" s="48" t="s">
        <v>178</v>
      </c>
      <c r="B2419" s="13" t="s">
        <v>74</v>
      </c>
      <c r="C2419" s="13" t="s">
        <v>63</v>
      </c>
      <c r="D2419" s="13">
        <v>2015</v>
      </c>
      <c r="E2419" s="13">
        <v>2015</v>
      </c>
      <c r="F2419" s="13" t="s">
        <v>100</v>
      </c>
      <c r="G2419" s="23">
        <v>35317</v>
      </c>
      <c r="H2419" s="23">
        <v>71701</v>
      </c>
      <c r="I2419" s="45">
        <v>261692</v>
      </c>
      <c r="J2419" s="25">
        <v>0.96589999999999998</v>
      </c>
      <c r="K2419" s="25"/>
      <c r="L2419" s="25">
        <v>0.5</v>
      </c>
      <c r="M2419" s="25">
        <v>2.5000000000000001E-2</v>
      </c>
    </row>
    <row r="2420" spans="1:13">
      <c r="A2420" s="48" t="s">
        <v>179</v>
      </c>
      <c r="B2420" s="13" t="s">
        <v>75</v>
      </c>
      <c r="C2420" s="13" t="s">
        <v>63</v>
      </c>
      <c r="D2420" s="13">
        <v>2015</v>
      </c>
      <c r="E2420" s="13">
        <v>2015</v>
      </c>
      <c r="F2420" s="13" t="s">
        <v>100</v>
      </c>
      <c r="G2420" s="23">
        <v>2482</v>
      </c>
      <c r="H2420" s="23">
        <v>5109</v>
      </c>
      <c r="I2420" s="45">
        <v>11306</v>
      </c>
      <c r="J2420" s="25">
        <v>1</v>
      </c>
      <c r="K2420" s="25"/>
      <c r="L2420" s="25">
        <v>0.29699999999999999</v>
      </c>
      <c r="M2420" s="25">
        <v>3.7600000000000001E-2</v>
      </c>
    </row>
    <row r="2421" spans="1:13">
      <c r="A2421" s="48" t="s">
        <v>180</v>
      </c>
      <c r="B2421" s="13" t="s">
        <v>75</v>
      </c>
      <c r="C2421" s="13" t="s">
        <v>63</v>
      </c>
      <c r="D2421" s="13">
        <v>2015</v>
      </c>
      <c r="E2421" s="13">
        <v>2015</v>
      </c>
      <c r="F2421" s="13" t="s">
        <v>100</v>
      </c>
      <c r="G2421" s="23">
        <v>7387</v>
      </c>
      <c r="H2421" s="23">
        <v>13311</v>
      </c>
      <c r="I2421" s="45">
        <v>37358</v>
      </c>
      <c r="J2421" s="25">
        <v>0.99719999999999998</v>
      </c>
      <c r="K2421" s="25"/>
      <c r="L2421" s="25">
        <v>0.29699999999999999</v>
      </c>
      <c r="M2421" s="25">
        <v>3.7600000000000001E-2</v>
      </c>
    </row>
    <row r="2422" spans="1:13">
      <c r="A2422" s="82" t="s">
        <v>122</v>
      </c>
      <c r="B2422" s="13" t="s">
        <v>74</v>
      </c>
      <c r="C2422" s="13" t="s">
        <v>63</v>
      </c>
      <c r="D2422" s="13">
        <v>2015</v>
      </c>
      <c r="E2422" s="13">
        <v>2015</v>
      </c>
      <c r="F2422" s="13" t="s">
        <v>100</v>
      </c>
      <c r="G2422" s="23">
        <v>98200</v>
      </c>
      <c r="H2422" s="23">
        <v>228879</v>
      </c>
      <c r="I2422" s="45">
        <v>462781</v>
      </c>
      <c r="J2422" s="25">
        <v>0.9526</v>
      </c>
      <c r="K2422" s="25"/>
      <c r="L2422" s="25">
        <v>0.182</v>
      </c>
      <c r="M2422" s="25">
        <v>2.6599999999999999E-2</v>
      </c>
    </row>
    <row r="2423" spans="1:13">
      <c r="A2423" s="82" t="s">
        <v>123</v>
      </c>
      <c r="B2423" s="13" t="s">
        <v>75</v>
      </c>
      <c r="C2423" s="13" t="s">
        <v>63</v>
      </c>
      <c r="D2423" s="13">
        <v>2015</v>
      </c>
      <c r="E2423" s="13">
        <v>2015</v>
      </c>
      <c r="F2423" s="13" t="s">
        <v>100</v>
      </c>
      <c r="G2423" s="23">
        <v>1503</v>
      </c>
      <c r="H2423" s="23">
        <v>3612</v>
      </c>
      <c r="I2423" s="45">
        <v>11635</v>
      </c>
      <c r="J2423" s="25">
        <v>1</v>
      </c>
      <c r="K2423" s="25"/>
      <c r="L2423" s="25">
        <v>0.29699999999999999</v>
      </c>
      <c r="M2423" s="25">
        <v>3.7600000000000001E-2</v>
      </c>
    </row>
    <row r="2424" spans="1:13">
      <c r="A2424" s="82" t="s">
        <v>124</v>
      </c>
      <c r="B2424" s="13" t="s">
        <v>75</v>
      </c>
      <c r="C2424" s="13" t="s">
        <v>63</v>
      </c>
      <c r="D2424" s="13">
        <v>2015</v>
      </c>
      <c r="E2424" s="13">
        <v>2015</v>
      </c>
      <c r="F2424" s="13" t="s">
        <v>100</v>
      </c>
      <c r="G2424" s="23">
        <v>12022</v>
      </c>
      <c r="H2424" s="23">
        <v>20952</v>
      </c>
      <c r="I2424" s="45">
        <v>49769</v>
      </c>
      <c r="J2424" s="25">
        <v>0.99790000000000001</v>
      </c>
      <c r="K2424" s="25"/>
      <c r="L2424" s="25">
        <v>0.29699999999999999</v>
      </c>
      <c r="M2424" s="25">
        <v>3.7600000000000001E-2</v>
      </c>
    </row>
    <row r="2425" spans="1:13">
      <c r="A2425" s="82" t="s">
        <v>125</v>
      </c>
      <c r="B2425" s="13" t="s">
        <v>75</v>
      </c>
      <c r="C2425" s="13" t="s">
        <v>63</v>
      </c>
      <c r="D2425" s="13">
        <v>2015</v>
      </c>
      <c r="E2425" s="13">
        <v>2015</v>
      </c>
      <c r="F2425" s="13" t="s">
        <v>100</v>
      </c>
      <c r="G2425" s="23">
        <v>16977</v>
      </c>
      <c r="H2425" s="23">
        <v>42572</v>
      </c>
      <c r="I2425" s="45">
        <v>90622</v>
      </c>
      <c r="J2425" s="25">
        <v>0.96409999999999996</v>
      </c>
      <c r="K2425" s="25"/>
      <c r="L2425" s="25">
        <v>0.29699999999999999</v>
      </c>
      <c r="M2425" s="25">
        <v>3.7600000000000001E-2</v>
      </c>
    </row>
    <row r="2426" spans="1:13">
      <c r="A2426" s="82" t="s">
        <v>126</v>
      </c>
      <c r="B2426" s="13" t="s">
        <v>75</v>
      </c>
      <c r="C2426" s="13" t="s">
        <v>63</v>
      </c>
      <c r="D2426" s="13">
        <v>2015</v>
      </c>
      <c r="E2426" s="13">
        <v>2015</v>
      </c>
      <c r="F2426" s="13" t="s">
        <v>100</v>
      </c>
      <c r="G2426" s="23">
        <v>1040</v>
      </c>
      <c r="H2426" s="23">
        <v>2050</v>
      </c>
      <c r="I2426" s="45">
        <v>5376</v>
      </c>
      <c r="J2426" s="25">
        <v>1</v>
      </c>
      <c r="K2426" s="25"/>
      <c r="L2426" s="25">
        <v>0.29699999999999999</v>
      </c>
      <c r="M2426" s="25">
        <v>3.7600000000000001E-2</v>
      </c>
    </row>
    <row r="2427" spans="1:13">
      <c r="A2427" s="82" t="s">
        <v>127</v>
      </c>
      <c r="B2427" s="13" t="s">
        <v>75</v>
      </c>
      <c r="C2427" s="13" t="s">
        <v>63</v>
      </c>
      <c r="D2427" s="13">
        <v>2015</v>
      </c>
      <c r="E2427" s="13">
        <v>2015</v>
      </c>
      <c r="F2427" s="13" t="s">
        <v>100</v>
      </c>
      <c r="G2427" s="23">
        <v>66771</v>
      </c>
      <c r="H2427" s="23">
        <v>159123</v>
      </c>
      <c r="I2427" s="45">
        <v>379605</v>
      </c>
      <c r="J2427" s="25">
        <v>0.99419999999999997</v>
      </c>
      <c r="K2427" s="25"/>
      <c r="L2427" s="25">
        <v>0.17899999999999999</v>
      </c>
      <c r="M2427" s="25">
        <v>8.0000000000000002E-3</v>
      </c>
    </row>
    <row r="2428" spans="1:13">
      <c r="A2428" s="82" t="s">
        <v>128</v>
      </c>
      <c r="B2428" s="13" t="s">
        <v>75</v>
      </c>
      <c r="C2428" s="13" t="s">
        <v>63</v>
      </c>
      <c r="D2428" s="13">
        <v>2015</v>
      </c>
      <c r="E2428" s="13">
        <v>2015</v>
      </c>
      <c r="F2428" s="13" t="s">
        <v>100</v>
      </c>
      <c r="G2428" s="23">
        <v>10621</v>
      </c>
      <c r="H2428" s="23">
        <v>24789</v>
      </c>
      <c r="I2428" s="45">
        <v>55263</v>
      </c>
      <c r="J2428" s="25">
        <v>1</v>
      </c>
      <c r="K2428" s="25"/>
      <c r="L2428" s="25">
        <v>0.29699999999999999</v>
      </c>
      <c r="M2428" s="25">
        <v>3.7600000000000001E-2</v>
      </c>
    </row>
    <row r="2429" spans="1:13">
      <c r="A2429" s="82" t="s">
        <v>129</v>
      </c>
      <c r="B2429" s="13" t="s">
        <v>75</v>
      </c>
      <c r="C2429" s="13" t="s">
        <v>63</v>
      </c>
      <c r="D2429" s="13">
        <v>2015</v>
      </c>
      <c r="E2429" s="13">
        <v>2015</v>
      </c>
      <c r="F2429" s="13" t="s">
        <v>100</v>
      </c>
      <c r="G2429" s="23">
        <v>6177</v>
      </c>
      <c r="H2429" s="23">
        <v>12038</v>
      </c>
      <c r="I2429" s="45">
        <v>29800</v>
      </c>
      <c r="J2429" s="25">
        <v>0.9667</v>
      </c>
      <c r="K2429" s="25"/>
      <c r="L2429" s="25">
        <v>0.29699999999999999</v>
      </c>
      <c r="M2429" s="25">
        <v>3.7600000000000001E-2</v>
      </c>
    </row>
    <row r="2430" spans="1:13">
      <c r="A2430" s="82" t="s">
        <v>130</v>
      </c>
      <c r="B2430" s="13" t="s">
        <v>75</v>
      </c>
      <c r="C2430" s="13" t="s">
        <v>63</v>
      </c>
      <c r="D2430" s="13">
        <v>2015</v>
      </c>
      <c r="E2430" s="13">
        <v>2015</v>
      </c>
      <c r="F2430" s="13" t="s">
        <v>100</v>
      </c>
      <c r="G2430" s="23">
        <v>1569</v>
      </c>
      <c r="H2430" s="23">
        <v>3242</v>
      </c>
      <c r="I2430" s="45">
        <v>7490</v>
      </c>
      <c r="J2430" s="25">
        <v>0.93330000000000002</v>
      </c>
      <c r="K2430" s="25"/>
      <c r="L2430" s="25">
        <v>0.29699999999999999</v>
      </c>
      <c r="M2430" s="25">
        <v>3.7600000000000001E-2</v>
      </c>
    </row>
    <row r="2431" spans="1:13">
      <c r="A2431" s="82" t="s">
        <v>131</v>
      </c>
      <c r="B2431" s="13" t="s">
        <v>76</v>
      </c>
      <c r="C2431" s="13" t="s">
        <v>63</v>
      </c>
      <c r="D2431" s="13">
        <v>2015</v>
      </c>
      <c r="E2431" s="13">
        <v>2015</v>
      </c>
      <c r="F2431" s="13" t="s">
        <v>100</v>
      </c>
      <c r="G2431" s="23">
        <v>584304</v>
      </c>
      <c r="H2431" s="23">
        <v>1176878</v>
      </c>
      <c r="I2431" s="45">
        <v>3751791</v>
      </c>
      <c r="J2431" s="25">
        <v>0.97709999999999997</v>
      </c>
      <c r="K2431" s="25"/>
      <c r="L2431" s="25">
        <v>0.41899999999999998</v>
      </c>
      <c r="M2431" s="25">
        <v>4.6800000000000001E-2</v>
      </c>
    </row>
    <row r="2432" spans="1:13">
      <c r="A2432" s="82" t="s">
        <v>132</v>
      </c>
      <c r="B2432" s="13" t="s">
        <v>75</v>
      </c>
      <c r="C2432" s="13" t="s">
        <v>63</v>
      </c>
      <c r="D2432" s="13">
        <v>2015</v>
      </c>
      <c r="E2432" s="13">
        <v>2015</v>
      </c>
      <c r="F2432" s="13" t="s">
        <v>100</v>
      </c>
      <c r="G2432" s="23">
        <v>12141</v>
      </c>
      <c r="H2432" s="23">
        <v>29983</v>
      </c>
      <c r="I2432" s="45">
        <v>69280</v>
      </c>
      <c r="J2432" s="25">
        <v>0.99209999999999998</v>
      </c>
      <c r="K2432" s="25"/>
      <c r="L2432" s="25">
        <v>0.29699999999999999</v>
      </c>
      <c r="M2432" s="25">
        <v>3.7600000000000001E-2</v>
      </c>
    </row>
    <row r="2433" spans="1:13">
      <c r="A2433" s="82" t="s">
        <v>133</v>
      </c>
      <c r="B2433" s="13" t="s">
        <v>75</v>
      </c>
      <c r="C2433" s="13" t="s">
        <v>63</v>
      </c>
      <c r="D2433" s="13">
        <v>2015</v>
      </c>
      <c r="E2433" s="13">
        <v>2015</v>
      </c>
      <c r="F2433" s="13" t="s">
        <v>100</v>
      </c>
      <c r="G2433" s="23">
        <v>6501</v>
      </c>
      <c r="H2433" s="23">
        <v>10609</v>
      </c>
      <c r="I2433" s="45">
        <v>42973</v>
      </c>
      <c r="J2433" s="25">
        <v>0.97729999999999995</v>
      </c>
      <c r="K2433" s="25"/>
      <c r="L2433" s="25">
        <v>0.29699999999999999</v>
      </c>
      <c r="M2433" s="25">
        <v>3.7600000000000001E-2</v>
      </c>
    </row>
    <row r="2434" spans="1:13">
      <c r="A2434" s="82" t="s">
        <v>134</v>
      </c>
      <c r="B2434" s="13" t="s">
        <v>75</v>
      </c>
      <c r="C2434" s="13" t="s">
        <v>63</v>
      </c>
      <c r="D2434" s="13">
        <v>2015</v>
      </c>
      <c r="E2434" s="13">
        <v>2015</v>
      </c>
      <c r="F2434" s="13" t="s">
        <v>100</v>
      </c>
      <c r="G2434" s="23">
        <v>1118</v>
      </c>
      <c r="H2434" s="23">
        <v>2133</v>
      </c>
      <c r="I2434" s="45">
        <v>4726</v>
      </c>
      <c r="J2434" s="25">
        <v>0.95240000000000002</v>
      </c>
      <c r="K2434" s="25"/>
      <c r="L2434" s="25">
        <v>0.29699999999999999</v>
      </c>
      <c r="M2434" s="25">
        <v>3.7600000000000001E-2</v>
      </c>
    </row>
    <row r="2435" spans="1:13">
      <c r="A2435" s="82" t="s">
        <v>135</v>
      </c>
      <c r="B2435" s="13" t="s">
        <v>75</v>
      </c>
      <c r="C2435" s="13" t="s">
        <v>63</v>
      </c>
      <c r="D2435" s="13">
        <v>2015</v>
      </c>
      <c r="E2435" s="13">
        <v>2015</v>
      </c>
      <c r="F2435" s="13" t="s">
        <v>100</v>
      </c>
      <c r="G2435" s="23">
        <v>6944</v>
      </c>
      <c r="H2435" s="23">
        <v>12963</v>
      </c>
      <c r="I2435" s="45">
        <v>39271</v>
      </c>
      <c r="J2435" s="25">
        <v>1</v>
      </c>
      <c r="K2435" s="25"/>
      <c r="L2435" s="25">
        <v>0.29699999999999999</v>
      </c>
      <c r="M2435" s="25">
        <v>3.7600000000000001E-2</v>
      </c>
    </row>
    <row r="2436" spans="1:13">
      <c r="A2436" s="82" t="s">
        <v>136</v>
      </c>
      <c r="B2436" s="13" t="s">
        <v>75</v>
      </c>
      <c r="C2436" s="13" t="s">
        <v>63</v>
      </c>
      <c r="D2436" s="13">
        <v>2015</v>
      </c>
      <c r="E2436" s="13">
        <v>2015</v>
      </c>
      <c r="F2436" s="13" t="s">
        <v>100</v>
      </c>
      <c r="G2436" s="23">
        <v>25259</v>
      </c>
      <c r="H2436" s="23">
        <v>58915</v>
      </c>
      <c r="I2436" s="45">
        <v>135425</v>
      </c>
      <c r="J2436" s="25">
        <v>0.99750000000000005</v>
      </c>
      <c r="K2436" s="25"/>
      <c r="L2436" s="25">
        <v>0.28599999999999998</v>
      </c>
      <c r="M2436" s="25">
        <v>1.38E-2</v>
      </c>
    </row>
    <row r="2437" spans="1:13">
      <c r="A2437" s="82" t="s">
        <v>137</v>
      </c>
      <c r="B2437" s="13" t="s">
        <v>75</v>
      </c>
      <c r="C2437" s="13" t="s">
        <v>63</v>
      </c>
      <c r="D2437" s="13">
        <v>2015</v>
      </c>
      <c r="E2437" s="13">
        <v>2015</v>
      </c>
      <c r="F2437" s="13" t="s">
        <v>100</v>
      </c>
      <c r="G2437" s="23">
        <v>467</v>
      </c>
      <c r="H2437" s="23">
        <v>1011</v>
      </c>
      <c r="I2437" s="45">
        <v>3132</v>
      </c>
      <c r="J2437" s="25">
        <v>1</v>
      </c>
      <c r="K2437" s="25"/>
      <c r="L2437" s="25">
        <v>0.29699999999999999</v>
      </c>
      <c r="M2437" s="25">
        <v>3.7600000000000001E-2</v>
      </c>
    </row>
    <row r="2438" spans="1:13">
      <c r="A2438" s="82" t="s">
        <v>138</v>
      </c>
      <c r="B2438" s="13" t="s">
        <v>75</v>
      </c>
      <c r="C2438" s="13" t="s">
        <v>63</v>
      </c>
      <c r="D2438" s="13">
        <v>2015</v>
      </c>
      <c r="E2438" s="13">
        <v>2015</v>
      </c>
      <c r="F2438" s="13" t="s">
        <v>100</v>
      </c>
      <c r="G2438" s="23">
        <v>525</v>
      </c>
      <c r="H2438" s="23">
        <v>854</v>
      </c>
      <c r="I2438" s="45">
        <v>3593</v>
      </c>
      <c r="J2438" s="25">
        <v>1</v>
      </c>
      <c r="K2438" s="25"/>
      <c r="L2438" s="25">
        <v>0.29699999999999999</v>
      </c>
      <c r="M2438" s="25">
        <v>3.7600000000000001E-2</v>
      </c>
    </row>
    <row r="2439" spans="1:13">
      <c r="A2439" s="82" t="s">
        <v>139</v>
      </c>
      <c r="B2439" s="13" t="s">
        <v>75</v>
      </c>
      <c r="C2439" s="13" t="s">
        <v>63</v>
      </c>
      <c r="D2439" s="13">
        <v>2015</v>
      </c>
      <c r="E2439" s="13">
        <v>2015</v>
      </c>
      <c r="F2439" s="13" t="s">
        <v>100</v>
      </c>
      <c r="G2439" s="23">
        <v>23959</v>
      </c>
      <c r="H2439" s="23">
        <v>53794</v>
      </c>
      <c r="I2439" s="45">
        <v>170437</v>
      </c>
      <c r="J2439" s="25">
        <v>1</v>
      </c>
      <c r="K2439" s="25"/>
      <c r="L2439" s="25">
        <v>0.28599999999999998</v>
      </c>
      <c r="M2439" s="25">
        <v>6.0499999999999998E-2</v>
      </c>
    </row>
    <row r="2440" spans="1:13">
      <c r="A2440" s="82" t="s">
        <v>140</v>
      </c>
      <c r="B2440" s="13" t="s">
        <v>75</v>
      </c>
      <c r="C2440" s="13" t="s">
        <v>63</v>
      </c>
      <c r="D2440" s="13">
        <v>2015</v>
      </c>
      <c r="E2440" s="13">
        <v>2015</v>
      </c>
      <c r="F2440" s="13" t="s">
        <v>100</v>
      </c>
      <c r="G2440" s="23">
        <v>3663</v>
      </c>
      <c r="H2440" s="23">
        <v>7576</v>
      </c>
      <c r="I2440" s="45">
        <v>31441</v>
      </c>
      <c r="J2440" s="25">
        <v>0.97389999999999999</v>
      </c>
      <c r="K2440" s="25"/>
      <c r="L2440" s="25">
        <v>0.29699999999999999</v>
      </c>
      <c r="M2440" s="25">
        <v>3.7600000000000001E-2</v>
      </c>
    </row>
    <row r="2441" spans="1:13">
      <c r="A2441" s="82" t="s">
        <v>141</v>
      </c>
      <c r="B2441" s="13" t="s">
        <v>75</v>
      </c>
      <c r="C2441" s="13" t="s">
        <v>63</v>
      </c>
      <c r="D2441" s="13">
        <v>2015</v>
      </c>
      <c r="E2441" s="13">
        <v>2015</v>
      </c>
      <c r="F2441" s="13" t="s">
        <v>100</v>
      </c>
      <c r="G2441" s="23">
        <v>4244</v>
      </c>
      <c r="H2441" s="23">
        <v>7728</v>
      </c>
      <c r="I2441" s="45">
        <v>24006</v>
      </c>
      <c r="J2441" s="25">
        <v>0.96889999999999998</v>
      </c>
      <c r="K2441" s="25"/>
      <c r="L2441" s="25">
        <v>0.29699999999999999</v>
      </c>
      <c r="M2441" s="25">
        <v>3.7600000000000001E-2</v>
      </c>
    </row>
    <row r="2442" spans="1:13">
      <c r="A2442" s="82" t="s">
        <v>142</v>
      </c>
      <c r="B2442" s="13" t="s">
        <v>74</v>
      </c>
      <c r="C2442" s="13" t="s">
        <v>63</v>
      </c>
      <c r="D2442" s="13">
        <v>2015</v>
      </c>
      <c r="E2442" s="13">
        <v>2015</v>
      </c>
      <c r="F2442" s="13" t="s">
        <v>100</v>
      </c>
      <c r="G2442" s="23">
        <v>121571</v>
      </c>
      <c r="H2442" s="23">
        <v>255037</v>
      </c>
      <c r="I2442" s="45">
        <v>856972</v>
      </c>
      <c r="J2442" s="25">
        <v>0.98709999999999998</v>
      </c>
      <c r="K2442" s="25"/>
      <c r="L2442" s="25">
        <v>0.33300000000000002</v>
      </c>
      <c r="M2442" s="25">
        <v>3.5799999999999998E-2</v>
      </c>
    </row>
    <row r="2443" spans="1:13">
      <c r="A2443" s="82" t="s">
        <v>143</v>
      </c>
      <c r="B2443" s="13" t="s">
        <v>74</v>
      </c>
      <c r="C2443" s="13" t="s">
        <v>63</v>
      </c>
      <c r="D2443" s="13">
        <v>2015</v>
      </c>
      <c r="E2443" s="13">
        <v>2015</v>
      </c>
      <c r="F2443" s="13" t="s">
        <v>100</v>
      </c>
      <c r="G2443" s="23">
        <v>9306</v>
      </c>
      <c r="H2443" s="23">
        <v>18279</v>
      </c>
      <c r="I2443" s="45">
        <v>61911</v>
      </c>
      <c r="J2443" s="25">
        <v>0.97330000000000005</v>
      </c>
      <c r="K2443" s="25"/>
      <c r="L2443" s="25">
        <v>0.29699999999999999</v>
      </c>
      <c r="M2443" s="25">
        <v>3.7600000000000001E-2</v>
      </c>
    </row>
    <row r="2444" spans="1:13">
      <c r="A2444" s="82" t="s">
        <v>144</v>
      </c>
      <c r="B2444" s="13" t="s">
        <v>75</v>
      </c>
      <c r="C2444" s="13" t="s">
        <v>63</v>
      </c>
      <c r="D2444" s="13">
        <v>2015</v>
      </c>
      <c r="E2444" s="13">
        <v>2015</v>
      </c>
      <c r="F2444" s="13" t="s">
        <v>100</v>
      </c>
      <c r="G2444" s="23">
        <v>1130</v>
      </c>
      <c r="H2444" s="23">
        <v>2023</v>
      </c>
      <c r="I2444" s="45">
        <v>5677</v>
      </c>
      <c r="J2444" s="25">
        <v>1</v>
      </c>
      <c r="K2444" s="25"/>
      <c r="L2444" s="25">
        <v>0.29699999999999999</v>
      </c>
      <c r="M2444" s="25">
        <v>3.7600000000000001E-2</v>
      </c>
    </row>
    <row r="2445" spans="1:13">
      <c r="A2445" s="82" t="s">
        <v>145</v>
      </c>
      <c r="B2445" s="13" t="s">
        <v>75</v>
      </c>
      <c r="C2445" s="13" t="s">
        <v>63</v>
      </c>
      <c r="D2445" s="13">
        <v>2015</v>
      </c>
      <c r="E2445" s="13">
        <v>2015</v>
      </c>
      <c r="F2445" s="13" t="s">
        <v>100</v>
      </c>
      <c r="G2445" s="23">
        <v>127058</v>
      </c>
      <c r="H2445" s="23">
        <v>290676</v>
      </c>
      <c r="I2445" s="45">
        <v>794370</v>
      </c>
      <c r="J2445" s="25">
        <v>0.99850000000000005</v>
      </c>
      <c r="K2445" s="25"/>
      <c r="L2445" s="25">
        <v>0.16400000000000001</v>
      </c>
      <c r="M2445" s="25">
        <v>6.1699999999999998E-2</v>
      </c>
    </row>
    <row r="2446" spans="1:13">
      <c r="A2446" s="82" t="s">
        <v>146</v>
      </c>
      <c r="B2446" s="13" t="s">
        <v>74</v>
      </c>
      <c r="C2446" s="13" t="s">
        <v>63</v>
      </c>
      <c r="D2446" s="13">
        <v>2015</v>
      </c>
      <c r="E2446" s="13">
        <v>2015</v>
      </c>
      <c r="F2446" s="13" t="s">
        <v>100</v>
      </c>
      <c r="G2446" s="23">
        <v>104366</v>
      </c>
      <c r="H2446" s="23">
        <v>220122</v>
      </c>
      <c r="I2446" s="45">
        <v>530559</v>
      </c>
      <c r="J2446" s="25">
        <v>0.98929999999999996</v>
      </c>
      <c r="K2446" s="25"/>
      <c r="L2446" s="25">
        <v>0.625</v>
      </c>
      <c r="M2446" s="25">
        <v>1.1999999999999999E-3</v>
      </c>
    </row>
    <row r="2447" spans="1:13">
      <c r="A2447" s="82" t="s">
        <v>147</v>
      </c>
      <c r="B2447" s="13" t="s">
        <v>75</v>
      </c>
      <c r="C2447" s="13" t="s">
        <v>63</v>
      </c>
      <c r="D2447" s="13">
        <v>2015</v>
      </c>
      <c r="E2447" s="13">
        <v>2015</v>
      </c>
      <c r="F2447" s="13" t="s">
        <v>100</v>
      </c>
      <c r="G2447" s="23">
        <v>2779</v>
      </c>
      <c r="H2447" s="23">
        <v>6227</v>
      </c>
      <c r="I2447" s="45">
        <v>17789</v>
      </c>
      <c r="J2447" s="25">
        <v>1</v>
      </c>
      <c r="K2447" s="25"/>
      <c r="L2447" s="25">
        <v>0.29699999999999999</v>
      </c>
      <c r="M2447" s="25">
        <v>3.7600000000000001E-2</v>
      </c>
    </row>
    <row r="2448" spans="1:13">
      <c r="A2448" s="82" t="s">
        <v>148</v>
      </c>
      <c r="B2448" s="13" t="s">
        <v>75</v>
      </c>
      <c r="C2448" s="13" t="s">
        <v>63</v>
      </c>
      <c r="D2448" s="13">
        <v>2015</v>
      </c>
      <c r="E2448" s="13">
        <v>2015</v>
      </c>
      <c r="F2448" s="13" t="s">
        <v>100</v>
      </c>
      <c r="G2448" s="23">
        <v>178811</v>
      </c>
      <c r="H2448" s="23">
        <v>399048</v>
      </c>
      <c r="I2448" s="45">
        <v>844157</v>
      </c>
      <c r="J2448" s="25">
        <v>0.99970000000000003</v>
      </c>
      <c r="K2448" s="25"/>
      <c r="L2448" s="25">
        <v>8.3000000000000004E-2</v>
      </c>
      <c r="M2448" s="25">
        <v>4.4600000000000001E-2</v>
      </c>
    </row>
    <row r="2449" spans="1:13">
      <c r="A2449" s="82" t="s">
        <v>149</v>
      </c>
      <c r="B2449" s="13" t="s">
        <v>74</v>
      </c>
      <c r="C2449" s="13" t="s">
        <v>63</v>
      </c>
      <c r="D2449" s="13">
        <v>2015</v>
      </c>
      <c r="E2449" s="13">
        <v>2015</v>
      </c>
      <c r="F2449" s="13" t="s">
        <v>100</v>
      </c>
      <c r="G2449" s="23">
        <v>142260</v>
      </c>
      <c r="H2449" s="23">
        <v>290993</v>
      </c>
      <c r="I2449" s="45">
        <v>842355</v>
      </c>
      <c r="J2449" s="25">
        <v>0.97099999999999997</v>
      </c>
      <c r="K2449" s="25"/>
      <c r="L2449" s="25">
        <v>0.42899999999999999</v>
      </c>
      <c r="M2449" s="25">
        <v>1.2200000000000001E-2</v>
      </c>
    </row>
    <row r="2450" spans="1:13">
      <c r="A2450" s="82" t="s">
        <v>150</v>
      </c>
      <c r="B2450" s="13" t="s">
        <v>74</v>
      </c>
      <c r="C2450" s="13" t="s">
        <v>63</v>
      </c>
      <c r="D2450" s="13">
        <v>2015</v>
      </c>
      <c r="E2450" s="13">
        <v>2015</v>
      </c>
      <c r="F2450" s="13" t="s">
        <v>100</v>
      </c>
      <c r="G2450" s="23">
        <v>33793</v>
      </c>
      <c r="H2450" s="23">
        <v>51839</v>
      </c>
      <c r="I2450" s="45">
        <v>221190</v>
      </c>
      <c r="J2450" s="25">
        <v>0.98089999999999999</v>
      </c>
      <c r="K2450" s="25"/>
      <c r="L2450" s="25">
        <v>0.83299999999999996</v>
      </c>
      <c r="M2450" s="25">
        <v>6.8500000000000005E-2</v>
      </c>
    </row>
    <row r="2451" spans="1:13">
      <c r="A2451" s="82" t="s">
        <v>151</v>
      </c>
      <c r="B2451" s="13" t="s">
        <v>75</v>
      </c>
      <c r="C2451" s="13" t="s">
        <v>63</v>
      </c>
      <c r="D2451" s="13">
        <v>2015</v>
      </c>
      <c r="E2451" s="13">
        <v>2015</v>
      </c>
      <c r="F2451" s="13" t="s">
        <v>100</v>
      </c>
      <c r="G2451" s="23">
        <v>53207</v>
      </c>
      <c r="H2451" s="23">
        <v>122293</v>
      </c>
      <c r="I2451" s="45">
        <v>288133</v>
      </c>
      <c r="J2451" s="25">
        <v>0.99560000000000004</v>
      </c>
      <c r="K2451" s="25"/>
      <c r="L2451" s="25">
        <v>9.5000000000000001E-2</v>
      </c>
      <c r="M2451" s="25">
        <v>2.23E-2</v>
      </c>
    </row>
    <row r="2452" spans="1:13">
      <c r="A2452" s="82" t="s">
        <v>152</v>
      </c>
      <c r="B2452" s="13" t="s">
        <v>74</v>
      </c>
      <c r="C2452" s="13" t="s">
        <v>63</v>
      </c>
      <c r="D2452" s="13">
        <v>2015</v>
      </c>
      <c r="E2452" s="13">
        <v>2015</v>
      </c>
      <c r="F2452" s="13" t="s">
        <v>100</v>
      </c>
      <c r="G2452" s="23">
        <v>10070</v>
      </c>
      <c r="H2452" s="23">
        <v>18689</v>
      </c>
      <c r="I2452" s="45">
        <v>60096</v>
      </c>
      <c r="J2452" s="25">
        <v>0.97140000000000004</v>
      </c>
      <c r="K2452" s="25"/>
      <c r="L2452" s="25">
        <v>0.29699999999999999</v>
      </c>
      <c r="M2452" s="25">
        <v>3.7600000000000001E-2</v>
      </c>
    </row>
    <row r="2453" spans="1:13">
      <c r="A2453" s="82" t="s">
        <v>153</v>
      </c>
      <c r="B2453" s="13" t="s">
        <v>74</v>
      </c>
      <c r="C2453" s="13" t="s">
        <v>63</v>
      </c>
      <c r="D2453" s="13">
        <v>2015</v>
      </c>
      <c r="E2453" s="13">
        <v>2015</v>
      </c>
      <c r="F2453" s="13" t="s">
        <v>100</v>
      </c>
      <c r="G2453" s="23">
        <v>16245</v>
      </c>
      <c r="H2453" s="23">
        <v>32034</v>
      </c>
      <c r="I2453" s="45">
        <v>150630</v>
      </c>
      <c r="J2453" s="25">
        <v>0.96809999999999996</v>
      </c>
      <c r="K2453" s="25"/>
      <c r="L2453" s="25">
        <v>0.29699999999999999</v>
      </c>
      <c r="M2453" s="25">
        <v>3.7600000000000001E-2</v>
      </c>
    </row>
    <row r="2454" spans="1:13">
      <c r="A2454" s="82" t="s">
        <v>154</v>
      </c>
      <c r="B2454" s="13" t="s">
        <v>74</v>
      </c>
      <c r="C2454" s="13" t="s">
        <v>63</v>
      </c>
      <c r="D2454" s="13">
        <v>2015</v>
      </c>
      <c r="E2454" s="13">
        <v>2015</v>
      </c>
      <c r="F2454" s="13" t="s">
        <v>100</v>
      </c>
      <c r="G2454" s="23">
        <v>17283</v>
      </c>
      <c r="H2454" s="23">
        <v>37584</v>
      </c>
      <c r="I2454" s="45">
        <v>132972</v>
      </c>
      <c r="J2454" s="25">
        <v>0.93820000000000003</v>
      </c>
      <c r="K2454" s="25"/>
      <c r="L2454" s="25">
        <v>0.29699999999999999</v>
      </c>
      <c r="M2454" s="25">
        <v>3.7600000000000001E-2</v>
      </c>
    </row>
    <row r="2455" spans="1:13">
      <c r="A2455" s="82" t="s">
        <v>155</v>
      </c>
      <c r="B2455" s="13" t="s">
        <v>74</v>
      </c>
      <c r="C2455" s="13" t="s">
        <v>63</v>
      </c>
      <c r="D2455" s="13">
        <v>2015</v>
      </c>
      <c r="E2455" s="13">
        <v>2015</v>
      </c>
      <c r="F2455" s="13" t="s">
        <v>100</v>
      </c>
      <c r="G2455" s="23">
        <v>55531</v>
      </c>
      <c r="H2455" s="23">
        <v>111660</v>
      </c>
      <c r="I2455" s="45">
        <v>430244</v>
      </c>
      <c r="J2455" s="25">
        <v>0.97540000000000004</v>
      </c>
      <c r="K2455" s="25"/>
      <c r="L2455" s="25">
        <v>0.5</v>
      </c>
      <c r="M2455" s="25">
        <v>1.7500000000000002E-2</v>
      </c>
    </row>
    <row r="2456" spans="1:13">
      <c r="A2456" s="82" t="s">
        <v>156</v>
      </c>
      <c r="B2456" s="13" t="s">
        <v>74</v>
      </c>
      <c r="C2456" s="13" t="s">
        <v>63</v>
      </c>
      <c r="D2456" s="13">
        <v>2015</v>
      </c>
      <c r="E2456" s="13">
        <v>2015</v>
      </c>
      <c r="F2456" s="13" t="s">
        <v>100</v>
      </c>
      <c r="G2456" s="23">
        <v>13861</v>
      </c>
      <c r="H2456" s="23">
        <v>26154</v>
      </c>
      <c r="I2456" s="45">
        <v>76204</v>
      </c>
      <c r="J2456" s="25">
        <v>0.98509999999999998</v>
      </c>
      <c r="K2456" s="25"/>
      <c r="L2456" s="25">
        <v>0.29699999999999999</v>
      </c>
      <c r="M2456" s="25">
        <v>3.7600000000000001E-2</v>
      </c>
    </row>
    <row r="2457" spans="1:13">
      <c r="A2457" s="82" t="s">
        <v>157</v>
      </c>
      <c r="B2457" s="13" t="s">
        <v>75</v>
      </c>
      <c r="C2457" s="13" t="s">
        <v>63</v>
      </c>
      <c r="D2457" s="13">
        <v>2015</v>
      </c>
      <c r="E2457" s="13">
        <v>2015</v>
      </c>
      <c r="F2457" s="13" t="s">
        <v>100</v>
      </c>
      <c r="G2457" s="23">
        <v>13117</v>
      </c>
      <c r="H2457" s="23">
        <v>25256</v>
      </c>
      <c r="I2457" s="45">
        <v>64639</v>
      </c>
      <c r="J2457" s="25">
        <v>0.97670000000000001</v>
      </c>
      <c r="K2457" s="25"/>
      <c r="L2457" s="25">
        <v>0.29699999999999999</v>
      </c>
      <c r="M2457" s="25">
        <v>3.7600000000000001E-2</v>
      </c>
    </row>
    <row r="2458" spans="1:13">
      <c r="A2458" s="82" t="s">
        <v>158</v>
      </c>
      <c r="B2458" s="13" t="s">
        <v>75</v>
      </c>
      <c r="C2458" s="13" t="s">
        <v>63</v>
      </c>
      <c r="D2458" s="13">
        <v>2015</v>
      </c>
      <c r="E2458" s="13">
        <v>2015</v>
      </c>
      <c r="F2458" s="13" t="s">
        <v>100</v>
      </c>
      <c r="G2458" s="23">
        <v>176</v>
      </c>
      <c r="H2458" s="23">
        <v>326</v>
      </c>
      <c r="I2458" s="45">
        <v>830</v>
      </c>
      <c r="J2458" s="25">
        <v>1</v>
      </c>
      <c r="K2458" s="25"/>
      <c r="L2458" s="25">
        <v>0.29699999999999999</v>
      </c>
      <c r="M2458" s="25">
        <v>3.7600000000000001E-2</v>
      </c>
    </row>
    <row r="2459" spans="1:13">
      <c r="A2459" s="82" t="s">
        <v>159</v>
      </c>
      <c r="B2459" s="13" t="s">
        <v>75</v>
      </c>
      <c r="C2459" s="13" t="s">
        <v>63</v>
      </c>
      <c r="D2459" s="13">
        <v>2015</v>
      </c>
      <c r="E2459" s="13">
        <v>2015</v>
      </c>
      <c r="F2459" s="13" t="s">
        <v>100</v>
      </c>
      <c r="G2459" s="23">
        <v>3288</v>
      </c>
      <c r="H2459" s="23">
        <v>7109</v>
      </c>
      <c r="I2459" s="45">
        <v>16935</v>
      </c>
      <c r="J2459" s="25">
        <v>0.99099999999999999</v>
      </c>
      <c r="K2459" s="25"/>
      <c r="L2459" s="25">
        <v>0.29699999999999999</v>
      </c>
      <c r="M2459" s="25">
        <v>3.7600000000000001E-2</v>
      </c>
    </row>
    <row r="2460" spans="1:13">
      <c r="A2460" s="82" t="s">
        <v>160</v>
      </c>
      <c r="B2460" s="13" t="s">
        <v>74</v>
      </c>
      <c r="C2460" s="13" t="s">
        <v>63</v>
      </c>
      <c r="D2460" s="13">
        <v>2015</v>
      </c>
      <c r="E2460" s="13">
        <v>2015</v>
      </c>
      <c r="F2460" s="13" t="s">
        <v>100</v>
      </c>
      <c r="G2460" s="23">
        <v>22818</v>
      </c>
      <c r="H2460" s="23">
        <v>43974</v>
      </c>
      <c r="I2460" s="45">
        <v>117086</v>
      </c>
      <c r="J2460" s="25">
        <v>0.96230000000000004</v>
      </c>
      <c r="K2460" s="25"/>
      <c r="L2460" s="25">
        <v>0.5</v>
      </c>
      <c r="M2460" s="25">
        <v>2.2499999999999999E-2</v>
      </c>
    </row>
    <row r="2461" spans="1:13">
      <c r="A2461" s="82" t="s">
        <v>161</v>
      </c>
      <c r="B2461" s="13" t="s">
        <v>74</v>
      </c>
      <c r="C2461" s="13" t="s">
        <v>63</v>
      </c>
      <c r="D2461" s="13">
        <v>2015</v>
      </c>
      <c r="E2461" s="13">
        <v>2015</v>
      </c>
      <c r="F2461" s="13" t="s">
        <v>100</v>
      </c>
      <c r="G2461" s="23">
        <v>20228</v>
      </c>
      <c r="H2461" s="23">
        <v>36237</v>
      </c>
      <c r="I2461" s="45">
        <v>122823</v>
      </c>
      <c r="J2461" s="25">
        <v>0.94340000000000002</v>
      </c>
      <c r="K2461" s="25"/>
      <c r="L2461" s="25">
        <v>0.29699999999999999</v>
      </c>
      <c r="M2461" s="25">
        <v>3.7600000000000001E-2</v>
      </c>
    </row>
    <row r="2462" spans="1:13">
      <c r="A2462" s="82" t="s">
        <v>162</v>
      </c>
      <c r="B2462" s="13" t="s">
        <v>75</v>
      </c>
      <c r="C2462" s="13" t="s">
        <v>63</v>
      </c>
      <c r="D2462" s="13">
        <v>2015</v>
      </c>
      <c r="E2462" s="13">
        <v>2015</v>
      </c>
      <c r="F2462" s="13" t="s">
        <v>100</v>
      </c>
      <c r="G2462" s="23">
        <v>43587</v>
      </c>
      <c r="H2462" s="23">
        <v>92989</v>
      </c>
      <c r="I2462" s="45">
        <v>228928</v>
      </c>
      <c r="J2462" s="25">
        <v>0.98150000000000004</v>
      </c>
      <c r="K2462" s="25"/>
      <c r="L2462" s="25">
        <v>0.14299999999999999</v>
      </c>
      <c r="M2462" s="25">
        <v>1.67E-2</v>
      </c>
    </row>
    <row r="2463" spans="1:13">
      <c r="A2463" s="82" t="s">
        <v>163</v>
      </c>
      <c r="B2463" s="13" t="s">
        <v>75</v>
      </c>
      <c r="C2463" s="13" t="s">
        <v>63</v>
      </c>
      <c r="D2463" s="13">
        <v>2015</v>
      </c>
      <c r="E2463" s="13">
        <v>2015</v>
      </c>
      <c r="F2463" s="13" t="s">
        <v>100</v>
      </c>
      <c r="G2463" s="23">
        <v>5687</v>
      </c>
      <c r="H2463" s="23">
        <v>13207</v>
      </c>
      <c r="I2463" s="45">
        <v>40191</v>
      </c>
      <c r="J2463" s="25">
        <v>0.96279999999999999</v>
      </c>
      <c r="K2463" s="25"/>
      <c r="L2463" s="25">
        <v>0.29699999999999999</v>
      </c>
      <c r="M2463" s="25">
        <v>3.7600000000000001E-2</v>
      </c>
    </row>
    <row r="2464" spans="1:13">
      <c r="A2464" s="82" t="s">
        <v>164</v>
      </c>
      <c r="B2464" s="13" t="s">
        <v>75</v>
      </c>
      <c r="C2464" s="13" t="s">
        <v>63</v>
      </c>
      <c r="D2464" s="13">
        <v>2015</v>
      </c>
      <c r="E2464" s="13">
        <v>2015</v>
      </c>
      <c r="F2464" s="13" t="s">
        <v>100</v>
      </c>
      <c r="G2464" s="23">
        <v>4780</v>
      </c>
      <c r="H2464" s="23">
        <v>10458</v>
      </c>
      <c r="I2464" s="45">
        <v>26943</v>
      </c>
      <c r="J2464" s="25">
        <v>0.98009999999999997</v>
      </c>
      <c r="K2464" s="25"/>
      <c r="L2464" s="25">
        <v>0.29699999999999999</v>
      </c>
      <c r="M2464" s="25">
        <v>3.7600000000000001E-2</v>
      </c>
    </row>
    <row r="2465" spans="1:30">
      <c r="A2465" s="82" t="s">
        <v>165</v>
      </c>
      <c r="B2465" s="13" t="s">
        <v>75</v>
      </c>
      <c r="C2465" s="13" t="s">
        <v>63</v>
      </c>
      <c r="D2465" s="13">
        <v>2015</v>
      </c>
      <c r="E2465" s="13">
        <v>2015</v>
      </c>
      <c r="F2465" s="13" t="s">
        <v>100</v>
      </c>
      <c r="G2465" s="23">
        <v>1005</v>
      </c>
      <c r="H2465" s="23">
        <v>1813</v>
      </c>
      <c r="I2465" s="45">
        <v>4937</v>
      </c>
      <c r="J2465" s="25">
        <v>1</v>
      </c>
      <c r="K2465" s="25"/>
      <c r="L2465" s="25">
        <v>0.29699999999999999</v>
      </c>
      <c r="M2465" s="25">
        <v>3.7600000000000001E-2</v>
      </c>
    </row>
    <row r="2466" spans="1:30">
      <c r="A2466" s="82" t="s">
        <v>166</v>
      </c>
      <c r="B2466" s="13" t="s">
        <v>74</v>
      </c>
      <c r="C2466" s="13" t="s">
        <v>63</v>
      </c>
      <c r="D2466" s="13">
        <v>2015</v>
      </c>
      <c r="E2466" s="13">
        <v>2015</v>
      </c>
      <c r="F2466" s="13" t="s">
        <v>100</v>
      </c>
      <c r="G2466" s="23">
        <v>52745</v>
      </c>
      <c r="H2466" s="23">
        <v>124980</v>
      </c>
      <c r="I2466" s="45">
        <v>242550</v>
      </c>
      <c r="J2466" s="25">
        <v>0.99060000000000004</v>
      </c>
      <c r="K2466" s="25"/>
      <c r="L2466" s="25">
        <v>0.42899999999999999</v>
      </c>
      <c r="M2466" s="25">
        <v>3.6999999999999998E-2</v>
      </c>
    </row>
    <row r="2467" spans="1:30">
      <c r="A2467" s="82" t="s">
        <v>167</v>
      </c>
      <c r="B2467" s="13" t="s">
        <v>75</v>
      </c>
      <c r="C2467" s="13" t="s">
        <v>63</v>
      </c>
      <c r="D2467" s="13">
        <v>2015</v>
      </c>
      <c r="E2467" s="13">
        <v>2015</v>
      </c>
      <c r="F2467" s="13" t="s">
        <v>100</v>
      </c>
      <c r="G2467" s="23">
        <v>3147</v>
      </c>
      <c r="H2467" s="23">
        <v>5576</v>
      </c>
      <c r="I2467" s="45">
        <v>14329</v>
      </c>
      <c r="J2467" s="25">
        <v>0.95279999999999998</v>
      </c>
      <c r="K2467" s="25"/>
      <c r="L2467" s="25">
        <v>0.29699999999999999</v>
      </c>
      <c r="M2467" s="25">
        <v>3.7600000000000001E-2</v>
      </c>
    </row>
    <row r="2468" spans="1:30">
      <c r="A2468" s="82" t="s">
        <v>168</v>
      </c>
      <c r="B2468" s="13" t="s">
        <v>74</v>
      </c>
      <c r="C2468" s="13" t="s">
        <v>63</v>
      </c>
      <c r="D2468" s="13">
        <v>2015</v>
      </c>
      <c r="E2468" s="13">
        <v>2015</v>
      </c>
      <c r="F2468" s="13" t="s">
        <v>100</v>
      </c>
      <c r="G2468" s="23">
        <v>37155</v>
      </c>
      <c r="H2468" s="23">
        <v>75585</v>
      </c>
      <c r="I2468" s="45">
        <v>224466</v>
      </c>
      <c r="J2468" s="25">
        <v>0.97509999999999997</v>
      </c>
      <c r="K2468" s="25"/>
      <c r="L2468" s="25">
        <v>0.44400000000000001</v>
      </c>
      <c r="M2468" s="25">
        <v>4.9299999999999997E-2</v>
      </c>
    </row>
    <row r="2469" spans="1:30">
      <c r="A2469" s="82" t="s">
        <v>169</v>
      </c>
      <c r="B2469" s="13" t="s">
        <v>74</v>
      </c>
      <c r="C2469" s="13" t="s">
        <v>63</v>
      </c>
      <c r="D2469" s="13">
        <v>2015</v>
      </c>
      <c r="E2469" s="13">
        <v>2015</v>
      </c>
      <c r="F2469" s="13" t="s">
        <v>100</v>
      </c>
      <c r="G2469" s="23">
        <v>10153</v>
      </c>
      <c r="H2469" s="23">
        <v>20602</v>
      </c>
      <c r="I2469" s="45">
        <v>55828</v>
      </c>
      <c r="J2469" s="25">
        <v>0.95520000000000005</v>
      </c>
      <c r="K2469" s="25"/>
      <c r="L2469" s="25">
        <v>0.29699999999999999</v>
      </c>
      <c r="M2469" s="25">
        <v>3.7600000000000001E-2</v>
      </c>
    </row>
    <row r="2470" spans="1:30">
      <c r="A2470" s="82" t="s">
        <v>170</v>
      </c>
      <c r="B2470" s="13" t="s">
        <v>75</v>
      </c>
      <c r="C2470" s="13" t="s">
        <v>63</v>
      </c>
      <c r="D2470" s="13">
        <v>2015</v>
      </c>
      <c r="E2470" s="13">
        <v>2015</v>
      </c>
      <c r="F2470" s="13" t="s">
        <v>100</v>
      </c>
      <c r="G2470" s="23">
        <v>6205</v>
      </c>
      <c r="H2470" s="23">
        <v>13527</v>
      </c>
      <c r="I2470" s="45">
        <v>30513</v>
      </c>
      <c r="J2470" s="25">
        <v>1</v>
      </c>
      <c r="K2470" s="25"/>
      <c r="L2470" s="25">
        <v>0.29699999999999999</v>
      </c>
      <c r="M2470" s="25">
        <v>3.7600000000000001E-2</v>
      </c>
    </row>
    <row r="2471" spans="1:30">
      <c r="A2471" s="48" t="s">
        <v>276</v>
      </c>
      <c r="B2471" s="13" t="s">
        <v>66</v>
      </c>
      <c r="C2471" s="13" t="s">
        <v>184</v>
      </c>
      <c r="D2471" s="13">
        <v>2015</v>
      </c>
      <c r="E2471" s="13">
        <v>2015</v>
      </c>
      <c r="F2471" s="13" t="s">
        <v>100</v>
      </c>
      <c r="G2471" s="110"/>
      <c r="H2471" s="110"/>
      <c r="I2471" s="110"/>
      <c r="J2471" s="111"/>
      <c r="K2471" s="111"/>
      <c r="L2471" s="25">
        <v>0.254</v>
      </c>
      <c r="M2471" s="25">
        <v>5.3999999999999999E-2</v>
      </c>
    </row>
    <row r="2472" spans="1:30">
      <c r="A2472" s="48" t="s">
        <v>171</v>
      </c>
      <c r="B2472" s="13" t="s">
        <v>66</v>
      </c>
      <c r="C2472" s="13" t="s">
        <v>184</v>
      </c>
      <c r="D2472" s="13">
        <v>2015</v>
      </c>
      <c r="E2472" s="13">
        <v>2015</v>
      </c>
      <c r="F2472" s="13" t="s">
        <v>100</v>
      </c>
      <c r="G2472" s="23">
        <v>2136207</v>
      </c>
      <c r="H2472" s="23">
        <v>4475536</v>
      </c>
      <c r="I2472" s="45">
        <v>12761623</v>
      </c>
      <c r="J2472" s="25">
        <v>0.97260000000000002</v>
      </c>
      <c r="K2472" s="25"/>
      <c r="L2472" s="25">
        <v>0.28399999999999997</v>
      </c>
      <c r="M2472" s="25">
        <v>4.6199999999999998E-2</v>
      </c>
      <c r="N2472" s="13"/>
      <c r="O2472" s="13"/>
      <c r="P2472" s="13"/>
      <c r="Q2472" s="13"/>
      <c r="R2472" s="13"/>
      <c r="S2472" s="13"/>
      <c r="T2472" s="13"/>
      <c r="U2472" s="13"/>
      <c r="V2472" s="13"/>
      <c r="W2472" s="13"/>
      <c r="X2472" s="13"/>
      <c r="Y2472" s="13"/>
      <c r="Z2472" s="13"/>
      <c r="AA2472" s="13"/>
      <c r="AB2472" s="13"/>
      <c r="AC2472" s="13"/>
      <c r="AD2472" s="13"/>
    </row>
    <row r="2473" spans="1:30">
      <c r="A2473" s="48" t="s">
        <v>172</v>
      </c>
      <c r="B2473" s="13" t="s">
        <v>74</v>
      </c>
      <c r="C2473" s="13" t="s">
        <v>184</v>
      </c>
      <c r="D2473" s="13">
        <v>2015</v>
      </c>
      <c r="E2473" s="13">
        <v>2015</v>
      </c>
      <c r="F2473" s="13" t="s">
        <v>100</v>
      </c>
      <c r="G2473" s="23">
        <v>62196</v>
      </c>
      <c r="H2473" s="23">
        <v>121033</v>
      </c>
      <c r="I2473" s="45">
        <v>423922</v>
      </c>
      <c r="J2473" s="25">
        <v>0.79679999999999995</v>
      </c>
      <c r="K2473" s="25"/>
      <c r="L2473" s="25">
        <v>0.9</v>
      </c>
      <c r="M2473" s="25">
        <v>4.6100000000000002E-2</v>
      </c>
    </row>
    <row r="2474" spans="1:30">
      <c r="A2474" s="48" t="s">
        <v>173</v>
      </c>
      <c r="B2474" s="13" t="s">
        <v>75</v>
      </c>
      <c r="C2474" s="13" t="s">
        <v>184</v>
      </c>
      <c r="D2474" s="13">
        <v>2015</v>
      </c>
      <c r="E2474" s="13">
        <v>2015</v>
      </c>
      <c r="F2474" s="13" t="s">
        <v>100</v>
      </c>
      <c r="G2474" s="23">
        <v>101</v>
      </c>
      <c r="H2474" s="23">
        <v>178</v>
      </c>
      <c r="I2474" s="45">
        <v>356</v>
      </c>
      <c r="J2474" s="25">
        <v>1</v>
      </c>
      <c r="K2474" s="25"/>
      <c r="L2474" s="25">
        <v>0.29899999999999999</v>
      </c>
      <c r="M2474" s="25">
        <v>2.87E-2</v>
      </c>
    </row>
    <row r="2475" spans="1:30">
      <c r="A2475" s="48" t="s">
        <v>174</v>
      </c>
      <c r="B2475" s="13" t="s">
        <v>75</v>
      </c>
      <c r="C2475" s="13" t="s">
        <v>184</v>
      </c>
      <c r="D2475" s="13">
        <v>2015</v>
      </c>
      <c r="E2475" s="13">
        <v>2015</v>
      </c>
      <c r="F2475" s="13" t="s">
        <v>100</v>
      </c>
      <c r="G2475" s="23">
        <v>1831</v>
      </c>
      <c r="H2475" s="23">
        <v>3473</v>
      </c>
      <c r="I2475" s="45">
        <v>7927</v>
      </c>
      <c r="J2475" s="25">
        <v>0.9889</v>
      </c>
      <c r="K2475" s="25"/>
      <c r="L2475" s="25">
        <v>0.29899999999999999</v>
      </c>
      <c r="M2475" s="25">
        <v>2.87E-2</v>
      </c>
    </row>
    <row r="2476" spans="1:30">
      <c r="A2476" s="48" t="s">
        <v>175</v>
      </c>
      <c r="B2476" s="13" t="s">
        <v>75</v>
      </c>
      <c r="C2476" s="13" t="s">
        <v>184</v>
      </c>
      <c r="D2476" s="13">
        <v>2015</v>
      </c>
      <c r="E2476" s="13">
        <v>2015</v>
      </c>
      <c r="F2476" s="13" t="s">
        <v>100</v>
      </c>
      <c r="G2476" s="23">
        <v>16678</v>
      </c>
      <c r="H2476" s="23">
        <v>32182</v>
      </c>
      <c r="I2476" s="45">
        <v>80853</v>
      </c>
      <c r="J2476" s="25">
        <v>0.91900000000000004</v>
      </c>
      <c r="K2476" s="25"/>
      <c r="L2476" s="25">
        <v>0.29899999999999999</v>
      </c>
      <c r="M2476" s="25">
        <v>2.87E-2</v>
      </c>
    </row>
    <row r="2477" spans="1:30">
      <c r="A2477" s="48" t="s">
        <v>176</v>
      </c>
      <c r="B2477" s="13" t="s">
        <v>75</v>
      </c>
      <c r="C2477" s="13" t="s">
        <v>184</v>
      </c>
      <c r="D2477" s="13">
        <v>2015</v>
      </c>
      <c r="E2477" s="13">
        <v>2015</v>
      </c>
      <c r="F2477" s="13" t="s">
        <v>100</v>
      </c>
      <c r="G2477" s="23">
        <v>2909</v>
      </c>
      <c r="H2477" s="23">
        <v>5462</v>
      </c>
      <c r="I2477" s="45">
        <v>11702</v>
      </c>
      <c r="J2477" s="25">
        <v>1</v>
      </c>
      <c r="K2477" s="25"/>
      <c r="L2477" s="25">
        <v>0.29899999999999999</v>
      </c>
      <c r="M2477" s="25">
        <v>2.87E-2</v>
      </c>
    </row>
    <row r="2478" spans="1:30">
      <c r="A2478" s="48" t="s">
        <v>177</v>
      </c>
      <c r="B2478" s="13" t="s">
        <v>75</v>
      </c>
      <c r="C2478" s="13" t="s">
        <v>184</v>
      </c>
      <c r="D2478" s="13">
        <v>2015</v>
      </c>
      <c r="E2478" s="13">
        <v>2015</v>
      </c>
      <c r="F2478" s="13" t="s">
        <v>100</v>
      </c>
      <c r="G2478" s="23">
        <v>686</v>
      </c>
      <c r="H2478" s="23">
        <v>1618</v>
      </c>
      <c r="I2478" s="45">
        <v>8551</v>
      </c>
      <c r="J2478" s="25">
        <v>1</v>
      </c>
      <c r="K2478" s="25"/>
      <c r="L2478" s="25">
        <v>0.29899999999999999</v>
      </c>
      <c r="M2478" s="25">
        <v>2.87E-2</v>
      </c>
    </row>
    <row r="2479" spans="1:30">
      <c r="A2479" s="48" t="s">
        <v>178</v>
      </c>
      <c r="B2479" s="13" t="s">
        <v>74</v>
      </c>
      <c r="C2479" s="13" t="s">
        <v>184</v>
      </c>
      <c r="D2479" s="13">
        <v>2015</v>
      </c>
      <c r="E2479" s="13">
        <v>2015</v>
      </c>
      <c r="F2479" s="13" t="s">
        <v>100</v>
      </c>
      <c r="G2479" s="23">
        <v>35631</v>
      </c>
      <c r="H2479" s="23">
        <v>71768</v>
      </c>
      <c r="I2479" s="45">
        <v>262026</v>
      </c>
      <c r="J2479" s="25">
        <v>0.95469999999999999</v>
      </c>
      <c r="K2479" s="25"/>
      <c r="L2479" s="25">
        <v>0.44400000000000001</v>
      </c>
      <c r="M2479" s="25">
        <v>2.2800000000000001E-2</v>
      </c>
    </row>
    <row r="2480" spans="1:30">
      <c r="A2480" s="48" t="s">
        <v>179</v>
      </c>
      <c r="B2480" s="13" t="s">
        <v>75</v>
      </c>
      <c r="C2480" s="13" t="s">
        <v>184</v>
      </c>
      <c r="D2480" s="13">
        <v>2015</v>
      </c>
      <c r="E2480" s="13">
        <v>2015</v>
      </c>
      <c r="F2480" s="13" t="s">
        <v>100</v>
      </c>
      <c r="G2480" s="23">
        <v>2485</v>
      </c>
      <c r="H2480" s="23">
        <v>5124</v>
      </c>
      <c r="I2480" s="45">
        <v>11345</v>
      </c>
      <c r="J2480" s="25">
        <v>1</v>
      </c>
      <c r="K2480" s="25"/>
      <c r="L2480" s="25">
        <v>0.29899999999999999</v>
      </c>
      <c r="M2480" s="25">
        <v>2.87E-2</v>
      </c>
    </row>
    <row r="2481" spans="1:13">
      <c r="A2481" s="48" t="s">
        <v>180</v>
      </c>
      <c r="B2481" s="13" t="s">
        <v>75</v>
      </c>
      <c r="C2481" s="13" t="s">
        <v>184</v>
      </c>
      <c r="D2481" s="13">
        <v>2015</v>
      </c>
      <c r="E2481" s="13">
        <v>2015</v>
      </c>
      <c r="F2481" s="13" t="s">
        <v>100</v>
      </c>
      <c r="G2481" s="23">
        <v>7398</v>
      </c>
      <c r="H2481" s="23">
        <v>13284</v>
      </c>
      <c r="I2481" s="45">
        <v>37259</v>
      </c>
      <c r="J2481" s="25">
        <v>1</v>
      </c>
      <c r="K2481" s="25"/>
      <c r="L2481" s="25">
        <v>0.29899999999999999</v>
      </c>
      <c r="M2481" s="25">
        <v>2.87E-2</v>
      </c>
    </row>
    <row r="2482" spans="1:13">
      <c r="A2482" s="82" t="s">
        <v>122</v>
      </c>
      <c r="B2482" s="13" t="s">
        <v>74</v>
      </c>
      <c r="C2482" s="13" t="s">
        <v>184</v>
      </c>
      <c r="D2482" s="13">
        <v>2015</v>
      </c>
      <c r="E2482" s="13">
        <v>2015</v>
      </c>
      <c r="F2482" s="13" t="s">
        <v>100</v>
      </c>
      <c r="G2482" s="23">
        <v>98149</v>
      </c>
      <c r="H2482" s="23">
        <v>228327</v>
      </c>
      <c r="I2482" s="45">
        <v>465332</v>
      </c>
      <c r="J2482" s="25">
        <v>0.94489999999999996</v>
      </c>
      <c r="K2482" s="25"/>
      <c r="L2482" s="25">
        <v>0.154</v>
      </c>
      <c r="M2482" s="25">
        <v>2.4500000000000001E-2</v>
      </c>
    </row>
    <row r="2483" spans="1:13">
      <c r="A2483" s="82" t="s">
        <v>123</v>
      </c>
      <c r="B2483" s="13" t="s">
        <v>75</v>
      </c>
      <c r="C2483" s="13" t="s">
        <v>184</v>
      </c>
      <c r="D2483" s="13">
        <v>2015</v>
      </c>
      <c r="E2483" s="13">
        <v>2015</v>
      </c>
      <c r="F2483" s="13" t="s">
        <v>100</v>
      </c>
      <c r="G2483" s="23">
        <v>1519</v>
      </c>
      <c r="H2483" s="23">
        <v>3644</v>
      </c>
      <c r="I2483" s="45">
        <v>11690</v>
      </c>
      <c r="J2483" s="25">
        <v>1</v>
      </c>
      <c r="K2483" s="25"/>
      <c r="L2483" s="25">
        <v>0.29899999999999999</v>
      </c>
      <c r="M2483" s="25">
        <v>2.87E-2</v>
      </c>
    </row>
    <row r="2484" spans="1:13">
      <c r="A2484" s="82" t="s">
        <v>124</v>
      </c>
      <c r="B2484" s="13" t="s">
        <v>75</v>
      </c>
      <c r="C2484" s="13" t="s">
        <v>184</v>
      </c>
      <c r="D2484" s="13">
        <v>2015</v>
      </c>
      <c r="E2484" s="13">
        <v>2015</v>
      </c>
      <c r="F2484" s="13" t="s">
        <v>100</v>
      </c>
      <c r="G2484" s="23">
        <v>12208</v>
      </c>
      <c r="H2484" s="23">
        <v>21206</v>
      </c>
      <c r="I2484" s="45">
        <v>49871</v>
      </c>
      <c r="J2484" s="25">
        <v>1</v>
      </c>
      <c r="K2484" s="25"/>
      <c r="L2484" s="25">
        <v>0.29899999999999999</v>
      </c>
      <c r="M2484" s="25">
        <v>2.87E-2</v>
      </c>
    </row>
    <row r="2485" spans="1:13">
      <c r="A2485" s="82" t="s">
        <v>125</v>
      </c>
      <c r="B2485" s="13" t="s">
        <v>75</v>
      </c>
      <c r="C2485" s="13" t="s">
        <v>184</v>
      </c>
      <c r="D2485" s="13">
        <v>2015</v>
      </c>
      <c r="E2485" s="13">
        <v>2015</v>
      </c>
      <c r="F2485" s="13" t="s">
        <v>100</v>
      </c>
      <c r="G2485" s="23">
        <v>17134</v>
      </c>
      <c r="H2485" s="23">
        <v>42903</v>
      </c>
      <c r="I2485" s="45">
        <v>90600</v>
      </c>
      <c r="J2485" s="25">
        <v>0.97560000000000002</v>
      </c>
      <c r="K2485" s="25"/>
      <c r="L2485" s="25">
        <v>0.29899999999999999</v>
      </c>
      <c r="M2485" s="25">
        <v>2.87E-2</v>
      </c>
    </row>
    <row r="2486" spans="1:13">
      <c r="A2486" s="82" t="s">
        <v>126</v>
      </c>
      <c r="B2486" s="13" t="s">
        <v>75</v>
      </c>
      <c r="C2486" s="13" t="s">
        <v>184</v>
      </c>
      <c r="D2486" s="13">
        <v>2015</v>
      </c>
      <c r="E2486" s="13">
        <v>2015</v>
      </c>
      <c r="F2486" s="13" t="s">
        <v>100</v>
      </c>
      <c r="G2486" s="23">
        <v>1046</v>
      </c>
      <c r="H2486" s="23">
        <v>2070</v>
      </c>
      <c r="I2486" s="45">
        <v>5426</v>
      </c>
      <c r="J2486" s="25">
        <v>1</v>
      </c>
      <c r="K2486" s="25"/>
      <c r="L2486" s="25">
        <v>0.29899999999999999</v>
      </c>
      <c r="M2486" s="25">
        <v>2.87E-2</v>
      </c>
    </row>
    <row r="2487" spans="1:13">
      <c r="A2487" s="82" t="s">
        <v>127</v>
      </c>
      <c r="B2487" s="13" t="s">
        <v>75</v>
      </c>
      <c r="C2487" s="13" t="s">
        <v>184</v>
      </c>
      <c r="D2487" s="13">
        <v>2015</v>
      </c>
      <c r="E2487" s="13">
        <v>2015</v>
      </c>
      <c r="F2487" s="13" t="s">
        <v>100</v>
      </c>
      <c r="G2487" s="23">
        <v>67619</v>
      </c>
      <c r="H2487" s="23">
        <v>159735</v>
      </c>
      <c r="I2487" s="45">
        <v>379173</v>
      </c>
      <c r="J2487" s="25">
        <v>0.99580000000000002</v>
      </c>
      <c r="K2487" s="25"/>
      <c r="L2487" s="25">
        <v>0.16200000000000001</v>
      </c>
      <c r="M2487" s="25">
        <v>7.7999999999999996E-3</v>
      </c>
    </row>
    <row r="2488" spans="1:13">
      <c r="A2488" s="82" t="s">
        <v>128</v>
      </c>
      <c r="B2488" s="13" t="s">
        <v>75</v>
      </c>
      <c r="C2488" s="13" t="s">
        <v>184</v>
      </c>
      <c r="D2488" s="13">
        <v>2015</v>
      </c>
      <c r="E2488" s="13">
        <v>2015</v>
      </c>
      <c r="F2488" s="13" t="s">
        <v>100</v>
      </c>
      <c r="G2488" s="23">
        <v>10726</v>
      </c>
      <c r="H2488" s="23">
        <v>24869</v>
      </c>
      <c r="I2488" s="45">
        <v>55023</v>
      </c>
      <c r="J2488" s="25">
        <v>0.99809999999999999</v>
      </c>
      <c r="K2488" s="25"/>
      <c r="L2488" s="25">
        <v>0.29899999999999999</v>
      </c>
      <c r="M2488" s="25">
        <v>2.87E-2</v>
      </c>
    </row>
    <row r="2489" spans="1:13">
      <c r="A2489" s="82" t="s">
        <v>129</v>
      </c>
      <c r="B2489" s="13" t="s">
        <v>75</v>
      </c>
      <c r="C2489" s="13" t="s">
        <v>184</v>
      </c>
      <c r="D2489" s="13">
        <v>2015</v>
      </c>
      <c r="E2489" s="13">
        <v>2015</v>
      </c>
      <c r="F2489" s="13" t="s">
        <v>100</v>
      </c>
      <c r="G2489" s="23">
        <v>6194</v>
      </c>
      <c r="H2489" s="23">
        <v>12029</v>
      </c>
      <c r="I2489" s="45">
        <v>29810</v>
      </c>
      <c r="J2489" s="25">
        <v>0.9758</v>
      </c>
      <c r="K2489" s="25"/>
      <c r="L2489" s="25">
        <v>0.29899999999999999</v>
      </c>
      <c r="M2489" s="25">
        <v>2.87E-2</v>
      </c>
    </row>
    <row r="2490" spans="1:13">
      <c r="A2490" s="82" t="s">
        <v>130</v>
      </c>
      <c r="B2490" s="13" t="s">
        <v>75</v>
      </c>
      <c r="C2490" s="13" t="s">
        <v>184</v>
      </c>
      <c r="D2490" s="13">
        <v>2015</v>
      </c>
      <c r="E2490" s="13">
        <v>2015</v>
      </c>
      <c r="F2490" s="13" t="s">
        <v>100</v>
      </c>
      <c r="G2490" s="23">
        <v>1570</v>
      </c>
      <c r="H2490" s="23">
        <v>3251</v>
      </c>
      <c r="I2490" s="45">
        <v>7505</v>
      </c>
      <c r="J2490" s="25">
        <v>0.94920000000000004</v>
      </c>
      <c r="K2490" s="25"/>
      <c r="L2490" s="25">
        <v>0.29899999999999999</v>
      </c>
      <c r="M2490" s="25">
        <v>2.87E-2</v>
      </c>
    </row>
    <row r="2491" spans="1:13">
      <c r="A2491" s="82" t="s">
        <v>131</v>
      </c>
      <c r="B2491" s="13" t="s">
        <v>76</v>
      </c>
      <c r="C2491" s="13" t="s">
        <v>184</v>
      </c>
      <c r="D2491" s="13">
        <v>2015</v>
      </c>
      <c r="E2491" s="13">
        <v>2015</v>
      </c>
      <c r="F2491" s="13" t="s">
        <v>100</v>
      </c>
      <c r="G2491" s="23">
        <v>586149</v>
      </c>
      <c r="H2491" s="23">
        <v>1178369</v>
      </c>
      <c r="I2491" s="45">
        <v>3779398</v>
      </c>
      <c r="J2491" s="25">
        <v>0.96879999999999999</v>
      </c>
      <c r="K2491" s="25"/>
      <c r="L2491" s="25">
        <v>0.42499999999999999</v>
      </c>
      <c r="M2491" s="25">
        <v>4.0500000000000001E-2</v>
      </c>
    </row>
    <row r="2492" spans="1:13">
      <c r="A2492" s="82" t="s">
        <v>132</v>
      </c>
      <c r="B2492" s="13" t="s">
        <v>75</v>
      </c>
      <c r="C2492" s="13" t="s">
        <v>184</v>
      </c>
      <c r="D2492" s="13">
        <v>2015</v>
      </c>
      <c r="E2492" s="13">
        <v>2015</v>
      </c>
      <c r="F2492" s="13" t="s">
        <v>100</v>
      </c>
      <c r="G2492" s="23">
        <v>12172</v>
      </c>
      <c r="H2492" s="23">
        <v>29950</v>
      </c>
      <c r="I2492" s="45">
        <v>69008</v>
      </c>
      <c r="J2492" s="25">
        <v>0.99739999999999995</v>
      </c>
      <c r="K2492" s="25"/>
      <c r="L2492" s="25">
        <v>0.29899999999999999</v>
      </c>
      <c r="M2492" s="25">
        <v>2.87E-2</v>
      </c>
    </row>
    <row r="2493" spans="1:13">
      <c r="A2493" s="82" t="s">
        <v>133</v>
      </c>
      <c r="B2493" s="13" t="s">
        <v>75</v>
      </c>
      <c r="C2493" s="13" t="s">
        <v>184</v>
      </c>
      <c r="D2493" s="13">
        <v>2015</v>
      </c>
      <c r="E2493" s="13">
        <v>2015</v>
      </c>
      <c r="F2493" s="13" t="s">
        <v>100</v>
      </c>
      <c r="G2493" s="23">
        <v>6504</v>
      </c>
      <c r="H2493" s="23">
        <v>10674</v>
      </c>
      <c r="I2493" s="45">
        <v>42825</v>
      </c>
      <c r="J2493" s="25">
        <v>0.97899999999999998</v>
      </c>
      <c r="K2493" s="25"/>
      <c r="L2493" s="25">
        <v>0.29899999999999999</v>
      </c>
      <c r="M2493" s="25">
        <v>2.87E-2</v>
      </c>
    </row>
    <row r="2494" spans="1:13">
      <c r="A2494" s="82" t="s">
        <v>134</v>
      </c>
      <c r="B2494" s="13" t="s">
        <v>75</v>
      </c>
      <c r="C2494" s="13" t="s">
        <v>184</v>
      </c>
      <c r="D2494" s="13">
        <v>2015</v>
      </c>
      <c r="E2494" s="13">
        <v>2015</v>
      </c>
      <c r="F2494" s="13" t="s">
        <v>100</v>
      </c>
      <c r="G2494" s="23">
        <v>1128</v>
      </c>
      <c r="H2494" s="23">
        <v>2144</v>
      </c>
      <c r="I2494" s="45">
        <v>4689</v>
      </c>
      <c r="J2494" s="25">
        <v>1</v>
      </c>
      <c r="K2494" s="25"/>
      <c r="L2494" s="25">
        <v>0.29899999999999999</v>
      </c>
      <c r="M2494" s="25">
        <v>2.87E-2</v>
      </c>
    </row>
    <row r="2495" spans="1:13">
      <c r="A2495" s="82" t="s">
        <v>135</v>
      </c>
      <c r="B2495" s="13" t="s">
        <v>75</v>
      </c>
      <c r="C2495" s="13" t="s">
        <v>184</v>
      </c>
      <c r="D2495" s="13">
        <v>2015</v>
      </c>
      <c r="E2495" s="13">
        <v>2015</v>
      </c>
      <c r="F2495" s="13" t="s">
        <v>100</v>
      </c>
      <c r="G2495" s="23">
        <v>7014</v>
      </c>
      <c r="H2495" s="23">
        <v>13115</v>
      </c>
      <c r="I2495" s="45">
        <v>39398</v>
      </c>
      <c r="J2495" s="25">
        <v>1</v>
      </c>
      <c r="K2495" s="25"/>
      <c r="L2495" s="25">
        <v>0.29899999999999999</v>
      </c>
      <c r="M2495" s="25">
        <v>2.87E-2</v>
      </c>
    </row>
    <row r="2496" spans="1:13">
      <c r="A2496" s="82" t="s">
        <v>136</v>
      </c>
      <c r="B2496" s="13" t="s">
        <v>75</v>
      </c>
      <c r="C2496" s="13" t="s">
        <v>184</v>
      </c>
      <c r="D2496" s="13">
        <v>2015</v>
      </c>
      <c r="E2496" s="13">
        <v>2015</v>
      </c>
      <c r="F2496" s="13" t="s">
        <v>100</v>
      </c>
      <c r="G2496" s="23">
        <v>25407</v>
      </c>
      <c r="H2496" s="23">
        <v>59053</v>
      </c>
      <c r="I2496" s="45">
        <v>135403</v>
      </c>
      <c r="J2496" s="25">
        <v>0.99670000000000003</v>
      </c>
      <c r="K2496" s="25"/>
      <c r="L2496" s="25">
        <v>0.222</v>
      </c>
      <c r="M2496" s="25">
        <v>1.2E-2</v>
      </c>
    </row>
    <row r="2497" spans="1:13">
      <c r="A2497" s="82" t="s">
        <v>137</v>
      </c>
      <c r="B2497" s="13" t="s">
        <v>75</v>
      </c>
      <c r="C2497" s="13" t="s">
        <v>184</v>
      </c>
      <c r="D2497" s="13">
        <v>2015</v>
      </c>
      <c r="E2497" s="13">
        <v>2015</v>
      </c>
      <c r="F2497" s="13" t="s">
        <v>100</v>
      </c>
      <c r="G2497" s="23">
        <v>461</v>
      </c>
      <c r="H2497" s="23">
        <v>985</v>
      </c>
      <c r="I2497" s="45">
        <v>3102</v>
      </c>
      <c r="J2497" s="25">
        <v>1</v>
      </c>
      <c r="K2497" s="25"/>
      <c r="L2497" s="25">
        <v>0.29899999999999999</v>
      </c>
      <c r="M2497" s="25">
        <v>2.87E-2</v>
      </c>
    </row>
    <row r="2498" spans="1:13">
      <c r="A2498" s="82" t="s">
        <v>138</v>
      </c>
      <c r="B2498" s="13" t="s">
        <v>75</v>
      </c>
      <c r="C2498" s="13" t="s">
        <v>184</v>
      </c>
      <c r="D2498" s="13">
        <v>2015</v>
      </c>
      <c r="E2498" s="13">
        <v>2015</v>
      </c>
      <c r="F2498" s="13" t="s">
        <v>100</v>
      </c>
      <c r="G2498" s="23">
        <v>527</v>
      </c>
      <c r="H2498" s="23">
        <v>867</v>
      </c>
      <c r="I2498" s="45">
        <v>3579</v>
      </c>
      <c r="J2498" s="25">
        <v>1</v>
      </c>
      <c r="K2498" s="25"/>
      <c r="L2498" s="25">
        <v>0.29899999999999999</v>
      </c>
      <c r="M2498" s="25">
        <v>2.87E-2</v>
      </c>
    </row>
    <row r="2499" spans="1:13">
      <c r="A2499" s="82" t="s">
        <v>139</v>
      </c>
      <c r="B2499" s="13" t="s">
        <v>75</v>
      </c>
      <c r="C2499" s="13" t="s">
        <v>184</v>
      </c>
      <c r="D2499" s="13">
        <v>2015</v>
      </c>
      <c r="E2499" s="13">
        <v>2015</v>
      </c>
      <c r="F2499" s="13" t="s">
        <v>100</v>
      </c>
      <c r="G2499" s="23">
        <v>23132</v>
      </c>
      <c r="H2499" s="23">
        <v>51671</v>
      </c>
      <c r="I2499" s="45">
        <v>170593</v>
      </c>
      <c r="J2499" s="25">
        <v>1</v>
      </c>
      <c r="K2499" s="25"/>
      <c r="L2499" s="25">
        <v>0.25</v>
      </c>
      <c r="M2499" s="25">
        <v>5.5199999999999999E-2</v>
      </c>
    </row>
    <row r="2500" spans="1:13">
      <c r="A2500" s="82" t="s">
        <v>140</v>
      </c>
      <c r="B2500" s="13" t="s">
        <v>75</v>
      </c>
      <c r="C2500" s="13" t="s">
        <v>184</v>
      </c>
      <c r="D2500" s="13">
        <v>2015</v>
      </c>
      <c r="E2500" s="13">
        <v>2015</v>
      </c>
      <c r="F2500" s="13" t="s">
        <v>100</v>
      </c>
      <c r="G2500" s="23">
        <v>3660</v>
      </c>
      <c r="H2500" s="23">
        <v>7496</v>
      </c>
      <c r="I2500" s="45">
        <v>31327</v>
      </c>
      <c r="J2500" s="25">
        <v>1</v>
      </c>
      <c r="K2500" s="25"/>
      <c r="L2500" s="25">
        <v>0.29899999999999999</v>
      </c>
      <c r="M2500" s="25">
        <v>2.87E-2</v>
      </c>
    </row>
    <row r="2501" spans="1:13">
      <c r="A2501" s="82" t="s">
        <v>141</v>
      </c>
      <c r="B2501" s="13" t="s">
        <v>75</v>
      </c>
      <c r="C2501" s="13" t="s">
        <v>184</v>
      </c>
      <c r="D2501" s="13">
        <v>2015</v>
      </c>
      <c r="E2501" s="13">
        <v>2015</v>
      </c>
      <c r="F2501" s="13" t="s">
        <v>100</v>
      </c>
      <c r="G2501" s="23">
        <v>4294</v>
      </c>
      <c r="H2501" s="23">
        <v>7803</v>
      </c>
      <c r="I2501" s="45">
        <v>24110</v>
      </c>
      <c r="J2501" s="25">
        <v>0.99560000000000004</v>
      </c>
      <c r="K2501" s="25"/>
      <c r="L2501" s="25">
        <v>0.29899999999999999</v>
      </c>
      <c r="M2501" s="25">
        <v>2.87E-2</v>
      </c>
    </row>
    <row r="2502" spans="1:13">
      <c r="A2502" s="82" t="s">
        <v>142</v>
      </c>
      <c r="B2502" s="13" t="s">
        <v>74</v>
      </c>
      <c r="C2502" s="13" t="s">
        <v>184</v>
      </c>
      <c r="D2502" s="13">
        <v>2015</v>
      </c>
      <c r="E2502" s="13">
        <v>2015</v>
      </c>
      <c r="F2502" s="13" t="s">
        <v>100</v>
      </c>
      <c r="G2502" s="23">
        <v>122853</v>
      </c>
      <c r="H2502" s="23">
        <v>256383</v>
      </c>
      <c r="I2502" s="45">
        <v>860197</v>
      </c>
      <c r="J2502" s="25">
        <v>0.9819</v>
      </c>
      <c r="K2502" s="25"/>
      <c r="L2502" s="25">
        <v>0.38100000000000001</v>
      </c>
      <c r="M2502" s="25">
        <v>3.9800000000000002E-2</v>
      </c>
    </row>
    <row r="2503" spans="1:13">
      <c r="A2503" s="82" t="s">
        <v>143</v>
      </c>
      <c r="B2503" s="13" t="s">
        <v>74</v>
      </c>
      <c r="C2503" s="13" t="s">
        <v>184</v>
      </c>
      <c r="D2503" s="13">
        <v>2015</v>
      </c>
      <c r="E2503" s="13">
        <v>2015</v>
      </c>
      <c r="F2503" s="13" t="s">
        <v>100</v>
      </c>
      <c r="G2503" s="23">
        <v>9376</v>
      </c>
      <c r="H2503" s="23">
        <v>18372</v>
      </c>
      <c r="I2503" s="45">
        <v>62077</v>
      </c>
      <c r="J2503" s="25">
        <v>0.96640000000000004</v>
      </c>
      <c r="K2503" s="25"/>
      <c r="L2503" s="25">
        <v>0.29899999999999999</v>
      </c>
      <c r="M2503" s="25">
        <v>2.87E-2</v>
      </c>
    </row>
    <row r="2504" spans="1:13">
      <c r="A2504" s="82" t="s">
        <v>144</v>
      </c>
      <c r="B2504" s="13" t="s">
        <v>75</v>
      </c>
      <c r="C2504" s="13" t="s">
        <v>184</v>
      </c>
      <c r="D2504" s="13">
        <v>2015</v>
      </c>
      <c r="E2504" s="13">
        <v>2015</v>
      </c>
      <c r="F2504" s="13" t="s">
        <v>100</v>
      </c>
      <c r="G2504" s="23">
        <v>1108</v>
      </c>
      <c r="H2504" s="23">
        <v>2073</v>
      </c>
      <c r="I2504" s="45">
        <v>5684</v>
      </c>
      <c r="J2504" s="25">
        <v>1</v>
      </c>
      <c r="K2504" s="25"/>
      <c r="L2504" s="25">
        <v>0.29899999999999999</v>
      </c>
      <c r="M2504" s="25">
        <v>2.87E-2</v>
      </c>
    </row>
    <row r="2505" spans="1:13">
      <c r="A2505" s="82" t="s">
        <v>145</v>
      </c>
      <c r="B2505" s="13" t="s">
        <v>75</v>
      </c>
      <c r="C2505" s="13" t="s">
        <v>184</v>
      </c>
      <c r="D2505" s="13">
        <v>2015</v>
      </c>
      <c r="E2505" s="13">
        <v>2015</v>
      </c>
      <c r="F2505" s="13" t="s">
        <v>100</v>
      </c>
      <c r="G2505" s="23">
        <v>128538</v>
      </c>
      <c r="H2505" s="23">
        <v>293280</v>
      </c>
      <c r="I2505" s="45">
        <v>792000</v>
      </c>
      <c r="J2505" s="25">
        <v>0.99850000000000005</v>
      </c>
      <c r="K2505" s="25"/>
      <c r="L2505" s="25">
        <v>0.14899999999999999</v>
      </c>
      <c r="M2505" s="25">
        <v>5.62E-2</v>
      </c>
    </row>
    <row r="2506" spans="1:13">
      <c r="A2506" s="82" t="s">
        <v>146</v>
      </c>
      <c r="B2506" s="13" t="s">
        <v>74</v>
      </c>
      <c r="C2506" s="13" t="s">
        <v>184</v>
      </c>
      <c r="D2506" s="13">
        <v>2015</v>
      </c>
      <c r="E2506" s="13">
        <v>2015</v>
      </c>
      <c r="F2506" s="13" t="s">
        <v>100</v>
      </c>
      <c r="G2506" s="23">
        <v>105099</v>
      </c>
      <c r="H2506" s="23">
        <v>220476</v>
      </c>
      <c r="I2506" s="45">
        <v>531563</v>
      </c>
      <c r="J2506" s="25">
        <v>0.98919999999999997</v>
      </c>
      <c r="K2506" s="25"/>
      <c r="L2506" s="25">
        <v>0.57899999999999996</v>
      </c>
      <c r="M2506" s="25">
        <v>2.8E-3</v>
      </c>
    </row>
    <row r="2507" spans="1:13">
      <c r="A2507" s="82" t="s">
        <v>147</v>
      </c>
      <c r="B2507" s="13" t="s">
        <v>75</v>
      </c>
      <c r="C2507" s="13" t="s">
        <v>184</v>
      </c>
      <c r="D2507" s="13">
        <v>2015</v>
      </c>
      <c r="E2507" s="13">
        <v>2015</v>
      </c>
      <c r="F2507" s="13" t="s">
        <v>100</v>
      </c>
      <c r="G2507" s="23">
        <v>2760</v>
      </c>
      <c r="H2507" s="23">
        <v>6123</v>
      </c>
      <c r="I2507" s="45">
        <v>17711</v>
      </c>
      <c r="J2507" s="25">
        <v>1</v>
      </c>
      <c r="K2507" s="25"/>
      <c r="L2507" s="25">
        <v>0.29899999999999999</v>
      </c>
      <c r="M2507" s="25">
        <v>2.87E-2</v>
      </c>
    </row>
    <row r="2508" spans="1:13">
      <c r="A2508" s="82" t="s">
        <v>148</v>
      </c>
      <c r="B2508" s="13" t="s">
        <v>75</v>
      </c>
      <c r="C2508" s="13" t="s">
        <v>184</v>
      </c>
      <c r="D2508" s="13">
        <v>2015</v>
      </c>
      <c r="E2508" s="13">
        <v>2015</v>
      </c>
      <c r="F2508" s="13" t="s">
        <v>100</v>
      </c>
      <c r="G2508" s="23">
        <v>180636</v>
      </c>
      <c r="H2508" s="23">
        <v>401562</v>
      </c>
      <c r="I2508" s="45">
        <v>843769</v>
      </c>
      <c r="J2508" s="25">
        <v>0.99990000000000001</v>
      </c>
      <c r="K2508" s="25"/>
      <c r="L2508" s="25">
        <v>8.2000000000000003E-2</v>
      </c>
      <c r="M2508" s="25">
        <v>3.7400000000000003E-2</v>
      </c>
    </row>
    <row r="2509" spans="1:13">
      <c r="A2509" s="82" t="s">
        <v>149</v>
      </c>
      <c r="B2509" s="13" t="s">
        <v>74</v>
      </c>
      <c r="C2509" s="13" t="s">
        <v>184</v>
      </c>
      <c r="D2509" s="13">
        <v>2015</v>
      </c>
      <c r="E2509" s="13">
        <v>2015</v>
      </c>
      <c r="F2509" s="13" t="s">
        <v>100</v>
      </c>
      <c r="G2509" s="23">
        <v>143702</v>
      </c>
      <c r="H2509" s="23">
        <v>292474</v>
      </c>
      <c r="I2509" s="45">
        <v>848389</v>
      </c>
      <c r="J2509" s="25">
        <v>0.96</v>
      </c>
      <c r="K2509" s="25"/>
      <c r="L2509" s="25">
        <v>0.45500000000000002</v>
      </c>
      <c r="M2509" s="25">
        <v>1.0200000000000001E-2</v>
      </c>
    </row>
    <row r="2510" spans="1:13">
      <c r="A2510" s="82" t="s">
        <v>150</v>
      </c>
      <c r="B2510" s="13" t="s">
        <v>74</v>
      </c>
      <c r="C2510" s="13" t="s">
        <v>184</v>
      </c>
      <c r="D2510" s="13">
        <v>2015</v>
      </c>
      <c r="E2510" s="13">
        <v>2015</v>
      </c>
      <c r="F2510" s="13" t="s">
        <v>100</v>
      </c>
      <c r="G2510" s="23">
        <v>34200</v>
      </c>
      <c r="H2510" s="23">
        <v>52121</v>
      </c>
      <c r="I2510" s="45">
        <v>221477</v>
      </c>
      <c r="J2510" s="25">
        <v>0.96689999999999998</v>
      </c>
      <c r="K2510" s="25"/>
      <c r="L2510" s="25">
        <v>0.71399999999999997</v>
      </c>
      <c r="M2510" s="25">
        <v>6.3E-2</v>
      </c>
    </row>
    <row r="2511" spans="1:13">
      <c r="A2511" s="82" t="s">
        <v>151</v>
      </c>
      <c r="B2511" s="13" t="s">
        <v>75</v>
      </c>
      <c r="C2511" s="13" t="s">
        <v>184</v>
      </c>
      <c r="D2511" s="13">
        <v>2015</v>
      </c>
      <c r="E2511" s="13">
        <v>2015</v>
      </c>
      <c r="F2511" s="13" t="s">
        <v>100</v>
      </c>
      <c r="G2511" s="23">
        <v>53379</v>
      </c>
      <c r="H2511" s="23">
        <v>122269</v>
      </c>
      <c r="I2511" s="45">
        <v>288628</v>
      </c>
      <c r="J2511" s="25">
        <v>0.99460000000000004</v>
      </c>
      <c r="K2511" s="25"/>
      <c r="L2511" s="25">
        <v>7.6999999999999999E-2</v>
      </c>
      <c r="M2511" s="25">
        <v>2.2200000000000001E-2</v>
      </c>
    </row>
    <row r="2512" spans="1:13">
      <c r="A2512" s="82" t="s">
        <v>152</v>
      </c>
      <c r="B2512" s="13" t="s">
        <v>74</v>
      </c>
      <c r="C2512" s="13" t="s">
        <v>184</v>
      </c>
      <c r="D2512" s="13">
        <v>2015</v>
      </c>
      <c r="E2512" s="13">
        <v>2015</v>
      </c>
      <c r="F2512" s="13" t="s">
        <v>100</v>
      </c>
      <c r="G2512" s="23">
        <v>10060</v>
      </c>
      <c r="H2512" s="23">
        <v>18604</v>
      </c>
      <c r="I2512" s="45">
        <v>60208</v>
      </c>
      <c r="J2512" s="25">
        <v>0.99019999999999997</v>
      </c>
      <c r="K2512" s="25"/>
      <c r="L2512" s="25">
        <v>0.29899999999999999</v>
      </c>
      <c r="M2512" s="25">
        <v>2.87E-2</v>
      </c>
    </row>
    <row r="2513" spans="1:13">
      <c r="A2513" s="82" t="s">
        <v>153</v>
      </c>
      <c r="B2513" s="13" t="s">
        <v>74</v>
      </c>
      <c r="C2513" s="13" t="s">
        <v>184</v>
      </c>
      <c r="D2513" s="13">
        <v>2015</v>
      </c>
      <c r="E2513" s="13">
        <v>2015</v>
      </c>
      <c r="F2513" s="13" t="s">
        <v>100</v>
      </c>
      <c r="G2513" s="23">
        <v>16459</v>
      </c>
      <c r="H2513" s="23">
        <v>32186</v>
      </c>
      <c r="I2513" s="45">
        <v>151724</v>
      </c>
      <c r="J2513" s="25">
        <v>0.98040000000000005</v>
      </c>
      <c r="K2513" s="25"/>
      <c r="L2513" s="25">
        <v>0.29899999999999999</v>
      </c>
      <c r="M2513" s="25">
        <v>2.87E-2</v>
      </c>
    </row>
    <row r="2514" spans="1:13">
      <c r="A2514" s="82" t="s">
        <v>154</v>
      </c>
      <c r="B2514" s="13" t="s">
        <v>74</v>
      </c>
      <c r="C2514" s="13" t="s">
        <v>184</v>
      </c>
      <c r="D2514" s="13">
        <v>2015</v>
      </c>
      <c r="E2514" s="13">
        <v>2015</v>
      </c>
      <c r="F2514" s="13" t="s">
        <v>100</v>
      </c>
      <c r="G2514" s="23">
        <v>17095</v>
      </c>
      <c r="H2514" s="23">
        <v>36940</v>
      </c>
      <c r="I2514" s="45">
        <v>133792</v>
      </c>
      <c r="J2514" s="25">
        <v>0.96730000000000005</v>
      </c>
      <c r="K2514" s="25"/>
      <c r="L2514" s="25">
        <v>0.29899999999999999</v>
      </c>
      <c r="M2514" s="25">
        <v>2.87E-2</v>
      </c>
    </row>
    <row r="2515" spans="1:13">
      <c r="A2515" s="82" t="s">
        <v>155</v>
      </c>
      <c r="B2515" s="13" t="s">
        <v>74</v>
      </c>
      <c r="C2515" s="13" t="s">
        <v>184</v>
      </c>
      <c r="D2515" s="13">
        <v>2015</v>
      </c>
      <c r="E2515" s="13">
        <v>2015</v>
      </c>
      <c r="F2515" s="13" t="s">
        <v>100</v>
      </c>
      <c r="G2515" s="23">
        <v>55599</v>
      </c>
      <c r="H2515" s="23">
        <v>111394</v>
      </c>
      <c r="I2515" s="45">
        <v>432488</v>
      </c>
      <c r="J2515" s="25">
        <v>0.98140000000000005</v>
      </c>
      <c r="K2515" s="25"/>
      <c r="L2515" s="25">
        <v>0.5</v>
      </c>
      <c r="M2515" s="25">
        <v>2.0400000000000001E-2</v>
      </c>
    </row>
    <row r="2516" spans="1:13">
      <c r="A2516" s="82" t="s">
        <v>156</v>
      </c>
      <c r="B2516" s="13" t="s">
        <v>74</v>
      </c>
      <c r="C2516" s="13" t="s">
        <v>184</v>
      </c>
      <c r="D2516" s="13">
        <v>2015</v>
      </c>
      <c r="E2516" s="13">
        <v>2015</v>
      </c>
      <c r="F2516" s="13" t="s">
        <v>100</v>
      </c>
      <c r="G2516" s="23">
        <v>13896</v>
      </c>
      <c r="H2516" s="23">
        <v>25985</v>
      </c>
      <c r="I2516" s="45">
        <v>76749</v>
      </c>
      <c r="J2516" s="25">
        <v>0.94789999999999996</v>
      </c>
      <c r="K2516" s="25"/>
      <c r="L2516" s="25">
        <v>0.29899999999999999</v>
      </c>
      <c r="M2516" s="25">
        <v>2.87E-2</v>
      </c>
    </row>
    <row r="2517" spans="1:13">
      <c r="A2517" s="82" t="s">
        <v>157</v>
      </c>
      <c r="B2517" s="13" t="s">
        <v>75</v>
      </c>
      <c r="C2517" s="13" t="s">
        <v>184</v>
      </c>
      <c r="D2517" s="13">
        <v>2015</v>
      </c>
      <c r="E2517" s="13">
        <v>2015</v>
      </c>
      <c r="F2517" s="13" t="s">
        <v>100</v>
      </c>
      <c r="G2517" s="23">
        <v>13070</v>
      </c>
      <c r="H2517" s="23">
        <v>25185</v>
      </c>
      <c r="I2517" s="45">
        <v>64671</v>
      </c>
      <c r="J2517" s="25">
        <v>0.95660000000000001</v>
      </c>
      <c r="K2517" s="25"/>
      <c r="L2517" s="25">
        <v>0.29899999999999999</v>
      </c>
      <c r="M2517" s="25">
        <v>2.87E-2</v>
      </c>
    </row>
    <row r="2518" spans="1:13">
      <c r="A2518" s="82" t="s">
        <v>158</v>
      </c>
      <c r="B2518" s="13" t="s">
        <v>75</v>
      </c>
      <c r="C2518" s="13" t="s">
        <v>184</v>
      </c>
      <c r="D2518" s="13">
        <v>2015</v>
      </c>
      <c r="E2518" s="13">
        <v>2015</v>
      </c>
      <c r="F2518" s="13" t="s">
        <v>100</v>
      </c>
      <c r="G2518" s="23">
        <v>174</v>
      </c>
      <c r="H2518" s="23">
        <v>317</v>
      </c>
      <c r="I2518" s="45">
        <v>820</v>
      </c>
      <c r="J2518" s="25">
        <v>1</v>
      </c>
      <c r="K2518" s="25"/>
      <c r="L2518" s="25">
        <v>0.29899999999999999</v>
      </c>
      <c r="M2518" s="25">
        <v>2.87E-2</v>
      </c>
    </row>
    <row r="2519" spans="1:13">
      <c r="A2519" s="82" t="s">
        <v>159</v>
      </c>
      <c r="B2519" s="13" t="s">
        <v>75</v>
      </c>
      <c r="C2519" s="13" t="s">
        <v>184</v>
      </c>
      <c r="D2519" s="13">
        <v>2015</v>
      </c>
      <c r="E2519" s="13">
        <v>2015</v>
      </c>
      <c r="F2519" s="13" t="s">
        <v>100</v>
      </c>
      <c r="G2519" s="23">
        <v>3283</v>
      </c>
      <c r="H2519" s="23">
        <v>7039</v>
      </c>
      <c r="I2519" s="45">
        <v>16932</v>
      </c>
      <c r="J2519" s="25">
        <v>0.99260000000000004</v>
      </c>
      <c r="K2519" s="25"/>
      <c r="L2519" s="25">
        <v>0.29899999999999999</v>
      </c>
      <c r="M2519" s="25">
        <v>2.87E-2</v>
      </c>
    </row>
    <row r="2520" spans="1:13">
      <c r="A2520" s="82" t="s">
        <v>160</v>
      </c>
      <c r="B2520" s="13" t="s">
        <v>74</v>
      </c>
      <c r="C2520" s="13" t="s">
        <v>184</v>
      </c>
      <c r="D2520" s="13">
        <v>2015</v>
      </c>
      <c r="E2520" s="13">
        <v>2015</v>
      </c>
      <c r="F2520" s="13" t="s">
        <v>100</v>
      </c>
      <c r="G2520" s="23">
        <v>23070</v>
      </c>
      <c r="H2520" s="23">
        <v>44061</v>
      </c>
      <c r="I2520" s="45">
        <v>117443</v>
      </c>
      <c r="J2520" s="25">
        <v>0.9667</v>
      </c>
      <c r="K2520" s="25"/>
      <c r="L2520" s="25">
        <v>0.66700000000000004</v>
      </c>
      <c r="M2520" s="25">
        <v>2.0199999999999999E-2</v>
      </c>
    </row>
    <row r="2521" spans="1:13">
      <c r="A2521" s="82" t="s">
        <v>161</v>
      </c>
      <c r="B2521" s="13" t="s">
        <v>74</v>
      </c>
      <c r="C2521" s="13" t="s">
        <v>184</v>
      </c>
      <c r="D2521" s="13">
        <v>2015</v>
      </c>
      <c r="E2521" s="13">
        <v>2015</v>
      </c>
      <c r="F2521" s="13" t="s">
        <v>100</v>
      </c>
      <c r="G2521" s="23">
        <v>20245</v>
      </c>
      <c r="H2521" s="23">
        <v>36302</v>
      </c>
      <c r="I2521" s="45">
        <v>122938</v>
      </c>
      <c r="J2521" s="25">
        <v>0.9546</v>
      </c>
      <c r="K2521" s="25"/>
      <c r="L2521" s="25">
        <v>0.29899999999999999</v>
      </c>
      <c r="M2521" s="25">
        <v>2.87E-2</v>
      </c>
    </row>
    <row r="2522" spans="1:13">
      <c r="A2522" s="82" t="s">
        <v>162</v>
      </c>
      <c r="B2522" s="13" t="s">
        <v>75</v>
      </c>
      <c r="C2522" s="13" t="s">
        <v>184</v>
      </c>
      <c r="D2522" s="13">
        <v>2015</v>
      </c>
      <c r="E2522" s="13">
        <v>2015</v>
      </c>
      <c r="F2522" s="13" t="s">
        <v>100</v>
      </c>
      <c r="G2522" s="23">
        <v>43676</v>
      </c>
      <c r="H2522" s="23">
        <v>92933</v>
      </c>
      <c r="I2522" s="45">
        <v>228293</v>
      </c>
      <c r="J2522" s="25">
        <v>0.99209999999999998</v>
      </c>
      <c r="K2522" s="25"/>
      <c r="L2522" s="25">
        <v>0.111</v>
      </c>
      <c r="M2522" s="25">
        <v>1.4500000000000001E-2</v>
      </c>
    </row>
    <row r="2523" spans="1:13">
      <c r="A2523" s="82" t="s">
        <v>163</v>
      </c>
      <c r="B2523" s="13" t="s">
        <v>75</v>
      </c>
      <c r="C2523" s="13" t="s">
        <v>184</v>
      </c>
      <c r="D2523" s="13">
        <v>2015</v>
      </c>
      <c r="E2523" s="13">
        <v>2015</v>
      </c>
      <c r="F2523" s="13" t="s">
        <v>100</v>
      </c>
      <c r="G2523" s="23">
        <v>5707</v>
      </c>
      <c r="H2523" s="23">
        <v>13246</v>
      </c>
      <c r="I2523" s="45">
        <v>40199</v>
      </c>
      <c r="J2523" s="25">
        <v>0.96479999999999999</v>
      </c>
      <c r="K2523" s="25"/>
      <c r="L2523" s="25">
        <v>0.29899999999999999</v>
      </c>
      <c r="M2523" s="25">
        <v>2.87E-2</v>
      </c>
    </row>
    <row r="2524" spans="1:13">
      <c r="A2524" s="82" t="s">
        <v>164</v>
      </c>
      <c r="B2524" s="13" t="s">
        <v>75</v>
      </c>
      <c r="C2524" s="13" t="s">
        <v>184</v>
      </c>
      <c r="D2524" s="13">
        <v>2015</v>
      </c>
      <c r="E2524" s="13">
        <v>2015</v>
      </c>
      <c r="F2524" s="13" t="s">
        <v>100</v>
      </c>
      <c r="G2524" s="23">
        <v>4812</v>
      </c>
      <c r="H2524" s="23">
        <v>10504</v>
      </c>
      <c r="I2524" s="45">
        <v>26825</v>
      </c>
      <c r="J2524" s="25">
        <v>0.98</v>
      </c>
      <c r="K2524" s="25"/>
      <c r="L2524" s="25">
        <v>0.29899999999999999</v>
      </c>
      <c r="M2524" s="25">
        <v>2.87E-2</v>
      </c>
    </row>
    <row r="2525" spans="1:13">
      <c r="A2525" s="82" t="s">
        <v>165</v>
      </c>
      <c r="B2525" s="13" t="s">
        <v>75</v>
      </c>
      <c r="C2525" s="13" t="s">
        <v>184</v>
      </c>
      <c r="D2525" s="13">
        <v>2015</v>
      </c>
      <c r="E2525" s="13">
        <v>2015</v>
      </c>
      <c r="F2525" s="13" t="s">
        <v>100</v>
      </c>
      <c r="G2525" s="23">
        <v>1006</v>
      </c>
      <c r="H2525" s="23">
        <v>1831</v>
      </c>
      <c r="I2525" s="45">
        <v>4950</v>
      </c>
      <c r="J2525" s="25">
        <v>0.98150000000000004</v>
      </c>
      <c r="K2525" s="25"/>
      <c r="L2525" s="25">
        <v>0.29899999999999999</v>
      </c>
      <c r="M2525" s="25">
        <v>2.87E-2</v>
      </c>
    </row>
    <row r="2526" spans="1:13">
      <c r="A2526" s="82" t="s">
        <v>166</v>
      </c>
      <c r="B2526" s="13" t="s">
        <v>74</v>
      </c>
      <c r="C2526" s="13" t="s">
        <v>184</v>
      </c>
      <c r="D2526" s="13">
        <v>2015</v>
      </c>
      <c r="E2526" s="13">
        <v>2015</v>
      </c>
      <c r="F2526" s="13" t="s">
        <v>100</v>
      </c>
      <c r="G2526" s="23">
        <v>52859</v>
      </c>
      <c r="H2526" s="23">
        <v>124359</v>
      </c>
      <c r="I2526" s="45">
        <v>243873</v>
      </c>
      <c r="J2526" s="25">
        <v>0.99419999999999997</v>
      </c>
      <c r="K2526" s="25"/>
      <c r="L2526" s="25">
        <v>0.375</v>
      </c>
      <c r="M2526" s="25">
        <v>3.4000000000000002E-2</v>
      </c>
    </row>
    <row r="2527" spans="1:13">
      <c r="A2527" s="82" t="s">
        <v>167</v>
      </c>
      <c r="B2527" s="13" t="s">
        <v>75</v>
      </c>
      <c r="C2527" s="13" t="s">
        <v>184</v>
      </c>
      <c r="D2527" s="13">
        <v>2015</v>
      </c>
      <c r="E2527" s="13">
        <v>2015</v>
      </c>
      <c r="F2527" s="13" t="s">
        <v>100</v>
      </c>
      <c r="G2527" s="23">
        <v>3174</v>
      </c>
      <c r="H2527" s="23">
        <v>5596</v>
      </c>
      <c r="I2527" s="45">
        <v>14334</v>
      </c>
      <c r="J2527" s="25">
        <v>0.93130000000000002</v>
      </c>
      <c r="K2527" s="25"/>
      <c r="L2527" s="25">
        <v>0.29899999999999999</v>
      </c>
      <c r="M2527" s="25">
        <v>2.87E-2</v>
      </c>
    </row>
    <row r="2528" spans="1:13">
      <c r="A2528" s="82" t="s">
        <v>168</v>
      </c>
      <c r="B2528" s="13" t="s">
        <v>74</v>
      </c>
      <c r="C2528" s="13" t="s">
        <v>184</v>
      </c>
      <c r="D2528" s="13">
        <v>2015</v>
      </c>
      <c r="E2528" s="13">
        <v>2015</v>
      </c>
      <c r="F2528" s="13" t="s">
        <v>100</v>
      </c>
      <c r="G2528" s="23">
        <v>37335</v>
      </c>
      <c r="H2528" s="23">
        <v>75343</v>
      </c>
      <c r="I2528" s="45">
        <v>225365</v>
      </c>
      <c r="J2528" s="25">
        <v>0.97660000000000002</v>
      </c>
      <c r="K2528" s="25"/>
      <c r="L2528" s="25">
        <v>0.4</v>
      </c>
      <c r="M2528" s="25">
        <v>6.7000000000000004E-2</v>
      </c>
    </row>
    <row r="2529" spans="1:30">
      <c r="A2529" s="82" t="s">
        <v>169</v>
      </c>
      <c r="B2529" s="13" t="s">
        <v>74</v>
      </c>
      <c r="C2529" s="13" t="s">
        <v>184</v>
      </c>
      <c r="D2529" s="13">
        <v>2015</v>
      </c>
      <c r="E2529" s="13">
        <v>2015</v>
      </c>
      <c r="F2529" s="13" t="s">
        <v>100</v>
      </c>
      <c r="G2529" s="23">
        <v>10209</v>
      </c>
      <c r="H2529" s="23">
        <v>20645</v>
      </c>
      <c r="I2529" s="45">
        <v>56290</v>
      </c>
      <c r="J2529" s="25">
        <v>0.94640000000000002</v>
      </c>
      <c r="K2529" s="25"/>
      <c r="L2529" s="25">
        <v>0.29899999999999999</v>
      </c>
      <c r="M2529" s="25">
        <v>2.87E-2</v>
      </c>
    </row>
    <row r="2530" spans="1:30">
      <c r="A2530" s="82" t="s">
        <v>170</v>
      </c>
      <c r="B2530" s="13" t="s">
        <v>75</v>
      </c>
      <c r="C2530" s="13" t="s">
        <v>184</v>
      </c>
      <c r="D2530" s="13">
        <v>2015</v>
      </c>
      <c r="E2530" s="13">
        <v>2015</v>
      </c>
      <c r="F2530" s="13" t="s">
        <v>100</v>
      </c>
      <c r="G2530" s="23">
        <v>6299</v>
      </c>
      <c r="H2530" s="23">
        <v>13650</v>
      </c>
      <c r="I2530" s="45">
        <v>30431</v>
      </c>
      <c r="J2530" s="25">
        <v>1</v>
      </c>
      <c r="K2530" s="25"/>
      <c r="L2530" s="25">
        <v>0.29899999999999999</v>
      </c>
      <c r="M2530" s="25">
        <v>2.87E-2</v>
      </c>
    </row>
    <row r="2531" spans="1:30">
      <c r="A2531" s="48" t="s">
        <v>276</v>
      </c>
      <c r="B2531" s="13" t="s">
        <v>66</v>
      </c>
      <c r="C2531" s="13" t="s">
        <v>64</v>
      </c>
      <c r="D2531" s="13">
        <v>2015</v>
      </c>
      <c r="E2531" s="13">
        <v>2015</v>
      </c>
      <c r="F2531" s="13" t="s">
        <v>101</v>
      </c>
      <c r="G2531" s="110"/>
      <c r="H2531" s="110"/>
      <c r="I2531" s="110"/>
      <c r="J2531" s="111"/>
      <c r="K2531" s="111"/>
      <c r="L2531" s="25">
        <v>0.254</v>
      </c>
      <c r="M2531" s="25">
        <v>5.3999999999999999E-2</v>
      </c>
    </row>
    <row r="2532" spans="1:30">
      <c r="A2532" s="48" t="s">
        <v>171</v>
      </c>
      <c r="B2532" s="13" t="s">
        <v>66</v>
      </c>
      <c r="C2532" s="13" t="s">
        <v>64</v>
      </c>
      <c r="D2532" s="13">
        <v>2015</v>
      </c>
      <c r="E2532" s="13">
        <v>2015</v>
      </c>
      <c r="F2532" s="13" t="s">
        <v>101</v>
      </c>
      <c r="G2532" s="23">
        <v>2140719</v>
      </c>
      <c r="H2532" s="23">
        <v>4480570</v>
      </c>
      <c r="I2532" s="45">
        <v>12834234</v>
      </c>
      <c r="J2532" s="25">
        <v>0.96840000000000004</v>
      </c>
      <c r="K2532" s="25"/>
      <c r="L2532" s="25">
        <v>0.29699999999999999</v>
      </c>
      <c r="M2532" s="25">
        <v>4.3700000000000003E-2</v>
      </c>
      <c r="N2532" s="13"/>
      <c r="O2532" s="13"/>
      <c r="P2532" s="13"/>
      <c r="Q2532" s="13"/>
      <c r="R2532" s="13"/>
      <c r="S2532" s="13"/>
      <c r="T2532" s="13"/>
      <c r="U2532" s="13"/>
      <c r="V2532" s="13"/>
      <c r="W2532" s="13"/>
      <c r="X2532" s="13"/>
      <c r="Y2532" s="13"/>
      <c r="Z2532" s="13"/>
      <c r="AA2532" s="13"/>
      <c r="AB2532" s="13"/>
      <c r="AC2532" s="13"/>
      <c r="AD2532" s="13"/>
    </row>
    <row r="2533" spans="1:30">
      <c r="A2533" s="48" t="s">
        <v>172</v>
      </c>
      <c r="B2533" s="13" t="s">
        <v>74</v>
      </c>
      <c r="C2533" s="13" t="s">
        <v>64</v>
      </c>
      <c r="D2533" s="13">
        <v>2015</v>
      </c>
      <c r="E2533" s="13">
        <v>2015</v>
      </c>
      <c r="F2533" s="13" t="s">
        <v>101</v>
      </c>
      <c r="G2533" s="23">
        <v>62663</v>
      </c>
      <c r="H2533" s="23">
        <v>121577</v>
      </c>
      <c r="I2533" s="45">
        <v>425013</v>
      </c>
      <c r="J2533" s="25">
        <v>0.78459999999999996</v>
      </c>
      <c r="K2533" s="25"/>
      <c r="L2533" s="25">
        <v>0.83299999999999996</v>
      </c>
      <c r="M2533" s="25">
        <v>4.1099999999999998E-2</v>
      </c>
    </row>
    <row r="2534" spans="1:30">
      <c r="A2534" s="48" t="s">
        <v>173</v>
      </c>
      <c r="B2534" s="13" t="s">
        <v>75</v>
      </c>
      <c r="C2534" s="13" t="s">
        <v>64</v>
      </c>
      <c r="D2534" s="13">
        <v>2015</v>
      </c>
      <c r="E2534" s="13">
        <v>2015</v>
      </c>
      <c r="F2534" s="13" t="s">
        <v>101</v>
      </c>
      <c r="G2534" s="23">
        <v>101</v>
      </c>
      <c r="H2534" s="23">
        <v>171</v>
      </c>
      <c r="I2534" s="45">
        <v>361</v>
      </c>
      <c r="J2534" s="25">
        <v>1</v>
      </c>
      <c r="K2534" s="25"/>
      <c r="L2534" s="25">
        <v>0.28000000000000003</v>
      </c>
      <c r="M2534" s="25">
        <v>2.63E-2</v>
      </c>
    </row>
    <row r="2535" spans="1:30">
      <c r="A2535" s="48" t="s">
        <v>174</v>
      </c>
      <c r="B2535" s="13" t="s">
        <v>75</v>
      </c>
      <c r="C2535" s="13" t="s">
        <v>64</v>
      </c>
      <c r="D2535" s="13">
        <v>2015</v>
      </c>
      <c r="E2535" s="13">
        <v>2015</v>
      </c>
      <c r="F2535" s="13" t="s">
        <v>101</v>
      </c>
      <c r="G2535" s="23">
        <v>1823</v>
      </c>
      <c r="H2535" s="23">
        <v>3445</v>
      </c>
      <c r="I2535" s="45">
        <v>7980</v>
      </c>
      <c r="J2535" s="25">
        <v>1</v>
      </c>
      <c r="K2535" s="25"/>
      <c r="L2535" s="25">
        <v>0.28000000000000003</v>
      </c>
      <c r="M2535" s="25">
        <v>2.63E-2</v>
      </c>
    </row>
    <row r="2536" spans="1:30">
      <c r="A2536" s="48" t="s">
        <v>175</v>
      </c>
      <c r="B2536" s="13" t="s">
        <v>75</v>
      </c>
      <c r="C2536" s="13" t="s">
        <v>64</v>
      </c>
      <c r="D2536" s="13">
        <v>2015</v>
      </c>
      <c r="E2536" s="13">
        <v>2015</v>
      </c>
      <c r="F2536" s="13" t="s">
        <v>101</v>
      </c>
      <c r="G2536" s="23">
        <v>16729</v>
      </c>
      <c r="H2536" s="23">
        <v>32207</v>
      </c>
      <c r="I2536" s="45">
        <v>81470</v>
      </c>
      <c r="J2536" s="25">
        <v>0.92010000000000003</v>
      </c>
      <c r="K2536" s="25"/>
      <c r="L2536" s="25">
        <v>0.28000000000000003</v>
      </c>
      <c r="M2536" s="25">
        <v>2.63E-2</v>
      </c>
    </row>
    <row r="2537" spans="1:30">
      <c r="A2537" s="48" t="s">
        <v>176</v>
      </c>
      <c r="B2537" s="13" t="s">
        <v>75</v>
      </c>
      <c r="C2537" s="13" t="s">
        <v>64</v>
      </c>
      <c r="D2537" s="13">
        <v>2015</v>
      </c>
      <c r="E2537" s="13">
        <v>2015</v>
      </c>
      <c r="F2537" s="13" t="s">
        <v>101</v>
      </c>
      <c r="G2537" s="23">
        <v>2924</v>
      </c>
      <c r="H2537" s="23">
        <v>5498</v>
      </c>
      <c r="I2537" s="45">
        <v>11710</v>
      </c>
      <c r="J2537" s="25">
        <v>1</v>
      </c>
      <c r="K2537" s="25"/>
      <c r="L2537" s="25">
        <v>0.28000000000000003</v>
      </c>
      <c r="M2537" s="25">
        <v>2.63E-2</v>
      </c>
    </row>
    <row r="2538" spans="1:30">
      <c r="A2538" s="48" t="s">
        <v>177</v>
      </c>
      <c r="B2538" s="13" t="s">
        <v>75</v>
      </c>
      <c r="C2538" s="13" t="s">
        <v>64</v>
      </c>
      <c r="D2538" s="13">
        <v>2015</v>
      </c>
      <c r="E2538" s="13">
        <v>2015</v>
      </c>
      <c r="F2538" s="13" t="s">
        <v>101</v>
      </c>
      <c r="G2538" s="23">
        <v>661</v>
      </c>
      <c r="H2538" s="23">
        <v>1563</v>
      </c>
      <c r="I2538" s="45">
        <v>8600</v>
      </c>
      <c r="J2538" s="25">
        <v>1</v>
      </c>
      <c r="K2538" s="25"/>
      <c r="L2538" s="25">
        <v>0.28000000000000003</v>
      </c>
      <c r="M2538" s="25">
        <v>2.63E-2</v>
      </c>
    </row>
    <row r="2539" spans="1:30">
      <c r="A2539" s="48" t="s">
        <v>178</v>
      </c>
      <c r="B2539" s="13" t="s">
        <v>74</v>
      </c>
      <c r="C2539" s="13" t="s">
        <v>64</v>
      </c>
      <c r="D2539" s="13">
        <v>2015</v>
      </c>
      <c r="E2539" s="13">
        <v>2015</v>
      </c>
      <c r="F2539" s="13" t="s">
        <v>101</v>
      </c>
      <c r="G2539" s="23">
        <v>36075</v>
      </c>
      <c r="H2539" s="23">
        <v>72362</v>
      </c>
      <c r="I2539" s="45">
        <v>262413</v>
      </c>
      <c r="J2539" s="25">
        <v>0.9657</v>
      </c>
      <c r="K2539" s="25"/>
      <c r="L2539" s="25">
        <v>0.5</v>
      </c>
      <c r="M2539" s="25">
        <v>2.58E-2</v>
      </c>
    </row>
    <row r="2540" spans="1:30">
      <c r="A2540" s="48" t="s">
        <v>179</v>
      </c>
      <c r="B2540" s="13" t="s">
        <v>75</v>
      </c>
      <c r="C2540" s="13" t="s">
        <v>64</v>
      </c>
      <c r="D2540" s="13">
        <v>2015</v>
      </c>
      <c r="E2540" s="13">
        <v>2015</v>
      </c>
      <c r="F2540" s="13" t="s">
        <v>101</v>
      </c>
      <c r="G2540" s="23">
        <v>2514</v>
      </c>
      <c r="H2540" s="23">
        <v>5205</v>
      </c>
      <c r="I2540" s="45">
        <v>11407</v>
      </c>
      <c r="J2540" s="25">
        <v>1</v>
      </c>
      <c r="K2540" s="25"/>
      <c r="L2540" s="25">
        <v>0.28000000000000003</v>
      </c>
      <c r="M2540" s="25">
        <v>2.63E-2</v>
      </c>
    </row>
    <row r="2541" spans="1:30">
      <c r="A2541" s="48" t="s">
        <v>180</v>
      </c>
      <c r="B2541" s="13" t="s">
        <v>75</v>
      </c>
      <c r="C2541" s="13" t="s">
        <v>64</v>
      </c>
      <c r="D2541" s="13">
        <v>2015</v>
      </c>
      <c r="E2541" s="13">
        <v>2015</v>
      </c>
      <c r="F2541" s="13" t="s">
        <v>101</v>
      </c>
      <c r="G2541" s="23">
        <v>7405</v>
      </c>
      <c r="H2541" s="23">
        <v>13278</v>
      </c>
      <c r="I2541" s="45">
        <v>37403</v>
      </c>
      <c r="J2541" s="25">
        <v>1</v>
      </c>
      <c r="K2541" s="25"/>
      <c r="L2541" s="25">
        <v>0.28000000000000003</v>
      </c>
      <c r="M2541" s="25">
        <v>2.63E-2</v>
      </c>
    </row>
    <row r="2542" spans="1:30">
      <c r="A2542" s="82" t="s">
        <v>122</v>
      </c>
      <c r="B2542" s="13" t="s">
        <v>74</v>
      </c>
      <c r="C2542" s="13" t="s">
        <v>64</v>
      </c>
      <c r="D2542" s="13">
        <v>2015</v>
      </c>
      <c r="E2542" s="13">
        <v>2015</v>
      </c>
      <c r="F2542" s="13" t="s">
        <v>101</v>
      </c>
      <c r="G2542" s="23">
        <v>97947</v>
      </c>
      <c r="H2542" s="23">
        <v>227770</v>
      </c>
      <c r="I2542" s="45">
        <v>468553</v>
      </c>
      <c r="J2542" s="25">
        <v>0.94420000000000004</v>
      </c>
      <c r="K2542" s="25"/>
      <c r="L2542" s="25">
        <v>0.26700000000000002</v>
      </c>
      <c r="M2542" s="25">
        <v>2.7099999999999999E-2</v>
      </c>
    </row>
    <row r="2543" spans="1:30">
      <c r="A2543" s="82" t="s">
        <v>123</v>
      </c>
      <c r="B2543" s="13" t="s">
        <v>75</v>
      </c>
      <c r="C2543" s="13" t="s">
        <v>64</v>
      </c>
      <c r="D2543" s="13">
        <v>2015</v>
      </c>
      <c r="E2543" s="13">
        <v>2015</v>
      </c>
      <c r="F2543" s="13" t="s">
        <v>101</v>
      </c>
      <c r="G2543" s="23">
        <v>1528</v>
      </c>
      <c r="H2543" s="23">
        <v>3645</v>
      </c>
      <c r="I2543" s="45">
        <v>11768</v>
      </c>
      <c r="J2543" s="25">
        <v>1</v>
      </c>
      <c r="K2543" s="25"/>
      <c r="L2543" s="25">
        <v>0.28000000000000003</v>
      </c>
      <c r="M2543" s="25">
        <v>2.63E-2</v>
      </c>
    </row>
    <row r="2544" spans="1:30">
      <c r="A2544" s="82" t="s">
        <v>124</v>
      </c>
      <c r="B2544" s="13" t="s">
        <v>75</v>
      </c>
      <c r="C2544" s="13" t="s">
        <v>64</v>
      </c>
      <c r="D2544" s="13">
        <v>2015</v>
      </c>
      <c r="E2544" s="13">
        <v>2015</v>
      </c>
      <c r="F2544" s="13" t="s">
        <v>101</v>
      </c>
      <c r="G2544" s="23">
        <v>12084</v>
      </c>
      <c r="H2544" s="23">
        <v>21066</v>
      </c>
      <c r="I2544" s="45">
        <v>50161</v>
      </c>
      <c r="J2544" s="25">
        <v>1</v>
      </c>
      <c r="K2544" s="25"/>
      <c r="L2544" s="25">
        <v>0.28000000000000003</v>
      </c>
      <c r="M2544" s="25">
        <v>2.63E-2</v>
      </c>
    </row>
    <row r="2545" spans="1:13">
      <c r="A2545" s="82" t="s">
        <v>125</v>
      </c>
      <c r="B2545" s="13" t="s">
        <v>75</v>
      </c>
      <c r="C2545" s="13" t="s">
        <v>64</v>
      </c>
      <c r="D2545" s="13">
        <v>2015</v>
      </c>
      <c r="E2545" s="13">
        <v>2015</v>
      </c>
      <c r="F2545" s="13" t="s">
        <v>101</v>
      </c>
      <c r="G2545" s="23">
        <v>17367</v>
      </c>
      <c r="H2545" s="23">
        <v>43485</v>
      </c>
      <c r="I2545" s="45">
        <v>91240</v>
      </c>
      <c r="J2545" s="25">
        <v>0.97629999999999995</v>
      </c>
      <c r="K2545" s="25"/>
      <c r="L2545" s="25">
        <v>0.28000000000000003</v>
      </c>
      <c r="M2545" s="25">
        <v>2.63E-2</v>
      </c>
    </row>
    <row r="2546" spans="1:13">
      <c r="A2546" s="82" t="s">
        <v>126</v>
      </c>
      <c r="B2546" s="13" t="s">
        <v>75</v>
      </c>
      <c r="C2546" s="13" t="s">
        <v>64</v>
      </c>
      <c r="D2546" s="13">
        <v>2015</v>
      </c>
      <c r="E2546" s="13">
        <v>2015</v>
      </c>
      <c r="F2546" s="13" t="s">
        <v>101</v>
      </c>
      <c r="G2546" s="23">
        <v>1049</v>
      </c>
      <c r="H2546" s="23">
        <v>2076</v>
      </c>
      <c r="I2546" s="45">
        <v>5500</v>
      </c>
      <c r="J2546" s="25">
        <v>1</v>
      </c>
      <c r="K2546" s="25"/>
      <c r="L2546" s="25">
        <v>0.28000000000000003</v>
      </c>
      <c r="M2546" s="25">
        <v>2.63E-2</v>
      </c>
    </row>
    <row r="2547" spans="1:13">
      <c r="A2547" s="82" t="s">
        <v>127</v>
      </c>
      <c r="B2547" s="13" t="s">
        <v>75</v>
      </c>
      <c r="C2547" s="13" t="s">
        <v>64</v>
      </c>
      <c r="D2547" s="13">
        <v>2015</v>
      </c>
      <c r="E2547" s="13">
        <v>2015</v>
      </c>
      <c r="F2547" s="13" t="s">
        <v>101</v>
      </c>
      <c r="G2547" s="23">
        <v>67912</v>
      </c>
      <c r="H2547" s="23">
        <v>160254</v>
      </c>
      <c r="I2547" s="45">
        <v>382279</v>
      </c>
      <c r="J2547" s="25">
        <v>0.99160000000000004</v>
      </c>
      <c r="K2547" s="25"/>
      <c r="L2547" s="25">
        <v>0.17499999999999999</v>
      </c>
      <c r="M2547" s="25">
        <v>6.7999999999999996E-3</v>
      </c>
    </row>
    <row r="2548" spans="1:13">
      <c r="A2548" s="82" t="s">
        <v>128</v>
      </c>
      <c r="B2548" s="13" t="s">
        <v>75</v>
      </c>
      <c r="C2548" s="13" t="s">
        <v>64</v>
      </c>
      <c r="D2548" s="13">
        <v>2015</v>
      </c>
      <c r="E2548" s="13">
        <v>2015</v>
      </c>
      <c r="F2548" s="13" t="s">
        <v>101</v>
      </c>
      <c r="G2548" s="23">
        <v>10785</v>
      </c>
      <c r="H2548" s="23">
        <v>24942</v>
      </c>
      <c r="I2548" s="45">
        <v>55440</v>
      </c>
      <c r="J2548" s="25">
        <v>0.99809999999999999</v>
      </c>
      <c r="K2548" s="25"/>
      <c r="L2548" s="25">
        <v>0.28000000000000003</v>
      </c>
      <c r="M2548" s="25">
        <v>2.63E-2</v>
      </c>
    </row>
    <row r="2549" spans="1:13">
      <c r="A2549" s="82" t="s">
        <v>129</v>
      </c>
      <c r="B2549" s="13" t="s">
        <v>75</v>
      </c>
      <c r="C2549" s="13" t="s">
        <v>64</v>
      </c>
      <c r="D2549" s="13">
        <v>2015</v>
      </c>
      <c r="E2549" s="13">
        <v>2015</v>
      </c>
      <c r="F2549" s="13" t="s">
        <v>101</v>
      </c>
      <c r="G2549" s="23">
        <v>6253</v>
      </c>
      <c r="H2549" s="23">
        <v>12127</v>
      </c>
      <c r="I2549" s="45">
        <v>30020</v>
      </c>
      <c r="J2549" s="25">
        <v>0.99019999999999997</v>
      </c>
      <c r="K2549" s="25"/>
      <c r="L2549" s="25">
        <v>0.28000000000000003</v>
      </c>
      <c r="M2549" s="25">
        <v>2.63E-2</v>
      </c>
    </row>
    <row r="2550" spans="1:13">
      <c r="A2550" s="82" t="s">
        <v>130</v>
      </c>
      <c r="B2550" s="13" t="s">
        <v>75</v>
      </c>
      <c r="C2550" s="13" t="s">
        <v>64</v>
      </c>
      <c r="D2550" s="13">
        <v>2015</v>
      </c>
      <c r="E2550" s="13">
        <v>2015</v>
      </c>
      <c r="F2550" s="13" t="s">
        <v>101</v>
      </c>
      <c r="G2550" s="23">
        <v>1540</v>
      </c>
      <c r="H2550" s="23">
        <v>3205</v>
      </c>
      <c r="I2550" s="45">
        <v>7575</v>
      </c>
      <c r="J2550" s="25">
        <v>0.88519999999999999</v>
      </c>
      <c r="K2550" s="25"/>
      <c r="L2550" s="25">
        <v>0.28000000000000003</v>
      </c>
      <c r="M2550" s="25">
        <v>2.63E-2</v>
      </c>
    </row>
    <row r="2551" spans="1:13">
      <c r="A2551" s="82" t="s">
        <v>131</v>
      </c>
      <c r="B2551" s="13" t="s">
        <v>76</v>
      </c>
      <c r="C2551" s="13" t="s">
        <v>64</v>
      </c>
      <c r="D2551" s="13">
        <v>2015</v>
      </c>
      <c r="E2551" s="13">
        <v>2015</v>
      </c>
      <c r="F2551" s="13" t="s">
        <v>101</v>
      </c>
      <c r="G2551" s="23">
        <v>588075</v>
      </c>
      <c r="H2551" s="23">
        <v>1183107</v>
      </c>
      <c r="I2551" s="45">
        <v>3807563</v>
      </c>
      <c r="J2551" s="25">
        <v>0.95979999999999999</v>
      </c>
      <c r="K2551" s="25"/>
      <c r="L2551" s="25">
        <v>0.439</v>
      </c>
      <c r="M2551" s="25">
        <v>3.6200000000000003E-2</v>
      </c>
    </row>
    <row r="2552" spans="1:13">
      <c r="A2552" s="82" t="s">
        <v>132</v>
      </c>
      <c r="B2552" s="13" t="s">
        <v>75</v>
      </c>
      <c r="C2552" s="13" t="s">
        <v>64</v>
      </c>
      <c r="D2552" s="13">
        <v>2015</v>
      </c>
      <c r="E2552" s="13">
        <v>2015</v>
      </c>
      <c r="F2552" s="13" t="s">
        <v>101</v>
      </c>
      <c r="G2552" s="23">
        <v>12063</v>
      </c>
      <c r="H2552" s="23">
        <v>29699</v>
      </c>
      <c r="I2552" s="45">
        <v>68833</v>
      </c>
      <c r="J2552" s="25">
        <v>0.98809999999999998</v>
      </c>
      <c r="K2552" s="25"/>
      <c r="L2552" s="25">
        <v>0.28000000000000003</v>
      </c>
      <c r="M2552" s="25">
        <v>2.63E-2</v>
      </c>
    </row>
    <row r="2553" spans="1:13">
      <c r="A2553" s="82" t="s">
        <v>133</v>
      </c>
      <c r="B2553" s="13" t="s">
        <v>75</v>
      </c>
      <c r="C2553" s="13" t="s">
        <v>64</v>
      </c>
      <c r="D2553" s="13">
        <v>2015</v>
      </c>
      <c r="E2553" s="13">
        <v>2015</v>
      </c>
      <c r="F2553" s="13" t="s">
        <v>101</v>
      </c>
      <c r="G2553" s="23">
        <v>6511</v>
      </c>
      <c r="H2553" s="23">
        <v>10687</v>
      </c>
      <c r="I2553" s="45">
        <v>43077</v>
      </c>
      <c r="J2553" s="25">
        <v>0.99419999999999997</v>
      </c>
      <c r="K2553" s="25"/>
      <c r="L2553" s="25">
        <v>0.28000000000000003</v>
      </c>
      <c r="M2553" s="25">
        <v>2.63E-2</v>
      </c>
    </row>
    <row r="2554" spans="1:13">
      <c r="A2554" s="82" t="s">
        <v>134</v>
      </c>
      <c r="B2554" s="13" t="s">
        <v>75</v>
      </c>
      <c r="C2554" s="13" t="s">
        <v>64</v>
      </c>
      <c r="D2554" s="13">
        <v>2015</v>
      </c>
      <c r="E2554" s="13">
        <v>2015</v>
      </c>
      <c r="F2554" s="13" t="s">
        <v>101</v>
      </c>
      <c r="G2554" s="23">
        <v>1122</v>
      </c>
      <c r="H2554" s="23">
        <v>2152</v>
      </c>
      <c r="I2554" s="45">
        <v>4705</v>
      </c>
      <c r="J2554" s="25">
        <v>1</v>
      </c>
      <c r="K2554" s="25"/>
      <c r="L2554" s="25">
        <v>0.28000000000000003</v>
      </c>
      <c r="M2554" s="25">
        <v>2.63E-2</v>
      </c>
    </row>
    <row r="2555" spans="1:13">
      <c r="A2555" s="82" t="s">
        <v>135</v>
      </c>
      <c r="B2555" s="13" t="s">
        <v>75</v>
      </c>
      <c r="C2555" s="13" t="s">
        <v>64</v>
      </c>
      <c r="D2555" s="13">
        <v>2015</v>
      </c>
      <c r="E2555" s="13">
        <v>2015</v>
      </c>
      <c r="F2555" s="13" t="s">
        <v>101</v>
      </c>
      <c r="G2555" s="23">
        <v>7077</v>
      </c>
      <c r="H2555" s="23">
        <v>13204</v>
      </c>
      <c r="I2555" s="45">
        <v>39634</v>
      </c>
      <c r="J2555" s="25">
        <v>0.99509999999999998</v>
      </c>
      <c r="K2555" s="25"/>
      <c r="L2555" s="25">
        <v>0.28000000000000003</v>
      </c>
      <c r="M2555" s="25">
        <v>2.63E-2</v>
      </c>
    </row>
    <row r="2556" spans="1:13">
      <c r="A2556" s="82" t="s">
        <v>136</v>
      </c>
      <c r="B2556" s="13" t="s">
        <v>75</v>
      </c>
      <c r="C2556" s="13" t="s">
        <v>64</v>
      </c>
      <c r="D2556" s="13">
        <v>2015</v>
      </c>
      <c r="E2556" s="13">
        <v>2015</v>
      </c>
      <c r="F2556" s="13" t="s">
        <v>101</v>
      </c>
      <c r="G2556" s="23">
        <v>25373</v>
      </c>
      <c r="H2556" s="23">
        <v>58778</v>
      </c>
      <c r="I2556" s="45">
        <v>136013</v>
      </c>
      <c r="J2556" s="25">
        <v>0.99770000000000003</v>
      </c>
      <c r="K2556" s="25"/>
      <c r="L2556" s="25">
        <v>0.2</v>
      </c>
      <c r="M2556" s="25">
        <v>1.44E-2</v>
      </c>
    </row>
    <row r="2557" spans="1:13">
      <c r="A2557" s="82" t="s">
        <v>137</v>
      </c>
      <c r="B2557" s="13" t="s">
        <v>75</v>
      </c>
      <c r="C2557" s="13" t="s">
        <v>64</v>
      </c>
      <c r="D2557" s="13">
        <v>2015</v>
      </c>
      <c r="E2557" s="13">
        <v>2015</v>
      </c>
      <c r="F2557" s="13" t="s">
        <v>101</v>
      </c>
      <c r="G2557" s="23">
        <v>455</v>
      </c>
      <c r="H2557" s="23">
        <v>966</v>
      </c>
      <c r="I2557" s="45">
        <v>3103</v>
      </c>
      <c r="J2557" s="25">
        <v>1</v>
      </c>
      <c r="K2557" s="25"/>
      <c r="L2557" s="25">
        <v>0.28000000000000003</v>
      </c>
      <c r="M2557" s="25">
        <v>2.63E-2</v>
      </c>
    </row>
    <row r="2558" spans="1:13">
      <c r="A2558" s="82" t="s">
        <v>138</v>
      </c>
      <c r="B2558" s="13" t="s">
        <v>75</v>
      </c>
      <c r="C2558" s="13" t="s">
        <v>64</v>
      </c>
      <c r="D2558" s="13">
        <v>2015</v>
      </c>
      <c r="E2558" s="13">
        <v>2015</v>
      </c>
      <c r="F2558" s="13" t="s">
        <v>101</v>
      </c>
      <c r="G2558" s="23">
        <v>520</v>
      </c>
      <c r="H2558" s="23">
        <v>856</v>
      </c>
      <c r="I2558" s="45">
        <v>3596</v>
      </c>
      <c r="J2558" s="25">
        <v>0.96150000000000002</v>
      </c>
      <c r="K2558" s="25"/>
      <c r="L2558" s="25">
        <v>0.28000000000000003</v>
      </c>
      <c r="M2558" s="25">
        <v>2.63E-2</v>
      </c>
    </row>
    <row r="2559" spans="1:13">
      <c r="A2559" s="82" t="s">
        <v>139</v>
      </c>
      <c r="B2559" s="13" t="s">
        <v>75</v>
      </c>
      <c r="C2559" s="13" t="s">
        <v>64</v>
      </c>
      <c r="D2559" s="13">
        <v>2015</v>
      </c>
      <c r="E2559" s="13">
        <v>2015</v>
      </c>
      <c r="F2559" s="13" t="s">
        <v>101</v>
      </c>
      <c r="G2559" s="23">
        <v>22745</v>
      </c>
      <c r="H2559" s="23">
        <v>50601</v>
      </c>
      <c r="I2559" s="45">
        <v>171822</v>
      </c>
      <c r="J2559" s="25">
        <v>1</v>
      </c>
      <c r="K2559" s="25"/>
      <c r="L2559" s="25">
        <v>0.29399999999999998</v>
      </c>
      <c r="M2559" s="25">
        <v>5.3199999999999997E-2</v>
      </c>
    </row>
    <row r="2560" spans="1:13">
      <c r="A2560" s="82" t="s">
        <v>140</v>
      </c>
      <c r="B2560" s="13" t="s">
        <v>75</v>
      </c>
      <c r="C2560" s="13" t="s">
        <v>64</v>
      </c>
      <c r="D2560" s="13">
        <v>2015</v>
      </c>
      <c r="E2560" s="13">
        <v>2015</v>
      </c>
      <c r="F2560" s="13" t="s">
        <v>101</v>
      </c>
      <c r="G2560" s="23">
        <v>3632</v>
      </c>
      <c r="H2560" s="23">
        <v>7444</v>
      </c>
      <c r="I2560" s="45">
        <v>31510</v>
      </c>
      <c r="J2560" s="25">
        <v>0.96989999999999998</v>
      </c>
      <c r="K2560" s="25"/>
      <c r="L2560" s="25">
        <v>0.28000000000000003</v>
      </c>
      <c r="M2560" s="25">
        <v>2.63E-2</v>
      </c>
    </row>
    <row r="2561" spans="1:13">
      <c r="A2561" s="82" t="s">
        <v>141</v>
      </c>
      <c r="B2561" s="13" t="s">
        <v>75</v>
      </c>
      <c r="C2561" s="13" t="s">
        <v>64</v>
      </c>
      <c r="D2561" s="13">
        <v>2015</v>
      </c>
      <c r="E2561" s="13">
        <v>2015</v>
      </c>
      <c r="F2561" s="13" t="s">
        <v>101</v>
      </c>
      <c r="G2561" s="23">
        <v>4272</v>
      </c>
      <c r="H2561" s="23">
        <v>7776</v>
      </c>
      <c r="I2561" s="45">
        <v>24184</v>
      </c>
      <c r="J2561" s="25">
        <v>1</v>
      </c>
      <c r="K2561" s="25"/>
      <c r="L2561" s="25">
        <v>0.28000000000000003</v>
      </c>
      <c r="M2561" s="25">
        <v>2.63E-2</v>
      </c>
    </row>
    <row r="2562" spans="1:13">
      <c r="A2562" s="82" t="s">
        <v>142</v>
      </c>
      <c r="B2562" s="13" t="s">
        <v>74</v>
      </c>
      <c r="C2562" s="13" t="s">
        <v>64</v>
      </c>
      <c r="D2562" s="13">
        <v>2015</v>
      </c>
      <c r="E2562" s="13">
        <v>2015</v>
      </c>
      <c r="F2562" s="13" t="s">
        <v>101</v>
      </c>
      <c r="G2562" s="23">
        <v>123718</v>
      </c>
      <c r="H2562" s="23">
        <v>257750</v>
      </c>
      <c r="I2562" s="45">
        <v>864479</v>
      </c>
      <c r="J2562" s="25">
        <v>0.98670000000000002</v>
      </c>
      <c r="K2562" s="25"/>
      <c r="L2562" s="25">
        <v>0.45800000000000002</v>
      </c>
      <c r="M2562" s="25">
        <v>4.0399999999999998E-2</v>
      </c>
    </row>
    <row r="2563" spans="1:13">
      <c r="A2563" s="82" t="s">
        <v>143</v>
      </c>
      <c r="B2563" s="13" t="s">
        <v>74</v>
      </c>
      <c r="C2563" s="13" t="s">
        <v>64</v>
      </c>
      <c r="D2563" s="13">
        <v>2015</v>
      </c>
      <c r="E2563" s="13">
        <v>2015</v>
      </c>
      <c r="F2563" s="13" t="s">
        <v>101</v>
      </c>
      <c r="G2563" s="23">
        <v>9410</v>
      </c>
      <c r="H2563" s="23">
        <v>18190</v>
      </c>
      <c r="I2563" s="45">
        <v>62234</v>
      </c>
      <c r="J2563" s="25">
        <v>0.9466</v>
      </c>
      <c r="K2563" s="25"/>
      <c r="L2563" s="25">
        <v>0.28000000000000003</v>
      </c>
      <c r="M2563" s="25">
        <v>2.63E-2</v>
      </c>
    </row>
    <row r="2564" spans="1:13">
      <c r="A2564" s="82" t="s">
        <v>144</v>
      </c>
      <c r="B2564" s="13" t="s">
        <v>75</v>
      </c>
      <c r="C2564" s="13" t="s">
        <v>64</v>
      </c>
      <c r="D2564" s="13">
        <v>2015</v>
      </c>
      <c r="E2564" s="13">
        <v>2015</v>
      </c>
      <c r="F2564" s="13" t="s">
        <v>101</v>
      </c>
      <c r="G2564" s="23">
        <v>1061</v>
      </c>
      <c r="H2564" s="23">
        <v>1993</v>
      </c>
      <c r="I2564" s="45">
        <v>5723</v>
      </c>
      <c r="J2564" s="25">
        <v>1</v>
      </c>
      <c r="K2564" s="25"/>
      <c r="L2564" s="25">
        <v>0.28000000000000003</v>
      </c>
      <c r="M2564" s="25">
        <v>2.63E-2</v>
      </c>
    </row>
    <row r="2565" spans="1:13">
      <c r="A2565" s="82" t="s">
        <v>145</v>
      </c>
      <c r="B2565" s="13" t="s">
        <v>75</v>
      </c>
      <c r="C2565" s="13" t="s">
        <v>64</v>
      </c>
      <c r="D2565" s="13">
        <v>2015</v>
      </c>
      <c r="E2565" s="13">
        <v>2015</v>
      </c>
      <c r="F2565" s="13" t="s">
        <v>101</v>
      </c>
      <c r="G2565" s="23">
        <v>129532</v>
      </c>
      <c r="H2565" s="23">
        <v>295239</v>
      </c>
      <c r="I2565" s="45">
        <v>797759</v>
      </c>
      <c r="J2565" s="25">
        <v>0.99850000000000005</v>
      </c>
      <c r="K2565" s="25"/>
      <c r="L2565" s="25">
        <v>0.14799999999999999</v>
      </c>
      <c r="M2565" s="25">
        <v>5.6099999999999997E-2</v>
      </c>
    </row>
    <row r="2566" spans="1:13">
      <c r="A2566" s="82" t="s">
        <v>146</v>
      </c>
      <c r="B2566" s="13" t="s">
        <v>74</v>
      </c>
      <c r="C2566" s="13" t="s">
        <v>64</v>
      </c>
      <c r="D2566" s="13">
        <v>2015</v>
      </c>
      <c r="E2566" s="13">
        <v>2015</v>
      </c>
      <c r="F2566" s="13" t="s">
        <v>101</v>
      </c>
      <c r="G2566" s="23">
        <v>105023</v>
      </c>
      <c r="H2566" s="23">
        <v>219932</v>
      </c>
      <c r="I2566" s="45">
        <v>533138</v>
      </c>
      <c r="J2566" s="25">
        <v>0.98939999999999995</v>
      </c>
      <c r="K2566" s="25"/>
      <c r="L2566" s="25">
        <v>0.59099999999999997</v>
      </c>
      <c r="M2566" s="25">
        <v>2.5000000000000001E-3</v>
      </c>
    </row>
    <row r="2567" spans="1:13">
      <c r="A2567" s="82" t="s">
        <v>147</v>
      </c>
      <c r="B2567" s="13" t="s">
        <v>75</v>
      </c>
      <c r="C2567" s="13" t="s">
        <v>64</v>
      </c>
      <c r="D2567" s="13">
        <v>2015</v>
      </c>
      <c r="E2567" s="13">
        <v>2015</v>
      </c>
      <c r="F2567" s="13" t="s">
        <v>101</v>
      </c>
      <c r="G2567" s="23">
        <v>2702</v>
      </c>
      <c r="H2567" s="23">
        <v>5988</v>
      </c>
      <c r="I2567" s="45">
        <v>17842</v>
      </c>
      <c r="J2567" s="25">
        <v>0.99080000000000001</v>
      </c>
      <c r="K2567" s="25"/>
      <c r="L2567" s="25">
        <v>0.28000000000000003</v>
      </c>
      <c r="M2567" s="25">
        <v>2.63E-2</v>
      </c>
    </row>
    <row r="2568" spans="1:13">
      <c r="A2568" s="82" t="s">
        <v>148</v>
      </c>
      <c r="B2568" s="13" t="s">
        <v>75</v>
      </c>
      <c r="C2568" s="13" t="s">
        <v>64</v>
      </c>
      <c r="D2568" s="13">
        <v>2015</v>
      </c>
      <c r="E2568" s="13">
        <v>2015</v>
      </c>
      <c r="F2568" s="13" t="s">
        <v>101</v>
      </c>
      <c r="G2568" s="23">
        <v>181362</v>
      </c>
      <c r="H2568" s="23">
        <v>403228</v>
      </c>
      <c r="I2568" s="45">
        <v>845971</v>
      </c>
      <c r="J2568" s="25">
        <v>0.99950000000000006</v>
      </c>
      <c r="K2568" s="25"/>
      <c r="L2568" s="25">
        <v>9.8000000000000004E-2</v>
      </c>
      <c r="M2568" s="25">
        <v>3.39E-2</v>
      </c>
    </row>
    <row r="2569" spans="1:13">
      <c r="A2569" s="82" t="s">
        <v>149</v>
      </c>
      <c r="B2569" s="13" t="s">
        <v>74</v>
      </c>
      <c r="C2569" s="13" t="s">
        <v>64</v>
      </c>
      <c r="D2569" s="13">
        <v>2015</v>
      </c>
      <c r="E2569" s="13">
        <v>2015</v>
      </c>
      <c r="F2569" s="13" t="s">
        <v>101</v>
      </c>
      <c r="G2569" s="23">
        <v>143440</v>
      </c>
      <c r="H2569" s="23">
        <v>291188</v>
      </c>
      <c r="I2569" s="45">
        <v>851874</v>
      </c>
      <c r="J2569" s="25">
        <v>0.95150000000000001</v>
      </c>
      <c r="K2569" s="25"/>
      <c r="L2569" s="25">
        <v>0.46200000000000002</v>
      </c>
      <c r="M2569" s="25">
        <v>1.0800000000000001E-2</v>
      </c>
    </row>
    <row r="2570" spans="1:13">
      <c r="A2570" s="82" t="s">
        <v>150</v>
      </c>
      <c r="B2570" s="13" t="s">
        <v>74</v>
      </c>
      <c r="C2570" s="13" t="s">
        <v>64</v>
      </c>
      <c r="D2570" s="13">
        <v>2015</v>
      </c>
      <c r="E2570" s="13">
        <v>2015</v>
      </c>
      <c r="F2570" s="13" t="s">
        <v>101</v>
      </c>
      <c r="G2570" s="23">
        <v>34244</v>
      </c>
      <c r="H2570" s="23">
        <v>52180</v>
      </c>
      <c r="I2570" s="45">
        <v>222391</v>
      </c>
      <c r="J2570" s="25">
        <v>0.96679999999999999</v>
      </c>
      <c r="K2570" s="25"/>
      <c r="L2570" s="25">
        <v>0.75</v>
      </c>
      <c r="M2570" s="25">
        <v>7.5600000000000001E-2</v>
      </c>
    </row>
    <row r="2571" spans="1:13">
      <c r="A2571" s="82" t="s">
        <v>151</v>
      </c>
      <c r="B2571" s="13" t="s">
        <v>75</v>
      </c>
      <c r="C2571" s="13" t="s">
        <v>64</v>
      </c>
      <c r="D2571" s="13">
        <v>2015</v>
      </c>
      <c r="E2571" s="13">
        <v>2015</v>
      </c>
      <c r="F2571" s="13" t="s">
        <v>101</v>
      </c>
      <c r="G2571" s="23">
        <v>53401</v>
      </c>
      <c r="H2571" s="23">
        <v>122077</v>
      </c>
      <c r="I2571" s="45">
        <v>290129</v>
      </c>
      <c r="J2571" s="25">
        <v>0.99199999999999999</v>
      </c>
      <c r="K2571" s="25"/>
      <c r="L2571" s="25">
        <v>7.0999999999999994E-2</v>
      </c>
      <c r="M2571" s="25">
        <v>2.5899999999999999E-2</v>
      </c>
    </row>
    <row r="2572" spans="1:13">
      <c r="A2572" s="82" t="s">
        <v>152</v>
      </c>
      <c r="B2572" s="13" t="s">
        <v>74</v>
      </c>
      <c r="C2572" s="13" t="s">
        <v>64</v>
      </c>
      <c r="D2572" s="13">
        <v>2015</v>
      </c>
      <c r="E2572" s="13">
        <v>2015</v>
      </c>
      <c r="F2572" s="13" t="s">
        <v>101</v>
      </c>
      <c r="G2572" s="23">
        <v>10090</v>
      </c>
      <c r="H2572" s="23">
        <v>18642</v>
      </c>
      <c r="I2572" s="45">
        <v>60449</v>
      </c>
      <c r="J2572" s="25">
        <v>0.96460000000000001</v>
      </c>
      <c r="K2572" s="25"/>
      <c r="L2572" s="25">
        <v>0.28000000000000003</v>
      </c>
      <c r="M2572" s="25">
        <v>2.63E-2</v>
      </c>
    </row>
    <row r="2573" spans="1:13">
      <c r="A2573" s="82" t="s">
        <v>153</v>
      </c>
      <c r="B2573" s="13" t="s">
        <v>74</v>
      </c>
      <c r="C2573" s="13" t="s">
        <v>64</v>
      </c>
      <c r="D2573" s="13">
        <v>2015</v>
      </c>
      <c r="E2573" s="13">
        <v>2015</v>
      </c>
      <c r="F2573" s="13" t="s">
        <v>101</v>
      </c>
      <c r="G2573" s="23">
        <v>16305</v>
      </c>
      <c r="H2573" s="23">
        <v>31752</v>
      </c>
      <c r="I2573" s="45">
        <v>152671</v>
      </c>
      <c r="J2573" s="25">
        <v>0.98799999999999999</v>
      </c>
      <c r="K2573" s="25"/>
      <c r="L2573" s="25">
        <v>0.28000000000000003</v>
      </c>
      <c r="M2573" s="25">
        <v>2.63E-2</v>
      </c>
    </row>
    <row r="2574" spans="1:13">
      <c r="A2574" s="82" t="s">
        <v>154</v>
      </c>
      <c r="B2574" s="13" t="s">
        <v>74</v>
      </c>
      <c r="C2574" s="13" t="s">
        <v>64</v>
      </c>
      <c r="D2574" s="13">
        <v>2015</v>
      </c>
      <c r="E2574" s="13">
        <v>2015</v>
      </c>
      <c r="F2574" s="13" t="s">
        <v>101</v>
      </c>
      <c r="G2574" s="23">
        <v>17002</v>
      </c>
      <c r="H2574" s="23">
        <v>36443</v>
      </c>
      <c r="I2574" s="45">
        <v>134769</v>
      </c>
      <c r="J2574" s="25">
        <v>0.96450000000000002</v>
      </c>
      <c r="K2574" s="25"/>
      <c r="L2574" s="25">
        <v>0.28000000000000003</v>
      </c>
      <c r="M2574" s="25">
        <v>2.63E-2</v>
      </c>
    </row>
    <row r="2575" spans="1:13">
      <c r="A2575" s="82" t="s">
        <v>155</v>
      </c>
      <c r="B2575" s="13" t="s">
        <v>74</v>
      </c>
      <c r="C2575" s="13" t="s">
        <v>64</v>
      </c>
      <c r="D2575" s="13">
        <v>2015</v>
      </c>
      <c r="E2575" s="13">
        <v>2015</v>
      </c>
      <c r="F2575" s="13" t="s">
        <v>101</v>
      </c>
      <c r="G2575" s="23">
        <v>55399</v>
      </c>
      <c r="H2575" s="23">
        <v>110974</v>
      </c>
      <c r="I2575" s="45">
        <v>434587</v>
      </c>
      <c r="J2575" s="25">
        <v>0.98</v>
      </c>
      <c r="K2575" s="25"/>
      <c r="L2575" s="25">
        <v>0.45500000000000002</v>
      </c>
      <c r="M2575" s="25">
        <v>1.7999999999999999E-2</v>
      </c>
    </row>
    <row r="2576" spans="1:13">
      <c r="A2576" s="82" t="s">
        <v>156</v>
      </c>
      <c r="B2576" s="13" t="s">
        <v>74</v>
      </c>
      <c r="C2576" s="13" t="s">
        <v>64</v>
      </c>
      <c r="D2576" s="13">
        <v>2015</v>
      </c>
      <c r="E2576" s="13">
        <v>2015</v>
      </c>
      <c r="F2576" s="13" t="s">
        <v>101</v>
      </c>
      <c r="G2576" s="23">
        <v>13892</v>
      </c>
      <c r="H2576" s="23">
        <v>25934</v>
      </c>
      <c r="I2576" s="45">
        <v>77000</v>
      </c>
      <c r="J2576" s="25">
        <v>0.97309999999999997</v>
      </c>
      <c r="K2576" s="25"/>
      <c r="L2576" s="25">
        <v>0.28000000000000003</v>
      </c>
      <c r="M2576" s="25">
        <v>2.63E-2</v>
      </c>
    </row>
    <row r="2577" spans="1:30">
      <c r="A2577" s="82" t="s">
        <v>157</v>
      </c>
      <c r="B2577" s="13" t="s">
        <v>75</v>
      </c>
      <c r="C2577" s="13" t="s">
        <v>64</v>
      </c>
      <c r="D2577" s="13">
        <v>2015</v>
      </c>
      <c r="E2577" s="13">
        <v>2015</v>
      </c>
      <c r="F2577" s="13" t="s">
        <v>101</v>
      </c>
      <c r="G2577" s="23">
        <v>13115</v>
      </c>
      <c r="H2577" s="23">
        <v>25293</v>
      </c>
      <c r="I2577" s="45">
        <v>64849</v>
      </c>
      <c r="J2577" s="25">
        <v>0.96679999999999999</v>
      </c>
      <c r="K2577" s="25"/>
      <c r="L2577" s="25">
        <v>0.28000000000000003</v>
      </c>
      <c r="M2577" s="25">
        <v>2.63E-2</v>
      </c>
    </row>
    <row r="2578" spans="1:30">
      <c r="A2578" s="82" t="s">
        <v>158</v>
      </c>
      <c r="B2578" s="13" t="s">
        <v>75</v>
      </c>
      <c r="C2578" s="13" t="s">
        <v>64</v>
      </c>
      <c r="D2578" s="13">
        <v>2015</v>
      </c>
      <c r="E2578" s="13">
        <v>2015</v>
      </c>
      <c r="F2578" s="13" t="s">
        <v>101</v>
      </c>
      <c r="G2578" s="23">
        <v>171</v>
      </c>
      <c r="H2578" s="23">
        <v>317</v>
      </c>
      <c r="I2578" s="45">
        <v>815</v>
      </c>
      <c r="J2578" s="25">
        <v>1</v>
      </c>
      <c r="K2578" s="25"/>
      <c r="L2578" s="25">
        <v>0.28000000000000003</v>
      </c>
      <c r="M2578" s="25">
        <v>2.63E-2</v>
      </c>
    </row>
    <row r="2579" spans="1:30">
      <c r="A2579" s="82" t="s">
        <v>159</v>
      </c>
      <c r="B2579" s="13" t="s">
        <v>75</v>
      </c>
      <c r="C2579" s="13" t="s">
        <v>64</v>
      </c>
      <c r="D2579" s="13">
        <v>2015</v>
      </c>
      <c r="E2579" s="13">
        <v>2015</v>
      </c>
      <c r="F2579" s="13" t="s">
        <v>101</v>
      </c>
      <c r="G2579" s="23">
        <v>3250</v>
      </c>
      <c r="H2579" s="23">
        <v>6992</v>
      </c>
      <c r="I2579" s="45">
        <v>17030</v>
      </c>
      <c r="J2579" s="25">
        <v>0.98540000000000005</v>
      </c>
      <c r="K2579" s="25"/>
      <c r="L2579" s="25">
        <v>0.28000000000000003</v>
      </c>
      <c r="M2579" s="25">
        <v>2.63E-2</v>
      </c>
    </row>
    <row r="2580" spans="1:30">
      <c r="A2580" s="82" t="s">
        <v>160</v>
      </c>
      <c r="B2580" s="13" t="s">
        <v>74</v>
      </c>
      <c r="C2580" s="13" t="s">
        <v>64</v>
      </c>
      <c r="D2580" s="13">
        <v>2015</v>
      </c>
      <c r="E2580" s="13">
        <v>2015</v>
      </c>
      <c r="F2580" s="13" t="s">
        <v>101</v>
      </c>
      <c r="G2580" s="23">
        <v>23149</v>
      </c>
      <c r="H2580" s="23">
        <v>44119</v>
      </c>
      <c r="I2580" s="45">
        <v>118008</v>
      </c>
      <c r="J2580" s="25">
        <v>0.97519999999999996</v>
      </c>
      <c r="K2580" s="25"/>
      <c r="L2580" s="25">
        <v>0.75</v>
      </c>
      <c r="M2580" s="25">
        <v>2.07E-2</v>
      </c>
    </row>
    <row r="2581" spans="1:30">
      <c r="A2581" s="82" t="s">
        <v>161</v>
      </c>
      <c r="B2581" s="13" t="s">
        <v>74</v>
      </c>
      <c r="C2581" s="13" t="s">
        <v>64</v>
      </c>
      <c r="D2581" s="13">
        <v>2015</v>
      </c>
      <c r="E2581" s="13">
        <v>2015</v>
      </c>
      <c r="F2581" s="13" t="s">
        <v>101</v>
      </c>
      <c r="G2581" s="23">
        <v>20183</v>
      </c>
      <c r="H2581" s="23">
        <v>36183</v>
      </c>
      <c r="I2581" s="45">
        <v>123126</v>
      </c>
      <c r="J2581" s="25">
        <v>0.92500000000000004</v>
      </c>
      <c r="K2581" s="25"/>
      <c r="L2581" s="25">
        <v>0.28000000000000003</v>
      </c>
      <c r="M2581" s="25">
        <v>2.63E-2</v>
      </c>
    </row>
    <row r="2582" spans="1:30">
      <c r="A2582" s="82" t="s">
        <v>162</v>
      </c>
      <c r="B2582" s="13" t="s">
        <v>75</v>
      </c>
      <c r="C2582" s="13" t="s">
        <v>64</v>
      </c>
      <c r="D2582" s="13">
        <v>2015</v>
      </c>
      <c r="E2582" s="13">
        <v>2015</v>
      </c>
      <c r="F2582" s="13" t="s">
        <v>101</v>
      </c>
      <c r="G2582" s="23">
        <v>43553</v>
      </c>
      <c r="H2582" s="23">
        <v>92572</v>
      </c>
      <c r="I2582" s="45">
        <v>230211</v>
      </c>
      <c r="J2582" s="25">
        <v>0.99170000000000003</v>
      </c>
      <c r="K2582" s="25"/>
      <c r="L2582" s="25">
        <v>0.1</v>
      </c>
      <c r="M2582" s="25">
        <v>1.54E-2</v>
      </c>
    </row>
    <row r="2583" spans="1:30">
      <c r="A2583" s="82" t="s">
        <v>163</v>
      </c>
      <c r="B2583" s="13" t="s">
        <v>75</v>
      </c>
      <c r="C2583" s="13" t="s">
        <v>64</v>
      </c>
      <c r="D2583" s="13">
        <v>2015</v>
      </c>
      <c r="E2583" s="13">
        <v>2015</v>
      </c>
      <c r="F2583" s="13" t="s">
        <v>101</v>
      </c>
      <c r="G2583" s="23">
        <v>5712</v>
      </c>
      <c r="H2583" s="23">
        <v>13236</v>
      </c>
      <c r="I2583" s="45">
        <v>40564</v>
      </c>
      <c r="J2583" s="25">
        <v>0.97870000000000001</v>
      </c>
      <c r="K2583" s="25"/>
      <c r="L2583" s="25">
        <v>0.28000000000000003</v>
      </c>
      <c r="M2583" s="25">
        <v>2.63E-2</v>
      </c>
    </row>
    <row r="2584" spans="1:30">
      <c r="A2584" s="82" t="s">
        <v>164</v>
      </c>
      <c r="B2584" s="13" t="s">
        <v>75</v>
      </c>
      <c r="C2584" s="13" t="s">
        <v>64</v>
      </c>
      <c r="D2584" s="13">
        <v>2015</v>
      </c>
      <c r="E2584" s="13">
        <v>2015</v>
      </c>
      <c r="F2584" s="13" t="s">
        <v>101</v>
      </c>
      <c r="G2584" s="23">
        <v>4816</v>
      </c>
      <c r="H2584" s="23">
        <v>10543</v>
      </c>
      <c r="I2584" s="45">
        <v>26942</v>
      </c>
      <c r="J2584" s="25">
        <v>0.95479999999999998</v>
      </c>
      <c r="K2584" s="25"/>
      <c r="L2584" s="25">
        <v>0.28000000000000003</v>
      </c>
      <c r="M2584" s="25">
        <v>2.63E-2</v>
      </c>
    </row>
    <row r="2585" spans="1:30">
      <c r="A2585" s="82" t="s">
        <v>165</v>
      </c>
      <c r="B2585" s="13" t="s">
        <v>75</v>
      </c>
      <c r="C2585" s="13" t="s">
        <v>64</v>
      </c>
      <c r="D2585" s="13">
        <v>2015</v>
      </c>
      <c r="E2585" s="13">
        <v>2015</v>
      </c>
      <c r="F2585" s="13" t="s">
        <v>101</v>
      </c>
      <c r="G2585" s="23">
        <v>1035</v>
      </c>
      <c r="H2585" s="23">
        <v>1867</v>
      </c>
      <c r="I2585" s="45">
        <v>5023</v>
      </c>
      <c r="J2585" s="25">
        <v>0.98360000000000003</v>
      </c>
      <c r="K2585" s="25"/>
      <c r="L2585" s="25">
        <v>0.28000000000000003</v>
      </c>
      <c r="M2585" s="25">
        <v>2.63E-2</v>
      </c>
    </row>
    <row r="2586" spans="1:30">
      <c r="A2586" s="82" t="s">
        <v>166</v>
      </c>
      <c r="B2586" s="13" t="s">
        <v>74</v>
      </c>
      <c r="C2586" s="13" t="s">
        <v>64</v>
      </c>
      <c r="D2586" s="13">
        <v>2015</v>
      </c>
      <c r="E2586" s="13">
        <v>2015</v>
      </c>
      <c r="F2586" s="13" t="s">
        <v>101</v>
      </c>
      <c r="G2586" s="23">
        <v>52900</v>
      </c>
      <c r="H2586" s="23">
        <v>123955</v>
      </c>
      <c r="I2586" s="45">
        <v>245243</v>
      </c>
      <c r="J2586" s="25">
        <v>0.99099999999999999</v>
      </c>
      <c r="K2586" s="25"/>
      <c r="L2586" s="25">
        <v>0.33300000000000002</v>
      </c>
      <c r="M2586" s="25">
        <v>3.1899999999999998E-2</v>
      </c>
    </row>
    <row r="2587" spans="1:30">
      <c r="A2587" s="82" t="s">
        <v>167</v>
      </c>
      <c r="B2587" s="13" t="s">
        <v>75</v>
      </c>
      <c r="C2587" s="13" t="s">
        <v>64</v>
      </c>
      <c r="D2587" s="13">
        <v>2015</v>
      </c>
      <c r="E2587" s="13">
        <v>2015</v>
      </c>
      <c r="F2587" s="13" t="s">
        <v>101</v>
      </c>
      <c r="G2587" s="23">
        <v>3156</v>
      </c>
      <c r="H2587" s="23">
        <v>5603</v>
      </c>
      <c r="I2587" s="45">
        <v>14409</v>
      </c>
      <c r="J2587" s="25">
        <v>0.87670000000000003</v>
      </c>
      <c r="K2587" s="25"/>
      <c r="L2587" s="25">
        <v>0.28000000000000003</v>
      </c>
      <c r="M2587" s="25">
        <v>2.63E-2</v>
      </c>
    </row>
    <row r="2588" spans="1:30">
      <c r="A2588" s="82" t="s">
        <v>168</v>
      </c>
      <c r="B2588" s="13" t="s">
        <v>74</v>
      </c>
      <c r="C2588" s="13" t="s">
        <v>64</v>
      </c>
      <c r="D2588" s="13">
        <v>2015</v>
      </c>
      <c r="E2588" s="13">
        <v>2015</v>
      </c>
      <c r="F2588" s="13" t="s">
        <v>101</v>
      </c>
      <c r="G2588" s="23">
        <v>37333</v>
      </c>
      <c r="H2588" s="23">
        <v>75003</v>
      </c>
      <c r="I2588" s="45">
        <v>226602</v>
      </c>
      <c r="J2588" s="25">
        <v>0.97829999999999995</v>
      </c>
      <c r="K2588" s="25"/>
      <c r="L2588" s="25">
        <v>0.4</v>
      </c>
      <c r="M2588" s="25">
        <v>6.8099999999999994E-2</v>
      </c>
    </row>
    <row r="2589" spans="1:30">
      <c r="A2589" s="82" t="s">
        <v>169</v>
      </c>
      <c r="B2589" s="13" t="s">
        <v>74</v>
      </c>
      <c r="C2589" s="13" t="s">
        <v>64</v>
      </c>
      <c r="D2589" s="13">
        <v>2015</v>
      </c>
      <c r="E2589" s="13">
        <v>2015</v>
      </c>
      <c r="F2589" s="13" t="s">
        <v>101</v>
      </c>
      <c r="G2589" s="23">
        <v>10254</v>
      </c>
      <c r="H2589" s="23">
        <v>20610</v>
      </c>
      <c r="I2589" s="45">
        <v>56786</v>
      </c>
      <c r="J2589" s="25">
        <v>0.9476</v>
      </c>
      <c r="K2589" s="25"/>
      <c r="L2589" s="25">
        <v>0.28000000000000003</v>
      </c>
      <c r="M2589" s="25">
        <v>2.63E-2</v>
      </c>
    </row>
    <row r="2590" spans="1:30">
      <c r="A2590" s="82" t="s">
        <v>170</v>
      </c>
      <c r="B2590" s="13" t="s">
        <v>75</v>
      </c>
      <c r="C2590" s="13" t="s">
        <v>64</v>
      </c>
      <c r="D2590" s="13">
        <v>2015</v>
      </c>
      <c r="E2590" s="13">
        <v>2015</v>
      </c>
      <c r="F2590" s="13" t="s">
        <v>101</v>
      </c>
      <c r="G2590" s="23">
        <v>6306</v>
      </c>
      <c r="H2590" s="23">
        <v>13621</v>
      </c>
      <c r="I2590" s="45">
        <v>30677</v>
      </c>
      <c r="J2590" s="25">
        <v>1</v>
      </c>
      <c r="K2590" s="25"/>
      <c r="L2590" s="25">
        <v>0.28000000000000003</v>
      </c>
      <c r="M2590" s="25">
        <v>2.63E-2</v>
      </c>
    </row>
    <row r="2591" spans="1:30">
      <c r="A2591" s="48" t="s">
        <v>276</v>
      </c>
      <c r="B2591" s="13" t="s">
        <v>66</v>
      </c>
      <c r="C2591" s="13" t="s">
        <v>185</v>
      </c>
      <c r="D2591" s="13">
        <v>2015</v>
      </c>
      <c r="E2591" s="13">
        <v>2015</v>
      </c>
      <c r="F2591" s="13" t="s">
        <v>101</v>
      </c>
      <c r="G2591" s="110"/>
      <c r="H2591" s="110"/>
      <c r="I2591" s="110"/>
      <c r="J2591" s="111"/>
      <c r="K2591" s="111"/>
      <c r="L2591" s="25">
        <v>0.254</v>
      </c>
      <c r="M2591" s="25">
        <v>5.3999999999999999E-2</v>
      </c>
    </row>
    <row r="2592" spans="1:30">
      <c r="A2592" s="48" t="s">
        <v>171</v>
      </c>
      <c r="B2592" s="13" t="s">
        <v>66</v>
      </c>
      <c r="C2592" s="13" t="s">
        <v>185</v>
      </c>
      <c r="D2592" s="13">
        <v>2015</v>
      </c>
      <c r="E2592" s="13">
        <v>2015</v>
      </c>
      <c r="F2592" s="13" t="s">
        <v>101</v>
      </c>
      <c r="G2592" s="23">
        <v>2144408</v>
      </c>
      <c r="H2592" s="23">
        <v>4489067</v>
      </c>
      <c r="I2592" s="45">
        <v>12961488</v>
      </c>
      <c r="J2592" s="25">
        <v>0.97089999999999999</v>
      </c>
      <c r="K2592" s="25"/>
      <c r="L2592" s="25">
        <v>0.317</v>
      </c>
      <c r="M2592" s="25">
        <v>4.4600000000000001E-2</v>
      </c>
      <c r="N2592" s="13"/>
      <c r="O2592" s="13"/>
      <c r="P2592" s="13"/>
      <c r="Q2592" s="13"/>
      <c r="R2592" s="13"/>
      <c r="S2592" s="13"/>
      <c r="T2592" s="13"/>
      <c r="U2592" s="13"/>
      <c r="V2592" s="13"/>
      <c r="W2592" s="13"/>
      <c r="X2592" s="13"/>
      <c r="Y2592" s="13"/>
      <c r="Z2592" s="13"/>
      <c r="AA2592" s="13"/>
      <c r="AB2592" s="13"/>
      <c r="AC2592" s="13"/>
      <c r="AD2592" s="13"/>
    </row>
    <row r="2593" spans="1:13">
      <c r="A2593" s="48" t="s">
        <v>172</v>
      </c>
      <c r="B2593" s="13" t="s">
        <v>74</v>
      </c>
      <c r="C2593" s="13" t="s">
        <v>185</v>
      </c>
      <c r="D2593" s="13">
        <v>2015</v>
      </c>
      <c r="E2593" s="13">
        <v>2015</v>
      </c>
      <c r="F2593" s="13" t="s">
        <v>101</v>
      </c>
      <c r="G2593" s="23">
        <v>62557</v>
      </c>
      <c r="H2593" s="23">
        <v>121947</v>
      </c>
      <c r="I2593" s="45">
        <v>429357</v>
      </c>
      <c r="J2593" s="25">
        <v>0.88519999999999999</v>
      </c>
      <c r="K2593" s="25"/>
      <c r="L2593" s="25">
        <v>0.81299999999999994</v>
      </c>
      <c r="M2593" s="25">
        <v>3.56E-2</v>
      </c>
    </row>
    <row r="2594" spans="1:13">
      <c r="A2594" s="48" t="s">
        <v>173</v>
      </c>
      <c r="B2594" s="13" t="s">
        <v>75</v>
      </c>
      <c r="C2594" s="13" t="s">
        <v>185</v>
      </c>
      <c r="D2594" s="13">
        <v>2015</v>
      </c>
      <c r="E2594" s="13">
        <v>2015</v>
      </c>
      <c r="F2594" s="13" t="s">
        <v>101</v>
      </c>
      <c r="G2594" s="23">
        <v>99</v>
      </c>
      <c r="H2594" s="23">
        <v>172</v>
      </c>
      <c r="I2594" s="45">
        <v>362</v>
      </c>
      <c r="J2594" s="25">
        <v>1</v>
      </c>
      <c r="K2594" s="25"/>
      <c r="L2594" s="25">
        <v>0.27600000000000002</v>
      </c>
      <c r="M2594" s="25">
        <v>2.3900000000000001E-2</v>
      </c>
    </row>
    <row r="2595" spans="1:13">
      <c r="A2595" s="48" t="s">
        <v>174</v>
      </c>
      <c r="B2595" s="13" t="s">
        <v>75</v>
      </c>
      <c r="C2595" s="13" t="s">
        <v>185</v>
      </c>
      <c r="D2595" s="13">
        <v>2015</v>
      </c>
      <c r="E2595" s="13">
        <v>2015</v>
      </c>
      <c r="F2595" s="13" t="s">
        <v>101</v>
      </c>
      <c r="G2595" s="23">
        <v>1782</v>
      </c>
      <c r="H2595" s="23">
        <v>3390</v>
      </c>
      <c r="I2595" s="45">
        <v>8009</v>
      </c>
      <c r="J2595" s="25">
        <v>0.94440000000000002</v>
      </c>
      <c r="K2595" s="25"/>
      <c r="L2595" s="25">
        <v>0.27600000000000002</v>
      </c>
      <c r="M2595" s="25">
        <v>2.3900000000000001E-2</v>
      </c>
    </row>
    <row r="2596" spans="1:13">
      <c r="A2596" s="48" t="s">
        <v>175</v>
      </c>
      <c r="B2596" s="13" t="s">
        <v>75</v>
      </c>
      <c r="C2596" s="13" t="s">
        <v>185</v>
      </c>
      <c r="D2596" s="13">
        <v>2015</v>
      </c>
      <c r="E2596" s="13">
        <v>2015</v>
      </c>
      <c r="F2596" s="13" t="s">
        <v>101</v>
      </c>
      <c r="G2596" s="23">
        <v>16634</v>
      </c>
      <c r="H2596" s="23">
        <v>32123</v>
      </c>
      <c r="I2596" s="45">
        <v>82056</v>
      </c>
      <c r="J2596" s="25">
        <v>0.875</v>
      </c>
      <c r="K2596" s="25"/>
      <c r="L2596" s="25">
        <v>0.27600000000000002</v>
      </c>
      <c r="M2596" s="25">
        <v>2.3900000000000001E-2</v>
      </c>
    </row>
    <row r="2597" spans="1:13">
      <c r="A2597" s="48" t="s">
        <v>176</v>
      </c>
      <c r="B2597" s="13" t="s">
        <v>75</v>
      </c>
      <c r="C2597" s="13" t="s">
        <v>185</v>
      </c>
      <c r="D2597" s="13">
        <v>2015</v>
      </c>
      <c r="E2597" s="13">
        <v>2015</v>
      </c>
      <c r="F2597" s="13" t="s">
        <v>101</v>
      </c>
      <c r="G2597" s="23">
        <v>2913</v>
      </c>
      <c r="H2597" s="23">
        <v>5462</v>
      </c>
      <c r="I2597" s="45">
        <v>11759</v>
      </c>
      <c r="J2597" s="25">
        <v>1</v>
      </c>
      <c r="K2597" s="25"/>
      <c r="L2597" s="25">
        <v>0.27600000000000002</v>
      </c>
      <c r="M2597" s="25">
        <v>2.3900000000000001E-2</v>
      </c>
    </row>
    <row r="2598" spans="1:13">
      <c r="A2598" s="48" t="s">
        <v>177</v>
      </c>
      <c r="B2598" s="13" t="s">
        <v>75</v>
      </c>
      <c r="C2598" s="13" t="s">
        <v>185</v>
      </c>
      <c r="D2598" s="13">
        <v>2015</v>
      </c>
      <c r="E2598" s="13">
        <v>2015</v>
      </c>
      <c r="F2598" s="13" t="s">
        <v>101</v>
      </c>
      <c r="G2598" s="23">
        <v>645</v>
      </c>
      <c r="H2598" s="23">
        <v>1506</v>
      </c>
      <c r="I2598" s="45">
        <v>8609</v>
      </c>
      <c r="J2598" s="25">
        <v>0.95650000000000002</v>
      </c>
      <c r="K2598" s="25"/>
      <c r="L2598" s="25">
        <v>0.27600000000000002</v>
      </c>
      <c r="M2598" s="25">
        <v>2.3900000000000001E-2</v>
      </c>
    </row>
    <row r="2599" spans="1:13">
      <c r="A2599" s="48" t="s">
        <v>178</v>
      </c>
      <c r="B2599" s="13" t="s">
        <v>74</v>
      </c>
      <c r="C2599" s="13" t="s">
        <v>185</v>
      </c>
      <c r="D2599" s="13">
        <v>2015</v>
      </c>
      <c r="E2599" s="13">
        <v>2015</v>
      </c>
      <c r="F2599" s="13" t="s">
        <v>101</v>
      </c>
      <c r="G2599" s="23">
        <v>35924</v>
      </c>
      <c r="H2599" s="23">
        <v>72366</v>
      </c>
      <c r="I2599" s="45">
        <v>264643</v>
      </c>
      <c r="J2599" s="25">
        <v>0.96850000000000003</v>
      </c>
      <c r="K2599" s="25"/>
      <c r="L2599" s="25">
        <v>0.46200000000000002</v>
      </c>
      <c r="M2599" s="25">
        <v>2.3400000000000001E-2</v>
      </c>
    </row>
    <row r="2600" spans="1:13">
      <c r="A2600" s="48" t="s">
        <v>179</v>
      </c>
      <c r="B2600" s="13" t="s">
        <v>75</v>
      </c>
      <c r="C2600" s="13" t="s">
        <v>185</v>
      </c>
      <c r="D2600" s="13">
        <v>2015</v>
      </c>
      <c r="E2600" s="13">
        <v>2015</v>
      </c>
      <c r="F2600" s="13" t="s">
        <v>101</v>
      </c>
      <c r="G2600" s="23">
        <v>2521</v>
      </c>
      <c r="H2600" s="23">
        <v>5191</v>
      </c>
      <c r="I2600" s="45">
        <v>11526</v>
      </c>
      <c r="J2600" s="25">
        <v>0.9899</v>
      </c>
      <c r="K2600" s="25"/>
      <c r="L2600" s="25">
        <v>0.27600000000000002</v>
      </c>
      <c r="M2600" s="25">
        <v>2.3900000000000001E-2</v>
      </c>
    </row>
    <row r="2601" spans="1:13">
      <c r="A2601" s="48" t="s">
        <v>180</v>
      </c>
      <c r="B2601" s="13" t="s">
        <v>75</v>
      </c>
      <c r="C2601" s="13" t="s">
        <v>185</v>
      </c>
      <c r="D2601" s="13">
        <v>2015</v>
      </c>
      <c r="E2601" s="13">
        <v>2015</v>
      </c>
      <c r="F2601" s="13" t="s">
        <v>101</v>
      </c>
      <c r="G2601" s="23">
        <v>7301</v>
      </c>
      <c r="H2601" s="23">
        <v>13117</v>
      </c>
      <c r="I2601" s="45">
        <v>37682</v>
      </c>
      <c r="J2601" s="25">
        <v>1</v>
      </c>
      <c r="K2601" s="25"/>
      <c r="L2601" s="25">
        <v>0.27600000000000002</v>
      </c>
      <c r="M2601" s="25">
        <v>2.3900000000000001E-2</v>
      </c>
    </row>
    <row r="2602" spans="1:13">
      <c r="A2602" s="82" t="s">
        <v>122</v>
      </c>
      <c r="B2602" s="13" t="s">
        <v>74</v>
      </c>
      <c r="C2602" s="13" t="s">
        <v>185</v>
      </c>
      <c r="D2602" s="13">
        <v>2015</v>
      </c>
      <c r="E2602" s="13">
        <v>2015</v>
      </c>
      <c r="F2602" s="13" t="s">
        <v>101</v>
      </c>
      <c r="G2602" s="23">
        <v>98413</v>
      </c>
      <c r="H2602" s="23">
        <v>228719</v>
      </c>
      <c r="I2602" s="45">
        <v>472610</v>
      </c>
      <c r="J2602" s="25">
        <v>0.95479999999999998</v>
      </c>
      <c r="K2602" s="25"/>
      <c r="L2602" s="25">
        <v>0.26300000000000001</v>
      </c>
      <c r="M2602" s="25">
        <v>2.5399999999999999E-2</v>
      </c>
    </row>
    <row r="2603" spans="1:13">
      <c r="A2603" s="82" t="s">
        <v>123</v>
      </c>
      <c r="B2603" s="13" t="s">
        <v>75</v>
      </c>
      <c r="C2603" s="13" t="s">
        <v>185</v>
      </c>
      <c r="D2603" s="13">
        <v>2015</v>
      </c>
      <c r="E2603" s="13">
        <v>2015</v>
      </c>
      <c r="F2603" s="13" t="s">
        <v>101</v>
      </c>
      <c r="G2603" s="23">
        <v>1505</v>
      </c>
      <c r="H2603" s="23">
        <v>3553</v>
      </c>
      <c r="I2603" s="45">
        <v>11823</v>
      </c>
      <c r="J2603" s="25">
        <v>1</v>
      </c>
      <c r="K2603" s="25"/>
      <c r="L2603" s="25">
        <v>0.27600000000000002</v>
      </c>
      <c r="M2603" s="25">
        <v>2.3900000000000001E-2</v>
      </c>
    </row>
    <row r="2604" spans="1:13">
      <c r="A2604" s="82" t="s">
        <v>124</v>
      </c>
      <c r="B2604" s="13" t="s">
        <v>75</v>
      </c>
      <c r="C2604" s="13" t="s">
        <v>185</v>
      </c>
      <c r="D2604" s="13">
        <v>2015</v>
      </c>
      <c r="E2604" s="13">
        <v>2015</v>
      </c>
      <c r="F2604" s="13" t="s">
        <v>101</v>
      </c>
      <c r="G2604" s="23">
        <v>12055</v>
      </c>
      <c r="H2604" s="23">
        <v>21035</v>
      </c>
      <c r="I2604" s="45">
        <v>50631</v>
      </c>
      <c r="J2604" s="25">
        <v>0.998</v>
      </c>
      <c r="K2604" s="25"/>
      <c r="L2604" s="25">
        <v>0.27600000000000002</v>
      </c>
      <c r="M2604" s="25">
        <v>2.3900000000000001E-2</v>
      </c>
    </row>
    <row r="2605" spans="1:13">
      <c r="A2605" s="82" t="s">
        <v>125</v>
      </c>
      <c r="B2605" s="13" t="s">
        <v>75</v>
      </c>
      <c r="C2605" s="13" t="s">
        <v>185</v>
      </c>
      <c r="D2605" s="13">
        <v>2015</v>
      </c>
      <c r="E2605" s="13">
        <v>2015</v>
      </c>
      <c r="F2605" s="13" t="s">
        <v>101</v>
      </c>
      <c r="G2605" s="23">
        <v>17504</v>
      </c>
      <c r="H2605" s="23">
        <v>43873</v>
      </c>
      <c r="I2605" s="45">
        <v>92165</v>
      </c>
      <c r="J2605" s="25">
        <v>0.97019999999999995</v>
      </c>
      <c r="K2605" s="25"/>
      <c r="L2605" s="25">
        <v>0.27600000000000002</v>
      </c>
      <c r="M2605" s="25">
        <v>2.3900000000000001E-2</v>
      </c>
    </row>
    <row r="2606" spans="1:13">
      <c r="A2606" s="82" t="s">
        <v>126</v>
      </c>
      <c r="B2606" s="13" t="s">
        <v>75</v>
      </c>
      <c r="C2606" s="13" t="s">
        <v>185</v>
      </c>
      <c r="D2606" s="13">
        <v>2015</v>
      </c>
      <c r="E2606" s="13">
        <v>2015</v>
      </c>
      <c r="F2606" s="13" t="s">
        <v>101</v>
      </c>
      <c r="G2606" s="23">
        <v>1048</v>
      </c>
      <c r="H2606" s="23">
        <v>2049</v>
      </c>
      <c r="I2606" s="45">
        <v>5568</v>
      </c>
      <c r="J2606" s="25">
        <v>1</v>
      </c>
      <c r="K2606" s="25"/>
      <c r="L2606" s="25">
        <v>0.27600000000000002</v>
      </c>
      <c r="M2606" s="25">
        <v>2.3900000000000001E-2</v>
      </c>
    </row>
    <row r="2607" spans="1:13">
      <c r="A2607" s="82" t="s">
        <v>127</v>
      </c>
      <c r="B2607" s="13" t="s">
        <v>75</v>
      </c>
      <c r="C2607" s="13" t="s">
        <v>185</v>
      </c>
      <c r="D2607" s="13">
        <v>2015</v>
      </c>
      <c r="E2607" s="13">
        <v>2015</v>
      </c>
      <c r="F2607" s="13" t="s">
        <v>101</v>
      </c>
      <c r="G2607" s="23">
        <v>68560</v>
      </c>
      <c r="H2607" s="23">
        <v>161466</v>
      </c>
      <c r="I2607" s="45">
        <v>386562</v>
      </c>
      <c r="J2607" s="25">
        <v>0.99570000000000003</v>
      </c>
      <c r="K2607" s="25"/>
      <c r="L2607" s="25">
        <v>0.159</v>
      </c>
      <c r="M2607" s="25">
        <v>7.7999999999999996E-3</v>
      </c>
    </row>
    <row r="2608" spans="1:13">
      <c r="A2608" s="82" t="s">
        <v>128</v>
      </c>
      <c r="B2608" s="13" t="s">
        <v>75</v>
      </c>
      <c r="C2608" s="13" t="s">
        <v>185</v>
      </c>
      <c r="D2608" s="13">
        <v>2015</v>
      </c>
      <c r="E2608" s="13">
        <v>2015</v>
      </c>
      <c r="F2608" s="13" t="s">
        <v>101</v>
      </c>
      <c r="G2608" s="23">
        <v>10805</v>
      </c>
      <c r="H2608" s="23">
        <v>24914</v>
      </c>
      <c r="I2608" s="45">
        <v>55951</v>
      </c>
      <c r="J2608" s="25">
        <v>0.99770000000000003</v>
      </c>
      <c r="K2608" s="25"/>
      <c r="L2608" s="25">
        <v>0.27600000000000002</v>
      </c>
      <c r="M2608" s="25">
        <v>2.3900000000000001E-2</v>
      </c>
    </row>
    <row r="2609" spans="1:13">
      <c r="A2609" s="82" t="s">
        <v>129</v>
      </c>
      <c r="B2609" s="13" t="s">
        <v>75</v>
      </c>
      <c r="C2609" s="13" t="s">
        <v>185</v>
      </c>
      <c r="D2609" s="13">
        <v>2015</v>
      </c>
      <c r="E2609" s="13">
        <v>2015</v>
      </c>
      <c r="F2609" s="13" t="s">
        <v>101</v>
      </c>
      <c r="G2609" s="23">
        <v>6287</v>
      </c>
      <c r="H2609" s="23">
        <v>12211</v>
      </c>
      <c r="I2609" s="45">
        <v>30291</v>
      </c>
      <c r="J2609" s="25">
        <v>0.99229999999999996</v>
      </c>
      <c r="K2609" s="25"/>
      <c r="L2609" s="25">
        <v>0.27600000000000002</v>
      </c>
      <c r="M2609" s="25">
        <v>2.3900000000000001E-2</v>
      </c>
    </row>
    <row r="2610" spans="1:13">
      <c r="A2610" s="82" t="s">
        <v>130</v>
      </c>
      <c r="B2610" s="13" t="s">
        <v>75</v>
      </c>
      <c r="C2610" s="13" t="s">
        <v>185</v>
      </c>
      <c r="D2610" s="13">
        <v>2015</v>
      </c>
      <c r="E2610" s="13">
        <v>2015</v>
      </c>
      <c r="F2610" s="13" t="s">
        <v>101</v>
      </c>
      <c r="G2610" s="23">
        <v>1553</v>
      </c>
      <c r="H2610" s="23">
        <v>3222</v>
      </c>
      <c r="I2610" s="45">
        <v>7702</v>
      </c>
      <c r="J2610" s="25">
        <v>0.77110000000000001</v>
      </c>
      <c r="K2610" s="25"/>
      <c r="L2610" s="25">
        <v>0.27600000000000002</v>
      </c>
      <c r="M2610" s="25">
        <v>2.3900000000000001E-2</v>
      </c>
    </row>
    <row r="2611" spans="1:13">
      <c r="A2611" s="82" t="s">
        <v>131</v>
      </c>
      <c r="B2611" s="13" t="s">
        <v>76</v>
      </c>
      <c r="C2611" s="13" t="s">
        <v>185</v>
      </c>
      <c r="D2611" s="13">
        <v>2015</v>
      </c>
      <c r="E2611" s="13">
        <v>2015</v>
      </c>
      <c r="F2611" s="13" t="s">
        <v>101</v>
      </c>
      <c r="G2611" s="23">
        <v>586748</v>
      </c>
      <c r="H2611" s="23">
        <v>1179266</v>
      </c>
      <c r="I2611" s="45">
        <v>3844329</v>
      </c>
      <c r="J2611" s="25">
        <v>0.95669999999999999</v>
      </c>
      <c r="K2611" s="25"/>
      <c r="L2611" s="25">
        <v>0.48199999999999998</v>
      </c>
      <c r="M2611" s="25">
        <v>3.8600000000000002E-2</v>
      </c>
    </row>
    <row r="2612" spans="1:13">
      <c r="A2612" s="82" t="s">
        <v>132</v>
      </c>
      <c r="B2612" s="13" t="s">
        <v>75</v>
      </c>
      <c r="C2612" s="13" t="s">
        <v>185</v>
      </c>
      <c r="D2612" s="13">
        <v>2015</v>
      </c>
      <c r="E2612" s="13">
        <v>2015</v>
      </c>
      <c r="F2612" s="13" t="s">
        <v>101</v>
      </c>
      <c r="G2612" s="23">
        <v>12137</v>
      </c>
      <c r="H2612" s="23">
        <v>29875</v>
      </c>
      <c r="I2612" s="45">
        <v>69306</v>
      </c>
      <c r="J2612" s="25">
        <v>0.99570000000000003</v>
      </c>
      <c r="K2612" s="25"/>
      <c r="L2612" s="25">
        <v>0.27600000000000002</v>
      </c>
      <c r="M2612" s="25">
        <v>2.3900000000000001E-2</v>
      </c>
    </row>
    <row r="2613" spans="1:13">
      <c r="A2613" s="82" t="s">
        <v>133</v>
      </c>
      <c r="B2613" s="13" t="s">
        <v>75</v>
      </c>
      <c r="C2613" s="13" t="s">
        <v>185</v>
      </c>
      <c r="D2613" s="13">
        <v>2015</v>
      </c>
      <c r="E2613" s="13">
        <v>2015</v>
      </c>
      <c r="F2613" s="13" t="s">
        <v>101</v>
      </c>
      <c r="G2613" s="23">
        <v>6477</v>
      </c>
      <c r="H2613" s="23">
        <v>10669</v>
      </c>
      <c r="I2613" s="45">
        <v>43350</v>
      </c>
      <c r="J2613" s="25">
        <v>0.98619999999999997</v>
      </c>
      <c r="K2613" s="25"/>
      <c r="L2613" s="25">
        <v>0.27600000000000002</v>
      </c>
      <c r="M2613" s="25">
        <v>2.3900000000000001E-2</v>
      </c>
    </row>
    <row r="2614" spans="1:13">
      <c r="A2614" s="82" t="s">
        <v>134</v>
      </c>
      <c r="B2614" s="13" t="s">
        <v>75</v>
      </c>
      <c r="C2614" s="13" t="s">
        <v>185</v>
      </c>
      <c r="D2614" s="13">
        <v>2015</v>
      </c>
      <c r="E2614" s="13">
        <v>2015</v>
      </c>
      <c r="F2614" s="13" t="s">
        <v>101</v>
      </c>
      <c r="G2614" s="23">
        <v>1127</v>
      </c>
      <c r="H2614" s="23">
        <v>2153</v>
      </c>
      <c r="I2614" s="45">
        <v>4756</v>
      </c>
      <c r="J2614" s="25">
        <v>1</v>
      </c>
      <c r="K2614" s="25"/>
      <c r="L2614" s="25">
        <v>0.27600000000000002</v>
      </c>
      <c r="M2614" s="25">
        <v>2.3900000000000001E-2</v>
      </c>
    </row>
    <row r="2615" spans="1:13">
      <c r="A2615" s="82" t="s">
        <v>135</v>
      </c>
      <c r="B2615" s="13" t="s">
        <v>75</v>
      </c>
      <c r="C2615" s="13" t="s">
        <v>185</v>
      </c>
      <c r="D2615" s="13">
        <v>2015</v>
      </c>
      <c r="E2615" s="13">
        <v>2015</v>
      </c>
      <c r="F2615" s="13" t="s">
        <v>101</v>
      </c>
      <c r="G2615" s="23">
        <v>7092</v>
      </c>
      <c r="H2615" s="23">
        <v>13257</v>
      </c>
      <c r="I2615" s="45">
        <v>40008</v>
      </c>
      <c r="J2615" s="25">
        <v>0.99229999999999996</v>
      </c>
      <c r="K2615" s="25"/>
      <c r="L2615" s="25">
        <v>0.27600000000000002</v>
      </c>
      <c r="M2615" s="25">
        <v>2.3900000000000001E-2</v>
      </c>
    </row>
    <row r="2616" spans="1:13">
      <c r="A2616" s="82" t="s">
        <v>136</v>
      </c>
      <c r="B2616" s="13" t="s">
        <v>75</v>
      </c>
      <c r="C2616" s="13" t="s">
        <v>185</v>
      </c>
      <c r="D2616" s="13">
        <v>2015</v>
      </c>
      <c r="E2616" s="13">
        <v>2015</v>
      </c>
      <c r="F2616" s="13" t="s">
        <v>101</v>
      </c>
      <c r="G2616" s="23">
        <v>25338</v>
      </c>
      <c r="H2616" s="23">
        <v>58614</v>
      </c>
      <c r="I2616" s="45">
        <v>136832</v>
      </c>
      <c r="J2616" s="25">
        <v>0.99319999999999997</v>
      </c>
      <c r="K2616" s="25"/>
      <c r="L2616" s="25">
        <v>0.182</v>
      </c>
      <c r="M2616" s="25">
        <v>1.2999999999999999E-2</v>
      </c>
    </row>
    <row r="2617" spans="1:13">
      <c r="A2617" s="82" t="s">
        <v>137</v>
      </c>
      <c r="B2617" s="13" t="s">
        <v>75</v>
      </c>
      <c r="C2617" s="13" t="s">
        <v>185</v>
      </c>
      <c r="D2617" s="13">
        <v>2015</v>
      </c>
      <c r="E2617" s="13">
        <v>2015</v>
      </c>
      <c r="F2617" s="13" t="s">
        <v>101</v>
      </c>
      <c r="G2617" s="23">
        <v>447</v>
      </c>
      <c r="H2617" s="23">
        <v>958</v>
      </c>
      <c r="I2617" s="45">
        <v>3105</v>
      </c>
      <c r="J2617" s="25">
        <v>1</v>
      </c>
      <c r="K2617" s="25"/>
      <c r="L2617" s="25">
        <v>0.27600000000000002</v>
      </c>
      <c r="M2617" s="25">
        <v>2.3900000000000001E-2</v>
      </c>
    </row>
    <row r="2618" spans="1:13">
      <c r="A2618" s="82" t="s">
        <v>138</v>
      </c>
      <c r="B2618" s="13" t="s">
        <v>75</v>
      </c>
      <c r="C2618" s="13" t="s">
        <v>185</v>
      </c>
      <c r="D2618" s="13">
        <v>2015</v>
      </c>
      <c r="E2618" s="13">
        <v>2015</v>
      </c>
      <c r="F2618" s="13" t="s">
        <v>101</v>
      </c>
      <c r="G2618" s="23">
        <v>496</v>
      </c>
      <c r="H2618" s="23">
        <v>820</v>
      </c>
      <c r="I2618" s="45">
        <v>3619</v>
      </c>
      <c r="J2618" s="25">
        <v>1</v>
      </c>
      <c r="K2618" s="25"/>
      <c r="L2618" s="25">
        <v>0.27600000000000002</v>
      </c>
      <c r="M2618" s="25">
        <v>2.3900000000000001E-2</v>
      </c>
    </row>
    <row r="2619" spans="1:13">
      <c r="A2619" s="82" t="s">
        <v>139</v>
      </c>
      <c r="B2619" s="13" t="s">
        <v>75</v>
      </c>
      <c r="C2619" s="13" t="s">
        <v>185</v>
      </c>
      <c r="D2619" s="13">
        <v>2015</v>
      </c>
      <c r="E2619" s="13">
        <v>2015</v>
      </c>
      <c r="F2619" s="13" t="s">
        <v>101</v>
      </c>
      <c r="G2619" s="23">
        <v>22336</v>
      </c>
      <c r="H2619" s="23">
        <v>49542</v>
      </c>
      <c r="I2619" s="45">
        <v>173262</v>
      </c>
      <c r="J2619" s="25">
        <v>1</v>
      </c>
      <c r="K2619" s="25"/>
      <c r="L2619" s="25">
        <v>0.27800000000000002</v>
      </c>
      <c r="M2619" s="25">
        <v>5.4699999999999999E-2</v>
      </c>
    </row>
    <row r="2620" spans="1:13">
      <c r="A2620" s="82" t="s">
        <v>140</v>
      </c>
      <c r="B2620" s="13" t="s">
        <v>75</v>
      </c>
      <c r="C2620" s="13" t="s">
        <v>185</v>
      </c>
      <c r="D2620" s="13">
        <v>2015</v>
      </c>
      <c r="E2620" s="13">
        <v>2015</v>
      </c>
      <c r="F2620" s="13" t="s">
        <v>101</v>
      </c>
      <c r="G2620" s="23">
        <v>3600</v>
      </c>
      <c r="H2620" s="23">
        <v>7378</v>
      </c>
      <c r="I2620" s="45">
        <v>31748</v>
      </c>
      <c r="J2620" s="25">
        <v>0.98709999999999998</v>
      </c>
      <c r="K2620" s="25"/>
      <c r="L2620" s="25">
        <v>0.27600000000000002</v>
      </c>
      <c r="M2620" s="25">
        <v>2.3900000000000001E-2</v>
      </c>
    </row>
    <row r="2621" spans="1:13">
      <c r="A2621" s="82" t="s">
        <v>141</v>
      </c>
      <c r="B2621" s="13" t="s">
        <v>75</v>
      </c>
      <c r="C2621" s="13" t="s">
        <v>185</v>
      </c>
      <c r="D2621" s="13">
        <v>2015</v>
      </c>
      <c r="E2621" s="13">
        <v>2015</v>
      </c>
      <c r="F2621" s="13" t="s">
        <v>101</v>
      </c>
      <c r="G2621" s="23">
        <v>4273</v>
      </c>
      <c r="H2621" s="23">
        <v>7752</v>
      </c>
      <c r="I2621" s="45">
        <v>24342</v>
      </c>
      <c r="J2621" s="25">
        <v>0.99019999999999997</v>
      </c>
      <c r="K2621" s="25"/>
      <c r="L2621" s="25">
        <v>0.27600000000000002</v>
      </c>
      <c r="M2621" s="25">
        <v>2.3900000000000001E-2</v>
      </c>
    </row>
    <row r="2622" spans="1:13">
      <c r="A2622" s="82" t="s">
        <v>142</v>
      </c>
      <c r="B2622" s="13" t="s">
        <v>74</v>
      </c>
      <c r="C2622" s="13" t="s">
        <v>185</v>
      </c>
      <c r="D2622" s="13">
        <v>2015</v>
      </c>
      <c r="E2622" s="13">
        <v>2015</v>
      </c>
      <c r="F2622" s="13" t="s">
        <v>101</v>
      </c>
      <c r="G2622" s="23">
        <v>124097</v>
      </c>
      <c r="H2622" s="23">
        <v>258800</v>
      </c>
      <c r="I2622" s="45">
        <v>874721</v>
      </c>
      <c r="J2622" s="25">
        <v>0.9829</v>
      </c>
      <c r="K2622" s="25"/>
      <c r="L2622" s="25">
        <v>0.4</v>
      </c>
      <c r="M2622" s="25">
        <v>3.8300000000000001E-2</v>
      </c>
    </row>
    <row r="2623" spans="1:13">
      <c r="A2623" s="82" t="s">
        <v>143</v>
      </c>
      <c r="B2623" s="13" t="s">
        <v>74</v>
      </c>
      <c r="C2623" s="13" t="s">
        <v>185</v>
      </c>
      <c r="D2623" s="13">
        <v>2015</v>
      </c>
      <c r="E2623" s="13">
        <v>2015</v>
      </c>
      <c r="F2623" s="13" t="s">
        <v>101</v>
      </c>
      <c r="G2623" s="23">
        <v>9381</v>
      </c>
      <c r="H2623" s="23">
        <v>18156</v>
      </c>
      <c r="I2623" s="45">
        <v>62786</v>
      </c>
      <c r="J2623" s="25">
        <v>0.96379999999999999</v>
      </c>
      <c r="K2623" s="25"/>
      <c r="L2623" s="25">
        <v>0.27600000000000002</v>
      </c>
      <c r="M2623" s="25">
        <v>2.3900000000000001E-2</v>
      </c>
    </row>
    <row r="2624" spans="1:13">
      <c r="A2624" s="82" t="s">
        <v>144</v>
      </c>
      <c r="B2624" s="13" t="s">
        <v>75</v>
      </c>
      <c r="C2624" s="13" t="s">
        <v>185</v>
      </c>
      <c r="D2624" s="13">
        <v>2015</v>
      </c>
      <c r="E2624" s="13">
        <v>2015</v>
      </c>
      <c r="F2624" s="13" t="s">
        <v>101</v>
      </c>
      <c r="G2624" s="23">
        <v>1063</v>
      </c>
      <c r="H2624" s="23">
        <v>2017</v>
      </c>
      <c r="I2624" s="45">
        <v>5760</v>
      </c>
      <c r="J2624" s="25">
        <v>1</v>
      </c>
      <c r="K2624" s="25"/>
      <c r="L2624" s="25">
        <v>0.27600000000000002</v>
      </c>
      <c r="M2624" s="25">
        <v>2.3900000000000001E-2</v>
      </c>
    </row>
    <row r="2625" spans="1:13">
      <c r="A2625" s="82" t="s">
        <v>145</v>
      </c>
      <c r="B2625" s="13" t="s">
        <v>75</v>
      </c>
      <c r="C2625" s="13" t="s">
        <v>185</v>
      </c>
      <c r="D2625" s="13">
        <v>2015</v>
      </c>
      <c r="E2625" s="13">
        <v>2015</v>
      </c>
      <c r="F2625" s="13" t="s">
        <v>101</v>
      </c>
      <c r="G2625" s="23">
        <v>130923</v>
      </c>
      <c r="H2625" s="23">
        <v>297717</v>
      </c>
      <c r="I2625" s="45">
        <v>806351</v>
      </c>
      <c r="J2625" s="25">
        <v>0.99809999999999999</v>
      </c>
      <c r="K2625" s="25"/>
      <c r="L2625" s="25">
        <v>0.17599999999999999</v>
      </c>
      <c r="M2625" s="25">
        <v>5.7599999999999998E-2</v>
      </c>
    </row>
    <row r="2626" spans="1:13">
      <c r="A2626" s="82" t="s">
        <v>146</v>
      </c>
      <c r="B2626" s="13" t="s">
        <v>74</v>
      </c>
      <c r="C2626" s="13" t="s">
        <v>185</v>
      </c>
      <c r="D2626" s="13">
        <v>2015</v>
      </c>
      <c r="E2626" s="13">
        <v>2015</v>
      </c>
      <c r="F2626" s="13" t="s">
        <v>101</v>
      </c>
      <c r="G2626" s="23">
        <v>105471</v>
      </c>
      <c r="H2626" s="23">
        <v>221342</v>
      </c>
      <c r="I2626" s="45">
        <v>538226</v>
      </c>
      <c r="J2626" s="25">
        <v>0.97809999999999997</v>
      </c>
      <c r="K2626" s="25"/>
      <c r="L2626" s="25">
        <v>0.55200000000000005</v>
      </c>
      <c r="M2626" s="25">
        <v>2.2000000000000001E-3</v>
      </c>
    </row>
    <row r="2627" spans="1:13">
      <c r="A2627" s="82" t="s">
        <v>147</v>
      </c>
      <c r="B2627" s="13" t="s">
        <v>75</v>
      </c>
      <c r="C2627" s="13" t="s">
        <v>185</v>
      </c>
      <c r="D2627" s="13">
        <v>2015</v>
      </c>
      <c r="E2627" s="13">
        <v>2015</v>
      </c>
      <c r="F2627" s="13" t="s">
        <v>101</v>
      </c>
      <c r="G2627" s="23">
        <v>2700</v>
      </c>
      <c r="H2627" s="23">
        <v>5982</v>
      </c>
      <c r="I2627" s="45">
        <v>18027</v>
      </c>
      <c r="J2627" s="25">
        <v>1</v>
      </c>
      <c r="K2627" s="25"/>
      <c r="L2627" s="25">
        <v>0.27600000000000002</v>
      </c>
      <c r="M2627" s="25">
        <v>2.3900000000000001E-2</v>
      </c>
    </row>
    <row r="2628" spans="1:13">
      <c r="A2628" s="82" t="s">
        <v>148</v>
      </c>
      <c r="B2628" s="13" t="s">
        <v>75</v>
      </c>
      <c r="C2628" s="13" t="s">
        <v>185</v>
      </c>
      <c r="D2628" s="13">
        <v>2015</v>
      </c>
      <c r="E2628" s="13">
        <v>2015</v>
      </c>
      <c r="F2628" s="13" t="s">
        <v>101</v>
      </c>
      <c r="G2628" s="23">
        <v>182115</v>
      </c>
      <c r="H2628" s="23">
        <v>404596</v>
      </c>
      <c r="I2628" s="45">
        <v>855222</v>
      </c>
      <c r="J2628" s="25">
        <v>0.99980000000000002</v>
      </c>
      <c r="K2628" s="25"/>
      <c r="L2628" s="25">
        <v>0.111</v>
      </c>
      <c r="M2628" s="25">
        <v>3.1199999999999999E-2</v>
      </c>
    </row>
    <row r="2629" spans="1:13">
      <c r="A2629" s="82" t="s">
        <v>149</v>
      </c>
      <c r="B2629" s="13" t="s">
        <v>74</v>
      </c>
      <c r="C2629" s="13" t="s">
        <v>185</v>
      </c>
      <c r="D2629" s="13">
        <v>2015</v>
      </c>
      <c r="E2629" s="13">
        <v>2015</v>
      </c>
      <c r="F2629" s="13" t="s">
        <v>101</v>
      </c>
      <c r="G2629" s="23">
        <v>143930</v>
      </c>
      <c r="H2629" s="23">
        <v>292683</v>
      </c>
      <c r="I2629" s="45">
        <v>862670</v>
      </c>
      <c r="J2629" s="25">
        <v>0.96550000000000002</v>
      </c>
      <c r="K2629" s="25"/>
      <c r="L2629" s="25">
        <v>0.42</v>
      </c>
      <c r="M2629" s="25">
        <v>1.09E-2</v>
      </c>
    </row>
    <row r="2630" spans="1:13">
      <c r="A2630" s="82" t="s">
        <v>150</v>
      </c>
      <c r="B2630" s="13" t="s">
        <v>74</v>
      </c>
      <c r="C2630" s="13" t="s">
        <v>185</v>
      </c>
      <c r="D2630" s="13">
        <v>2015</v>
      </c>
      <c r="E2630" s="13">
        <v>2015</v>
      </c>
      <c r="F2630" s="13" t="s">
        <v>101</v>
      </c>
      <c r="G2630" s="23">
        <v>34358</v>
      </c>
      <c r="H2630" s="23">
        <v>52477</v>
      </c>
      <c r="I2630" s="45">
        <v>224429</v>
      </c>
      <c r="J2630" s="25">
        <v>0.97540000000000004</v>
      </c>
      <c r="K2630" s="25"/>
      <c r="L2630" s="25">
        <v>0.8</v>
      </c>
      <c r="M2630" s="25">
        <v>7.6399999999999996E-2</v>
      </c>
    </row>
    <row r="2631" spans="1:13">
      <c r="A2631" s="82" t="s">
        <v>151</v>
      </c>
      <c r="B2631" s="13" t="s">
        <v>75</v>
      </c>
      <c r="C2631" s="13" t="s">
        <v>185</v>
      </c>
      <c r="D2631" s="13">
        <v>2015</v>
      </c>
      <c r="E2631" s="13">
        <v>2015</v>
      </c>
      <c r="F2631" s="13" t="s">
        <v>101</v>
      </c>
      <c r="G2631" s="23">
        <v>53544</v>
      </c>
      <c r="H2631" s="23">
        <v>122090</v>
      </c>
      <c r="I2631" s="45">
        <v>292843</v>
      </c>
      <c r="J2631" s="25">
        <v>0.98950000000000005</v>
      </c>
      <c r="K2631" s="25"/>
      <c r="L2631" s="25">
        <v>0.129</v>
      </c>
      <c r="M2631" s="25">
        <v>2.76E-2</v>
      </c>
    </row>
    <row r="2632" spans="1:13">
      <c r="A2632" s="82" t="s">
        <v>152</v>
      </c>
      <c r="B2632" s="13" t="s">
        <v>74</v>
      </c>
      <c r="C2632" s="13" t="s">
        <v>185</v>
      </c>
      <c r="D2632" s="13">
        <v>2015</v>
      </c>
      <c r="E2632" s="13">
        <v>2015</v>
      </c>
      <c r="F2632" s="13" t="s">
        <v>101</v>
      </c>
      <c r="G2632" s="23">
        <v>10019</v>
      </c>
      <c r="H2632" s="23">
        <v>18549</v>
      </c>
      <c r="I2632" s="45">
        <v>60795</v>
      </c>
      <c r="J2632" s="25">
        <v>0.97170000000000001</v>
      </c>
      <c r="K2632" s="25"/>
      <c r="L2632" s="25">
        <v>0.27600000000000002</v>
      </c>
      <c r="M2632" s="25">
        <v>2.3900000000000001E-2</v>
      </c>
    </row>
    <row r="2633" spans="1:13">
      <c r="A2633" s="82" t="s">
        <v>153</v>
      </c>
      <c r="B2633" s="13" t="s">
        <v>74</v>
      </c>
      <c r="C2633" s="13" t="s">
        <v>185</v>
      </c>
      <c r="D2633" s="13">
        <v>2015</v>
      </c>
      <c r="E2633" s="13">
        <v>2015</v>
      </c>
      <c r="F2633" s="13" t="s">
        <v>101</v>
      </c>
      <c r="G2633" s="23">
        <v>16351</v>
      </c>
      <c r="H2633" s="23">
        <v>31960</v>
      </c>
      <c r="I2633" s="45">
        <v>154015</v>
      </c>
      <c r="J2633" s="25">
        <v>0.96360000000000001</v>
      </c>
      <c r="K2633" s="25"/>
      <c r="L2633" s="25">
        <v>0.27600000000000002</v>
      </c>
      <c r="M2633" s="25">
        <v>2.3900000000000001E-2</v>
      </c>
    </row>
    <row r="2634" spans="1:13">
      <c r="A2634" s="82" t="s">
        <v>154</v>
      </c>
      <c r="B2634" s="13" t="s">
        <v>74</v>
      </c>
      <c r="C2634" s="13" t="s">
        <v>185</v>
      </c>
      <c r="D2634" s="13">
        <v>2015</v>
      </c>
      <c r="E2634" s="13">
        <v>2015</v>
      </c>
      <c r="F2634" s="13" t="s">
        <v>101</v>
      </c>
      <c r="G2634" s="23">
        <v>17045</v>
      </c>
      <c r="H2634" s="23">
        <v>36342</v>
      </c>
      <c r="I2634" s="45">
        <v>136237</v>
      </c>
      <c r="J2634" s="25">
        <v>0.96879999999999999</v>
      </c>
      <c r="K2634" s="25"/>
      <c r="L2634" s="25">
        <v>0.27600000000000002</v>
      </c>
      <c r="M2634" s="25">
        <v>2.3900000000000001E-2</v>
      </c>
    </row>
    <row r="2635" spans="1:13">
      <c r="A2635" s="82" t="s">
        <v>155</v>
      </c>
      <c r="B2635" s="13" t="s">
        <v>74</v>
      </c>
      <c r="C2635" s="13" t="s">
        <v>185</v>
      </c>
      <c r="D2635" s="13">
        <v>2015</v>
      </c>
      <c r="E2635" s="13">
        <v>2015</v>
      </c>
      <c r="F2635" s="13" t="s">
        <v>101</v>
      </c>
      <c r="G2635" s="23">
        <v>55319</v>
      </c>
      <c r="H2635" s="23">
        <v>110835</v>
      </c>
      <c r="I2635" s="45">
        <v>438573</v>
      </c>
      <c r="J2635" s="25">
        <v>0.97899999999999998</v>
      </c>
      <c r="K2635" s="25"/>
      <c r="L2635" s="25">
        <v>0.5</v>
      </c>
      <c r="M2635" s="25">
        <v>1.8599999999999998E-2</v>
      </c>
    </row>
    <row r="2636" spans="1:13">
      <c r="A2636" s="82" t="s">
        <v>156</v>
      </c>
      <c r="B2636" s="13" t="s">
        <v>74</v>
      </c>
      <c r="C2636" s="13" t="s">
        <v>185</v>
      </c>
      <c r="D2636" s="13">
        <v>2015</v>
      </c>
      <c r="E2636" s="13">
        <v>2015</v>
      </c>
      <c r="F2636" s="13" t="s">
        <v>101</v>
      </c>
      <c r="G2636" s="23">
        <v>13893</v>
      </c>
      <c r="H2636" s="23">
        <v>25832</v>
      </c>
      <c r="I2636" s="45">
        <v>77626</v>
      </c>
      <c r="J2636" s="25">
        <v>0.9587</v>
      </c>
      <c r="K2636" s="25"/>
      <c r="L2636" s="25">
        <v>0.27600000000000002</v>
      </c>
      <c r="M2636" s="25">
        <v>2.3900000000000001E-2</v>
      </c>
    </row>
    <row r="2637" spans="1:13">
      <c r="A2637" s="82" t="s">
        <v>157</v>
      </c>
      <c r="B2637" s="13" t="s">
        <v>75</v>
      </c>
      <c r="C2637" s="13" t="s">
        <v>185</v>
      </c>
      <c r="D2637" s="13">
        <v>2015</v>
      </c>
      <c r="E2637" s="13">
        <v>2015</v>
      </c>
      <c r="F2637" s="13" t="s">
        <v>101</v>
      </c>
      <c r="G2637" s="23">
        <v>13122</v>
      </c>
      <c r="H2637" s="23">
        <v>25356</v>
      </c>
      <c r="I2637" s="45">
        <v>64872</v>
      </c>
      <c r="J2637" s="25">
        <v>0.96899999999999997</v>
      </c>
      <c r="K2637" s="25"/>
      <c r="L2637" s="25">
        <v>0.27600000000000002</v>
      </c>
      <c r="M2637" s="25">
        <v>2.3900000000000001E-2</v>
      </c>
    </row>
    <row r="2638" spans="1:13">
      <c r="A2638" s="82" t="s">
        <v>158</v>
      </c>
      <c r="B2638" s="13" t="s">
        <v>75</v>
      </c>
      <c r="C2638" s="13" t="s">
        <v>185</v>
      </c>
      <c r="D2638" s="13">
        <v>2015</v>
      </c>
      <c r="E2638" s="13">
        <v>2015</v>
      </c>
      <c r="F2638" s="13" t="s">
        <v>101</v>
      </c>
      <c r="G2638" s="23">
        <v>162</v>
      </c>
      <c r="H2638" s="23">
        <v>297</v>
      </c>
      <c r="I2638" s="45">
        <v>810</v>
      </c>
      <c r="J2638" s="25">
        <v>1</v>
      </c>
      <c r="K2638" s="25"/>
      <c r="L2638" s="25">
        <v>0.27600000000000002</v>
      </c>
      <c r="M2638" s="25">
        <v>2.3900000000000001E-2</v>
      </c>
    </row>
    <row r="2639" spans="1:13">
      <c r="A2639" s="82" t="s">
        <v>159</v>
      </c>
      <c r="B2639" s="13" t="s">
        <v>75</v>
      </c>
      <c r="C2639" s="13" t="s">
        <v>185</v>
      </c>
      <c r="D2639" s="13">
        <v>2015</v>
      </c>
      <c r="E2639" s="13">
        <v>2015</v>
      </c>
      <c r="F2639" s="13" t="s">
        <v>101</v>
      </c>
      <c r="G2639" s="23">
        <v>3277</v>
      </c>
      <c r="H2639" s="23">
        <v>7018</v>
      </c>
      <c r="I2639" s="45">
        <v>17201</v>
      </c>
      <c r="J2639" s="25">
        <v>0.98550000000000004</v>
      </c>
      <c r="K2639" s="25"/>
      <c r="L2639" s="25">
        <v>0.27600000000000002</v>
      </c>
      <c r="M2639" s="25">
        <v>2.3900000000000001E-2</v>
      </c>
    </row>
    <row r="2640" spans="1:13">
      <c r="A2640" s="82" t="s">
        <v>160</v>
      </c>
      <c r="B2640" s="13" t="s">
        <v>74</v>
      </c>
      <c r="C2640" s="13" t="s">
        <v>185</v>
      </c>
      <c r="D2640" s="13">
        <v>2015</v>
      </c>
      <c r="E2640" s="13">
        <v>2015</v>
      </c>
      <c r="F2640" s="13" t="s">
        <v>101</v>
      </c>
      <c r="G2640" s="23">
        <v>23396</v>
      </c>
      <c r="H2640" s="23">
        <v>44475</v>
      </c>
      <c r="I2640" s="45">
        <v>119420</v>
      </c>
      <c r="J2640" s="25">
        <v>0.96940000000000004</v>
      </c>
      <c r="K2640" s="25"/>
      <c r="L2640" s="25">
        <v>0.8</v>
      </c>
      <c r="M2640" s="25">
        <v>1.8200000000000001E-2</v>
      </c>
    </row>
    <row r="2641" spans="1:30">
      <c r="A2641" s="82" t="s">
        <v>161</v>
      </c>
      <c r="B2641" s="13" t="s">
        <v>74</v>
      </c>
      <c r="C2641" s="13" t="s">
        <v>185</v>
      </c>
      <c r="D2641" s="13">
        <v>2015</v>
      </c>
      <c r="E2641" s="13">
        <v>2015</v>
      </c>
      <c r="F2641" s="13" t="s">
        <v>101</v>
      </c>
      <c r="G2641" s="23">
        <v>20080</v>
      </c>
      <c r="H2641" s="23">
        <v>36122</v>
      </c>
      <c r="I2641" s="45">
        <v>124099</v>
      </c>
      <c r="J2641" s="25">
        <v>0.9355</v>
      </c>
      <c r="K2641" s="25"/>
      <c r="L2641" s="25">
        <v>0.27600000000000002</v>
      </c>
      <c r="M2641" s="25">
        <v>2.3900000000000001E-2</v>
      </c>
    </row>
    <row r="2642" spans="1:30">
      <c r="A2642" s="82" t="s">
        <v>162</v>
      </c>
      <c r="B2642" s="13" t="s">
        <v>75</v>
      </c>
      <c r="C2642" s="13" t="s">
        <v>185</v>
      </c>
      <c r="D2642" s="13">
        <v>2015</v>
      </c>
      <c r="E2642" s="13">
        <v>2015</v>
      </c>
      <c r="F2642" s="13" t="s">
        <v>101</v>
      </c>
      <c r="G2642" s="23">
        <v>43765</v>
      </c>
      <c r="H2642" s="23">
        <v>93228</v>
      </c>
      <c r="I2642" s="45">
        <v>232570</v>
      </c>
      <c r="J2642" s="25">
        <v>0.99309999999999998</v>
      </c>
      <c r="K2642" s="25"/>
      <c r="L2642" s="25">
        <v>9.0999999999999998E-2</v>
      </c>
      <c r="M2642" s="25">
        <v>1.55E-2</v>
      </c>
    </row>
    <row r="2643" spans="1:30">
      <c r="A2643" s="82" t="s">
        <v>163</v>
      </c>
      <c r="B2643" s="13" t="s">
        <v>75</v>
      </c>
      <c r="C2643" s="13" t="s">
        <v>185</v>
      </c>
      <c r="D2643" s="13">
        <v>2015</v>
      </c>
      <c r="E2643" s="13">
        <v>2015</v>
      </c>
      <c r="F2643" s="13" t="s">
        <v>101</v>
      </c>
      <c r="G2643" s="23">
        <v>5697</v>
      </c>
      <c r="H2643" s="23">
        <v>13149</v>
      </c>
      <c r="I2643" s="45">
        <v>40642</v>
      </c>
      <c r="J2643" s="25">
        <v>0.99009999999999998</v>
      </c>
      <c r="K2643" s="25"/>
      <c r="L2643" s="25">
        <v>0.27600000000000002</v>
      </c>
      <c r="M2643" s="25">
        <v>2.3900000000000001E-2</v>
      </c>
    </row>
    <row r="2644" spans="1:30">
      <c r="A2644" s="82" t="s">
        <v>164</v>
      </c>
      <c r="B2644" s="13" t="s">
        <v>75</v>
      </c>
      <c r="C2644" s="13" t="s">
        <v>185</v>
      </c>
      <c r="D2644" s="13">
        <v>2015</v>
      </c>
      <c r="E2644" s="13">
        <v>2015</v>
      </c>
      <c r="F2644" s="13" t="s">
        <v>101</v>
      </c>
      <c r="G2644" s="23">
        <v>4853</v>
      </c>
      <c r="H2644" s="23">
        <v>10675</v>
      </c>
      <c r="I2644" s="45">
        <v>27074</v>
      </c>
      <c r="J2644" s="25">
        <v>0.96230000000000004</v>
      </c>
      <c r="K2644" s="25"/>
      <c r="L2644" s="25">
        <v>0.27600000000000002</v>
      </c>
      <c r="M2644" s="25">
        <v>2.3900000000000001E-2</v>
      </c>
    </row>
    <row r="2645" spans="1:30">
      <c r="A2645" s="82" t="s">
        <v>165</v>
      </c>
      <c r="B2645" s="13" t="s">
        <v>75</v>
      </c>
      <c r="C2645" s="13" t="s">
        <v>185</v>
      </c>
      <c r="D2645" s="13">
        <v>2015</v>
      </c>
      <c r="E2645" s="13">
        <v>2015</v>
      </c>
      <c r="F2645" s="13" t="s">
        <v>101</v>
      </c>
      <c r="G2645" s="23">
        <v>1043</v>
      </c>
      <c r="H2645" s="23">
        <v>1890</v>
      </c>
      <c r="I2645" s="45">
        <v>5044</v>
      </c>
      <c r="J2645" s="25">
        <v>1</v>
      </c>
      <c r="K2645" s="25"/>
      <c r="L2645" s="25">
        <v>0.27600000000000002</v>
      </c>
      <c r="M2645" s="25">
        <v>2.3900000000000001E-2</v>
      </c>
    </row>
    <row r="2646" spans="1:30">
      <c r="A2646" s="82" t="s">
        <v>166</v>
      </c>
      <c r="B2646" s="13" t="s">
        <v>74</v>
      </c>
      <c r="C2646" s="13" t="s">
        <v>185</v>
      </c>
      <c r="D2646" s="13">
        <v>2015</v>
      </c>
      <c r="E2646" s="13">
        <v>2015</v>
      </c>
      <c r="F2646" s="13" t="s">
        <v>101</v>
      </c>
      <c r="G2646" s="23">
        <v>53294</v>
      </c>
      <c r="H2646" s="23">
        <v>124868</v>
      </c>
      <c r="I2646" s="45">
        <v>247715</v>
      </c>
      <c r="J2646" s="25">
        <v>0.9829</v>
      </c>
      <c r="K2646" s="25"/>
      <c r="L2646" s="25">
        <v>0.33300000000000002</v>
      </c>
      <c r="M2646" s="25">
        <v>2.93E-2</v>
      </c>
    </row>
    <row r="2647" spans="1:30">
      <c r="A2647" s="82" t="s">
        <v>167</v>
      </c>
      <c r="B2647" s="13" t="s">
        <v>75</v>
      </c>
      <c r="C2647" s="13" t="s">
        <v>185</v>
      </c>
      <c r="D2647" s="13">
        <v>2015</v>
      </c>
      <c r="E2647" s="13">
        <v>2015</v>
      </c>
      <c r="F2647" s="13" t="s">
        <v>101</v>
      </c>
      <c r="G2647" s="23">
        <v>3162</v>
      </c>
      <c r="H2647" s="23">
        <v>5635</v>
      </c>
      <c r="I2647" s="45">
        <v>14525</v>
      </c>
      <c r="J2647" s="25">
        <v>0.96399999999999997</v>
      </c>
      <c r="K2647" s="25"/>
      <c r="L2647" s="25">
        <v>0.27600000000000002</v>
      </c>
      <c r="M2647" s="25">
        <v>2.3900000000000001E-2</v>
      </c>
    </row>
    <row r="2648" spans="1:30">
      <c r="A2648" s="82" t="s">
        <v>168</v>
      </c>
      <c r="B2648" s="13" t="s">
        <v>74</v>
      </c>
      <c r="C2648" s="13" t="s">
        <v>185</v>
      </c>
      <c r="D2648" s="13">
        <v>2015</v>
      </c>
      <c r="E2648" s="13">
        <v>2015</v>
      </c>
      <c r="F2648" s="13" t="s">
        <v>101</v>
      </c>
      <c r="G2648" s="23">
        <v>37409</v>
      </c>
      <c r="H2648" s="23">
        <v>75621</v>
      </c>
      <c r="I2648" s="45">
        <v>228883</v>
      </c>
      <c r="J2648" s="25">
        <v>0.97009999999999996</v>
      </c>
      <c r="K2648" s="25"/>
      <c r="L2648" s="25">
        <v>0.38500000000000001</v>
      </c>
      <c r="M2648" s="25">
        <v>6.2899999999999998E-2</v>
      </c>
    </row>
    <row r="2649" spans="1:30">
      <c r="A2649" s="82" t="s">
        <v>169</v>
      </c>
      <c r="B2649" s="13" t="s">
        <v>74</v>
      </c>
      <c r="C2649" s="13" t="s">
        <v>185</v>
      </c>
      <c r="D2649" s="13">
        <v>2015</v>
      </c>
      <c r="E2649" s="13">
        <v>2015</v>
      </c>
      <c r="F2649" s="13" t="s">
        <v>101</v>
      </c>
      <c r="G2649" s="23">
        <v>10413</v>
      </c>
      <c r="H2649" s="23">
        <v>20971</v>
      </c>
      <c r="I2649" s="45">
        <v>57394</v>
      </c>
      <c r="J2649" s="25">
        <v>0.92630000000000001</v>
      </c>
      <c r="K2649" s="25"/>
      <c r="L2649" s="25">
        <v>0.27600000000000002</v>
      </c>
      <c r="M2649" s="25">
        <v>2.3900000000000001E-2</v>
      </c>
    </row>
    <row r="2650" spans="1:30">
      <c r="A2650" s="82" t="s">
        <v>170</v>
      </c>
      <c r="B2650" s="13" t="s">
        <v>75</v>
      </c>
      <c r="C2650" s="13" t="s">
        <v>185</v>
      </c>
      <c r="D2650" s="13">
        <v>2015</v>
      </c>
      <c r="E2650" s="13">
        <v>2015</v>
      </c>
      <c r="F2650" s="13" t="s">
        <v>101</v>
      </c>
      <c r="G2650" s="23">
        <v>6349</v>
      </c>
      <c r="H2650" s="23">
        <v>13784</v>
      </c>
      <c r="I2650" s="45">
        <v>30995</v>
      </c>
      <c r="J2650" s="25">
        <v>1</v>
      </c>
      <c r="K2650" s="25"/>
      <c r="L2650" s="25">
        <v>0.27600000000000002</v>
      </c>
      <c r="M2650" s="25">
        <v>2.3900000000000001E-2</v>
      </c>
    </row>
    <row r="2651" spans="1:30">
      <c r="A2651" s="48" t="s">
        <v>276</v>
      </c>
      <c r="B2651" s="13" t="s">
        <v>66</v>
      </c>
      <c r="C2651" s="13" t="s">
        <v>186</v>
      </c>
      <c r="D2651" s="13">
        <v>2015</v>
      </c>
      <c r="E2651" s="13">
        <v>2015</v>
      </c>
      <c r="F2651" s="13" t="s">
        <v>101</v>
      </c>
      <c r="G2651" s="110"/>
      <c r="H2651" s="110"/>
      <c r="I2651" s="110"/>
      <c r="J2651" s="111"/>
      <c r="K2651" s="111"/>
      <c r="L2651" s="25">
        <v>0.254</v>
      </c>
      <c r="M2651" s="25">
        <v>5.3999999999999999E-2</v>
      </c>
    </row>
    <row r="2652" spans="1:30">
      <c r="A2652" s="48" t="s">
        <v>171</v>
      </c>
      <c r="B2652" s="13" t="s">
        <v>66</v>
      </c>
      <c r="C2652" s="13" t="s">
        <v>186</v>
      </c>
      <c r="D2652" s="13">
        <v>2015</v>
      </c>
      <c r="E2652" s="13">
        <v>2015</v>
      </c>
      <c r="F2652" s="13" t="s">
        <v>101</v>
      </c>
      <c r="G2652" s="23">
        <v>2147893</v>
      </c>
      <c r="H2652" s="23">
        <v>4488728</v>
      </c>
      <c r="I2652" s="45">
        <v>13054801</v>
      </c>
      <c r="J2652" s="25">
        <v>0.96709999999999996</v>
      </c>
      <c r="K2652" s="25"/>
      <c r="L2652" s="25">
        <v>0.32500000000000001</v>
      </c>
      <c r="M2652" s="25">
        <v>4.5499999999999999E-2</v>
      </c>
      <c r="N2652" s="13"/>
      <c r="O2652" s="13"/>
      <c r="P2652" s="13"/>
      <c r="Q2652" s="13"/>
      <c r="R2652" s="13"/>
      <c r="S2652" s="13"/>
      <c r="T2652" s="13"/>
      <c r="U2652" s="13"/>
      <c r="V2652" s="13"/>
      <c r="W2652" s="13"/>
      <c r="X2652" s="13"/>
      <c r="Y2652" s="13"/>
      <c r="Z2652" s="13"/>
      <c r="AA2652" s="13"/>
      <c r="AB2652" s="13"/>
      <c r="AC2652" s="13"/>
      <c r="AD2652" s="13"/>
    </row>
    <row r="2653" spans="1:30">
      <c r="A2653" s="48" t="s">
        <v>172</v>
      </c>
      <c r="B2653" s="13" t="s">
        <v>74</v>
      </c>
      <c r="C2653" s="13" t="s">
        <v>186</v>
      </c>
      <c r="D2653" s="13">
        <v>2015</v>
      </c>
      <c r="E2653" s="13">
        <v>2015</v>
      </c>
      <c r="F2653" s="13" t="s">
        <v>101</v>
      </c>
      <c r="G2653" s="23">
        <v>62511</v>
      </c>
      <c r="H2653" s="23">
        <v>121514</v>
      </c>
      <c r="I2653" s="45">
        <v>432134</v>
      </c>
      <c r="J2653" s="25">
        <v>0.85629999999999995</v>
      </c>
      <c r="K2653" s="25"/>
      <c r="L2653" s="25">
        <v>0.7</v>
      </c>
      <c r="M2653" s="25">
        <v>3.3399999999999999E-2</v>
      </c>
    </row>
    <row r="2654" spans="1:30">
      <c r="A2654" s="48" t="s">
        <v>173</v>
      </c>
      <c r="B2654" s="13" t="s">
        <v>75</v>
      </c>
      <c r="C2654" s="13" t="s">
        <v>186</v>
      </c>
      <c r="D2654" s="13">
        <v>2015</v>
      </c>
      <c r="E2654" s="13">
        <v>2015</v>
      </c>
      <c r="F2654" s="13" t="s">
        <v>101</v>
      </c>
      <c r="G2654" s="23">
        <v>98</v>
      </c>
      <c r="H2654" s="23">
        <v>166</v>
      </c>
      <c r="I2654" s="45">
        <v>360</v>
      </c>
      <c r="J2654" s="25">
        <v>1</v>
      </c>
      <c r="K2654" s="25"/>
      <c r="L2654" s="25">
        <v>0.254</v>
      </c>
      <c r="M2654" s="25">
        <v>2.3599999999999999E-2</v>
      </c>
    </row>
    <row r="2655" spans="1:30">
      <c r="A2655" s="48" t="s">
        <v>174</v>
      </c>
      <c r="B2655" s="13" t="s">
        <v>75</v>
      </c>
      <c r="C2655" s="13" t="s">
        <v>186</v>
      </c>
      <c r="D2655" s="13">
        <v>2015</v>
      </c>
      <c r="E2655" s="13">
        <v>2015</v>
      </c>
      <c r="F2655" s="13" t="s">
        <v>101</v>
      </c>
      <c r="G2655" s="23">
        <v>1775</v>
      </c>
      <c r="H2655" s="23">
        <v>3408</v>
      </c>
      <c r="I2655" s="45">
        <v>8030</v>
      </c>
      <c r="J2655" s="25">
        <v>0.97470000000000001</v>
      </c>
      <c r="K2655" s="25"/>
      <c r="L2655" s="25">
        <v>0.254</v>
      </c>
      <c r="M2655" s="25">
        <v>2.3599999999999999E-2</v>
      </c>
    </row>
    <row r="2656" spans="1:30">
      <c r="A2656" s="48" t="s">
        <v>175</v>
      </c>
      <c r="B2656" s="13" t="s">
        <v>75</v>
      </c>
      <c r="C2656" s="13" t="s">
        <v>186</v>
      </c>
      <c r="D2656" s="13">
        <v>2015</v>
      </c>
      <c r="E2656" s="13">
        <v>2015</v>
      </c>
      <c r="F2656" s="13" t="s">
        <v>101</v>
      </c>
      <c r="G2656" s="23">
        <v>16656</v>
      </c>
      <c r="H2656" s="23">
        <v>32212</v>
      </c>
      <c r="I2656" s="45">
        <v>82652</v>
      </c>
      <c r="J2656" s="25">
        <v>0.88400000000000001</v>
      </c>
      <c r="K2656" s="25"/>
      <c r="L2656" s="25">
        <v>0.254</v>
      </c>
      <c r="M2656" s="25">
        <v>2.3599999999999999E-2</v>
      </c>
    </row>
    <row r="2657" spans="1:13">
      <c r="A2657" s="48" t="s">
        <v>176</v>
      </c>
      <c r="B2657" s="13" t="s">
        <v>75</v>
      </c>
      <c r="C2657" s="13" t="s">
        <v>186</v>
      </c>
      <c r="D2657" s="13">
        <v>2015</v>
      </c>
      <c r="E2657" s="13">
        <v>2015</v>
      </c>
      <c r="F2657" s="13" t="s">
        <v>101</v>
      </c>
      <c r="G2657" s="23">
        <v>2895</v>
      </c>
      <c r="H2657" s="23">
        <v>5427</v>
      </c>
      <c r="I2657" s="45">
        <v>11862</v>
      </c>
      <c r="J2657" s="25">
        <v>0.99099999999999999</v>
      </c>
      <c r="K2657" s="25"/>
      <c r="L2657" s="25">
        <v>0.254</v>
      </c>
      <c r="M2657" s="25">
        <v>2.3599999999999999E-2</v>
      </c>
    </row>
    <row r="2658" spans="1:13">
      <c r="A2658" s="48" t="s">
        <v>177</v>
      </c>
      <c r="B2658" s="13" t="s">
        <v>75</v>
      </c>
      <c r="C2658" s="13" t="s">
        <v>186</v>
      </c>
      <c r="D2658" s="13">
        <v>2015</v>
      </c>
      <c r="E2658" s="13">
        <v>2015</v>
      </c>
      <c r="F2658" s="13" t="s">
        <v>101</v>
      </c>
      <c r="G2658" s="23">
        <v>624</v>
      </c>
      <c r="H2658" s="23">
        <v>1427</v>
      </c>
      <c r="I2658" s="45">
        <v>8664</v>
      </c>
      <c r="J2658" s="25">
        <v>0.91300000000000003</v>
      </c>
      <c r="K2658" s="25"/>
      <c r="L2658" s="25">
        <v>0.254</v>
      </c>
      <c r="M2658" s="25">
        <v>2.3599999999999999E-2</v>
      </c>
    </row>
    <row r="2659" spans="1:13">
      <c r="A2659" s="48" t="s">
        <v>178</v>
      </c>
      <c r="B2659" s="13" t="s">
        <v>74</v>
      </c>
      <c r="C2659" s="13" t="s">
        <v>186</v>
      </c>
      <c r="D2659" s="13">
        <v>2015</v>
      </c>
      <c r="E2659" s="13">
        <v>2015</v>
      </c>
      <c r="F2659" s="13" t="s">
        <v>101</v>
      </c>
      <c r="G2659" s="23">
        <v>35800</v>
      </c>
      <c r="H2659" s="23">
        <v>71994</v>
      </c>
      <c r="I2659" s="45">
        <v>266898</v>
      </c>
      <c r="J2659" s="25">
        <v>0.96619999999999995</v>
      </c>
      <c r="K2659" s="25"/>
      <c r="L2659" s="25">
        <v>0.56299999999999994</v>
      </c>
      <c r="M2659" s="25">
        <v>2.0899999999999998E-2</v>
      </c>
    </row>
    <row r="2660" spans="1:13">
      <c r="A2660" s="48" t="s">
        <v>179</v>
      </c>
      <c r="B2660" s="13" t="s">
        <v>75</v>
      </c>
      <c r="C2660" s="13" t="s">
        <v>186</v>
      </c>
      <c r="D2660" s="13">
        <v>2015</v>
      </c>
      <c r="E2660" s="13">
        <v>2015</v>
      </c>
      <c r="F2660" s="13" t="s">
        <v>101</v>
      </c>
      <c r="G2660" s="23">
        <v>2552</v>
      </c>
      <c r="H2660" s="23">
        <v>5276</v>
      </c>
      <c r="I2660" s="45">
        <v>11693</v>
      </c>
      <c r="J2660" s="25">
        <v>1</v>
      </c>
      <c r="K2660" s="25"/>
      <c r="L2660" s="25">
        <v>0.254</v>
      </c>
      <c r="M2660" s="25">
        <v>2.3599999999999999E-2</v>
      </c>
    </row>
    <row r="2661" spans="1:13">
      <c r="A2661" s="48" t="s">
        <v>180</v>
      </c>
      <c r="B2661" s="13" t="s">
        <v>75</v>
      </c>
      <c r="C2661" s="13" t="s">
        <v>186</v>
      </c>
      <c r="D2661" s="13">
        <v>2015</v>
      </c>
      <c r="E2661" s="13">
        <v>2015</v>
      </c>
      <c r="F2661" s="13" t="s">
        <v>101</v>
      </c>
      <c r="G2661" s="23">
        <v>7263</v>
      </c>
      <c r="H2661" s="23">
        <v>13017</v>
      </c>
      <c r="I2661" s="45">
        <v>38011</v>
      </c>
      <c r="J2661" s="25">
        <v>1</v>
      </c>
      <c r="K2661" s="25"/>
      <c r="L2661" s="25">
        <v>0.254</v>
      </c>
      <c r="M2661" s="25">
        <v>2.3599999999999999E-2</v>
      </c>
    </row>
    <row r="2662" spans="1:13">
      <c r="A2662" s="82" t="s">
        <v>122</v>
      </c>
      <c r="B2662" s="13" t="s">
        <v>74</v>
      </c>
      <c r="C2662" s="13" t="s">
        <v>186</v>
      </c>
      <c r="D2662" s="13">
        <v>2015</v>
      </c>
      <c r="E2662" s="13">
        <v>2015</v>
      </c>
      <c r="F2662" s="13" t="s">
        <v>101</v>
      </c>
      <c r="G2662" s="23">
        <v>98333</v>
      </c>
      <c r="H2662" s="23">
        <v>228204</v>
      </c>
      <c r="I2662" s="45">
        <v>474922</v>
      </c>
      <c r="J2662" s="25">
        <v>0.93110000000000004</v>
      </c>
      <c r="K2662" s="25"/>
      <c r="L2662" s="25">
        <v>0.33300000000000002</v>
      </c>
      <c r="M2662" s="25">
        <v>2.7099999999999999E-2</v>
      </c>
    </row>
    <row r="2663" spans="1:13">
      <c r="A2663" s="82" t="s">
        <v>123</v>
      </c>
      <c r="B2663" s="13" t="s">
        <v>75</v>
      </c>
      <c r="C2663" s="13" t="s">
        <v>186</v>
      </c>
      <c r="D2663" s="13">
        <v>2015</v>
      </c>
      <c r="E2663" s="13">
        <v>2015</v>
      </c>
      <c r="F2663" s="13" t="s">
        <v>101</v>
      </c>
      <c r="G2663" s="23">
        <v>1515</v>
      </c>
      <c r="H2663" s="23">
        <v>3571</v>
      </c>
      <c r="I2663" s="45">
        <v>11830</v>
      </c>
      <c r="J2663" s="25">
        <v>1</v>
      </c>
      <c r="K2663" s="25"/>
      <c r="L2663" s="25">
        <v>0.254</v>
      </c>
      <c r="M2663" s="25">
        <v>2.3599999999999999E-2</v>
      </c>
    </row>
    <row r="2664" spans="1:13">
      <c r="A2664" s="82" t="s">
        <v>124</v>
      </c>
      <c r="B2664" s="13" t="s">
        <v>75</v>
      </c>
      <c r="C2664" s="13" t="s">
        <v>186</v>
      </c>
      <c r="D2664" s="13">
        <v>2015</v>
      </c>
      <c r="E2664" s="13">
        <v>2015</v>
      </c>
      <c r="F2664" s="13" t="s">
        <v>101</v>
      </c>
      <c r="G2664" s="23">
        <v>12159</v>
      </c>
      <c r="H2664" s="23">
        <v>21181</v>
      </c>
      <c r="I2664" s="45">
        <v>51255</v>
      </c>
      <c r="J2664" s="25">
        <v>0.99029999999999996</v>
      </c>
      <c r="K2664" s="25"/>
      <c r="L2664" s="25">
        <v>0.254</v>
      </c>
      <c r="M2664" s="25">
        <v>2.3599999999999999E-2</v>
      </c>
    </row>
    <row r="2665" spans="1:13">
      <c r="A2665" s="82" t="s">
        <v>125</v>
      </c>
      <c r="B2665" s="13" t="s">
        <v>75</v>
      </c>
      <c r="C2665" s="13" t="s">
        <v>186</v>
      </c>
      <c r="D2665" s="13">
        <v>2015</v>
      </c>
      <c r="E2665" s="13">
        <v>2015</v>
      </c>
      <c r="F2665" s="13" t="s">
        <v>101</v>
      </c>
      <c r="G2665" s="23">
        <v>17683</v>
      </c>
      <c r="H2665" s="23">
        <v>44217</v>
      </c>
      <c r="I2665" s="45">
        <v>92986</v>
      </c>
      <c r="J2665" s="25">
        <v>0.96630000000000005</v>
      </c>
      <c r="K2665" s="25"/>
      <c r="L2665" s="25">
        <v>0.254</v>
      </c>
      <c r="M2665" s="25">
        <v>2.3599999999999999E-2</v>
      </c>
    </row>
    <row r="2666" spans="1:13">
      <c r="A2666" s="82" t="s">
        <v>126</v>
      </c>
      <c r="B2666" s="13" t="s">
        <v>75</v>
      </c>
      <c r="C2666" s="13" t="s">
        <v>186</v>
      </c>
      <c r="D2666" s="13">
        <v>2015</v>
      </c>
      <c r="E2666" s="13">
        <v>2015</v>
      </c>
      <c r="F2666" s="13" t="s">
        <v>101</v>
      </c>
      <c r="G2666" s="23">
        <v>1055</v>
      </c>
      <c r="H2666" s="23">
        <v>2065</v>
      </c>
      <c r="I2666" s="45">
        <v>5613</v>
      </c>
      <c r="J2666" s="25">
        <v>1</v>
      </c>
      <c r="K2666" s="25"/>
      <c r="L2666" s="25">
        <v>0.254</v>
      </c>
      <c r="M2666" s="25">
        <v>2.3599999999999999E-2</v>
      </c>
    </row>
    <row r="2667" spans="1:13">
      <c r="A2667" s="82" t="s">
        <v>127</v>
      </c>
      <c r="B2667" s="13" t="s">
        <v>75</v>
      </c>
      <c r="C2667" s="13" t="s">
        <v>186</v>
      </c>
      <c r="D2667" s="13">
        <v>2015</v>
      </c>
      <c r="E2667" s="13">
        <v>2015</v>
      </c>
      <c r="F2667" s="13" t="s">
        <v>101</v>
      </c>
      <c r="G2667" s="23">
        <v>69012</v>
      </c>
      <c r="H2667" s="23">
        <v>161775</v>
      </c>
      <c r="I2667" s="45">
        <v>390496</v>
      </c>
      <c r="J2667" s="25">
        <v>0.997</v>
      </c>
      <c r="K2667" s="25"/>
      <c r="L2667" s="25">
        <v>0.20799999999999999</v>
      </c>
      <c r="M2667" s="25">
        <v>8.2000000000000007E-3</v>
      </c>
    </row>
    <row r="2668" spans="1:13">
      <c r="A2668" s="82" t="s">
        <v>128</v>
      </c>
      <c r="B2668" s="13" t="s">
        <v>75</v>
      </c>
      <c r="C2668" s="13" t="s">
        <v>186</v>
      </c>
      <c r="D2668" s="13">
        <v>2015</v>
      </c>
      <c r="E2668" s="13">
        <v>2015</v>
      </c>
      <c r="F2668" s="13" t="s">
        <v>101</v>
      </c>
      <c r="G2668" s="23">
        <v>10754</v>
      </c>
      <c r="H2668" s="23">
        <v>24794</v>
      </c>
      <c r="I2668" s="45">
        <v>56167</v>
      </c>
      <c r="J2668" s="25">
        <v>1</v>
      </c>
      <c r="K2668" s="25"/>
      <c r="L2668" s="25">
        <v>0.254</v>
      </c>
      <c r="M2668" s="25">
        <v>2.3599999999999999E-2</v>
      </c>
    </row>
    <row r="2669" spans="1:13">
      <c r="A2669" s="82" t="s">
        <v>129</v>
      </c>
      <c r="B2669" s="13" t="s">
        <v>75</v>
      </c>
      <c r="C2669" s="13" t="s">
        <v>186</v>
      </c>
      <c r="D2669" s="13">
        <v>2015</v>
      </c>
      <c r="E2669" s="13">
        <v>2015</v>
      </c>
      <c r="F2669" s="13" t="s">
        <v>101</v>
      </c>
      <c r="G2669" s="23">
        <v>6487</v>
      </c>
      <c r="H2669" s="23">
        <v>12494</v>
      </c>
      <c r="I2669" s="45">
        <v>30528</v>
      </c>
      <c r="J2669" s="25">
        <v>0.99299999999999999</v>
      </c>
      <c r="K2669" s="25"/>
      <c r="L2669" s="25">
        <v>0.254</v>
      </c>
      <c r="M2669" s="25">
        <v>2.3599999999999999E-2</v>
      </c>
    </row>
    <row r="2670" spans="1:13">
      <c r="A2670" s="82" t="s">
        <v>130</v>
      </c>
      <c r="B2670" s="13" t="s">
        <v>75</v>
      </c>
      <c r="C2670" s="13" t="s">
        <v>186</v>
      </c>
      <c r="D2670" s="13">
        <v>2015</v>
      </c>
      <c r="E2670" s="13">
        <v>2015</v>
      </c>
      <c r="F2670" s="13" t="s">
        <v>101</v>
      </c>
      <c r="G2670" s="23">
        <v>1542</v>
      </c>
      <c r="H2670" s="23">
        <v>3187</v>
      </c>
      <c r="I2670" s="45">
        <v>7749</v>
      </c>
      <c r="J2670" s="25">
        <v>0.86570000000000003</v>
      </c>
      <c r="K2670" s="25"/>
      <c r="L2670" s="25">
        <v>0.254</v>
      </c>
      <c r="M2670" s="25">
        <v>2.3599999999999999E-2</v>
      </c>
    </row>
    <row r="2671" spans="1:13">
      <c r="A2671" s="82" t="s">
        <v>131</v>
      </c>
      <c r="B2671" s="13" t="s">
        <v>76</v>
      </c>
      <c r="C2671" s="13" t="s">
        <v>186</v>
      </c>
      <c r="D2671" s="13">
        <v>2015</v>
      </c>
      <c r="E2671" s="13">
        <v>2015</v>
      </c>
      <c r="F2671" s="13" t="s">
        <v>101</v>
      </c>
      <c r="G2671" s="23">
        <v>587889</v>
      </c>
      <c r="H2671" s="23">
        <v>1180032</v>
      </c>
      <c r="I2671" s="45">
        <v>3870846</v>
      </c>
      <c r="J2671" s="25">
        <v>0.95730000000000004</v>
      </c>
      <c r="K2671" s="25"/>
      <c r="L2671" s="25">
        <v>0.51</v>
      </c>
      <c r="M2671" s="25">
        <v>3.7400000000000003E-2</v>
      </c>
    </row>
    <row r="2672" spans="1:13">
      <c r="A2672" s="82" t="s">
        <v>132</v>
      </c>
      <c r="B2672" s="13" t="s">
        <v>75</v>
      </c>
      <c r="C2672" s="13" t="s">
        <v>186</v>
      </c>
      <c r="D2672" s="13">
        <v>2015</v>
      </c>
      <c r="E2672" s="13">
        <v>2015</v>
      </c>
      <c r="F2672" s="13" t="s">
        <v>101</v>
      </c>
      <c r="G2672" s="23">
        <v>12103</v>
      </c>
      <c r="H2672" s="23">
        <v>29748</v>
      </c>
      <c r="I2672" s="45">
        <v>69787</v>
      </c>
      <c r="J2672" s="25">
        <v>0.99519999999999997</v>
      </c>
      <c r="K2672" s="25"/>
      <c r="L2672" s="25">
        <v>0.254</v>
      </c>
      <c r="M2672" s="25">
        <v>2.3599999999999999E-2</v>
      </c>
    </row>
    <row r="2673" spans="1:13">
      <c r="A2673" s="82" t="s">
        <v>133</v>
      </c>
      <c r="B2673" s="13" t="s">
        <v>75</v>
      </c>
      <c r="C2673" s="13" t="s">
        <v>186</v>
      </c>
      <c r="D2673" s="13">
        <v>2015</v>
      </c>
      <c r="E2673" s="13">
        <v>2015</v>
      </c>
      <c r="F2673" s="13" t="s">
        <v>101</v>
      </c>
      <c r="G2673" s="23">
        <v>6466</v>
      </c>
      <c r="H2673" s="23">
        <v>10645</v>
      </c>
      <c r="I2673" s="45">
        <v>43654</v>
      </c>
      <c r="J2673" s="25">
        <v>0.99650000000000005</v>
      </c>
      <c r="K2673" s="25"/>
      <c r="L2673" s="25">
        <v>0.254</v>
      </c>
      <c r="M2673" s="25">
        <v>2.3599999999999999E-2</v>
      </c>
    </row>
    <row r="2674" spans="1:13">
      <c r="A2674" s="82" t="s">
        <v>134</v>
      </c>
      <c r="B2674" s="13" t="s">
        <v>75</v>
      </c>
      <c r="C2674" s="13" t="s">
        <v>186</v>
      </c>
      <c r="D2674" s="13">
        <v>2015</v>
      </c>
      <c r="E2674" s="13">
        <v>2015</v>
      </c>
      <c r="F2674" s="13" t="s">
        <v>101</v>
      </c>
      <c r="G2674" s="23">
        <v>1109</v>
      </c>
      <c r="H2674" s="23">
        <v>2094</v>
      </c>
      <c r="I2674" s="45">
        <v>4796</v>
      </c>
      <c r="J2674" s="25">
        <v>1</v>
      </c>
      <c r="K2674" s="25"/>
      <c r="L2674" s="25">
        <v>0.254</v>
      </c>
      <c r="M2674" s="25">
        <v>2.3599999999999999E-2</v>
      </c>
    </row>
    <row r="2675" spans="1:13">
      <c r="A2675" s="82" t="s">
        <v>135</v>
      </c>
      <c r="B2675" s="13" t="s">
        <v>75</v>
      </c>
      <c r="C2675" s="13" t="s">
        <v>186</v>
      </c>
      <c r="D2675" s="13">
        <v>2015</v>
      </c>
      <c r="E2675" s="13">
        <v>2015</v>
      </c>
      <c r="F2675" s="13" t="s">
        <v>101</v>
      </c>
      <c r="G2675" s="23">
        <v>7125</v>
      </c>
      <c r="H2675" s="23">
        <v>13391</v>
      </c>
      <c r="I2675" s="45">
        <v>40269</v>
      </c>
      <c r="J2675" s="25">
        <v>1</v>
      </c>
      <c r="K2675" s="25"/>
      <c r="L2675" s="25">
        <v>0.254</v>
      </c>
      <c r="M2675" s="25">
        <v>2.3599999999999999E-2</v>
      </c>
    </row>
    <row r="2676" spans="1:13">
      <c r="A2676" s="82" t="s">
        <v>136</v>
      </c>
      <c r="B2676" s="13" t="s">
        <v>75</v>
      </c>
      <c r="C2676" s="13" t="s">
        <v>186</v>
      </c>
      <c r="D2676" s="13">
        <v>2015</v>
      </c>
      <c r="E2676" s="13">
        <v>2015</v>
      </c>
      <c r="F2676" s="13" t="s">
        <v>101</v>
      </c>
      <c r="G2676" s="23">
        <v>25244</v>
      </c>
      <c r="H2676" s="23">
        <v>58213</v>
      </c>
      <c r="I2676" s="45">
        <v>137383</v>
      </c>
      <c r="J2676" s="25">
        <v>0.99880000000000002</v>
      </c>
      <c r="K2676" s="25"/>
      <c r="L2676" s="25">
        <v>0.16700000000000001</v>
      </c>
      <c r="M2676" s="25">
        <v>1.26E-2</v>
      </c>
    </row>
    <row r="2677" spans="1:13">
      <c r="A2677" s="82" t="s">
        <v>137</v>
      </c>
      <c r="B2677" s="13" t="s">
        <v>75</v>
      </c>
      <c r="C2677" s="13" t="s">
        <v>186</v>
      </c>
      <c r="D2677" s="13">
        <v>2015</v>
      </c>
      <c r="E2677" s="13">
        <v>2015</v>
      </c>
      <c r="F2677" s="13" t="s">
        <v>101</v>
      </c>
      <c r="G2677" s="23">
        <v>448</v>
      </c>
      <c r="H2677" s="23">
        <v>977</v>
      </c>
      <c r="I2677" s="45">
        <v>3106</v>
      </c>
      <c r="J2677" s="25">
        <v>0.92310000000000003</v>
      </c>
      <c r="K2677" s="25"/>
      <c r="L2677" s="25">
        <v>0.254</v>
      </c>
      <c r="M2677" s="25">
        <v>2.3599999999999999E-2</v>
      </c>
    </row>
    <row r="2678" spans="1:13">
      <c r="A2678" s="82" t="s">
        <v>138</v>
      </c>
      <c r="B2678" s="13" t="s">
        <v>75</v>
      </c>
      <c r="C2678" s="13" t="s">
        <v>186</v>
      </c>
      <c r="D2678" s="13">
        <v>2015</v>
      </c>
      <c r="E2678" s="13">
        <v>2015</v>
      </c>
      <c r="F2678" s="13" t="s">
        <v>101</v>
      </c>
      <c r="G2678" s="23">
        <v>472</v>
      </c>
      <c r="H2678" s="23">
        <v>792</v>
      </c>
      <c r="I2678" s="45">
        <v>3674</v>
      </c>
      <c r="J2678" s="25">
        <v>1</v>
      </c>
      <c r="K2678" s="25"/>
      <c r="L2678" s="25">
        <v>0.254</v>
      </c>
      <c r="M2678" s="25">
        <v>2.3599999999999999E-2</v>
      </c>
    </row>
    <row r="2679" spans="1:13">
      <c r="A2679" s="82" t="s">
        <v>139</v>
      </c>
      <c r="B2679" s="13" t="s">
        <v>75</v>
      </c>
      <c r="C2679" s="13" t="s">
        <v>186</v>
      </c>
      <c r="D2679" s="13">
        <v>2015</v>
      </c>
      <c r="E2679" s="13">
        <v>2015</v>
      </c>
      <c r="F2679" s="13" t="s">
        <v>101</v>
      </c>
      <c r="G2679" s="23">
        <v>22095</v>
      </c>
      <c r="H2679" s="23">
        <v>48884</v>
      </c>
      <c r="I2679" s="45">
        <v>174319</v>
      </c>
      <c r="J2679" s="25">
        <v>1</v>
      </c>
      <c r="K2679" s="25"/>
      <c r="L2679" s="25">
        <v>0.25</v>
      </c>
      <c r="M2679" s="25">
        <v>6.1800000000000001E-2</v>
      </c>
    </row>
    <row r="2680" spans="1:13">
      <c r="A2680" s="82" t="s">
        <v>140</v>
      </c>
      <c r="B2680" s="13" t="s">
        <v>75</v>
      </c>
      <c r="C2680" s="13" t="s">
        <v>186</v>
      </c>
      <c r="D2680" s="13">
        <v>2015</v>
      </c>
      <c r="E2680" s="13">
        <v>2015</v>
      </c>
      <c r="F2680" s="13" t="s">
        <v>101</v>
      </c>
      <c r="G2680" s="23">
        <v>3637</v>
      </c>
      <c r="H2680" s="23">
        <v>7493</v>
      </c>
      <c r="I2680" s="45">
        <v>31963</v>
      </c>
      <c r="J2680" s="25">
        <v>0.93079999999999996</v>
      </c>
      <c r="K2680" s="25"/>
      <c r="L2680" s="25">
        <v>0.254</v>
      </c>
      <c r="M2680" s="25">
        <v>2.3599999999999999E-2</v>
      </c>
    </row>
    <row r="2681" spans="1:13">
      <c r="A2681" s="82" t="s">
        <v>141</v>
      </c>
      <c r="B2681" s="13" t="s">
        <v>75</v>
      </c>
      <c r="C2681" s="13" t="s">
        <v>186</v>
      </c>
      <c r="D2681" s="13">
        <v>2015</v>
      </c>
      <c r="E2681" s="13">
        <v>2015</v>
      </c>
      <c r="F2681" s="13" t="s">
        <v>101</v>
      </c>
      <c r="G2681" s="23">
        <v>4304</v>
      </c>
      <c r="H2681" s="23">
        <v>7801</v>
      </c>
      <c r="I2681" s="45">
        <v>24519</v>
      </c>
      <c r="J2681" s="25">
        <v>0.99550000000000005</v>
      </c>
      <c r="K2681" s="25"/>
      <c r="L2681" s="25">
        <v>0.254</v>
      </c>
      <c r="M2681" s="25">
        <v>2.3599999999999999E-2</v>
      </c>
    </row>
    <row r="2682" spans="1:13">
      <c r="A2682" s="82" t="s">
        <v>142</v>
      </c>
      <c r="B2682" s="13" t="s">
        <v>74</v>
      </c>
      <c r="C2682" s="13" t="s">
        <v>186</v>
      </c>
      <c r="D2682" s="13">
        <v>2015</v>
      </c>
      <c r="E2682" s="13">
        <v>2015</v>
      </c>
      <c r="F2682" s="13" t="s">
        <v>101</v>
      </c>
      <c r="G2682" s="23">
        <v>124457</v>
      </c>
      <c r="H2682" s="23">
        <v>259162</v>
      </c>
      <c r="I2682" s="45">
        <v>882370</v>
      </c>
      <c r="J2682" s="25">
        <v>0.98399999999999999</v>
      </c>
      <c r="K2682" s="25"/>
      <c r="L2682" s="25">
        <v>0.44400000000000001</v>
      </c>
      <c r="M2682" s="25">
        <v>3.6999999999999998E-2</v>
      </c>
    </row>
    <row r="2683" spans="1:13">
      <c r="A2683" s="82" t="s">
        <v>143</v>
      </c>
      <c r="B2683" s="13" t="s">
        <v>74</v>
      </c>
      <c r="C2683" s="13" t="s">
        <v>186</v>
      </c>
      <c r="D2683" s="13">
        <v>2015</v>
      </c>
      <c r="E2683" s="13">
        <v>2015</v>
      </c>
      <c r="F2683" s="13" t="s">
        <v>101</v>
      </c>
      <c r="G2683" s="23">
        <v>9483</v>
      </c>
      <c r="H2683" s="23">
        <v>18205</v>
      </c>
      <c r="I2683" s="45">
        <v>63152</v>
      </c>
      <c r="J2683" s="25">
        <v>0.97399999999999998</v>
      </c>
      <c r="K2683" s="25"/>
      <c r="L2683" s="25">
        <v>0.254</v>
      </c>
      <c r="M2683" s="25">
        <v>2.3599999999999999E-2</v>
      </c>
    </row>
    <row r="2684" spans="1:13">
      <c r="A2684" s="82" t="s">
        <v>144</v>
      </c>
      <c r="B2684" s="13" t="s">
        <v>75</v>
      </c>
      <c r="C2684" s="13" t="s">
        <v>186</v>
      </c>
      <c r="D2684" s="13">
        <v>2015</v>
      </c>
      <c r="E2684" s="13">
        <v>2015</v>
      </c>
      <c r="F2684" s="13" t="s">
        <v>101</v>
      </c>
      <c r="G2684" s="23">
        <v>1079</v>
      </c>
      <c r="H2684" s="23">
        <v>2027</v>
      </c>
      <c r="I2684" s="45">
        <v>5859</v>
      </c>
      <c r="J2684" s="25">
        <v>0.98650000000000004</v>
      </c>
      <c r="K2684" s="25"/>
      <c r="L2684" s="25">
        <v>0.254</v>
      </c>
      <c r="M2684" s="25">
        <v>2.3599999999999999E-2</v>
      </c>
    </row>
    <row r="2685" spans="1:13">
      <c r="A2685" s="82" t="s">
        <v>145</v>
      </c>
      <c r="B2685" s="13" t="s">
        <v>75</v>
      </c>
      <c r="C2685" s="13" t="s">
        <v>186</v>
      </c>
      <c r="D2685" s="13">
        <v>2015</v>
      </c>
      <c r="E2685" s="13">
        <v>2015</v>
      </c>
      <c r="F2685" s="13" t="s">
        <v>101</v>
      </c>
      <c r="G2685" s="23">
        <v>131862</v>
      </c>
      <c r="H2685" s="23">
        <v>299627</v>
      </c>
      <c r="I2685" s="45">
        <v>813728</v>
      </c>
      <c r="J2685" s="25">
        <v>0.99399999999999999</v>
      </c>
      <c r="K2685" s="25"/>
      <c r="L2685" s="25">
        <v>0.19600000000000001</v>
      </c>
      <c r="M2685" s="25">
        <v>5.5800000000000002E-2</v>
      </c>
    </row>
    <row r="2686" spans="1:13">
      <c r="A2686" s="82" t="s">
        <v>146</v>
      </c>
      <c r="B2686" s="13" t="s">
        <v>74</v>
      </c>
      <c r="C2686" s="13" t="s">
        <v>186</v>
      </c>
      <c r="D2686" s="13">
        <v>2015</v>
      </c>
      <c r="E2686" s="13">
        <v>2015</v>
      </c>
      <c r="F2686" s="13" t="s">
        <v>101</v>
      </c>
      <c r="G2686" s="23">
        <v>105233</v>
      </c>
      <c r="H2686" s="23">
        <v>220624</v>
      </c>
      <c r="I2686" s="45">
        <v>541246</v>
      </c>
      <c r="J2686" s="25">
        <v>0.9839</v>
      </c>
      <c r="K2686" s="25"/>
      <c r="L2686" s="25">
        <v>0.5</v>
      </c>
      <c r="M2686" s="25">
        <v>4.3E-3</v>
      </c>
    </row>
    <row r="2687" spans="1:13">
      <c r="A2687" s="82" t="s">
        <v>147</v>
      </c>
      <c r="B2687" s="13" t="s">
        <v>75</v>
      </c>
      <c r="C2687" s="13" t="s">
        <v>186</v>
      </c>
      <c r="D2687" s="13">
        <v>2015</v>
      </c>
      <c r="E2687" s="13">
        <v>2015</v>
      </c>
      <c r="F2687" s="13" t="s">
        <v>101</v>
      </c>
      <c r="G2687" s="23">
        <v>2710</v>
      </c>
      <c r="H2687" s="23">
        <v>6015</v>
      </c>
      <c r="I2687" s="45">
        <v>18101</v>
      </c>
      <c r="J2687" s="25">
        <v>1</v>
      </c>
      <c r="K2687" s="25"/>
      <c r="L2687" s="25">
        <v>0.254</v>
      </c>
      <c r="M2687" s="25">
        <v>2.3599999999999999E-2</v>
      </c>
    </row>
    <row r="2688" spans="1:13">
      <c r="A2688" s="82" t="s">
        <v>148</v>
      </c>
      <c r="B2688" s="13" t="s">
        <v>75</v>
      </c>
      <c r="C2688" s="13" t="s">
        <v>186</v>
      </c>
      <c r="D2688" s="13">
        <v>2015</v>
      </c>
      <c r="E2688" s="13">
        <v>2015</v>
      </c>
      <c r="F2688" s="13" t="s">
        <v>101</v>
      </c>
      <c r="G2688" s="23">
        <v>182950</v>
      </c>
      <c r="H2688" s="23">
        <v>405772</v>
      </c>
      <c r="I2688" s="45">
        <v>862349</v>
      </c>
      <c r="J2688" s="25">
        <v>0.99960000000000004</v>
      </c>
      <c r="K2688" s="25"/>
      <c r="L2688" s="25">
        <v>0.13300000000000001</v>
      </c>
      <c r="M2688" s="25">
        <v>3.09E-2</v>
      </c>
    </row>
    <row r="2689" spans="1:13">
      <c r="A2689" s="82" t="s">
        <v>149</v>
      </c>
      <c r="B2689" s="13" t="s">
        <v>74</v>
      </c>
      <c r="C2689" s="13" t="s">
        <v>186</v>
      </c>
      <c r="D2689" s="13">
        <v>2015</v>
      </c>
      <c r="E2689" s="13">
        <v>2015</v>
      </c>
      <c r="F2689" s="13" t="s">
        <v>101</v>
      </c>
      <c r="G2689" s="23">
        <v>144010</v>
      </c>
      <c r="H2689" s="23">
        <v>292234</v>
      </c>
      <c r="I2689" s="45">
        <v>870409</v>
      </c>
      <c r="J2689" s="25">
        <v>0.9476</v>
      </c>
      <c r="K2689" s="25"/>
      <c r="L2689" s="25">
        <v>0.39300000000000002</v>
      </c>
      <c r="M2689" s="25">
        <v>1.2999999999999999E-2</v>
      </c>
    </row>
    <row r="2690" spans="1:13">
      <c r="A2690" s="82" t="s">
        <v>150</v>
      </c>
      <c r="B2690" s="13" t="s">
        <v>74</v>
      </c>
      <c r="C2690" s="13" t="s">
        <v>186</v>
      </c>
      <c r="D2690" s="13">
        <v>2015</v>
      </c>
      <c r="E2690" s="13">
        <v>2015</v>
      </c>
      <c r="F2690" s="13" t="s">
        <v>101</v>
      </c>
      <c r="G2690" s="23">
        <v>34311</v>
      </c>
      <c r="H2690" s="23">
        <v>52489</v>
      </c>
      <c r="I2690" s="45">
        <v>225932</v>
      </c>
      <c r="J2690" s="25">
        <v>0.97640000000000005</v>
      </c>
      <c r="K2690" s="25"/>
      <c r="L2690" s="25">
        <v>0.66700000000000004</v>
      </c>
      <c r="M2690" s="25">
        <v>6.7599999999999993E-2</v>
      </c>
    </row>
    <row r="2691" spans="1:13">
      <c r="A2691" s="82" t="s">
        <v>151</v>
      </c>
      <c r="B2691" s="13" t="s">
        <v>75</v>
      </c>
      <c r="C2691" s="13" t="s">
        <v>186</v>
      </c>
      <c r="D2691" s="13">
        <v>2015</v>
      </c>
      <c r="E2691" s="13">
        <v>2015</v>
      </c>
      <c r="F2691" s="13" t="s">
        <v>101</v>
      </c>
      <c r="G2691" s="23">
        <v>53351</v>
      </c>
      <c r="H2691" s="23">
        <v>121533</v>
      </c>
      <c r="I2691" s="45">
        <v>294583</v>
      </c>
      <c r="J2691" s="25">
        <v>0.98380000000000001</v>
      </c>
      <c r="K2691" s="25"/>
      <c r="L2691" s="25">
        <v>0.14699999999999999</v>
      </c>
      <c r="M2691" s="25">
        <v>3.1199999999999999E-2</v>
      </c>
    </row>
    <row r="2692" spans="1:13">
      <c r="A2692" s="82" t="s">
        <v>152</v>
      </c>
      <c r="B2692" s="13" t="s">
        <v>74</v>
      </c>
      <c r="C2692" s="13" t="s">
        <v>186</v>
      </c>
      <c r="D2692" s="13">
        <v>2015</v>
      </c>
      <c r="E2692" s="13">
        <v>2015</v>
      </c>
      <c r="F2692" s="13" t="s">
        <v>101</v>
      </c>
      <c r="G2692" s="23">
        <v>10077</v>
      </c>
      <c r="H2692" s="23">
        <v>18636</v>
      </c>
      <c r="I2692" s="45">
        <v>60965</v>
      </c>
      <c r="J2692" s="25">
        <v>0.95909999999999995</v>
      </c>
      <c r="K2692" s="25"/>
      <c r="L2692" s="25">
        <v>0.254</v>
      </c>
      <c r="M2692" s="25">
        <v>2.3599999999999999E-2</v>
      </c>
    </row>
    <row r="2693" spans="1:13">
      <c r="A2693" s="82" t="s">
        <v>153</v>
      </c>
      <c r="B2693" s="13" t="s">
        <v>74</v>
      </c>
      <c r="C2693" s="13" t="s">
        <v>186</v>
      </c>
      <c r="D2693" s="13">
        <v>2015</v>
      </c>
      <c r="E2693" s="13">
        <v>2015</v>
      </c>
      <c r="F2693" s="13" t="s">
        <v>101</v>
      </c>
      <c r="G2693" s="23">
        <v>16276</v>
      </c>
      <c r="H2693" s="23">
        <v>31755</v>
      </c>
      <c r="I2693" s="45">
        <v>155107</v>
      </c>
      <c r="J2693" s="25">
        <v>0.9718</v>
      </c>
      <c r="K2693" s="25"/>
      <c r="L2693" s="25">
        <v>0.254</v>
      </c>
      <c r="M2693" s="25">
        <v>2.3599999999999999E-2</v>
      </c>
    </row>
    <row r="2694" spans="1:13">
      <c r="A2694" s="82" t="s">
        <v>154</v>
      </c>
      <c r="B2694" s="13" t="s">
        <v>74</v>
      </c>
      <c r="C2694" s="13" t="s">
        <v>186</v>
      </c>
      <c r="D2694" s="13">
        <v>2015</v>
      </c>
      <c r="E2694" s="13">
        <v>2015</v>
      </c>
      <c r="F2694" s="13" t="s">
        <v>101</v>
      </c>
      <c r="G2694" s="23">
        <v>17208</v>
      </c>
      <c r="H2694" s="23">
        <v>36422</v>
      </c>
      <c r="I2694" s="45">
        <v>137316</v>
      </c>
      <c r="J2694" s="25">
        <v>0.93759999999999999</v>
      </c>
      <c r="K2694" s="25"/>
      <c r="L2694" s="25">
        <v>0.254</v>
      </c>
      <c r="M2694" s="25">
        <v>2.3599999999999999E-2</v>
      </c>
    </row>
    <row r="2695" spans="1:13">
      <c r="A2695" s="82" t="s">
        <v>155</v>
      </c>
      <c r="B2695" s="13" t="s">
        <v>74</v>
      </c>
      <c r="C2695" s="13" t="s">
        <v>186</v>
      </c>
      <c r="D2695" s="13">
        <v>2015</v>
      </c>
      <c r="E2695" s="13">
        <v>2015</v>
      </c>
      <c r="F2695" s="13" t="s">
        <v>101</v>
      </c>
      <c r="G2695" s="23">
        <v>55319</v>
      </c>
      <c r="H2695" s="23">
        <v>109813</v>
      </c>
      <c r="I2695" s="45">
        <v>440645</v>
      </c>
      <c r="J2695" s="25">
        <v>0.97309999999999997</v>
      </c>
      <c r="K2695" s="25"/>
      <c r="L2695" s="25">
        <v>0.42099999999999999</v>
      </c>
      <c r="M2695" s="25">
        <v>2.7300000000000001E-2</v>
      </c>
    </row>
    <row r="2696" spans="1:13">
      <c r="A2696" s="82" t="s">
        <v>156</v>
      </c>
      <c r="B2696" s="13" t="s">
        <v>74</v>
      </c>
      <c r="C2696" s="13" t="s">
        <v>186</v>
      </c>
      <c r="D2696" s="13">
        <v>2015</v>
      </c>
      <c r="E2696" s="13">
        <v>2015</v>
      </c>
      <c r="F2696" s="13" t="s">
        <v>101</v>
      </c>
      <c r="G2696" s="23">
        <v>13867</v>
      </c>
      <c r="H2696" s="23">
        <v>25698</v>
      </c>
      <c r="I2696" s="45">
        <v>78070</v>
      </c>
      <c r="J2696" s="25">
        <v>0.96860000000000002</v>
      </c>
      <c r="K2696" s="25"/>
      <c r="L2696" s="25">
        <v>0.254</v>
      </c>
      <c r="M2696" s="25">
        <v>2.3599999999999999E-2</v>
      </c>
    </row>
    <row r="2697" spans="1:13">
      <c r="A2697" s="82" t="s">
        <v>157</v>
      </c>
      <c r="B2697" s="13" t="s">
        <v>75</v>
      </c>
      <c r="C2697" s="13" t="s">
        <v>186</v>
      </c>
      <c r="D2697" s="13">
        <v>2015</v>
      </c>
      <c r="E2697" s="13">
        <v>2015</v>
      </c>
      <c r="F2697" s="13" t="s">
        <v>101</v>
      </c>
      <c r="G2697" s="23">
        <v>13035</v>
      </c>
      <c r="H2697" s="23">
        <v>25135</v>
      </c>
      <c r="I2697" s="45">
        <v>65071</v>
      </c>
      <c r="J2697" s="25">
        <v>0.97089999999999999</v>
      </c>
      <c r="K2697" s="25"/>
      <c r="L2697" s="25">
        <v>0.254</v>
      </c>
      <c r="M2697" s="25">
        <v>2.3599999999999999E-2</v>
      </c>
    </row>
    <row r="2698" spans="1:13">
      <c r="A2698" s="82" t="s">
        <v>158</v>
      </c>
      <c r="B2698" s="13" t="s">
        <v>75</v>
      </c>
      <c r="C2698" s="13" t="s">
        <v>186</v>
      </c>
      <c r="D2698" s="13">
        <v>2015</v>
      </c>
      <c r="E2698" s="13">
        <v>2015</v>
      </c>
      <c r="F2698" s="13" t="s">
        <v>101</v>
      </c>
      <c r="G2698" s="23">
        <v>164</v>
      </c>
      <c r="H2698" s="23">
        <v>297</v>
      </c>
      <c r="I2698" s="45">
        <v>819</v>
      </c>
      <c r="J2698" s="25">
        <v>1</v>
      </c>
      <c r="K2698" s="25"/>
      <c r="L2698" s="25">
        <v>0.254</v>
      </c>
      <c r="M2698" s="25">
        <v>2.3599999999999999E-2</v>
      </c>
    </row>
    <row r="2699" spans="1:13">
      <c r="A2699" s="82" t="s">
        <v>159</v>
      </c>
      <c r="B2699" s="13" t="s">
        <v>75</v>
      </c>
      <c r="C2699" s="13" t="s">
        <v>186</v>
      </c>
      <c r="D2699" s="13">
        <v>2015</v>
      </c>
      <c r="E2699" s="13">
        <v>2015</v>
      </c>
      <c r="F2699" s="13" t="s">
        <v>101</v>
      </c>
      <c r="G2699" s="23">
        <v>3267</v>
      </c>
      <c r="H2699" s="23">
        <v>6982</v>
      </c>
      <c r="I2699" s="45">
        <v>17445</v>
      </c>
      <c r="J2699" s="25">
        <v>1</v>
      </c>
      <c r="K2699" s="25"/>
      <c r="L2699" s="25">
        <v>0.254</v>
      </c>
      <c r="M2699" s="25">
        <v>2.3599999999999999E-2</v>
      </c>
    </row>
    <row r="2700" spans="1:13">
      <c r="A2700" s="82" t="s">
        <v>160</v>
      </c>
      <c r="B2700" s="13" t="s">
        <v>74</v>
      </c>
      <c r="C2700" s="13" t="s">
        <v>186</v>
      </c>
      <c r="D2700" s="13">
        <v>2015</v>
      </c>
      <c r="E2700" s="13">
        <v>2015</v>
      </c>
      <c r="F2700" s="13" t="s">
        <v>101</v>
      </c>
      <c r="G2700" s="23">
        <v>23332</v>
      </c>
      <c r="H2700" s="23">
        <v>44434</v>
      </c>
      <c r="I2700" s="45">
        <v>120289</v>
      </c>
      <c r="J2700" s="25">
        <v>0.96650000000000003</v>
      </c>
      <c r="K2700" s="25"/>
      <c r="L2700" s="25">
        <v>0.66700000000000004</v>
      </c>
      <c r="M2700" s="25">
        <v>2.1000000000000001E-2</v>
      </c>
    </row>
    <row r="2701" spans="1:13">
      <c r="A2701" s="82" t="s">
        <v>161</v>
      </c>
      <c r="B2701" s="13" t="s">
        <v>74</v>
      </c>
      <c r="C2701" s="13" t="s">
        <v>186</v>
      </c>
      <c r="D2701" s="13">
        <v>2015</v>
      </c>
      <c r="E2701" s="13">
        <v>2015</v>
      </c>
      <c r="F2701" s="13" t="s">
        <v>101</v>
      </c>
      <c r="G2701" s="23">
        <v>20051</v>
      </c>
      <c r="H2701" s="23">
        <v>35934</v>
      </c>
      <c r="I2701" s="45">
        <v>125255</v>
      </c>
      <c r="J2701" s="25">
        <v>0.91849999999999998</v>
      </c>
      <c r="K2701" s="25"/>
      <c r="L2701" s="25">
        <v>0.254</v>
      </c>
      <c r="M2701" s="25">
        <v>2.3599999999999999E-2</v>
      </c>
    </row>
    <row r="2702" spans="1:13">
      <c r="A2702" s="82" t="s">
        <v>162</v>
      </c>
      <c r="B2702" s="13" t="s">
        <v>75</v>
      </c>
      <c r="C2702" s="13" t="s">
        <v>186</v>
      </c>
      <c r="D2702" s="13">
        <v>2015</v>
      </c>
      <c r="E2702" s="13">
        <v>2015</v>
      </c>
      <c r="F2702" s="13" t="s">
        <v>101</v>
      </c>
      <c r="G2702" s="23">
        <v>43461</v>
      </c>
      <c r="H2702" s="23">
        <v>92311</v>
      </c>
      <c r="I2702" s="45">
        <v>234296</v>
      </c>
      <c r="J2702" s="25">
        <v>0.99580000000000002</v>
      </c>
      <c r="K2702" s="25"/>
      <c r="L2702" s="25">
        <v>8.3000000000000004E-2</v>
      </c>
      <c r="M2702" s="25">
        <v>1.7299999999999999E-2</v>
      </c>
    </row>
    <row r="2703" spans="1:13">
      <c r="A2703" s="82" t="s">
        <v>163</v>
      </c>
      <c r="B2703" s="13" t="s">
        <v>75</v>
      </c>
      <c r="C2703" s="13" t="s">
        <v>186</v>
      </c>
      <c r="D2703" s="13">
        <v>2015</v>
      </c>
      <c r="E2703" s="13">
        <v>2015</v>
      </c>
      <c r="F2703" s="13" t="s">
        <v>101</v>
      </c>
      <c r="G2703" s="23">
        <v>5732</v>
      </c>
      <c r="H2703" s="23">
        <v>13196</v>
      </c>
      <c r="I2703" s="45">
        <v>40813</v>
      </c>
      <c r="J2703" s="25">
        <v>0.96640000000000004</v>
      </c>
      <c r="K2703" s="25"/>
      <c r="L2703" s="25">
        <v>0.254</v>
      </c>
      <c r="M2703" s="25">
        <v>2.3599999999999999E-2</v>
      </c>
    </row>
    <row r="2704" spans="1:13">
      <c r="A2704" s="82" t="s">
        <v>164</v>
      </c>
      <c r="B2704" s="13" t="s">
        <v>75</v>
      </c>
      <c r="C2704" s="13" t="s">
        <v>186</v>
      </c>
      <c r="D2704" s="13">
        <v>2015</v>
      </c>
      <c r="E2704" s="13">
        <v>2015</v>
      </c>
      <c r="F2704" s="13" t="s">
        <v>101</v>
      </c>
      <c r="G2704" s="23">
        <v>4840</v>
      </c>
      <c r="H2704" s="23">
        <v>10610</v>
      </c>
      <c r="I2704" s="45">
        <v>27163</v>
      </c>
      <c r="J2704" s="25">
        <v>0.97330000000000005</v>
      </c>
      <c r="K2704" s="25"/>
      <c r="L2704" s="25">
        <v>0.254</v>
      </c>
      <c r="M2704" s="25">
        <v>2.3599999999999999E-2</v>
      </c>
    </row>
    <row r="2705" spans="1:30">
      <c r="A2705" s="82" t="s">
        <v>165</v>
      </c>
      <c r="B2705" s="13" t="s">
        <v>75</v>
      </c>
      <c r="C2705" s="13" t="s">
        <v>186</v>
      </c>
      <c r="D2705" s="13">
        <v>2015</v>
      </c>
      <c r="E2705" s="13">
        <v>2015</v>
      </c>
      <c r="F2705" s="13" t="s">
        <v>101</v>
      </c>
      <c r="G2705" s="23">
        <v>1027</v>
      </c>
      <c r="H2705" s="23">
        <v>1848</v>
      </c>
      <c r="I2705" s="45">
        <v>5060</v>
      </c>
      <c r="J2705" s="25">
        <v>1</v>
      </c>
      <c r="K2705" s="25"/>
      <c r="L2705" s="25">
        <v>0.254</v>
      </c>
      <c r="M2705" s="25">
        <v>2.3599999999999999E-2</v>
      </c>
    </row>
    <row r="2706" spans="1:30">
      <c r="A2706" s="82" t="s">
        <v>166</v>
      </c>
      <c r="B2706" s="13" t="s">
        <v>74</v>
      </c>
      <c r="C2706" s="13" t="s">
        <v>186</v>
      </c>
      <c r="D2706" s="13">
        <v>2015</v>
      </c>
      <c r="E2706" s="13">
        <v>2015</v>
      </c>
      <c r="F2706" s="13" t="s">
        <v>101</v>
      </c>
      <c r="G2706" s="23">
        <v>53353</v>
      </c>
      <c r="H2706" s="23">
        <v>125197</v>
      </c>
      <c r="I2706" s="45">
        <v>248741</v>
      </c>
      <c r="J2706" s="25">
        <v>0.98080000000000001</v>
      </c>
      <c r="K2706" s="25"/>
      <c r="L2706" s="25">
        <v>0.33300000000000002</v>
      </c>
      <c r="M2706" s="25">
        <v>3.39E-2</v>
      </c>
    </row>
    <row r="2707" spans="1:30">
      <c r="A2707" s="82" t="s">
        <v>167</v>
      </c>
      <c r="B2707" s="13" t="s">
        <v>75</v>
      </c>
      <c r="C2707" s="13" t="s">
        <v>186</v>
      </c>
      <c r="D2707" s="13">
        <v>2015</v>
      </c>
      <c r="E2707" s="13">
        <v>2015</v>
      </c>
      <c r="F2707" s="13" t="s">
        <v>101</v>
      </c>
      <c r="G2707" s="23">
        <v>3199</v>
      </c>
      <c r="H2707" s="23">
        <v>5734</v>
      </c>
      <c r="I2707" s="45">
        <v>14648</v>
      </c>
      <c r="J2707" s="25">
        <v>0.98819999999999997</v>
      </c>
      <c r="K2707" s="25"/>
      <c r="L2707" s="25">
        <v>0.254</v>
      </c>
      <c r="M2707" s="25">
        <v>2.3599999999999999E-2</v>
      </c>
    </row>
    <row r="2708" spans="1:30">
      <c r="A2708" s="82" t="s">
        <v>168</v>
      </c>
      <c r="B2708" s="13" t="s">
        <v>74</v>
      </c>
      <c r="C2708" s="13" t="s">
        <v>186</v>
      </c>
      <c r="D2708" s="13">
        <v>2015</v>
      </c>
      <c r="E2708" s="13">
        <v>2015</v>
      </c>
      <c r="F2708" s="13" t="s">
        <v>101</v>
      </c>
      <c r="G2708" s="23">
        <v>37748</v>
      </c>
      <c r="H2708" s="23">
        <v>76256</v>
      </c>
      <c r="I2708" s="45">
        <v>230176</v>
      </c>
      <c r="J2708" s="25">
        <v>0.7077</v>
      </c>
      <c r="K2708" s="25"/>
      <c r="L2708" s="25">
        <v>0.33300000000000002</v>
      </c>
      <c r="M2708" s="25">
        <v>5.9400000000000001E-2</v>
      </c>
    </row>
    <row r="2709" spans="1:30">
      <c r="A2709" s="82" t="s">
        <v>169</v>
      </c>
      <c r="B2709" s="13" t="s">
        <v>74</v>
      </c>
      <c r="C2709" s="13" t="s">
        <v>186</v>
      </c>
      <c r="D2709" s="13">
        <v>2015</v>
      </c>
      <c r="E2709" s="13">
        <v>2015</v>
      </c>
      <c r="F2709" s="13" t="s">
        <v>101</v>
      </c>
      <c r="G2709" s="23">
        <v>10522</v>
      </c>
      <c r="H2709" s="23">
        <v>20991</v>
      </c>
      <c r="I2709" s="45">
        <v>57657</v>
      </c>
      <c r="J2709" s="25">
        <v>0.93220000000000003</v>
      </c>
      <c r="K2709" s="25"/>
      <c r="L2709" s="25">
        <v>0.254</v>
      </c>
      <c r="M2709" s="25">
        <v>2.3599999999999999E-2</v>
      </c>
    </row>
    <row r="2710" spans="1:30">
      <c r="A2710" s="82" t="s">
        <v>170</v>
      </c>
      <c r="B2710" s="13" t="s">
        <v>75</v>
      </c>
      <c r="C2710" s="13" t="s">
        <v>186</v>
      </c>
      <c r="D2710" s="13">
        <v>2015</v>
      </c>
      <c r="E2710" s="13">
        <v>2015</v>
      </c>
      <c r="F2710" s="13" t="s">
        <v>101</v>
      </c>
      <c r="G2710" s="23">
        <v>6363</v>
      </c>
      <c r="H2710" s="23">
        <v>13792</v>
      </c>
      <c r="I2710" s="45">
        <v>31370</v>
      </c>
      <c r="J2710" s="25">
        <v>0.99629999999999996</v>
      </c>
      <c r="K2710" s="25"/>
      <c r="L2710" s="25">
        <v>0.254</v>
      </c>
      <c r="M2710" s="25">
        <v>2.3599999999999999E-2</v>
      </c>
    </row>
    <row r="2711" spans="1:30">
      <c r="A2711" s="48" t="s">
        <v>276</v>
      </c>
      <c r="B2711" s="13" t="s">
        <v>66</v>
      </c>
      <c r="C2711" s="13" t="s">
        <v>65</v>
      </c>
      <c r="D2711" s="13">
        <v>2015</v>
      </c>
      <c r="E2711" s="13">
        <v>2016</v>
      </c>
      <c r="F2711" s="13" t="s">
        <v>101</v>
      </c>
      <c r="G2711" s="110"/>
      <c r="H2711" s="110"/>
      <c r="I2711" s="110"/>
      <c r="J2711" s="111"/>
      <c r="K2711" s="111"/>
      <c r="L2711" s="25">
        <v>0.254</v>
      </c>
      <c r="M2711" s="25">
        <v>5.3999999999999999E-2</v>
      </c>
    </row>
    <row r="2712" spans="1:30">
      <c r="A2712" s="48" t="s">
        <v>171</v>
      </c>
      <c r="B2712" s="13" t="s">
        <v>66</v>
      </c>
      <c r="C2712" s="13" t="s">
        <v>65</v>
      </c>
      <c r="D2712" s="13">
        <v>2015</v>
      </c>
      <c r="E2712" s="13">
        <v>2016</v>
      </c>
      <c r="F2712" s="13" t="s">
        <v>101</v>
      </c>
      <c r="G2712" s="23">
        <v>2148157</v>
      </c>
      <c r="H2712" s="23">
        <v>4488298</v>
      </c>
      <c r="I2712" s="45">
        <v>13134343</v>
      </c>
      <c r="J2712" s="25">
        <v>0.97019999999999995</v>
      </c>
      <c r="K2712" s="25"/>
      <c r="L2712" s="25">
        <v>0.28399999999999997</v>
      </c>
      <c r="M2712" s="25">
        <v>4.9399999999999999E-2</v>
      </c>
      <c r="N2712" s="13"/>
      <c r="O2712" s="13"/>
      <c r="P2712" s="13"/>
      <c r="Q2712" s="13"/>
      <c r="R2712" s="13"/>
      <c r="S2712" s="13"/>
      <c r="T2712" s="13"/>
      <c r="U2712" s="13"/>
      <c r="V2712" s="13"/>
      <c r="W2712" s="13"/>
      <c r="X2712" s="13"/>
      <c r="Y2712" s="13"/>
      <c r="Z2712" s="13"/>
      <c r="AA2712" s="13"/>
      <c r="AB2712" s="13"/>
      <c r="AC2712" s="13"/>
      <c r="AD2712" s="13"/>
    </row>
    <row r="2713" spans="1:30">
      <c r="A2713" s="48" t="s">
        <v>172</v>
      </c>
      <c r="B2713" s="13" t="s">
        <v>74</v>
      </c>
      <c r="C2713" s="13" t="s">
        <v>65</v>
      </c>
      <c r="D2713" s="13">
        <v>2015</v>
      </c>
      <c r="E2713" s="13">
        <v>2016</v>
      </c>
      <c r="F2713" s="13" t="s">
        <v>101</v>
      </c>
      <c r="G2713" s="23">
        <v>62653</v>
      </c>
      <c r="H2713" s="23">
        <v>121539</v>
      </c>
      <c r="I2713" s="45">
        <v>434830</v>
      </c>
      <c r="J2713" s="25">
        <v>0.85609999999999997</v>
      </c>
      <c r="K2713" s="25"/>
      <c r="L2713" s="25">
        <v>0.66700000000000004</v>
      </c>
      <c r="M2713" s="25">
        <v>0</v>
      </c>
    </row>
    <row r="2714" spans="1:30">
      <c r="A2714" s="48" t="s">
        <v>173</v>
      </c>
      <c r="B2714" s="13" t="s">
        <v>75</v>
      </c>
      <c r="C2714" s="13" t="s">
        <v>65</v>
      </c>
      <c r="D2714" s="13">
        <v>2015</v>
      </c>
      <c r="E2714" s="13">
        <v>2016</v>
      </c>
      <c r="F2714" s="13" t="s">
        <v>101</v>
      </c>
      <c r="G2714" s="23">
        <v>98</v>
      </c>
      <c r="H2714" s="23">
        <v>164</v>
      </c>
      <c r="I2714" s="45">
        <v>362</v>
      </c>
      <c r="J2714" s="25">
        <v>1</v>
      </c>
      <c r="K2714" s="25"/>
      <c r="L2714" s="25">
        <v>0.16700000000000001</v>
      </c>
      <c r="M2714" s="25">
        <v>0</v>
      </c>
    </row>
    <row r="2715" spans="1:30">
      <c r="A2715" s="48" t="s">
        <v>174</v>
      </c>
      <c r="B2715" s="13" t="s">
        <v>75</v>
      </c>
      <c r="C2715" s="13" t="s">
        <v>65</v>
      </c>
      <c r="D2715" s="13">
        <v>2015</v>
      </c>
      <c r="E2715" s="13">
        <v>2016</v>
      </c>
      <c r="F2715" s="13" t="s">
        <v>101</v>
      </c>
      <c r="G2715" s="23">
        <v>1780</v>
      </c>
      <c r="H2715" s="23">
        <v>3440</v>
      </c>
      <c r="I2715" s="45">
        <v>8057</v>
      </c>
      <c r="J2715" s="25">
        <v>0.97650000000000003</v>
      </c>
      <c r="K2715" s="25"/>
      <c r="L2715" s="25">
        <v>0.16700000000000001</v>
      </c>
      <c r="M2715" s="25">
        <v>0</v>
      </c>
    </row>
    <row r="2716" spans="1:30">
      <c r="A2716" s="48" t="s">
        <v>175</v>
      </c>
      <c r="B2716" s="13" t="s">
        <v>75</v>
      </c>
      <c r="C2716" s="13" t="s">
        <v>65</v>
      </c>
      <c r="D2716" s="13">
        <v>2015</v>
      </c>
      <c r="E2716" s="13">
        <v>2016</v>
      </c>
      <c r="F2716" s="13" t="s">
        <v>101</v>
      </c>
      <c r="G2716" s="23">
        <v>16800</v>
      </c>
      <c r="H2716" s="23">
        <v>32287</v>
      </c>
      <c r="I2716" s="45">
        <v>82815</v>
      </c>
      <c r="J2716" s="25">
        <v>0.81979999999999997</v>
      </c>
      <c r="K2716" s="25"/>
      <c r="L2716" s="25">
        <v>0.16700000000000001</v>
      </c>
      <c r="M2716" s="25">
        <v>0</v>
      </c>
    </row>
    <row r="2717" spans="1:30">
      <c r="A2717" s="48" t="s">
        <v>176</v>
      </c>
      <c r="B2717" s="13" t="s">
        <v>75</v>
      </c>
      <c r="C2717" s="13" t="s">
        <v>65</v>
      </c>
      <c r="D2717" s="13">
        <v>2015</v>
      </c>
      <c r="E2717" s="13">
        <v>2016</v>
      </c>
      <c r="F2717" s="13" t="s">
        <v>101</v>
      </c>
      <c r="G2717" s="23">
        <v>2909</v>
      </c>
      <c r="H2717" s="23">
        <v>5406</v>
      </c>
      <c r="I2717" s="45">
        <v>11905</v>
      </c>
      <c r="J2717" s="25">
        <v>1</v>
      </c>
      <c r="K2717" s="25"/>
      <c r="L2717" s="25">
        <v>0.16700000000000001</v>
      </c>
      <c r="M2717" s="25">
        <v>0</v>
      </c>
    </row>
    <row r="2718" spans="1:30">
      <c r="A2718" s="48" t="s">
        <v>177</v>
      </c>
      <c r="B2718" s="13" t="s">
        <v>75</v>
      </c>
      <c r="C2718" s="13" t="s">
        <v>65</v>
      </c>
      <c r="D2718" s="13">
        <v>2015</v>
      </c>
      <c r="E2718" s="13">
        <v>2016</v>
      </c>
      <c r="F2718" s="13" t="s">
        <v>101</v>
      </c>
      <c r="G2718" s="23">
        <v>589</v>
      </c>
      <c r="H2718" s="23">
        <v>1319</v>
      </c>
      <c r="I2718" s="45">
        <v>8723</v>
      </c>
      <c r="J2718" s="25">
        <v>1</v>
      </c>
      <c r="K2718" s="25"/>
      <c r="L2718" s="25">
        <v>0.16700000000000001</v>
      </c>
      <c r="M2718" s="25">
        <v>0</v>
      </c>
    </row>
    <row r="2719" spans="1:30">
      <c r="A2719" s="48" t="s">
        <v>178</v>
      </c>
      <c r="B2719" s="13" t="s">
        <v>74</v>
      </c>
      <c r="C2719" s="13" t="s">
        <v>65</v>
      </c>
      <c r="D2719" s="13">
        <v>2015</v>
      </c>
      <c r="E2719" s="13">
        <v>2016</v>
      </c>
      <c r="F2719" s="13" t="s">
        <v>101</v>
      </c>
      <c r="G2719" s="23">
        <v>35848</v>
      </c>
      <c r="H2719" s="23">
        <v>71977</v>
      </c>
      <c r="I2719" s="45">
        <v>268970</v>
      </c>
      <c r="J2719" s="25">
        <v>0.95430000000000004</v>
      </c>
      <c r="K2719" s="25"/>
      <c r="L2719" s="25">
        <v>1</v>
      </c>
      <c r="M2719" s="25">
        <v>2.0799999999999999E-2</v>
      </c>
    </row>
    <row r="2720" spans="1:30">
      <c r="A2720" s="48" t="s">
        <v>179</v>
      </c>
      <c r="B2720" s="13" t="s">
        <v>75</v>
      </c>
      <c r="C2720" s="13" t="s">
        <v>65</v>
      </c>
      <c r="D2720" s="13">
        <v>2015</v>
      </c>
      <c r="E2720" s="13">
        <v>2016</v>
      </c>
      <c r="F2720" s="13" t="s">
        <v>101</v>
      </c>
      <c r="G2720" s="23">
        <v>2573</v>
      </c>
      <c r="H2720" s="23">
        <v>5281</v>
      </c>
      <c r="I2720" s="45">
        <v>11724</v>
      </c>
      <c r="J2720" s="25">
        <v>1</v>
      </c>
      <c r="K2720" s="25"/>
      <c r="L2720" s="25">
        <v>0.16700000000000001</v>
      </c>
      <c r="M2720" s="25">
        <v>0</v>
      </c>
    </row>
    <row r="2721" spans="1:13">
      <c r="A2721" s="48" t="s">
        <v>180</v>
      </c>
      <c r="B2721" s="13" t="s">
        <v>75</v>
      </c>
      <c r="C2721" s="13" t="s">
        <v>65</v>
      </c>
      <c r="D2721" s="13">
        <v>2015</v>
      </c>
      <c r="E2721" s="13">
        <v>2016</v>
      </c>
      <c r="F2721" s="13" t="s">
        <v>101</v>
      </c>
      <c r="G2721" s="23">
        <v>7287</v>
      </c>
      <c r="H2721" s="23">
        <v>13063</v>
      </c>
      <c r="I2721" s="45">
        <v>38204</v>
      </c>
      <c r="J2721" s="25">
        <v>0.99729999999999996</v>
      </c>
      <c r="K2721" s="25"/>
      <c r="L2721" s="25">
        <v>0.16700000000000001</v>
      </c>
      <c r="M2721" s="25">
        <v>0</v>
      </c>
    </row>
    <row r="2722" spans="1:13">
      <c r="A2722" s="82" t="s">
        <v>122</v>
      </c>
      <c r="B2722" s="13" t="s">
        <v>74</v>
      </c>
      <c r="C2722" s="13" t="s">
        <v>65</v>
      </c>
      <c r="D2722" s="13">
        <v>2015</v>
      </c>
      <c r="E2722" s="13">
        <v>2016</v>
      </c>
      <c r="F2722" s="13" t="s">
        <v>101</v>
      </c>
      <c r="G2722" s="23">
        <v>97917</v>
      </c>
      <c r="H2722" s="23">
        <v>227643</v>
      </c>
      <c r="I2722" s="45">
        <v>478594</v>
      </c>
      <c r="J2722" s="25">
        <v>0.93500000000000005</v>
      </c>
      <c r="K2722" s="25"/>
      <c r="L2722" s="25">
        <v>0.66700000000000004</v>
      </c>
      <c r="M2722" s="25">
        <v>4.6399999999999997E-2</v>
      </c>
    </row>
    <row r="2723" spans="1:13">
      <c r="A2723" s="82" t="s">
        <v>123</v>
      </c>
      <c r="B2723" s="13" t="s">
        <v>75</v>
      </c>
      <c r="C2723" s="13" t="s">
        <v>65</v>
      </c>
      <c r="D2723" s="13">
        <v>2015</v>
      </c>
      <c r="E2723" s="13">
        <v>2016</v>
      </c>
      <c r="F2723" s="13" t="s">
        <v>101</v>
      </c>
      <c r="G2723" s="23">
        <v>1504</v>
      </c>
      <c r="H2723" s="23">
        <v>3551</v>
      </c>
      <c r="I2723" s="45">
        <v>11845</v>
      </c>
      <c r="J2723" s="25">
        <v>1</v>
      </c>
      <c r="K2723" s="25"/>
      <c r="L2723" s="25">
        <v>0.16700000000000001</v>
      </c>
      <c r="M2723" s="25">
        <v>0</v>
      </c>
    </row>
    <row r="2724" spans="1:13">
      <c r="A2724" s="82" t="s">
        <v>124</v>
      </c>
      <c r="B2724" s="13" t="s">
        <v>75</v>
      </c>
      <c r="C2724" s="13" t="s">
        <v>65</v>
      </c>
      <c r="D2724" s="13">
        <v>2015</v>
      </c>
      <c r="E2724" s="13">
        <v>2016</v>
      </c>
      <c r="F2724" s="13" t="s">
        <v>101</v>
      </c>
      <c r="G2724" s="23">
        <v>12380</v>
      </c>
      <c r="H2724" s="23">
        <v>21435</v>
      </c>
      <c r="I2724" s="45">
        <v>51896</v>
      </c>
      <c r="J2724" s="25">
        <v>0.99860000000000004</v>
      </c>
      <c r="K2724" s="25"/>
      <c r="L2724" s="25">
        <v>0.16700000000000001</v>
      </c>
      <c r="M2724" s="25">
        <v>0</v>
      </c>
    </row>
    <row r="2725" spans="1:13">
      <c r="A2725" s="82" t="s">
        <v>125</v>
      </c>
      <c r="B2725" s="13" t="s">
        <v>75</v>
      </c>
      <c r="C2725" s="13" t="s">
        <v>65</v>
      </c>
      <c r="D2725" s="13">
        <v>2015</v>
      </c>
      <c r="E2725" s="13">
        <v>2016</v>
      </c>
      <c r="F2725" s="13" t="s">
        <v>101</v>
      </c>
      <c r="G2725" s="23">
        <v>17814</v>
      </c>
      <c r="H2725" s="23">
        <v>44547</v>
      </c>
      <c r="I2725" s="45">
        <v>92777</v>
      </c>
      <c r="J2725" s="25">
        <v>0.97619999999999996</v>
      </c>
      <c r="K2725" s="25"/>
      <c r="L2725" s="25">
        <v>0.16700000000000001</v>
      </c>
      <c r="M2725" s="25">
        <v>0</v>
      </c>
    </row>
    <row r="2726" spans="1:13">
      <c r="A2726" s="82" t="s">
        <v>126</v>
      </c>
      <c r="B2726" s="13" t="s">
        <v>75</v>
      </c>
      <c r="C2726" s="13" t="s">
        <v>65</v>
      </c>
      <c r="D2726" s="13">
        <v>2015</v>
      </c>
      <c r="E2726" s="13">
        <v>2016</v>
      </c>
      <c r="F2726" s="13" t="s">
        <v>101</v>
      </c>
      <c r="G2726" s="23">
        <v>1080</v>
      </c>
      <c r="H2726" s="23">
        <v>2138</v>
      </c>
      <c r="I2726" s="45">
        <v>5635</v>
      </c>
      <c r="J2726" s="25">
        <v>1</v>
      </c>
      <c r="K2726" s="25"/>
      <c r="L2726" s="25">
        <v>0.16700000000000001</v>
      </c>
      <c r="M2726" s="25">
        <v>0</v>
      </c>
    </row>
    <row r="2727" spans="1:13">
      <c r="A2727" s="82" t="s">
        <v>127</v>
      </c>
      <c r="B2727" s="13" t="s">
        <v>75</v>
      </c>
      <c r="C2727" s="13" t="s">
        <v>65</v>
      </c>
      <c r="D2727" s="13">
        <v>2015</v>
      </c>
      <c r="E2727" s="13">
        <v>2016</v>
      </c>
      <c r="F2727" s="13" t="s">
        <v>101</v>
      </c>
      <c r="G2727" s="23">
        <v>69411</v>
      </c>
      <c r="H2727" s="23">
        <v>161315</v>
      </c>
      <c r="I2727" s="45">
        <v>392161</v>
      </c>
      <c r="J2727" s="25">
        <v>0.99619999999999997</v>
      </c>
      <c r="K2727" s="25"/>
      <c r="L2727" s="25">
        <v>0.5</v>
      </c>
      <c r="M2727" s="25">
        <v>0</v>
      </c>
    </row>
    <row r="2728" spans="1:13">
      <c r="A2728" s="82" t="s">
        <v>128</v>
      </c>
      <c r="B2728" s="13" t="s">
        <v>75</v>
      </c>
      <c r="C2728" s="13" t="s">
        <v>65</v>
      </c>
      <c r="D2728" s="13">
        <v>2015</v>
      </c>
      <c r="E2728" s="13">
        <v>2016</v>
      </c>
      <c r="F2728" s="13" t="s">
        <v>101</v>
      </c>
      <c r="G2728" s="23">
        <v>10733</v>
      </c>
      <c r="H2728" s="23">
        <v>24665</v>
      </c>
      <c r="I2728" s="45">
        <v>56104</v>
      </c>
      <c r="J2728" s="25">
        <v>1</v>
      </c>
      <c r="K2728" s="25"/>
      <c r="L2728" s="25">
        <v>0.16700000000000001</v>
      </c>
      <c r="M2728" s="25">
        <v>0</v>
      </c>
    </row>
    <row r="2729" spans="1:13">
      <c r="A2729" s="82" t="s">
        <v>129</v>
      </c>
      <c r="B2729" s="13" t="s">
        <v>75</v>
      </c>
      <c r="C2729" s="13" t="s">
        <v>65</v>
      </c>
      <c r="D2729" s="13">
        <v>2015</v>
      </c>
      <c r="E2729" s="13">
        <v>2016</v>
      </c>
      <c r="F2729" s="13" t="s">
        <v>101</v>
      </c>
      <c r="G2729" s="23">
        <v>7319</v>
      </c>
      <c r="H2729" s="23">
        <v>14694</v>
      </c>
      <c r="I2729" s="45">
        <v>30612</v>
      </c>
      <c r="J2729" s="25">
        <v>0.9889</v>
      </c>
      <c r="K2729" s="25"/>
      <c r="L2729" s="25">
        <v>0.16700000000000001</v>
      </c>
      <c r="M2729" s="25">
        <v>0</v>
      </c>
    </row>
    <row r="2730" spans="1:13">
      <c r="A2730" s="82" t="s">
        <v>130</v>
      </c>
      <c r="B2730" s="13" t="s">
        <v>75</v>
      </c>
      <c r="C2730" s="13" t="s">
        <v>65</v>
      </c>
      <c r="D2730" s="13">
        <v>2015</v>
      </c>
      <c r="E2730" s="13">
        <v>2016</v>
      </c>
      <c r="F2730" s="13" t="s">
        <v>101</v>
      </c>
      <c r="G2730" s="23">
        <v>1520</v>
      </c>
      <c r="H2730" s="23">
        <v>3144</v>
      </c>
      <c r="I2730" s="45">
        <v>7812</v>
      </c>
      <c r="J2730" s="25">
        <v>0.77049999999999996</v>
      </c>
      <c r="K2730" s="25"/>
      <c r="L2730" s="25">
        <v>0.16700000000000001</v>
      </c>
      <c r="M2730" s="25">
        <v>0</v>
      </c>
    </row>
    <row r="2731" spans="1:13">
      <c r="A2731" s="82" t="s">
        <v>131</v>
      </c>
      <c r="B2731" s="13" t="s">
        <v>76</v>
      </c>
      <c r="C2731" s="13" t="s">
        <v>65</v>
      </c>
      <c r="D2731" s="13">
        <v>2015</v>
      </c>
      <c r="E2731" s="13">
        <v>2016</v>
      </c>
      <c r="F2731" s="13" t="s">
        <v>101</v>
      </c>
      <c r="G2731" s="23">
        <v>584840</v>
      </c>
      <c r="H2731" s="23">
        <v>1176870</v>
      </c>
      <c r="I2731" s="45">
        <v>3904313</v>
      </c>
      <c r="J2731" s="25">
        <v>0.96519999999999995</v>
      </c>
      <c r="K2731" s="25"/>
      <c r="L2731" s="25">
        <v>0.5</v>
      </c>
      <c r="M2731" s="25">
        <v>2.1999999999999999E-2</v>
      </c>
    </row>
    <row r="2732" spans="1:13">
      <c r="A2732" s="82" t="s">
        <v>132</v>
      </c>
      <c r="B2732" s="13" t="s">
        <v>75</v>
      </c>
      <c r="C2732" s="13" t="s">
        <v>65</v>
      </c>
      <c r="D2732" s="13">
        <v>2015</v>
      </c>
      <c r="E2732" s="13">
        <v>2016</v>
      </c>
      <c r="F2732" s="13" t="s">
        <v>101</v>
      </c>
      <c r="G2732" s="23">
        <v>12081</v>
      </c>
      <c r="H2732" s="23">
        <v>29653</v>
      </c>
      <c r="I2732" s="45">
        <v>69686</v>
      </c>
      <c r="J2732" s="25">
        <v>1</v>
      </c>
      <c r="K2732" s="25"/>
      <c r="L2732" s="25">
        <v>0.16700000000000001</v>
      </c>
      <c r="M2732" s="25">
        <v>0</v>
      </c>
    </row>
    <row r="2733" spans="1:13">
      <c r="A2733" s="82" t="s">
        <v>133</v>
      </c>
      <c r="B2733" s="13" t="s">
        <v>75</v>
      </c>
      <c r="C2733" s="13" t="s">
        <v>65</v>
      </c>
      <c r="D2733" s="13">
        <v>2015</v>
      </c>
      <c r="E2733" s="13">
        <v>2016</v>
      </c>
      <c r="F2733" s="13" t="s">
        <v>101</v>
      </c>
      <c r="G2733" s="23">
        <v>6508</v>
      </c>
      <c r="H2733" s="23">
        <v>10717</v>
      </c>
      <c r="I2733" s="45">
        <v>43873</v>
      </c>
      <c r="J2733" s="25">
        <v>1</v>
      </c>
      <c r="K2733" s="25"/>
      <c r="L2733" s="25">
        <v>0.16700000000000001</v>
      </c>
      <c r="M2733" s="25">
        <v>0</v>
      </c>
    </row>
    <row r="2734" spans="1:13">
      <c r="A2734" s="82" t="s">
        <v>134</v>
      </c>
      <c r="B2734" s="13" t="s">
        <v>75</v>
      </c>
      <c r="C2734" s="13" t="s">
        <v>65</v>
      </c>
      <c r="D2734" s="13">
        <v>2015</v>
      </c>
      <c r="E2734" s="13">
        <v>2016</v>
      </c>
      <c r="F2734" s="13" t="s">
        <v>101</v>
      </c>
      <c r="G2734" s="23">
        <v>1103</v>
      </c>
      <c r="H2734" s="23">
        <v>2075</v>
      </c>
      <c r="I2734" s="45">
        <v>4771</v>
      </c>
      <c r="J2734" s="25">
        <v>0.97619999999999996</v>
      </c>
      <c r="K2734" s="25"/>
      <c r="L2734" s="25">
        <v>0.16700000000000001</v>
      </c>
      <c r="M2734" s="25">
        <v>0</v>
      </c>
    </row>
    <row r="2735" spans="1:13">
      <c r="A2735" s="82" t="s">
        <v>135</v>
      </c>
      <c r="B2735" s="13" t="s">
        <v>75</v>
      </c>
      <c r="C2735" s="13" t="s">
        <v>65</v>
      </c>
      <c r="D2735" s="13">
        <v>2015</v>
      </c>
      <c r="E2735" s="13">
        <v>2016</v>
      </c>
      <c r="F2735" s="13" t="s">
        <v>101</v>
      </c>
      <c r="G2735" s="23">
        <v>7127</v>
      </c>
      <c r="H2735" s="23">
        <v>13395</v>
      </c>
      <c r="I2735" s="45">
        <v>40460</v>
      </c>
      <c r="J2735" s="25">
        <v>0.99070000000000003</v>
      </c>
      <c r="K2735" s="25"/>
      <c r="L2735" s="25">
        <v>0.16700000000000001</v>
      </c>
      <c r="M2735" s="25">
        <v>0</v>
      </c>
    </row>
    <row r="2736" spans="1:13">
      <c r="A2736" s="82" t="s">
        <v>136</v>
      </c>
      <c r="B2736" s="13" t="s">
        <v>75</v>
      </c>
      <c r="C2736" s="13" t="s">
        <v>65</v>
      </c>
      <c r="D2736" s="13">
        <v>2015</v>
      </c>
      <c r="E2736" s="13">
        <v>2016</v>
      </c>
      <c r="F2736" s="13" t="s">
        <v>101</v>
      </c>
      <c r="G2736" s="23">
        <v>25121</v>
      </c>
      <c r="H2736" s="23">
        <v>57934</v>
      </c>
      <c r="I2736" s="45">
        <v>137647</v>
      </c>
      <c r="J2736" s="25">
        <v>0.99629999999999996</v>
      </c>
      <c r="K2736" s="25"/>
      <c r="L2736" s="25">
        <v>0</v>
      </c>
      <c r="M2736" s="25">
        <v>0</v>
      </c>
    </row>
    <row r="2737" spans="1:13">
      <c r="A2737" s="82" t="s">
        <v>137</v>
      </c>
      <c r="B2737" s="13" t="s">
        <v>75</v>
      </c>
      <c r="C2737" s="13" t="s">
        <v>65</v>
      </c>
      <c r="D2737" s="13">
        <v>2015</v>
      </c>
      <c r="E2737" s="13">
        <v>2016</v>
      </c>
      <c r="F2737" s="13" t="s">
        <v>101</v>
      </c>
      <c r="G2737" s="23">
        <v>445</v>
      </c>
      <c r="H2737" s="23">
        <v>972</v>
      </c>
      <c r="I2737" s="45">
        <v>3119</v>
      </c>
      <c r="J2737" s="25">
        <v>0.92310000000000003</v>
      </c>
      <c r="K2737" s="25"/>
      <c r="L2737" s="25">
        <v>0.16700000000000001</v>
      </c>
      <c r="M2737" s="25">
        <v>0</v>
      </c>
    </row>
    <row r="2738" spans="1:13">
      <c r="A2738" s="82" t="s">
        <v>138</v>
      </c>
      <c r="B2738" s="13" t="s">
        <v>75</v>
      </c>
      <c r="C2738" s="13" t="s">
        <v>65</v>
      </c>
      <c r="D2738" s="13">
        <v>2015</v>
      </c>
      <c r="E2738" s="13">
        <v>2016</v>
      </c>
      <c r="F2738" s="13" t="s">
        <v>101</v>
      </c>
      <c r="G2738" s="23">
        <v>456</v>
      </c>
      <c r="H2738" s="23">
        <v>768</v>
      </c>
      <c r="I2738" s="45">
        <v>3659</v>
      </c>
      <c r="J2738" s="25">
        <v>1</v>
      </c>
      <c r="K2738" s="25"/>
      <c r="L2738" s="25">
        <v>0.16700000000000001</v>
      </c>
      <c r="M2738" s="25">
        <v>0</v>
      </c>
    </row>
    <row r="2739" spans="1:13">
      <c r="A2739" s="82" t="s">
        <v>139</v>
      </c>
      <c r="B2739" s="13" t="s">
        <v>75</v>
      </c>
      <c r="C2739" s="13" t="s">
        <v>65</v>
      </c>
      <c r="D2739" s="13">
        <v>2015</v>
      </c>
      <c r="E2739" s="13">
        <v>2016</v>
      </c>
      <c r="F2739" s="13" t="s">
        <v>101</v>
      </c>
      <c r="G2739" s="23">
        <v>21738</v>
      </c>
      <c r="H2739" s="23">
        <v>48021</v>
      </c>
      <c r="I2739" s="45">
        <v>174535</v>
      </c>
      <c r="J2739" s="25">
        <v>1</v>
      </c>
      <c r="K2739" s="25"/>
      <c r="L2739" s="25">
        <v>0</v>
      </c>
      <c r="M2739" s="25">
        <v>0.14080000000000001</v>
      </c>
    </row>
    <row r="2740" spans="1:13">
      <c r="A2740" s="82" t="s">
        <v>140</v>
      </c>
      <c r="B2740" s="13" t="s">
        <v>75</v>
      </c>
      <c r="C2740" s="13" t="s">
        <v>65</v>
      </c>
      <c r="D2740" s="13">
        <v>2015</v>
      </c>
      <c r="E2740" s="13">
        <v>2016</v>
      </c>
      <c r="F2740" s="13" t="s">
        <v>101</v>
      </c>
      <c r="G2740" s="23">
        <v>3600</v>
      </c>
      <c r="H2740" s="23">
        <v>7414</v>
      </c>
      <c r="I2740" s="45">
        <v>31837</v>
      </c>
      <c r="J2740" s="25">
        <v>0.97160000000000002</v>
      </c>
      <c r="K2740" s="25"/>
      <c r="L2740" s="25">
        <v>0.16700000000000001</v>
      </c>
      <c r="M2740" s="25">
        <v>0</v>
      </c>
    </row>
    <row r="2741" spans="1:13">
      <c r="A2741" s="82" t="s">
        <v>141</v>
      </c>
      <c r="B2741" s="13" t="s">
        <v>75</v>
      </c>
      <c r="C2741" s="13" t="s">
        <v>65</v>
      </c>
      <c r="D2741" s="13">
        <v>2015</v>
      </c>
      <c r="E2741" s="13">
        <v>2016</v>
      </c>
      <c r="F2741" s="13" t="s">
        <v>101</v>
      </c>
      <c r="G2741" s="23">
        <v>4334</v>
      </c>
      <c r="H2741" s="23">
        <v>7833</v>
      </c>
      <c r="I2741" s="45">
        <v>24631</v>
      </c>
      <c r="J2741" s="25">
        <v>1</v>
      </c>
      <c r="K2741" s="25"/>
      <c r="L2741" s="25">
        <v>0.16700000000000001</v>
      </c>
      <c r="M2741" s="25">
        <v>0</v>
      </c>
    </row>
    <row r="2742" spans="1:13">
      <c r="A2742" s="82" t="s">
        <v>142</v>
      </c>
      <c r="B2742" s="13" t="s">
        <v>74</v>
      </c>
      <c r="C2742" s="13" t="s">
        <v>65</v>
      </c>
      <c r="D2742" s="13">
        <v>2015</v>
      </c>
      <c r="E2742" s="13">
        <v>2016</v>
      </c>
      <c r="F2742" s="13" t="s">
        <v>101</v>
      </c>
      <c r="G2742" s="23">
        <v>125010</v>
      </c>
      <c r="H2742" s="23">
        <v>260178</v>
      </c>
      <c r="I2742" s="45">
        <v>889602</v>
      </c>
      <c r="J2742" s="25">
        <v>0.98719999999999997</v>
      </c>
      <c r="K2742" s="25"/>
      <c r="L2742" s="25">
        <v>0.4</v>
      </c>
      <c r="M2742" s="25">
        <v>2.5899999999999999E-2</v>
      </c>
    </row>
    <row r="2743" spans="1:13">
      <c r="A2743" s="82" t="s">
        <v>143</v>
      </c>
      <c r="B2743" s="13" t="s">
        <v>74</v>
      </c>
      <c r="C2743" s="13" t="s">
        <v>65</v>
      </c>
      <c r="D2743" s="13">
        <v>2015</v>
      </c>
      <c r="E2743" s="13">
        <v>2016</v>
      </c>
      <c r="F2743" s="13" t="s">
        <v>101</v>
      </c>
      <c r="G2743" s="23">
        <v>9366</v>
      </c>
      <c r="H2743" s="23">
        <v>18090</v>
      </c>
      <c r="I2743" s="45">
        <v>63581</v>
      </c>
      <c r="J2743" s="25">
        <v>0.96699999999999997</v>
      </c>
      <c r="K2743" s="25"/>
      <c r="L2743" s="25">
        <v>0.16700000000000001</v>
      </c>
      <c r="M2743" s="25">
        <v>0</v>
      </c>
    </row>
    <row r="2744" spans="1:13">
      <c r="A2744" s="82" t="s">
        <v>144</v>
      </c>
      <c r="B2744" s="13" t="s">
        <v>75</v>
      </c>
      <c r="C2744" s="13" t="s">
        <v>65</v>
      </c>
      <c r="D2744" s="13">
        <v>2015</v>
      </c>
      <c r="E2744" s="13">
        <v>2016</v>
      </c>
      <c r="F2744" s="13" t="s">
        <v>101</v>
      </c>
      <c r="G2744" s="23">
        <v>1078</v>
      </c>
      <c r="H2744" s="23">
        <v>2010</v>
      </c>
      <c r="I2744" s="45">
        <v>5864</v>
      </c>
      <c r="J2744" s="25">
        <v>0.97670000000000001</v>
      </c>
      <c r="K2744" s="25"/>
      <c r="L2744" s="25">
        <v>0.16700000000000001</v>
      </c>
      <c r="M2744" s="25">
        <v>0</v>
      </c>
    </row>
    <row r="2745" spans="1:13">
      <c r="A2745" s="82" t="s">
        <v>145</v>
      </c>
      <c r="B2745" s="13" t="s">
        <v>75</v>
      </c>
      <c r="C2745" s="13" t="s">
        <v>65</v>
      </c>
      <c r="D2745" s="13">
        <v>2015</v>
      </c>
      <c r="E2745" s="13">
        <v>2016</v>
      </c>
      <c r="F2745" s="13" t="s">
        <v>101</v>
      </c>
      <c r="G2745" s="23">
        <v>132172</v>
      </c>
      <c r="H2745" s="23">
        <v>299730</v>
      </c>
      <c r="I2745" s="45">
        <v>812475</v>
      </c>
      <c r="J2745" s="25">
        <v>0.99480000000000002</v>
      </c>
      <c r="K2745" s="25"/>
      <c r="L2745" s="25">
        <v>0.2</v>
      </c>
      <c r="M2745" s="25">
        <v>6.2E-2</v>
      </c>
    </row>
    <row r="2746" spans="1:13">
      <c r="A2746" s="82" t="s">
        <v>146</v>
      </c>
      <c r="B2746" s="13" t="s">
        <v>74</v>
      </c>
      <c r="C2746" s="13" t="s">
        <v>65</v>
      </c>
      <c r="D2746" s="13">
        <v>2015</v>
      </c>
      <c r="E2746" s="13">
        <v>2016</v>
      </c>
      <c r="F2746" s="13" t="s">
        <v>101</v>
      </c>
      <c r="G2746" s="23">
        <v>105259</v>
      </c>
      <c r="H2746" s="23">
        <v>220373</v>
      </c>
      <c r="I2746" s="45">
        <v>544532</v>
      </c>
      <c r="J2746" s="25">
        <v>0.98160000000000003</v>
      </c>
      <c r="K2746" s="25"/>
      <c r="L2746" s="25">
        <v>0</v>
      </c>
      <c r="M2746" s="25">
        <v>6.3600000000000004E-2</v>
      </c>
    </row>
    <row r="2747" spans="1:13">
      <c r="A2747" s="82" t="s">
        <v>147</v>
      </c>
      <c r="B2747" s="13" t="s">
        <v>75</v>
      </c>
      <c r="C2747" s="13" t="s">
        <v>65</v>
      </c>
      <c r="D2747" s="13">
        <v>2015</v>
      </c>
      <c r="E2747" s="13">
        <v>2016</v>
      </c>
      <c r="F2747" s="13" t="s">
        <v>101</v>
      </c>
      <c r="G2747" s="23">
        <v>2681</v>
      </c>
      <c r="H2747" s="23">
        <v>5936</v>
      </c>
      <c r="I2747" s="45">
        <v>18057</v>
      </c>
      <c r="J2747" s="25">
        <v>1</v>
      </c>
      <c r="K2747" s="25"/>
      <c r="L2747" s="25">
        <v>0.16700000000000001</v>
      </c>
      <c r="M2747" s="25">
        <v>0</v>
      </c>
    </row>
    <row r="2748" spans="1:13">
      <c r="A2748" s="82" t="s">
        <v>148</v>
      </c>
      <c r="B2748" s="13" t="s">
        <v>75</v>
      </c>
      <c r="C2748" s="13" t="s">
        <v>65</v>
      </c>
      <c r="D2748" s="13">
        <v>2015</v>
      </c>
      <c r="E2748" s="13">
        <v>2016</v>
      </c>
      <c r="F2748" s="13" t="s">
        <v>101</v>
      </c>
      <c r="G2748" s="23">
        <v>183260</v>
      </c>
      <c r="H2748" s="23">
        <v>405834</v>
      </c>
      <c r="I2748" s="45">
        <v>861154</v>
      </c>
      <c r="J2748" s="25">
        <v>0.99950000000000006</v>
      </c>
      <c r="K2748" s="25"/>
      <c r="L2748" s="25">
        <v>0</v>
      </c>
      <c r="M2748" s="25">
        <v>2.1499999999999998E-2</v>
      </c>
    </row>
    <row r="2749" spans="1:13">
      <c r="A2749" s="82" t="s">
        <v>149</v>
      </c>
      <c r="B2749" s="13" t="s">
        <v>74</v>
      </c>
      <c r="C2749" s="13" t="s">
        <v>65</v>
      </c>
      <c r="D2749" s="13">
        <v>2015</v>
      </c>
      <c r="E2749" s="13">
        <v>2016</v>
      </c>
      <c r="F2749" s="13" t="s">
        <v>101</v>
      </c>
      <c r="G2749" s="23">
        <v>144574</v>
      </c>
      <c r="H2749" s="23">
        <v>293435</v>
      </c>
      <c r="I2749" s="45">
        <v>879465</v>
      </c>
      <c r="J2749" s="25">
        <v>0.95930000000000004</v>
      </c>
      <c r="K2749" s="25"/>
      <c r="L2749" s="25">
        <v>0.16700000000000001</v>
      </c>
      <c r="M2749" s="25">
        <v>5.0000000000000001E-3</v>
      </c>
    </row>
    <row r="2750" spans="1:13">
      <c r="A2750" s="82" t="s">
        <v>150</v>
      </c>
      <c r="B2750" s="13" t="s">
        <v>74</v>
      </c>
      <c r="C2750" s="13" t="s">
        <v>65</v>
      </c>
      <c r="D2750" s="13">
        <v>2015</v>
      </c>
      <c r="E2750" s="13">
        <v>2016</v>
      </c>
      <c r="F2750" s="13" t="s">
        <v>101</v>
      </c>
      <c r="G2750" s="23">
        <v>34461</v>
      </c>
      <c r="H2750" s="23">
        <v>52684</v>
      </c>
      <c r="I2750" s="45">
        <v>228389</v>
      </c>
      <c r="J2750" s="25">
        <v>0.95409999999999995</v>
      </c>
      <c r="K2750" s="25"/>
      <c r="L2750" s="25">
        <v>1</v>
      </c>
      <c r="M2750" s="25">
        <v>3.7400000000000003E-2</v>
      </c>
    </row>
    <row r="2751" spans="1:13">
      <c r="A2751" s="82" t="s">
        <v>151</v>
      </c>
      <c r="B2751" s="13" t="s">
        <v>75</v>
      </c>
      <c r="C2751" s="13" t="s">
        <v>65</v>
      </c>
      <c r="D2751" s="13">
        <v>2015</v>
      </c>
      <c r="E2751" s="13">
        <v>2016</v>
      </c>
      <c r="F2751" s="13" t="s">
        <v>101</v>
      </c>
      <c r="G2751" s="23">
        <v>53309</v>
      </c>
      <c r="H2751" s="23">
        <v>121228</v>
      </c>
      <c r="I2751" s="45">
        <v>294682</v>
      </c>
      <c r="J2751" s="25">
        <v>0.99360000000000004</v>
      </c>
      <c r="K2751" s="25"/>
      <c r="L2751" s="25">
        <v>0</v>
      </c>
      <c r="M2751" s="25">
        <v>5.2299999999999999E-2</v>
      </c>
    </row>
    <row r="2752" spans="1:13">
      <c r="A2752" s="82" t="s">
        <v>152</v>
      </c>
      <c r="B2752" s="13" t="s">
        <v>74</v>
      </c>
      <c r="C2752" s="13" t="s">
        <v>65</v>
      </c>
      <c r="D2752" s="13">
        <v>2015</v>
      </c>
      <c r="E2752" s="13">
        <v>2016</v>
      </c>
      <c r="F2752" s="13" t="s">
        <v>101</v>
      </c>
      <c r="G2752" s="23">
        <v>10103</v>
      </c>
      <c r="H2752" s="23">
        <v>18677</v>
      </c>
      <c r="I2752" s="45">
        <v>61445</v>
      </c>
      <c r="J2752" s="25">
        <v>0.95679999999999998</v>
      </c>
      <c r="K2752" s="25"/>
      <c r="L2752" s="25">
        <v>0.16700000000000001</v>
      </c>
      <c r="M2752" s="25">
        <v>0</v>
      </c>
    </row>
    <row r="2753" spans="1:13">
      <c r="A2753" s="82" t="s">
        <v>153</v>
      </c>
      <c r="B2753" s="13" t="s">
        <v>74</v>
      </c>
      <c r="C2753" s="13" t="s">
        <v>65</v>
      </c>
      <c r="D2753" s="13">
        <v>2015</v>
      </c>
      <c r="E2753" s="13">
        <v>2016</v>
      </c>
      <c r="F2753" s="13" t="s">
        <v>101</v>
      </c>
      <c r="G2753" s="23">
        <v>16116</v>
      </c>
      <c r="H2753" s="23">
        <v>31527</v>
      </c>
      <c r="I2753" s="45">
        <v>155473</v>
      </c>
      <c r="J2753" s="25">
        <v>0.96530000000000005</v>
      </c>
      <c r="K2753" s="25"/>
      <c r="L2753" s="25">
        <v>0.16700000000000001</v>
      </c>
      <c r="M2753" s="25">
        <v>0</v>
      </c>
    </row>
    <row r="2754" spans="1:13">
      <c r="A2754" s="82" t="s">
        <v>154</v>
      </c>
      <c r="B2754" s="13" t="s">
        <v>74</v>
      </c>
      <c r="C2754" s="13" t="s">
        <v>65</v>
      </c>
      <c r="D2754" s="13">
        <v>2015</v>
      </c>
      <c r="E2754" s="13">
        <v>2016</v>
      </c>
      <c r="F2754" s="13" t="s">
        <v>101</v>
      </c>
      <c r="G2754" s="23">
        <v>17512</v>
      </c>
      <c r="H2754" s="23">
        <v>36809</v>
      </c>
      <c r="I2754" s="45">
        <v>138970</v>
      </c>
      <c r="J2754" s="25">
        <v>0.95779999999999998</v>
      </c>
      <c r="K2754" s="25"/>
      <c r="L2754" s="25">
        <v>0.16700000000000001</v>
      </c>
      <c r="M2754" s="25">
        <v>0</v>
      </c>
    </row>
    <row r="2755" spans="1:13">
      <c r="A2755" s="82" t="s">
        <v>155</v>
      </c>
      <c r="B2755" s="13" t="s">
        <v>74</v>
      </c>
      <c r="C2755" s="13" t="s">
        <v>65</v>
      </c>
      <c r="D2755" s="13">
        <v>2015</v>
      </c>
      <c r="E2755" s="13">
        <v>2016</v>
      </c>
      <c r="F2755" s="13" t="s">
        <v>101</v>
      </c>
      <c r="G2755" s="23">
        <v>55144</v>
      </c>
      <c r="H2755" s="23">
        <v>109453</v>
      </c>
      <c r="I2755" s="45">
        <v>443244</v>
      </c>
      <c r="J2755" s="25">
        <v>0.98209999999999997</v>
      </c>
      <c r="K2755" s="25"/>
      <c r="L2755" s="25">
        <v>0.5</v>
      </c>
      <c r="M2755" s="25">
        <v>5.2900000000000003E-2</v>
      </c>
    </row>
    <row r="2756" spans="1:13">
      <c r="A2756" s="82" t="s">
        <v>156</v>
      </c>
      <c r="B2756" s="13" t="s">
        <v>74</v>
      </c>
      <c r="C2756" s="13" t="s">
        <v>65</v>
      </c>
      <c r="D2756" s="13">
        <v>2015</v>
      </c>
      <c r="E2756" s="13">
        <v>2016</v>
      </c>
      <c r="F2756" s="13" t="s">
        <v>101</v>
      </c>
      <c r="G2756" s="23">
        <v>14042</v>
      </c>
      <c r="H2756" s="23">
        <v>25930</v>
      </c>
      <c r="I2756" s="45">
        <v>78516</v>
      </c>
      <c r="J2756" s="25">
        <v>0.95940000000000003</v>
      </c>
      <c r="K2756" s="25"/>
      <c r="L2756" s="25">
        <v>0.16700000000000001</v>
      </c>
      <c r="M2756" s="25">
        <v>0</v>
      </c>
    </row>
    <row r="2757" spans="1:13">
      <c r="A2757" s="82" t="s">
        <v>157</v>
      </c>
      <c r="B2757" s="13" t="s">
        <v>75</v>
      </c>
      <c r="C2757" s="13" t="s">
        <v>65</v>
      </c>
      <c r="D2757" s="13">
        <v>2015</v>
      </c>
      <c r="E2757" s="13">
        <v>2016</v>
      </c>
      <c r="F2757" s="13" t="s">
        <v>101</v>
      </c>
      <c r="G2757" s="23">
        <v>13124</v>
      </c>
      <c r="H2757" s="23">
        <v>25247</v>
      </c>
      <c r="I2757" s="45">
        <v>65050</v>
      </c>
      <c r="J2757" s="25">
        <v>0.98</v>
      </c>
      <c r="K2757" s="25"/>
      <c r="L2757" s="25">
        <v>0.16700000000000001</v>
      </c>
      <c r="M2757" s="25">
        <v>0</v>
      </c>
    </row>
    <row r="2758" spans="1:13">
      <c r="A2758" s="82" t="s">
        <v>158</v>
      </c>
      <c r="B2758" s="13" t="s">
        <v>75</v>
      </c>
      <c r="C2758" s="13" t="s">
        <v>65</v>
      </c>
      <c r="D2758" s="13">
        <v>2015</v>
      </c>
      <c r="E2758" s="13">
        <v>2016</v>
      </c>
      <c r="F2758" s="13" t="s">
        <v>101</v>
      </c>
      <c r="G2758" s="23">
        <v>168</v>
      </c>
      <c r="H2758" s="23">
        <v>307</v>
      </c>
      <c r="I2758" s="45">
        <v>826</v>
      </c>
      <c r="J2758" s="25">
        <v>1</v>
      </c>
      <c r="K2758" s="25"/>
      <c r="L2758" s="25">
        <v>0.16700000000000001</v>
      </c>
      <c r="M2758" s="25">
        <v>0</v>
      </c>
    </row>
    <row r="2759" spans="1:13">
      <c r="A2759" s="82" t="s">
        <v>159</v>
      </c>
      <c r="B2759" s="13" t="s">
        <v>75</v>
      </c>
      <c r="C2759" s="13" t="s">
        <v>65</v>
      </c>
      <c r="D2759" s="13">
        <v>2015</v>
      </c>
      <c r="E2759" s="13">
        <v>2016</v>
      </c>
      <c r="F2759" s="13" t="s">
        <v>101</v>
      </c>
      <c r="G2759" s="23">
        <v>3304</v>
      </c>
      <c r="H2759" s="23">
        <v>7026</v>
      </c>
      <c r="I2759" s="45">
        <v>17607</v>
      </c>
      <c r="J2759" s="25">
        <v>1</v>
      </c>
      <c r="K2759" s="25"/>
      <c r="L2759" s="25">
        <v>0.16700000000000001</v>
      </c>
      <c r="M2759" s="25">
        <v>0</v>
      </c>
    </row>
    <row r="2760" spans="1:13">
      <c r="A2760" s="82" t="s">
        <v>160</v>
      </c>
      <c r="B2760" s="13" t="s">
        <v>74</v>
      </c>
      <c r="C2760" s="13" t="s">
        <v>65</v>
      </c>
      <c r="D2760" s="13">
        <v>2015</v>
      </c>
      <c r="E2760" s="13">
        <v>2016</v>
      </c>
      <c r="F2760" s="13" t="s">
        <v>101</v>
      </c>
      <c r="G2760" s="23">
        <v>23249</v>
      </c>
      <c r="H2760" s="23">
        <v>44388</v>
      </c>
      <c r="I2760" s="45">
        <v>121001</v>
      </c>
      <c r="J2760" s="25">
        <v>0.95840000000000003</v>
      </c>
      <c r="K2760" s="25"/>
      <c r="L2760" s="25">
        <v>0</v>
      </c>
      <c r="M2760" s="25">
        <v>0</v>
      </c>
    </row>
    <row r="2761" spans="1:13">
      <c r="A2761" s="82" t="s">
        <v>161</v>
      </c>
      <c r="B2761" s="13" t="s">
        <v>74</v>
      </c>
      <c r="C2761" s="13" t="s">
        <v>65</v>
      </c>
      <c r="D2761" s="13">
        <v>2015</v>
      </c>
      <c r="E2761" s="13">
        <v>2016</v>
      </c>
      <c r="F2761" s="13" t="s">
        <v>101</v>
      </c>
      <c r="G2761" s="23">
        <v>20022</v>
      </c>
      <c r="H2761" s="23">
        <v>35691</v>
      </c>
      <c r="I2761" s="45">
        <v>126071</v>
      </c>
      <c r="J2761" s="25">
        <v>0.89049999999999996</v>
      </c>
      <c r="K2761" s="25"/>
      <c r="L2761" s="25">
        <v>0.16700000000000001</v>
      </c>
      <c r="M2761" s="25">
        <v>0</v>
      </c>
    </row>
    <row r="2762" spans="1:13">
      <c r="A2762" s="82" t="s">
        <v>162</v>
      </c>
      <c r="B2762" s="13" t="s">
        <v>75</v>
      </c>
      <c r="C2762" s="13" t="s">
        <v>65</v>
      </c>
      <c r="D2762" s="13">
        <v>2015</v>
      </c>
      <c r="E2762" s="13">
        <v>2016</v>
      </c>
      <c r="F2762" s="13" t="s">
        <v>101</v>
      </c>
      <c r="G2762" s="23">
        <v>43474</v>
      </c>
      <c r="H2762" s="23">
        <v>92379</v>
      </c>
      <c r="I2762" s="45">
        <v>235730</v>
      </c>
      <c r="J2762" s="25">
        <v>0.99050000000000005</v>
      </c>
      <c r="K2762" s="25"/>
      <c r="L2762" s="25">
        <v>0</v>
      </c>
      <c r="M2762" s="25">
        <v>3.4000000000000002E-2</v>
      </c>
    </row>
    <row r="2763" spans="1:13">
      <c r="A2763" s="82" t="s">
        <v>163</v>
      </c>
      <c r="B2763" s="13" t="s">
        <v>75</v>
      </c>
      <c r="C2763" s="13" t="s">
        <v>65</v>
      </c>
      <c r="D2763" s="13">
        <v>2015</v>
      </c>
      <c r="E2763" s="13">
        <v>2016</v>
      </c>
      <c r="F2763" s="13" t="s">
        <v>101</v>
      </c>
      <c r="G2763" s="23">
        <v>5739</v>
      </c>
      <c r="H2763" s="23">
        <v>13230</v>
      </c>
      <c r="I2763" s="45">
        <v>40943</v>
      </c>
      <c r="J2763" s="25">
        <v>0.99050000000000005</v>
      </c>
      <c r="K2763" s="25"/>
      <c r="L2763" s="25">
        <v>0.16700000000000001</v>
      </c>
      <c r="M2763" s="25">
        <v>0</v>
      </c>
    </row>
    <row r="2764" spans="1:13">
      <c r="A2764" s="82" t="s">
        <v>164</v>
      </c>
      <c r="B2764" s="13" t="s">
        <v>75</v>
      </c>
      <c r="C2764" s="13" t="s">
        <v>65</v>
      </c>
      <c r="D2764" s="13">
        <v>2015</v>
      </c>
      <c r="E2764" s="13">
        <v>2016</v>
      </c>
      <c r="F2764" s="13" t="s">
        <v>101</v>
      </c>
      <c r="G2764" s="23">
        <v>4815</v>
      </c>
      <c r="H2764" s="23">
        <v>10600</v>
      </c>
      <c r="I2764" s="45">
        <v>27241</v>
      </c>
      <c r="J2764" s="25">
        <v>0.97519999999999996</v>
      </c>
      <c r="K2764" s="25"/>
      <c r="L2764" s="25">
        <v>0.16700000000000001</v>
      </c>
      <c r="M2764" s="25">
        <v>0</v>
      </c>
    </row>
    <row r="2765" spans="1:13">
      <c r="A2765" s="82" t="s">
        <v>165</v>
      </c>
      <c r="B2765" s="13" t="s">
        <v>75</v>
      </c>
      <c r="C2765" s="13" t="s">
        <v>65</v>
      </c>
      <c r="D2765" s="13">
        <v>2015</v>
      </c>
      <c r="E2765" s="13">
        <v>2016</v>
      </c>
      <c r="F2765" s="13" t="s">
        <v>101</v>
      </c>
      <c r="G2765" s="23">
        <v>1052</v>
      </c>
      <c r="H2765" s="23">
        <v>1862</v>
      </c>
      <c r="I2765" s="45">
        <v>5048</v>
      </c>
      <c r="J2765" s="25">
        <v>0.92449999999999999</v>
      </c>
      <c r="K2765" s="25"/>
      <c r="L2765" s="25">
        <v>0.16700000000000001</v>
      </c>
      <c r="M2765" s="25">
        <v>0</v>
      </c>
    </row>
    <row r="2766" spans="1:13">
      <c r="A2766" s="82" t="s">
        <v>166</v>
      </c>
      <c r="B2766" s="13" t="s">
        <v>74</v>
      </c>
      <c r="C2766" s="13" t="s">
        <v>65</v>
      </c>
      <c r="D2766" s="13">
        <v>2015</v>
      </c>
      <c r="E2766" s="13">
        <v>2016</v>
      </c>
      <c r="F2766" s="13" t="s">
        <v>101</v>
      </c>
      <c r="G2766" s="23">
        <v>53356</v>
      </c>
      <c r="H2766" s="23">
        <v>125031</v>
      </c>
      <c r="I2766" s="45">
        <v>251252</v>
      </c>
      <c r="J2766" s="25">
        <v>0.98209999999999997</v>
      </c>
      <c r="K2766" s="25"/>
      <c r="L2766" s="25">
        <v>0</v>
      </c>
      <c r="M2766" s="25">
        <v>0</v>
      </c>
    </row>
    <row r="2767" spans="1:13">
      <c r="A2767" s="82" t="s">
        <v>167</v>
      </c>
      <c r="B2767" s="13" t="s">
        <v>75</v>
      </c>
      <c r="C2767" s="13" t="s">
        <v>65</v>
      </c>
      <c r="D2767" s="13">
        <v>2015</v>
      </c>
      <c r="E2767" s="13">
        <v>2016</v>
      </c>
      <c r="F2767" s="13" t="s">
        <v>101</v>
      </c>
      <c r="G2767" s="23">
        <v>3179</v>
      </c>
      <c r="H2767" s="23">
        <v>5707</v>
      </c>
      <c r="I2767" s="45">
        <v>14711</v>
      </c>
      <c r="J2767" s="25">
        <v>0.97119999999999995</v>
      </c>
      <c r="K2767" s="25"/>
      <c r="L2767" s="25">
        <v>0.16700000000000001</v>
      </c>
      <c r="M2767" s="25">
        <v>0</v>
      </c>
    </row>
    <row r="2768" spans="1:13">
      <c r="A2768" s="82" t="s">
        <v>168</v>
      </c>
      <c r="B2768" s="13" t="s">
        <v>74</v>
      </c>
      <c r="C2768" s="13" t="s">
        <v>65</v>
      </c>
      <c r="D2768" s="13">
        <v>2015</v>
      </c>
      <c r="E2768" s="13">
        <v>2016</v>
      </c>
      <c r="F2768" s="13" t="s">
        <v>101</v>
      </c>
      <c r="G2768" s="23">
        <v>37981</v>
      </c>
      <c r="H2768" s="23">
        <v>76720</v>
      </c>
      <c r="I2768" s="45">
        <v>232357</v>
      </c>
      <c r="J2768" s="25">
        <v>0.98609999999999998</v>
      </c>
      <c r="K2768" s="25"/>
      <c r="L2768" s="25">
        <v>0</v>
      </c>
      <c r="M2768" s="25">
        <v>0.1244</v>
      </c>
    </row>
    <row r="2769" spans="1:30">
      <c r="A2769" s="82" t="s">
        <v>169</v>
      </c>
      <c r="B2769" s="13" t="s">
        <v>74</v>
      </c>
      <c r="C2769" s="13" t="s">
        <v>65</v>
      </c>
      <c r="D2769" s="13">
        <v>2015</v>
      </c>
      <c r="E2769" s="13">
        <v>2016</v>
      </c>
      <c r="F2769" s="13" t="s">
        <v>101</v>
      </c>
      <c r="G2769" s="23">
        <v>10634</v>
      </c>
      <c r="H2769" s="23">
        <v>21088</v>
      </c>
      <c r="I2769" s="45">
        <v>57979</v>
      </c>
      <c r="J2769" s="25">
        <v>0.94920000000000004</v>
      </c>
      <c r="K2769" s="25"/>
      <c r="L2769" s="25">
        <v>0.16700000000000001</v>
      </c>
      <c r="M2769" s="25">
        <v>0</v>
      </c>
    </row>
    <row r="2770" spans="1:30">
      <c r="A2770" s="82" t="s">
        <v>170</v>
      </c>
      <c r="B2770" s="13" t="s">
        <v>75</v>
      </c>
      <c r="C2770" s="13" t="s">
        <v>65</v>
      </c>
      <c r="D2770" s="13">
        <v>2015</v>
      </c>
      <c r="E2770" s="13">
        <v>2016</v>
      </c>
      <c r="F2770" s="13" t="s">
        <v>101</v>
      </c>
      <c r="G2770" s="23">
        <v>6405</v>
      </c>
      <c r="H2770" s="23">
        <v>13868</v>
      </c>
      <c r="I2770" s="45">
        <v>31521</v>
      </c>
      <c r="J2770" s="25">
        <v>1</v>
      </c>
      <c r="K2770" s="25"/>
      <c r="L2770" s="25">
        <v>0.16700000000000001</v>
      </c>
      <c r="M2770" s="25">
        <v>0</v>
      </c>
    </row>
    <row r="2771" spans="1:30">
      <c r="A2771" s="48" t="s">
        <v>276</v>
      </c>
      <c r="B2771" s="13" t="s">
        <v>66</v>
      </c>
      <c r="C2771" s="13" t="s">
        <v>187</v>
      </c>
      <c r="D2771" s="13">
        <v>2015</v>
      </c>
      <c r="E2771" s="13">
        <v>2016</v>
      </c>
      <c r="F2771" s="13" t="s">
        <v>101</v>
      </c>
      <c r="G2771" s="110"/>
      <c r="H2771" s="110"/>
      <c r="I2771" s="110"/>
      <c r="J2771" s="111"/>
      <c r="K2771" s="111"/>
      <c r="L2771" s="25">
        <v>0.254</v>
      </c>
      <c r="M2771" s="25">
        <v>5.3999999999999999E-2</v>
      </c>
    </row>
    <row r="2772" spans="1:30">
      <c r="A2772" s="48" t="s">
        <v>171</v>
      </c>
      <c r="B2772" s="13" t="s">
        <v>66</v>
      </c>
      <c r="C2772" s="13" t="s">
        <v>187</v>
      </c>
      <c r="D2772" s="13">
        <v>2015</v>
      </c>
      <c r="E2772" s="13">
        <v>2016</v>
      </c>
      <c r="F2772" s="13" t="s">
        <v>101</v>
      </c>
      <c r="G2772" s="23">
        <v>2144145</v>
      </c>
      <c r="H2772" s="23">
        <v>4470592</v>
      </c>
      <c r="I2772" s="45">
        <v>13229335</v>
      </c>
      <c r="J2772" s="25">
        <v>0.97189999999999999</v>
      </c>
      <c r="K2772" s="25"/>
      <c r="L2772" s="25">
        <v>0.313</v>
      </c>
      <c r="M2772" s="25">
        <v>5.1900000000000002E-2</v>
      </c>
      <c r="N2772" s="13"/>
      <c r="O2772" s="13"/>
      <c r="P2772" s="13"/>
      <c r="Q2772" s="13"/>
      <c r="R2772" s="13"/>
      <c r="S2772" s="13"/>
      <c r="T2772" s="13"/>
      <c r="U2772" s="13"/>
      <c r="V2772" s="13"/>
      <c r="W2772" s="13"/>
      <c r="X2772" s="13"/>
      <c r="Y2772" s="13"/>
      <c r="Z2772" s="13"/>
      <c r="AA2772" s="13"/>
      <c r="AB2772" s="13"/>
      <c r="AC2772" s="13"/>
      <c r="AD2772" s="13"/>
    </row>
    <row r="2773" spans="1:30">
      <c r="A2773" s="48" t="s">
        <v>172</v>
      </c>
      <c r="B2773" s="13" t="s">
        <v>74</v>
      </c>
      <c r="C2773" s="13" t="s">
        <v>187</v>
      </c>
      <c r="D2773" s="13">
        <v>2015</v>
      </c>
      <c r="E2773" s="13">
        <v>2016</v>
      </c>
      <c r="F2773" s="13" t="s">
        <v>101</v>
      </c>
      <c r="G2773" s="23">
        <v>62107</v>
      </c>
      <c r="H2773" s="23">
        <v>121060</v>
      </c>
      <c r="I2773" s="45">
        <v>439836</v>
      </c>
      <c r="J2773" s="25">
        <v>0.89639999999999997</v>
      </c>
      <c r="K2773" s="25"/>
      <c r="L2773" s="25">
        <v>0.4</v>
      </c>
      <c r="M2773" s="25">
        <v>0</v>
      </c>
    </row>
    <row r="2774" spans="1:30">
      <c r="A2774" s="48" t="s">
        <v>173</v>
      </c>
      <c r="B2774" s="13" t="s">
        <v>75</v>
      </c>
      <c r="C2774" s="13" t="s">
        <v>187</v>
      </c>
      <c r="D2774" s="13">
        <v>2015</v>
      </c>
      <c r="E2774" s="13">
        <v>2016</v>
      </c>
      <c r="F2774" s="13" t="s">
        <v>101</v>
      </c>
      <c r="G2774" s="23">
        <v>100</v>
      </c>
      <c r="H2774" s="23">
        <v>167</v>
      </c>
      <c r="I2774" s="45">
        <v>359</v>
      </c>
      <c r="J2774" s="25">
        <v>1</v>
      </c>
      <c r="K2774" s="25"/>
      <c r="L2774" s="25">
        <v>0.19</v>
      </c>
      <c r="M2774" s="25">
        <v>1.52E-2</v>
      </c>
    </row>
    <row r="2775" spans="1:30">
      <c r="A2775" s="48" t="s">
        <v>174</v>
      </c>
      <c r="B2775" s="13" t="s">
        <v>75</v>
      </c>
      <c r="C2775" s="13" t="s">
        <v>187</v>
      </c>
      <c r="D2775" s="13">
        <v>2015</v>
      </c>
      <c r="E2775" s="13">
        <v>2016</v>
      </c>
      <c r="F2775" s="13" t="s">
        <v>101</v>
      </c>
      <c r="G2775" s="23">
        <v>1754</v>
      </c>
      <c r="H2775" s="23">
        <v>3342</v>
      </c>
      <c r="I2775" s="45">
        <v>8109</v>
      </c>
      <c r="J2775" s="25">
        <v>0.98780000000000001</v>
      </c>
      <c r="K2775" s="25"/>
      <c r="L2775" s="25">
        <v>0.19</v>
      </c>
      <c r="M2775" s="25">
        <v>1.52E-2</v>
      </c>
    </row>
    <row r="2776" spans="1:30">
      <c r="A2776" s="48" t="s">
        <v>175</v>
      </c>
      <c r="B2776" s="13" t="s">
        <v>75</v>
      </c>
      <c r="C2776" s="13" t="s">
        <v>187</v>
      </c>
      <c r="D2776" s="13">
        <v>2015</v>
      </c>
      <c r="E2776" s="13">
        <v>2016</v>
      </c>
      <c r="F2776" s="13" t="s">
        <v>101</v>
      </c>
      <c r="G2776" s="23">
        <v>16888</v>
      </c>
      <c r="H2776" s="23">
        <v>32252</v>
      </c>
      <c r="I2776" s="45">
        <v>82811</v>
      </c>
      <c r="J2776" s="25">
        <v>0.85609999999999997</v>
      </c>
      <c r="K2776" s="25"/>
      <c r="L2776" s="25">
        <v>0.19</v>
      </c>
      <c r="M2776" s="25">
        <v>1.52E-2</v>
      </c>
    </row>
    <row r="2777" spans="1:30">
      <c r="A2777" s="48" t="s">
        <v>176</v>
      </c>
      <c r="B2777" s="13" t="s">
        <v>75</v>
      </c>
      <c r="C2777" s="13" t="s">
        <v>187</v>
      </c>
      <c r="D2777" s="13">
        <v>2015</v>
      </c>
      <c r="E2777" s="13">
        <v>2016</v>
      </c>
      <c r="F2777" s="13" t="s">
        <v>101</v>
      </c>
      <c r="G2777" s="23">
        <v>2850</v>
      </c>
      <c r="H2777" s="23">
        <v>5291</v>
      </c>
      <c r="I2777" s="45">
        <v>11915</v>
      </c>
      <c r="J2777" s="25">
        <v>0.99119999999999997</v>
      </c>
      <c r="K2777" s="25"/>
      <c r="L2777" s="25">
        <v>0.19</v>
      </c>
      <c r="M2777" s="25">
        <v>1.52E-2</v>
      </c>
    </row>
    <row r="2778" spans="1:30">
      <c r="A2778" s="48" t="s">
        <v>177</v>
      </c>
      <c r="B2778" s="13" t="s">
        <v>75</v>
      </c>
      <c r="C2778" s="13" t="s">
        <v>187</v>
      </c>
      <c r="D2778" s="13">
        <v>2015</v>
      </c>
      <c r="E2778" s="13">
        <v>2016</v>
      </c>
      <c r="F2778" s="13" t="s">
        <v>101</v>
      </c>
      <c r="G2778" s="23">
        <v>591</v>
      </c>
      <c r="H2778" s="23">
        <v>1327</v>
      </c>
      <c r="I2778" s="45">
        <v>8786</v>
      </c>
      <c r="J2778" s="25">
        <v>1</v>
      </c>
      <c r="K2778" s="25"/>
      <c r="L2778" s="25">
        <v>0.19</v>
      </c>
      <c r="M2778" s="25">
        <v>1.52E-2</v>
      </c>
    </row>
    <row r="2779" spans="1:30">
      <c r="A2779" s="48" t="s">
        <v>178</v>
      </c>
      <c r="B2779" s="13" t="s">
        <v>74</v>
      </c>
      <c r="C2779" s="13" t="s">
        <v>187</v>
      </c>
      <c r="D2779" s="13">
        <v>2015</v>
      </c>
      <c r="E2779" s="13">
        <v>2016</v>
      </c>
      <c r="F2779" s="13" t="s">
        <v>101</v>
      </c>
      <c r="G2779" s="23">
        <v>35723</v>
      </c>
      <c r="H2779" s="23">
        <v>71729</v>
      </c>
      <c r="I2779" s="45">
        <v>272103</v>
      </c>
      <c r="J2779" s="25">
        <v>0.9466</v>
      </c>
      <c r="K2779" s="25"/>
      <c r="L2779" s="25">
        <v>0.5</v>
      </c>
      <c r="M2779" s="25">
        <v>4.8899999999999999E-2</v>
      </c>
    </row>
    <row r="2780" spans="1:30">
      <c r="A2780" s="48" t="s">
        <v>179</v>
      </c>
      <c r="B2780" s="13" t="s">
        <v>75</v>
      </c>
      <c r="C2780" s="13" t="s">
        <v>187</v>
      </c>
      <c r="D2780" s="13">
        <v>2015</v>
      </c>
      <c r="E2780" s="13">
        <v>2016</v>
      </c>
      <c r="F2780" s="13" t="s">
        <v>101</v>
      </c>
      <c r="G2780" s="23">
        <v>2581</v>
      </c>
      <c r="H2780" s="23">
        <v>5269</v>
      </c>
      <c r="I2780" s="45">
        <v>11732</v>
      </c>
      <c r="J2780" s="25">
        <v>1</v>
      </c>
      <c r="K2780" s="25"/>
      <c r="L2780" s="25">
        <v>0.19</v>
      </c>
      <c r="M2780" s="25">
        <v>1.52E-2</v>
      </c>
    </row>
    <row r="2781" spans="1:30">
      <c r="A2781" s="48" t="s">
        <v>180</v>
      </c>
      <c r="B2781" s="13" t="s">
        <v>75</v>
      </c>
      <c r="C2781" s="13" t="s">
        <v>187</v>
      </c>
      <c r="D2781" s="13">
        <v>2015</v>
      </c>
      <c r="E2781" s="13">
        <v>2016</v>
      </c>
      <c r="F2781" s="13" t="s">
        <v>101</v>
      </c>
      <c r="G2781" s="23">
        <v>7177</v>
      </c>
      <c r="H2781" s="23">
        <v>12846</v>
      </c>
      <c r="I2781" s="45">
        <v>38057</v>
      </c>
      <c r="J2781" s="25">
        <v>0.99680000000000002</v>
      </c>
      <c r="K2781" s="25"/>
      <c r="L2781" s="25">
        <v>0.19</v>
      </c>
      <c r="M2781" s="25">
        <v>1.52E-2</v>
      </c>
    </row>
    <row r="2782" spans="1:30">
      <c r="A2782" s="82" t="s">
        <v>122</v>
      </c>
      <c r="B2782" s="13" t="s">
        <v>74</v>
      </c>
      <c r="C2782" s="13" t="s">
        <v>187</v>
      </c>
      <c r="D2782" s="13">
        <v>2015</v>
      </c>
      <c r="E2782" s="13">
        <v>2016</v>
      </c>
      <c r="F2782" s="13" t="s">
        <v>101</v>
      </c>
      <c r="G2782" s="23">
        <v>98096</v>
      </c>
      <c r="H2782" s="23">
        <v>227596</v>
      </c>
      <c r="I2782" s="45">
        <v>484650</v>
      </c>
      <c r="J2782" s="25">
        <v>0.95730000000000004</v>
      </c>
      <c r="K2782" s="25"/>
      <c r="L2782" s="25">
        <v>0.66700000000000004</v>
      </c>
      <c r="M2782" s="25">
        <v>3.8600000000000002E-2</v>
      </c>
    </row>
    <row r="2783" spans="1:30">
      <c r="A2783" s="82" t="s">
        <v>123</v>
      </c>
      <c r="B2783" s="13" t="s">
        <v>75</v>
      </c>
      <c r="C2783" s="13" t="s">
        <v>187</v>
      </c>
      <c r="D2783" s="13">
        <v>2015</v>
      </c>
      <c r="E2783" s="13">
        <v>2016</v>
      </c>
      <c r="F2783" s="13" t="s">
        <v>101</v>
      </c>
      <c r="G2783" s="23">
        <v>1486</v>
      </c>
      <c r="H2783" s="23">
        <v>3469</v>
      </c>
      <c r="I2783" s="45">
        <v>11887</v>
      </c>
      <c r="J2783" s="25">
        <v>1</v>
      </c>
      <c r="K2783" s="25"/>
      <c r="L2783" s="25">
        <v>0.19</v>
      </c>
      <c r="M2783" s="25">
        <v>1.52E-2</v>
      </c>
    </row>
    <row r="2784" spans="1:30">
      <c r="A2784" s="82" t="s">
        <v>124</v>
      </c>
      <c r="B2784" s="13" t="s">
        <v>75</v>
      </c>
      <c r="C2784" s="13" t="s">
        <v>187</v>
      </c>
      <c r="D2784" s="13">
        <v>2015</v>
      </c>
      <c r="E2784" s="13">
        <v>2016</v>
      </c>
      <c r="F2784" s="13" t="s">
        <v>101</v>
      </c>
      <c r="G2784" s="23">
        <v>12326</v>
      </c>
      <c r="H2784" s="23">
        <v>21260</v>
      </c>
      <c r="I2784" s="45">
        <v>52240</v>
      </c>
      <c r="J2784" s="25">
        <v>0.99380000000000002</v>
      </c>
      <c r="K2784" s="25"/>
      <c r="L2784" s="25">
        <v>0.19</v>
      </c>
      <c r="M2784" s="25">
        <v>1.52E-2</v>
      </c>
    </row>
    <row r="2785" spans="1:13">
      <c r="A2785" s="82" t="s">
        <v>125</v>
      </c>
      <c r="B2785" s="13" t="s">
        <v>75</v>
      </c>
      <c r="C2785" s="13" t="s">
        <v>187</v>
      </c>
      <c r="D2785" s="13">
        <v>2015</v>
      </c>
      <c r="E2785" s="13">
        <v>2016</v>
      </c>
      <c r="F2785" s="13" t="s">
        <v>101</v>
      </c>
      <c r="G2785" s="23">
        <v>17749</v>
      </c>
      <c r="H2785" s="23">
        <v>44232</v>
      </c>
      <c r="I2785" s="45">
        <v>92849</v>
      </c>
      <c r="J2785" s="25">
        <v>0.95379999999999998</v>
      </c>
      <c r="K2785" s="25"/>
      <c r="L2785" s="25">
        <v>0.19</v>
      </c>
      <c r="M2785" s="25">
        <v>1.52E-2</v>
      </c>
    </row>
    <row r="2786" spans="1:13">
      <c r="A2786" s="82" t="s">
        <v>126</v>
      </c>
      <c r="B2786" s="13" t="s">
        <v>75</v>
      </c>
      <c r="C2786" s="13" t="s">
        <v>187</v>
      </c>
      <c r="D2786" s="13">
        <v>2015</v>
      </c>
      <c r="E2786" s="13">
        <v>2016</v>
      </c>
      <c r="F2786" s="13" t="s">
        <v>101</v>
      </c>
      <c r="G2786" s="23">
        <v>1068</v>
      </c>
      <c r="H2786" s="23">
        <v>2098</v>
      </c>
      <c r="I2786" s="45">
        <v>5602</v>
      </c>
      <c r="J2786" s="25">
        <v>1</v>
      </c>
      <c r="K2786" s="25"/>
      <c r="L2786" s="25">
        <v>0.19</v>
      </c>
      <c r="M2786" s="25">
        <v>1.52E-2</v>
      </c>
    </row>
    <row r="2787" spans="1:13">
      <c r="A2787" s="82" t="s">
        <v>127</v>
      </c>
      <c r="B2787" s="13" t="s">
        <v>75</v>
      </c>
      <c r="C2787" s="13" t="s">
        <v>187</v>
      </c>
      <c r="D2787" s="13">
        <v>2015</v>
      </c>
      <c r="E2787" s="13">
        <v>2016</v>
      </c>
      <c r="F2787" s="13" t="s">
        <v>101</v>
      </c>
      <c r="G2787" s="23">
        <v>72549</v>
      </c>
      <c r="H2787" s="23">
        <v>166008</v>
      </c>
      <c r="I2787" s="45">
        <v>393339</v>
      </c>
      <c r="J2787" s="25">
        <v>0.99690000000000001</v>
      </c>
      <c r="K2787" s="25"/>
      <c r="L2787" s="25">
        <v>0.2</v>
      </c>
      <c r="M2787" s="25">
        <v>0</v>
      </c>
    </row>
    <row r="2788" spans="1:13">
      <c r="A2788" s="82" t="s">
        <v>128</v>
      </c>
      <c r="B2788" s="13" t="s">
        <v>75</v>
      </c>
      <c r="C2788" s="13" t="s">
        <v>187</v>
      </c>
      <c r="D2788" s="13">
        <v>2015</v>
      </c>
      <c r="E2788" s="13">
        <v>2016</v>
      </c>
      <c r="F2788" s="13" t="s">
        <v>101</v>
      </c>
      <c r="G2788" s="23">
        <v>10754</v>
      </c>
      <c r="H2788" s="23">
        <v>24722</v>
      </c>
      <c r="I2788" s="45">
        <v>56034</v>
      </c>
      <c r="J2788" s="25">
        <v>0.99619999999999997</v>
      </c>
      <c r="K2788" s="25"/>
      <c r="L2788" s="25">
        <v>0.19</v>
      </c>
      <c r="M2788" s="25">
        <v>1.52E-2</v>
      </c>
    </row>
    <row r="2789" spans="1:13">
      <c r="A2789" s="82" t="s">
        <v>129</v>
      </c>
      <c r="B2789" s="13" t="s">
        <v>75</v>
      </c>
      <c r="C2789" s="13" t="s">
        <v>187</v>
      </c>
      <c r="D2789" s="13">
        <v>2015</v>
      </c>
      <c r="E2789" s="13">
        <v>2016</v>
      </c>
      <c r="F2789" s="13" t="s">
        <v>101</v>
      </c>
      <c r="G2789" s="23">
        <v>6576</v>
      </c>
      <c r="H2789" s="23">
        <v>12587</v>
      </c>
      <c r="I2789" s="45">
        <v>30743</v>
      </c>
      <c r="J2789" s="25">
        <v>0.9667</v>
      </c>
      <c r="K2789" s="25"/>
      <c r="L2789" s="25">
        <v>0.19</v>
      </c>
      <c r="M2789" s="25">
        <v>1.52E-2</v>
      </c>
    </row>
    <row r="2790" spans="1:13">
      <c r="A2790" s="82" t="s">
        <v>130</v>
      </c>
      <c r="B2790" s="13" t="s">
        <v>75</v>
      </c>
      <c r="C2790" s="13" t="s">
        <v>187</v>
      </c>
      <c r="D2790" s="13">
        <v>2015</v>
      </c>
      <c r="E2790" s="13">
        <v>2016</v>
      </c>
      <c r="F2790" s="13" t="s">
        <v>101</v>
      </c>
      <c r="G2790" s="23">
        <v>1530</v>
      </c>
      <c r="H2790" s="23">
        <v>3144</v>
      </c>
      <c r="I2790" s="45">
        <v>7848</v>
      </c>
      <c r="J2790" s="25">
        <v>0.81079999999999997</v>
      </c>
      <c r="K2790" s="25"/>
      <c r="L2790" s="25">
        <v>0.19</v>
      </c>
      <c r="M2790" s="25">
        <v>1.52E-2</v>
      </c>
    </row>
    <row r="2791" spans="1:13">
      <c r="A2791" s="82" t="s">
        <v>131</v>
      </c>
      <c r="B2791" s="13" t="s">
        <v>76</v>
      </c>
      <c r="C2791" s="13" t="s">
        <v>187</v>
      </c>
      <c r="D2791" s="13">
        <v>2015</v>
      </c>
      <c r="E2791" s="13">
        <v>2016</v>
      </c>
      <c r="F2791" s="13" t="s">
        <v>101</v>
      </c>
      <c r="G2791" s="23">
        <v>582753</v>
      </c>
      <c r="H2791" s="23">
        <v>1166435</v>
      </c>
      <c r="I2791" s="45">
        <v>3935786</v>
      </c>
      <c r="J2791" s="25">
        <v>0.96289999999999998</v>
      </c>
      <c r="K2791" s="25"/>
      <c r="L2791" s="25">
        <v>0.42899999999999999</v>
      </c>
      <c r="M2791" s="25">
        <v>3.5400000000000001E-2</v>
      </c>
    </row>
    <row r="2792" spans="1:13">
      <c r="A2792" s="82" t="s">
        <v>132</v>
      </c>
      <c r="B2792" s="13" t="s">
        <v>75</v>
      </c>
      <c r="C2792" s="13" t="s">
        <v>187</v>
      </c>
      <c r="D2792" s="13">
        <v>2015</v>
      </c>
      <c r="E2792" s="13">
        <v>2016</v>
      </c>
      <c r="F2792" s="13" t="s">
        <v>101</v>
      </c>
      <c r="G2792" s="23">
        <v>12146</v>
      </c>
      <c r="H2792" s="23">
        <v>29745</v>
      </c>
      <c r="I2792" s="45">
        <v>69495</v>
      </c>
      <c r="J2792" s="25">
        <v>0.99809999999999999</v>
      </c>
      <c r="K2792" s="25"/>
      <c r="L2792" s="25">
        <v>0.19</v>
      </c>
      <c r="M2792" s="25">
        <v>1.52E-2</v>
      </c>
    </row>
    <row r="2793" spans="1:13">
      <c r="A2793" s="82" t="s">
        <v>133</v>
      </c>
      <c r="B2793" s="13" t="s">
        <v>75</v>
      </c>
      <c r="C2793" s="13" t="s">
        <v>187</v>
      </c>
      <c r="D2793" s="13">
        <v>2015</v>
      </c>
      <c r="E2793" s="13">
        <v>2016</v>
      </c>
      <c r="F2793" s="13" t="s">
        <v>101</v>
      </c>
      <c r="G2793" s="23">
        <v>6435</v>
      </c>
      <c r="H2793" s="23">
        <v>10597</v>
      </c>
      <c r="I2793" s="45">
        <v>43921</v>
      </c>
      <c r="J2793" s="25">
        <v>0.99209999999999998</v>
      </c>
      <c r="K2793" s="25"/>
      <c r="L2793" s="25">
        <v>0.19</v>
      </c>
      <c r="M2793" s="25">
        <v>1.52E-2</v>
      </c>
    </row>
    <row r="2794" spans="1:13">
      <c r="A2794" s="82" t="s">
        <v>134</v>
      </c>
      <c r="B2794" s="13" t="s">
        <v>75</v>
      </c>
      <c r="C2794" s="13" t="s">
        <v>187</v>
      </c>
      <c r="D2794" s="13">
        <v>2015</v>
      </c>
      <c r="E2794" s="13">
        <v>2016</v>
      </c>
      <c r="F2794" s="13" t="s">
        <v>101</v>
      </c>
      <c r="G2794" s="23">
        <v>1102</v>
      </c>
      <c r="H2794" s="23">
        <v>2064</v>
      </c>
      <c r="I2794" s="45">
        <v>4775</v>
      </c>
      <c r="J2794" s="25">
        <v>0.96879999999999999</v>
      </c>
      <c r="K2794" s="25"/>
      <c r="L2794" s="25">
        <v>0.19</v>
      </c>
      <c r="M2794" s="25">
        <v>1.52E-2</v>
      </c>
    </row>
    <row r="2795" spans="1:13">
      <c r="A2795" s="82" t="s">
        <v>135</v>
      </c>
      <c r="B2795" s="13" t="s">
        <v>75</v>
      </c>
      <c r="C2795" s="13" t="s">
        <v>187</v>
      </c>
      <c r="D2795" s="13">
        <v>2015</v>
      </c>
      <c r="E2795" s="13">
        <v>2016</v>
      </c>
      <c r="F2795" s="13" t="s">
        <v>101</v>
      </c>
      <c r="G2795" s="23">
        <v>7076</v>
      </c>
      <c r="H2795" s="23">
        <v>13323</v>
      </c>
      <c r="I2795" s="45">
        <v>40517</v>
      </c>
      <c r="J2795" s="25">
        <v>1</v>
      </c>
      <c r="K2795" s="25"/>
      <c r="L2795" s="25">
        <v>0.19</v>
      </c>
      <c r="M2795" s="25">
        <v>1.52E-2</v>
      </c>
    </row>
    <row r="2796" spans="1:13">
      <c r="A2796" s="82" t="s">
        <v>136</v>
      </c>
      <c r="B2796" s="13" t="s">
        <v>75</v>
      </c>
      <c r="C2796" s="13" t="s">
        <v>187</v>
      </c>
      <c r="D2796" s="13">
        <v>2015</v>
      </c>
      <c r="E2796" s="13">
        <v>2016</v>
      </c>
      <c r="F2796" s="13" t="s">
        <v>101</v>
      </c>
      <c r="G2796" s="23">
        <v>25017</v>
      </c>
      <c r="H2796" s="23">
        <v>57814</v>
      </c>
      <c r="I2796" s="45">
        <v>138325</v>
      </c>
      <c r="J2796" s="25">
        <v>1</v>
      </c>
      <c r="K2796" s="25"/>
      <c r="L2796" s="25">
        <v>0</v>
      </c>
      <c r="M2796" s="25">
        <v>9.7000000000000003E-3</v>
      </c>
    </row>
    <row r="2797" spans="1:13">
      <c r="A2797" s="82" t="s">
        <v>137</v>
      </c>
      <c r="B2797" s="13" t="s">
        <v>75</v>
      </c>
      <c r="C2797" s="13" t="s">
        <v>187</v>
      </c>
      <c r="D2797" s="13">
        <v>2015</v>
      </c>
      <c r="E2797" s="13">
        <v>2016</v>
      </c>
      <c r="F2797" s="13" t="s">
        <v>101</v>
      </c>
      <c r="G2797" s="23">
        <v>458</v>
      </c>
      <c r="H2797" s="23">
        <v>998</v>
      </c>
      <c r="I2797" s="45">
        <v>3111</v>
      </c>
      <c r="J2797" s="25">
        <v>1</v>
      </c>
      <c r="K2797" s="25"/>
      <c r="L2797" s="25">
        <v>0.19</v>
      </c>
      <c r="M2797" s="25">
        <v>1.52E-2</v>
      </c>
    </row>
    <row r="2798" spans="1:13">
      <c r="A2798" s="82" t="s">
        <v>138</v>
      </c>
      <c r="B2798" s="13" t="s">
        <v>75</v>
      </c>
      <c r="C2798" s="13" t="s">
        <v>187</v>
      </c>
      <c r="D2798" s="13">
        <v>2015</v>
      </c>
      <c r="E2798" s="13">
        <v>2016</v>
      </c>
      <c r="F2798" s="13" t="s">
        <v>101</v>
      </c>
      <c r="G2798" s="23">
        <v>444</v>
      </c>
      <c r="H2798" s="23">
        <v>775</v>
      </c>
      <c r="I2798" s="45">
        <v>3653</v>
      </c>
      <c r="J2798" s="25">
        <v>1</v>
      </c>
      <c r="K2798" s="25"/>
      <c r="L2798" s="25">
        <v>0.19</v>
      </c>
      <c r="M2798" s="25">
        <v>1.52E-2</v>
      </c>
    </row>
    <row r="2799" spans="1:13">
      <c r="A2799" s="82" t="s">
        <v>139</v>
      </c>
      <c r="B2799" s="13" t="s">
        <v>75</v>
      </c>
      <c r="C2799" s="13" t="s">
        <v>187</v>
      </c>
      <c r="D2799" s="13">
        <v>2015</v>
      </c>
      <c r="E2799" s="13">
        <v>2016</v>
      </c>
      <c r="F2799" s="13" t="s">
        <v>101</v>
      </c>
      <c r="G2799" s="23">
        <v>21882</v>
      </c>
      <c r="H2799" s="23">
        <v>48437</v>
      </c>
      <c r="I2799" s="45">
        <v>175534</v>
      </c>
      <c r="J2799" s="25">
        <v>0.99870000000000003</v>
      </c>
      <c r="K2799" s="25"/>
      <c r="L2799" s="25">
        <v>0</v>
      </c>
      <c r="M2799" s="25">
        <v>9.1499999999999998E-2</v>
      </c>
    </row>
    <row r="2800" spans="1:13">
      <c r="A2800" s="82" t="s">
        <v>140</v>
      </c>
      <c r="B2800" s="13" t="s">
        <v>75</v>
      </c>
      <c r="C2800" s="13" t="s">
        <v>187</v>
      </c>
      <c r="D2800" s="13">
        <v>2015</v>
      </c>
      <c r="E2800" s="13">
        <v>2016</v>
      </c>
      <c r="F2800" s="13" t="s">
        <v>101</v>
      </c>
      <c r="G2800" s="23">
        <v>3645</v>
      </c>
      <c r="H2800" s="23">
        <v>7512</v>
      </c>
      <c r="I2800" s="45">
        <v>31832</v>
      </c>
      <c r="J2800" s="25">
        <v>0.94379999999999997</v>
      </c>
      <c r="K2800" s="25"/>
      <c r="L2800" s="25">
        <v>0.19</v>
      </c>
      <c r="M2800" s="25">
        <v>1.52E-2</v>
      </c>
    </row>
    <row r="2801" spans="1:13">
      <c r="A2801" s="82" t="s">
        <v>141</v>
      </c>
      <c r="B2801" s="13" t="s">
        <v>75</v>
      </c>
      <c r="C2801" s="13" t="s">
        <v>187</v>
      </c>
      <c r="D2801" s="13">
        <v>2015</v>
      </c>
      <c r="E2801" s="13">
        <v>2016</v>
      </c>
      <c r="F2801" s="13" t="s">
        <v>101</v>
      </c>
      <c r="G2801" s="23">
        <v>4277</v>
      </c>
      <c r="H2801" s="23">
        <v>7728</v>
      </c>
      <c r="I2801" s="45">
        <v>24712</v>
      </c>
      <c r="J2801" s="25">
        <v>1</v>
      </c>
      <c r="K2801" s="25"/>
      <c r="L2801" s="25">
        <v>0.19</v>
      </c>
      <c r="M2801" s="25">
        <v>1.52E-2</v>
      </c>
    </row>
    <row r="2802" spans="1:13">
      <c r="A2802" s="82" t="s">
        <v>142</v>
      </c>
      <c r="B2802" s="13" t="s">
        <v>74</v>
      </c>
      <c r="C2802" s="13" t="s">
        <v>187</v>
      </c>
      <c r="D2802" s="13">
        <v>2015</v>
      </c>
      <c r="E2802" s="13">
        <v>2016</v>
      </c>
      <c r="F2802" s="13" t="s">
        <v>101</v>
      </c>
      <c r="G2802" s="23">
        <v>124784</v>
      </c>
      <c r="H2802" s="23">
        <v>260268</v>
      </c>
      <c r="I2802" s="45">
        <v>898965</v>
      </c>
      <c r="J2802" s="25">
        <v>0.98629999999999995</v>
      </c>
      <c r="K2802" s="25"/>
      <c r="L2802" s="25">
        <v>0.5</v>
      </c>
      <c r="M2802" s="25">
        <v>2.9600000000000001E-2</v>
      </c>
    </row>
    <row r="2803" spans="1:13">
      <c r="A2803" s="82" t="s">
        <v>143</v>
      </c>
      <c r="B2803" s="13" t="s">
        <v>74</v>
      </c>
      <c r="C2803" s="13" t="s">
        <v>187</v>
      </c>
      <c r="D2803" s="13">
        <v>2015</v>
      </c>
      <c r="E2803" s="13">
        <v>2016</v>
      </c>
      <c r="F2803" s="13" t="s">
        <v>101</v>
      </c>
      <c r="G2803" s="23">
        <v>9321</v>
      </c>
      <c r="H2803" s="23">
        <v>17990</v>
      </c>
      <c r="I2803" s="45">
        <v>64216</v>
      </c>
      <c r="J2803" s="25">
        <v>0.94610000000000005</v>
      </c>
      <c r="K2803" s="25"/>
      <c r="L2803" s="25">
        <v>0.19</v>
      </c>
      <c r="M2803" s="25">
        <v>1.52E-2</v>
      </c>
    </row>
    <row r="2804" spans="1:13">
      <c r="A2804" s="82" t="s">
        <v>144</v>
      </c>
      <c r="B2804" s="13" t="s">
        <v>75</v>
      </c>
      <c r="C2804" s="13" t="s">
        <v>187</v>
      </c>
      <c r="D2804" s="13">
        <v>2015</v>
      </c>
      <c r="E2804" s="13">
        <v>2016</v>
      </c>
      <c r="F2804" s="13" t="s">
        <v>101</v>
      </c>
      <c r="G2804" s="23">
        <v>1116</v>
      </c>
      <c r="H2804" s="23">
        <v>2070</v>
      </c>
      <c r="I2804" s="45">
        <v>5906</v>
      </c>
      <c r="J2804" s="25">
        <v>1</v>
      </c>
      <c r="K2804" s="25"/>
      <c r="L2804" s="25">
        <v>0.19</v>
      </c>
      <c r="M2804" s="25">
        <v>1.52E-2</v>
      </c>
    </row>
    <row r="2805" spans="1:13">
      <c r="A2805" s="82" t="s">
        <v>145</v>
      </c>
      <c r="B2805" s="13" t="s">
        <v>75</v>
      </c>
      <c r="C2805" s="13" t="s">
        <v>187</v>
      </c>
      <c r="D2805" s="13">
        <v>2015</v>
      </c>
      <c r="E2805" s="13">
        <v>2016</v>
      </c>
      <c r="F2805" s="13" t="s">
        <v>101</v>
      </c>
      <c r="G2805" s="23">
        <v>131692</v>
      </c>
      <c r="H2805" s="23">
        <v>297486</v>
      </c>
      <c r="I2805" s="45">
        <v>814888</v>
      </c>
      <c r="J2805" s="25">
        <v>0.99490000000000001</v>
      </c>
      <c r="K2805" s="25"/>
      <c r="L2805" s="25">
        <v>0.3</v>
      </c>
      <c r="M2805" s="25">
        <v>6.0900000000000003E-2</v>
      </c>
    </row>
    <row r="2806" spans="1:13">
      <c r="A2806" s="82" t="s">
        <v>146</v>
      </c>
      <c r="B2806" s="13" t="s">
        <v>74</v>
      </c>
      <c r="C2806" s="13" t="s">
        <v>187</v>
      </c>
      <c r="D2806" s="13">
        <v>2015</v>
      </c>
      <c r="E2806" s="13">
        <v>2016</v>
      </c>
      <c r="F2806" s="13" t="s">
        <v>101</v>
      </c>
      <c r="G2806" s="23">
        <v>104809</v>
      </c>
      <c r="H2806" s="23">
        <v>219954</v>
      </c>
      <c r="I2806" s="45">
        <v>550835</v>
      </c>
      <c r="J2806" s="25">
        <v>0.98519999999999996</v>
      </c>
      <c r="K2806" s="25"/>
      <c r="L2806" s="25">
        <v>0.125</v>
      </c>
      <c r="M2806" s="25">
        <v>2.6800000000000001E-2</v>
      </c>
    </row>
    <row r="2807" spans="1:13">
      <c r="A2807" s="82" t="s">
        <v>147</v>
      </c>
      <c r="B2807" s="13" t="s">
        <v>75</v>
      </c>
      <c r="C2807" s="13" t="s">
        <v>187</v>
      </c>
      <c r="D2807" s="13">
        <v>2015</v>
      </c>
      <c r="E2807" s="13">
        <v>2016</v>
      </c>
      <c r="F2807" s="13" t="s">
        <v>101</v>
      </c>
      <c r="G2807" s="23">
        <v>2639</v>
      </c>
      <c r="H2807" s="23">
        <v>5892</v>
      </c>
      <c r="I2807" s="45">
        <v>18216</v>
      </c>
      <c r="J2807" s="25">
        <v>1</v>
      </c>
      <c r="K2807" s="25"/>
      <c r="L2807" s="25">
        <v>0.19</v>
      </c>
      <c r="M2807" s="25">
        <v>1.52E-2</v>
      </c>
    </row>
    <row r="2808" spans="1:13">
      <c r="A2808" s="82" t="s">
        <v>148</v>
      </c>
      <c r="B2808" s="13" t="s">
        <v>75</v>
      </c>
      <c r="C2808" s="13" t="s">
        <v>187</v>
      </c>
      <c r="D2808" s="13">
        <v>2015</v>
      </c>
      <c r="E2808" s="13">
        <v>2016</v>
      </c>
      <c r="F2808" s="13" t="s">
        <v>101</v>
      </c>
      <c r="G2808" s="23">
        <v>182434</v>
      </c>
      <c r="H2808" s="23">
        <v>403091</v>
      </c>
      <c r="I2808" s="45">
        <v>860968</v>
      </c>
      <c r="J2808" s="25">
        <v>0.99909999999999999</v>
      </c>
      <c r="K2808" s="25"/>
      <c r="L2808" s="25">
        <v>0</v>
      </c>
      <c r="M2808" s="25">
        <v>1.2E-2</v>
      </c>
    </row>
    <row r="2809" spans="1:13">
      <c r="A2809" s="82" t="s">
        <v>149</v>
      </c>
      <c r="B2809" s="13" t="s">
        <v>74</v>
      </c>
      <c r="C2809" s="13" t="s">
        <v>187</v>
      </c>
      <c r="D2809" s="13">
        <v>2015</v>
      </c>
      <c r="E2809" s="13">
        <v>2016</v>
      </c>
      <c r="F2809" s="13" t="s">
        <v>101</v>
      </c>
      <c r="G2809" s="23">
        <v>144356</v>
      </c>
      <c r="H2809" s="23">
        <v>293810</v>
      </c>
      <c r="I2809" s="45">
        <v>891042</v>
      </c>
      <c r="J2809" s="25">
        <v>0.95579999999999998</v>
      </c>
      <c r="K2809" s="25"/>
      <c r="L2809" s="25">
        <v>0.38500000000000001</v>
      </c>
      <c r="M2809" s="25">
        <v>2.8999999999999998E-3</v>
      </c>
    </row>
    <row r="2810" spans="1:13">
      <c r="A2810" s="82" t="s">
        <v>150</v>
      </c>
      <c r="B2810" s="13" t="s">
        <v>74</v>
      </c>
      <c r="C2810" s="13" t="s">
        <v>187</v>
      </c>
      <c r="D2810" s="13">
        <v>2015</v>
      </c>
      <c r="E2810" s="13">
        <v>2016</v>
      </c>
      <c r="F2810" s="13" t="s">
        <v>101</v>
      </c>
      <c r="G2810" s="23">
        <v>34501</v>
      </c>
      <c r="H2810" s="23">
        <v>52906</v>
      </c>
      <c r="I2810" s="45">
        <v>229096</v>
      </c>
      <c r="J2810" s="25">
        <v>0.96909999999999996</v>
      </c>
      <c r="K2810" s="25"/>
      <c r="L2810" s="25">
        <v>1</v>
      </c>
      <c r="M2810" s="25">
        <v>1.61E-2</v>
      </c>
    </row>
    <row r="2811" spans="1:13">
      <c r="A2811" s="82" t="s">
        <v>151</v>
      </c>
      <c r="B2811" s="13" t="s">
        <v>75</v>
      </c>
      <c r="C2811" s="13" t="s">
        <v>187</v>
      </c>
      <c r="D2811" s="13">
        <v>2015</v>
      </c>
      <c r="E2811" s="13">
        <v>2016</v>
      </c>
      <c r="F2811" s="13" t="s">
        <v>101</v>
      </c>
      <c r="G2811" s="23">
        <v>52970</v>
      </c>
      <c r="H2811" s="23">
        <v>120132</v>
      </c>
      <c r="I2811" s="45">
        <v>294534</v>
      </c>
      <c r="J2811" s="25">
        <v>0.98270000000000002</v>
      </c>
      <c r="K2811" s="25"/>
      <c r="L2811" s="25">
        <v>0</v>
      </c>
      <c r="M2811" s="25">
        <v>3.6499999999999998E-2</v>
      </c>
    </row>
    <row r="2812" spans="1:13">
      <c r="A2812" s="82" t="s">
        <v>152</v>
      </c>
      <c r="B2812" s="13" t="s">
        <v>74</v>
      </c>
      <c r="C2812" s="13" t="s">
        <v>187</v>
      </c>
      <c r="D2812" s="13">
        <v>2015</v>
      </c>
      <c r="E2812" s="13">
        <v>2016</v>
      </c>
      <c r="F2812" s="13" t="s">
        <v>101</v>
      </c>
      <c r="G2812" s="23">
        <v>10132</v>
      </c>
      <c r="H2812" s="23">
        <v>18711</v>
      </c>
      <c r="I2812" s="45">
        <v>61690</v>
      </c>
      <c r="J2812" s="25">
        <v>0.96089999999999998</v>
      </c>
      <c r="K2812" s="25"/>
      <c r="L2812" s="25">
        <v>0.19</v>
      </c>
      <c r="M2812" s="25">
        <v>1.52E-2</v>
      </c>
    </row>
    <row r="2813" spans="1:13">
      <c r="A2813" s="82" t="s">
        <v>153</v>
      </c>
      <c r="B2813" s="13" t="s">
        <v>74</v>
      </c>
      <c r="C2813" s="13" t="s">
        <v>187</v>
      </c>
      <c r="D2813" s="13">
        <v>2015</v>
      </c>
      <c r="E2813" s="13">
        <v>2016</v>
      </c>
      <c r="F2813" s="13" t="s">
        <v>101</v>
      </c>
      <c r="G2813" s="23">
        <v>16066</v>
      </c>
      <c r="H2813" s="23">
        <v>31425</v>
      </c>
      <c r="I2813" s="45">
        <v>156338</v>
      </c>
      <c r="J2813" s="25">
        <v>0.95879999999999999</v>
      </c>
      <c r="K2813" s="25"/>
      <c r="L2813" s="25">
        <v>0.19</v>
      </c>
      <c r="M2813" s="25">
        <v>1.52E-2</v>
      </c>
    </row>
    <row r="2814" spans="1:13">
      <c r="A2814" s="82" t="s">
        <v>154</v>
      </c>
      <c r="B2814" s="13" t="s">
        <v>74</v>
      </c>
      <c r="C2814" s="13" t="s">
        <v>187</v>
      </c>
      <c r="D2814" s="13">
        <v>2015</v>
      </c>
      <c r="E2814" s="13">
        <v>2016</v>
      </c>
      <c r="F2814" s="13" t="s">
        <v>101</v>
      </c>
      <c r="G2814" s="23">
        <v>17766</v>
      </c>
      <c r="H2814" s="23">
        <v>37437</v>
      </c>
      <c r="I2814" s="45">
        <v>140175</v>
      </c>
      <c r="J2814" s="25">
        <v>0.9597</v>
      </c>
      <c r="K2814" s="25"/>
      <c r="L2814" s="25">
        <v>0.19</v>
      </c>
      <c r="M2814" s="25">
        <v>1.52E-2</v>
      </c>
    </row>
    <row r="2815" spans="1:13">
      <c r="A2815" s="82" t="s">
        <v>155</v>
      </c>
      <c r="B2815" s="13" t="s">
        <v>74</v>
      </c>
      <c r="C2815" s="13" t="s">
        <v>187</v>
      </c>
      <c r="D2815" s="13">
        <v>2015</v>
      </c>
      <c r="E2815" s="13">
        <v>2016</v>
      </c>
      <c r="F2815" s="13" t="s">
        <v>101</v>
      </c>
      <c r="G2815" s="23">
        <v>54674</v>
      </c>
      <c r="H2815" s="23">
        <v>108498</v>
      </c>
      <c r="I2815" s="45">
        <v>447431</v>
      </c>
      <c r="J2815" s="25">
        <v>0.98799999999999999</v>
      </c>
      <c r="K2815" s="25"/>
      <c r="L2815" s="25">
        <v>0.25</v>
      </c>
      <c r="M2815" s="25">
        <v>7.3499999999999996E-2</v>
      </c>
    </row>
    <row r="2816" spans="1:13">
      <c r="A2816" s="82" t="s">
        <v>156</v>
      </c>
      <c r="B2816" s="13" t="s">
        <v>74</v>
      </c>
      <c r="C2816" s="13" t="s">
        <v>187</v>
      </c>
      <c r="D2816" s="13">
        <v>2015</v>
      </c>
      <c r="E2816" s="13">
        <v>2016</v>
      </c>
      <c r="F2816" s="13" t="s">
        <v>101</v>
      </c>
      <c r="G2816" s="23">
        <v>14234</v>
      </c>
      <c r="H2816" s="23">
        <v>26332</v>
      </c>
      <c r="I2816" s="45">
        <v>79441</v>
      </c>
      <c r="J2816" s="25">
        <v>0.96260000000000001</v>
      </c>
      <c r="K2816" s="25"/>
      <c r="L2816" s="25">
        <v>0.19</v>
      </c>
      <c r="M2816" s="25">
        <v>1.52E-2</v>
      </c>
    </row>
    <row r="2817" spans="1:30">
      <c r="A2817" s="82" t="s">
        <v>157</v>
      </c>
      <c r="B2817" s="13" t="s">
        <v>75</v>
      </c>
      <c r="C2817" s="13" t="s">
        <v>187</v>
      </c>
      <c r="D2817" s="13">
        <v>2015</v>
      </c>
      <c r="E2817" s="13">
        <v>2016</v>
      </c>
      <c r="F2817" s="13" t="s">
        <v>101</v>
      </c>
      <c r="G2817" s="23">
        <v>12882</v>
      </c>
      <c r="H2817" s="23">
        <v>24741</v>
      </c>
      <c r="I2817" s="45">
        <v>65046</v>
      </c>
      <c r="J2817" s="25">
        <v>0.98029999999999995</v>
      </c>
      <c r="K2817" s="25"/>
      <c r="L2817" s="25">
        <v>0.19</v>
      </c>
      <c r="M2817" s="25">
        <v>1.52E-2</v>
      </c>
    </row>
    <row r="2818" spans="1:30">
      <c r="A2818" s="82" t="s">
        <v>158</v>
      </c>
      <c r="B2818" s="13" t="s">
        <v>75</v>
      </c>
      <c r="C2818" s="13" t="s">
        <v>187</v>
      </c>
      <c r="D2818" s="13">
        <v>2015</v>
      </c>
      <c r="E2818" s="13">
        <v>2016</v>
      </c>
      <c r="F2818" s="13" t="s">
        <v>101</v>
      </c>
      <c r="G2818" s="23">
        <v>165</v>
      </c>
      <c r="H2818" s="23">
        <v>296</v>
      </c>
      <c r="I2818" s="45">
        <v>805</v>
      </c>
      <c r="J2818" s="25">
        <v>1</v>
      </c>
      <c r="K2818" s="25"/>
      <c r="L2818" s="25">
        <v>0.19</v>
      </c>
      <c r="M2818" s="25">
        <v>1.52E-2</v>
      </c>
    </row>
    <row r="2819" spans="1:30">
      <c r="A2819" s="82" t="s">
        <v>159</v>
      </c>
      <c r="B2819" s="13" t="s">
        <v>75</v>
      </c>
      <c r="C2819" s="13" t="s">
        <v>187</v>
      </c>
      <c r="D2819" s="13">
        <v>2015</v>
      </c>
      <c r="E2819" s="13">
        <v>2016</v>
      </c>
      <c r="F2819" s="13" t="s">
        <v>101</v>
      </c>
      <c r="G2819" s="23">
        <v>3313</v>
      </c>
      <c r="H2819" s="23">
        <v>7079</v>
      </c>
      <c r="I2819" s="45">
        <v>17660</v>
      </c>
      <c r="J2819" s="25">
        <v>1</v>
      </c>
      <c r="K2819" s="25"/>
      <c r="L2819" s="25">
        <v>0.19</v>
      </c>
      <c r="M2819" s="25">
        <v>1.52E-2</v>
      </c>
    </row>
    <row r="2820" spans="1:30">
      <c r="A2820" s="82" t="s">
        <v>160</v>
      </c>
      <c r="B2820" s="13" t="s">
        <v>74</v>
      </c>
      <c r="C2820" s="13" t="s">
        <v>187</v>
      </c>
      <c r="D2820" s="13">
        <v>2015</v>
      </c>
      <c r="E2820" s="13">
        <v>2016</v>
      </c>
      <c r="F2820" s="13" t="s">
        <v>101</v>
      </c>
      <c r="G2820" s="23">
        <v>23107</v>
      </c>
      <c r="H2820" s="23">
        <v>44056</v>
      </c>
      <c r="I2820" s="45">
        <v>122557</v>
      </c>
      <c r="J2820" s="25">
        <v>0.94940000000000002</v>
      </c>
      <c r="K2820" s="25"/>
      <c r="L2820" s="25">
        <v>0.5</v>
      </c>
      <c r="M2820" s="25">
        <v>3.5000000000000001E-3</v>
      </c>
    </row>
    <row r="2821" spans="1:30">
      <c r="A2821" s="82" t="s">
        <v>161</v>
      </c>
      <c r="B2821" s="13" t="s">
        <v>74</v>
      </c>
      <c r="C2821" s="13" t="s">
        <v>187</v>
      </c>
      <c r="D2821" s="13">
        <v>2015</v>
      </c>
      <c r="E2821" s="13">
        <v>2016</v>
      </c>
      <c r="F2821" s="13" t="s">
        <v>101</v>
      </c>
      <c r="G2821" s="23">
        <v>19983</v>
      </c>
      <c r="H2821" s="23">
        <v>35769</v>
      </c>
      <c r="I2821" s="45">
        <v>126966</v>
      </c>
      <c r="J2821" s="25">
        <v>0.89649999999999996</v>
      </c>
      <c r="K2821" s="25"/>
      <c r="L2821" s="25">
        <v>0.19</v>
      </c>
      <c r="M2821" s="25">
        <v>1.52E-2</v>
      </c>
    </row>
    <row r="2822" spans="1:30">
      <c r="A2822" s="82" t="s">
        <v>162</v>
      </c>
      <c r="B2822" s="13" t="s">
        <v>75</v>
      </c>
      <c r="C2822" s="13" t="s">
        <v>187</v>
      </c>
      <c r="D2822" s="13">
        <v>2015</v>
      </c>
      <c r="E2822" s="13">
        <v>2016</v>
      </c>
      <c r="F2822" s="13" t="s">
        <v>101</v>
      </c>
      <c r="G2822" s="23">
        <v>42972</v>
      </c>
      <c r="H2822" s="23">
        <v>91041</v>
      </c>
      <c r="I2822" s="45">
        <v>236698</v>
      </c>
      <c r="J2822" s="25">
        <v>0.99390000000000001</v>
      </c>
      <c r="K2822" s="25"/>
      <c r="L2822" s="25">
        <v>0</v>
      </c>
      <c r="M2822" s="25">
        <v>1.7399999999999999E-2</v>
      </c>
    </row>
    <row r="2823" spans="1:30">
      <c r="A2823" s="82" t="s">
        <v>163</v>
      </c>
      <c r="B2823" s="13" t="s">
        <v>75</v>
      </c>
      <c r="C2823" s="13" t="s">
        <v>187</v>
      </c>
      <c r="D2823" s="13">
        <v>2015</v>
      </c>
      <c r="E2823" s="13">
        <v>2016</v>
      </c>
      <c r="F2823" s="13" t="s">
        <v>101</v>
      </c>
      <c r="G2823" s="23">
        <v>5734</v>
      </c>
      <c r="H2823" s="23">
        <v>13200</v>
      </c>
      <c r="I2823" s="45">
        <v>40987</v>
      </c>
      <c r="J2823" s="25">
        <v>0.97689999999999999</v>
      </c>
      <c r="K2823" s="25"/>
      <c r="L2823" s="25">
        <v>0.19</v>
      </c>
      <c r="M2823" s="25">
        <v>1.52E-2</v>
      </c>
    </row>
    <row r="2824" spans="1:30">
      <c r="A2824" s="82" t="s">
        <v>164</v>
      </c>
      <c r="B2824" s="13" t="s">
        <v>75</v>
      </c>
      <c r="C2824" s="13" t="s">
        <v>187</v>
      </c>
      <c r="D2824" s="13">
        <v>2015</v>
      </c>
      <c r="E2824" s="13">
        <v>2016</v>
      </c>
      <c r="F2824" s="13" t="s">
        <v>101</v>
      </c>
      <c r="G2824" s="23">
        <v>4721</v>
      </c>
      <c r="H2824" s="23">
        <v>10279</v>
      </c>
      <c r="I2824" s="45">
        <v>27166</v>
      </c>
      <c r="J2824" s="25">
        <v>0.97109999999999996</v>
      </c>
      <c r="K2824" s="25"/>
      <c r="L2824" s="25">
        <v>0.19</v>
      </c>
      <c r="M2824" s="25">
        <v>1.52E-2</v>
      </c>
    </row>
    <row r="2825" spans="1:30">
      <c r="A2825" s="82" t="s">
        <v>165</v>
      </c>
      <c r="B2825" s="13" t="s">
        <v>75</v>
      </c>
      <c r="C2825" s="13" t="s">
        <v>187</v>
      </c>
      <c r="D2825" s="13">
        <v>2015</v>
      </c>
      <c r="E2825" s="13">
        <v>2016</v>
      </c>
      <c r="F2825" s="13" t="s">
        <v>101</v>
      </c>
      <c r="G2825" s="23">
        <v>1050</v>
      </c>
      <c r="H2825" s="23">
        <v>1842</v>
      </c>
      <c r="I2825" s="45">
        <v>4935</v>
      </c>
      <c r="J2825" s="25">
        <v>0.95120000000000005</v>
      </c>
      <c r="K2825" s="25"/>
      <c r="L2825" s="25">
        <v>0.19</v>
      </c>
      <c r="M2825" s="25">
        <v>1.52E-2</v>
      </c>
    </row>
    <row r="2826" spans="1:30">
      <c r="A2826" s="82" t="s">
        <v>166</v>
      </c>
      <c r="B2826" s="13" t="s">
        <v>74</v>
      </c>
      <c r="C2826" s="13" t="s">
        <v>187</v>
      </c>
      <c r="D2826" s="13">
        <v>2015</v>
      </c>
      <c r="E2826" s="13">
        <v>2016</v>
      </c>
      <c r="F2826" s="13" t="s">
        <v>101</v>
      </c>
      <c r="G2826" s="23">
        <v>53176</v>
      </c>
      <c r="H2826" s="23">
        <v>124646</v>
      </c>
      <c r="I2826" s="45">
        <v>252270</v>
      </c>
      <c r="J2826" s="25">
        <v>0.99139999999999995</v>
      </c>
      <c r="K2826" s="25"/>
      <c r="L2826" s="25">
        <v>0</v>
      </c>
      <c r="M2826" s="25">
        <v>0</v>
      </c>
    </row>
    <row r="2827" spans="1:30">
      <c r="A2827" s="82" t="s">
        <v>167</v>
      </c>
      <c r="B2827" s="13" t="s">
        <v>75</v>
      </c>
      <c r="C2827" s="13" t="s">
        <v>187</v>
      </c>
      <c r="D2827" s="13">
        <v>2015</v>
      </c>
      <c r="E2827" s="13">
        <v>2016</v>
      </c>
      <c r="F2827" s="13" t="s">
        <v>101</v>
      </c>
      <c r="G2827" s="23">
        <v>3187</v>
      </c>
      <c r="H2827" s="23">
        <v>5682</v>
      </c>
      <c r="I2827" s="45">
        <v>14508</v>
      </c>
      <c r="J2827" s="25">
        <v>0.98470000000000002</v>
      </c>
      <c r="K2827" s="25"/>
      <c r="L2827" s="25">
        <v>0.19</v>
      </c>
      <c r="M2827" s="25">
        <v>1.52E-2</v>
      </c>
    </row>
    <row r="2828" spans="1:30">
      <c r="A2828" s="82" t="s">
        <v>168</v>
      </c>
      <c r="B2828" s="13" t="s">
        <v>74</v>
      </c>
      <c r="C2828" s="13" t="s">
        <v>187</v>
      </c>
      <c r="D2828" s="13">
        <v>2015</v>
      </c>
      <c r="E2828" s="13">
        <v>2016</v>
      </c>
      <c r="F2828" s="13" t="s">
        <v>101</v>
      </c>
      <c r="G2828" s="23">
        <v>38112</v>
      </c>
      <c r="H2828" s="23">
        <v>77115</v>
      </c>
      <c r="I2828" s="45">
        <v>235062</v>
      </c>
      <c r="J2828" s="25">
        <v>0.97989999999999999</v>
      </c>
      <c r="K2828" s="25"/>
      <c r="L2828" s="25">
        <v>0.5</v>
      </c>
      <c r="M2828" s="25">
        <v>7.3899999999999993E-2</v>
      </c>
    </row>
    <row r="2829" spans="1:30">
      <c r="A2829" s="82" t="s">
        <v>169</v>
      </c>
      <c r="B2829" s="13" t="s">
        <v>74</v>
      </c>
      <c r="C2829" s="13" t="s">
        <v>187</v>
      </c>
      <c r="D2829" s="13">
        <v>2015</v>
      </c>
      <c r="E2829" s="13">
        <v>2016</v>
      </c>
      <c r="F2829" s="13" t="s">
        <v>101</v>
      </c>
      <c r="G2829" s="23">
        <v>10752</v>
      </c>
      <c r="H2829" s="23">
        <v>21263</v>
      </c>
      <c r="I2829" s="45">
        <v>58848</v>
      </c>
      <c r="J2829" s="25">
        <v>0.9677</v>
      </c>
      <c r="K2829" s="25"/>
      <c r="L2829" s="25">
        <v>0.19</v>
      </c>
      <c r="M2829" s="25">
        <v>1.52E-2</v>
      </c>
    </row>
    <row r="2830" spans="1:30">
      <c r="A2830" s="82" t="s">
        <v>170</v>
      </c>
      <c r="B2830" s="13" t="s">
        <v>75</v>
      </c>
      <c r="C2830" s="13" t="s">
        <v>187</v>
      </c>
      <c r="D2830" s="13">
        <v>2015</v>
      </c>
      <c r="E2830" s="13">
        <v>2016</v>
      </c>
      <c r="F2830" s="13" t="s">
        <v>101</v>
      </c>
      <c r="G2830" s="23">
        <v>6357</v>
      </c>
      <c r="H2830" s="23">
        <v>13754</v>
      </c>
      <c r="I2830" s="45">
        <v>31525</v>
      </c>
      <c r="J2830" s="25">
        <v>1</v>
      </c>
      <c r="K2830" s="25"/>
      <c r="L2830" s="25">
        <v>0.19</v>
      </c>
      <c r="M2830" s="25">
        <v>1.52E-2</v>
      </c>
    </row>
    <row r="2831" spans="1:30">
      <c r="A2831" s="48" t="s">
        <v>276</v>
      </c>
      <c r="B2831" s="13" t="s">
        <v>66</v>
      </c>
      <c r="C2831" s="13" t="s">
        <v>188</v>
      </c>
      <c r="D2831" s="13">
        <v>2015</v>
      </c>
      <c r="E2831" s="13">
        <v>2016</v>
      </c>
      <c r="F2831" s="13" t="s">
        <v>101</v>
      </c>
      <c r="G2831" s="110"/>
      <c r="H2831" s="110"/>
      <c r="I2831" s="110"/>
      <c r="J2831" s="111"/>
      <c r="K2831" s="111"/>
      <c r="L2831" s="25">
        <v>0.254</v>
      </c>
      <c r="M2831" s="25">
        <v>5.3999999999999999E-2</v>
      </c>
    </row>
    <row r="2832" spans="1:30">
      <c r="A2832" s="48" t="s">
        <v>171</v>
      </c>
      <c r="B2832" s="13" t="s">
        <v>66</v>
      </c>
      <c r="C2832" s="13" t="s">
        <v>188</v>
      </c>
      <c r="D2832" s="13">
        <v>2015</v>
      </c>
      <c r="E2832" s="13">
        <v>2016</v>
      </c>
      <c r="F2832" s="13" t="s">
        <v>101</v>
      </c>
      <c r="G2832" s="23">
        <v>2143114</v>
      </c>
      <c r="H2832" s="23">
        <v>4464072</v>
      </c>
      <c r="I2832" s="45">
        <v>13390504</v>
      </c>
      <c r="J2832" s="25">
        <v>0.97019999999999995</v>
      </c>
      <c r="K2832" s="25"/>
      <c r="L2832" s="25">
        <v>0.34699999999999998</v>
      </c>
      <c r="M2832" s="25">
        <v>4.9200000000000001E-2</v>
      </c>
      <c r="N2832" s="13"/>
      <c r="O2832" s="13"/>
      <c r="P2832" s="13"/>
      <c r="Q2832" s="13"/>
      <c r="R2832" s="13"/>
      <c r="S2832" s="13"/>
      <c r="T2832" s="13"/>
      <c r="U2832" s="13"/>
      <c r="V2832" s="13"/>
      <c r="W2832" s="13"/>
      <c r="X2832" s="13"/>
      <c r="Y2832" s="13"/>
      <c r="Z2832" s="13"/>
      <c r="AA2832" s="13"/>
      <c r="AB2832" s="13"/>
      <c r="AC2832" s="13"/>
      <c r="AD2832" s="13"/>
    </row>
    <row r="2833" spans="1:13">
      <c r="A2833" s="48" t="s">
        <v>172</v>
      </c>
      <c r="B2833" s="13" t="s">
        <v>74</v>
      </c>
      <c r="C2833" s="13" t="s">
        <v>188</v>
      </c>
      <c r="D2833" s="13">
        <v>2015</v>
      </c>
      <c r="E2833" s="13">
        <v>2016</v>
      </c>
      <c r="F2833" s="13" t="s">
        <v>101</v>
      </c>
      <c r="G2833" s="23">
        <v>61842</v>
      </c>
      <c r="H2833" s="23">
        <v>119862</v>
      </c>
      <c r="I2833" s="45">
        <v>443416</v>
      </c>
      <c r="J2833" s="25">
        <v>0.88539999999999996</v>
      </c>
      <c r="K2833" s="25"/>
      <c r="L2833" s="25">
        <v>0.28599999999999998</v>
      </c>
      <c r="M2833" s="25">
        <v>6.7500000000000004E-2</v>
      </c>
    </row>
    <row r="2834" spans="1:13">
      <c r="A2834" s="48" t="s">
        <v>173</v>
      </c>
      <c r="B2834" s="13" t="s">
        <v>75</v>
      </c>
      <c r="C2834" s="13" t="s">
        <v>188</v>
      </c>
      <c r="D2834" s="13">
        <v>2015</v>
      </c>
      <c r="E2834" s="13">
        <v>2016</v>
      </c>
      <c r="F2834" s="13" t="s">
        <v>101</v>
      </c>
      <c r="G2834" s="23">
        <v>98</v>
      </c>
      <c r="H2834" s="23">
        <v>160</v>
      </c>
      <c r="I2834" s="45">
        <v>354</v>
      </c>
      <c r="J2834" s="25">
        <v>1</v>
      </c>
      <c r="K2834" s="25"/>
      <c r="L2834" s="25">
        <v>0.219</v>
      </c>
      <c r="M2834" s="25">
        <v>4.7699999999999999E-2</v>
      </c>
    </row>
    <row r="2835" spans="1:13">
      <c r="A2835" s="48" t="s">
        <v>174</v>
      </c>
      <c r="B2835" s="13" t="s">
        <v>75</v>
      </c>
      <c r="C2835" s="13" t="s">
        <v>188</v>
      </c>
      <c r="D2835" s="13">
        <v>2015</v>
      </c>
      <c r="E2835" s="13">
        <v>2016</v>
      </c>
      <c r="F2835" s="13" t="s">
        <v>101</v>
      </c>
      <c r="G2835" s="23">
        <v>1774</v>
      </c>
      <c r="H2835" s="23">
        <v>3373</v>
      </c>
      <c r="I2835" s="45">
        <v>8184</v>
      </c>
      <c r="J2835" s="25">
        <v>0.9677</v>
      </c>
      <c r="K2835" s="25"/>
      <c r="L2835" s="25">
        <v>0.219</v>
      </c>
      <c r="M2835" s="25">
        <v>4.7699999999999999E-2</v>
      </c>
    </row>
    <row r="2836" spans="1:13">
      <c r="A2836" s="48" t="s">
        <v>175</v>
      </c>
      <c r="B2836" s="13" t="s">
        <v>75</v>
      </c>
      <c r="C2836" s="13" t="s">
        <v>188</v>
      </c>
      <c r="D2836" s="13">
        <v>2015</v>
      </c>
      <c r="E2836" s="13">
        <v>2016</v>
      </c>
      <c r="F2836" s="13" t="s">
        <v>101</v>
      </c>
      <c r="G2836" s="23">
        <v>16969</v>
      </c>
      <c r="H2836" s="23">
        <v>32303</v>
      </c>
      <c r="I2836" s="45">
        <v>83262</v>
      </c>
      <c r="J2836" s="25">
        <v>0.90280000000000005</v>
      </c>
      <c r="K2836" s="25"/>
      <c r="L2836" s="25">
        <v>0.219</v>
      </c>
      <c r="M2836" s="25">
        <v>4.7699999999999999E-2</v>
      </c>
    </row>
    <row r="2837" spans="1:13">
      <c r="A2837" s="48" t="s">
        <v>176</v>
      </c>
      <c r="B2837" s="13" t="s">
        <v>75</v>
      </c>
      <c r="C2837" s="13" t="s">
        <v>188</v>
      </c>
      <c r="D2837" s="13">
        <v>2015</v>
      </c>
      <c r="E2837" s="13">
        <v>2016</v>
      </c>
      <c r="F2837" s="13" t="s">
        <v>101</v>
      </c>
      <c r="G2837" s="23">
        <v>2830</v>
      </c>
      <c r="H2837" s="23">
        <v>5246</v>
      </c>
      <c r="I2837" s="45">
        <v>11968</v>
      </c>
      <c r="J2837" s="25">
        <v>0.97389999999999999</v>
      </c>
      <c r="K2837" s="25"/>
      <c r="L2837" s="25">
        <v>0.219</v>
      </c>
      <c r="M2837" s="25">
        <v>4.7699999999999999E-2</v>
      </c>
    </row>
    <row r="2838" spans="1:13">
      <c r="A2838" s="48" t="s">
        <v>177</v>
      </c>
      <c r="B2838" s="13" t="s">
        <v>75</v>
      </c>
      <c r="C2838" s="13" t="s">
        <v>188</v>
      </c>
      <c r="D2838" s="13">
        <v>2015</v>
      </c>
      <c r="E2838" s="13">
        <v>2016</v>
      </c>
      <c r="F2838" s="13" t="s">
        <v>101</v>
      </c>
      <c r="G2838" s="23">
        <v>599</v>
      </c>
      <c r="H2838" s="23">
        <v>1348</v>
      </c>
      <c r="I2838" s="45">
        <v>8797</v>
      </c>
      <c r="J2838" s="25">
        <v>1</v>
      </c>
      <c r="K2838" s="25"/>
      <c r="L2838" s="25">
        <v>0.219</v>
      </c>
      <c r="M2838" s="25">
        <v>4.7699999999999999E-2</v>
      </c>
    </row>
    <row r="2839" spans="1:13">
      <c r="A2839" s="48" t="s">
        <v>178</v>
      </c>
      <c r="B2839" s="13" t="s">
        <v>74</v>
      </c>
      <c r="C2839" s="13" t="s">
        <v>188</v>
      </c>
      <c r="D2839" s="13">
        <v>2015</v>
      </c>
      <c r="E2839" s="13">
        <v>2016</v>
      </c>
      <c r="F2839" s="13" t="s">
        <v>101</v>
      </c>
      <c r="G2839" s="23">
        <v>35697</v>
      </c>
      <c r="H2839" s="23">
        <v>71547</v>
      </c>
      <c r="I2839" s="45">
        <v>275138</v>
      </c>
      <c r="J2839" s="25">
        <v>0.94489999999999996</v>
      </c>
      <c r="K2839" s="25"/>
      <c r="L2839" s="25">
        <v>0.5</v>
      </c>
      <c r="M2839" s="25">
        <v>4.5499999999999999E-2</v>
      </c>
    </row>
    <row r="2840" spans="1:13">
      <c r="A2840" s="48" t="s">
        <v>179</v>
      </c>
      <c r="B2840" s="13" t="s">
        <v>75</v>
      </c>
      <c r="C2840" s="13" t="s">
        <v>188</v>
      </c>
      <c r="D2840" s="13">
        <v>2015</v>
      </c>
      <c r="E2840" s="13">
        <v>2016</v>
      </c>
      <c r="F2840" s="13" t="s">
        <v>101</v>
      </c>
      <c r="G2840" s="23">
        <v>2600</v>
      </c>
      <c r="H2840" s="23">
        <v>5315</v>
      </c>
      <c r="I2840" s="45">
        <v>11809</v>
      </c>
      <c r="J2840" s="25">
        <v>0.98099999999999998</v>
      </c>
      <c r="K2840" s="25"/>
      <c r="L2840" s="25">
        <v>0.219</v>
      </c>
      <c r="M2840" s="25">
        <v>4.7699999999999999E-2</v>
      </c>
    </row>
    <row r="2841" spans="1:13">
      <c r="A2841" s="48" t="s">
        <v>180</v>
      </c>
      <c r="B2841" s="13" t="s">
        <v>75</v>
      </c>
      <c r="C2841" s="13" t="s">
        <v>188</v>
      </c>
      <c r="D2841" s="13">
        <v>2015</v>
      </c>
      <c r="E2841" s="13">
        <v>2016</v>
      </c>
      <c r="F2841" s="13" t="s">
        <v>101</v>
      </c>
      <c r="G2841" s="23">
        <v>7256</v>
      </c>
      <c r="H2841" s="23">
        <v>12992</v>
      </c>
      <c r="I2841" s="45">
        <v>38346</v>
      </c>
      <c r="J2841" s="25">
        <v>0.99729999999999996</v>
      </c>
      <c r="K2841" s="25"/>
      <c r="L2841" s="25">
        <v>0.219</v>
      </c>
      <c r="M2841" s="25">
        <v>4.7699999999999999E-2</v>
      </c>
    </row>
    <row r="2842" spans="1:13">
      <c r="A2842" s="82" t="s">
        <v>122</v>
      </c>
      <c r="B2842" s="13" t="s">
        <v>74</v>
      </c>
      <c r="C2842" s="13" t="s">
        <v>188</v>
      </c>
      <c r="D2842" s="13">
        <v>2015</v>
      </c>
      <c r="E2842" s="13">
        <v>2016</v>
      </c>
      <c r="F2842" s="13" t="s">
        <v>101</v>
      </c>
      <c r="G2842" s="23">
        <v>98138</v>
      </c>
      <c r="H2842" s="23">
        <v>227443</v>
      </c>
      <c r="I2842" s="45">
        <v>488268</v>
      </c>
      <c r="J2842" s="25">
        <v>0.92959999999999998</v>
      </c>
      <c r="K2842" s="25"/>
      <c r="L2842" s="25">
        <v>0.4</v>
      </c>
      <c r="M2842" s="25">
        <v>3.4700000000000002E-2</v>
      </c>
    </row>
    <row r="2843" spans="1:13">
      <c r="A2843" s="82" t="s">
        <v>123</v>
      </c>
      <c r="B2843" s="13" t="s">
        <v>75</v>
      </c>
      <c r="C2843" s="13" t="s">
        <v>188</v>
      </c>
      <c r="D2843" s="13">
        <v>2015</v>
      </c>
      <c r="E2843" s="13">
        <v>2016</v>
      </c>
      <c r="F2843" s="13" t="s">
        <v>101</v>
      </c>
      <c r="G2843" s="23">
        <v>1507</v>
      </c>
      <c r="H2843" s="23">
        <v>3560</v>
      </c>
      <c r="I2843" s="45">
        <v>11938</v>
      </c>
      <c r="J2843" s="25">
        <v>1</v>
      </c>
      <c r="K2843" s="25"/>
      <c r="L2843" s="25">
        <v>0.219</v>
      </c>
      <c r="M2843" s="25">
        <v>4.7699999999999999E-2</v>
      </c>
    </row>
    <row r="2844" spans="1:13">
      <c r="A2844" s="82" t="s">
        <v>124</v>
      </c>
      <c r="B2844" s="13" t="s">
        <v>75</v>
      </c>
      <c r="C2844" s="13" t="s">
        <v>188</v>
      </c>
      <c r="D2844" s="13">
        <v>2015</v>
      </c>
      <c r="E2844" s="13">
        <v>2016</v>
      </c>
      <c r="F2844" s="13" t="s">
        <v>101</v>
      </c>
      <c r="G2844" s="23">
        <v>12473</v>
      </c>
      <c r="H2844" s="23">
        <v>21404</v>
      </c>
      <c r="I2844" s="45">
        <v>52571</v>
      </c>
      <c r="J2844" s="25">
        <v>0.99129999999999996</v>
      </c>
      <c r="K2844" s="25"/>
      <c r="L2844" s="25">
        <v>0.219</v>
      </c>
      <c r="M2844" s="25">
        <v>4.7699999999999999E-2</v>
      </c>
    </row>
    <row r="2845" spans="1:13">
      <c r="A2845" s="82" t="s">
        <v>125</v>
      </c>
      <c r="B2845" s="13" t="s">
        <v>75</v>
      </c>
      <c r="C2845" s="13" t="s">
        <v>188</v>
      </c>
      <c r="D2845" s="13">
        <v>2015</v>
      </c>
      <c r="E2845" s="13">
        <v>2016</v>
      </c>
      <c r="F2845" s="13" t="s">
        <v>101</v>
      </c>
      <c r="G2845" s="23">
        <v>17690</v>
      </c>
      <c r="H2845" s="23">
        <v>43941</v>
      </c>
      <c r="I2845" s="45">
        <v>92568</v>
      </c>
      <c r="J2845" s="25">
        <v>0.98019999999999996</v>
      </c>
      <c r="K2845" s="25"/>
      <c r="L2845" s="25">
        <v>0.219</v>
      </c>
      <c r="M2845" s="25">
        <v>4.7699999999999999E-2</v>
      </c>
    </row>
    <row r="2846" spans="1:13">
      <c r="A2846" s="82" t="s">
        <v>126</v>
      </c>
      <c r="B2846" s="13" t="s">
        <v>75</v>
      </c>
      <c r="C2846" s="13" t="s">
        <v>188</v>
      </c>
      <c r="D2846" s="13">
        <v>2015</v>
      </c>
      <c r="E2846" s="13">
        <v>2016</v>
      </c>
      <c r="F2846" s="13" t="s">
        <v>101</v>
      </c>
      <c r="G2846" s="23">
        <v>1090</v>
      </c>
      <c r="H2846" s="23">
        <v>2116</v>
      </c>
      <c r="I2846" s="45">
        <v>5576</v>
      </c>
      <c r="J2846" s="25">
        <v>1</v>
      </c>
      <c r="K2846" s="25"/>
      <c r="L2846" s="25">
        <v>0.219</v>
      </c>
      <c r="M2846" s="25">
        <v>4.7699999999999999E-2</v>
      </c>
    </row>
    <row r="2847" spans="1:13">
      <c r="A2847" s="82" t="s">
        <v>127</v>
      </c>
      <c r="B2847" s="13" t="s">
        <v>75</v>
      </c>
      <c r="C2847" s="13" t="s">
        <v>188</v>
      </c>
      <c r="D2847" s="13">
        <v>2015</v>
      </c>
      <c r="E2847" s="13">
        <v>2016</v>
      </c>
      <c r="F2847" s="13" t="s">
        <v>101</v>
      </c>
      <c r="G2847" s="23">
        <v>69881</v>
      </c>
      <c r="H2847" s="23">
        <v>162931</v>
      </c>
      <c r="I2847" s="45">
        <v>394571</v>
      </c>
      <c r="J2847" s="25">
        <v>0.99690000000000001</v>
      </c>
      <c r="K2847" s="25"/>
      <c r="L2847" s="25">
        <v>0.375</v>
      </c>
      <c r="M2847" s="25">
        <v>0</v>
      </c>
    </row>
    <row r="2848" spans="1:13">
      <c r="A2848" s="82" t="s">
        <v>128</v>
      </c>
      <c r="B2848" s="13" t="s">
        <v>75</v>
      </c>
      <c r="C2848" s="13" t="s">
        <v>188</v>
      </c>
      <c r="D2848" s="13">
        <v>2015</v>
      </c>
      <c r="E2848" s="13">
        <v>2016</v>
      </c>
      <c r="F2848" s="13" t="s">
        <v>101</v>
      </c>
      <c r="G2848" s="23">
        <v>10832</v>
      </c>
      <c r="H2848" s="23">
        <v>24883</v>
      </c>
      <c r="I2848" s="45">
        <v>56141</v>
      </c>
      <c r="J2848" s="25">
        <v>0.99629999999999996</v>
      </c>
      <c r="K2848" s="25"/>
      <c r="L2848" s="25">
        <v>0.219</v>
      </c>
      <c r="M2848" s="25">
        <v>4.7699999999999999E-2</v>
      </c>
    </row>
    <row r="2849" spans="1:13">
      <c r="A2849" s="82" t="s">
        <v>129</v>
      </c>
      <c r="B2849" s="13" t="s">
        <v>75</v>
      </c>
      <c r="C2849" s="13" t="s">
        <v>188</v>
      </c>
      <c r="D2849" s="13">
        <v>2015</v>
      </c>
      <c r="E2849" s="13">
        <v>2016</v>
      </c>
      <c r="F2849" s="13" t="s">
        <v>101</v>
      </c>
      <c r="G2849" s="23">
        <v>6603</v>
      </c>
      <c r="H2849" s="23">
        <v>12620</v>
      </c>
      <c r="I2849" s="45">
        <v>30837</v>
      </c>
      <c r="J2849" s="25">
        <v>0.96579999999999999</v>
      </c>
      <c r="K2849" s="25"/>
      <c r="L2849" s="25">
        <v>0.219</v>
      </c>
      <c r="M2849" s="25">
        <v>4.7699999999999999E-2</v>
      </c>
    </row>
    <row r="2850" spans="1:13">
      <c r="A2850" s="82" t="s">
        <v>130</v>
      </c>
      <c r="B2850" s="13" t="s">
        <v>75</v>
      </c>
      <c r="C2850" s="13" t="s">
        <v>188</v>
      </c>
      <c r="D2850" s="13">
        <v>2015</v>
      </c>
      <c r="E2850" s="13">
        <v>2016</v>
      </c>
      <c r="F2850" s="13" t="s">
        <v>101</v>
      </c>
      <c r="G2850" s="23">
        <v>1550</v>
      </c>
      <c r="H2850" s="23">
        <v>3163</v>
      </c>
      <c r="I2850" s="45">
        <v>7823</v>
      </c>
      <c r="J2850" s="25">
        <v>0.82669999999999999</v>
      </c>
      <c r="K2850" s="25"/>
      <c r="L2850" s="25">
        <v>0.219</v>
      </c>
      <c r="M2850" s="25">
        <v>4.7699999999999999E-2</v>
      </c>
    </row>
    <row r="2851" spans="1:13">
      <c r="A2851" s="82" t="s">
        <v>131</v>
      </c>
      <c r="B2851" s="13" t="s">
        <v>76</v>
      </c>
      <c r="C2851" s="13" t="s">
        <v>188</v>
      </c>
      <c r="D2851" s="13">
        <v>2015</v>
      </c>
      <c r="E2851" s="13">
        <v>2016</v>
      </c>
      <c r="F2851" s="13" t="s">
        <v>101</v>
      </c>
      <c r="G2851" s="23">
        <v>581822</v>
      </c>
      <c r="H2851" s="23">
        <v>1162749</v>
      </c>
      <c r="I2851" s="45">
        <v>4043470</v>
      </c>
      <c r="J2851" s="25">
        <v>0.96189999999999998</v>
      </c>
      <c r="K2851" s="25"/>
      <c r="L2851" s="25">
        <v>0.57599999999999996</v>
      </c>
      <c r="M2851" s="25">
        <v>2.4500000000000001E-2</v>
      </c>
    </row>
    <row r="2852" spans="1:13">
      <c r="A2852" s="82" t="s">
        <v>132</v>
      </c>
      <c r="B2852" s="13" t="s">
        <v>75</v>
      </c>
      <c r="C2852" s="13" t="s">
        <v>188</v>
      </c>
      <c r="D2852" s="13">
        <v>2015</v>
      </c>
      <c r="E2852" s="13">
        <v>2016</v>
      </c>
      <c r="F2852" s="13" t="s">
        <v>101</v>
      </c>
      <c r="G2852" s="23">
        <v>12273</v>
      </c>
      <c r="H2852" s="23">
        <v>29988</v>
      </c>
      <c r="I2852" s="45">
        <v>69648</v>
      </c>
      <c r="J2852" s="25">
        <v>0.99809999999999999</v>
      </c>
      <c r="K2852" s="25"/>
      <c r="L2852" s="25">
        <v>0.219</v>
      </c>
      <c r="M2852" s="25">
        <v>4.7699999999999999E-2</v>
      </c>
    </row>
    <row r="2853" spans="1:13">
      <c r="A2853" s="82" t="s">
        <v>133</v>
      </c>
      <c r="B2853" s="13" t="s">
        <v>75</v>
      </c>
      <c r="C2853" s="13" t="s">
        <v>188</v>
      </c>
      <c r="D2853" s="13">
        <v>2015</v>
      </c>
      <c r="E2853" s="13">
        <v>2016</v>
      </c>
      <c r="F2853" s="13" t="s">
        <v>101</v>
      </c>
      <c r="G2853" s="23">
        <v>6410</v>
      </c>
      <c r="H2853" s="23">
        <v>10552</v>
      </c>
      <c r="I2853" s="45">
        <v>44112</v>
      </c>
      <c r="J2853" s="25">
        <v>0.98599999999999999</v>
      </c>
      <c r="K2853" s="25"/>
      <c r="L2853" s="25">
        <v>0.219</v>
      </c>
      <c r="M2853" s="25">
        <v>4.7699999999999999E-2</v>
      </c>
    </row>
    <row r="2854" spans="1:13">
      <c r="A2854" s="82" t="s">
        <v>134</v>
      </c>
      <c r="B2854" s="13" t="s">
        <v>75</v>
      </c>
      <c r="C2854" s="13" t="s">
        <v>188</v>
      </c>
      <c r="D2854" s="13">
        <v>2015</v>
      </c>
      <c r="E2854" s="13">
        <v>2016</v>
      </c>
      <c r="F2854" s="13" t="s">
        <v>101</v>
      </c>
      <c r="G2854" s="23">
        <v>1113</v>
      </c>
      <c r="H2854" s="23">
        <v>2089</v>
      </c>
      <c r="I2854" s="45">
        <v>4845</v>
      </c>
      <c r="J2854" s="25">
        <v>0.96079999999999999</v>
      </c>
      <c r="K2854" s="25"/>
      <c r="L2854" s="25">
        <v>0.219</v>
      </c>
      <c r="M2854" s="25">
        <v>4.7699999999999999E-2</v>
      </c>
    </row>
    <row r="2855" spans="1:13">
      <c r="A2855" s="82" t="s">
        <v>135</v>
      </c>
      <c r="B2855" s="13" t="s">
        <v>75</v>
      </c>
      <c r="C2855" s="13" t="s">
        <v>188</v>
      </c>
      <c r="D2855" s="13">
        <v>2015</v>
      </c>
      <c r="E2855" s="13">
        <v>2016</v>
      </c>
      <c r="F2855" s="13" t="s">
        <v>101</v>
      </c>
      <c r="G2855" s="23">
        <v>7044</v>
      </c>
      <c r="H2855" s="23">
        <v>13249</v>
      </c>
      <c r="I2855" s="45">
        <v>40783</v>
      </c>
      <c r="J2855" s="25">
        <v>0.99419999999999997</v>
      </c>
      <c r="K2855" s="25"/>
      <c r="L2855" s="25">
        <v>0.219</v>
      </c>
      <c r="M2855" s="25">
        <v>4.7699999999999999E-2</v>
      </c>
    </row>
    <row r="2856" spans="1:13">
      <c r="A2856" s="82" t="s">
        <v>136</v>
      </c>
      <c r="B2856" s="13" t="s">
        <v>75</v>
      </c>
      <c r="C2856" s="13" t="s">
        <v>188</v>
      </c>
      <c r="D2856" s="13">
        <v>2015</v>
      </c>
      <c r="E2856" s="13">
        <v>2016</v>
      </c>
      <c r="F2856" s="13" t="s">
        <v>101</v>
      </c>
      <c r="G2856" s="23">
        <v>25053</v>
      </c>
      <c r="H2856" s="23">
        <v>57942</v>
      </c>
      <c r="I2856" s="45">
        <v>138616</v>
      </c>
      <c r="J2856" s="25">
        <v>0.99680000000000002</v>
      </c>
      <c r="K2856" s="25"/>
      <c r="L2856" s="25">
        <v>0</v>
      </c>
      <c r="M2856" s="25">
        <v>8.9999999999999993E-3</v>
      </c>
    </row>
    <row r="2857" spans="1:13">
      <c r="A2857" s="82" t="s">
        <v>137</v>
      </c>
      <c r="B2857" s="13" t="s">
        <v>75</v>
      </c>
      <c r="C2857" s="13" t="s">
        <v>188</v>
      </c>
      <c r="D2857" s="13">
        <v>2015</v>
      </c>
      <c r="E2857" s="13">
        <v>2016</v>
      </c>
      <c r="F2857" s="13" t="s">
        <v>101</v>
      </c>
      <c r="G2857" s="23">
        <v>473</v>
      </c>
      <c r="H2857" s="23">
        <v>1026</v>
      </c>
      <c r="I2857" s="45">
        <v>3122</v>
      </c>
      <c r="J2857" s="25">
        <v>1</v>
      </c>
      <c r="K2857" s="25"/>
      <c r="L2857" s="25">
        <v>0.219</v>
      </c>
      <c r="M2857" s="25">
        <v>4.7699999999999999E-2</v>
      </c>
    </row>
    <row r="2858" spans="1:13">
      <c r="A2858" s="82" t="s">
        <v>138</v>
      </c>
      <c r="B2858" s="13" t="s">
        <v>75</v>
      </c>
      <c r="C2858" s="13" t="s">
        <v>188</v>
      </c>
      <c r="D2858" s="13">
        <v>2015</v>
      </c>
      <c r="E2858" s="13">
        <v>2016</v>
      </c>
      <c r="F2858" s="13" t="s">
        <v>101</v>
      </c>
      <c r="G2858" s="23">
        <v>458</v>
      </c>
      <c r="H2858" s="23">
        <v>825</v>
      </c>
      <c r="I2858" s="45">
        <v>3670</v>
      </c>
      <c r="J2858" s="25">
        <v>0.97560000000000002</v>
      </c>
      <c r="K2858" s="25"/>
      <c r="L2858" s="25">
        <v>0.219</v>
      </c>
      <c r="M2858" s="25">
        <v>4.7699999999999999E-2</v>
      </c>
    </row>
    <row r="2859" spans="1:13">
      <c r="A2859" s="82" t="s">
        <v>139</v>
      </c>
      <c r="B2859" s="13" t="s">
        <v>75</v>
      </c>
      <c r="C2859" s="13" t="s">
        <v>188</v>
      </c>
      <c r="D2859" s="13">
        <v>2015</v>
      </c>
      <c r="E2859" s="13">
        <v>2016</v>
      </c>
      <c r="F2859" s="13" t="s">
        <v>101</v>
      </c>
      <c r="G2859" s="23">
        <v>23559</v>
      </c>
      <c r="H2859" s="23">
        <v>52629</v>
      </c>
      <c r="I2859" s="45">
        <v>176617</v>
      </c>
      <c r="J2859" s="25">
        <v>1</v>
      </c>
      <c r="K2859" s="25"/>
      <c r="L2859" s="25">
        <v>0</v>
      </c>
      <c r="M2859" s="25">
        <v>6.8900000000000003E-2</v>
      </c>
    </row>
    <row r="2860" spans="1:13">
      <c r="A2860" s="82" t="s">
        <v>140</v>
      </c>
      <c r="B2860" s="13" t="s">
        <v>75</v>
      </c>
      <c r="C2860" s="13" t="s">
        <v>188</v>
      </c>
      <c r="D2860" s="13">
        <v>2015</v>
      </c>
      <c r="E2860" s="13">
        <v>2016</v>
      </c>
      <c r="F2860" s="13" t="s">
        <v>101</v>
      </c>
      <c r="G2860" s="23">
        <v>3627</v>
      </c>
      <c r="H2860" s="23">
        <v>7528</v>
      </c>
      <c r="I2860" s="45">
        <v>32058</v>
      </c>
      <c r="J2860" s="25">
        <v>0.98440000000000005</v>
      </c>
      <c r="K2860" s="25"/>
      <c r="L2860" s="25">
        <v>0.219</v>
      </c>
      <c r="M2860" s="25">
        <v>4.7699999999999999E-2</v>
      </c>
    </row>
    <row r="2861" spans="1:13">
      <c r="A2861" s="82" t="s">
        <v>141</v>
      </c>
      <c r="B2861" s="13" t="s">
        <v>75</v>
      </c>
      <c r="C2861" s="13" t="s">
        <v>188</v>
      </c>
      <c r="D2861" s="13">
        <v>2015</v>
      </c>
      <c r="E2861" s="13">
        <v>2016</v>
      </c>
      <c r="F2861" s="13" t="s">
        <v>101</v>
      </c>
      <c r="G2861" s="23">
        <v>4278</v>
      </c>
      <c r="H2861" s="23">
        <v>7674</v>
      </c>
      <c r="I2861" s="45">
        <v>24975</v>
      </c>
      <c r="J2861" s="25">
        <v>1</v>
      </c>
      <c r="K2861" s="25"/>
      <c r="L2861" s="25">
        <v>0.219</v>
      </c>
      <c r="M2861" s="25">
        <v>4.7699999999999999E-2</v>
      </c>
    </row>
    <row r="2862" spans="1:13">
      <c r="A2862" s="82" t="s">
        <v>142</v>
      </c>
      <c r="B2862" s="13" t="s">
        <v>74</v>
      </c>
      <c r="C2862" s="13" t="s">
        <v>188</v>
      </c>
      <c r="D2862" s="13">
        <v>2015</v>
      </c>
      <c r="E2862" s="13">
        <v>2016</v>
      </c>
      <c r="F2862" s="13" t="s">
        <v>101</v>
      </c>
      <c r="G2862" s="23">
        <v>124613</v>
      </c>
      <c r="H2862" s="23">
        <v>259391</v>
      </c>
      <c r="I2862" s="45">
        <v>906253</v>
      </c>
      <c r="J2862" s="25">
        <v>0.98729999999999996</v>
      </c>
      <c r="K2862" s="25"/>
      <c r="L2862" s="25">
        <v>0.42899999999999999</v>
      </c>
      <c r="M2862" s="25">
        <v>2.1999999999999999E-2</v>
      </c>
    </row>
    <row r="2863" spans="1:13">
      <c r="A2863" s="82" t="s">
        <v>143</v>
      </c>
      <c r="B2863" s="13" t="s">
        <v>74</v>
      </c>
      <c r="C2863" s="13" t="s">
        <v>188</v>
      </c>
      <c r="D2863" s="13">
        <v>2015</v>
      </c>
      <c r="E2863" s="13">
        <v>2016</v>
      </c>
      <c r="F2863" s="13" t="s">
        <v>101</v>
      </c>
      <c r="G2863" s="23">
        <v>9416</v>
      </c>
      <c r="H2863" s="23">
        <v>18108</v>
      </c>
      <c r="I2863" s="45">
        <v>64907</v>
      </c>
      <c r="J2863" s="25">
        <v>0.94599999999999995</v>
      </c>
      <c r="K2863" s="25"/>
      <c r="L2863" s="25">
        <v>0.219</v>
      </c>
      <c r="M2863" s="25">
        <v>4.7699999999999999E-2</v>
      </c>
    </row>
    <row r="2864" spans="1:13">
      <c r="A2864" s="82" t="s">
        <v>144</v>
      </c>
      <c r="B2864" s="13" t="s">
        <v>75</v>
      </c>
      <c r="C2864" s="13" t="s">
        <v>188</v>
      </c>
      <c r="D2864" s="13">
        <v>2015</v>
      </c>
      <c r="E2864" s="13">
        <v>2016</v>
      </c>
      <c r="F2864" s="13" t="s">
        <v>101</v>
      </c>
      <c r="G2864" s="23">
        <v>1142</v>
      </c>
      <c r="H2864" s="23">
        <v>2134</v>
      </c>
      <c r="I2864" s="45">
        <v>5988</v>
      </c>
      <c r="J2864" s="25">
        <v>1</v>
      </c>
      <c r="K2864" s="25"/>
      <c r="L2864" s="25">
        <v>0.219</v>
      </c>
      <c r="M2864" s="25">
        <v>4.7699999999999999E-2</v>
      </c>
    </row>
    <row r="2865" spans="1:13">
      <c r="A2865" s="82" t="s">
        <v>145</v>
      </c>
      <c r="B2865" s="13" t="s">
        <v>75</v>
      </c>
      <c r="C2865" s="13" t="s">
        <v>188</v>
      </c>
      <c r="D2865" s="13">
        <v>2015</v>
      </c>
      <c r="E2865" s="13">
        <v>2016</v>
      </c>
      <c r="F2865" s="13" t="s">
        <v>101</v>
      </c>
      <c r="G2865" s="23">
        <v>131488</v>
      </c>
      <c r="H2865" s="23">
        <v>296686</v>
      </c>
      <c r="I2865" s="45">
        <v>816430</v>
      </c>
      <c r="J2865" s="25">
        <v>0.99339999999999995</v>
      </c>
      <c r="K2865" s="25"/>
      <c r="L2865" s="25">
        <v>0.33300000000000002</v>
      </c>
      <c r="M2865" s="25">
        <v>4.3700000000000003E-2</v>
      </c>
    </row>
    <row r="2866" spans="1:13">
      <c r="A2866" s="82" t="s">
        <v>146</v>
      </c>
      <c r="B2866" s="13" t="s">
        <v>74</v>
      </c>
      <c r="C2866" s="13" t="s">
        <v>188</v>
      </c>
      <c r="D2866" s="13">
        <v>2015</v>
      </c>
      <c r="E2866" s="13">
        <v>2016</v>
      </c>
      <c r="F2866" s="13" t="s">
        <v>101</v>
      </c>
      <c r="G2866" s="23">
        <v>104929</v>
      </c>
      <c r="H2866" s="23">
        <v>219638</v>
      </c>
      <c r="I2866" s="45">
        <v>555392</v>
      </c>
      <c r="J2866" s="25">
        <v>0.98509999999999998</v>
      </c>
      <c r="K2866" s="25"/>
      <c r="L2866" s="25">
        <v>0.33300000000000002</v>
      </c>
      <c r="M2866" s="25">
        <v>4.48E-2</v>
      </c>
    </row>
    <row r="2867" spans="1:13">
      <c r="A2867" s="82" t="s">
        <v>147</v>
      </c>
      <c r="B2867" s="13" t="s">
        <v>75</v>
      </c>
      <c r="C2867" s="13" t="s">
        <v>188</v>
      </c>
      <c r="D2867" s="13">
        <v>2015</v>
      </c>
      <c r="E2867" s="13">
        <v>2016</v>
      </c>
      <c r="F2867" s="13" t="s">
        <v>101</v>
      </c>
      <c r="G2867" s="23">
        <v>2662</v>
      </c>
      <c r="H2867" s="23">
        <v>5937</v>
      </c>
      <c r="I2867" s="45">
        <v>18244</v>
      </c>
      <c r="J2867" s="25">
        <v>1</v>
      </c>
      <c r="K2867" s="25"/>
      <c r="L2867" s="25">
        <v>0.219</v>
      </c>
      <c r="M2867" s="25">
        <v>4.7699999999999999E-2</v>
      </c>
    </row>
    <row r="2868" spans="1:13">
      <c r="A2868" s="82" t="s">
        <v>148</v>
      </c>
      <c r="B2868" s="13" t="s">
        <v>75</v>
      </c>
      <c r="C2868" s="13" t="s">
        <v>188</v>
      </c>
      <c r="D2868" s="13">
        <v>2015</v>
      </c>
      <c r="E2868" s="13">
        <v>2016</v>
      </c>
      <c r="F2868" s="13" t="s">
        <v>101</v>
      </c>
      <c r="G2868" s="23">
        <v>181399</v>
      </c>
      <c r="H2868" s="23">
        <v>399982</v>
      </c>
      <c r="I2868" s="45">
        <v>860549</v>
      </c>
      <c r="J2868" s="25">
        <v>0.99960000000000004</v>
      </c>
      <c r="K2868" s="25"/>
      <c r="L2868" s="25">
        <v>0.27300000000000002</v>
      </c>
      <c r="M2868" s="25">
        <v>1.7299999999999999E-2</v>
      </c>
    </row>
    <row r="2869" spans="1:13">
      <c r="A2869" s="82" t="s">
        <v>149</v>
      </c>
      <c r="B2869" s="13" t="s">
        <v>74</v>
      </c>
      <c r="C2869" s="13" t="s">
        <v>188</v>
      </c>
      <c r="D2869" s="13">
        <v>2015</v>
      </c>
      <c r="E2869" s="13">
        <v>2016</v>
      </c>
      <c r="F2869" s="13" t="s">
        <v>101</v>
      </c>
      <c r="G2869" s="23">
        <v>144640</v>
      </c>
      <c r="H2869" s="23">
        <v>294157</v>
      </c>
      <c r="I2869" s="45">
        <v>898862</v>
      </c>
      <c r="J2869" s="25">
        <v>0.95889999999999997</v>
      </c>
      <c r="K2869" s="25"/>
      <c r="L2869" s="25">
        <v>0.35299999999999998</v>
      </c>
      <c r="M2869" s="25">
        <v>8.5000000000000006E-3</v>
      </c>
    </row>
    <row r="2870" spans="1:13">
      <c r="A2870" s="82" t="s">
        <v>150</v>
      </c>
      <c r="B2870" s="13" t="s">
        <v>74</v>
      </c>
      <c r="C2870" s="13" t="s">
        <v>188</v>
      </c>
      <c r="D2870" s="13">
        <v>2015</v>
      </c>
      <c r="E2870" s="13">
        <v>2016</v>
      </c>
      <c r="F2870" s="13" t="s">
        <v>101</v>
      </c>
      <c r="G2870" s="23">
        <v>34834</v>
      </c>
      <c r="H2870" s="23">
        <v>53245</v>
      </c>
      <c r="I2870" s="45">
        <v>229952</v>
      </c>
      <c r="J2870" s="25">
        <v>0.96850000000000003</v>
      </c>
      <c r="K2870" s="25"/>
      <c r="L2870" s="25">
        <v>0.66700000000000004</v>
      </c>
      <c r="M2870" s="25">
        <v>2.6499999999999999E-2</v>
      </c>
    </row>
    <row r="2871" spans="1:13">
      <c r="A2871" s="82" t="s">
        <v>151</v>
      </c>
      <c r="B2871" s="13" t="s">
        <v>75</v>
      </c>
      <c r="C2871" s="13" t="s">
        <v>188</v>
      </c>
      <c r="D2871" s="13">
        <v>2015</v>
      </c>
      <c r="E2871" s="13">
        <v>2016</v>
      </c>
      <c r="F2871" s="13" t="s">
        <v>101</v>
      </c>
      <c r="G2871" s="23">
        <v>52961</v>
      </c>
      <c r="H2871" s="23">
        <v>119961</v>
      </c>
      <c r="I2871" s="45">
        <v>295530</v>
      </c>
      <c r="J2871" s="25">
        <v>0.99199999999999999</v>
      </c>
      <c r="K2871" s="25"/>
      <c r="L2871" s="25">
        <v>0.2</v>
      </c>
      <c r="M2871" s="25">
        <v>2.7099999999999999E-2</v>
      </c>
    </row>
    <row r="2872" spans="1:13">
      <c r="A2872" s="82" t="s">
        <v>152</v>
      </c>
      <c r="B2872" s="13" t="s">
        <v>74</v>
      </c>
      <c r="C2872" s="13" t="s">
        <v>188</v>
      </c>
      <c r="D2872" s="13">
        <v>2015</v>
      </c>
      <c r="E2872" s="13">
        <v>2016</v>
      </c>
      <c r="F2872" s="13" t="s">
        <v>101</v>
      </c>
      <c r="G2872" s="23">
        <v>10151</v>
      </c>
      <c r="H2872" s="23">
        <v>18733</v>
      </c>
      <c r="I2872" s="45">
        <v>62054</v>
      </c>
      <c r="J2872" s="25">
        <v>0.96120000000000005</v>
      </c>
      <c r="K2872" s="25"/>
      <c r="L2872" s="25">
        <v>0.219</v>
      </c>
      <c r="M2872" s="25">
        <v>4.7699999999999999E-2</v>
      </c>
    </row>
    <row r="2873" spans="1:13">
      <c r="A2873" s="82" t="s">
        <v>153</v>
      </c>
      <c r="B2873" s="13" t="s">
        <v>74</v>
      </c>
      <c r="C2873" s="13" t="s">
        <v>188</v>
      </c>
      <c r="D2873" s="13">
        <v>2015</v>
      </c>
      <c r="E2873" s="13">
        <v>2016</v>
      </c>
      <c r="F2873" s="13" t="s">
        <v>101</v>
      </c>
      <c r="G2873" s="23">
        <v>16090</v>
      </c>
      <c r="H2873" s="23">
        <v>31384</v>
      </c>
      <c r="I2873" s="45">
        <v>157494</v>
      </c>
      <c r="J2873" s="25">
        <v>0.97529999999999994</v>
      </c>
      <c r="K2873" s="25"/>
      <c r="L2873" s="25">
        <v>0.219</v>
      </c>
      <c r="M2873" s="25">
        <v>4.7699999999999999E-2</v>
      </c>
    </row>
    <row r="2874" spans="1:13">
      <c r="A2874" s="82" t="s">
        <v>154</v>
      </c>
      <c r="B2874" s="13" t="s">
        <v>74</v>
      </c>
      <c r="C2874" s="13" t="s">
        <v>188</v>
      </c>
      <c r="D2874" s="13">
        <v>2015</v>
      </c>
      <c r="E2874" s="13">
        <v>2016</v>
      </c>
      <c r="F2874" s="13" t="s">
        <v>101</v>
      </c>
      <c r="G2874" s="23">
        <v>18567</v>
      </c>
      <c r="H2874" s="23">
        <v>38937</v>
      </c>
      <c r="I2874" s="45">
        <v>141666</v>
      </c>
      <c r="J2874" s="25">
        <v>0.92379999999999995</v>
      </c>
      <c r="K2874" s="25"/>
      <c r="L2874" s="25">
        <v>0.219</v>
      </c>
      <c r="M2874" s="25">
        <v>4.7699999999999999E-2</v>
      </c>
    </row>
    <row r="2875" spans="1:13">
      <c r="A2875" s="82" t="s">
        <v>155</v>
      </c>
      <c r="B2875" s="13" t="s">
        <v>74</v>
      </c>
      <c r="C2875" s="13" t="s">
        <v>188</v>
      </c>
      <c r="D2875" s="13">
        <v>2015</v>
      </c>
      <c r="E2875" s="13">
        <v>2016</v>
      </c>
      <c r="F2875" s="13" t="s">
        <v>101</v>
      </c>
      <c r="G2875" s="23">
        <v>54533</v>
      </c>
      <c r="H2875" s="23">
        <v>107724</v>
      </c>
      <c r="I2875" s="45">
        <v>450479</v>
      </c>
      <c r="J2875" s="25">
        <v>0.98180000000000001</v>
      </c>
      <c r="K2875" s="25"/>
      <c r="L2875" s="25">
        <v>0.16700000000000001</v>
      </c>
      <c r="M2875" s="25">
        <v>4.5999999999999999E-2</v>
      </c>
    </row>
    <row r="2876" spans="1:13">
      <c r="A2876" s="82" t="s">
        <v>156</v>
      </c>
      <c r="B2876" s="13" t="s">
        <v>74</v>
      </c>
      <c r="C2876" s="13" t="s">
        <v>188</v>
      </c>
      <c r="D2876" s="13">
        <v>2015</v>
      </c>
      <c r="E2876" s="13">
        <v>2016</v>
      </c>
      <c r="F2876" s="13" t="s">
        <v>101</v>
      </c>
      <c r="G2876" s="23">
        <v>14504</v>
      </c>
      <c r="H2876" s="23">
        <v>26813</v>
      </c>
      <c r="I2876" s="45">
        <v>80266</v>
      </c>
      <c r="J2876" s="25">
        <v>0.95679999999999998</v>
      </c>
      <c r="K2876" s="25"/>
      <c r="L2876" s="25">
        <v>0.219</v>
      </c>
      <c r="M2876" s="25">
        <v>4.7699999999999999E-2</v>
      </c>
    </row>
    <row r="2877" spans="1:13">
      <c r="A2877" s="82" t="s">
        <v>157</v>
      </c>
      <c r="B2877" s="13" t="s">
        <v>75</v>
      </c>
      <c r="C2877" s="13" t="s">
        <v>188</v>
      </c>
      <c r="D2877" s="13">
        <v>2015</v>
      </c>
      <c r="E2877" s="13">
        <v>2016</v>
      </c>
      <c r="F2877" s="13" t="s">
        <v>101</v>
      </c>
      <c r="G2877" s="23">
        <v>12936</v>
      </c>
      <c r="H2877" s="23">
        <v>24800</v>
      </c>
      <c r="I2877" s="45">
        <v>65421</v>
      </c>
      <c r="J2877" s="25">
        <v>0.96309999999999996</v>
      </c>
      <c r="K2877" s="25"/>
      <c r="L2877" s="25">
        <v>0.219</v>
      </c>
      <c r="M2877" s="25">
        <v>4.7699999999999999E-2</v>
      </c>
    </row>
    <row r="2878" spans="1:13">
      <c r="A2878" s="82" t="s">
        <v>158</v>
      </c>
      <c r="B2878" s="13" t="s">
        <v>75</v>
      </c>
      <c r="C2878" s="13" t="s">
        <v>188</v>
      </c>
      <c r="D2878" s="13">
        <v>2015</v>
      </c>
      <c r="E2878" s="13">
        <v>2016</v>
      </c>
      <c r="F2878" s="13" t="s">
        <v>101</v>
      </c>
      <c r="G2878" s="23">
        <v>159</v>
      </c>
      <c r="H2878" s="23">
        <v>293</v>
      </c>
      <c r="I2878" s="45">
        <v>812</v>
      </c>
      <c r="J2878" s="25">
        <v>1</v>
      </c>
      <c r="K2878" s="25"/>
      <c r="L2878" s="25">
        <v>0.219</v>
      </c>
      <c r="M2878" s="25">
        <v>4.7699999999999999E-2</v>
      </c>
    </row>
    <row r="2879" spans="1:13">
      <c r="A2879" s="82" t="s">
        <v>159</v>
      </c>
      <c r="B2879" s="13" t="s">
        <v>75</v>
      </c>
      <c r="C2879" s="13" t="s">
        <v>188</v>
      </c>
      <c r="D2879" s="13">
        <v>2015</v>
      </c>
      <c r="E2879" s="13">
        <v>2016</v>
      </c>
      <c r="F2879" s="13" t="s">
        <v>101</v>
      </c>
      <c r="G2879" s="23">
        <v>3334</v>
      </c>
      <c r="H2879" s="23">
        <v>7132</v>
      </c>
      <c r="I2879" s="45">
        <v>17803</v>
      </c>
      <c r="J2879" s="25">
        <v>0.99280000000000002</v>
      </c>
      <c r="K2879" s="25"/>
      <c r="L2879" s="25">
        <v>0.219</v>
      </c>
      <c r="M2879" s="25">
        <v>4.7699999999999999E-2</v>
      </c>
    </row>
    <row r="2880" spans="1:13">
      <c r="A2880" s="82" t="s">
        <v>160</v>
      </c>
      <c r="B2880" s="13" t="s">
        <v>74</v>
      </c>
      <c r="C2880" s="13" t="s">
        <v>188</v>
      </c>
      <c r="D2880" s="13">
        <v>2015</v>
      </c>
      <c r="E2880" s="13">
        <v>2016</v>
      </c>
      <c r="F2880" s="13" t="s">
        <v>101</v>
      </c>
      <c r="G2880" s="23">
        <v>23082</v>
      </c>
      <c r="H2880" s="23">
        <v>43923</v>
      </c>
      <c r="I2880" s="45">
        <v>123689</v>
      </c>
      <c r="J2880" s="25">
        <v>0.95740000000000003</v>
      </c>
      <c r="K2880" s="25"/>
      <c r="L2880" s="25">
        <v>0.33300000000000002</v>
      </c>
      <c r="M2880" s="25">
        <v>2.3400000000000001E-2</v>
      </c>
    </row>
    <row r="2881" spans="1:30">
      <c r="A2881" s="82" t="s">
        <v>161</v>
      </c>
      <c r="B2881" s="13" t="s">
        <v>74</v>
      </c>
      <c r="C2881" s="13" t="s">
        <v>188</v>
      </c>
      <c r="D2881" s="13">
        <v>2015</v>
      </c>
      <c r="E2881" s="13">
        <v>2016</v>
      </c>
      <c r="F2881" s="13" t="s">
        <v>101</v>
      </c>
      <c r="G2881" s="23">
        <v>19861</v>
      </c>
      <c r="H2881" s="23">
        <v>35526</v>
      </c>
      <c r="I2881" s="45">
        <v>127718</v>
      </c>
      <c r="J2881" s="25">
        <v>0.89570000000000005</v>
      </c>
      <c r="K2881" s="25"/>
      <c r="L2881" s="25">
        <v>0.219</v>
      </c>
      <c r="M2881" s="25">
        <v>4.7699999999999999E-2</v>
      </c>
    </row>
    <row r="2882" spans="1:30">
      <c r="A2882" s="82" t="s">
        <v>162</v>
      </c>
      <c r="B2882" s="13" t="s">
        <v>75</v>
      </c>
      <c r="C2882" s="13" t="s">
        <v>188</v>
      </c>
      <c r="D2882" s="13">
        <v>2015</v>
      </c>
      <c r="E2882" s="13">
        <v>2016</v>
      </c>
      <c r="F2882" s="13" t="s">
        <v>101</v>
      </c>
      <c r="G2882" s="23">
        <v>42956</v>
      </c>
      <c r="H2882" s="23">
        <v>90856</v>
      </c>
      <c r="I2882" s="45">
        <v>237115</v>
      </c>
      <c r="J2882" s="25">
        <v>0.99450000000000005</v>
      </c>
      <c r="K2882" s="25"/>
      <c r="L2882" s="25">
        <v>0</v>
      </c>
      <c r="M2882" s="25">
        <v>1.06E-2</v>
      </c>
    </row>
    <row r="2883" spans="1:30">
      <c r="A2883" s="82" t="s">
        <v>163</v>
      </c>
      <c r="B2883" s="13" t="s">
        <v>75</v>
      </c>
      <c r="C2883" s="13" t="s">
        <v>188</v>
      </c>
      <c r="D2883" s="13">
        <v>2015</v>
      </c>
      <c r="E2883" s="13">
        <v>2016</v>
      </c>
      <c r="F2883" s="13" t="s">
        <v>101</v>
      </c>
      <c r="G2883" s="23">
        <v>5772</v>
      </c>
      <c r="H2883" s="23">
        <v>13288</v>
      </c>
      <c r="I2883" s="45">
        <v>41170</v>
      </c>
      <c r="J2883" s="25">
        <v>0.98670000000000002</v>
      </c>
      <c r="K2883" s="25"/>
      <c r="L2883" s="25">
        <v>0.219</v>
      </c>
      <c r="M2883" s="25">
        <v>4.7699999999999999E-2</v>
      </c>
    </row>
    <row r="2884" spans="1:30">
      <c r="A2884" s="82" t="s">
        <v>164</v>
      </c>
      <c r="B2884" s="13" t="s">
        <v>75</v>
      </c>
      <c r="C2884" s="13" t="s">
        <v>188</v>
      </c>
      <c r="D2884" s="13">
        <v>2015</v>
      </c>
      <c r="E2884" s="13">
        <v>2016</v>
      </c>
      <c r="F2884" s="13" t="s">
        <v>101</v>
      </c>
      <c r="G2884" s="23">
        <v>4706</v>
      </c>
      <c r="H2884" s="23">
        <v>10236</v>
      </c>
      <c r="I2884" s="45">
        <v>27240</v>
      </c>
      <c r="J2884" s="25">
        <v>1</v>
      </c>
      <c r="K2884" s="25"/>
      <c r="L2884" s="25">
        <v>0.219</v>
      </c>
      <c r="M2884" s="25">
        <v>4.7699999999999999E-2</v>
      </c>
    </row>
    <row r="2885" spans="1:30">
      <c r="A2885" s="82" t="s">
        <v>165</v>
      </c>
      <c r="B2885" s="13" t="s">
        <v>75</v>
      </c>
      <c r="C2885" s="13" t="s">
        <v>188</v>
      </c>
      <c r="D2885" s="13">
        <v>2015</v>
      </c>
      <c r="E2885" s="13">
        <v>2016</v>
      </c>
      <c r="F2885" s="13" t="s">
        <v>101</v>
      </c>
      <c r="G2885" s="23">
        <v>1047</v>
      </c>
      <c r="H2885" s="23">
        <v>1839</v>
      </c>
      <c r="I2885" s="45">
        <v>4932</v>
      </c>
      <c r="J2885" s="25">
        <v>1</v>
      </c>
      <c r="K2885" s="25"/>
      <c r="L2885" s="25">
        <v>0.219</v>
      </c>
      <c r="M2885" s="25">
        <v>4.7699999999999999E-2</v>
      </c>
    </row>
    <row r="2886" spans="1:30">
      <c r="A2886" s="82" t="s">
        <v>166</v>
      </c>
      <c r="B2886" s="13" t="s">
        <v>74</v>
      </c>
      <c r="C2886" s="13" t="s">
        <v>188</v>
      </c>
      <c r="D2886" s="13">
        <v>2015</v>
      </c>
      <c r="E2886" s="13">
        <v>2016</v>
      </c>
      <c r="F2886" s="13" t="s">
        <v>101</v>
      </c>
      <c r="G2886" s="23">
        <v>53333</v>
      </c>
      <c r="H2886" s="23">
        <v>125125</v>
      </c>
      <c r="I2886" s="45">
        <v>253930</v>
      </c>
      <c r="J2886" s="25">
        <v>0.97589999999999999</v>
      </c>
      <c r="K2886" s="25"/>
      <c r="L2886" s="25">
        <v>0</v>
      </c>
      <c r="M2886" s="25">
        <v>1.4500000000000001E-2</v>
      </c>
    </row>
    <row r="2887" spans="1:30">
      <c r="A2887" s="82" t="s">
        <v>167</v>
      </c>
      <c r="B2887" s="13" t="s">
        <v>75</v>
      </c>
      <c r="C2887" s="13" t="s">
        <v>188</v>
      </c>
      <c r="D2887" s="13">
        <v>2015</v>
      </c>
      <c r="E2887" s="13">
        <v>2016</v>
      </c>
      <c r="F2887" s="13" t="s">
        <v>101</v>
      </c>
      <c r="G2887" s="23">
        <v>3210</v>
      </c>
      <c r="H2887" s="23">
        <v>5678</v>
      </c>
      <c r="I2887" s="45">
        <v>14554</v>
      </c>
      <c r="J2887" s="25">
        <v>0.97960000000000003</v>
      </c>
      <c r="K2887" s="25"/>
      <c r="L2887" s="25">
        <v>0.219</v>
      </c>
      <c r="M2887" s="25">
        <v>4.7699999999999999E-2</v>
      </c>
    </row>
    <row r="2888" spans="1:30">
      <c r="A2888" s="82" t="s">
        <v>168</v>
      </c>
      <c r="B2888" s="13" t="s">
        <v>74</v>
      </c>
      <c r="C2888" s="13" t="s">
        <v>188</v>
      </c>
      <c r="D2888" s="13">
        <v>2015</v>
      </c>
      <c r="E2888" s="13">
        <v>2016</v>
      </c>
      <c r="F2888" s="13" t="s">
        <v>101</v>
      </c>
      <c r="G2888" s="23">
        <v>38110</v>
      </c>
      <c r="H2888" s="23">
        <v>77053</v>
      </c>
      <c r="I2888" s="45">
        <v>237655</v>
      </c>
      <c r="J2888" s="25">
        <v>0.98089999999999999</v>
      </c>
      <c r="K2888" s="25"/>
      <c r="L2888" s="25">
        <v>0.33300000000000002</v>
      </c>
      <c r="M2888" s="25">
        <v>5.4699999999999999E-2</v>
      </c>
    </row>
    <row r="2889" spans="1:30">
      <c r="A2889" s="82" t="s">
        <v>169</v>
      </c>
      <c r="B2889" s="13" t="s">
        <v>74</v>
      </c>
      <c r="C2889" s="13" t="s">
        <v>188</v>
      </c>
      <c r="D2889" s="13">
        <v>2015</v>
      </c>
      <c r="E2889" s="13">
        <v>2016</v>
      </c>
      <c r="F2889" s="13" t="s">
        <v>101</v>
      </c>
      <c r="G2889" s="23">
        <v>10796</v>
      </c>
      <c r="H2889" s="23">
        <v>21378</v>
      </c>
      <c r="I2889" s="45">
        <v>59112</v>
      </c>
      <c r="J2889" s="25">
        <v>0.94599999999999995</v>
      </c>
      <c r="K2889" s="25"/>
      <c r="L2889" s="25">
        <v>0.219</v>
      </c>
      <c r="M2889" s="25">
        <v>4.7699999999999999E-2</v>
      </c>
    </row>
    <row r="2890" spans="1:30">
      <c r="A2890" s="82" t="s">
        <v>170</v>
      </c>
      <c r="B2890" s="13" t="s">
        <v>75</v>
      </c>
      <c r="C2890" s="13" t="s">
        <v>188</v>
      </c>
      <c r="D2890" s="13">
        <v>2015</v>
      </c>
      <c r="E2890" s="13">
        <v>2016</v>
      </c>
      <c r="F2890" s="13" t="s">
        <v>101</v>
      </c>
      <c r="G2890" s="23">
        <v>6344</v>
      </c>
      <c r="H2890" s="23">
        <v>13657</v>
      </c>
      <c r="I2890" s="45">
        <v>31804</v>
      </c>
      <c r="J2890" s="25">
        <v>1</v>
      </c>
      <c r="K2890" s="25"/>
      <c r="L2890" s="25">
        <v>0.219</v>
      </c>
      <c r="M2890" s="25">
        <v>4.7699999999999999E-2</v>
      </c>
    </row>
    <row r="2891" spans="1:30">
      <c r="A2891" s="48" t="s">
        <v>276</v>
      </c>
      <c r="B2891" s="13" t="s">
        <v>66</v>
      </c>
      <c r="C2891" s="13" t="s">
        <v>3</v>
      </c>
      <c r="D2891" s="13">
        <v>2016</v>
      </c>
      <c r="E2891" s="13">
        <v>2016</v>
      </c>
      <c r="F2891" s="13" t="s">
        <v>101</v>
      </c>
      <c r="G2891" s="110"/>
      <c r="H2891" s="110"/>
      <c r="I2891" s="110"/>
      <c r="J2891" s="111"/>
      <c r="K2891" s="111"/>
      <c r="L2891" s="25">
        <v>0.254</v>
      </c>
      <c r="M2891" s="25">
        <v>5.3999999999999999E-2</v>
      </c>
    </row>
    <row r="2892" spans="1:30">
      <c r="A2892" s="48" t="s">
        <v>171</v>
      </c>
      <c r="B2892" s="13" t="s">
        <v>66</v>
      </c>
      <c r="C2892" s="13" t="s">
        <v>3</v>
      </c>
      <c r="D2892" s="13">
        <v>2016</v>
      </c>
      <c r="E2892" s="13">
        <v>2016</v>
      </c>
      <c r="F2892" s="13" t="s">
        <v>101</v>
      </c>
      <c r="G2892" s="23">
        <v>2128592</v>
      </c>
      <c r="H2892" s="23">
        <v>4431693</v>
      </c>
      <c r="I2892" s="45">
        <v>13572223</v>
      </c>
      <c r="J2892" s="25">
        <v>0.97470000000000001</v>
      </c>
      <c r="K2892" s="25"/>
      <c r="L2892" s="25">
        <v>0.35499999999999998</v>
      </c>
      <c r="M2892" s="25">
        <v>5.0999999999999997E-2</v>
      </c>
      <c r="N2892" s="13"/>
      <c r="O2892" s="13"/>
      <c r="P2892" s="13"/>
      <c r="Q2892" s="13"/>
      <c r="R2892" s="13"/>
      <c r="S2892" s="13"/>
      <c r="T2892" s="13"/>
      <c r="U2892" s="13"/>
      <c r="V2892" s="13"/>
      <c r="W2892" s="13"/>
      <c r="X2892" s="13"/>
      <c r="Y2892" s="13"/>
      <c r="Z2892" s="13"/>
      <c r="AA2892" s="13"/>
      <c r="AB2892" s="13"/>
      <c r="AC2892" s="13"/>
      <c r="AD2892" s="13"/>
    </row>
    <row r="2893" spans="1:30">
      <c r="A2893" s="48" t="s">
        <v>172</v>
      </c>
      <c r="B2893" s="13" t="s">
        <v>74</v>
      </c>
      <c r="C2893" s="13" t="s">
        <v>3</v>
      </c>
      <c r="D2893" s="13">
        <v>2016</v>
      </c>
      <c r="E2893" s="13">
        <v>2016</v>
      </c>
      <c r="F2893" s="13" t="s">
        <v>101</v>
      </c>
      <c r="G2893" s="23">
        <v>61221</v>
      </c>
      <c r="H2893" s="23">
        <v>118228</v>
      </c>
      <c r="I2893" s="45">
        <v>445079</v>
      </c>
      <c r="J2893" s="25">
        <v>0.92110000000000003</v>
      </c>
      <c r="K2893" s="25"/>
      <c r="L2893" s="25">
        <v>0.44400000000000001</v>
      </c>
      <c r="M2893" s="25">
        <v>5.0999999999999997E-2</v>
      </c>
    </row>
    <row r="2894" spans="1:30">
      <c r="A2894" s="48" t="s">
        <v>173</v>
      </c>
      <c r="B2894" s="13" t="s">
        <v>75</v>
      </c>
      <c r="C2894" s="13" t="s">
        <v>3</v>
      </c>
      <c r="D2894" s="13">
        <v>2016</v>
      </c>
      <c r="E2894" s="13">
        <v>2016</v>
      </c>
      <c r="F2894" s="13" t="s">
        <v>101</v>
      </c>
      <c r="G2894" s="23">
        <v>99</v>
      </c>
      <c r="H2894" s="23">
        <v>158</v>
      </c>
      <c r="I2894" s="45">
        <v>358</v>
      </c>
      <c r="J2894" s="25">
        <v>1</v>
      </c>
      <c r="K2894" s="25"/>
      <c r="L2894" s="25">
        <v>0.20899999999999999</v>
      </c>
      <c r="M2894" s="25">
        <v>4.3299999999999998E-2</v>
      </c>
    </row>
    <row r="2895" spans="1:30">
      <c r="A2895" s="48" t="s">
        <v>174</v>
      </c>
      <c r="B2895" s="13" t="s">
        <v>75</v>
      </c>
      <c r="C2895" s="13" t="s">
        <v>3</v>
      </c>
      <c r="D2895" s="13">
        <v>2016</v>
      </c>
      <c r="E2895" s="13">
        <v>2016</v>
      </c>
      <c r="F2895" s="13" t="s">
        <v>101</v>
      </c>
      <c r="G2895" s="23">
        <v>1782</v>
      </c>
      <c r="H2895" s="23">
        <v>3384</v>
      </c>
      <c r="I2895" s="45">
        <v>8320</v>
      </c>
      <c r="J2895" s="25">
        <v>0.95830000000000004</v>
      </c>
      <c r="K2895" s="25"/>
      <c r="L2895" s="25">
        <v>0.20899999999999999</v>
      </c>
      <c r="M2895" s="25">
        <v>4.3299999999999998E-2</v>
      </c>
    </row>
    <row r="2896" spans="1:30">
      <c r="A2896" s="48" t="s">
        <v>175</v>
      </c>
      <c r="B2896" s="13" t="s">
        <v>75</v>
      </c>
      <c r="C2896" s="13" t="s">
        <v>3</v>
      </c>
      <c r="D2896" s="13">
        <v>2016</v>
      </c>
      <c r="E2896" s="13">
        <v>2016</v>
      </c>
      <c r="F2896" s="13" t="s">
        <v>101</v>
      </c>
      <c r="G2896" s="23">
        <v>16890</v>
      </c>
      <c r="H2896" s="23">
        <v>32167</v>
      </c>
      <c r="I2896" s="45">
        <v>84393</v>
      </c>
      <c r="J2896" s="25">
        <v>0.91279999999999994</v>
      </c>
      <c r="K2896" s="25"/>
      <c r="L2896" s="25">
        <v>0.20899999999999999</v>
      </c>
      <c r="M2896" s="25">
        <v>4.3299999999999998E-2</v>
      </c>
    </row>
    <row r="2897" spans="1:13">
      <c r="A2897" s="48" t="s">
        <v>176</v>
      </c>
      <c r="B2897" s="13" t="s">
        <v>75</v>
      </c>
      <c r="C2897" s="13" t="s">
        <v>3</v>
      </c>
      <c r="D2897" s="13">
        <v>2016</v>
      </c>
      <c r="E2897" s="13">
        <v>2016</v>
      </c>
      <c r="F2897" s="13" t="s">
        <v>101</v>
      </c>
      <c r="G2897" s="23">
        <v>2822</v>
      </c>
      <c r="H2897" s="23">
        <v>5246</v>
      </c>
      <c r="I2897" s="45">
        <v>12218</v>
      </c>
      <c r="J2897" s="25">
        <v>0.99119999999999997</v>
      </c>
      <c r="K2897" s="25"/>
      <c r="L2897" s="25">
        <v>0.20899999999999999</v>
      </c>
      <c r="M2897" s="25">
        <v>4.3299999999999998E-2</v>
      </c>
    </row>
    <row r="2898" spans="1:13">
      <c r="A2898" s="48" t="s">
        <v>177</v>
      </c>
      <c r="B2898" s="13" t="s">
        <v>75</v>
      </c>
      <c r="C2898" s="13" t="s">
        <v>3</v>
      </c>
      <c r="D2898" s="13">
        <v>2016</v>
      </c>
      <c r="E2898" s="13">
        <v>2016</v>
      </c>
      <c r="F2898" s="13" t="s">
        <v>101</v>
      </c>
      <c r="G2898" s="23">
        <v>590</v>
      </c>
      <c r="H2898" s="23">
        <v>1325</v>
      </c>
      <c r="I2898" s="45">
        <v>8969</v>
      </c>
      <c r="J2898" s="25">
        <v>0.9143</v>
      </c>
      <c r="K2898" s="25"/>
      <c r="L2898" s="25">
        <v>0.20899999999999999</v>
      </c>
      <c r="M2898" s="25">
        <v>4.3299999999999998E-2</v>
      </c>
    </row>
    <row r="2899" spans="1:13">
      <c r="A2899" s="48" t="s">
        <v>178</v>
      </c>
      <c r="B2899" s="13" t="s">
        <v>74</v>
      </c>
      <c r="C2899" s="13" t="s">
        <v>3</v>
      </c>
      <c r="D2899" s="13">
        <v>2016</v>
      </c>
      <c r="E2899" s="13">
        <v>2016</v>
      </c>
      <c r="F2899" s="13" t="s">
        <v>101</v>
      </c>
      <c r="G2899" s="23">
        <v>35187</v>
      </c>
      <c r="H2899" s="23">
        <v>70493</v>
      </c>
      <c r="I2899" s="45">
        <v>277249</v>
      </c>
      <c r="J2899" s="25">
        <v>0.95799999999999996</v>
      </c>
      <c r="K2899" s="25"/>
      <c r="L2899" s="25">
        <v>0.4</v>
      </c>
      <c r="M2899" s="25">
        <v>3.8399999999999997E-2</v>
      </c>
    </row>
    <row r="2900" spans="1:13">
      <c r="A2900" s="48" t="s">
        <v>179</v>
      </c>
      <c r="B2900" s="13" t="s">
        <v>75</v>
      </c>
      <c r="C2900" s="13" t="s">
        <v>3</v>
      </c>
      <c r="D2900" s="13">
        <v>2016</v>
      </c>
      <c r="E2900" s="13">
        <v>2016</v>
      </c>
      <c r="F2900" s="13" t="s">
        <v>101</v>
      </c>
      <c r="G2900" s="23">
        <v>2623</v>
      </c>
      <c r="H2900" s="23">
        <v>5361</v>
      </c>
      <c r="I2900" s="45">
        <v>11977</v>
      </c>
      <c r="J2900" s="25">
        <v>0.9909</v>
      </c>
      <c r="K2900" s="25"/>
      <c r="L2900" s="25">
        <v>0.20899999999999999</v>
      </c>
      <c r="M2900" s="25">
        <v>4.3299999999999998E-2</v>
      </c>
    </row>
    <row r="2901" spans="1:13">
      <c r="A2901" s="48" t="s">
        <v>180</v>
      </c>
      <c r="B2901" s="13" t="s">
        <v>75</v>
      </c>
      <c r="C2901" s="13" t="s">
        <v>3</v>
      </c>
      <c r="D2901" s="13">
        <v>2016</v>
      </c>
      <c r="E2901" s="13">
        <v>2016</v>
      </c>
      <c r="F2901" s="13" t="s">
        <v>101</v>
      </c>
      <c r="G2901" s="23">
        <v>7223</v>
      </c>
      <c r="H2901" s="23">
        <v>12975</v>
      </c>
      <c r="I2901" s="45">
        <v>39132</v>
      </c>
      <c r="J2901" s="25">
        <v>1</v>
      </c>
      <c r="K2901" s="25"/>
      <c r="L2901" s="25">
        <v>0.20899999999999999</v>
      </c>
      <c r="M2901" s="25">
        <v>4.3299999999999998E-2</v>
      </c>
    </row>
    <row r="2902" spans="1:13">
      <c r="A2902" s="82" t="s">
        <v>122</v>
      </c>
      <c r="B2902" s="13" t="s">
        <v>74</v>
      </c>
      <c r="C2902" s="13" t="s">
        <v>3</v>
      </c>
      <c r="D2902" s="13">
        <v>2016</v>
      </c>
      <c r="E2902" s="13">
        <v>2016</v>
      </c>
      <c r="F2902" s="13" t="s">
        <v>101</v>
      </c>
      <c r="G2902" s="23">
        <v>97797</v>
      </c>
      <c r="H2902" s="23">
        <v>226870</v>
      </c>
      <c r="I2902" s="45">
        <v>491192</v>
      </c>
      <c r="J2902" s="25">
        <v>0.95909999999999995</v>
      </c>
      <c r="K2902" s="25"/>
      <c r="L2902" s="25">
        <v>0.28599999999999998</v>
      </c>
      <c r="M2902" s="25">
        <v>2.8500000000000001E-2</v>
      </c>
    </row>
    <row r="2903" spans="1:13">
      <c r="A2903" s="82" t="s">
        <v>123</v>
      </c>
      <c r="B2903" s="13" t="s">
        <v>75</v>
      </c>
      <c r="C2903" s="13" t="s">
        <v>3</v>
      </c>
      <c r="D2903" s="13">
        <v>2016</v>
      </c>
      <c r="E2903" s="13">
        <v>2016</v>
      </c>
      <c r="F2903" s="13" t="s">
        <v>101</v>
      </c>
      <c r="G2903" s="23">
        <v>1528</v>
      </c>
      <c r="H2903" s="23">
        <v>3581</v>
      </c>
      <c r="I2903" s="45">
        <v>12213</v>
      </c>
      <c r="J2903" s="25">
        <v>0.98850000000000005</v>
      </c>
      <c r="K2903" s="25"/>
      <c r="L2903" s="25">
        <v>0.20899999999999999</v>
      </c>
      <c r="M2903" s="25">
        <v>4.3299999999999998E-2</v>
      </c>
    </row>
    <row r="2904" spans="1:13">
      <c r="A2904" s="82" t="s">
        <v>124</v>
      </c>
      <c r="B2904" s="13" t="s">
        <v>75</v>
      </c>
      <c r="C2904" s="13" t="s">
        <v>3</v>
      </c>
      <c r="D2904" s="13">
        <v>2016</v>
      </c>
      <c r="E2904" s="13">
        <v>2016</v>
      </c>
      <c r="F2904" s="13" t="s">
        <v>101</v>
      </c>
      <c r="G2904" s="23">
        <v>12438</v>
      </c>
      <c r="H2904" s="23">
        <v>21226</v>
      </c>
      <c r="I2904" s="45">
        <v>53649</v>
      </c>
      <c r="J2904" s="25">
        <v>0.99639999999999995</v>
      </c>
      <c r="K2904" s="25"/>
      <c r="L2904" s="25">
        <v>0.20899999999999999</v>
      </c>
      <c r="M2904" s="25">
        <v>4.3299999999999998E-2</v>
      </c>
    </row>
    <row r="2905" spans="1:13">
      <c r="A2905" s="82" t="s">
        <v>125</v>
      </c>
      <c r="B2905" s="13" t="s">
        <v>75</v>
      </c>
      <c r="C2905" s="13" t="s">
        <v>3</v>
      </c>
      <c r="D2905" s="13">
        <v>2016</v>
      </c>
      <c r="E2905" s="13">
        <v>2016</v>
      </c>
      <c r="F2905" s="13" t="s">
        <v>101</v>
      </c>
      <c r="G2905" s="23">
        <v>17551</v>
      </c>
      <c r="H2905" s="23">
        <v>43457</v>
      </c>
      <c r="I2905" s="45">
        <v>94006</v>
      </c>
      <c r="J2905" s="25">
        <v>0.97909999999999997</v>
      </c>
      <c r="K2905" s="25"/>
      <c r="L2905" s="25">
        <v>0.20899999999999999</v>
      </c>
      <c r="M2905" s="25">
        <v>4.3299999999999998E-2</v>
      </c>
    </row>
    <row r="2906" spans="1:13">
      <c r="A2906" s="82" t="s">
        <v>126</v>
      </c>
      <c r="B2906" s="13" t="s">
        <v>75</v>
      </c>
      <c r="C2906" s="13" t="s">
        <v>3</v>
      </c>
      <c r="D2906" s="13">
        <v>2016</v>
      </c>
      <c r="E2906" s="13">
        <v>2016</v>
      </c>
      <c r="F2906" s="13" t="s">
        <v>101</v>
      </c>
      <c r="G2906" s="23">
        <v>1083</v>
      </c>
      <c r="H2906" s="23">
        <v>2104</v>
      </c>
      <c r="I2906" s="45">
        <v>5613</v>
      </c>
      <c r="J2906" s="25">
        <v>1</v>
      </c>
      <c r="K2906" s="25"/>
      <c r="L2906" s="25">
        <v>0.20899999999999999</v>
      </c>
      <c r="M2906" s="25">
        <v>4.3299999999999998E-2</v>
      </c>
    </row>
    <row r="2907" spans="1:13">
      <c r="A2907" s="82" t="s">
        <v>127</v>
      </c>
      <c r="B2907" s="13" t="s">
        <v>75</v>
      </c>
      <c r="C2907" s="13" t="s">
        <v>3</v>
      </c>
      <c r="D2907" s="13">
        <v>2016</v>
      </c>
      <c r="E2907" s="13">
        <v>2016</v>
      </c>
      <c r="F2907" s="13" t="s">
        <v>101</v>
      </c>
      <c r="G2907" s="23">
        <v>70072</v>
      </c>
      <c r="H2907" s="23">
        <v>163371</v>
      </c>
      <c r="I2907" s="45">
        <v>399772</v>
      </c>
      <c r="J2907" s="25">
        <v>0.99460000000000004</v>
      </c>
      <c r="K2907" s="25"/>
      <c r="L2907" s="25">
        <v>0.33300000000000002</v>
      </c>
      <c r="M2907" s="25">
        <v>0</v>
      </c>
    </row>
    <row r="2908" spans="1:13">
      <c r="A2908" s="82" t="s">
        <v>128</v>
      </c>
      <c r="B2908" s="13" t="s">
        <v>75</v>
      </c>
      <c r="C2908" s="13" t="s">
        <v>3</v>
      </c>
      <c r="D2908" s="13">
        <v>2016</v>
      </c>
      <c r="E2908" s="13">
        <v>2016</v>
      </c>
      <c r="F2908" s="13" t="s">
        <v>101</v>
      </c>
      <c r="G2908" s="23">
        <v>10950</v>
      </c>
      <c r="H2908" s="23">
        <v>25133</v>
      </c>
      <c r="I2908" s="45">
        <v>57027</v>
      </c>
      <c r="J2908" s="25">
        <v>0.99690000000000001</v>
      </c>
      <c r="K2908" s="25"/>
      <c r="L2908" s="25">
        <v>0.20899999999999999</v>
      </c>
      <c r="M2908" s="25">
        <v>4.3299999999999998E-2</v>
      </c>
    </row>
    <row r="2909" spans="1:13">
      <c r="A2909" s="82" t="s">
        <v>129</v>
      </c>
      <c r="B2909" s="13" t="s">
        <v>75</v>
      </c>
      <c r="C2909" s="13" t="s">
        <v>3</v>
      </c>
      <c r="D2909" s="13">
        <v>2016</v>
      </c>
      <c r="E2909" s="13">
        <v>2016</v>
      </c>
      <c r="F2909" s="13" t="s">
        <v>101</v>
      </c>
      <c r="G2909" s="23">
        <v>6604</v>
      </c>
      <c r="H2909" s="23">
        <v>12618</v>
      </c>
      <c r="I2909" s="45">
        <v>31363</v>
      </c>
      <c r="J2909" s="25">
        <v>0.97099999999999997</v>
      </c>
      <c r="K2909" s="25"/>
      <c r="L2909" s="25">
        <v>0.20899999999999999</v>
      </c>
      <c r="M2909" s="25">
        <v>4.3299999999999998E-2</v>
      </c>
    </row>
    <row r="2910" spans="1:13">
      <c r="A2910" s="82" t="s">
        <v>130</v>
      </c>
      <c r="B2910" s="13" t="s">
        <v>75</v>
      </c>
      <c r="C2910" s="13" t="s">
        <v>3</v>
      </c>
      <c r="D2910" s="13">
        <v>2016</v>
      </c>
      <c r="E2910" s="13">
        <v>2016</v>
      </c>
      <c r="F2910" s="13" t="s">
        <v>101</v>
      </c>
      <c r="G2910" s="23">
        <v>1538</v>
      </c>
      <c r="H2910" s="23">
        <v>3164</v>
      </c>
      <c r="I2910" s="45">
        <v>7834</v>
      </c>
      <c r="J2910" s="25">
        <v>0.83099999999999996</v>
      </c>
      <c r="K2910" s="25"/>
      <c r="L2910" s="25">
        <v>0.20899999999999999</v>
      </c>
      <c r="M2910" s="25">
        <v>4.3299999999999998E-2</v>
      </c>
    </row>
    <row r="2911" spans="1:13">
      <c r="A2911" s="82" t="s">
        <v>131</v>
      </c>
      <c r="B2911" s="13" t="s">
        <v>76</v>
      </c>
      <c r="C2911" s="13" t="s">
        <v>3</v>
      </c>
      <c r="D2911" s="13">
        <v>2016</v>
      </c>
      <c r="E2911" s="13">
        <v>2016</v>
      </c>
      <c r="F2911" s="13" t="s">
        <v>101</v>
      </c>
      <c r="G2911" s="23">
        <v>574799</v>
      </c>
      <c r="H2911" s="23">
        <v>1148302</v>
      </c>
      <c r="I2911" s="45">
        <v>4125534</v>
      </c>
      <c r="J2911" s="25">
        <v>0.96819999999999995</v>
      </c>
      <c r="K2911" s="25"/>
      <c r="L2911" s="25">
        <v>0.64300000000000002</v>
      </c>
      <c r="M2911" s="25">
        <v>4.1099999999999998E-2</v>
      </c>
    </row>
    <row r="2912" spans="1:13">
      <c r="A2912" s="82" t="s">
        <v>132</v>
      </c>
      <c r="B2912" s="13" t="s">
        <v>75</v>
      </c>
      <c r="C2912" s="13" t="s">
        <v>3</v>
      </c>
      <c r="D2912" s="13">
        <v>2016</v>
      </c>
      <c r="E2912" s="13">
        <v>2016</v>
      </c>
      <c r="F2912" s="13" t="s">
        <v>101</v>
      </c>
      <c r="G2912" s="23">
        <v>12348</v>
      </c>
      <c r="H2912" s="23">
        <v>30164</v>
      </c>
      <c r="I2912" s="45">
        <v>70455</v>
      </c>
      <c r="J2912" s="25">
        <v>0.99790000000000001</v>
      </c>
      <c r="K2912" s="25"/>
      <c r="L2912" s="25">
        <v>0.20899999999999999</v>
      </c>
      <c r="M2912" s="25">
        <v>4.3299999999999998E-2</v>
      </c>
    </row>
    <row r="2913" spans="1:13">
      <c r="A2913" s="82" t="s">
        <v>133</v>
      </c>
      <c r="B2913" s="13" t="s">
        <v>75</v>
      </c>
      <c r="C2913" s="13" t="s">
        <v>3</v>
      </c>
      <c r="D2913" s="13">
        <v>2016</v>
      </c>
      <c r="E2913" s="13">
        <v>2016</v>
      </c>
      <c r="F2913" s="13" t="s">
        <v>101</v>
      </c>
      <c r="G2913" s="23">
        <v>6309</v>
      </c>
      <c r="H2913" s="23">
        <v>10420</v>
      </c>
      <c r="I2913" s="45">
        <v>44996</v>
      </c>
      <c r="J2913" s="25">
        <v>0.99260000000000004</v>
      </c>
      <c r="K2913" s="25"/>
      <c r="L2913" s="25">
        <v>0.20899999999999999</v>
      </c>
      <c r="M2913" s="25">
        <v>4.3299999999999998E-2</v>
      </c>
    </row>
    <row r="2914" spans="1:13">
      <c r="A2914" s="82" t="s">
        <v>134</v>
      </c>
      <c r="B2914" s="13" t="s">
        <v>75</v>
      </c>
      <c r="C2914" s="13" t="s">
        <v>3</v>
      </c>
      <c r="D2914" s="13">
        <v>2016</v>
      </c>
      <c r="E2914" s="13">
        <v>2016</v>
      </c>
      <c r="F2914" s="13" t="s">
        <v>101</v>
      </c>
      <c r="G2914" s="23">
        <v>1127</v>
      </c>
      <c r="H2914" s="23">
        <v>2098</v>
      </c>
      <c r="I2914" s="45">
        <v>4879</v>
      </c>
      <c r="J2914" s="25">
        <v>0.97919999999999996</v>
      </c>
      <c r="K2914" s="25"/>
      <c r="L2914" s="25">
        <v>0.20899999999999999</v>
      </c>
      <c r="M2914" s="25">
        <v>4.3299999999999998E-2</v>
      </c>
    </row>
    <row r="2915" spans="1:13">
      <c r="A2915" s="82" t="s">
        <v>135</v>
      </c>
      <c r="B2915" s="13" t="s">
        <v>75</v>
      </c>
      <c r="C2915" s="13" t="s">
        <v>3</v>
      </c>
      <c r="D2915" s="13">
        <v>2016</v>
      </c>
      <c r="E2915" s="13">
        <v>2016</v>
      </c>
      <c r="F2915" s="13" t="s">
        <v>101</v>
      </c>
      <c r="G2915" s="23">
        <v>6949</v>
      </c>
      <c r="H2915" s="23">
        <v>13099</v>
      </c>
      <c r="I2915" s="45">
        <v>41540</v>
      </c>
      <c r="J2915" s="25">
        <v>0.99729999999999996</v>
      </c>
      <c r="K2915" s="25"/>
      <c r="L2915" s="25">
        <v>0.20899999999999999</v>
      </c>
      <c r="M2915" s="25">
        <v>4.3299999999999998E-2</v>
      </c>
    </row>
    <row r="2916" spans="1:13">
      <c r="A2916" s="82" t="s">
        <v>136</v>
      </c>
      <c r="B2916" s="13" t="s">
        <v>75</v>
      </c>
      <c r="C2916" s="13" t="s">
        <v>3</v>
      </c>
      <c r="D2916" s="13">
        <v>2016</v>
      </c>
      <c r="E2916" s="13">
        <v>2016</v>
      </c>
      <c r="F2916" s="13" t="s">
        <v>101</v>
      </c>
      <c r="G2916" s="23">
        <v>25089</v>
      </c>
      <c r="H2916" s="23">
        <v>58122</v>
      </c>
      <c r="I2916" s="45">
        <v>139988</v>
      </c>
      <c r="J2916" s="25">
        <v>0.99550000000000005</v>
      </c>
      <c r="K2916" s="25"/>
      <c r="L2916" s="25">
        <v>0</v>
      </c>
      <c r="M2916" s="25">
        <v>1.9900000000000001E-2</v>
      </c>
    </row>
    <row r="2917" spans="1:13">
      <c r="A2917" s="82" t="s">
        <v>137</v>
      </c>
      <c r="B2917" s="13" t="s">
        <v>75</v>
      </c>
      <c r="C2917" s="13" t="s">
        <v>3</v>
      </c>
      <c r="D2917" s="13">
        <v>2016</v>
      </c>
      <c r="E2917" s="13">
        <v>2016</v>
      </c>
      <c r="F2917" s="13" t="s">
        <v>101</v>
      </c>
      <c r="G2917" s="23">
        <v>492</v>
      </c>
      <c r="H2917" s="23">
        <v>1061</v>
      </c>
      <c r="I2917" s="45">
        <v>3127</v>
      </c>
      <c r="J2917" s="25">
        <v>0.94589999999999996</v>
      </c>
      <c r="K2917" s="25"/>
      <c r="L2917" s="25">
        <v>0.20899999999999999</v>
      </c>
      <c r="M2917" s="25">
        <v>4.3299999999999998E-2</v>
      </c>
    </row>
    <row r="2918" spans="1:13">
      <c r="A2918" s="82" t="s">
        <v>138</v>
      </c>
      <c r="B2918" s="13" t="s">
        <v>75</v>
      </c>
      <c r="C2918" s="13" t="s">
        <v>3</v>
      </c>
      <c r="D2918" s="13">
        <v>2016</v>
      </c>
      <c r="E2918" s="13">
        <v>2016</v>
      </c>
      <c r="F2918" s="13" t="s">
        <v>101</v>
      </c>
      <c r="G2918" s="23">
        <v>448</v>
      </c>
      <c r="H2918" s="23">
        <v>797</v>
      </c>
      <c r="I2918" s="45">
        <v>3750</v>
      </c>
      <c r="J2918" s="25">
        <v>1</v>
      </c>
      <c r="K2918" s="25"/>
      <c r="L2918" s="25">
        <v>0.20899999999999999</v>
      </c>
      <c r="M2918" s="25">
        <v>4.3299999999999998E-2</v>
      </c>
    </row>
    <row r="2919" spans="1:13">
      <c r="A2919" s="82" t="s">
        <v>139</v>
      </c>
      <c r="B2919" s="13" t="s">
        <v>75</v>
      </c>
      <c r="C2919" s="13" t="s">
        <v>3</v>
      </c>
      <c r="D2919" s="13">
        <v>2016</v>
      </c>
      <c r="E2919" s="13">
        <v>2016</v>
      </c>
      <c r="F2919" s="13" t="s">
        <v>101</v>
      </c>
      <c r="G2919" s="23">
        <v>24305</v>
      </c>
      <c r="H2919" s="23">
        <v>54487</v>
      </c>
      <c r="I2919" s="45">
        <v>179438</v>
      </c>
      <c r="J2919" s="25">
        <v>0.99829999999999997</v>
      </c>
      <c r="K2919" s="25"/>
      <c r="L2919" s="25">
        <v>0</v>
      </c>
      <c r="M2919" s="25">
        <v>5.2699999999999997E-2</v>
      </c>
    </row>
    <row r="2920" spans="1:13">
      <c r="A2920" s="82" t="s">
        <v>140</v>
      </c>
      <c r="B2920" s="13" t="s">
        <v>75</v>
      </c>
      <c r="C2920" s="13" t="s">
        <v>3</v>
      </c>
      <c r="D2920" s="13">
        <v>2016</v>
      </c>
      <c r="E2920" s="13">
        <v>2016</v>
      </c>
      <c r="F2920" s="13" t="s">
        <v>101</v>
      </c>
      <c r="G2920" s="23">
        <v>3633</v>
      </c>
      <c r="H2920" s="23">
        <v>7533</v>
      </c>
      <c r="I2920" s="45">
        <v>32744</v>
      </c>
      <c r="J2920" s="25">
        <v>0.97040000000000004</v>
      </c>
      <c r="K2920" s="25"/>
      <c r="L2920" s="25">
        <v>0.20899999999999999</v>
      </c>
      <c r="M2920" s="25">
        <v>4.3299999999999998E-2</v>
      </c>
    </row>
    <row r="2921" spans="1:13">
      <c r="A2921" s="82" t="s">
        <v>141</v>
      </c>
      <c r="B2921" s="13" t="s">
        <v>75</v>
      </c>
      <c r="C2921" s="13" t="s">
        <v>3</v>
      </c>
      <c r="D2921" s="13">
        <v>2016</v>
      </c>
      <c r="E2921" s="13">
        <v>2016</v>
      </c>
      <c r="F2921" s="13" t="s">
        <v>101</v>
      </c>
      <c r="G2921" s="23">
        <v>4308</v>
      </c>
      <c r="H2921" s="23">
        <v>7694</v>
      </c>
      <c r="I2921" s="45">
        <v>25667</v>
      </c>
      <c r="J2921" s="25">
        <v>1</v>
      </c>
      <c r="K2921" s="25"/>
      <c r="L2921" s="25">
        <v>0.20899999999999999</v>
      </c>
      <c r="M2921" s="25">
        <v>4.3299999999999998E-2</v>
      </c>
    </row>
    <row r="2922" spans="1:13">
      <c r="A2922" s="82" t="s">
        <v>142</v>
      </c>
      <c r="B2922" s="13" t="s">
        <v>74</v>
      </c>
      <c r="C2922" s="13" t="s">
        <v>3</v>
      </c>
      <c r="D2922" s="13">
        <v>2016</v>
      </c>
      <c r="E2922" s="13">
        <v>2016</v>
      </c>
      <c r="F2922" s="13" t="s">
        <v>101</v>
      </c>
      <c r="G2922" s="23">
        <v>124047</v>
      </c>
      <c r="H2922" s="23">
        <v>257551</v>
      </c>
      <c r="I2922" s="45">
        <v>911108</v>
      </c>
      <c r="J2922" s="25">
        <v>0.97929999999999995</v>
      </c>
      <c r="K2922" s="25"/>
      <c r="L2922" s="25">
        <v>0.44400000000000001</v>
      </c>
      <c r="M2922" s="25">
        <v>2.3599999999999999E-2</v>
      </c>
    </row>
    <row r="2923" spans="1:13">
      <c r="A2923" s="82" t="s">
        <v>143</v>
      </c>
      <c r="B2923" s="13" t="s">
        <v>74</v>
      </c>
      <c r="C2923" s="13" t="s">
        <v>3</v>
      </c>
      <c r="D2923" s="13">
        <v>2016</v>
      </c>
      <c r="E2923" s="13">
        <v>2016</v>
      </c>
      <c r="F2923" s="13" t="s">
        <v>101</v>
      </c>
      <c r="G2923" s="23">
        <v>9365</v>
      </c>
      <c r="H2923" s="23">
        <v>17969</v>
      </c>
      <c r="I2923" s="45">
        <v>65551</v>
      </c>
      <c r="J2923" s="25">
        <v>0.98099999999999998</v>
      </c>
      <c r="K2923" s="25"/>
      <c r="L2923" s="25">
        <v>0.20899999999999999</v>
      </c>
      <c r="M2923" s="25">
        <v>4.3299999999999998E-2</v>
      </c>
    </row>
    <row r="2924" spans="1:13">
      <c r="A2924" s="82" t="s">
        <v>144</v>
      </c>
      <c r="B2924" s="13" t="s">
        <v>75</v>
      </c>
      <c r="C2924" s="13" t="s">
        <v>3</v>
      </c>
      <c r="D2924" s="13">
        <v>2016</v>
      </c>
      <c r="E2924" s="13">
        <v>2016</v>
      </c>
      <c r="F2924" s="13" t="s">
        <v>101</v>
      </c>
      <c r="G2924" s="23">
        <v>1186</v>
      </c>
      <c r="H2924" s="23">
        <v>2208</v>
      </c>
      <c r="I2924" s="45">
        <v>6146</v>
      </c>
      <c r="J2924" s="25">
        <v>1</v>
      </c>
      <c r="K2924" s="25"/>
      <c r="L2924" s="25">
        <v>0.20899999999999999</v>
      </c>
      <c r="M2924" s="25">
        <v>4.3299999999999998E-2</v>
      </c>
    </row>
    <row r="2925" spans="1:13">
      <c r="A2925" s="82" t="s">
        <v>145</v>
      </c>
      <c r="B2925" s="13" t="s">
        <v>75</v>
      </c>
      <c r="C2925" s="13" t="s">
        <v>3</v>
      </c>
      <c r="D2925" s="13">
        <v>2016</v>
      </c>
      <c r="E2925" s="13">
        <v>2016</v>
      </c>
      <c r="F2925" s="13" t="s">
        <v>101</v>
      </c>
      <c r="G2925" s="23">
        <v>130276</v>
      </c>
      <c r="H2925" s="23">
        <v>293265</v>
      </c>
      <c r="I2925" s="45">
        <v>829501</v>
      </c>
      <c r="J2925" s="25">
        <v>0.99670000000000003</v>
      </c>
      <c r="K2925" s="25"/>
      <c r="L2925" s="25">
        <v>0.26300000000000001</v>
      </c>
      <c r="M2925" s="25">
        <v>3.9800000000000002E-2</v>
      </c>
    </row>
    <row r="2926" spans="1:13">
      <c r="A2926" s="82" t="s">
        <v>146</v>
      </c>
      <c r="B2926" s="13" t="s">
        <v>74</v>
      </c>
      <c r="C2926" s="13" t="s">
        <v>3</v>
      </c>
      <c r="D2926" s="13">
        <v>2016</v>
      </c>
      <c r="E2926" s="13">
        <v>2016</v>
      </c>
      <c r="F2926" s="13" t="s">
        <v>101</v>
      </c>
      <c r="G2926" s="23">
        <v>104430</v>
      </c>
      <c r="H2926" s="23">
        <v>218604</v>
      </c>
      <c r="I2926" s="45">
        <v>558490</v>
      </c>
      <c r="J2926" s="25">
        <v>0.99170000000000003</v>
      </c>
      <c r="K2926" s="25"/>
      <c r="L2926" s="25">
        <v>0.438</v>
      </c>
      <c r="M2926" s="25">
        <v>3.8399999999999997E-2</v>
      </c>
    </row>
    <row r="2927" spans="1:13">
      <c r="A2927" s="82" t="s">
        <v>147</v>
      </c>
      <c r="B2927" s="13" t="s">
        <v>75</v>
      </c>
      <c r="C2927" s="13" t="s">
        <v>3</v>
      </c>
      <c r="D2927" s="13">
        <v>2016</v>
      </c>
      <c r="E2927" s="13">
        <v>2016</v>
      </c>
      <c r="F2927" s="13" t="s">
        <v>101</v>
      </c>
      <c r="G2927" s="23">
        <v>2679</v>
      </c>
      <c r="H2927" s="23">
        <v>5967</v>
      </c>
      <c r="I2927" s="45">
        <v>18556</v>
      </c>
      <c r="J2927" s="25">
        <v>1</v>
      </c>
      <c r="K2927" s="25"/>
      <c r="L2927" s="25">
        <v>0.20899999999999999</v>
      </c>
      <c r="M2927" s="25">
        <v>4.3299999999999998E-2</v>
      </c>
    </row>
    <row r="2928" spans="1:13">
      <c r="A2928" s="82" t="s">
        <v>148</v>
      </c>
      <c r="B2928" s="13" t="s">
        <v>75</v>
      </c>
      <c r="C2928" s="13" t="s">
        <v>3</v>
      </c>
      <c r="D2928" s="13">
        <v>2016</v>
      </c>
      <c r="E2928" s="13">
        <v>2016</v>
      </c>
      <c r="F2928" s="13" t="s">
        <v>101</v>
      </c>
      <c r="G2928" s="23">
        <v>180293</v>
      </c>
      <c r="H2928" s="23">
        <v>396730</v>
      </c>
      <c r="I2928" s="45">
        <v>874448</v>
      </c>
      <c r="J2928" s="25">
        <v>0.99929999999999997</v>
      </c>
      <c r="K2928" s="25"/>
      <c r="L2928" s="25">
        <v>0.188</v>
      </c>
      <c r="M2928" s="25">
        <v>1.2999999999999999E-2</v>
      </c>
    </row>
    <row r="2929" spans="1:13">
      <c r="A2929" s="82" t="s">
        <v>149</v>
      </c>
      <c r="B2929" s="13" t="s">
        <v>74</v>
      </c>
      <c r="C2929" s="13" t="s">
        <v>3</v>
      </c>
      <c r="D2929" s="13">
        <v>2016</v>
      </c>
      <c r="E2929" s="13">
        <v>2016</v>
      </c>
      <c r="F2929" s="13" t="s">
        <v>101</v>
      </c>
      <c r="G2929" s="23">
        <v>143026</v>
      </c>
      <c r="H2929" s="23">
        <v>291088</v>
      </c>
      <c r="I2929" s="45">
        <v>909054</v>
      </c>
      <c r="J2929" s="25">
        <v>0.96109999999999995</v>
      </c>
      <c r="K2929" s="25"/>
      <c r="L2929" s="25">
        <v>0.435</v>
      </c>
      <c r="M2929" s="25">
        <v>2.23E-2</v>
      </c>
    </row>
    <row r="2930" spans="1:13">
      <c r="A2930" s="82" t="s">
        <v>150</v>
      </c>
      <c r="B2930" s="13" t="s">
        <v>74</v>
      </c>
      <c r="C2930" s="13" t="s">
        <v>3</v>
      </c>
      <c r="D2930" s="13">
        <v>2016</v>
      </c>
      <c r="E2930" s="13">
        <v>2016</v>
      </c>
      <c r="F2930" s="13" t="s">
        <v>101</v>
      </c>
      <c r="G2930" s="23">
        <v>34521</v>
      </c>
      <c r="H2930" s="23">
        <v>52672</v>
      </c>
      <c r="I2930" s="45">
        <v>230217</v>
      </c>
      <c r="J2930" s="25">
        <v>0.97299999999999998</v>
      </c>
      <c r="K2930" s="25"/>
      <c r="L2930" s="25">
        <v>0.75</v>
      </c>
      <c r="M2930" s="25">
        <v>5.04E-2</v>
      </c>
    </row>
    <row r="2931" spans="1:13">
      <c r="A2931" s="82" t="s">
        <v>151</v>
      </c>
      <c r="B2931" s="13" t="s">
        <v>75</v>
      </c>
      <c r="C2931" s="13" t="s">
        <v>3</v>
      </c>
      <c r="D2931" s="13">
        <v>2016</v>
      </c>
      <c r="E2931" s="13">
        <v>2016</v>
      </c>
      <c r="F2931" s="13" t="s">
        <v>101</v>
      </c>
      <c r="G2931" s="23">
        <v>52666</v>
      </c>
      <c r="H2931" s="23">
        <v>119261</v>
      </c>
      <c r="I2931" s="45">
        <v>299994</v>
      </c>
      <c r="J2931" s="25">
        <v>0.99660000000000004</v>
      </c>
      <c r="K2931" s="25"/>
      <c r="L2931" s="25">
        <v>0.14299999999999999</v>
      </c>
      <c r="M2931" s="25">
        <v>1.9900000000000001E-2</v>
      </c>
    </row>
    <row r="2932" spans="1:13">
      <c r="A2932" s="82" t="s">
        <v>152</v>
      </c>
      <c r="B2932" s="13" t="s">
        <v>74</v>
      </c>
      <c r="C2932" s="13" t="s">
        <v>3</v>
      </c>
      <c r="D2932" s="13">
        <v>2016</v>
      </c>
      <c r="E2932" s="13">
        <v>2016</v>
      </c>
      <c r="F2932" s="13" t="s">
        <v>101</v>
      </c>
      <c r="G2932" s="23">
        <v>10120</v>
      </c>
      <c r="H2932" s="23">
        <v>18697</v>
      </c>
      <c r="I2932" s="45">
        <v>62685</v>
      </c>
      <c r="J2932" s="25">
        <v>0.95530000000000004</v>
      </c>
      <c r="K2932" s="25"/>
      <c r="L2932" s="25">
        <v>0.20899999999999999</v>
      </c>
      <c r="M2932" s="25">
        <v>4.3299999999999998E-2</v>
      </c>
    </row>
    <row r="2933" spans="1:13">
      <c r="A2933" s="82" t="s">
        <v>153</v>
      </c>
      <c r="B2933" s="13" t="s">
        <v>74</v>
      </c>
      <c r="C2933" s="13" t="s">
        <v>3</v>
      </c>
      <c r="D2933" s="13">
        <v>2016</v>
      </c>
      <c r="E2933" s="13">
        <v>2016</v>
      </c>
      <c r="F2933" s="13" t="s">
        <v>101</v>
      </c>
      <c r="G2933" s="23">
        <v>15825</v>
      </c>
      <c r="H2933" s="23">
        <v>30873</v>
      </c>
      <c r="I2933" s="45">
        <v>158830</v>
      </c>
      <c r="J2933" s="25">
        <v>0.97150000000000003</v>
      </c>
      <c r="K2933" s="25"/>
      <c r="L2933" s="25">
        <v>0.20899999999999999</v>
      </c>
      <c r="M2933" s="25">
        <v>4.3299999999999998E-2</v>
      </c>
    </row>
    <row r="2934" spans="1:13">
      <c r="A2934" s="82" t="s">
        <v>154</v>
      </c>
      <c r="B2934" s="13" t="s">
        <v>74</v>
      </c>
      <c r="C2934" s="13" t="s">
        <v>3</v>
      </c>
      <c r="D2934" s="13">
        <v>2016</v>
      </c>
      <c r="E2934" s="13">
        <v>2016</v>
      </c>
      <c r="F2934" s="13" t="s">
        <v>101</v>
      </c>
      <c r="G2934" s="23">
        <v>18844</v>
      </c>
      <c r="H2934" s="23">
        <v>39696</v>
      </c>
      <c r="I2934" s="45">
        <v>143652</v>
      </c>
      <c r="J2934" s="25">
        <v>0.89500000000000002</v>
      </c>
      <c r="K2934" s="25"/>
      <c r="L2934" s="25">
        <v>0.20899999999999999</v>
      </c>
      <c r="M2934" s="25">
        <v>4.3299999999999998E-2</v>
      </c>
    </row>
    <row r="2935" spans="1:13">
      <c r="A2935" s="82" t="s">
        <v>155</v>
      </c>
      <c r="B2935" s="13" t="s">
        <v>74</v>
      </c>
      <c r="C2935" s="13" t="s">
        <v>3</v>
      </c>
      <c r="D2935" s="13">
        <v>2016</v>
      </c>
      <c r="E2935" s="13">
        <v>2016</v>
      </c>
      <c r="F2935" s="13" t="s">
        <v>101</v>
      </c>
      <c r="G2935" s="23">
        <v>54101</v>
      </c>
      <c r="H2935" s="23">
        <v>106496</v>
      </c>
      <c r="I2935" s="45">
        <v>452518</v>
      </c>
      <c r="J2935" s="25">
        <v>0.98340000000000005</v>
      </c>
      <c r="K2935" s="25"/>
      <c r="L2935" s="25">
        <v>0.125</v>
      </c>
      <c r="M2935" s="25">
        <v>4.65E-2</v>
      </c>
    </row>
    <row r="2936" spans="1:13">
      <c r="A2936" s="82" t="s">
        <v>156</v>
      </c>
      <c r="B2936" s="13" t="s">
        <v>74</v>
      </c>
      <c r="C2936" s="13" t="s">
        <v>3</v>
      </c>
      <c r="D2936" s="13">
        <v>2016</v>
      </c>
      <c r="E2936" s="13">
        <v>2016</v>
      </c>
      <c r="F2936" s="13" t="s">
        <v>101</v>
      </c>
      <c r="G2936" s="23">
        <v>14823</v>
      </c>
      <c r="H2936" s="23">
        <v>27374</v>
      </c>
      <c r="I2936" s="45">
        <v>81254</v>
      </c>
      <c r="J2936" s="25">
        <v>0.9617</v>
      </c>
      <c r="K2936" s="25"/>
      <c r="L2936" s="25">
        <v>0.20899999999999999</v>
      </c>
      <c r="M2936" s="25">
        <v>4.3299999999999998E-2</v>
      </c>
    </row>
    <row r="2937" spans="1:13">
      <c r="A2937" s="82" t="s">
        <v>157</v>
      </c>
      <c r="B2937" s="13" t="s">
        <v>75</v>
      </c>
      <c r="C2937" s="13" t="s">
        <v>3</v>
      </c>
      <c r="D2937" s="13">
        <v>2016</v>
      </c>
      <c r="E2937" s="13">
        <v>2016</v>
      </c>
      <c r="F2937" s="13" t="s">
        <v>101</v>
      </c>
      <c r="G2937" s="23">
        <v>12916</v>
      </c>
      <c r="H2937" s="23">
        <v>24753</v>
      </c>
      <c r="I2937" s="45">
        <v>66112</v>
      </c>
      <c r="J2937" s="25">
        <v>0.98129999999999995</v>
      </c>
      <c r="K2937" s="25"/>
      <c r="L2937" s="25">
        <v>0.20899999999999999</v>
      </c>
      <c r="M2937" s="25">
        <v>4.3299999999999998E-2</v>
      </c>
    </row>
    <row r="2938" spans="1:13">
      <c r="A2938" s="82" t="s">
        <v>158</v>
      </c>
      <c r="B2938" s="13" t="s">
        <v>75</v>
      </c>
      <c r="C2938" s="13" t="s">
        <v>3</v>
      </c>
      <c r="D2938" s="13">
        <v>2016</v>
      </c>
      <c r="E2938" s="13">
        <v>2016</v>
      </c>
      <c r="F2938" s="13" t="s">
        <v>101</v>
      </c>
      <c r="G2938" s="23">
        <v>164</v>
      </c>
      <c r="H2938" s="23">
        <v>297</v>
      </c>
      <c r="I2938" s="45">
        <v>821</v>
      </c>
      <c r="J2938" s="25">
        <v>1</v>
      </c>
      <c r="K2938" s="25"/>
      <c r="L2938" s="25">
        <v>0.20899999999999999</v>
      </c>
      <c r="M2938" s="25">
        <v>4.3299999999999998E-2</v>
      </c>
    </row>
    <row r="2939" spans="1:13">
      <c r="A2939" s="82" t="s">
        <v>159</v>
      </c>
      <c r="B2939" s="13" t="s">
        <v>75</v>
      </c>
      <c r="C2939" s="13" t="s">
        <v>3</v>
      </c>
      <c r="D2939" s="13">
        <v>2016</v>
      </c>
      <c r="E2939" s="13">
        <v>2016</v>
      </c>
      <c r="F2939" s="13" t="s">
        <v>101</v>
      </c>
      <c r="G2939" s="23">
        <v>3332</v>
      </c>
      <c r="H2939" s="23">
        <v>7116</v>
      </c>
      <c r="I2939" s="45">
        <v>17964</v>
      </c>
      <c r="J2939" s="25">
        <v>0.99209999999999998</v>
      </c>
      <c r="K2939" s="25"/>
      <c r="L2939" s="25">
        <v>0.20899999999999999</v>
      </c>
      <c r="M2939" s="25">
        <v>4.3299999999999998E-2</v>
      </c>
    </row>
    <row r="2940" spans="1:13">
      <c r="A2940" s="82" t="s">
        <v>160</v>
      </c>
      <c r="B2940" s="13" t="s">
        <v>74</v>
      </c>
      <c r="C2940" s="13" t="s">
        <v>3</v>
      </c>
      <c r="D2940" s="13">
        <v>2016</v>
      </c>
      <c r="E2940" s="13">
        <v>2016</v>
      </c>
      <c r="F2940" s="13" t="s">
        <v>101</v>
      </c>
      <c r="G2940" s="23">
        <v>22861</v>
      </c>
      <c r="H2940" s="23">
        <v>43644</v>
      </c>
      <c r="I2940" s="45">
        <v>125040</v>
      </c>
      <c r="J2940" s="25">
        <v>0.94840000000000002</v>
      </c>
      <c r="K2940" s="25"/>
      <c r="L2940" s="25">
        <v>0.25</v>
      </c>
      <c r="M2940" s="25">
        <v>2.2599999999999999E-2</v>
      </c>
    </row>
    <row r="2941" spans="1:13">
      <c r="A2941" s="82" t="s">
        <v>161</v>
      </c>
      <c r="B2941" s="13" t="s">
        <v>74</v>
      </c>
      <c r="C2941" s="13" t="s">
        <v>3</v>
      </c>
      <c r="D2941" s="13">
        <v>2016</v>
      </c>
      <c r="E2941" s="13">
        <v>2016</v>
      </c>
      <c r="F2941" s="13" t="s">
        <v>101</v>
      </c>
      <c r="G2941" s="23">
        <v>19602</v>
      </c>
      <c r="H2941" s="23">
        <v>35037</v>
      </c>
      <c r="I2941" s="45">
        <v>129148</v>
      </c>
      <c r="J2941" s="25">
        <v>0.89249999999999996</v>
      </c>
      <c r="K2941" s="25"/>
      <c r="L2941" s="25">
        <v>0.20899999999999999</v>
      </c>
      <c r="M2941" s="25">
        <v>4.3299999999999998E-2</v>
      </c>
    </row>
    <row r="2942" spans="1:13">
      <c r="A2942" s="82" t="s">
        <v>162</v>
      </c>
      <c r="B2942" s="13" t="s">
        <v>75</v>
      </c>
      <c r="C2942" s="13" t="s">
        <v>3</v>
      </c>
      <c r="D2942" s="13">
        <v>2016</v>
      </c>
      <c r="E2942" s="13">
        <v>2016</v>
      </c>
      <c r="F2942" s="13" t="s">
        <v>101</v>
      </c>
      <c r="G2942" s="23">
        <v>42639</v>
      </c>
      <c r="H2942" s="23">
        <v>90153</v>
      </c>
      <c r="I2942" s="45">
        <v>240322</v>
      </c>
      <c r="J2942" s="25">
        <v>0.99780000000000002</v>
      </c>
      <c r="K2942" s="25"/>
      <c r="L2942" s="25">
        <v>0.33300000000000002</v>
      </c>
      <c r="M2942" s="25">
        <v>1.47E-2</v>
      </c>
    </row>
    <row r="2943" spans="1:13">
      <c r="A2943" s="82" t="s">
        <v>163</v>
      </c>
      <c r="B2943" s="13" t="s">
        <v>75</v>
      </c>
      <c r="C2943" s="13" t="s">
        <v>3</v>
      </c>
      <c r="D2943" s="13">
        <v>2016</v>
      </c>
      <c r="E2943" s="13">
        <v>2016</v>
      </c>
      <c r="F2943" s="13" t="s">
        <v>101</v>
      </c>
      <c r="G2943" s="23">
        <v>5742</v>
      </c>
      <c r="H2943" s="23">
        <v>13253</v>
      </c>
      <c r="I2943" s="45">
        <v>41808</v>
      </c>
      <c r="J2943" s="25">
        <v>0.97560000000000002</v>
      </c>
      <c r="K2943" s="25"/>
      <c r="L2943" s="25">
        <v>0.20899999999999999</v>
      </c>
      <c r="M2943" s="25">
        <v>4.3299999999999998E-2</v>
      </c>
    </row>
    <row r="2944" spans="1:13">
      <c r="A2944" s="82" t="s">
        <v>164</v>
      </c>
      <c r="B2944" s="13" t="s">
        <v>75</v>
      </c>
      <c r="C2944" s="13" t="s">
        <v>3</v>
      </c>
      <c r="D2944" s="13">
        <v>2016</v>
      </c>
      <c r="E2944" s="13">
        <v>2016</v>
      </c>
      <c r="F2944" s="13" t="s">
        <v>101</v>
      </c>
      <c r="G2944" s="23">
        <v>4664</v>
      </c>
      <c r="H2944" s="23">
        <v>10136</v>
      </c>
      <c r="I2944" s="45">
        <v>27551</v>
      </c>
      <c r="J2944" s="25">
        <v>0.95240000000000002</v>
      </c>
      <c r="K2944" s="25"/>
      <c r="L2944" s="25">
        <v>0.20899999999999999</v>
      </c>
      <c r="M2944" s="25">
        <v>4.3299999999999998E-2</v>
      </c>
    </row>
    <row r="2945" spans="1:30">
      <c r="A2945" s="82" t="s">
        <v>165</v>
      </c>
      <c r="B2945" s="13" t="s">
        <v>75</v>
      </c>
      <c r="C2945" s="13" t="s">
        <v>3</v>
      </c>
      <c r="D2945" s="13">
        <v>2016</v>
      </c>
      <c r="E2945" s="13">
        <v>2016</v>
      </c>
      <c r="F2945" s="13" t="s">
        <v>101</v>
      </c>
      <c r="G2945" s="23">
        <v>1025</v>
      </c>
      <c r="H2945" s="23">
        <v>1796</v>
      </c>
      <c r="I2945" s="45">
        <v>4959</v>
      </c>
      <c r="J2945" s="25">
        <v>0.93620000000000003</v>
      </c>
      <c r="K2945" s="25"/>
      <c r="L2945" s="25">
        <v>0.20899999999999999</v>
      </c>
      <c r="M2945" s="25">
        <v>4.3299999999999998E-2</v>
      </c>
    </row>
    <row r="2946" spans="1:30">
      <c r="A2946" s="82" t="s">
        <v>166</v>
      </c>
      <c r="B2946" s="13" t="s">
        <v>74</v>
      </c>
      <c r="C2946" s="13" t="s">
        <v>3</v>
      </c>
      <c r="D2946" s="13">
        <v>2016</v>
      </c>
      <c r="E2946" s="13">
        <v>2016</v>
      </c>
      <c r="F2946" s="13" t="s">
        <v>101</v>
      </c>
      <c r="G2946" s="23">
        <v>53587</v>
      </c>
      <c r="H2946" s="23">
        <v>125618</v>
      </c>
      <c r="I2946" s="45">
        <v>256604</v>
      </c>
      <c r="J2946" s="25">
        <v>0.96630000000000005</v>
      </c>
      <c r="K2946" s="25"/>
      <c r="L2946" s="25">
        <v>0</v>
      </c>
      <c r="M2946" s="25">
        <v>2.7099999999999999E-2</v>
      </c>
    </row>
    <row r="2947" spans="1:30">
      <c r="A2947" s="82" t="s">
        <v>167</v>
      </c>
      <c r="B2947" s="13" t="s">
        <v>75</v>
      </c>
      <c r="C2947" s="13" t="s">
        <v>3</v>
      </c>
      <c r="D2947" s="13">
        <v>2016</v>
      </c>
      <c r="E2947" s="13">
        <v>2016</v>
      </c>
      <c r="F2947" s="13" t="s">
        <v>101</v>
      </c>
      <c r="G2947" s="23">
        <v>3196</v>
      </c>
      <c r="H2947" s="23">
        <v>5609</v>
      </c>
      <c r="I2947" s="45">
        <v>14825</v>
      </c>
      <c r="J2947" s="25">
        <v>0.99350000000000005</v>
      </c>
      <c r="K2947" s="25"/>
      <c r="L2947" s="25">
        <v>0.20899999999999999</v>
      </c>
      <c r="M2947" s="25">
        <v>4.3299999999999998E-2</v>
      </c>
    </row>
    <row r="2948" spans="1:30">
      <c r="A2948" s="82" t="s">
        <v>168</v>
      </c>
      <c r="B2948" s="13" t="s">
        <v>74</v>
      </c>
      <c r="C2948" s="13" t="s">
        <v>3</v>
      </c>
      <c r="D2948" s="13">
        <v>2016</v>
      </c>
      <c r="E2948" s="13">
        <v>2016</v>
      </c>
      <c r="F2948" s="13" t="s">
        <v>101</v>
      </c>
      <c r="G2948" s="23">
        <v>37735</v>
      </c>
      <c r="H2948" s="23">
        <v>76144</v>
      </c>
      <c r="I2948" s="45">
        <v>240572</v>
      </c>
      <c r="J2948" s="25">
        <v>0.97570000000000001</v>
      </c>
      <c r="K2948" s="25"/>
      <c r="L2948" s="25">
        <v>0.4</v>
      </c>
      <c r="M2948" s="25">
        <v>6.25E-2</v>
      </c>
    </row>
    <row r="2949" spans="1:30">
      <c r="A2949" s="82" t="s">
        <v>169</v>
      </c>
      <c r="B2949" s="13" t="s">
        <v>74</v>
      </c>
      <c r="C2949" s="13" t="s">
        <v>3</v>
      </c>
      <c r="D2949" s="13">
        <v>2016</v>
      </c>
      <c r="E2949" s="13">
        <v>2016</v>
      </c>
      <c r="F2949" s="13" t="s">
        <v>101</v>
      </c>
      <c r="G2949" s="23">
        <v>10795</v>
      </c>
      <c r="H2949" s="23">
        <v>21479</v>
      </c>
      <c r="I2949" s="45">
        <v>59784</v>
      </c>
      <c r="J2949" s="25">
        <v>0.9365</v>
      </c>
      <c r="K2949" s="25"/>
      <c r="L2949" s="25">
        <v>0.20899999999999999</v>
      </c>
      <c r="M2949" s="25">
        <v>4.3299999999999998E-2</v>
      </c>
    </row>
    <row r="2950" spans="1:30">
      <c r="A2950" s="82" t="s">
        <v>170</v>
      </c>
      <c r="B2950" s="13" t="s">
        <v>75</v>
      </c>
      <c r="C2950" s="13" t="s">
        <v>3</v>
      </c>
      <c r="D2950" s="13">
        <v>2016</v>
      </c>
      <c r="E2950" s="13">
        <v>2016</v>
      </c>
      <c r="F2950" s="13" t="s">
        <v>101</v>
      </c>
      <c r="G2950" s="23">
        <v>6327</v>
      </c>
      <c r="H2950" s="23">
        <v>13569</v>
      </c>
      <c r="I2950" s="45">
        <v>32227</v>
      </c>
      <c r="J2950" s="25">
        <v>1</v>
      </c>
      <c r="K2950" s="25"/>
      <c r="L2950" s="25">
        <v>0.20899999999999999</v>
      </c>
      <c r="M2950" s="25">
        <v>4.3299999999999998E-2</v>
      </c>
    </row>
    <row r="2951" spans="1:30">
      <c r="A2951" s="48" t="s">
        <v>276</v>
      </c>
      <c r="B2951" s="13" t="s">
        <v>66</v>
      </c>
      <c r="C2951" s="13" t="s">
        <v>182</v>
      </c>
      <c r="D2951" s="13">
        <v>2016</v>
      </c>
      <c r="E2951" s="13">
        <v>2016</v>
      </c>
      <c r="F2951" s="13" t="s">
        <v>101</v>
      </c>
      <c r="G2951" s="110"/>
      <c r="H2951" s="110"/>
      <c r="I2951" s="110"/>
      <c r="J2951" s="111"/>
      <c r="K2951" s="111"/>
      <c r="L2951" s="25">
        <v>0.254</v>
      </c>
      <c r="M2951" s="25">
        <v>5.3999999999999999E-2</v>
      </c>
    </row>
    <row r="2952" spans="1:30">
      <c r="A2952" s="48" t="s">
        <v>171</v>
      </c>
      <c r="B2952" s="13" t="s">
        <v>66</v>
      </c>
      <c r="C2952" s="13" t="s">
        <v>182</v>
      </c>
      <c r="D2952" s="13">
        <v>2016</v>
      </c>
      <c r="E2952" s="13">
        <v>2016</v>
      </c>
      <c r="F2952" s="13" t="s">
        <v>101</v>
      </c>
      <c r="G2952" s="23">
        <v>2119664</v>
      </c>
      <c r="H2952" s="23">
        <v>4412595</v>
      </c>
      <c r="I2952" s="45">
        <v>13603262</v>
      </c>
      <c r="J2952" s="25">
        <v>0.97370000000000001</v>
      </c>
      <c r="K2952" s="25"/>
      <c r="L2952" s="25">
        <v>0.36899999999999999</v>
      </c>
      <c r="M2952" s="25">
        <v>5.0200000000000002E-2</v>
      </c>
      <c r="N2952" s="13"/>
      <c r="O2952" s="13"/>
      <c r="P2952" s="13"/>
      <c r="Q2952" s="13"/>
      <c r="R2952" s="13"/>
      <c r="S2952" s="13"/>
      <c r="T2952" s="13"/>
      <c r="U2952" s="13"/>
      <c r="V2952" s="13"/>
      <c r="W2952" s="13"/>
      <c r="X2952" s="13"/>
      <c r="Y2952" s="13"/>
      <c r="Z2952" s="13"/>
      <c r="AA2952" s="13"/>
      <c r="AB2952" s="13"/>
      <c r="AC2952" s="13"/>
      <c r="AD2952" s="13"/>
    </row>
    <row r="2953" spans="1:30">
      <c r="A2953" s="48" t="s">
        <v>172</v>
      </c>
      <c r="B2953" s="13" t="s">
        <v>74</v>
      </c>
      <c r="C2953" s="13" t="s">
        <v>182</v>
      </c>
      <c r="D2953" s="13">
        <v>2016</v>
      </c>
      <c r="E2953" s="13">
        <v>2016</v>
      </c>
      <c r="F2953" s="13" t="s">
        <v>101</v>
      </c>
      <c r="G2953" s="23">
        <v>61056</v>
      </c>
      <c r="H2953" s="23">
        <v>117663</v>
      </c>
      <c r="I2953" s="45">
        <v>443017</v>
      </c>
      <c r="J2953" s="25">
        <v>0.94769999999999999</v>
      </c>
      <c r="K2953" s="25"/>
      <c r="L2953" s="25">
        <v>0.45500000000000002</v>
      </c>
      <c r="M2953" s="25">
        <v>5.5800000000000002E-2</v>
      </c>
    </row>
    <row r="2954" spans="1:30">
      <c r="A2954" s="48" t="s">
        <v>173</v>
      </c>
      <c r="B2954" s="13" t="s">
        <v>75</v>
      </c>
      <c r="C2954" s="13" t="s">
        <v>182</v>
      </c>
      <c r="D2954" s="13">
        <v>2016</v>
      </c>
      <c r="E2954" s="13">
        <v>2016</v>
      </c>
      <c r="F2954" s="13" t="s">
        <v>101</v>
      </c>
      <c r="G2954" s="23">
        <v>97</v>
      </c>
      <c r="H2954" s="23">
        <v>162</v>
      </c>
      <c r="I2954" s="45">
        <v>357</v>
      </c>
      <c r="J2954" s="25">
        <v>1</v>
      </c>
      <c r="K2954" s="25"/>
      <c r="L2954" s="25">
        <v>0.20799999999999999</v>
      </c>
      <c r="M2954" s="25">
        <v>5.3999999999999999E-2</v>
      </c>
    </row>
    <row r="2955" spans="1:30">
      <c r="A2955" s="48" t="s">
        <v>174</v>
      </c>
      <c r="B2955" s="13" t="s">
        <v>75</v>
      </c>
      <c r="C2955" s="13" t="s">
        <v>182</v>
      </c>
      <c r="D2955" s="13">
        <v>2016</v>
      </c>
      <c r="E2955" s="13">
        <v>2016</v>
      </c>
      <c r="F2955" s="13" t="s">
        <v>101</v>
      </c>
      <c r="G2955" s="23">
        <v>1697</v>
      </c>
      <c r="H2955" s="23">
        <v>3393</v>
      </c>
      <c r="I2955" s="45">
        <v>8330</v>
      </c>
      <c r="J2955" s="25">
        <v>0.95399999999999996</v>
      </c>
      <c r="K2955" s="25"/>
      <c r="L2955" s="25">
        <v>0.20799999999999999</v>
      </c>
      <c r="M2955" s="25">
        <v>5.3999999999999999E-2</v>
      </c>
    </row>
    <row r="2956" spans="1:30">
      <c r="A2956" s="48" t="s">
        <v>175</v>
      </c>
      <c r="B2956" s="13" t="s">
        <v>75</v>
      </c>
      <c r="C2956" s="13" t="s">
        <v>182</v>
      </c>
      <c r="D2956" s="13">
        <v>2016</v>
      </c>
      <c r="E2956" s="13">
        <v>2016</v>
      </c>
      <c r="F2956" s="13" t="s">
        <v>101</v>
      </c>
      <c r="G2956" s="23">
        <v>16925</v>
      </c>
      <c r="H2956" s="23">
        <v>32106</v>
      </c>
      <c r="I2956" s="45">
        <v>84165</v>
      </c>
      <c r="J2956" s="25">
        <v>0.93710000000000004</v>
      </c>
      <c r="K2956" s="25"/>
      <c r="L2956" s="25">
        <v>0.20799999999999999</v>
      </c>
      <c r="M2956" s="25">
        <v>5.3999999999999999E-2</v>
      </c>
    </row>
    <row r="2957" spans="1:30">
      <c r="A2957" s="48" t="s">
        <v>176</v>
      </c>
      <c r="B2957" s="13" t="s">
        <v>75</v>
      </c>
      <c r="C2957" s="13" t="s">
        <v>182</v>
      </c>
      <c r="D2957" s="13">
        <v>2016</v>
      </c>
      <c r="E2957" s="13">
        <v>2016</v>
      </c>
      <c r="F2957" s="13" t="s">
        <v>101</v>
      </c>
      <c r="G2957" s="23">
        <v>2801</v>
      </c>
      <c r="H2957" s="23">
        <v>5207</v>
      </c>
      <c r="I2957" s="45">
        <v>12218</v>
      </c>
      <c r="J2957" s="25">
        <v>0.96689999999999998</v>
      </c>
      <c r="K2957" s="25"/>
      <c r="L2957" s="25">
        <v>0.20799999999999999</v>
      </c>
      <c r="M2957" s="25">
        <v>5.3999999999999999E-2</v>
      </c>
    </row>
    <row r="2958" spans="1:30">
      <c r="A2958" s="48" t="s">
        <v>177</v>
      </c>
      <c r="B2958" s="13" t="s">
        <v>75</v>
      </c>
      <c r="C2958" s="13" t="s">
        <v>182</v>
      </c>
      <c r="D2958" s="13">
        <v>2016</v>
      </c>
      <c r="E2958" s="13">
        <v>2016</v>
      </c>
      <c r="F2958" s="13" t="s">
        <v>101</v>
      </c>
      <c r="G2958" s="23">
        <v>602</v>
      </c>
      <c r="H2958" s="23">
        <v>1375</v>
      </c>
      <c r="I2958" s="45">
        <v>9006</v>
      </c>
      <c r="J2958" s="25">
        <v>0.81820000000000004</v>
      </c>
      <c r="K2958" s="25"/>
      <c r="L2958" s="25">
        <v>0.20799999999999999</v>
      </c>
      <c r="M2958" s="25">
        <v>5.3999999999999999E-2</v>
      </c>
    </row>
    <row r="2959" spans="1:30">
      <c r="A2959" s="48" t="s">
        <v>178</v>
      </c>
      <c r="B2959" s="13" t="s">
        <v>74</v>
      </c>
      <c r="C2959" s="13" t="s">
        <v>182</v>
      </c>
      <c r="D2959" s="13">
        <v>2016</v>
      </c>
      <c r="E2959" s="13">
        <v>2016</v>
      </c>
      <c r="F2959" s="13" t="s">
        <v>101</v>
      </c>
      <c r="G2959" s="23">
        <v>35073</v>
      </c>
      <c r="H2959" s="23">
        <v>69942</v>
      </c>
      <c r="I2959" s="45">
        <v>277083</v>
      </c>
      <c r="J2959" s="25">
        <v>0.96379999999999999</v>
      </c>
      <c r="K2959" s="25"/>
      <c r="L2959" s="25">
        <v>0.42899999999999999</v>
      </c>
      <c r="M2959" s="25">
        <v>4.48E-2</v>
      </c>
    </row>
    <row r="2960" spans="1:30">
      <c r="A2960" s="48" t="s">
        <v>179</v>
      </c>
      <c r="B2960" s="13" t="s">
        <v>75</v>
      </c>
      <c r="C2960" s="13" t="s">
        <v>182</v>
      </c>
      <c r="D2960" s="13">
        <v>2016</v>
      </c>
      <c r="E2960" s="13">
        <v>2016</v>
      </c>
      <c r="F2960" s="13" t="s">
        <v>101</v>
      </c>
      <c r="G2960" s="23">
        <v>2633</v>
      </c>
      <c r="H2960" s="23">
        <v>5389</v>
      </c>
      <c r="I2960" s="45">
        <v>12018</v>
      </c>
      <c r="J2960" s="25">
        <v>0.99039999999999995</v>
      </c>
      <c r="K2960" s="25"/>
      <c r="L2960" s="25">
        <v>0.20799999999999999</v>
      </c>
      <c r="M2960" s="25">
        <v>5.3999999999999999E-2</v>
      </c>
    </row>
    <row r="2961" spans="1:13">
      <c r="A2961" s="48" t="s">
        <v>180</v>
      </c>
      <c r="B2961" s="13" t="s">
        <v>75</v>
      </c>
      <c r="C2961" s="13" t="s">
        <v>182</v>
      </c>
      <c r="D2961" s="13">
        <v>2016</v>
      </c>
      <c r="E2961" s="13">
        <v>2016</v>
      </c>
      <c r="F2961" s="13" t="s">
        <v>101</v>
      </c>
      <c r="G2961" s="23">
        <v>7226</v>
      </c>
      <c r="H2961" s="23">
        <v>12916</v>
      </c>
      <c r="I2961" s="45">
        <v>39178</v>
      </c>
      <c r="J2961" s="25">
        <v>0.99470000000000003</v>
      </c>
      <c r="K2961" s="25"/>
      <c r="L2961" s="25">
        <v>0.20799999999999999</v>
      </c>
      <c r="M2961" s="25">
        <v>5.3999999999999999E-2</v>
      </c>
    </row>
    <row r="2962" spans="1:13">
      <c r="A2962" s="82" t="s">
        <v>122</v>
      </c>
      <c r="B2962" s="13" t="s">
        <v>74</v>
      </c>
      <c r="C2962" s="13" t="s">
        <v>182</v>
      </c>
      <c r="D2962" s="13">
        <v>2016</v>
      </c>
      <c r="E2962" s="13">
        <v>2016</v>
      </c>
      <c r="F2962" s="13" t="s">
        <v>101</v>
      </c>
      <c r="G2962" s="23">
        <v>97764</v>
      </c>
      <c r="H2962" s="23">
        <v>226482</v>
      </c>
      <c r="I2962" s="45">
        <v>491244</v>
      </c>
      <c r="J2962" s="25">
        <v>0.93369999999999997</v>
      </c>
      <c r="K2962" s="25"/>
      <c r="L2962" s="25">
        <v>0.222</v>
      </c>
      <c r="M2962" s="25">
        <v>2.5100000000000001E-2</v>
      </c>
    </row>
    <row r="2963" spans="1:13">
      <c r="A2963" s="82" t="s">
        <v>123</v>
      </c>
      <c r="B2963" s="13" t="s">
        <v>75</v>
      </c>
      <c r="C2963" s="13" t="s">
        <v>182</v>
      </c>
      <c r="D2963" s="13">
        <v>2016</v>
      </c>
      <c r="E2963" s="13">
        <v>2016</v>
      </c>
      <c r="F2963" s="13" t="s">
        <v>101</v>
      </c>
      <c r="G2963" s="23">
        <v>1543</v>
      </c>
      <c r="H2963" s="23">
        <v>3624</v>
      </c>
      <c r="I2963" s="45">
        <v>12178</v>
      </c>
      <c r="J2963" s="25">
        <v>1</v>
      </c>
      <c r="K2963" s="25"/>
      <c r="L2963" s="25">
        <v>0.20799999999999999</v>
      </c>
      <c r="M2963" s="25">
        <v>5.3999999999999999E-2</v>
      </c>
    </row>
    <row r="2964" spans="1:13">
      <c r="A2964" s="82" t="s">
        <v>124</v>
      </c>
      <c r="B2964" s="13" t="s">
        <v>75</v>
      </c>
      <c r="C2964" s="13" t="s">
        <v>182</v>
      </c>
      <c r="D2964" s="13">
        <v>2016</v>
      </c>
      <c r="E2964" s="13">
        <v>2016</v>
      </c>
      <c r="F2964" s="13" t="s">
        <v>101</v>
      </c>
      <c r="G2964" s="23">
        <v>12544</v>
      </c>
      <c r="H2964" s="23">
        <v>21360</v>
      </c>
      <c r="I2964" s="45">
        <v>53760</v>
      </c>
      <c r="J2964" s="25">
        <v>0.99819999999999998</v>
      </c>
      <c r="K2964" s="25"/>
      <c r="L2964" s="25">
        <v>0.20799999999999999</v>
      </c>
      <c r="M2964" s="25">
        <v>5.3999999999999999E-2</v>
      </c>
    </row>
    <row r="2965" spans="1:13">
      <c r="A2965" s="82" t="s">
        <v>125</v>
      </c>
      <c r="B2965" s="13" t="s">
        <v>75</v>
      </c>
      <c r="C2965" s="13" t="s">
        <v>182</v>
      </c>
      <c r="D2965" s="13">
        <v>2016</v>
      </c>
      <c r="E2965" s="13">
        <v>2016</v>
      </c>
      <c r="F2965" s="13" t="s">
        <v>101</v>
      </c>
      <c r="G2965" s="23">
        <v>17409</v>
      </c>
      <c r="H2965" s="23">
        <v>42936</v>
      </c>
      <c r="I2965" s="45">
        <v>94108</v>
      </c>
      <c r="J2965" s="25">
        <v>0.98929999999999996</v>
      </c>
      <c r="K2965" s="25"/>
      <c r="L2965" s="25">
        <v>0.20799999999999999</v>
      </c>
      <c r="M2965" s="25">
        <v>5.3999999999999999E-2</v>
      </c>
    </row>
    <row r="2966" spans="1:13">
      <c r="A2966" s="82" t="s">
        <v>126</v>
      </c>
      <c r="B2966" s="13" t="s">
        <v>75</v>
      </c>
      <c r="C2966" s="13" t="s">
        <v>182</v>
      </c>
      <c r="D2966" s="13">
        <v>2016</v>
      </c>
      <c r="E2966" s="13">
        <v>2016</v>
      </c>
      <c r="F2966" s="13" t="s">
        <v>101</v>
      </c>
      <c r="G2966" s="23">
        <v>1084</v>
      </c>
      <c r="H2966" s="23">
        <v>2120</v>
      </c>
      <c r="I2966" s="45">
        <v>5612</v>
      </c>
      <c r="J2966" s="25">
        <v>1</v>
      </c>
      <c r="K2966" s="25"/>
      <c r="L2966" s="25">
        <v>0.20799999999999999</v>
      </c>
      <c r="M2966" s="25">
        <v>5.3999999999999999E-2</v>
      </c>
    </row>
    <row r="2967" spans="1:13">
      <c r="A2967" s="82" t="s">
        <v>127</v>
      </c>
      <c r="B2967" s="13" t="s">
        <v>75</v>
      </c>
      <c r="C2967" s="13" t="s">
        <v>182</v>
      </c>
      <c r="D2967" s="13">
        <v>2016</v>
      </c>
      <c r="E2967" s="13">
        <v>2016</v>
      </c>
      <c r="F2967" s="13" t="s">
        <v>101</v>
      </c>
      <c r="G2967" s="23">
        <v>70717</v>
      </c>
      <c r="H2967" s="23">
        <v>164854</v>
      </c>
      <c r="I2967" s="45">
        <v>403074</v>
      </c>
      <c r="J2967" s="25">
        <v>0.99739999999999995</v>
      </c>
      <c r="K2967" s="25"/>
      <c r="L2967" s="25">
        <v>0.25</v>
      </c>
      <c r="M2967" s="25">
        <v>2.8999999999999998E-3</v>
      </c>
    </row>
    <row r="2968" spans="1:13">
      <c r="A2968" s="82" t="s">
        <v>128</v>
      </c>
      <c r="B2968" s="13" t="s">
        <v>75</v>
      </c>
      <c r="C2968" s="13" t="s">
        <v>182</v>
      </c>
      <c r="D2968" s="13">
        <v>2016</v>
      </c>
      <c r="E2968" s="13">
        <v>2016</v>
      </c>
      <c r="F2968" s="13" t="s">
        <v>101</v>
      </c>
      <c r="G2968" s="23">
        <v>10999</v>
      </c>
      <c r="H2968" s="23">
        <v>25236</v>
      </c>
      <c r="I2968" s="45">
        <v>57243</v>
      </c>
      <c r="J2968" s="25">
        <v>1</v>
      </c>
      <c r="K2968" s="25"/>
      <c r="L2968" s="25">
        <v>0.20799999999999999</v>
      </c>
      <c r="M2968" s="25">
        <v>5.3999999999999999E-2</v>
      </c>
    </row>
    <row r="2969" spans="1:13">
      <c r="A2969" s="82" t="s">
        <v>129</v>
      </c>
      <c r="B2969" s="13" t="s">
        <v>75</v>
      </c>
      <c r="C2969" s="13" t="s">
        <v>182</v>
      </c>
      <c r="D2969" s="13">
        <v>2016</v>
      </c>
      <c r="E2969" s="13">
        <v>2016</v>
      </c>
      <c r="F2969" s="13" t="s">
        <v>101</v>
      </c>
      <c r="G2969" s="23">
        <v>6671</v>
      </c>
      <c r="H2969" s="23">
        <v>12684</v>
      </c>
      <c r="I2969" s="45">
        <v>31499</v>
      </c>
      <c r="J2969" s="25">
        <v>0.97729999999999995</v>
      </c>
      <c r="K2969" s="25"/>
      <c r="L2969" s="25">
        <v>0.20799999999999999</v>
      </c>
      <c r="M2969" s="25">
        <v>5.3999999999999999E-2</v>
      </c>
    </row>
    <row r="2970" spans="1:13">
      <c r="A2970" s="82" t="s">
        <v>130</v>
      </c>
      <c r="B2970" s="13" t="s">
        <v>75</v>
      </c>
      <c r="C2970" s="13" t="s">
        <v>182</v>
      </c>
      <c r="D2970" s="13">
        <v>2016</v>
      </c>
      <c r="E2970" s="13">
        <v>2016</v>
      </c>
      <c r="F2970" s="13" t="s">
        <v>101</v>
      </c>
      <c r="G2970" s="23">
        <v>1562</v>
      </c>
      <c r="H2970" s="23">
        <v>3182</v>
      </c>
      <c r="I2970" s="45">
        <v>7834</v>
      </c>
      <c r="J2970" s="25">
        <v>0.88170000000000004</v>
      </c>
      <c r="K2970" s="25"/>
      <c r="L2970" s="25">
        <v>0.20799999999999999</v>
      </c>
      <c r="M2970" s="25">
        <v>5.3999999999999999E-2</v>
      </c>
    </row>
    <row r="2971" spans="1:13">
      <c r="A2971" s="82" t="s">
        <v>131</v>
      </c>
      <c r="B2971" s="13" t="s">
        <v>76</v>
      </c>
      <c r="C2971" s="13" t="s">
        <v>182</v>
      </c>
      <c r="D2971" s="13">
        <v>2016</v>
      </c>
      <c r="E2971" s="13">
        <v>2016</v>
      </c>
      <c r="F2971" s="13" t="s">
        <v>101</v>
      </c>
      <c r="G2971" s="23">
        <v>567378</v>
      </c>
      <c r="H2971" s="23">
        <v>1138126</v>
      </c>
      <c r="I2971" s="45">
        <v>4148161</v>
      </c>
      <c r="J2971" s="25">
        <v>0.96619999999999995</v>
      </c>
      <c r="K2971" s="25"/>
      <c r="L2971" s="25">
        <v>0.71199999999999997</v>
      </c>
      <c r="M2971" s="25">
        <v>4.6899999999999997E-2</v>
      </c>
    </row>
    <row r="2972" spans="1:13">
      <c r="A2972" s="82" t="s">
        <v>132</v>
      </c>
      <c r="B2972" s="13" t="s">
        <v>75</v>
      </c>
      <c r="C2972" s="13" t="s">
        <v>182</v>
      </c>
      <c r="D2972" s="13">
        <v>2016</v>
      </c>
      <c r="E2972" s="13">
        <v>2016</v>
      </c>
      <c r="F2972" s="13" t="s">
        <v>101</v>
      </c>
      <c r="G2972" s="23">
        <v>12337</v>
      </c>
      <c r="H2972" s="23">
        <v>30085</v>
      </c>
      <c r="I2972" s="45">
        <v>70334</v>
      </c>
      <c r="J2972" s="25">
        <v>1</v>
      </c>
      <c r="K2972" s="25"/>
      <c r="L2972" s="25">
        <v>0.20799999999999999</v>
      </c>
      <c r="M2972" s="25">
        <v>5.3999999999999999E-2</v>
      </c>
    </row>
    <row r="2973" spans="1:13">
      <c r="A2973" s="82" t="s">
        <v>133</v>
      </c>
      <c r="B2973" s="13" t="s">
        <v>75</v>
      </c>
      <c r="C2973" s="13" t="s">
        <v>182</v>
      </c>
      <c r="D2973" s="13">
        <v>2016</v>
      </c>
      <c r="E2973" s="13">
        <v>2016</v>
      </c>
      <c r="F2973" s="13" t="s">
        <v>101</v>
      </c>
      <c r="G2973" s="23">
        <v>6293</v>
      </c>
      <c r="H2973" s="23">
        <v>10397</v>
      </c>
      <c r="I2973" s="45">
        <v>45116</v>
      </c>
      <c r="J2973" s="25">
        <v>0.99039999999999995</v>
      </c>
      <c r="K2973" s="25"/>
      <c r="L2973" s="25">
        <v>0.20799999999999999</v>
      </c>
      <c r="M2973" s="25">
        <v>5.3999999999999999E-2</v>
      </c>
    </row>
    <row r="2974" spans="1:13">
      <c r="A2974" s="82" t="s">
        <v>134</v>
      </c>
      <c r="B2974" s="13" t="s">
        <v>75</v>
      </c>
      <c r="C2974" s="13" t="s">
        <v>182</v>
      </c>
      <c r="D2974" s="13">
        <v>2016</v>
      </c>
      <c r="E2974" s="13">
        <v>2016</v>
      </c>
      <c r="F2974" s="13" t="s">
        <v>101</v>
      </c>
      <c r="G2974" s="23">
        <v>1123</v>
      </c>
      <c r="H2974" s="23">
        <v>2099</v>
      </c>
      <c r="I2974" s="45">
        <v>4860</v>
      </c>
      <c r="J2974" s="25">
        <v>0.93479999999999996</v>
      </c>
      <c r="K2974" s="25"/>
      <c r="L2974" s="25">
        <v>0.20799999999999999</v>
      </c>
      <c r="M2974" s="25">
        <v>5.3999999999999999E-2</v>
      </c>
    </row>
    <row r="2975" spans="1:13">
      <c r="A2975" s="82" t="s">
        <v>135</v>
      </c>
      <c r="B2975" s="13" t="s">
        <v>75</v>
      </c>
      <c r="C2975" s="13" t="s">
        <v>182</v>
      </c>
      <c r="D2975" s="13">
        <v>2016</v>
      </c>
      <c r="E2975" s="13">
        <v>2016</v>
      </c>
      <c r="F2975" s="13" t="s">
        <v>101</v>
      </c>
      <c r="G2975" s="23">
        <v>6874</v>
      </c>
      <c r="H2975" s="23">
        <v>12975</v>
      </c>
      <c r="I2975" s="45">
        <v>41690</v>
      </c>
      <c r="J2975" s="25">
        <v>1</v>
      </c>
      <c r="K2975" s="25"/>
      <c r="L2975" s="25">
        <v>0.20799999999999999</v>
      </c>
      <c r="M2975" s="25">
        <v>5.3999999999999999E-2</v>
      </c>
    </row>
    <row r="2976" spans="1:13">
      <c r="A2976" s="82" t="s">
        <v>136</v>
      </c>
      <c r="B2976" s="13" t="s">
        <v>75</v>
      </c>
      <c r="C2976" s="13" t="s">
        <v>182</v>
      </c>
      <c r="D2976" s="13">
        <v>2016</v>
      </c>
      <c r="E2976" s="13">
        <v>2016</v>
      </c>
      <c r="F2976" s="13" t="s">
        <v>101</v>
      </c>
      <c r="G2976" s="23">
        <v>25063</v>
      </c>
      <c r="H2976" s="23">
        <v>58061</v>
      </c>
      <c r="I2976" s="45">
        <v>140361</v>
      </c>
      <c r="J2976" s="25">
        <v>0.99609999999999999</v>
      </c>
      <c r="K2976" s="25"/>
      <c r="L2976" s="25">
        <v>0</v>
      </c>
      <c r="M2976" s="25">
        <v>3.5499999999999997E-2</v>
      </c>
    </row>
    <row r="2977" spans="1:13">
      <c r="A2977" s="82" t="s">
        <v>137</v>
      </c>
      <c r="B2977" s="13" t="s">
        <v>75</v>
      </c>
      <c r="C2977" s="13" t="s">
        <v>182</v>
      </c>
      <c r="D2977" s="13">
        <v>2016</v>
      </c>
      <c r="E2977" s="13">
        <v>2016</v>
      </c>
      <c r="F2977" s="13" t="s">
        <v>101</v>
      </c>
      <c r="G2977" s="23">
        <v>494</v>
      </c>
      <c r="H2977" s="23">
        <v>1073</v>
      </c>
      <c r="I2977" s="45">
        <v>3097</v>
      </c>
      <c r="J2977" s="25">
        <v>0.97060000000000002</v>
      </c>
      <c r="K2977" s="25"/>
      <c r="L2977" s="25">
        <v>0.20799999999999999</v>
      </c>
      <c r="M2977" s="25">
        <v>5.3999999999999999E-2</v>
      </c>
    </row>
    <row r="2978" spans="1:13">
      <c r="A2978" s="82" t="s">
        <v>138</v>
      </c>
      <c r="B2978" s="13" t="s">
        <v>75</v>
      </c>
      <c r="C2978" s="13" t="s">
        <v>182</v>
      </c>
      <c r="D2978" s="13">
        <v>2016</v>
      </c>
      <c r="E2978" s="13">
        <v>2016</v>
      </c>
      <c r="F2978" s="13" t="s">
        <v>101</v>
      </c>
      <c r="G2978" s="23">
        <v>450</v>
      </c>
      <c r="H2978" s="23">
        <v>802</v>
      </c>
      <c r="I2978" s="45">
        <v>3755</v>
      </c>
      <c r="J2978" s="25">
        <v>1</v>
      </c>
      <c r="K2978" s="25"/>
      <c r="L2978" s="25">
        <v>0.20799999999999999</v>
      </c>
      <c r="M2978" s="25">
        <v>5.3999999999999999E-2</v>
      </c>
    </row>
    <row r="2979" spans="1:13">
      <c r="A2979" s="82" t="s">
        <v>139</v>
      </c>
      <c r="B2979" s="13" t="s">
        <v>75</v>
      </c>
      <c r="C2979" s="13" t="s">
        <v>182</v>
      </c>
      <c r="D2979" s="13">
        <v>2016</v>
      </c>
      <c r="E2979" s="13">
        <v>2016</v>
      </c>
      <c r="F2979" s="13" t="s">
        <v>101</v>
      </c>
      <c r="G2979" s="23">
        <v>24755</v>
      </c>
      <c r="H2979" s="23">
        <v>55614</v>
      </c>
      <c r="I2979" s="45">
        <v>180888</v>
      </c>
      <c r="J2979" s="25">
        <v>0.99919999999999998</v>
      </c>
      <c r="K2979" s="25"/>
      <c r="L2979" s="25">
        <v>0</v>
      </c>
      <c r="M2979" s="25">
        <v>5.2200000000000003E-2</v>
      </c>
    </row>
    <row r="2980" spans="1:13">
      <c r="A2980" s="82" t="s">
        <v>140</v>
      </c>
      <c r="B2980" s="13" t="s">
        <v>75</v>
      </c>
      <c r="C2980" s="13" t="s">
        <v>182</v>
      </c>
      <c r="D2980" s="13">
        <v>2016</v>
      </c>
      <c r="E2980" s="13">
        <v>2016</v>
      </c>
      <c r="F2980" s="13" t="s">
        <v>101</v>
      </c>
      <c r="G2980" s="23">
        <v>3637</v>
      </c>
      <c r="H2980" s="23">
        <v>7478</v>
      </c>
      <c r="I2980" s="45">
        <v>32763</v>
      </c>
      <c r="J2980" s="25">
        <v>0.98709999999999998</v>
      </c>
      <c r="K2980" s="25"/>
      <c r="L2980" s="25">
        <v>0.20799999999999999</v>
      </c>
      <c r="M2980" s="25">
        <v>5.3999999999999999E-2</v>
      </c>
    </row>
    <row r="2981" spans="1:13">
      <c r="A2981" s="82" t="s">
        <v>141</v>
      </c>
      <c r="B2981" s="13" t="s">
        <v>75</v>
      </c>
      <c r="C2981" s="13" t="s">
        <v>182</v>
      </c>
      <c r="D2981" s="13">
        <v>2016</v>
      </c>
      <c r="E2981" s="13">
        <v>2016</v>
      </c>
      <c r="F2981" s="13" t="s">
        <v>101</v>
      </c>
      <c r="G2981" s="23">
        <v>4325</v>
      </c>
      <c r="H2981" s="23">
        <v>7744</v>
      </c>
      <c r="I2981" s="45">
        <v>25642</v>
      </c>
      <c r="J2981" s="25">
        <v>1</v>
      </c>
      <c r="K2981" s="25"/>
      <c r="L2981" s="25">
        <v>0.20799999999999999</v>
      </c>
      <c r="M2981" s="25">
        <v>5.3999999999999999E-2</v>
      </c>
    </row>
    <row r="2982" spans="1:13">
      <c r="A2982" s="82" t="s">
        <v>142</v>
      </c>
      <c r="B2982" s="13" t="s">
        <v>74</v>
      </c>
      <c r="C2982" s="13" t="s">
        <v>182</v>
      </c>
      <c r="D2982" s="13">
        <v>2016</v>
      </c>
      <c r="E2982" s="13">
        <v>2016</v>
      </c>
      <c r="F2982" s="13" t="s">
        <v>101</v>
      </c>
      <c r="G2982" s="23">
        <v>123663</v>
      </c>
      <c r="H2982" s="23">
        <v>256008</v>
      </c>
      <c r="I2982" s="45">
        <v>910010</v>
      </c>
      <c r="J2982" s="25">
        <v>0.98219999999999996</v>
      </c>
      <c r="K2982" s="25"/>
      <c r="L2982" s="25">
        <v>0.435</v>
      </c>
      <c r="M2982" s="25">
        <v>3.0099999999999998E-2</v>
      </c>
    </row>
    <row r="2983" spans="1:13">
      <c r="A2983" s="82" t="s">
        <v>143</v>
      </c>
      <c r="B2983" s="13" t="s">
        <v>74</v>
      </c>
      <c r="C2983" s="13" t="s">
        <v>182</v>
      </c>
      <c r="D2983" s="13">
        <v>2016</v>
      </c>
      <c r="E2983" s="13">
        <v>2016</v>
      </c>
      <c r="F2983" s="13" t="s">
        <v>101</v>
      </c>
      <c r="G2983" s="23">
        <v>9265</v>
      </c>
      <c r="H2983" s="23">
        <v>17900</v>
      </c>
      <c r="I2983" s="45">
        <v>65033</v>
      </c>
      <c r="J2983" s="25">
        <v>0.97240000000000004</v>
      </c>
      <c r="K2983" s="25"/>
      <c r="L2983" s="25">
        <v>0.20799999999999999</v>
      </c>
      <c r="M2983" s="25">
        <v>5.3999999999999999E-2</v>
      </c>
    </row>
    <row r="2984" spans="1:13">
      <c r="A2984" s="82" t="s">
        <v>144</v>
      </c>
      <c r="B2984" s="13" t="s">
        <v>75</v>
      </c>
      <c r="C2984" s="13" t="s">
        <v>182</v>
      </c>
      <c r="D2984" s="13">
        <v>2016</v>
      </c>
      <c r="E2984" s="13">
        <v>2016</v>
      </c>
      <c r="F2984" s="13" t="s">
        <v>101</v>
      </c>
      <c r="G2984" s="23">
        <v>1206</v>
      </c>
      <c r="H2984" s="23">
        <v>2264</v>
      </c>
      <c r="I2984" s="45">
        <v>6205</v>
      </c>
      <c r="J2984" s="25">
        <v>1</v>
      </c>
      <c r="K2984" s="25"/>
      <c r="L2984" s="25">
        <v>0.20799999999999999</v>
      </c>
      <c r="M2984" s="25">
        <v>5.3999999999999999E-2</v>
      </c>
    </row>
    <row r="2985" spans="1:13">
      <c r="A2985" s="82" t="s">
        <v>145</v>
      </c>
      <c r="B2985" s="13" t="s">
        <v>75</v>
      </c>
      <c r="C2985" s="13" t="s">
        <v>182</v>
      </c>
      <c r="D2985" s="13">
        <v>2016</v>
      </c>
      <c r="E2985" s="13">
        <v>2016</v>
      </c>
      <c r="F2985" s="13" t="s">
        <v>101</v>
      </c>
      <c r="G2985" s="23">
        <v>129440</v>
      </c>
      <c r="H2985" s="23">
        <v>290613</v>
      </c>
      <c r="I2985" s="45">
        <v>832411</v>
      </c>
      <c r="J2985" s="25">
        <v>0.996</v>
      </c>
      <c r="K2985" s="25"/>
      <c r="L2985" s="25">
        <v>0.29199999999999998</v>
      </c>
      <c r="M2985" s="25">
        <v>3.6999999999999998E-2</v>
      </c>
    </row>
    <row r="2986" spans="1:13">
      <c r="A2986" s="82" t="s">
        <v>146</v>
      </c>
      <c r="B2986" s="13" t="s">
        <v>74</v>
      </c>
      <c r="C2986" s="13" t="s">
        <v>182</v>
      </c>
      <c r="D2986" s="13">
        <v>2016</v>
      </c>
      <c r="E2986" s="13">
        <v>2016</v>
      </c>
      <c r="F2986" s="13" t="s">
        <v>101</v>
      </c>
      <c r="G2986" s="23">
        <v>104048</v>
      </c>
      <c r="H2986" s="23">
        <v>217132</v>
      </c>
      <c r="I2986" s="45">
        <v>559244</v>
      </c>
      <c r="J2986" s="25">
        <v>0.99029999999999996</v>
      </c>
      <c r="K2986" s="25"/>
      <c r="L2986" s="25">
        <v>0.4</v>
      </c>
      <c r="M2986" s="25">
        <v>3.3399999999999999E-2</v>
      </c>
    </row>
    <row r="2987" spans="1:13">
      <c r="A2987" s="82" t="s">
        <v>147</v>
      </c>
      <c r="B2987" s="13" t="s">
        <v>75</v>
      </c>
      <c r="C2987" s="13" t="s">
        <v>182</v>
      </c>
      <c r="D2987" s="13">
        <v>2016</v>
      </c>
      <c r="E2987" s="13">
        <v>2016</v>
      </c>
      <c r="F2987" s="13" t="s">
        <v>101</v>
      </c>
      <c r="G2987" s="23">
        <v>2697</v>
      </c>
      <c r="H2987" s="23">
        <v>5996</v>
      </c>
      <c r="I2987" s="45">
        <v>18687</v>
      </c>
      <c r="J2987" s="25">
        <v>1</v>
      </c>
      <c r="K2987" s="25"/>
      <c r="L2987" s="25">
        <v>0.20799999999999999</v>
      </c>
      <c r="M2987" s="25">
        <v>5.3999999999999999E-2</v>
      </c>
    </row>
    <row r="2988" spans="1:13">
      <c r="A2988" s="82" t="s">
        <v>148</v>
      </c>
      <c r="B2988" s="13" t="s">
        <v>75</v>
      </c>
      <c r="C2988" s="13" t="s">
        <v>182</v>
      </c>
      <c r="D2988" s="13">
        <v>2016</v>
      </c>
      <c r="E2988" s="13">
        <v>2016</v>
      </c>
      <c r="F2988" s="13" t="s">
        <v>101</v>
      </c>
      <c r="G2988" s="23">
        <v>179978</v>
      </c>
      <c r="H2988" s="23">
        <v>395523</v>
      </c>
      <c r="I2988" s="45">
        <v>878241</v>
      </c>
      <c r="J2988" s="25">
        <v>0.99950000000000006</v>
      </c>
      <c r="K2988" s="25"/>
      <c r="L2988" s="25">
        <v>0.21099999999999999</v>
      </c>
      <c r="M2988" s="25">
        <v>2.12E-2</v>
      </c>
    </row>
    <row r="2989" spans="1:13">
      <c r="A2989" s="82" t="s">
        <v>149</v>
      </c>
      <c r="B2989" s="13" t="s">
        <v>74</v>
      </c>
      <c r="C2989" s="13" t="s">
        <v>182</v>
      </c>
      <c r="D2989" s="13">
        <v>2016</v>
      </c>
      <c r="E2989" s="13">
        <v>2016</v>
      </c>
      <c r="F2989" s="13" t="s">
        <v>101</v>
      </c>
      <c r="G2989" s="23">
        <v>142797</v>
      </c>
      <c r="H2989" s="23">
        <v>289206</v>
      </c>
      <c r="I2989" s="45">
        <v>908130</v>
      </c>
      <c r="J2989" s="25">
        <v>0.94710000000000005</v>
      </c>
      <c r="K2989" s="25"/>
      <c r="L2989" s="25">
        <v>0.42899999999999999</v>
      </c>
      <c r="M2989" s="25">
        <v>1.8800000000000001E-2</v>
      </c>
    </row>
    <row r="2990" spans="1:13">
      <c r="A2990" s="82" t="s">
        <v>150</v>
      </c>
      <c r="B2990" s="13" t="s">
        <v>74</v>
      </c>
      <c r="C2990" s="13" t="s">
        <v>182</v>
      </c>
      <c r="D2990" s="13">
        <v>2016</v>
      </c>
      <c r="E2990" s="13">
        <v>2016</v>
      </c>
      <c r="F2990" s="13" t="s">
        <v>101</v>
      </c>
      <c r="G2990" s="23">
        <v>34717</v>
      </c>
      <c r="H2990" s="23">
        <v>52762</v>
      </c>
      <c r="I2990" s="45">
        <v>228277</v>
      </c>
      <c r="J2990" s="25">
        <v>0.97260000000000002</v>
      </c>
      <c r="K2990" s="25"/>
      <c r="L2990" s="25">
        <v>0.66700000000000004</v>
      </c>
      <c r="M2990" s="25">
        <v>4.5499999999999999E-2</v>
      </c>
    </row>
    <row r="2991" spans="1:13">
      <c r="A2991" s="82" t="s">
        <v>151</v>
      </c>
      <c r="B2991" s="13" t="s">
        <v>75</v>
      </c>
      <c r="C2991" s="13" t="s">
        <v>182</v>
      </c>
      <c r="D2991" s="13">
        <v>2016</v>
      </c>
      <c r="E2991" s="13">
        <v>2016</v>
      </c>
      <c r="F2991" s="13" t="s">
        <v>101</v>
      </c>
      <c r="G2991" s="23">
        <v>52536</v>
      </c>
      <c r="H2991" s="23">
        <v>118821</v>
      </c>
      <c r="I2991" s="45">
        <v>299647</v>
      </c>
      <c r="J2991" s="25">
        <v>0.99339999999999995</v>
      </c>
      <c r="K2991" s="25"/>
      <c r="L2991" s="25">
        <v>0.125</v>
      </c>
      <c r="M2991" s="25">
        <v>2.0400000000000001E-2</v>
      </c>
    </row>
    <row r="2992" spans="1:13">
      <c r="A2992" s="82" t="s">
        <v>152</v>
      </c>
      <c r="B2992" s="13" t="s">
        <v>74</v>
      </c>
      <c r="C2992" s="13" t="s">
        <v>182</v>
      </c>
      <c r="D2992" s="13">
        <v>2016</v>
      </c>
      <c r="E2992" s="13">
        <v>2016</v>
      </c>
      <c r="F2992" s="13" t="s">
        <v>101</v>
      </c>
      <c r="G2992" s="23">
        <v>10115</v>
      </c>
      <c r="H2992" s="23">
        <v>18605</v>
      </c>
      <c r="I2992" s="45">
        <v>62522</v>
      </c>
      <c r="J2992" s="25">
        <v>0.96650000000000003</v>
      </c>
      <c r="K2992" s="25"/>
      <c r="L2992" s="25">
        <v>0.20799999999999999</v>
      </c>
      <c r="M2992" s="25">
        <v>5.3999999999999999E-2</v>
      </c>
    </row>
    <row r="2993" spans="1:13">
      <c r="A2993" s="82" t="s">
        <v>153</v>
      </c>
      <c r="B2993" s="13" t="s">
        <v>74</v>
      </c>
      <c r="C2993" s="13" t="s">
        <v>182</v>
      </c>
      <c r="D2993" s="13">
        <v>2016</v>
      </c>
      <c r="E2993" s="13">
        <v>2016</v>
      </c>
      <c r="F2993" s="13" t="s">
        <v>101</v>
      </c>
      <c r="G2993" s="23">
        <v>15598</v>
      </c>
      <c r="H2993" s="23">
        <v>30378</v>
      </c>
      <c r="I2993" s="45">
        <v>158843</v>
      </c>
      <c r="J2993" s="25">
        <v>0.96860000000000002</v>
      </c>
      <c r="K2993" s="25"/>
      <c r="L2993" s="25">
        <v>0.20799999999999999</v>
      </c>
      <c r="M2993" s="25">
        <v>5.3999999999999999E-2</v>
      </c>
    </row>
    <row r="2994" spans="1:13">
      <c r="A2994" s="82" t="s">
        <v>154</v>
      </c>
      <c r="B2994" s="13" t="s">
        <v>74</v>
      </c>
      <c r="C2994" s="13" t="s">
        <v>182</v>
      </c>
      <c r="D2994" s="13">
        <v>2016</v>
      </c>
      <c r="E2994" s="13">
        <v>2016</v>
      </c>
      <c r="F2994" s="13" t="s">
        <v>101</v>
      </c>
      <c r="G2994" s="23">
        <v>19143</v>
      </c>
      <c r="H2994" s="23">
        <v>40326</v>
      </c>
      <c r="I2994" s="45">
        <v>144208</v>
      </c>
      <c r="J2994" s="25">
        <v>0.95250000000000001</v>
      </c>
      <c r="K2994" s="25"/>
      <c r="L2994" s="25">
        <v>0.20799999999999999</v>
      </c>
      <c r="M2994" s="25">
        <v>5.3999999999999999E-2</v>
      </c>
    </row>
    <row r="2995" spans="1:13">
      <c r="A2995" s="82" t="s">
        <v>155</v>
      </c>
      <c r="B2995" s="13" t="s">
        <v>74</v>
      </c>
      <c r="C2995" s="13" t="s">
        <v>182</v>
      </c>
      <c r="D2995" s="13">
        <v>2016</v>
      </c>
      <c r="E2995" s="13">
        <v>2016</v>
      </c>
      <c r="F2995" s="13" t="s">
        <v>101</v>
      </c>
      <c r="G2995" s="23">
        <v>53922</v>
      </c>
      <c r="H2995" s="23">
        <v>106603</v>
      </c>
      <c r="I2995" s="45">
        <v>452010</v>
      </c>
      <c r="J2995" s="25">
        <v>0.97829999999999995</v>
      </c>
      <c r="K2995" s="25"/>
      <c r="L2995" s="25">
        <v>0.3</v>
      </c>
      <c r="M2995" s="25">
        <v>4.2799999999999998E-2</v>
      </c>
    </row>
    <row r="2996" spans="1:13">
      <c r="A2996" s="82" t="s">
        <v>156</v>
      </c>
      <c r="B2996" s="13" t="s">
        <v>74</v>
      </c>
      <c r="C2996" s="13" t="s">
        <v>182</v>
      </c>
      <c r="D2996" s="13">
        <v>2016</v>
      </c>
      <c r="E2996" s="13">
        <v>2016</v>
      </c>
      <c r="F2996" s="13" t="s">
        <v>101</v>
      </c>
      <c r="G2996" s="23">
        <v>14946</v>
      </c>
      <c r="H2996" s="23">
        <v>27563</v>
      </c>
      <c r="I2996" s="45">
        <v>81186</v>
      </c>
      <c r="J2996" s="25">
        <v>0.97089999999999999</v>
      </c>
      <c r="K2996" s="25"/>
      <c r="L2996" s="25">
        <v>0.20799999999999999</v>
      </c>
      <c r="M2996" s="25">
        <v>5.3999999999999999E-2</v>
      </c>
    </row>
    <row r="2997" spans="1:13">
      <c r="A2997" s="82" t="s">
        <v>157</v>
      </c>
      <c r="B2997" s="13" t="s">
        <v>75</v>
      </c>
      <c r="C2997" s="13" t="s">
        <v>182</v>
      </c>
      <c r="D2997" s="13">
        <v>2016</v>
      </c>
      <c r="E2997" s="13">
        <v>2016</v>
      </c>
      <c r="F2997" s="13" t="s">
        <v>101</v>
      </c>
      <c r="G2997" s="23">
        <v>12929</v>
      </c>
      <c r="H2997" s="23">
        <v>24679</v>
      </c>
      <c r="I2997" s="45">
        <v>66010</v>
      </c>
      <c r="J2997" s="25">
        <v>0.98650000000000004</v>
      </c>
      <c r="K2997" s="25"/>
      <c r="L2997" s="25">
        <v>0.20799999999999999</v>
      </c>
      <c r="M2997" s="25">
        <v>5.3999999999999999E-2</v>
      </c>
    </row>
    <row r="2998" spans="1:13">
      <c r="A2998" s="82" t="s">
        <v>158</v>
      </c>
      <c r="B2998" s="13" t="s">
        <v>75</v>
      </c>
      <c r="C2998" s="13" t="s">
        <v>182</v>
      </c>
      <c r="D2998" s="13">
        <v>2016</v>
      </c>
      <c r="E2998" s="13">
        <v>2016</v>
      </c>
      <c r="F2998" s="13" t="s">
        <v>101</v>
      </c>
      <c r="G2998" s="23">
        <v>166</v>
      </c>
      <c r="H2998" s="23">
        <v>295</v>
      </c>
      <c r="I2998" s="45">
        <v>808</v>
      </c>
      <c r="J2998" s="25">
        <v>1</v>
      </c>
      <c r="K2998" s="25"/>
      <c r="L2998" s="25">
        <v>0.20799999999999999</v>
      </c>
      <c r="M2998" s="25">
        <v>5.3999999999999999E-2</v>
      </c>
    </row>
    <row r="2999" spans="1:13">
      <c r="A2999" s="82" t="s">
        <v>159</v>
      </c>
      <c r="B2999" s="13" t="s">
        <v>75</v>
      </c>
      <c r="C2999" s="13" t="s">
        <v>182</v>
      </c>
      <c r="D2999" s="13">
        <v>2016</v>
      </c>
      <c r="E2999" s="13">
        <v>2016</v>
      </c>
      <c r="F2999" s="13" t="s">
        <v>101</v>
      </c>
      <c r="G2999" s="23">
        <v>3347</v>
      </c>
      <c r="H2999" s="23">
        <v>7104</v>
      </c>
      <c r="I2999" s="45">
        <v>18086</v>
      </c>
      <c r="J2999" s="25">
        <v>1</v>
      </c>
      <c r="K2999" s="25"/>
      <c r="L2999" s="25">
        <v>0.20799999999999999</v>
      </c>
      <c r="M2999" s="25">
        <v>5.3999999999999999E-2</v>
      </c>
    </row>
    <row r="3000" spans="1:13">
      <c r="A3000" s="82" t="s">
        <v>160</v>
      </c>
      <c r="B3000" s="13" t="s">
        <v>74</v>
      </c>
      <c r="C3000" s="13" t="s">
        <v>182</v>
      </c>
      <c r="D3000" s="13">
        <v>2016</v>
      </c>
      <c r="E3000" s="13">
        <v>2016</v>
      </c>
      <c r="F3000" s="13" t="s">
        <v>101</v>
      </c>
      <c r="G3000" s="23">
        <v>22783</v>
      </c>
      <c r="H3000" s="23">
        <v>43283</v>
      </c>
      <c r="I3000" s="45">
        <v>124814</v>
      </c>
      <c r="J3000" s="25">
        <v>0.95650000000000002</v>
      </c>
      <c r="K3000" s="25"/>
      <c r="L3000" s="25">
        <v>0.2</v>
      </c>
      <c r="M3000" s="25">
        <v>1.8100000000000002E-2</v>
      </c>
    </row>
    <row r="3001" spans="1:13">
      <c r="A3001" s="82" t="s">
        <v>161</v>
      </c>
      <c r="B3001" s="13" t="s">
        <v>74</v>
      </c>
      <c r="C3001" s="13" t="s">
        <v>182</v>
      </c>
      <c r="D3001" s="13">
        <v>2016</v>
      </c>
      <c r="E3001" s="13">
        <v>2016</v>
      </c>
      <c r="F3001" s="13" t="s">
        <v>101</v>
      </c>
      <c r="G3001" s="23">
        <v>19477</v>
      </c>
      <c r="H3001" s="23">
        <v>34744</v>
      </c>
      <c r="I3001" s="45">
        <v>128944</v>
      </c>
      <c r="J3001" s="25">
        <v>0.87</v>
      </c>
      <c r="K3001" s="25"/>
      <c r="L3001" s="25">
        <v>0.20799999999999999</v>
      </c>
      <c r="M3001" s="25">
        <v>5.3999999999999999E-2</v>
      </c>
    </row>
    <row r="3002" spans="1:13">
      <c r="A3002" s="82" t="s">
        <v>162</v>
      </c>
      <c r="B3002" s="13" t="s">
        <v>75</v>
      </c>
      <c r="C3002" s="13" t="s">
        <v>182</v>
      </c>
      <c r="D3002" s="13">
        <v>2016</v>
      </c>
      <c r="E3002" s="13">
        <v>2016</v>
      </c>
      <c r="F3002" s="13" t="s">
        <v>101</v>
      </c>
      <c r="G3002" s="23">
        <v>42632</v>
      </c>
      <c r="H3002" s="23">
        <v>89906</v>
      </c>
      <c r="I3002" s="45">
        <v>241702</v>
      </c>
      <c r="J3002" s="25">
        <v>0.99409999999999998</v>
      </c>
      <c r="K3002" s="25"/>
      <c r="L3002" s="25">
        <v>0.25</v>
      </c>
      <c r="M3002" s="25">
        <v>1.9900000000000001E-2</v>
      </c>
    </row>
    <row r="3003" spans="1:13">
      <c r="A3003" s="82" t="s">
        <v>163</v>
      </c>
      <c r="B3003" s="13" t="s">
        <v>75</v>
      </c>
      <c r="C3003" s="13" t="s">
        <v>182</v>
      </c>
      <c r="D3003" s="13">
        <v>2016</v>
      </c>
      <c r="E3003" s="13">
        <v>2016</v>
      </c>
      <c r="F3003" s="13" t="s">
        <v>101</v>
      </c>
      <c r="G3003" s="23">
        <v>5835</v>
      </c>
      <c r="H3003" s="23">
        <v>13426</v>
      </c>
      <c r="I3003" s="45">
        <v>41956</v>
      </c>
      <c r="J3003" s="25">
        <v>0.95620000000000005</v>
      </c>
      <c r="K3003" s="25"/>
      <c r="L3003" s="25">
        <v>0.20799999999999999</v>
      </c>
      <c r="M3003" s="25">
        <v>5.3999999999999999E-2</v>
      </c>
    </row>
    <row r="3004" spans="1:13">
      <c r="A3004" s="82" t="s">
        <v>164</v>
      </c>
      <c r="B3004" s="13" t="s">
        <v>75</v>
      </c>
      <c r="C3004" s="13" t="s">
        <v>182</v>
      </c>
      <c r="D3004" s="13">
        <v>2016</v>
      </c>
      <c r="E3004" s="13">
        <v>2016</v>
      </c>
      <c r="F3004" s="13" t="s">
        <v>101</v>
      </c>
      <c r="G3004" s="23">
        <v>4667</v>
      </c>
      <c r="H3004" s="23">
        <v>10185</v>
      </c>
      <c r="I3004" s="45">
        <v>27658</v>
      </c>
      <c r="J3004" s="25">
        <v>0.89180000000000004</v>
      </c>
      <c r="K3004" s="25"/>
      <c r="L3004" s="25">
        <v>0.20799999999999999</v>
      </c>
      <c r="M3004" s="25">
        <v>5.3999999999999999E-2</v>
      </c>
    </row>
    <row r="3005" spans="1:13">
      <c r="A3005" s="82" t="s">
        <v>165</v>
      </c>
      <c r="B3005" s="13" t="s">
        <v>75</v>
      </c>
      <c r="C3005" s="13" t="s">
        <v>182</v>
      </c>
      <c r="D3005" s="13">
        <v>2016</v>
      </c>
      <c r="E3005" s="13">
        <v>2016</v>
      </c>
      <c r="F3005" s="13" t="s">
        <v>101</v>
      </c>
      <c r="G3005" s="23">
        <v>1039</v>
      </c>
      <c r="H3005" s="23">
        <v>1818</v>
      </c>
      <c r="I3005" s="45">
        <v>4962</v>
      </c>
      <c r="J3005" s="25">
        <v>0.90410000000000001</v>
      </c>
      <c r="K3005" s="25"/>
      <c r="L3005" s="25">
        <v>0.20799999999999999</v>
      </c>
      <c r="M3005" s="25">
        <v>5.3999999999999999E-2</v>
      </c>
    </row>
    <row r="3006" spans="1:13">
      <c r="A3006" s="82" t="s">
        <v>166</v>
      </c>
      <c r="B3006" s="13" t="s">
        <v>74</v>
      </c>
      <c r="C3006" s="13" t="s">
        <v>182</v>
      </c>
      <c r="D3006" s="13">
        <v>2016</v>
      </c>
      <c r="E3006" s="13">
        <v>2016</v>
      </c>
      <c r="F3006" s="13" t="s">
        <v>101</v>
      </c>
      <c r="G3006" s="23">
        <v>53404</v>
      </c>
      <c r="H3006" s="23">
        <v>125621</v>
      </c>
      <c r="I3006" s="45">
        <v>257082</v>
      </c>
      <c r="J3006" s="25">
        <v>0.97960000000000003</v>
      </c>
      <c r="K3006" s="25"/>
      <c r="L3006" s="25">
        <v>0.125</v>
      </c>
      <c r="M3006" s="25">
        <v>2.5899999999999999E-2</v>
      </c>
    </row>
    <row r="3007" spans="1:13">
      <c r="A3007" s="82" t="s">
        <v>167</v>
      </c>
      <c r="B3007" s="13" t="s">
        <v>75</v>
      </c>
      <c r="C3007" s="13" t="s">
        <v>182</v>
      </c>
      <c r="D3007" s="13">
        <v>2016</v>
      </c>
      <c r="E3007" s="13">
        <v>2016</v>
      </c>
      <c r="F3007" s="13" t="s">
        <v>101</v>
      </c>
      <c r="G3007" s="23">
        <v>3175</v>
      </c>
      <c r="H3007" s="23">
        <v>5533</v>
      </c>
      <c r="I3007" s="45">
        <v>14840</v>
      </c>
      <c r="J3007" s="25">
        <v>0.98529999999999995</v>
      </c>
      <c r="K3007" s="25"/>
      <c r="L3007" s="25">
        <v>0.20799999999999999</v>
      </c>
      <c r="M3007" s="25">
        <v>5.3999999999999999E-2</v>
      </c>
    </row>
    <row r="3008" spans="1:13">
      <c r="A3008" s="82" t="s">
        <v>168</v>
      </c>
      <c r="B3008" s="13" t="s">
        <v>74</v>
      </c>
      <c r="C3008" s="13" t="s">
        <v>182</v>
      </c>
      <c r="D3008" s="13">
        <v>2016</v>
      </c>
      <c r="E3008" s="13">
        <v>2016</v>
      </c>
      <c r="F3008" s="13" t="s">
        <v>101</v>
      </c>
      <c r="G3008" s="23">
        <v>37799</v>
      </c>
      <c r="H3008" s="23">
        <v>76119</v>
      </c>
      <c r="I3008" s="45">
        <v>240868</v>
      </c>
      <c r="J3008" s="25">
        <v>0.97740000000000005</v>
      </c>
      <c r="K3008" s="25"/>
      <c r="L3008" s="25">
        <v>0.42899999999999999</v>
      </c>
      <c r="M3008" s="25">
        <v>5.4100000000000002E-2</v>
      </c>
    </row>
    <row r="3009" spans="1:30">
      <c r="A3009" s="82" t="s">
        <v>169</v>
      </c>
      <c r="B3009" s="13" t="s">
        <v>74</v>
      </c>
      <c r="C3009" s="13" t="s">
        <v>182</v>
      </c>
      <c r="D3009" s="13">
        <v>2016</v>
      </c>
      <c r="E3009" s="13">
        <v>2016</v>
      </c>
      <c r="F3009" s="13" t="s">
        <v>101</v>
      </c>
      <c r="G3009" s="23">
        <v>10864</v>
      </c>
      <c r="H3009" s="23">
        <v>21445</v>
      </c>
      <c r="I3009" s="45">
        <v>59896</v>
      </c>
      <c r="J3009" s="25">
        <v>0.96440000000000003</v>
      </c>
      <c r="K3009" s="25"/>
      <c r="L3009" s="25">
        <v>0.20799999999999999</v>
      </c>
      <c r="M3009" s="25">
        <v>5.3999999999999999E-2</v>
      </c>
    </row>
    <row r="3010" spans="1:30">
      <c r="A3010" s="82" t="s">
        <v>170</v>
      </c>
      <c r="B3010" s="13" t="s">
        <v>75</v>
      </c>
      <c r="C3010" s="13" t="s">
        <v>182</v>
      </c>
      <c r="D3010" s="13">
        <v>2016</v>
      </c>
      <c r="E3010" s="13">
        <v>2016</v>
      </c>
      <c r="F3010" s="13" t="s">
        <v>101</v>
      </c>
      <c r="G3010" s="23">
        <v>6344</v>
      </c>
      <c r="H3010" s="23">
        <v>13652</v>
      </c>
      <c r="I3010" s="45">
        <v>32391</v>
      </c>
      <c r="J3010" s="25">
        <v>1</v>
      </c>
      <c r="K3010" s="25"/>
      <c r="L3010" s="25">
        <v>0.20799999999999999</v>
      </c>
      <c r="M3010" s="25">
        <v>5.3999999999999999E-2</v>
      </c>
    </row>
    <row r="3011" spans="1:30">
      <c r="A3011" s="48" t="s">
        <v>276</v>
      </c>
      <c r="B3011" s="13" t="s">
        <v>66</v>
      </c>
      <c r="C3011" s="13" t="s">
        <v>183</v>
      </c>
      <c r="D3011" s="13">
        <v>2016</v>
      </c>
      <c r="E3011" s="13">
        <v>2016</v>
      </c>
      <c r="F3011" s="13" t="s">
        <v>101</v>
      </c>
      <c r="G3011" s="110"/>
      <c r="H3011" s="110"/>
      <c r="I3011" s="110"/>
      <c r="J3011" s="111"/>
      <c r="K3011" s="111"/>
      <c r="L3011" s="25">
        <v>0.254</v>
      </c>
      <c r="M3011" s="25">
        <v>5.3999999999999999E-2</v>
      </c>
    </row>
    <row r="3012" spans="1:30">
      <c r="A3012" s="48" t="s">
        <v>171</v>
      </c>
      <c r="B3012" s="13" t="s">
        <v>66</v>
      </c>
      <c r="C3012" s="13" t="s">
        <v>183</v>
      </c>
      <c r="D3012" s="13">
        <v>2016</v>
      </c>
      <c r="E3012" s="13">
        <v>2016</v>
      </c>
      <c r="F3012" s="13" t="s">
        <v>101</v>
      </c>
      <c r="G3012" s="23">
        <v>2133037</v>
      </c>
      <c r="H3012" s="23">
        <v>4415861</v>
      </c>
      <c r="I3012" s="45">
        <v>13651668</v>
      </c>
      <c r="J3012" s="25">
        <v>0.97299999999999998</v>
      </c>
      <c r="K3012" s="25"/>
      <c r="L3012" s="25">
        <v>0.36299999999999999</v>
      </c>
      <c r="M3012" s="25">
        <v>5.2499999999999998E-2</v>
      </c>
      <c r="N3012" s="13"/>
      <c r="O3012" s="13"/>
      <c r="P3012" s="13"/>
      <c r="Q3012" s="13"/>
      <c r="R3012" s="13"/>
      <c r="S3012" s="13"/>
      <c r="T3012" s="13"/>
      <c r="U3012" s="13"/>
      <c r="V3012" s="13"/>
      <c r="W3012" s="13"/>
      <c r="X3012" s="13"/>
      <c r="Y3012" s="13"/>
      <c r="Z3012" s="13"/>
      <c r="AA3012" s="13"/>
      <c r="AB3012" s="13"/>
      <c r="AC3012" s="13"/>
      <c r="AD3012" s="13"/>
    </row>
    <row r="3013" spans="1:30">
      <c r="A3013" s="48" t="s">
        <v>172</v>
      </c>
      <c r="B3013" s="13" t="s">
        <v>74</v>
      </c>
      <c r="C3013" s="13" t="s">
        <v>183</v>
      </c>
      <c r="D3013" s="13">
        <v>2016</v>
      </c>
      <c r="E3013" s="13">
        <v>2016</v>
      </c>
      <c r="F3013" s="13" t="s">
        <v>101</v>
      </c>
      <c r="G3013" s="23">
        <v>61189</v>
      </c>
      <c r="H3013" s="23">
        <v>117557</v>
      </c>
      <c r="I3013" s="45">
        <v>445655</v>
      </c>
      <c r="J3013" s="25">
        <v>0.96779999999999999</v>
      </c>
      <c r="K3013" s="25"/>
      <c r="L3013" s="25">
        <v>0.46200000000000002</v>
      </c>
      <c r="M3013" s="25">
        <v>5.8799999999999998E-2</v>
      </c>
    </row>
    <row r="3014" spans="1:30">
      <c r="A3014" s="48" t="s">
        <v>173</v>
      </c>
      <c r="B3014" s="13" t="s">
        <v>75</v>
      </c>
      <c r="C3014" s="13" t="s">
        <v>183</v>
      </c>
      <c r="D3014" s="13">
        <v>2016</v>
      </c>
      <c r="E3014" s="13">
        <v>2016</v>
      </c>
      <c r="F3014" s="13" t="s">
        <v>101</v>
      </c>
      <c r="G3014" s="23">
        <v>97</v>
      </c>
      <c r="H3014" s="23">
        <v>161</v>
      </c>
      <c r="I3014" s="45">
        <v>358</v>
      </c>
      <c r="J3014" s="25">
        <v>1</v>
      </c>
      <c r="K3014" s="25"/>
      <c r="L3014" s="25">
        <v>0.19600000000000001</v>
      </c>
      <c r="M3014" s="25">
        <v>5.74E-2</v>
      </c>
    </row>
    <row r="3015" spans="1:30">
      <c r="A3015" s="48" t="s">
        <v>174</v>
      </c>
      <c r="B3015" s="13" t="s">
        <v>75</v>
      </c>
      <c r="C3015" s="13" t="s">
        <v>183</v>
      </c>
      <c r="D3015" s="13">
        <v>2016</v>
      </c>
      <c r="E3015" s="13">
        <v>2016</v>
      </c>
      <c r="F3015" s="13" t="s">
        <v>101</v>
      </c>
      <c r="G3015" s="23">
        <v>1830</v>
      </c>
      <c r="H3015" s="23">
        <v>3458</v>
      </c>
      <c r="I3015" s="45">
        <v>8305</v>
      </c>
      <c r="J3015" s="25">
        <v>0.95</v>
      </c>
      <c r="K3015" s="25"/>
      <c r="L3015" s="25">
        <v>0.19600000000000001</v>
      </c>
      <c r="M3015" s="25">
        <v>5.74E-2</v>
      </c>
    </row>
    <row r="3016" spans="1:30">
      <c r="A3016" s="48" t="s">
        <v>175</v>
      </c>
      <c r="B3016" s="13" t="s">
        <v>75</v>
      </c>
      <c r="C3016" s="13" t="s">
        <v>183</v>
      </c>
      <c r="D3016" s="13">
        <v>2016</v>
      </c>
      <c r="E3016" s="13">
        <v>2016</v>
      </c>
      <c r="F3016" s="13" t="s">
        <v>101</v>
      </c>
      <c r="G3016" s="23">
        <v>17109</v>
      </c>
      <c r="H3016" s="23">
        <v>32341</v>
      </c>
      <c r="I3016" s="45">
        <v>83572</v>
      </c>
      <c r="J3016" s="25">
        <v>0.88900000000000001</v>
      </c>
      <c r="K3016" s="25"/>
      <c r="L3016" s="25">
        <v>0.19600000000000001</v>
      </c>
      <c r="M3016" s="25">
        <v>5.74E-2</v>
      </c>
    </row>
    <row r="3017" spans="1:30">
      <c r="A3017" s="48" t="s">
        <v>176</v>
      </c>
      <c r="B3017" s="13" t="s">
        <v>75</v>
      </c>
      <c r="C3017" s="13" t="s">
        <v>183</v>
      </c>
      <c r="D3017" s="13">
        <v>2016</v>
      </c>
      <c r="E3017" s="13">
        <v>2016</v>
      </c>
      <c r="F3017" s="13" t="s">
        <v>101</v>
      </c>
      <c r="G3017" s="23">
        <v>2791</v>
      </c>
      <c r="H3017" s="23">
        <v>5145</v>
      </c>
      <c r="I3017" s="45">
        <v>12249</v>
      </c>
      <c r="J3017" s="25">
        <v>0.98019999999999996</v>
      </c>
      <c r="K3017" s="25"/>
      <c r="L3017" s="25">
        <v>0.19600000000000001</v>
      </c>
      <c r="M3017" s="25">
        <v>5.74E-2</v>
      </c>
    </row>
    <row r="3018" spans="1:30">
      <c r="A3018" s="48" t="s">
        <v>177</v>
      </c>
      <c r="B3018" s="13" t="s">
        <v>75</v>
      </c>
      <c r="C3018" s="13" t="s">
        <v>183</v>
      </c>
      <c r="D3018" s="13">
        <v>2016</v>
      </c>
      <c r="E3018" s="13">
        <v>2016</v>
      </c>
      <c r="F3018" s="13" t="s">
        <v>101</v>
      </c>
      <c r="G3018" s="23">
        <v>602</v>
      </c>
      <c r="H3018" s="23">
        <v>1375</v>
      </c>
      <c r="I3018" s="45">
        <v>8998</v>
      </c>
      <c r="J3018" s="25">
        <v>0.7742</v>
      </c>
      <c r="K3018" s="25"/>
      <c r="L3018" s="25">
        <v>0.19600000000000001</v>
      </c>
      <c r="M3018" s="25">
        <v>5.74E-2</v>
      </c>
    </row>
    <row r="3019" spans="1:30">
      <c r="A3019" s="48" t="s">
        <v>178</v>
      </c>
      <c r="B3019" s="13" t="s">
        <v>74</v>
      </c>
      <c r="C3019" s="13" t="s">
        <v>183</v>
      </c>
      <c r="D3019" s="13">
        <v>2016</v>
      </c>
      <c r="E3019" s="13">
        <v>2016</v>
      </c>
      <c r="F3019" s="13" t="s">
        <v>101</v>
      </c>
      <c r="G3019" s="23">
        <v>35021</v>
      </c>
      <c r="H3019" s="23">
        <v>69951</v>
      </c>
      <c r="I3019" s="45">
        <v>276808</v>
      </c>
      <c r="J3019" s="25">
        <v>0.95140000000000002</v>
      </c>
      <c r="K3019" s="25"/>
      <c r="L3019" s="25">
        <v>0.44400000000000001</v>
      </c>
      <c r="M3019" s="25">
        <v>3.6999999999999998E-2</v>
      </c>
    </row>
    <row r="3020" spans="1:30">
      <c r="A3020" s="48" t="s">
        <v>179</v>
      </c>
      <c r="B3020" s="13" t="s">
        <v>75</v>
      </c>
      <c r="C3020" s="13" t="s">
        <v>183</v>
      </c>
      <c r="D3020" s="13">
        <v>2016</v>
      </c>
      <c r="E3020" s="13">
        <v>2016</v>
      </c>
      <c r="F3020" s="13" t="s">
        <v>101</v>
      </c>
      <c r="G3020" s="23">
        <v>2655</v>
      </c>
      <c r="H3020" s="23">
        <v>5399</v>
      </c>
      <c r="I3020" s="45">
        <v>12100</v>
      </c>
      <c r="J3020" s="25">
        <v>0.98850000000000005</v>
      </c>
      <c r="K3020" s="25"/>
      <c r="L3020" s="25">
        <v>0.19600000000000001</v>
      </c>
      <c r="M3020" s="25">
        <v>5.74E-2</v>
      </c>
    </row>
    <row r="3021" spans="1:30">
      <c r="A3021" s="48" t="s">
        <v>180</v>
      </c>
      <c r="B3021" s="13" t="s">
        <v>75</v>
      </c>
      <c r="C3021" s="13" t="s">
        <v>183</v>
      </c>
      <c r="D3021" s="13">
        <v>2016</v>
      </c>
      <c r="E3021" s="13">
        <v>2016</v>
      </c>
      <c r="F3021" s="13" t="s">
        <v>101</v>
      </c>
      <c r="G3021" s="23">
        <v>7250</v>
      </c>
      <c r="H3021" s="23">
        <v>12948</v>
      </c>
      <c r="I3021" s="45">
        <v>39148</v>
      </c>
      <c r="J3021" s="25">
        <v>0.99180000000000001</v>
      </c>
      <c r="K3021" s="25"/>
      <c r="L3021" s="25">
        <v>0.19600000000000001</v>
      </c>
      <c r="M3021" s="25">
        <v>5.74E-2</v>
      </c>
    </row>
    <row r="3022" spans="1:30">
      <c r="A3022" s="82" t="s">
        <v>122</v>
      </c>
      <c r="B3022" s="13" t="s">
        <v>74</v>
      </c>
      <c r="C3022" s="13" t="s">
        <v>183</v>
      </c>
      <c r="D3022" s="13">
        <v>2016</v>
      </c>
      <c r="E3022" s="13">
        <v>2016</v>
      </c>
      <c r="F3022" s="13" t="s">
        <v>101</v>
      </c>
      <c r="G3022" s="23">
        <v>97745</v>
      </c>
      <c r="H3022" s="23">
        <v>226097</v>
      </c>
      <c r="I3022" s="45">
        <v>492096</v>
      </c>
      <c r="J3022" s="25">
        <v>0.93940000000000001</v>
      </c>
      <c r="K3022" s="25"/>
      <c r="L3022" s="25">
        <v>0.27300000000000002</v>
      </c>
      <c r="M3022" s="25">
        <v>2.6800000000000001E-2</v>
      </c>
    </row>
    <row r="3023" spans="1:30">
      <c r="A3023" s="82" t="s">
        <v>123</v>
      </c>
      <c r="B3023" s="13" t="s">
        <v>75</v>
      </c>
      <c r="C3023" s="13" t="s">
        <v>183</v>
      </c>
      <c r="D3023" s="13">
        <v>2016</v>
      </c>
      <c r="E3023" s="13">
        <v>2016</v>
      </c>
      <c r="F3023" s="13" t="s">
        <v>101</v>
      </c>
      <c r="G3023" s="23">
        <v>1555</v>
      </c>
      <c r="H3023" s="23">
        <v>3640</v>
      </c>
      <c r="I3023" s="45">
        <v>12278</v>
      </c>
      <c r="J3023" s="25">
        <v>1</v>
      </c>
      <c r="K3023" s="25"/>
      <c r="L3023" s="25">
        <v>0.19600000000000001</v>
      </c>
      <c r="M3023" s="25">
        <v>5.74E-2</v>
      </c>
    </row>
    <row r="3024" spans="1:30">
      <c r="A3024" s="82" t="s">
        <v>124</v>
      </c>
      <c r="B3024" s="13" t="s">
        <v>75</v>
      </c>
      <c r="C3024" s="13" t="s">
        <v>183</v>
      </c>
      <c r="D3024" s="13">
        <v>2016</v>
      </c>
      <c r="E3024" s="13">
        <v>2016</v>
      </c>
      <c r="F3024" s="13" t="s">
        <v>101</v>
      </c>
      <c r="G3024" s="23">
        <v>12600</v>
      </c>
      <c r="H3024" s="23">
        <v>21420</v>
      </c>
      <c r="I3024" s="45">
        <v>54143</v>
      </c>
      <c r="J3024" s="25">
        <v>0.99660000000000004</v>
      </c>
      <c r="K3024" s="25"/>
      <c r="L3024" s="25">
        <v>0.19600000000000001</v>
      </c>
      <c r="M3024" s="25">
        <v>5.74E-2</v>
      </c>
    </row>
    <row r="3025" spans="1:13">
      <c r="A3025" s="82" t="s">
        <v>125</v>
      </c>
      <c r="B3025" s="13" t="s">
        <v>75</v>
      </c>
      <c r="C3025" s="13" t="s">
        <v>183</v>
      </c>
      <c r="D3025" s="13">
        <v>2016</v>
      </c>
      <c r="E3025" s="13">
        <v>2016</v>
      </c>
      <c r="F3025" s="13" t="s">
        <v>101</v>
      </c>
      <c r="G3025" s="23">
        <v>17328</v>
      </c>
      <c r="H3025" s="23">
        <v>42539</v>
      </c>
      <c r="I3025" s="45">
        <v>93702</v>
      </c>
      <c r="J3025" s="25">
        <v>0.97740000000000005</v>
      </c>
      <c r="K3025" s="25"/>
      <c r="L3025" s="25">
        <v>0.19600000000000001</v>
      </c>
      <c r="M3025" s="25">
        <v>5.74E-2</v>
      </c>
    </row>
    <row r="3026" spans="1:13">
      <c r="A3026" s="82" t="s">
        <v>126</v>
      </c>
      <c r="B3026" s="13" t="s">
        <v>75</v>
      </c>
      <c r="C3026" s="13" t="s">
        <v>183</v>
      </c>
      <c r="D3026" s="13">
        <v>2016</v>
      </c>
      <c r="E3026" s="13">
        <v>2016</v>
      </c>
      <c r="F3026" s="13" t="s">
        <v>101</v>
      </c>
      <c r="G3026" s="23">
        <v>1070</v>
      </c>
      <c r="H3026" s="23">
        <v>2088</v>
      </c>
      <c r="I3026" s="45">
        <v>5630</v>
      </c>
      <c r="J3026" s="25">
        <v>1</v>
      </c>
      <c r="K3026" s="25"/>
      <c r="L3026" s="25">
        <v>0.19600000000000001</v>
      </c>
      <c r="M3026" s="25">
        <v>5.74E-2</v>
      </c>
    </row>
    <row r="3027" spans="1:13">
      <c r="A3027" s="82" t="s">
        <v>127</v>
      </c>
      <c r="B3027" s="13" t="s">
        <v>75</v>
      </c>
      <c r="C3027" s="13" t="s">
        <v>183</v>
      </c>
      <c r="D3027" s="13">
        <v>2016</v>
      </c>
      <c r="E3027" s="13">
        <v>2016</v>
      </c>
      <c r="F3027" s="13" t="s">
        <v>101</v>
      </c>
      <c r="G3027" s="23">
        <v>71257</v>
      </c>
      <c r="H3027" s="23">
        <v>165897</v>
      </c>
      <c r="I3027" s="45">
        <v>405408</v>
      </c>
      <c r="J3027" s="25">
        <v>0.99570000000000003</v>
      </c>
      <c r="K3027" s="25"/>
      <c r="L3027" s="25">
        <v>0.2</v>
      </c>
      <c r="M3027" s="25">
        <v>8.6999999999999994E-3</v>
      </c>
    </row>
    <row r="3028" spans="1:13">
      <c r="A3028" s="82" t="s">
        <v>128</v>
      </c>
      <c r="B3028" s="13" t="s">
        <v>75</v>
      </c>
      <c r="C3028" s="13" t="s">
        <v>183</v>
      </c>
      <c r="D3028" s="13">
        <v>2016</v>
      </c>
      <c r="E3028" s="13">
        <v>2016</v>
      </c>
      <c r="F3028" s="13" t="s">
        <v>101</v>
      </c>
      <c r="G3028" s="23">
        <v>11035</v>
      </c>
      <c r="H3028" s="23">
        <v>25270</v>
      </c>
      <c r="I3028" s="45">
        <v>57472</v>
      </c>
      <c r="J3028" s="25">
        <v>0.99539999999999995</v>
      </c>
      <c r="K3028" s="25"/>
      <c r="L3028" s="25">
        <v>0.19600000000000001</v>
      </c>
      <c r="M3028" s="25">
        <v>5.74E-2</v>
      </c>
    </row>
    <row r="3029" spans="1:13">
      <c r="A3029" s="82" t="s">
        <v>129</v>
      </c>
      <c r="B3029" s="13" t="s">
        <v>75</v>
      </c>
      <c r="C3029" s="13" t="s">
        <v>183</v>
      </c>
      <c r="D3029" s="13">
        <v>2016</v>
      </c>
      <c r="E3029" s="13">
        <v>2016</v>
      </c>
      <c r="F3029" s="13" t="s">
        <v>101</v>
      </c>
      <c r="G3029" s="23">
        <v>6654</v>
      </c>
      <c r="H3029" s="23">
        <v>12595</v>
      </c>
      <c r="I3029" s="45">
        <v>31685</v>
      </c>
      <c r="J3029" s="25">
        <v>0.9496</v>
      </c>
      <c r="K3029" s="25"/>
      <c r="L3029" s="25">
        <v>0.19600000000000001</v>
      </c>
      <c r="M3029" s="25">
        <v>5.74E-2</v>
      </c>
    </row>
    <row r="3030" spans="1:13">
      <c r="A3030" s="82" t="s">
        <v>130</v>
      </c>
      <c r="B3030" s="13" t="s">
        <v>75</v>
      </c>
      <c r="C3030" s="13" t="s">
        <v>183</v>
      </c>
      <c r="D3030" s="13">
        <v>2016</v>
      </c>
      <c r="E3030" s="13">
        <v>2016</v>
      </c>
      <c r="F3030" s="13" t="s">
        <v>101</v>
      </c>
      <c r="G3030" s="23">
        <v>1553</v>
      </c>
      <c r="H3030" s="23">
        <v>3155</v>
      </c>
      <c r="I3030" s="45">
        <v>7843</v>
      </c>
      <c r="J3030" s="25">
        <v>0.90480000000000005</v>
      </c>
      <c r="K3030" s="25"/>
      <c r="L3030" s="25">
        <v>0.19600000000000001</v>
      </c>
      <c r="M3030" s="25">
        <v>5.74E-2</v>
      </c>
    </row>
    <row r="3031" spans="1:13">
      <c r="A3031" s="82" t="s">
        <v>131</v>
      </c>
      <c r="B3031" s="13" t="s">
        <v>76</v>
      </c>
      <c r="C3031" s="13" t="s">
        <v>183</v>
      </c>
      <c r="D3031" s="13">
        <v>2016</v>
      </c>
      <c r="E3031" s="13">
        <v>2016</v>
      </c>
      <c r="F3031" s="13" t="s">
        <v>101</v>
      </c>
      <c r="G3031" s="23">
        <v>578274</v>
      </c>
      <c r="H3031" s="23">
        <v>1145274</v>
      </c>
      <c r="I3031" s="45">
        <v>4175112</v>
      </c>
      <c r="J3031" s="25">
        <v>0.96309999999999996</v>
      </c>
      <c r="K3031" s="25"/>
      <c r="L3031" s="25">
        <v>0.67700000000000005</v>
      </c>
      <c r="M3031" s="25">
        <v>4.7100000000000003E-2</v>
      </c>
    </row>
    <row r="3032" spans="1:13">
      <c r="A3032" s="82" t="s">
        <v>132</v>
      </c>
      <c r="B3032" s="13" t="s">
        <v>75</v>
      </c>
      <c r="C3032" s="13" t="s">
        <v>183</v>
      </c>
      <c r="D3032" s="13">
        <v>2016</v>
      </c>
      <c r="E3032" s="13">
        <v>2016</v>
      </c>
      <c r="F3032" s="13" t="s">
        <v>101</v>
      </c>
      <c r="G3032" s="23">
        <v>12366</v>
      </c>
      <c r="H3032" s="23">
        <v>30086</v>
      </c>
      <c r="I3032" s="45">
        <v>70371</v>
      </c>
      <c r="J3032" s="25">
        <v>0.99239999999999995</v>
      </c>
      <c r="K3032" s="25"/>
      <c r="L3032" s="25">
        <v>0.19600000000000001</v>
      </c>
      <c r="M3032" s="25">
        <v>5.74E-2</v>
      </c>
    </row>
    <row r="3033" spans="1:13">
      <c r="A3033" s="82" t="s">
        <v>133</v>
      </c>
      <c r="B3033" s="13" t="s">
        <v>75</v>
      </c>
      <c r="C3033" s="13" t="s">
        <v>183</v>
      </c>
      <c r="D3033" s="13">
        <v>2016</v>
      </c>
      <c r="E3033" s="13">
        <v>2016</v>
      </c>
      <c r="F3033" s="13" t="s">
        <v>101</v>
      </c>
      <c r="G3033" s="23">
        <v>6290</v>
      </c>
      <c r="H3033" s="23">
        <v>10396</v>
      </c>
      <c r="I3033" s="45">
        <v>45299</v>
      </c>
      <c r="J3033" s="25">
        <v>0.99170000000000003</v>
      </c>
      <c r="K3033" s="25"/>
      <c r="L3033" s="25">
        <v>0.19600000000000001</v>
      </c>
      <c r="M3033" s="25">
        <v>5.74E-2</v>
      </c>
    </row>
    <row r="3034" spans="1:13">
      <c r="A3034" s="82" t="s">
        <v>134</v>
      </c>
      <c r="B3034" s="13" t="s">
        <v>75</v>
      </c>
      <c r="C3034" s="13" t="s">
        <v>183</v>
      </c>
      <c r="D3034" s="13">
        <v>2016</v>
      </c>
      <c r="E3034" s="13">
        <v>2016</v>
      </c>
      <c r="F3034" s="13" t="s">
        <v>101</v>
      </c>
      <c r="G3034" s="23">
        <v>1135</v>
      </c>
      <c r="H3034" s="23">
        <v>2107</v>
      </c>
      <c r="I3034" s="45">
        <v>4842</v>
      </c>
      <c r="J3034" s="25">
        <v>1</v>
      </c>
      <c r="K3034" s="25"/>
      <c r="L3034" s="25">
        <v>0.19600000000000001</v>
      </c>
      <c r="M3034" s="25">
        <v>5.74E-2</v>
      </c>
    </row>
    <row r="3035" spans="1:13">
      <c r="A3035" s="82" t="s">
        <v>135</v>
      </c>
      <c r="B3035" s="13" t="s">
        <v>75</v>
      </c>
      <c r="C3035" s="13" t="s">
        <v>183</v>
      </c>
      <c r="D3035" s="13">
        <v>2016</v>
      </c>
      <c r="E3035" s="13">
        <v>2016</v>
      </c>
      <c r="F3035" s="13" t="s">
        <v>101</v>
      </c>
      <c r="G3035" s="23">
        <v>6833</v>
      </c>
      <c r="H3035" s="23">
        <v>12795</v>
      </c>
      <c r="I3035" s="45">
        <v>41834</v>
      </c>
      <c r="J3035" s="25">
        <v>0.98450000000000004</v>
      </c>
      <c r="K3035" s="25"/>
      <c r="L3035" s="25">
        <v>0.19600000000000001</v>
      </c>
      <c r="M3035" s="25">
        <v>5.74E-2</v>
      </c>
    </row>
    <row r="3036" spans="1:13">
      <c r="A3036" s="82" t="s">
        <v>136</v>
      </c>
      <c r="B3036" s="13" t="s">
        <v>75</v>
      </c>
      <c r="C3036" s="13" t="s">
        <v>183</v>
      </c>
      <c r="D3036" s="13">
        <v>2016</v>
      </c>
      <c r="E3036" s="13">
        <v>2016</v>
      </c>
      <c r="F3036" s="13" t="s">
        <v>101</v>
      </c>
      <c r="G3036" s="23">
        <v>25108</v>
      </c>
      <c r="H3036" s="23">
        <v>58084</v>
      </c>
      <c r="I3036" s="45">
        <v>140291</v>
      </c>
      <c r="J3036" s="25">
        <v>0.99639999999999995</v>
      </c>
      <c r="K3036" s="25"/>
      <c r="L3036" s="25">
        <v>0</v>
      </c>
      <c r="M3036" s="25">
        <v>3.5200000000000002E-2</v>
      </c>
    </row>
    <row r="3037" spans="1:13">
      <c r="A3037" s="82" t="s">
        <v>137</v>
      </c>
      <c r="B3037" s="13" t="s">
        <v>75</v>
      </c>
      <c r="C3037" s="13" t="s">
        <v>183</v>
      </c>
      <c r="D3037" s="13">
        <v>2016</v>
      </c>
      <c r="E3037" s="13">
        <v>2016</v>
      </c>
      <c r="F3037" s="13" t="s">
        <v>101</v>
      </c>
      <c r="G3037" s="23">
        <v>499</v>
      </c>
      <c r="H3037" s="23">
        <v>1063</v>
      </c>
      <c r="I3037" s="45">
        <v>3092</v>
      </c>
      <c r="J3037" s="25">
        <v>1</v>
      </c>
      <c r="K3037" s="25"/>
      <c r="L3037" s="25">
        <v>0.19600000000000001</v>
      </c>
      <c r="M3037" s="25">
        <v>5.74E-2</v>
      </c>
    </row>
    <row r="3038" spans="1:13">
      <c r="A3038" s="82" t="s">
        <v>138</v>
      </c>
      <c r="B3038" s="13" t="s">
        <v>75</v>
      </c>
      <c r="C3038" s="13" t="s">
        <v>183</v>
      </c>
      <c r="D3038" s="13">
        <v>2016</v>
      </c>
      <c r="E3038" s="13">
        <v>2016</v>
      </c>
      <c r="F3038" s="13" t="s">
        <v>101</v>
      </c>
      <c r="G3038" s="23">
        <v>445</v>
      </c>
      <c r="H3038" s="23">
        <v>787</v>
      </c>
      <c r="I3038" s="45">
        <v>3785</v>
      </c>
      <c r="J3038" s="25">
        <v>1</v>
      </c>
      <c r="K3038" s="25"/>
      <c r="L3038" s="25">
        <v>0.19600000000000001</v>
      </c>
      <c r="M3038" s="25">
        <v>5.74E-2</v>
      </c>
    </row>
    <row r="3039" spans="1:13">
      <c r="A3039" s="82" t="s">
        <v>139</v>
      </c>
      <c r="B3039" s="13" t="s">
        <v>75</v>
      </c>
      <c r="C3039" s="13" t="s">
        <v>183</v>
      </c>
      <c r="D3039" s="13">
        <v>2016</v>
      </c>
      <c r="E3039" s="13">
        <v>2016</v>
      </c>
      <c r="F3039" s="13" t="s">
        <v>101</v>
      </c>
      <c r="G3039" s="23">
        <v>25024</v>
      </c>
      <c r="H3039" s="23">
        <v>56085</v>
      </c>
      <c r="I3039" s="45">
        <v>181969</v>
      </c>
      <c r="J3039" s="25">
        <v>1</v>
      </c>
      <c r="K3039" s="25"/>
      <c r="L3039" s="25">
        <v>0</v>
      </c>
      <c r="M3039" s="25">
        <v>4.4299999999999999E-2</v>
      </c>
    </row>
    <row r="3040" spans="1:13">
      <c r="A3040" s="82" t="s">
        <v>140</v>
      </c>
      <c r="B3040" s="13" t="s">
        <v>75</v>
      </c>
      <c r="C3040" s="13" t="s">
        <v>183</v>
      </c>
      <c r="D3040" s="13">
        <v>2016</v>
      </c>
      <c r="E3040" s="13">
        <v>2016</v>
      </c>
      <c r="F3040" s="13" t="s">
        <v>101</v>
      </c>
      <c r="G3040" s="23">
        <v>3653</v>
      </c>
      <c r="H3040" s="23">
        <v>7541</v>
      </c>
      <c r="I3040" s="45">
        <v>32896</v>
      </c>
      <c r="J3040" s="25">
        <v>0.97850000000000004</v>
      </c>
      <c r="K3040" s="25"/>
      <c r="L3040" s="25">
        <v>0.19600000000000001</v>
      </c>
      <c r="M3040" s="25">
        <v>5.74E-2</v>
      </c>
    </row>
    <row r="3041" spans="1:13">
      <c r="A3041" s="82" t="s">
        <v>141</v>
      </c>
      <c r="B3041" s="13" t="s">
        <v>75</v>
      </c>
      <c r="C3041" s="13" t="s">
        <v>183</v>
      </c>
      <c r="D3041" s="13">
        <v>2016</v>
      </c>
      <c r="E3041" s="13">
        <v>2016</v>
      </c>
      <c r="F3041" s="13" t="s">
        <v>101</v>
      </c>
      <c r="G3041" s="23">
        <v>4345</v>
      </c>
      <c r="H3041" s="23">
        <v>7788</v>
      </c>
      <c r="I3041" s="45">
        <v>25754</v>
      </c>
      <c r="J3041" s="25">
        <v>0.99060000000000004</v>
      </c>
      <c r="K3041" s="25"/>
      <c r="L3041" s="25">
        <v>0.19600000000000001</v>
      </c>
      <c r="M3041" s="25">
        <v>5.74E-2</v>
      </c>
    </row>
    <row r="3042" spans="1:13">
      <c r="A3042" s="82" t="s">
        <v>142</v>
      </c>
      <c r="B3042" s="13" t="s">
        <v>74</v>
      </c>
      <c r="C3042" s="13" t="s">
        <v>183</v>
      </c>
      <c r="D3042" s="13">
        <v>2016</v>
      </c>
      <c r="E3042" s="13">
        <v>2016</v>
      </c>
      <c r="F3042" s="13" t="s">
        <v>101</v>
      </c>
      <c r="G3042" s="23">
        <v>123990</v>
      </c>
      <c r="H3042" s="23">
        <v>255642</v>
      </c>
      <c r="I3042" s="45">
        <v>917220</v>
      </c>
      <c r="J3042" s="25">
        <v>0.98580000000000001</v>
      </c>
      <c r="K3042" s="25"/>
      <c r="L3042" s="25">
        <v>0.39300000000000002</v>
      </c>
      <c r="M3042" s="25">
        <v>4.87E-2</v>
      </c>
    </row>
    <row r="3043" spans="1:13">
      <c r="A3043" s="82" t="s">
        <v>143</v>
      </c>
      <c r="B3043" s="13" t="s">
        <v>74</v>
      </c>
      <c r="C3043" s="13" t="s">
        <v>183</v>
      </c>
      <c r="D3043" s="13">
        <v>2016</v>
      </c>
      <c r="E3043" s="13">
        <v>2016</v>
      </c>
      <c r="F3043" s="13" t="s">
        <v>101</v>
      </c>
      <c r="G3043" s="23">
        <v>9357</v>
      </c>
      <c r="H3043" s="23">
        <v>18012</v>
      </c>
      <c r="I3043" s="45">
        <v>65018</v>
      </c>
      <c r="J3043" s="25">
        <v>0.98099999999999998</v>
      </c>
      <c r="K3043" s="25"/>
      <c r="L3043" s="25">
        <v>0.19600000000000001</v>
      </c>
      <c r="M3043" s="25">
        <v>5.74E-2</v>
      </c>
    </row>
    <row r="3044" spans="1:13">
      <c r="A3044" s="82" t="s">
        <v>144</v>
      </c>
      <c r="B3044" s="13" t="s">
        <v>75</v>
      </c>
      <c r="C3044" s="13" t="s">
        <v>183</v>
      </c>
      <c r="D3044" s="13">
        <v>2016</v>
      </c>
      <c r="E3044" s="13">
        <v>2016</v>
      </c>
      <c r="F3044" s="13" t="s">
        <v>101</v>
      </c>
      <c r="G3044" s="23">
        <v>1223</v>
      </c>
      <c r="H3044" s="23">
        <v>2269</v>
      </c>
      <c r="I3044" s="45">
        <v>6196</v>
      </c>
      <c r="J3044" s="25">
        <v>1</v>
      </c>
      <c r="K3044" s="25"/>
      <c r="L3044" s="25">
        <v>0.19600000000000001</v>
      </c>
      <c r="M3044" s="25">
        <v>5.74E-2</v>
      </c>
    </row>
    <row r="3045" spans="1:13">
      <c r="A3045" s="82" t="s">
        <v>145</v>
      </c>
      <c r="B3045" s="13" t="s">
        <v>75</v>
      </c>
      <c r="C3045" s="13" t="s">
        <v>183</v>
      </c>
      <c r="D3045" s="13">
        <v>2016</v>
      </c>
      <c r="E3045" s="13">
        <v>2016</v>
      </c>
      <c r="F3045" s="13" t="s">
        <v>101</v>
      </c>
      <c r="G3045" s="23">
        <v>129645</v>
      </c>
      <c r="H3045" s="23">
        <v>290024</v>
      </c>
      <c r="I3045" s="45">
        <v>835262</v>
      </c>
      <c r="J3045" s="25">
        <v>0.99660000000000004</v>
      </c>
      <c r="K3045" s="25"/>
      <c r="L3045" s="25">
        <v>0.25</v>
      </c>
      <c r="M3045" s="25">
        <v>3.9100000000000003E-2</v>
      </c>
    </row>
    <row r="3046" spans="1:13">
      <c r="A3046" s="82" t="s">
        <v>146</v>
      </c>
      <c r="B3046" s="13" t="s">
        <v>74</v>
      </c>
      <c r="C3046" s="13" t="s">
        <v>183</v>
      </c>
      <c r="D3046" s="13">
        <v>2016</v>
      </c>
      <c r="E3046" s="13">
        <v>2016</v>
      </c>
      <c r="F3046" s="13" t="s">
        <v>101</v>
      </c>
      <c r="G3046" s="23">
        <v>103841</v>
      </c>
      <c r="H3046" s="23">
        <v>216589</v>
      </c>
      <c r="I3046" s="45">
        <v>561737</v>
      </c>
      <c r="J3046" s="25">
        <v>0.98599999999999999</v>
      </c>
      <c r="K3046" s="25"/>
      <c r="L3046" s="25">
        <v>0.41699999999999998</v>
      </c>
      <c r="M3046" s="25">
        <v>2.64E-2</v>
      </c>
    </row>
    <row r="3047" spans="1:13">
      <c r="A3047" s="82" t="s">
        <v>147</v>
      </c>
      <c r="B3047" s="13" t="s">
        <v>75</v>
      </c>
      <c r="C3047" s="13" t="s">
        <v>183</v>
      </c>
      <c r="D3047" s="13">
        <v>2016</v>
      </c>
      <c r="E3047" s="13">
        <v>2016</v>
      </c>
      <c r="F3047" s="13" t="s">
        <v>101</v>
      </c>
      <c r="G3047" s="23">
        <v>2702</v>
      </c>
      <c r="H3047" s="23">
        <v>6003</v>
      </c>
      <c r="I3047" s="45">
        <v>18703</v>
      </c>
      <c r="J3047" s="25">
        <v>1</v>
      </c>
      <c r="K3047" s="25"/>
      <c r="L3047" s="25">
        <v>0.19600000000000001</v>
      </c>
      <c r="M3047" s="25">
        <v>5.74E-2</v>
      </c>
    </row>
    <row r="3048" spans="1:13">
      <c r="A3048" s="82" t="s">
        <v>148</v>
      </c>
      <c r="B3048" s="13" t="s">
        <v>75</v>
      </c>
      <c r="C3048" s="13" t="s">
        <v>183</v>
      </c>
      <c r="D3048" s="13">
        <v>2016</v>
      </c>
      <c r="E3048" s="13">
        <v>2016</v>
      </c>
      <c r="F3048" s="13" t="s">
        <v>101</v>
      </c>
      <c r="G3048" s="23">
        <v>179815</v>
      </c>
      <c r="H3048" s="23">
        <v>393948</v>
      </c>
      <c r="I3048" s="45">
        <v>874944</v>
      </c>
      <c r="J3048" s="25">
        <v>0.99860000000000004</v>
      </c>
      <c r="K3048" s="25"/>
      <c r="L3048" s="25">
        <v>0.28000000000000003</v>
      </c>
      <c r="M3048" s="25">
        <v>1.8800000000000001E-2</v>
      </c>
    </row>
    <row r="3049" spans="1:13">
      <c r="A3049" s="82" t="s">
        <v>149</v>
      </c>
      <c r="B3049" s="13" t="s">
        <v>74</v>
      </c>
      <c r="C3049" s="13" t="s">
        <v>183</v>
      </c>
      <c r="D3049" s="13">
        <v>2016</v>
      </c>
      <c r="E3049" s="13">
        <v>2016</v>
      </c>
      <c r="F3049" s="13" t="s">
        <v>101</v>
      </c>
      <c r="G3049" s="23">
        <v>143153</v>
      </c>
      <c r="H3049" s="23">
        <v>288774</v>
      </c>
      <c r="I3049" s="45">
        <v>910767</v>
      </c>
      <c r="J3049" s="25">
        <v>0.95030000000000003</v>
      </c>
      <c r="K3049" s="25"/>
      <c r="L3049" s="25">
        <v>0.39400000000000002</v>
      </c>
      <c r="M3049" s="25">
        <v>1.7999999999999999E-2</v>
      </c>
    </row>
    <row r="3050" spans="1:13">
      <c r="A3050" s="82" t="s">
        <v>150</v>
      </c>
      <c r="B3050" s="13" t="s">
        <v>74</v>
      </c>
      <c r="C3050" s="13" t="s">
        <v>183</v>
      </c>
      <c r="D3050" s="13">
        <v>2016</v>
      </c>
      <c r="E3050" s="13">
        <v>2016</v>
      </c>
      <c r="F3050" s="13" t="s">
        <v>101</v>
      </c>
      <c r="G3050" s="23">
        <v>34926</v>
      </c>
      <c r="H3050" s="23">
        <v>52808</v>
      </c>
      <c r="I3050" s="45">
        <v>228436</v>
      </c>
      <c r="J3050" s="25">
        <v>0.97070000000000001</v>
      </c>
      <c r="K3050" s="25"/>
      <c r="L3050" s="25">
        <v>0.71399999999999997</v>
      </c>
      <c r="M3050" s="25">
        <v>5.6300000000000003E-2</v>
      </c>
    </row>
    <row r="3051" spans="1:13">
      <c r="A3051" s="82" t="s">
        <v>151</v>
      </c>
      <c r="B3051" s="13" t="s">
        <v>75</v>
      </c>
      <c r="C3051" s="13" t="s">
        <v>183</v>
      </c>
      <c r="D3051" s="13">
        <v>2016</v>
      </c>
      <c r="E3051" s="13">
        <v>2016</v>
      </c>
      <c r="F3051" s="13" t="s">
        <v>101</v>
      </c>
      <c r="G3051" s="23">
        <v>52536</v>
      </c>
      <c r="H3051" s="23">
        <v>118596</v>
      </c>
      <c r="I3051" s="45">
        <v>299048</v>
      </c>
      <c r="J3051" s="25">
        <v>0.99350000000000005</v>
      </c>
      <c r="K3051" s="25"/>
      <c r="L3051" s="25">
        <v>0.222</v>
      </c>
      <c r="M3051" s="25">
        <v>2.76E-2</v>
      </c>
    </row>
    <row r="3052" spans="1:13">
      <c r="A3052" s="82" t="s">
        <v>152</v>
      </c>
      <c r="B3052" s="13" t="s">
        <v>74</v>
      </c>
      <c r="C3052" s="13" t="s">
        <v>183</v>
      </c>
      <c r="D3052" s="13">
        <v>2016</v>
      </c>
      <c r="E3052" s="13">
        <v>2016</v>
      </c>
      <c r="F3052" s="13" t="s">
        <v>101</v>
      </c>
      <c r="G3052" s="23">
        <v>10155</v>
      </c>
      <c r="H3052" s="23">
        <v>18634</v>
      </c>
      <c r="I3052" s="45">
        <v>62430</v>
      </c>
      <c r="J3052" s="25">
        <v>0.95069999999999999</v>
      </c>
      <c r="K3052" s="25"/>
      <c r="L3052" s="25">
        <v>0.19600000000000001</v>
      </c>
      <c r="M3052" s="25">
        <v>5.74E-2</v>
      </c>
    </row>
    <row r="3053" spans="1:13">
      <c r="A3053" s="82" t="s">
        <v>153</v>
      </c>
      <c r="B3053" s="13" t="s">
        <v>74</v>
      </c>
      <c r="C3053" s="13" t="s">
        <v>183</v>
      </c>
      <c r="D3053" s="13">
        <v>2016</v>
      </c>
      <c r="E3053" s="13">
        <v>2016</v>
      </c>
      <c r="F3053" s="13" t="s">
        <v>101</v>
      </c>
      <c r="G3053" s="23">
        <v>15529</v>
      </c>
      <c r="H3053" s="23">
        <v>30087</v>
      </c>
      <c r="I3053" s="45">
        <v>158570</v>
      </c>
      <c r="J3053" s="25">
        <v>0.96020000000000005</v>
      </c>
      <c r="K3053" s="25"/>
      <c r="L3053" s="25">
        <v>0.19600000000000001</v>
      </c>
      <c r="M3053" s="25">
        <v>5.74E-2</v>
      </c>
    </row>
    <row r="3054" spans="1:13">
      <c r="A3054" s="82" t="s">
        <v>154</v>
      </c>
      <c r="B3054" s="13" t="s">
        <v>74</v>
      </c>
      <c r="C3054" s="13" t="s">
        <v>183</v>
      </c>
      <c r="D3054" s="13">
        <v>2016</v>
      </c>
      <c r="E3054" s="13">
        <v>2016</v>
      </c>
      <c r="F3054" s="13" t="s">
        <v>101</v>
      </c>
      <c r="G3054" s="23">
        <v>19222</v>
      </c>
      <c r="H3054" s="23">
        <v>40347</v>
      </c>
      <c r="I3054" s="45">
        <v>145167</v>
      </c>
      <c r="J3054" s="25">
        <v>0.96840000000000004</v>
      </c>
      <c r="K3054" s="25"/>
      <c r="L3054" s="25">
        <v>0.19600000000000001</v>
      </c>
      <c r="M3054" s="25">
        <v>5.74E-2</v>
      </c>
    </row>
    <row r="3055" spans="1:13">
      <c r="A3055" s="82" t="s">
        <v>155</v>
      </c>
      <c r="B3055" s="13" t="s">
        <v>74</v>
      </c>
      <c r="C3055" s="13" t="s">
        <v>183</v>
      </c>
      <c r="D3055" s="13">
        <v>2016</v>
      </c>
      <c r="E3055" s="13">
        <v>2016</v>
      </c>
      <c r="F3055" s="13" t="s">
        <v>101</v>
      </c>
      <c r="G3055" s="23">
        <v>53841</v>
      </c>
      <c r="H3055" s="23">
        <v>106111</v>
      </c>
      <c r="I3055" s="45">
        <v>454026</v>
      </c>
      <c r="J3055" s="25">
        <v>0.9859</v>
      </c>
      <c r="K3055" s="25"/>
      <c r="L3055" s="25">
        <v>0.33300000000000002</v>
      </c>
      <c r="M3055" s="25">
        <v>4.1500000000000002E-2</v>
      </c>
    </row>
    <row r="3056" spans="1:13">
      <c r="A3056" s="82" t="s">
        <v>156</v>
      </c>
      <c r="B3056" s="13" t="s">
        <v>74</v>
      </c>
      <c r="C3056" s="13" t="s">
        <v>183</v>
      </c>
      <c r="D3056" s="13">
        <v>2016</v>
      </c>
      <c r="E3056" s="13">
        <v>2016</v>
      </c>
      <c r="F3056" s="13" t="s">
        <v>101</v>
      </c>
      <c r="G3056" s="23">
        <v>15086</v>
      </c>
      <c r="H3056" s="23">
        <v>27739</v>
      </c>
      <c r="I3056" s="45">
        <v>80599</v>
      </c>
      <c r="J3056" s="25">
        <v>0.96909999999999996</v>
      </c>
      <c r="K3056" s="25"/>
      <c r="L3056" s="25">
        <v>0.19600000000000001</v>
      </c>
      <c r="M3056" s="25">
        <v>5.74E-2</v>
      </c>
    </row>
    <row r="3057" spans="1:30">
      <c r="A3057" s="82" t="s">
        <v>157</v>
      </c>
      <c r="B3057" s="13" t="s">
        <v>75</v>
      </c>
      <c r="C3057" s="13" t="s">
        <v>183</v>
      </c>
      <c r="D3057" s="13">
        <v>2016</v>
      </c>
      <c r="E3057" s="13">
        <v>2016</v>
      </c>
      <c r="F3057" s="13" t="s">
        <v>101</v>
      </c>
      <c r="G3057" s="23">
        <v>12990</v>
      </c>
      <c r="H3057" s="23">
        <v>24651</v>
      </c>
      <c r="I3057" s="45">
        <v>66087</v>
      </c>
      <c r="J3057" s="25">
        <v>0.98580000000000001</v>
      </c>
      <c r="K3057" s="25"/>
      <c r="L3057" s="25">
        <v>0.19600000000000001</v>
      </c>
      <c r="M3057" s="25">
        <v>5.74E-2</v>
      </c>
    </row>
    <row r="3058" spans="1:30">
      <c r="A3058" s="82" t="s">
        <v>158</v>
      </c>
      <c r="B3058" s="13" t="s">
        <v>75</v>
      </c>
      <c r="C3058" s="13" t="s">
        <v>183</v>
      </c>
      <c r="D3058" s="13">
        <v>2016</v>
      </c>
      <c r="E3058" s="13">
        <v>2016</v>
      </c>
      <c r="F3058" s="13" t="s">
        <v>101</v>
      </c>
      <c r="G3058" s="23">
        <v>156</v>
      </c>
      <c r="H3058" s="23">
        <v>279</v>
      </c>
      <c r="I3058" s="45">
        <v>816</v>
      </c>
      <c r="J3058" s="25">
        <v>1</v>
      </c>
      <c r="K3058" s="25"/>
      <c r="L3058" s="25">
        <v>0.19600000000000001</v>
      </c>
      <c r="M3058" s="25">
        <v>5.74E-2</v>
      </c>
    </row>
    <row r="3059" spans="1:30">
      <c r="A3059" s="82" t="s">
        <v>159</v>
      </c>
      <c r="B3059" s="13" t="s">
        <v>75</v>
      </c>
      <c r="C3059" s="13" t="s">
        <v>183</v>
      </c>
      <c r="D3059" s="13">
        <v>2016</v>
      </c>
      <c r="E3059" s="13">
        <v>2016</v>
      </c>
      <c r="F3059" s="13" t="s">
        <v>101</v>
      </c>
      <c r="G3059" s="23">
        <v>3326</v>
      </c>
      <c r="H3059" s="23">
        <v>7055</v>
      </c>
      <c r="I3059" s="45">
        <v>18154</v>
      </c>
      <c r="J3059" s="25">
        <v>0.98909999999999998</v>
      </c>
      <c r="K3059" s="25"/>
      <c r="L3059" s="25">
        <v>0.19600000000000001</v>
      </c>
      <c r="M3059" s="25">
        <v>5.74E-2</v>
      </c>
    </row>
    <row r="3060" spans="1:30">
      <c r="A3060" s="82" t="s">
        <v>160</v>
      </c>
      <c r="B3060" s="13" t="s">
        <v>74</v>
      </c>
      <c r="C3060" s="13" t="s">
        <v>183</v>
      </c>
      <c r="D3060" s="13">
        <v>2016</v>
      </c>
      <c r="E3060" s="13">
        <v>2016</v>
      </c>
      <c r="F3060" s="13" t="s">
        <v>101</v>
      </c>
      <c r="G3060" s="23">
        <v>22818</v>
      </c>
      <c r="H3060" s="23">
        <v>43229</v>
      </c>
      <c r="I3060" s="45">
        <v>124530</v>
      </c>
      <c r="J3060" s="25">
        <v>0.96870000000000001</v>
      </c>
      <c r="K3060" s="25"/>
      <c r="L3060" s="25">
        <v>0.16700000000000001</v>
      </c>
      <c r="M3060" s="25">
        <v>2.1399999999999999E-2</v>
      </c>
    </row>
    <row r="3061" spans="1:30">
      <c r="A3061" s="82" t="s">
        <v>161</v>
      </c>
      <c r="B3061" s="13" t="s">
        <v>74</v>
      </c>
      <c r="C3061" s="13" t="s">
        <v>183</v>
      </c>
      <c r="D3061" s="13">
        <v>2016</v>
      </c>
      <c r="E3061" s="13">
        <v>2016</v>
      </c>
      <c r="F3061" s="13" t="s">
        <v>101</v>
      </c>
      <c r="G3061" s="23">
        <v>19468</v>
      </c>
      <c r="H3061" s="23">
        <v>34541</v>
      </c>
      <c r="I3061" s="45">
        <v>128774</v>
      </c>
      <c r="J3061" s="25">
        <v>0.81479999999999997</v>
      </c>
      <c r="K3061" s="25"/>
      <c r="L3061" s="25">
        <v>0.19600000000000001</v>
      </c>
      <c r="M3061" s="25">
        <v>5.74E-2</v>
      </c>
    </row>
    <row r="3062" spans="1:30">
      <c r="A3062" s="82" t="s">
        <v>162</v>
      </c>
      <c r="B3062" s="13" t="s">
        <v>75</v>
      </c>
      <c r="C3062" s="13" t="s">
        <v>183</v>
      </c>
      <c r="D3062" s="13">
        <v>2016</v>
      </c>
      <c r="E3062" s="13">
        <v>2016</v>
      </c>
      <c r="F3062" s="13" t="s">
        <v>101</v>
      </c>
      <c r="G3062" s="23">
        <v>42586</v>
      </c>
      <c r="H3062" s="23">
        <v>89738</v>
      </c>
      <c r="I3062" s="45">
        <v>241313</v>
      </c>
      <c r="J3062" s="25">
        <v>0.99160000000000004</v>
      </c>
      <c r="K3062" s="25"/>
      <c r="L3062" s="25">
        <v>0.25</v>
      </c>
      <c r="M3062" s="25">
        <v>2.75E-2</v>
      </c>
    </row>
    <row r="3063" spans="1:30">
      <c r="A3063" s="82" t="s">
        <v>163</v>
      </c>
      <c r="B3063" s="13" t="s">
        <v>75</v>
      </c>
      <c r="C3063" s="13" t="s">
        <v>183</v>
      </c>
      <c r="D3063" s="13">
        <v>2016</v>
      </c>
      <c r="E3063" s="13">
        <v>2016</v>
      </c>
      <c r="F3063" s="13" t="s">
        <v>101</v>
      </c>
      <c r="G3063" s="23">
        <v>5861</v>
      </c>
      <c r="H3063" s="23">
        <v>13457</v>
      </c>
      <c r="I3063" s="45">
        <v>42277</v>
      </c>
      <c r="J3063" s="25">
        <v>0.96079999999999999</v>
      </c>
      <c r="K3063" s="25"/>
      <c r="L3063" s="25">
        <v>0.19600000000000001</v>
      </c>
      <c r="M3063" s="25">
        <v>5.74E-2</v>
      </c>
    </row>
    <row r="3064" spans="1:30">
      <c r="A3064" s="82" t="s">
        <v>164</v>
      </c>
      <c r="B3064" s="13" t="s">
        <v>75</v>
      </c>
      <c r="C3064" s="13" t="s">
        <v>183</v>
      </c>
      <c r="D3064" s="13">
        <v>2016</v>
      </c>
      <c r="E3064" s="13">
        <v>2016</v>
      </c>
      <c r="F3064" s="13" t="s">
        <v>101</v>
      </c>
      <c r="G3064" s="23">
        <v>4706</v>
      </c>
      <c r="H3064" s="23">
        <v>10221</v>
      </c>
      <c r="I3064" s="45">
        <v>27765</v>
      </c>
      <c r="J3064" s="25">
        <v>0.91180000000000005</v>
      </c>
      <c r="K3064" s="25"/>
      <c r="L3064" s="25">
        <v>0.19600000000000001</v>
      </c>
      <c r="M3064" s="25">
        <v>5.74E-2</v>
      </c>
    </row>
    <row r="3065" spans="1:30">
      <c r="A3065" s="82" t="s">
        <v>165</v>
      </c>
      <c r="B3065" s="13" t="s">
        <v>75</v>
      </c>
      <c r="C3065" s="13" t="s">
        <v>183</v>
      </c>
      <c r="D3065" s="13">
        <v>2016</v>
      </c>
      <c r="E3065" s="13">
        <v>2016</v>
      </c>
      <c r="F3065" s="13" t="s">
        <v>101</v>
      </c>
      <c r="G3065" s="23">
        <v>1003</v>
      </c>
      <c r="H3065" s="23">
        <v>1753</v>
      </c>
      <c r="I3065" s="45">
        <v>4969</v>
      </c>
      <c r="J3065" s="25">
        <v>0.93020000000000003</v>
      </c>
      <c r="K3065" s="25"/>
      <c r="L3065" s="25">
        <v>0.19600000000000001</v>
      </c>
      <c r="M3065" s="25">
        <v>5.74E-2</v>
      </c>
    </row>
    <row r="3066" spans="1:30">
      <c r="A3066" s="82" t="s">
        <v>166</v>
      </c>
      <c r="B3066" s="13" t="s">
        <v>74</v>
      </c>
      <c r="C3066" s="13" t="s">
        <v>183</v>
      </c>
      <c r="D3066" s="13">
        <v>2016</v>
      </c>
      <c r="E3066" s="13">
        <v>2016</v>
      </c>
      <c r="F3066" s="13" t="s">
        <v>101</v>
      </c>
      <c r="G3066" s="23">
        <v>53554</v>
      </c>
      <c r="H3066" s="23">
        <v>125686</v>
      </c>
      <c r="I3066" s="45">
        <v>258164</v>
      </c>
      <c r="J3066" s="25">
        <v>0.97770000000000001</v>
      </c>
      <c r="K3066" s="25"/>
      <c r="L3066" s="25">
        <v>0.111</v>
      </c>
      <c r="M3066" s="25">
        <v>2.29E-2</v>
      </c>
    </row>
    <row r="3067" spans="1:30">
      <c r="A3067" s="82" t="s">
        <v>167</v>
      </c>
      <c r="B3067" s="13" t="s">
        <v>75</v>
      </c>
      <c r="C3067" s="13" t="s">
        <v>183</v>
      </c>
      <c r="D3067" s="13">
        <v>2016</v>
      </c>
      <c r="E3067" s="13">
        <v>2016</v>
      </c>
      <c r="F3067" s="13" t="s">
        <v>101</v>
      </c>
      <c r="G3067" s="23">
        <v>3215</v>
      </c>
      <c r="H3067" s="23">
        <v>5596</v>
      </c>
      <c r="I3067" s="45">
        <v>14788</v>
      </c>
      <c r="J3067" s="25">
        <v>0.98770000000000002</v>
      </c>
      <c r="K3067" s="25"/>
      <c r="L3067" s="25">
        <v>0.19600000000000001</v>
      </c>
      <c r="M3067" s="25">
        <v>5.74E-2</v>
      </c>
    </row>
    <row r="3068" spans="1:30">
      <c r="A3068" s="82" t="s">
        <v>168</v>
      </c>
      <c r="B3068" s="13" t="s">
        <v>74</v>
      </c>
      <c r="C3068" s="13" t="s">
        <v>183</v>
      </c>
      <c r="D3068" s="13">
        <v>2016</v>
      </c>
      <c r="E3068" s="13">
        <v>2016</v>
      </c>
      <c r="F3068" s="13" t="s">
        <v>101</v>
      </c>
      <c r="G3068" s="23">
        <v>37805</v>
      </c>
      <c r="H3068" s="23">
        <v>75936</v>
      </c>
      <c r="I3068" s="45">
        <v>240954</v>
      </c>
      <c r="J3068" s="25">
        <v>0.98929999999999996</v>
      </c>
      <c r="K3068" s="25"/>
      <c r="L3068" s="25">
        <v>0.33300000000000002</v>
      </c>
      <c r="M3068" s="25">
        <v>4.8000000000000001E-2</v>
      </c>
    </row>
    <row r="3069" spans="1:30">
      <c r="A3069" s="82" t="s">
        <v>169</v>
      </c>
      <c r="B3069" s="13" t="s">
        <v>74</v>
      </c>
      <c r="C3069" s="13" t="s">
        <v>183</v>
      </c>
      <c r="D3069" s="13">
        <v>2016</v>
      </c>
      <c r="E3069" s="13">
        <v>2016</v>
      </c>
      <c r="F3069" s="13" t="s">
        <v>101</v>
      </c>
      <c r="G3069" s="23">
        <v>10889</v>
      </c>
      <c r="H3069" s="23">
        <v>21491</v>
      </c>
      <c r="I3069" s="45">
        <v>59821</v>
      </c>
      <c r="J3069" s="25">
        <v>0.98499999999999999</v>
      </c>
      <c r="K3069" s="25"/>
      <c r="L3069" s="25">
        <v>0.19600000000000001</v>
      </c>
      <c r="M3069" s="25">
        <v>5.74E-2</v>
      </c>
    </row>
    <row r="3070" spans="1:30">
      <c r="A3070" s="82" t="s">
        <v>170</v>
      </c>
      <c r="B3070" s="13" t="s">
        <v>75</v>
      </c>
      <c r="C3070" s="13" t="s">
        <v>183</v>
      </c>
      <c r="D3070" s="13">
        <v>2016</v>
      </c>
      <c r="E3070" s="13">
        <v>2016</v>
      </c>
      <c r="F3070" s="13" t="s">
        <v>101</v>
      </c>
      <c r="G3070" s="23">
        <v>6326</v>
      </c>
      <c r="H3070" s="23">
        <v>13603</v>
      </c>
      <c r="I3070" s="45">
        <v>32438</v>
      </c>
      <c r="J3070" s="25">
        <v>1</v>
      </c>
      <c r="K3070" s="25"/>
      <c r="L3070" s="25">
        <v>0.19600000000000001</v>
      </c>
      <c r="M3070" s="25">
        <v>5.74E-2</v>
      </c>
    </row>
    <row r="3071" spans="1:30">
      <c r="A3071" s="48" t="s">
        <v>276</v>
      </c>
      <c r="B3071" s="13" t="s">
        <v>66</v>
      </c>
      <c r="C3071" s="13" t="s">
        <v>62</v>
      </c>
      <c r="D3071" s="13">
        <v>2016</v>
      </c>
      <c r="E3071" s="13">
        <v>2016</v>
      </c>
      <c r="F3071" s="13" t="s">
        <v>101</v>
      </c>
      <c r="G3071" s="110"/>
      <c r="H3071" s="110"/>
      <c r="I3071" s="110"/>
      <c r="J3071" s="111"/>
      <c r="K3071" s="111"/>
      <c r="L3071" s="25">
        <v>0.254</v>
      </c>
      <c r="M3071" s="25">
        <v>5.3999999999999999E-2</v>
      </c>
    </row>
    <row r="3072" spans="1:30">
      <c r="A3072" s="48" t="s">
        <v>171</v>
      </c>
      <c r="B3072" s="13" t="s">
        <v>66</v>
      </c>
      <c r="C3072" s="13" t="s">
        <v>62</v>
      </c>
      <c r="D3072" s="13">
        <v>2016</v>
      </c>
      <c r="E3072" s="13">
        <v>2016</v>
      </c>
      <c r="F3072" s="13" t="s">
        <v>101</v>
      </c>
      <c r="G3072" s="23">
        <v>2109228</v>
      </c>
      <c r="H3072" s="23">
        <v>4368561</v>
      </c>
      <c r="I3072" s="45">
        <v>13612581</v>
      </c>
      <c r="J3072" s="25">
        <v>0.97440000000000004</v>
      </c>
      <c r="K3072" s="25"/>
      <c r="L3072" s="25">
        <v>0.376</v>
      </c>
      <c r="M3072" s="25">
        <v>5.2299999999999999E-2</v>
      </c>
      <c r="N3072" s="13"/>
      <c r="O3072" s="13"/>
      <c r="P3072" s="13"/>
      <c r="Q3072" s="13"/>
      <c r="R3072" s="13"/>
      <c r="S3072" s="13"/>
      <c r="T3072" s="13"/>
      <c r="U3072" s="13"/>
      <c r="V3072" s="13"/>
      <c r="W3072" s="13"/>
      <c r="X3072" s="13"/>
      <c r="Y3072" s="13"/>
      <c r="Z3072" s="13"/>
      <c r="AA3072" s="13"/>
      <c r="AB3072" s="13"/>
      <c r="AC3072" s="13"/>
      <c r="AD3072" s="13"/>
    </row>
    <row r="3073" spans="1:13">
      <c r="A3073" s="48" t="s">
        <v>172</v>
      </c>
      <c r="B3073" s="13" t="s">
        <v>74</v>
      </c>
      <c r="C3073" s="13" t="s">
        <v>62</v>
      </c>
      <c r="D3073" s="13">
        <v>2016</v>
      </c>
      <c r="E3073" s="13">
        <v>2016</v>
      </c>
      <c r="F3073" s="13" t="s">
        <v>101</v>
      </c>
      <c r="G3073" s="23">
        <v>61011</v>
      </c>
      <c r="H3073" s="23">
        <v>117298</v>
      </c>
      <c r="I3073" s="45">
        <v>440616</v>
      </c>
      <c r="J3073" s="25">
        <v>0.95960000000000001</v>
      </c>
      <c r="K3073" s="25"/>
      <c r="L3073" s="25">
        <v>0.4</v>
      </c>
      <c r="M3073" s="25">
        <v>5.0999999999999997E-2</v>
      </c>
    </row>
    <row r="3074" spans="1:13">
      <c r="A3074" s="48" t="s">
        <v>173</v>
      </c>
      <c r="B3074" s="13" t="s">
        <v>75</v>
      </c>
      <c r="C3074" s="13" t="s">
        <v>62</v>
      </c>
      <c r="D3074" s="13">
        <v>2016</v>
      </c>
      <c r="E3074" s="13">
        <v>2016</v>
      </c>
      <c r="F3074" s="13" t="s">
        <v>101</v>
      </c>
      <c r="G3074" s="23">
        <v>92</v>
      </c>
      <c r="H3074" s="23">
        <v>155</v>
      </c>
      <c r="I3074" s="45">
        <v>362</v>
      </c>
      <c r="J3074" s="25">
        <v>1</v>
      </c>
      <c r="K3074" s="25"/>
      <c r="L3074" s="25">
        <v>0.23899999999999999</v>
      </c>
      <c r="M3074" s="25">
        <v>5.3800000000000001E-2</v>
      </c>
    </row>
    <row r="3075" spans="1:13">
      <c r="A3075" s="48" t="s">
        <v>174</v>
      </c>
      <c r="B3075" s="13" t="s">
        <v>75</v>
      </c>
      <c r="C3075" s="13" t="s">
        <v>62</v>
      </c>
      <c r="D3075" s="13">
        <v>2016</v>
      </c>
      <c r="E3075" s="13">
        <v>2016</v>
      </c>
      <c r="F3075" s="13" t="s">
        <v>101</v>
      </c>
      <c r="G3075" s="23">
        <v>1808</v>
      </c>
      <c r="H3075" s="23">
        <v>3415</v>
      </c>
      <c r="I3075" s="45">
        <v>8287</v>
      </c>
      <c r="J3075" s="25">
        <v>0.98860000000000003</v>
      </c>
      <c r="K3075" s="25"/>
      <c r="L3075" s="25">
        <v>0.23899999999999999</v>
      </c>
      <c r="M3075" s="25">
        <v>5.3800000000000001E-2</v>
      </c>
    </row>
    <row r="3076" spans="1:13">
      <c r="A3076" s="48" t="s">
        <v>175</v>
      </c>
      <c r="B3076" s="13" t="s">
        <v>75</v>
      </c>
      <c r="C3076" s="13" t="s">
        <v>62</v>
      </c>
      <c r="D3076" s="13">
        <v>2016</v>
      </c>
      <c r="E3076" s="13">
        <v>2016</v>
      </c>
      <c r="F3076" s="13" t="s">
        <v>101</v>
      </c>
      <c r="G3076" s="23">
        <v>17087</v>
      </c>
      <c r="H3076" s="23">
        <v>32218</v>
      </c>
      <c r="I3076" s="45">
        <v>83549</v>
      </c>
      <c r="J3076" s="25">
        <v>0.91169999999999995</v>
      </c>
      <c r="K3076" s="25"/>
      <c r="L3076" s="25">
        <v>0.23899999999999999</v>
      </c>
      <c r="M3076" s="25">
        <v>5.3800000000000001E-2</v>
      </c>
    </row>
    <row r="3077" spans="1:13">
      <c r="A3077" s="48" t="s">
        <v>176</v>
      </c>
      <c r="B3077" s="13" t="s">
        <v>75</v>
      </c>
      <c r="C3077" s="13" t="s">
        <v>62</v>
      </c>
      <c r="D3077" s="13">
        <v>2016</v>
      </c>
      <c r="E3077" s="13">
        <v>2016</v>
      </c>
      <c r="F3077" s="13" t="s">
        <v>101</v>
      </c>
      <c r="G3077" s="23">
        <v>2780</v>
      </c>
      <c r="H3077" s="23">
        <v>5156</v>
      </c>
      <c r="I3077" s="45">
        <v>12243</v>
      </c>
      <c r="J3077" s="25">
        <v>0.99150000000000005</v>
      </c>
      <c r="K3077" s="25"/>
      <c r="L3077" s="25">
        <v>0.23899999999999999</v>
      </c>
      <c r="M3077" s="25">
        <v>5.3800000000000001E-2</v>
      </c>
    </row>
    <row r="3078" spans="1:13">
      <c r="A3078" s="48" t="s">
        <v>177</v>
      </c>
      <c r="B3078" s="13" t="s">
        <v>75</v>
      </c>
      <c r="C3078" s="13" t="s">
        <v>62</v>
      </c>
      <c r="D3078" s="13">
        <v>2016</v>
      </c>
      <c r="E3078" s="13">
        <v>2016</v>
      </c>
      <c r="F3078" s="13" t="s">
        <v>101</v>
      </c>
      <c r="G3078" s="23">
        <v>633</v>
      </c>
      <c r="H3078" s="23">
        <v>1434</v>
      </c>
      <c r="I3078" s="45">
        <v>9074</v>
      </c>
      <c r="J3078" s="25">
        <v>0.83330000000000004</v>
      </c>
      <c r="K3078" s="25"/>
      <c r="L3078" s="25">
        <v>0.23899999999999999</v>
      </c>
      <c r="M3078" s="25">
        <v>5.3800000000000001E-2</v>
      </c>
    </row>
    <row r="3079" spans="1:13">
      <c r="A3079" s="48" t="s">
        <v>178</v>
      </c>
      <c r="B3079" s="13" t="s">
        <v>74</v>
      </c>
      <c r="C3079" s="13" t="s">
        <v>62</v>
      </c>
      <c r="D3079" s="13">
        <v>2016</v>
      </c>
      <c r="E3079" s="13">
        <v>2016</v>
      </c>
      <c r="F3079" s="13" t="s">
        <v>101</v>
      </c>
      <c r="G3079" s="23">
        <v>34941</v>
      </c>
      <c r="H3079" s="23">
        <v>69736</v>
      </c>
      <c r="I3079" s="45">
        <v>277492</v>
      </c>
      <c r="J3079" s="25">
        <v>0.96479999999999999</v>
      </c>
      <c r="K3079" s="25"/>
      <c r="L3079" s="25">
        <v>0.4</v>
      </c>
      <c r="M3079" s="25">
        <v>3.6299999999999999E-2</v>
      </c>
    </row>
    <row r="3080" spans="1:13">
      <c r="A3080" s="48" t="s">
        <v>179</v>
      </c>
      <c r="B3080" s="13" t="s">
        <v>75</v>
      </c>
      <c r="C3080" s="13" t="s">
        <v>62</v>
      </c>
      <c r="D3080" s="13">
        <v>2016</v>
      </c>
      <c r="E3080" s="13">
        <v>2016</v>
      </c>
      <c r="F3080" s="13" t="s">
        <v>101</v>
      </c>
      <c r="G3080" s="23">
        <v>2640</v>
      </c>
      <c r="H3080" s="23">
        <v>5369</v>
      </c>
      <c r="I3080" s="45">
        <v>12052</v>
      </c>
      <c r="J3080" s="25">
        <v>0.98860000000000003</v>
      </c>
      <c r="K3080" s="25"/>
      <c r="L3080" s="25">
        <v>0.23899999999999999</v>
      </c>
      <c r="M3080" s="25">
        <v>5.3800000000000001E-2</v>
      </c>
    </row>
    <row r="3081" spans="1:13">
      <c r="A3081" s="48" t="s">
        <v>180</v>
      </c>
      <c r="B3081" s="13" t="s">
        <v>75</v>
      </c>
      <c r="C3081" s="13" t="s">
        <v>62</v>
      </c>
      <c r="D3081" s="13">
        <v>2016</v>
      </c>
      <c r="E3081" s="13">
        <v>2016</v>
      </c>
      <c r="F3081" s="13" t="s">
        <v>101</v>
      </c>
      <c r="G3081" s="23">
        <v>7232</v>
      </c>
      <c r="H3081" s="23">
        <v>12850</v>
      </c>
      <c r="I3081" s="45">
        <v>38811</v>
      </c>
      <c r="J3081" s="25">
        <v>0.98519999999999996</v>
      </c>
      <c r="K3081" s="25"/>
      <c r="L3081" s="25">
        <v>0.23899999999999999</v>
      </c>
      <c r="M3081" s="25">
        <v>5.3800000000000001E-2</v>
      </c>
    </row>
    <row r="3082" spans="1:13">
      <c r="A3082" s="82" t="s">
        <v>122</v>
      </c>
      <c r="B3082" s="13" t="s">
        <v>74</v>
      </c>
      <c r="C3082" s="13" t="s">
        <v>62</v>
      </c>
      <c r="D3082" s="13">
        <v>2016</v>
      </c>
      <c r="E3082" s="13">
        <v>2016</v>
      </c>
      <c r="F3082" s="13" t="s">
        <v>101</v>
      </c>
      <c r="G3082" s="23">
        <v>97266</v>
      </c>
      <c r="H3082" s="23">
        <v>224870</v>
      </c>
      <c r="I3082" s="45">
        <v>491673</v>
      </c>
      <c r="J3082" s="25">
        <v>0.94940000000000002</v>
      </c>
      <c r="K3082" s="25"/>
      <c r="L3082" s="25">
        <v>0.28000000000000003</v>
      </c>
      <c r="M3082" s="25">
        <v>2.4500000000000001E-2</v>
      </c>
    </row>
    <row r="3083" spans="1:13">
      <c r="A3083" s="82" t="s">
        <v>123</v>
      </c>
      <c r="B3083" s="13" t="s">
        <v>75</v>
      </c>
      <c r="C3083" s="13" t="s">
        <v>62</v>
      </c>
      <c r="D3083" s="13">
        <v>2016</v>
      </c>
      <c r="E3083" s="13">
        <v>2016</v>
      </c>
      <c r="F3083" s="13" t="s">
        <v>101</v>
      </c>
      <c r="G3083" s="23">
        <v>1568</v>
      </c>
      <c r="H3083" s="23">
        <v>3655</v>
      </c>
      <c r="I3083" s="45">
        <v>12218</v>
      </c>
      <c r="J3083" s="25">
        <v>1</v>
      </c>
      <c r="K3083" s="25"/>
      <c r="L3083" s="25">
        <v>0.23899999999999999</v>
      </c>
      <c r="M3083" s="25">
        <v>5.3800000000000001E-2</v>
      </c>
    </row>
    <row r="3084" spans="1:13">
      <c r="A3084" s="82" t="s">
        <v>124</v>
      </c>
      <c r="B3084" s="13" t="s">
        <v>75</v>
      </c>
      <c r="C3084" s="13" t="s">
        <v>62</v>
      </c>
      <c r="D3084" s="13">
        <v>2016</v>
      </c>
      <c r="E3084" s="13">
        <v>2016</v>
      </c>
      <c r="F3084" s="13" t="s">
        <v>101</v>
      </c>
      <c r="G3084" s="23">
        <v>12582</v>
      </c>
      <c r="H3084" s="23">
        <v>21361</v>
      </c>
      <c r="I3084" s="45">
        <v>54385</v>
      </c>
      <c r="J3084" s="25">
        <v>0.98760000000000003</v>
      </c>
      <c r="K3084" s="25"/>
      <c r="L3084" s="25">
        <v>0.23899999999999999</v>
      </c>
      <c r="M3084" s="25">
        <v>5.3800000000000001E-2</v>
      </c>
    </row>
    <row r="3085" spans="1:13">
      <c r="A3085" s="82" t="s">
        <v>125</v>
      </c>
      <c r="B3085" s="13" t="s">
        <v>75</v>
      </c>
      <c r="C3085" s="13" t="s">
        <v>62</v>
      </c>
      <c r="D3085" s="13">
        <v>2016</v>
      </c>
      <c r="E3085" s="13">
        <v>2016</v>
      </c>
      <c r="F3085" s="13" t="s">
        <v>101</v>
      </c>
      <c r="G3085" s="23">
        <v>17297</v>
      </c>
      <c r="H3085" s="23">
        <v>42432</v>
      </c>
      <c r="I3085" s="45">
        <v>93554</v>
      </c>
      <c r="J3085" s="25">
        <v>0.97019999999999995</v>
      </c>
      <c r="K3085" s="25"/>
      <c r="L3085" s="25">
        <v>0.23899999999999999</v>
      </c>
      <c r="M3085" s="25">
        <v>5.3800000000000001E-2</v>
      </c>
    </row>
    <row r="3086" spans="1:13">
      <c r="A3086" s="82" t="s">
        <v>126</v>
      </c>
      <c r="B3086" s="13" t="s">
        <v>75</v>
      </c>
      <c r="C3086" s="13" t="s">
        <v>62</v>
      </c>
      <c r="D3086" s="13">
        <v>2016</v>
      </c>
      <c r="E3086" s="13">
        <v>2016</v>
      </c>
      <c r="F3086" s="13" t="s">
        <v>101</v>
      </c>
      <c r="G3086" s="23">
        <v>1063</v>
      </c>
      <c r="H3086" s="23">
        <v>2089</v>
      </c>
      <c r="I3086" s="45">
        <v>5598</v>
      </c>
      <c r="J3086" s="25">
        <v>0.98080000000000001</v>
      </c>
      <c r="K3086" s="25"/>
      <c r="L3086" s="25">
        <v>0.23899999999999999</v>
      </c>
      <c r="M3086" s="25">
        <v>5.3800000000000001E-2</v>
      </c>
    </row>
    <row r="3087" spans="1:13">
      <c r="A3087" s="82" t="s">
        <v>127</v>
      </c>
      <c r="B3087" s="13" t="s">
        <v>75</v>
      </c>
      <c r="C3087" s="13" t="s">
        <v>62</v>
      </c>
      <c r="D3087" s="13">
        <v>2016</v>
      </c>
      <c r="E3087" s="13">
        <v>2016</v>
      </c>
      <c r="F3087" s="13" t="s">
        <v>101</v>
      </c>
      <c r="G3087" s="23">
        <v>71050</v>
      </c>
      <c r="H3087" s="23">
        <v>165582</v>
      </c>
      <c r="I3087" s="45">
        <v>406855</v>
      </c>
      <c r="J3087" s="25">
        <v>0.98560000000000003</v>
      </c>
      <c r="K3087" s="25"/>
      <c r="L3087" s="25">
        <v>0.17599999999999999</v>
      </c>
      <c r="M3087" s="25">
        <v>1.54E-2</v>
      </c>
    </row>
    <row r="3088" spans="1:13">
      <c r="A3088" s="82" t="s">
        <v>128</v>
      </c>
      <c r="B3088" s="13" t="s">
        <v>75</v>
      </c>
      <c r="C3088" s="13" t="s">
        <v>62</v>
      </c>
      <c r="D3088" s="13">
        <v>2016</v>
      </c>
      <c r="E3088" s="13">
        <v>2016</v>
      </c>
      <c r="F3088" s="13" t="s">
        <v>101</v>
      </c>
      <c r="G3088" s="23">
        <v>10868</v>
      </c>
      <c r="H3088" s="23">
        <v>24891</v>
      </c>
      <c r="I3088" s="45">
        <v>57169</v>
      </c>
      <c r="J3088" s="25">
        <v>0.98919999999999997</v>
      </c>
      <c r="K3088" s="25"/>
      <c r="L3088" s="25">
        <v>0.23899999999999999</v>
      </c>
      <c r="M3088" s="25">
        <v>5.3800000000000001E-2</v>
      </c>
    </row>
    <row r="3089" spans="1:13">
      <c r="A3089" s="82" t="s">
        <v>129</v>
      </c>
      <c r="B3089" s="13" t="s">
        <v>75</v>
      </c>
      <c r="C3089" s="13" t="s">
        <v>62</v>
      </c>
      <c r="D3089" s="13">
        <v>2016</v>
      </c>
      <c r="E3089" s="13">
        <v>2016</v>
      </c>
      <c r="F3089" s="13" t="s">
        <v>101</v>
      </c>
      <c r="G3089" s="23">
        <v>6694</v>
      </c>
      <c r="H3089" s="23">
        <v>12649</v>
      </c>
      <c r="I3089" s="45">
        <v>31714</v>
      </c>
      <c r="J3089" s="25">
        <v>0.95289999999999997</v>
      </c>
      <c r="K3089" s="25"/>
      <c r="L3089" s="25">
        <v>0.23899999999999999</v>
      </c>
      <c r="M3089" s="25">
        <v>5.3800000000000001E-2</v>
      </c>
    </row>
    <row r="3090" spans="1:13">
      <c r="A3090" s="82" t="s">
        <v>130</v>
      </c>
      <c r="B3090" s="13" t="s">
        <v>75</v>
      </c>
      <c r="C3090" s="13" t="s">
        <v>62</v>
      </c>
      <c r="D3090" s="13">
        <v>2016</v>
      </c>
      <c r="E3090" s="13">
        <v>2016</v>
      </c>
      <c r="F3090" s="13" t="s">
        <v>101</v>
      </c>
      <c r="G3090" s="23">
        <v>1553</v>
      </c>
      <c r="H3090" s="23">
        <v>3154</v>
      </c>
      <c r="I3090" s="45">
        <v>7868</v>
      </c>
      <c r="J3090" s="25">
        <v>0.9385</v>
      </c>
      <c r="K3090" s="25"/>
      <c r="L3090" s="25">
        <v>0.23899999999999999</v>
      </c>
      <c r="M3090" s="25">
        <v>5.3800000000000001E-2</v>
      </c>
    </row>
    <row r="3091" spans="1:13">
      <c r="A3091" s="82" t="s">
        <v>131</v>
      </c>
      <c r="B3091" s="13" t="s">
        <v>76</v>
      </c>
      <c r="C3091" s="13" t="s">
        <v>62</v>
      </c>
      <c r="D3091" s="13">
        <v>2016</v>
      </c>
      <c r="E3091" s="13">
        <v>2016</v>
      </c>
      <c r="F3091" s="13" t="s">
        <v>101</v>
      </c>
      <c r="G3091" s="23">
        <v>561319</v>
      </c>
      <c r="H3091" s="23">
        <v>1114522</v>
      </c>
      <c r="I3091" s="45">
        <v>4171511</v>
      </c>
      <c r="J3091" s="25">
        <v>0.96440000000000003</v>
      </c>
      <c r="K3091" s="25"/>
      <c r="L3091" s="25">
        <v>0.67900000000000005</v>
      </c>
      <c r="M3091" s="25">
        <v>5.4199999999999998E-2</v>
      </c>
    </row>
    <row r="3092" spans="1:13">
      <c r="A3092" s="82" t="s">
        <v>132</v>
      </c>
      <c r="B3092" s="13" t="s">
        <v>75</v>
      </c>
      <c r="C3092" s="13" t="s">
        <v>62</v>
      </c>
      <c r="D3092" s="13">
        <v>2016</v>
      </c>
      <c r="E3092" s="13">
        <v>2016</v>
      </c>
      <c r="F3092" s="13" t="s">
        <v>101</v>
      </c>
      <c r="G3092" s="23">
        <v>12187</v>
      </c>
      <c r="H3092" s="23">
        <v>29647</v>
      </c>
      <c r="I3092" s="45">
        <v>69986</v>
      </c>
      <c r="J3092" s="25">
        <v>0.98580000000000001</v>
      </c>
      <c r="K3092" s="25"/>
      <c r="L3092" s="25">
        <v>0.23899999999999999</v>
      </c>
      <c r="M3092" s="25">
        <v>5.3800000000000001E-2</v>
      </c>
    </row>
    <row r="3093" spans="1:13">
      <c r="A3093" s="82" t="s">
        <v>133</v>
      </c>
      <c r="B3093" s="13" t="s">
        <v>75</v>
      </c>
      <c r="C3093" s="13" t="s">
        <v>62</v>
      </c>
      <c r="D3093" s="13">
        <v>2016</v>
      </c>
      <c r="E3093" s="13">
        <v>2016</v>
      </c>
      <c r="F3093" s="13" t="s">
        <v>101</v>
      </c>
      <c r="G3093" s="23">
        <v>6252</v>
      </c>
      <c r="H3093" s="23">
        <v>10351</v>
      </c>
      <c r="I3093" s="45">
        <v>45262</v>
      </c>
      <c r="J3093" s="25">
        <v>0.98560000000000003</v>
      </c>
      <c r="K3093" s="25"/>
      <c r="L3093" s="25">
        <v>0.23899999999999999</v>
      </c>
      <c r="M3093" s="25">
        <v>5.3800000000000001E-2</v>
      </c>
    </row>
    <row r="3094" spans="1:13">
      <c r="A3094" s="82" t="s">
        <v>134</v>
      </c>
      <c r="B3094" s="13" t="s">
        <v>75</v>
      </c>
      <c r="C3094" s="13" t="s">
        <v>62</v>
      </c>
      <c r="D3094" s="13">
        <v>2016</v>
      </c>
      <c r="E3094" s="13">
        <v>2016</v>
      </c>
      <c r="F3094" s="13" t="s">
        <v>101</v>
      </c>
      <c r="G3094" s="23">
        <v>1141</v>
      </c>
      <c r="H3094" s="23">
        <v>2101</v>
      </c>
      <c r="I3094" s="45">
        <v>4835</v>
      </c>
      <c r="J3094" s="25">
        <v>0.97499999999999998</v>
      </c>
      <c r="K3094" s="25"/>
      <c r="L3094" s="25">
        <v>0.23899999999999999</v>
      </c>
      <c r="M3094" s="25">
        <v>5.3800000000000001E-2</v>
      </c>
    </row>
    <row r="3095" spans="1:13">
      <c r="A3095" s="82" t="s">
        <v>135</v>
      </c>
      <c r="B3095" s="13" t="s">
        <v>75</v>
      </c>
      <c r="C3095" s="13" t="s">
        <v>62</v>
      </c>
      <c r="D3095" s="13">
        <v>2016</v>
      </c>
      <c r="E3095" s="13">
        <v>2016</v>
      </c>
      <c r="F3095" s="13" t="s">
        <v>101</v>
      </c>
      <c r="G3095" s="23">
        <v>6816</v>
      </c>
      <c r="H3095" s="23">
        <v>12720</v>
      </c>
      <c r="I3095" s="45">
        <v>41816</v>
      </c>
      <c r="J3095" s="25">
        <v>0.92989999999999995</v>
      </c>
      <c r="K3095" s="25"/>
      <c r="L3095" s="25">
        <v>0.23899999999999999</v>
      </c>
      <c r="M3095" s="25">
        <v>5.3800000000000001E-2</v>
      </c>
    </row>
    <row r="3096" spans="1:13">
      <c r="A3096" s="82" t="s">
        <v>136</v>
      </c>
      <c r="B3096" s="13" t="s">
        <v>75</v>
      </c>
      <c r="C3096" s="13" t="s">
        <v>62</v>
      </c>
      <c r="D3096" s="13">
        <v>2016</v>
      </c>
      <c r="E3096" s="13">
        <v>2016</v>
      </c>
      <c r="F3096" s="13" t="s">
        <v>101</v>
      </c>
      <c r="G3096" s="23">
        <v>24988</v>
      </c>
      <c r="H3096" s="23">
        <v>57715</v>
      </c>
      <c r="I3096" s="45">
        <v>140231</v>
      </c>
      <c r="J3096" s="25">
        <v>0.98560000000000003</v>
      </c>
      <c r="K3096" s="25"/>
      <c r="L3096" s="25">
        <v>0.2</v>
      </c>
      <c r="M3096" s="25">
        <v>3.0099999999999998E-2</v>
      </c>
    </row>
    <row r="3097" spans="1:13">
      <c r="A3097" s="82" t="s">
        <v>137</v>
      </c>
      <c r="B3097" s="13" t="s">
        <v>75</v>
      </c>
      <c r="C3097" s="13" t="s">
        <v>62</v>
      </c>
      <c r="D3097" s="13">
        <v>2016</v>
      </c>
      <c r="E3097" s="13">
        <v>2016</v>
      </c>
      <c r="F3097" s="13" t="s">
        <v>101</v>
      </c>
      <c r="G3097" s="23">
        <v>494</v>
      </c>
      <c r="H3097" s="23">
        <v>1050</v>
      </c>
      <c r="I3097" s="45">
        <v>3122</v>
      </c>
      <c r="J3097" s="25">
        <v>1</v>
      </c>
      <c r="K3097" s="25"/>
      <c r="L3097" s="25">
        <v>0.23899999999999999</v>
      </c>
      <c r="M3097" s="25">
        <v>5.3800000000000001E-2</v>
      </c>
    </row>
    <row r="3098" spans="1:13">
      <c r="A3098" s="82" t="s">
        <v>138</v>
      </c>
      <c r="B3098" s="13" t="s">
        <v>75</v>
      </c>
      <c r="C3098" s="13" t="s">
        <v>62</v>
      </c>
      <c r="D3098" s="13">
        <v>2016</v>
      </c>
      <c r="E3098" s="13">
        <v>2016</v>
      </c>
      <c r="F3098" s="13" t="s">
        <v>101</v>
      </c>
      <c r="G3098" s="23">
        <v>439</v>
      </c>
      <c r="H3098" s="23">
        <v>790</v>
      </c>
      <c r="I3098" s="45">
        <v>3750</v>
      </c>
      <c r="J3098" s="25">
        <v>0.9667</v>
      </c>
      <c r="K3098" s="25"/>
      <c r="L3098" s="25">
        <v>0.23899999999999999</v>
      </c>
      <c r="M3098" s="25">
        <v>5.3800000000000001E-2</v>
      </c>
    </row>
    <row r="3099" spans="1:13">
      <c r="A3099" s="82" t="s">
        <v>139</v>
      </c>
      <c r="B3099" s="13" t="s">
        <v>75</v>
      </c>
      <c r="C3099" s="13" t="s">
        <v>62</v>
      </c>
      <c r="D3099" s="13">
        <v>2016</v>
      </c>
      <c r="E3099" s="13">
        <v>2016</v>
      </c>
      <c r="F3099" s="13" t="s">
        <v>101</v>
      </c>
      <c r="G3099" s="23">
        <v>24809</v>
      </c>
      <c r="H3099" s="23">
        <v>55488</v>
      </c>
      <c r="I3099" s="45">
        <v>182294</v>
      </c>
      <c r="J3099" s="25">
        <v>0.99790000000000001</v>
      </c>
      <c r="K3099" s="25"/>
      <c r="L3099" s="25">
        <v>0</v>
      </c>
      <c r="M3099" s="25">
        <v>4.9799999999999997E-2</v>
      </c>
    </row>
    <row r="3100" spans="1:13">
      <c r="A3100" s="82" t="s">
        <v>140</v>
      </c>
      <c r="B3100" s="13" t="s">
        <v>75</v>
      </c>
      <c r="C3100" s="13" t="s">
        <v>62</v>
      </c>
      <c r="D3100" s="13">
        <v>2016</v>
      </c>
      <c r="E3100" s="13">
        <v>2016</v>
      </c>
      <c r="F3100" s="13" t="s">
        <v>101</v>
      </c>
      <c r="G3100" s="23">
        <v>3665</v>
      </c>
      <c r="H3100" s="23">
        <v>7533</v>
      </c>
      <c r="I3100" s="45">
        <v>32863</v>
      </c>
      <c r="J3100" s="25">
        <v>0.9869</v>
      </c>
      <c r="K3100" s="25"/>
      <c r="L3100" s="25">
        <v>0.23899999999999999</v>
      </c>
      <c r="M3100" s="25">
        <v>5.3800000000000001E-2</v>
      </c>
    </row>
    <row r="3101" spans="1:13">
      <c r="A3101" s="82" t="s">
        <v>141</v>
      </c>
      <c r="B3101" s="13" t="s">
        <v>75</v>
      </c>
      <c r="C3101" s="13" t="s">
        <v>62</v>
      </c>
      <c r="D3101" s="13">
        <v>2016</v>
      </c>
      <c r="E3101" s="13">
        <v>2016</v>
      </c>
      <c r="F3101" s="13" t="s">
        <v>101</v>
      </c>
      <c r="G3101" s="23">
        <v>4354</v>
      </c>
      <c r="H3101" s="23">
        <v>7768</v>
      </c>
      <c r="I3101" s="45">
        <v>25852</v>
      </c>
      <c r="J3101" s="25">
        <v>0.93810000000000004</v>
      </c>
      <c r="K3101" s="25"/>
      <c r="L3101" s="25">
        <v>0.23899999999999999</v>
      </c>
      <c r="M3101" s="25">
        <v>5.3800000000000001E-2</v>
      </c>
    </row>
    <row r="3102" spans="1:13">
      <c r="A3102" s="82" t="s">
        <v>142</v>
      </c>
      <c r="B3102" s="13" t="s">
        <v>74</v>
      </c>
      <c r="C3102" s="13" t="s">
        <v>62</v>
      </c>
      <c r="D3102" s="13">
        <v>2016</v>
      </c>
      <c r="E3102" s="13">
        <v>2016</v>
      </c>
      <c r="F3102" s="13" t="s">
        <v>101</v>
      </c>
      <c r="G3102" s="23">
        <v>123438</v>
      </c>
      <c r="H3102" s="23">
        <v>254598</v>
      </c>
      <c r="I3102" s="45">
        <v>910182</v>
      </c>
      <c r="J3102" s="25">
        <v>0.98670000000000002</v>
      </c>
      <c r="K3102" s="25"/>
      <c r="L3102" s="25">
        <v>0.40600000000000003</v>
      </c>
      <c r="M3102" s="25">
        <v>5.5599999999999997E-2</v>
      </c>
    </row>
    <row r="3103" spans="1:13">
      <c r="A3103" s="82" t="s">
        <v>143</v>
      </c>
      <c r="B3103" s="13" t="s">
        <v>74</v>
      </c>
      <c r="C3103" s="13" t="s">
        <v>62</v>
      </c>
      <c r="D3103" s="13">
        <v>2016</v>
      </c>
      <c r="E3103" s="13">
        <v>2016</v>
      </c>
      <c r="F3103" s="13" t="s">
        <v>101</v>
      </c>
      <c r="G3103" s="23">
        <v>9281</v>
      </c>
      <c r="H3103" s="23">
        <v>17795</v>
      </c>
      <c r="I3103" s="45">
        <v>64247</v>
      </c>
      <c r="J3103" s="25">
        <v>0.97640000000000005</v>
      </c>
      <c r="K3103" s="25"/>
      <c r="L3103" s="25">
        <v>0.23899999999999999</v>
      </c>
      <c r="M3103" s="25">
        <v>5.3800000000000001E-2</v>
      </c>
    </row>
    <row r="3104" spans="1:13">
      <c r="A3104" s="82" t="s">
        <v>144</v>
      </c>
      <c r="B3104" s="13" t="s">
        <v>75</v>
      </c>
      <c r="C3104" s="13" t="s">
        <v>62</v>
      </c>
      <c r="D3104" s="13">
        <v>2016</v>
      </c>
      <c r="E3104" s="13">
        <v>2016</v>
      </c>
      <c r="F3104" s="13" t="s">
        <v>101</v>
      </c>
      <c r="G3104" s="23">
        <v>1205</v>
      </c>
      <c r="H3104" s="23">
        <v>2239</v>
      </c>
      <c r="I3104" s="45">
        <v>6204</v>
      </c>
      <c r="J3104" s="25">
        <v>1</v>
      </c>
      <c r="K3104" s="25"/>
      <c r="L3104" s="25">
        <v>0.23899999999999999</v>
      </c>
      <c r="M3104" s="25">
        <v>5.3800000000000001E-2</v>
      </c>
    </row>
    <row r="3105" spans="1:13">
      <c r="A3105" s="82" t="s">
        <v>145</v>
      </c>
      <c r="B3105" s="13" t="s">
        <v>75</v>
      </c>
      <c r="C3105" s="13" t="s">
        <v>62</v>
      </c>
      <c r="D3105" s="13">
        <v>2016</v>
      </c>
      <c r="E3105" s="13">
        <v>2016</v>
      </c>
      <c r="F3105" s="13" t="s">
        <v>101</v>
      </c>
      <c r="G3105" s="23">
        <v>128893</v>
      </c>
      <c r="H3105" s="23">
        <v>287669</v>
      </c>
      <c r="I3105" s="45">
        <v>835251</v>
      </c>
      <c r="J3105" s="25">
        <v>0.99419999999999997</v>
      </c>
      <c r="K3105" s="25"/>
      <c r="L3105" s="25">
        <v>0.23300000000000001</v>
      </c>
      <c r="M3105" s="25">
        <v>3.9199999999999999E-2</v>
      </c>
    </row>
    <row r="3106" spans="1:13">
      <c r="A3106" s="82" t="s">
        <v>146</v>
      </c>
      <c r="B3106" s="13" t="s">
        <v>74</v>
      </c>
      <c r="C3106" s="13" t="s">
        <v>62</v>
      </c>
      <c r="D3106" s="13">
        <v>2016</v>
      </c>
      <c r="E3106" s="13">
        <v>2016</v>
      </c>
      <c r="F3106" s="13" t="s">
        <v>101</v>
      </c>
      <c r="G3106" s="23">
        <v>103428</v>
      </c>
      <c r="H3106" s="23">
        <v>215894</v>
      </c>
      <c r="I3106" s="45">
        <v>557933</v>
      </c>
      <c r="J3106" s="25">
        <v>0.99260000000000004</v>
      </c>
      <c r="K3106" s="25"/>
      <c r="L3106" s="25">
        <v>0.42899999999999999</v>
      </c>
      <c r="M3106" s="25">
        <v>3.1899999999999998E-2</v>
      </c>
    </row>
    <row r="3107" spans="1:13">
      <c r="A3107" s="82" t="s">
        <v>147</v>
      </c>
      <c r="B3107" s="13" t="s">
        <v>75</v>
      </c>
      <c r="C3107" s="13" t="s">
        <v>62</v>
      </c>
      <c r="D3107" s="13">
        <v>2016</v>
      </c>
      <c r="E3107" s="13">
        <v>2016</v>
      </c>
      <c r="F3107" s="13" t="s">
        <v>101</v>
      </c>
      <c r="G3107" s="23">
        <v>2650</v>
      </c>
      <c r="H3107" s="23">
        <v>5850</v>
      </c>
      <c r="I3107" s="45">
        <v>18753</v>
      </c>
      <c r="J3107" s="25">
        <v>0.9667</v>
      </c>
      <c r="K3107" s="25"/>
      <c r="L3107" s="25">
        <v>0.23899999999999999</v>
      </c>
      <c r="M3107" s="25">
        <v>5.3800000000000001E-2</v>
      </c>
    </row>
    <row r="3108" spans="1:13">
      <c r="A3108" s="82" t="s">
        <v>148</v>
      </c>
      <c r="B3108" s="13" t="s">
        <v>75</v>
      </c>
      <c r="C3108" s="13" t="s">
        <v>62</v>
      </c>
      <c r="D3108" s="13">
        <v>2016</v>
      </c>
      <c r="E3108" s="13">
        <v>2016</v>
      </c>
      <c r="F3108" s="13" t="s">
        <v>101</v>
      </c>
      <c r="G3108" s="23">
        <v>179119</v>
      </c>
      <c r="H3108" s="23">
        <v>392070</v>
      </c>
      <c r="I3108" s="45">
        <v>870355</v>
      </c>
      <c r="J3108" s="25">
        <v>0.99470000000000003</v>
      </c>
      <c r="K3108" s="25"/>
      <c r="L3108" s="25">
        <v>0.31</v>
      </c>
      <c r="M3108" s="25">
        <v>1.66E-2</v>
      </c>
    </row>
    <row r="3109" spans="1:13">
      <c r="A3109" s="82" t="s">
        <v>149</v>
      </c>
      <c r="B3109" s="13" t="s">
        <v>74</v>
      </c>
      <c r="C3109" s="13" t="s">
        <v>62</v>
      </c>
      <c r="D3109" s="13">
        <v>2016</v>
      </c>
      <c r="E3109" s="13">
        <v>2016</v>
      </c>
      <c r="F3109" s="13" t="s">
        <v>101</v>
      </c>
      <c r="G3109" s="23">
        <v>142577</v>
      </c>
      <c r="H3109" s="23">
        <v>287392</v>
      </c>
      <c r="I3109" s="45">
        <v>901829</v>
      </c>
      <c r="J3109" s="25">
        <v>0.95579999999999998</v>
      </c>
      <c r="K3109" s="25"/>
      <c r="L3109" s="25">
        <v>0.42099999999999999</v>
      </c>
      <c r="M3109" s="25">
        <v>2.3900000000000001E-2</v>
      </c>
    </row>
    <row r="3110" spans="1:13">
      <c r="A3110" s="82" t="s">
        <v>150</v>
      </c>
      <c r="B3110" s="13" t="s">
        <v>74</v>
      </c>
      <c r="C3110" s="13" t="s">
        <v>62</v>
      </c>
      <c r="D3110" s="13">
        <v>2016</v>
      </c>
      <c r="E3110" s="13">
        <v>2016</v>
      </c>
      <c r="F3110" s="13" t="s">
        <v>101</v>
      </c>
      <c r="G3110" s="23">
        <v>34825</v>
      </c>
      <c r="H3110" s="23">
        <v>52749</v>
      </c>
      <c r="I3110" s="45">
        <v>225648</v>
      </c>
      <c r="J3110" s="25">
        <v>0.98219999999999996</v>
      </c>
      <c r="K3110" s="25"/>
      <c r="L3110" s="25">
        <v>0.75</v>
      </c>
      <c r="M3110" s="25">
        <v>5.3999999999999999E-2</v>
      </c>
    </row>
    <row r="3111" spans="1:13">
      <c r="A3111" s="82" t="s">
        <v>151</v>
      </c>
      <c r="B3111" s="13" t="s">
        <v>75</v>
      </c>
      <c r="C3111" s="13" t="s">
        <v>62</v>
      </c>
      <c r="D3111" s="13">
        <v>2016</v>
      </c>
      <c r="E3111" s="13">
        <v>2016</v>
      </c>
      <c r="F3111" s="13" t="s">
        <v>101</v>
      </c>
      <c r="G3111" s="23">
        <v>52332</v>
      </c>
      <c r="H3111" s="23">
        <v>118036</v>
      </c>
      <c r="I3111" s="45">
        <v>298657</v>
      </c>
      <c r="J3111" s="25">
        <v>0.98409999999999997</v>
      </c>
      <c r="K3111" s="25"/>
      <c r="L3111" s="25">
        <v>0.2</v>
      </c>
      <c r="M3111" s="25">
        <v>3.04E-2</v>
      </c>
    </row>
    <row r="3112" spans="1:13">
      <c r="A3112" s="82" t="s">
        <v>152</v>
      </c>
      <c r="B3112" s="13" t="s">
        <v>74</v>
      </c>
      <c r="C3112" s="13" t="s">
        <v>62</v>
      </c>
      <c r="D3112" s="13">
        <v>2016</v>
      </c>
      <c r="E3112" s="13">
        <v>2016</v>
      </c>
      <c r="F3112" s="13" t="s">
        <v>101</v>
      </c>
      <c r="G3112" s="23">
        <v>10120</v>
      </c>
      <c r="H3112" s="23">
        <v>18513</v>
      </c>
      <c r="I3112" s="45">
        <v>62445</v>
      </c>
      <c r="J3112" s="25">
        <v>0.97489999999999999</v>
      </c>
      <c r="K3112" s="25"/>
      <c r="L3112" s="25">
        <v>0.23899999999999999</v>
      </c>
      <c r="M3112" s="25">
        <v>5.3800000000000001E-2</v>
      </c>
    </row>
    <row r="3113" spans="1:13">
      <c r="A3113" s="82" t="s">
        <v>153</v>
      </c>
      <c r="B3113" s="13" t="s">
        <v>74</v>
      </c>
      <c r="C3113" s="13" t="s">
        <v>62</v>
      </c>
      <c r="D3113" s="13">
        <v>2016</v>
      </c>
      <c r="E3113" s="13">
        <v>2016</v>
      </c>
      <c r="F3113" s="13" t="s">
        <v>101</v>
      </c>
      <c r="G3113" s="23">
        <v>15493</v>
      </c>
      <c r="H3113" s="23">
        <v>30014</v>
      </c>
      <c r="I3113" s="45">
        <v>158550</v>
      </c>
      <c r="J3113" s="25">
        <v>0.98129999999999995</v>
      </c>
      <c r="K3113" s="25"/>
      <c r="L3113" s="25">
        <v>0.23899999999999999</v>
      </c>
      <c r="M3113" s="25">
        <v>5.3800000000000001E-2</v>
      </c>
    </row>
    <row r="3114" spans="1:13">
      <c r="A3114" s="82" t="s">
        <v>154</v>
      </c>
      <c r="B3114" s="13" t="s">
        <v>74</v>
      </c>
      <c r="C3114" s="13" t="s">
        <v>62</v>
      </c>
      <c r="D3114" s="13">
        <v>2016</v>
      </c>
      <c r="E3114" s="13">
        <v>2016</v>
      </c>
      <c r="F3114" s="13" t="s">
        <v>101</v>
      </c>
      <c r="G3114" s="23">
        <v>19139</v>
      </c>
      <c r="H3114" s="23">
        <v>40218</v>
      </c>
      <c r="I3114" s="45">
        <v>145102</v>
      </c>
      <c r="J3114" s="25">
        <v>0.98780000000000001</v>
      </c>
      <c r="K3114" s="25"/>
      <c r="L3114" s="25">
        <v>0.23899999999999999</v>
      </c>
      <c r="M3114" s="25">
        <v>5.3800000000000001E-2</v>
      </c>
    </row>
    <row r="3115" spans="1:13">
      <c r="A3115" s="82" t="s">
        <v>155</v>
      </c>
      <c r="B3115" s="13" t="s">
        <v>74</v>
      </c>
      <c r="C3115" s="13" t="s">
        <v>62</v>
      </c>
      <c r="D3115" s="13">
        <v>2016</v>
      </c>
      <c r="E3115" s="13">
        <v>2016</v>
      </c>
      <c r="F3115" s="13" t="s">
        <v>101</v>
      </c>
      <c r="G3115" s="23">
        <v>53574</v>
      </c>
      <c r="H3115" s="23">
        <v>105301</v>
      </c>
      <c r="I3115" s="45">
        <v>449232</v>
      </c>
      <c r="J3115" s="25">
        <v>0.98640000000000005</v>
      </c>
      <c r="K3115" s="25"/>
      <c r="L3115" s="25">
        <v>0.28599999999999998</v>
      </c>
      <c r="M3115" s="25">
        <v>4.9000000000000002E-2</v>
      </c>
    </row>
    <row r="3116" spans="1:13">
      <c r="A3116" s="82" t="s">
        <v>156</v>
      </c>
      <c r="B3116" s="13" t="s">
        <v>74</v>
      </c>
      <c r="C3116" s="13" t="s">
        <v>62</v>
      </c>
      <c r="D3116" s="13">
        <v>2016</v>
      </c>
      <c r="E3116" s="13">
        <v>2016</v>
      </c>
      <c r="F3116" s="13" t="s">
        <v>101</v>
      </c>
      <c r="G3116" s="23">
        <v>15058</v>
      </c>
      <c r="H3116" s="23">
        <v>27613</v>
      </c>
      <c r="I3116" s="45">
        <v>80679</v>
      </c>
      <c r="J3116" s="25">
        <v>0.95679999999999998</v>
      </c>
      <c r="K3116" s="25"/>
      <c r="L3116" s="25">
        <v>0.23899999999999999</v>
      </c>
      <c r="M3116" s="25">
        <v>5.3800000000000001E-2</v>
      </c>
    </row>
    <row r="3117" spans="1:13">
      <c r="A3117" s="82" t="s">
        <v>157</v>
      </c>
      <c r="B3117" s="13" t="s">
        <v>75</v>
      </c>
      <c r="C3117" s="13" t="s">
        <v>62</v>
      </c>
      <c r="D3117" s="13">
        <v>2016</v>
      </c>
      <c r="E3117" s="13">
        <v>2016</v>
      </c>
      <c r="F3117" s="13" t="s">
        <v>101</v>
      </c>
      <c r="G3117" s="23">
        <v>12982</v>
      </c>
      <c r="H3117" s="23">
        <v>24569</v>
      </c>
      <c r="I3117" s="45">
        <v>66061</v>
      </c>
      <c r="J3117" s="25">
        <v>0.96960000000000002</v>
      </c>
      <c r="K3117" s="25"/>
      <c r="L3117" s="25">
        <v>0.23899999999999999</v>
      </c>
      <c r="M3117" s="25">
        <v>5.3800000000000001E-2</v>
      </c>
    </row>
    <row r="3118" spans="1:13">
      <c r="A3118" s="82" t="s">
        <v>158</v>
      </c>
      <c r="B3118" s="13" t="s">
        <v>75</v>
      </c>
      <c r="C3118" s="13" t="s">
        <v>62</v>
      </c>
      <c r="D3118" s="13">
        <v>2016</v>
      </c>
      <c r="E3118" s="13">
        <v>2016</v>
      </c>
      <c r="F3118" s="13" t="s">
        <v>101</v>
      </c>
      <c r="G3118" s="23">
        <v>158</v>
      </c>
      <c r="H3118" s="23">
        <v>271</v>
      </c>
      <c r="I3118" s="45">
        <v>811</v>
      </c>
      <c r="J3118" s="25">
        <v>1</v>
      </c>
      <c r="K3118" s="25"/>
      <c r="L3118" s="25">
        <v>0.23899999999999999</v>
      </c>
      <c r="M3118" s="25">
        <v>5.3800000000000001E-2</v>
      </c>
    </row>
    <row r="3119" spans="1:13">
      <c r="A3119" s="82" t="s">
        <v>159</v>
      </c>
      <c r="B3119" s="13" t="s">
        <v>75</v>
      </c>
      <c r="C3119" s="13" t="s">
        <v>62</v>
      </c>
      <c r="D3119" s="13">
        <v>2016</v>
      </c>
      <c r="E3119" s="13">
        <v>2016</v>
      </c>
      <c r="F3119" s="13" t="s">
        <v>101</v>
      </c>
      <c r="G3119" s="23">
        <v>3290</v>
      </c>
      <c r="H3119" s="23">
        <v>6942</v>
      </c>
      <c r="I3119" s="45">
        <v>18296</v>
      </c>
      <c r="J3119" s="25">
        <v>0.92659999999999998</v>
      </c>
      <c r="K3119" s="25"/>
      <c r="L3119" s="25">
        <v>0.23899999999999999</v>
      </c>
      <c r="M3119" s="25">
        <v>5.3800000000000001E-2</v>
      </c>
    </row>
    <row r="3120" spans="1:13">
      <c r="A3120" s="82" t="s">
        <v>160</v>
      </c>
      <c r="B3120" s="13" t="s">
        <v>74</v>
      </c>
      <c r="C3120" s="13" t="s">
        <v>62</v>
      </c>
      <c r="D3120" s="13">
        <v>2016</v>
      </c>
      <c r="E3120" s="13">
        <v>2016</v>
      </c>
      <c r="F3120" s="13" t="s">
        <v>101</v>
      </c>
      <c r="G3120" s="23">
        <v>22656</v>
      </c>
      <c r="H3120" s="23">
        <v>42828</v>
      </c>
      <c r="I3120" s="45">
        <v>125170</v>
      </c>
      <c r="J3120" s="25">
        <v>0.98770000000000002</v>
      </c>
      <c r="K3120" s="25"/>
      <c r="L3120" s="25">
        <v>0.14299999999999999</v>
      </c>
      <c r="M3120" s="25">
        <v>2.07E-2</v>
      </c>
    </row>
    <row r="3121" spans="1:30">
      <c r="A3121" s="82" t="s">
        <v>161</v>
      </c>
      <c r="B3121" s="13" t="s">
        <v>74</v>
      </c>
      <c r="C3121" s="13" t="s">
        <v>62</v>
      </c>
      <c r="D3121" s="13">
        <v>2016</v>
      </c>
      <c r="E3121" s="13">
        <v>2016</v>
      </c>
      <c r="F3121" s="13" t="s">
        <v>101</v>
      </c>
      <c r="G3121" s="23">
        <v>19386</v>
      </c>
      <c r="H3121" s="23">
        <v>34425</v>
      </c>
      <c r="I3121" s="45">
        <v>128714</v>
      </c>
      <c r="J3121" s="25">
        <v>0.86219999999999997</v>
      </c>
      <c r="K3121" s="25"/>
      <c r="L3121" s="25">
        <v>0.23899999999999999</v>
      </c>
      <c r="M3121" s="25">
        <v>5.3800000000000001E-2</v>
      </c>
    </row>
    <row r="3122" spans="1:30">
      <c r="A3122" s="82" t="s">
        <v>162</v>
      </c>
      <c r="B3122" s="13" t="s">
        <v>75</v>
      </c>
      <c r="C3122" s="13" t="s">
        <v>62</v>
      </c>
      <c r="D3122" s="13">
        <v>2016</v>
      </c>
      <c r="E3122" s="13">
        <v>2016</v>
      </c>
      <c r="F3122" s="13" t="s">
        <v>101</v>
      </c>
      <c r="G3122" s="23">
        <v>42367</v>
      </c>
      <c r="H3122" s="23">
        <v>89096</v>
      </c>
      <c r="I3122" s="45">
        <v>241922</v>
      </c>
      <c r="J3122" s="25">
        <v>0.98980000000000001</v>
      </c>
      <c r="K3122" s="25"/>
      <c r="L3122" s="25">
        <v>0.2</v>
      </c>
      <c r="M3122" s="25">
        <v>2.53E-2</v>
      </c>
    </row>
    <row r="3123" spans="1:30">
      <c r="A3123" s="82" t="s">
        <v>163</v>
      </c>
      <c r="B3123" s="13" t="s">
        <v>75</v>
      </c>
      <c r="C3123" s="13" t="s">
        <v>62</v>
      </c>
      <c r="D3123" s="13">
        <v>2016</v>
      </c>
      <c r="E3123" s="13">
        <v>2016</v>
      </c>
      <c r="F3123" s="13" t="s">
        <v>101</v>
      </c>
      <c r="G3123" s="23">
        <v>5876</v>
      </c>
      <c r="H3123" s="23">
        <v>13467</v>
      </c>
      <c r="I3123" s="45">
        <v>42605</v>
      </c>
      <c r="J3123" s="25">
        <v>0.95809999999999995</v>
      </c>
      <c r="K3123" s="25"/>
      <c r="L3123" s="25">
        <v>0.23899999999999999</v>
      </c>
      <c r="M3123" s="25">
        <v>5.3800000000000001E-2</v>
      </c>
    </row>
    <row r="3124" spans="1:30">
      <c r="A3124" s="82" t="s">
        <v>164</v>
      </c>
      <c r="B3124" s="13" t="s">
        <v>75</v>
      </c>
      <c r="C3124" s="13" t="s">
        <v>62</v>
      </c>
      <c r="D3124" s="13">
        <v>2016</v>
      </c>
      <c r="E3124" s="13">
        <v>2016</v>
      </c>
      <c r="F3124" s="13" t="s">
        <v>101</v>
      </c>
      <c r="G3124" s="23">
        <v>4683</v>
      </c>
      <c r="H3124" s="23">
        <v>10196</v>
      </c>
      <c r="I3124" s="45">
        <v>27645</v>
      </c>
      <c r="J3124" s="25">
        <v>0.97729999999999995</v>
      </c>
      <c r="K3124" s="25"/>
      <c r="L3124" s="25">
        <v>0.23899999999999999</v>
      </c>
      <c r="M3124" s="25">
        <v>5.3800000000000001E-2</v>
      </c>
    </row>
    <row r="3125" spans="1:30">
      <c r="A3125" s="82" t="s">
        <v>165</v>
      </c>
      <c r="B3125" s="13" t="s">
        <v>75</v>
      </c>
      <c r="C3125" s="13" t="s">
        <v>62</v>
      </c>
      <c r="D3125" s="13">
        <v>2016</v>
      </c>
      <c r="E3125" s="13">
        <v>2016</v>
      </c>
      <c r="F3125" s="13" t="s">
        <v>101</v>
      </c>
      <c r="G3125" s="23">
        <v>1007</v>
      </c>
      <c r="H3125" s="23">
        <v>1757</v>
      </c>
      <c r="I3125" s="45">
        <v>4985</v>
      </c>
      <c r="J3125" s="25">
        <v>0.98309999999999997</v>
      </c>
      <c r="K3125" s="25"/>
      <c r="L3125" s="25">
        <v>0.23899999999999999</v>
      </c>
      <c r="M3125" s="25">
        <v>5.3800000000000001E-2</v>
      </c>
    </row>
    <row r="3126" spans="1:30">
      <c r="A3126" s="82" t="s">
        <v>166</v>
      </c>
      <c r="B3126" s="13" t="s">
        <v>74</v>
      </c>
      <c r="C3126" s="13" t="s">
        <v>62</v>
      </c>
      <c r="D3126" s="13">
        <v>2016</v>
      </c>
      <c r="E3126" s="13">
        <v>2016</v>
      </c>
      <c r="F3126" s="13" t="s">
        <v>101</v>
      </c>
      <c r="G3126" s="23">
        <v>53192</v>
      </c>
      <c r="H3126" s="23">
        <v>125132</v>
      </c>
      <c r="I3126" s="45">
        <v>258154</v>
      </c>
      <c r="J3126" s="25">
        <v>0.99070000000000003</v>
      </c>
      <c r="K3126" s="25"/>
      <c r="L3126" s="25">
        <v>0.1</v>
      </c>
      <c r="M3126" s="25">
        <v>2.6800000000000001E-2</v>
      </c>
    </row>
    <row r="3127" spans="1:30">
      <c r="A3127" s="82" t="s">
        <v>167</v>
      </c>
      <c r="B3127" s="13" t="s">
        <v>75</v>
      </c>
      <c r="C3127" s="13" t="s">
        <v>62</v>
      </c>
      <c r="D3127" s="13">
        <v>2016</v>
      </c>
      <c r="E3127" s="13">
        <v>2016</v>
      </c>
      <c r="F3127" s="13" t="s">
        <v>101</v>
      </c>
      <c r="G3127" s="23">
        <v>3159</v>
      </c>
      <c r="H3127" s="23">
        <v>5493</v>
      </c>
      <c r="I3127" s="45">
        <v>14695</v>
      </c>
      <c r="J3127" s="25">
        <v>0.98399999999999999</v>
      </c>
      <c r="K3127" s="25"/>
      <c r="L3127" s="25">
        <v>0.23899999999999999</v>
      </c>
      <c r="M3127" s="25">
        <v>5.3800000000000001E-2</v>
      </c>
    </row>
    <row r="3128" spans="1:30">
      <c r="A3128" s="82" t="s">
        <v>168</v>
      </c>
      <c r="B3128" s="13" t="s">
        <v>74</v>
      </c>
      <c r="C3128" s="13" t="s">
        <v>62</v>
      </c>
      <c r="D3128" s="13">
        <v>2016</v>
      </c>
      <c r="E3128" s="13">
        <v>2016</v>
      </c>
      <c r="F3128" s="13" t="s">
        <v>101</v>
      </c>
      <c r="G3128" s="23">
        <v>37607</v>
      </c>
      <c r="H3128" s="23">
        <v>75635</v>
      </c>
      <c r="I3128" s="45">
        <v>241170</v>
      </c>
      <c r="J3128" s="25">
        <v>0.9869</v>
      </c>
      <c r="K3128" s="25"/>
      <c r="L3128" s="25">
        <v>0.4</v>
      </c>
      <c r="M3128" s="25">
        <v>5.7500000000000002E-2</v>
      </c>
    </row>
    <row r="3129" spans="1:30">
      <c r="A3129" s="82" t="s">
        <v>169</v>
      </c>
      <c r="B3129" s="13" t="s">
        <v>74</v>
      </c>
      <c r="C3129" s="13" t="s">
        <v>62</v>
      </c>
      <c r="D3129" s="13">
        <v>2016</v>
      </c>
      <c r="E3129" s="13">
        <v>2016</v>
      </c>
      <c r="F3129" s="13" t="s">
        <v>101</v>
      </c>
      <c r="G3129" s="23">
        <v>10832</v>
      </c>
      <c r="H3129" s="23">
        <v>21293</v>
      </c>
      <c r="I3129" s="45">
        <v>59772</v>
      </c>
      <c r="J3129" s="25">
        <v>0.97</v>
      </c>
      <c r="K3129" s="25"/>
      <c r="L3129" s="25">
        <v>0.23899999999999999</v>
      </c>
      <c r="M3129" s="25">
        <v>5.3800000000000001E-2</v>
      </c>
    </row>
    <row r="3130" spans="1:30">
      <c r="A3130" s="82" t="s">
        <v>170</v>
      </c>
      <c r="B3130" s="13" t="s">
        <v>75</v>
      </c>
      <c r="C3130" s="13" t="s">
        <v>62</v>
      </c>
      <c r="D3130" s="13">
        <v>2016</v>
      </c>
      <c r="E3130" s="13">
        <v>2016</v>
      </c>
      <c r="F3130" s="13" t="s">
        <v>101</v>
      </c>
      <c r="G3130" s="23">
        <v>6272</v>
      </c>
      <c r="H3130" s="23">
        <v>13507</v>
      </c>
      <c r="I3130" s="45">
        <v>32472</v>
      </c>
      <c r="J3130" s="25">
        <v>0.99560000000000004</v>
      </c>
      <c r="K3130" s="25"/>
      <c r="L3130" s="25">
        <v>0.23899999999999999</v>
      </c>
      <c r="M3130" s="25">
        <v>5.3800000000000001E-2</v>
      </c>
    </row>
    <row r="3131" spans="1:30">
      <c r="A3131" s="48" t="s">
        <v>276</v>
      </c>
      <c r="B3131" s="13" t="s">
        <v>66</v>
      </c>
      <c r="C3131" s="13" t="s">
        <v>63</v>
      </c>
      <c r="D3131" s="13">
        <v>2016</v>
      </c>
      <c r="E3131" s="13">
        <v>2016</v>
      </c>
      <c r="F3131" s="13" t="s">
        <v>101</v>
      </c>
      <c r="G3131" s="110"/>
      <c r="H3131" s="110"/>
      <c r="I3131" s="110"/>
      <c r="J3131" s="111"/>
      <c r="K3131" s="111"/>
      <c r="L3131" s="25">
        <v>0.254</v>
      </c>
      <c r="M3131" s="25">
        <v>5.3999999999999999E-2</v>
      </c>
    </row>
    <row r="3132" spans="1:30">
      <c r="A3132" s="48" t="s">
        <v>171</v>
      </c>
      <c r="B3132" s="13" t="s">
        <v>66</v>
      </c>
      <c r="C3132" s="13" t="s">
        <v>63</v>
      </c>
      <c r="D3132" s="13">
        <v>2016</v>
      </c>
      <c r="E3132" s="13">
        <v>2016</v>
      </c>
      <c r="F3132" s="13" t="s">
        <v>101</v>
      </c>
      <c r="G3132" s="23">
        <v>2106078</v>
      </c>
      <c r="H3132" s="23">
        <v>4350990</v>
      </c>
      <c r="I3132" s="45">
        <v>13634739</v>
      </c>
      <c r="J3132" s="25">
        <v>0.97470000000000001</v>
      </c>
      <c r="K3132" s="25"/>
      <c r="L3132" s="25">
        <v>0.36499999999999999</v>
      </c>
      <c r="M3132" s="25">
        <v>5.8200000000000002E-2</v>
      </c>
      <c r="N3132" s="13"/>
      <c r="O3132" s="13"/>
      <c r="P3132" s="13"/>
      <c r="Q3132" s="13"/>
      <c r="R3132" s="13"/>
      <c r="S3132" s="13"/>
      <c r="T3132" s="13"/>
      <c r="U3132" s="13"/>
      <c r="V3132" s="13"/>
      <c r="W3132" s="13"/>
      <c r="X3132" s="13"/>
      <c r="Y3132" s="13"/>
      <c r="Z3132" s="13"/>
      <c r="AA3132" s="13"/>
      <c r="AB3132" s="13"/>
      <c r="AC3132" s="13"/>
      <c r="AD3132" s="13"/>
    </row>
    <row r="3133" spans="1:30">
      <c r="A3133" s="48" t="s">
        <v>172</v>
      </c>
      <c r="B3133" s="13" t="s">
        <v>74</v>
      </c>
      <c r="C3133" s="13" t="s">
        <v>63</v>
      </c>
      <c r="D3133" s="13">
        <v>2016</v>
      </c>
      <c r="E3133" s="13">
        <v>2016</v>
      </c>
      <c r="F3133" s="13" t="s">
        <v>101</v>
      </c>
      <c r="G3133" s="23">
        <v>61172</v>
      </c>
      <c r="H3133" s="23">
        <v>117227</v>
      </c>
      <c r="I3133" s="45">
        <v>438385</v>
      </c>
      <c r="J3133" s="25">
        <v>0.96789999999999998</v>
      </c>
      <c r="K3133" s="25"/>
      <c r="L3133" s="25">
        <v>0.41199999999999998</v>
      </c>
      <c r="M3133" s="25">
        <v>6.3299999999999995E-2</v>
      </c>
    </row>
    <row r="3134" spans="1:30">
      <c r="A3134" s="48" t="s">
        <v>173</v>
      </c>
      <c r="B3134" s="13" t="s">
        <v>75</v>
      </c>
      <c r="C3134" s="13" t="s">
        <v>63</v>
      </c>
      <c r="D3134" s="13">
        <v>2016</v>
      </c>
      <c r="E3134" s="13">
        <v>2016</v>
      </c>
      <c r="F3134" s="13" t="s">
        <v>101</v>
      </c>
      <c r="G3134" s="23">
        <v>87</v>
      </c>
      <c r="H3134" s="23">
        <v>142</v>
      </c>
      <c r="I3134" s="45">
        <v>350</v>
      </c>
      <c r="J3134" s="25">
        <v>1</v>
      </c>
      <c r="K3134" s="25"/>
      <c r="L3134" s="25">
        <v>0.253</v>
      </c>
      <c r="M3134" s="25">
        <v>5.1999999999999998E-2</v>
      </c>
    </row>
    <row r="3135" spans="1:30">
      <c r="A3135" s="48" t="s">
        <v>174</v>
      </c>
      <c r="B3135" s="13" t="s">
        <v>75</v>
      </c>
      <c r="C3135" s="13" t="s">
        <v>63</v>
      </c>
      <c r="D3135" s="13">
        <v>2016</v>
      </c>
      <c r="E3135" s="13">
        <v>2016</v>
      </c>
      <c r="F3135" s="13" t="s">
        <v>101</v>
      </c>
      <c r="G3135" s="23">
        <v>1780</v>
      </c>
      <c r="H3135" s="23">
        <v>3380</v>
      </c>
      <c r="I3135" s="45">
        <v>8287</v>
      </c>
      <c r="J3135" s="25">
        <v>0.98839999999999995</v>
      </c>
      <c r="K3135" s="25"/>
      <c r="L3135" s="25">
        <v>0.253</v>
      </c>
      <c r="M3135" s="25">
        <v>5.1999999999999998E-2</v>
      </c>
    </row>
    <row r="3136" spans="1:30">
      <c r="A3136" s="48" t="s">
        <v>175</v>
      </c>
      <c r="B3136" s="13" t="s">
        <v>75</v>
      </c>
      <c r="C3136" s="13" t="s">
        <v>63</v>
      </c>
      <c r="D3136" s="13">
        <v>2016</v>
      </c>
      <c r="E3136" s="13">
        <v>2016</v>
      </c>
      <c r="F3136" s="13" t="s">
        <v>101</v>
      </c>
      <c r="G3136" s="23">
        <v>17206</v>
      </c>
      <c r="H3136" s="23">
        <v>32422</v>
      </c>
      <c r="I3136" s="45">
        <v>83464</v>
      </c>
      <c r="J3136" s="25">
        <v>0.95220000000000005</v>
      </c>
      <c r="K3136" s="25"/>
      <c r="L3136" s="25">
        <v>0.253</v>
      </c>
      <c r="M3136" s="25">
        <v>5.1999999999999998E-2</v>
      </c>
    </row>
    <row r="3137" spans="1:13">
      <c r="A3137" s="48" t="s">
        <v>176</v>
      </c>
      <c r="B3137" s="13" t="s">
        <v>75</v>
      </c>
      <c r="C3137" s="13" t="s">
        <v>63</v>
      </c>
      <c r="D3137" s="13">
        <v>2016</v>
      </c>
      <c r="E3137" s="13">
        <v>2016</v>
      </c>
      <c r="F3137" s="13" t="s">
        <v>101</v>
      </c>
      <c r="G3137" s="23">
        <v>2776</v>
      </c>
      <c r="H3137" s="23">
        <v>5146</v>
      </c>
      <c r="I3137" s="45">
        <v>12231</v>
      </c>
      <c r="J3137" s="25">
        <v>0.97389999999999999</v>
      </c>
      <c r="K3137" s="25"/>
      <c r="L3137" s="25">
        <v>0.253</v>
      </c>
      <c r="M3137" s="25">
        <v>5.1999999999999998E-2</v>
      </c>
    </row>
    <row r="3138" spans="1:13">
      <c r="A3138" s="48" t="s">
        <v>177</v>
      </c>
      <c r="B3138" s="13" t="s">
        <v>75</v>
      </c>
      <c r="C3138" s="13" t="s">
        <v>63</v>
      </c>
      <c r="D3138" s="13">
        <v>2016</v>
      </c>
      <c r="E3138" s="13">
        <v>2016</v>
      </c>
      <c r="F3138" s="13" t="s">
        <v>101</v>
      </c>
      <c r="G3138" s="23">
        <v>635</v>
      </c>
      <c r="H3138" s="23">
        <v>1444</v>
      </c>
      <c r="I3138" s="45">
        <v>9118</v>
      </c>
      <c r="J3138" s="25">
        <v>0.94120000000000004</v>
      </c>
      <c r="K3138" s="25"/>
      <c r="L3138" s="25">
        <v>0.253</v>
      </c>
      <c r="M3138" s="25">
        <v>5.1999999999999998E-2</v>
      </c>
    </row>
    <row r="3139" spans="1:13">
      <c r="A3139" s="48" t="s">
        <v>178</v>
      </c>
      <c r="B3139" s="13" t="s">
        <v>74</v>
      </c>
      <c r="C3139" s="13" t="s">
        <v>63</v>
      </c>
      <c r="D3139" s="13">
        <v>2016</v>
      </c>
      <c r="E3139" s="13">
        <v>2016</v>
      </c>
      <c r="F3139" s="13" t="s">
        <v>101</v>
      </c>
      <c r="G3139" s="23">
        <v>34751</v>
      </c>
      <c r="H3139" s="23">
        <v>69045</v>
      </c>
      <c r="I3139" s="45">
        <v>276566</v>
      </c>
      <c r="J3139" s="25">
        <v>0.9627</v>
      </c>
      <c r="K3139" s="25"/>
      <c r="L3139" s="25">
        <v>0.45500000000000002</v>
      </c>
      <c r="M3139" s="25">
        <v>3.3099999999999997E-2</v>
      </c>
    </row>
    <row r="3140" spans="1:13">
      <c r="A3140" s="48" t="s">
        <v>179</v>
      </c>
      <c r="B3140" s="13" t="s">
        <v>75</v>
      </c>
      <c r="C3140" s="13" t="s">
        <v>63</v>
      </c>
      <c r="D3140" s="13">
        <v>2016</v>
      </c>
      <c r="E3140" s="13">
        <v>2016</v>
      </c>
      <c r="F3140" s="13" t="s">
        <v>101</v>
      </c>
      <c r="G3140" s="23">
        <v>2649</v>
      </c>
      <c r="H3140" s="23">
        <v>5380</v>
      </c>
      <c r="I3140" s="45">
        <v>12014</v>
      </c>
      <c r="J3140" s="25">
        <v>0.98719999999999997</v>
      </c>
      <c r="K3140" s="25"/>
      <c r="L3140" s="25">
        <v>0.253</v>
      </c>
      <c r="M3140" s="25">
        <v>5.1999999999999998E-2</v>
      </c>
    </row>
    <row r="3141" spans="1:13">
      <c r="A3141" s="48" t="s">
        <v>180</v>
      </c>
      <c r="B3141" s="13" t="s">
        <v>75</v>
      </c>
      <c r="C3141" s="13" t="s">
        <v>63</v>
      </c>
      <c r="D3141" s="13">
        <v>2016</v>
      </c>
      <c r="E3141" s="13">
        <v>2016</v>
      </c>
      <c r="F3141" s="13" t="s">
        <v>101</v>
      </c>
      <c r="G3141" s="23">
        <v>7256</v>
      </c>
      <c r="H3141" s="23">
        <v>12861</v>
      </c>
      <c r="I3141" s="45">
        <v>38616</v>
      </c>
      <c r="J3141" s="25">
        <v>0.97470000000000001</v>
      </c>
      <c r="K3141" s="25"/>
      <c r="L3141" s="25">
        <v>0.253</v>
      </c>
      <c r="M3141" s="25">
        <v>5.1999999999999998E-2</v>
      </c>
    </row>
    <row r="3142" spans="1:13">
      <c r="A3142" s="82" t="s">
        <v>122</v>
      </c>
      <c r="B3142" s="13" t="s">
        <v>74</v>
      </c>
      <c r="C3142" s="13" t="s">
        <v>63</v>
      </c>
      <c r="D3142" s="13">
        <v>2016</v>
      </c>
      <c r="E3142" s="13">
        <v>2016</v>
      </c>
      <c r="F3142" s="13" t="s">
        <v>101</v>
      </c>
      <c r="G3142" s="23">
        <v>96606</v>
      </c>
      <c r="H3142" s="23">
        <v>223724</v>
      </c>
      <c r="I3142" s="45">
        <v>491419</v>
      </c>
      <c r="J3142" s="25">
        <v>0.96489999999999998</v>
      </c>
      <c r="K3142" s="25"/>
      <c r="L3142" s="25">
        <v>0.24099999999999999</v>
      </c>
      <c r="M3142" s="25">
        <v>2.3E-2</v>
      </c>
    </row>
    <row r="3143" spans="1:13">
      <c r="A3143" s="82" t="s">
        <v>123</v>
      </c>
      <c r="B3143" s="13" t="s">
        <v>75</v>
      </c>
      <c r="C3143" s="13" t="s">
        <v>63</v>
      </c>
      <c r="D3143" s="13">
        <v>2016</v>
      </c>
      <c r="E3143" s="13">
        <v>2016</v>
      </c>
      <c r="F3143" s="13" t="s">
        <v>101</v>
      </c>
      <c r="G3143" s="23">
        <v>1579</v>
      </c>
      <c r="H3143" s="23">
        <v>3658</v>
      </c>
      <c r="I3143" s="45">
        <v>12188</v>
      </c>
      <c r="J3143" s="25">
        <v>1</v>
      </c>
      <c r="K3143" s="25"/>
      <c r="L3143" s="25">
        <v>0.253</v>
      </c>
      <c r="M3143" s="25">
        <v>5.1999999999999998E-2</v>
      </c>
    </row>
    <row r="3144" spans="1:13">
      <c r="A3144" s="82" t="s">
        <v>124</v>
      </c>
      <c r="B3144" s="13" t="s">
        <v>75</v>
      </c>
      <c r="C3144" s="13" t="s">
        <v>63</v>
      </c>
      <c r="D3144" s="13">
        <v>2016</v>
      </c>
      <c r="E3144" s="13">
        <v>2016</v>
      </c>
      <c r="F3144" s="13" t="s">
        <v>101</v>
      </c>
      <c r="G3144" s="23">
        <v>12683</v>
      </c>
      <c r="H3144" s="23">
        <v>21509</v>
      </c>
      <c r="I3144" s="45">
        <v>54468</v>
      </c>
      <c r="J3144" s="25">
        <v>0.9819</v>
      </c>
      <c r="K3144" s="25"/>
      <c r="L3144" s="25">
        <v>0.253</v>
      </c>
      <c r="M3144" s="25">
        <v>5.1999999999999998E-2</v>
      </c>
    </row>
    <row r="3145" spans="1:13">
      <c r="A3145" s="82" t="s">
        <v>125</v>
      </c>
      <c r="B3145" s="13" t="s">
        <v>75</v>
      </c>
      <c r="C3145" s="13" t="s">
        <v>63</v>
      </c>
      <c r="D3145" s="13">
        <v>2016</v>
      </c>
      <c r="E3145" s="13">
        <v>2016</v>
      </c>
      <c r="F3145" s="13" t="s">
        <v>101</v>
      </c>
      <c r="G3145" s="23">
        <v>17343</v>
      </c>
      <c r="H3145" s="23">
        <v>42478</v>
      </c>
      <c r="I3145" s="45">
        <v>93743</v>
      </c>
      <c r="J3145" s="25">
        <v>0.98629999999999995</v>
      </c>
      <c r="K3145" s="25"/>
      <c r="L3145" s="25">
        <v>0.253</v>
      </c>
      <c r="M3145" s="25">
        <v>5.1999999999999998E-2</v>
      </c>
    </row>
    <row r="3146" spans="1:13">
      <c r="A3146" s="82" t="s">
        <v>126</v>
      </c>
      <c r="B3146" s="13" t="s">
        <v>75</v>
      </c>
      <c r="C3146" s="13" t="s">
        <v>63</v>
      </c>
      <c r="D3146" s="13">
        <v>2016</v>
      </c>
      <c r="E3146" s="13">
        <v>2016</v>
      </c>
      <c r="F3146" s="13" t="s">
        <v>101</v>
      </c>
      <c r="G3146" s="23">
        <v>1064</v>
      </c>
      <c r="H3146" s="23">
        <v>2097</v>
      </c>
      <c r="I3146" s="45">
        <v>5630</v>
      </c>
      <c r="J3146" s="25">
        <v>1</v>
      </c>
      <c r="K3146" s="25"/>
      <c r="L3146" s="25">
        <v>0.253</v>
      </c>
      <c r="M3146" s="25">
        <v>5.1999999999999998E-2</v>
      </c>
    </row>
    <row r="3147" spans="1:13">
      <c r="A3147" s="82" t="s">
        <v>127</v>
      </c>
      <c r="B3147" s="13" t="s">
        <v>75</v>
      </c>
      <c r="C3147" s="13" t="s">
        <v>63</v>
      </c>
      <c r="D3147" s="13">
        <v>2016</v>
      </c>
      <c r="E3147" s="13">
        <v>2016</v>
      </c>
      <c r="F3147" s="13" t="s">
        <v>101</v>
      </c>
      <c r="G3147" s="23">
        <v>71190</v>
      </c>
      <c r="H3147" s="23">
        <v>165487</v>
      </c>
      <c r="I3147" s="45">
        <v>408101</v>
      </c>
      <c r="J3147" s="25">
        <v>0.98560000000000003</v>
      </c>
      <c r="K3147" s="25"/>
      <c r="L3147" s="25">
        <v>0.158</v>
      </c>
      <c r="M3147" s="25">
        <v>1.4500000000000001E-2</v>
      </c>
    </row>
    <row r="3148" spans="1:13">
      <c r="A3148" s="82" t="s">
        <v>128</v>
      </c>
      <c r="B3148" s="13" t="s">
        <v>75</v>
      </c>
      <c r="C3148" s="13" t="s">
        <v>63</v>
      </c>
      <c r="D3148" s="13">
        <v>2016</v>
      </c>
      <c r="E3148" s="13">
        <v>2016</v>
      </c>
      <c r="F3148" s="13" t="s">
        <v>101</v>
      </c>
      <c r="G3148" s="23">
        <v>10833</v>
      </c>
      <c r="H3148" s="23">
        <v>24632</v>
      </c>
      <c r="I3148" s="45">
        <v>57042</v>
      </c>
      <c r="J3148" s="25">
        <v>0.98760000000000003</v>
      </c>
      <c r="K3148" s="25"/>
      <c r="L3148" s="25">
        <v>0.253</v>
      </c>
      <c r="M3148" s="25">
        <v>5.1999999999999998E-2</v>
      </c>
    </row>
    <row r="3149" spans="1:13">
      <c r="A3149" s="82" t="s">
        <v>129</v>
      </c>
      <c r="B3149" s="13" t="s">
        <v>75</v>
      </c>
      <c r="C3149" s="13" t="s">
        <v>63</v>
      </c>
      <c r="D3149" s="13">
        <v>2016</v>
      </c>
      <c r="E3149" s="13">
        <v>2016</v>
      </c>
      <c r="F3149" s="13" t="s">
        <v>101</v>
      </c>
      <c r="G3149" s="23">
        <v>6679</v>
      </c>
      <c r="H3149" s="23">
        <v>12577</v>
      </c>
      <c r="I3149" s="45">
        <v>31555</v>
      </c>
      <c r="J3149" s="25">
        <v>0.96889999999999998</v>
      </c>
      <c r="K3149" s="25"/>
      <c r="L3149" s="25">
        <v>0.253</v>
      </c>
      <c r="M3149" s="25">
        <v>5.1999999999999998E-2</v>
      </c>
    </row>
    <row r="3150" spans="1:13">
      <c r="A3150" s="82" t="s">
        <v>130</v>
      </c>
      <c r="B3150" s="13" t="s">
        <v>75</v>
      </c>
      <c r="C3150" s="13" t="s">
        <v>63</v>
      </c>
      <c r="D3150" s="13">
        <v>2016</v>
      </c>
      <c r="E3150" s="13">
        <v>2016</v>
      </c>
      <c r="F3150" s="13" t="s">
        <v>101</v>
      </c>
      <c r="G3150" s="23">
        <v>1554</v>
      </c>
      <c r="H3150" s="23">
        <v>3160</v>
      </c>
      <c r="I3150" s="45">
        <v>7783</v>
      </c>
      <c r="J3150" s="25">
        <v>0.92410000000000003</v>
      </c>
      <c r="K3150" s="25"/>
      <c r="L3150" s="25">
        <v>0.253</v>
      </c>
      <c r="M3150" s="25">
        <v>5.1999999999999998E-2</v>
      </c>
    </row>
    <row r="3151" spans="1:13">
      <c r="A3151" s="82" t="s">
        <v>131</v>
      </c>
      <c r="B3151" s="13" t="s">
        <v>76</v>
      </c>
      <c r="C3151" s="13" t="s">
        <v>63</v>
      </c>
      <c r="D3151" s="13">
        <v>2016</v>
      </c>
      <c r="E3151" s="13">
        <v>2016</v>
      </c>
      <c r="F3151" s="13" t="s">
        <v>101</v>
      </c>
      <c r="G3151" s="23">
        <v>558995</v>
      </c>
      <c r="H3151" s="23">
        <v>1108319</v>
      </c>
      <c r="I3151" s="45">
        <v>4193802</v>
      </c>
      <c r="J3151" s="25">
        <v>0.96209999999999996</v>
      </c>
      <c r="K3151" s="25"/>
      <c r="L3151" s="25">
        <v>0.65300000000000002</v>
      </c>
      <c r="M3151" s="25">
        <v>6.13E-2</v>
      </c>
    </row>
    <row r="3152" spans="1:13">
      <c r="A3152" s="82" t="s">
        <v>132</v>
      </c>
      <c r="B3152" s="13" t="s">
        <v>75</v>
      </c>
      <c r="C3152" s="13" t="s">
        <v>63</v>
      </c>
      <c r="D3152" s="13">
        <v>2016</v>
      </c>
      <c r="E3152" s="13">
        <v>2016</v>
      </c>
      <c r="F3152" s="13" t="s">
        <v>101</v>
      </c>
      <c r="G3152" s="23">
        <v>12095</v>
      </c>
      <c r="H3152" s="23">
        <v>29458</v>
      </c>
      <c r="I3152" s="45">
        <v>69911</v>
      </c>
      <c r="J3152" s="25">
        <v>0.9899</v>
      </c>
      <c r="K3152" s="25"/>
      <c r="L3152" s="25">
        <v>0.253</v>
      </c>
      <c r="M3152" s="25">
        <v>5.1999999999999998E-2</v>
      </c>
    </row>
    <row r="3153" spans="1:13">
      <c r="A3153" s="82" t="s">
        <v>133</v>
      </c>
      <c r="B3153" s="13" t="s">
        <v>75</v>
      </c>
      <c r="C3153" s="13" t="s">
        <v>63</v>
      </c>
      <c r="D3153" s="13">
        <v>2016</v>
      </c>
      <c r="E3153" s="13">
        <v>2016</v>
      </c>
      <c r="F3153" s="13" t="s">
        <v>101</v>
      </c>
      <c r="G3153" s="23">
        <v>6300</v>
      </c>
      <c r="H3153" s="23">
        <v>10403</v>
      </c>
      <c r="I3153" s="45">
        <v>45246</v>
      </c>
      <c r="J3153" s="25">
        <v>0.97199999999999998</v>
      </c>
      <c r="K3153" s="25"/>
      <c r="L3153" s="25">
        <v>0.253</v>
      </c>
      <c r="M3153" s="25">
        <v>5.1999999999999998E-2</v>
      </c>
    </row>
    <row r="3154" spans="1:13">
      <c r="A3154" s="82" t="s">
        <v>134</v>
      </c>
      <c r="B3154" s="13" t="s">
        <v>75</v>
      </c>
      <c r="C3154" s="13" t="s">
        <v>63</v>
      </c>
      <c r="D3154" s="13">
        <v>2016</v>
      </c>
      <c r="E3154" s="13">
        <v>2016</v>
      </c>
      <c r="F3154" s="13" t="s">
        <v>101</v>
      </c>
      <c r="G3154" s="23">
        <v>1126</v>
      </c>
      <c r="H3154" s="23">
        <v>2075</v>
      </c>
      <c r="I3154" s="45">
        <v>4852</v>
      </c>
      <c r="J3154" s="25">
        <v>1</v>
      </c>
      <c r="K3154" s="25"/>
      <c r="L3154" s="25">
        <v>0.253</v>
      </c>
      <c r="M3154" s="25">
        <v>5.1999999999999998E-2</v>
      </c>
    </row>
    <row r="3155" spans="1:13">
      <c r="A3155" s="82" t="s">
        <v>135</v>
      </c>
      <c r="B3155" s="13" t="s">
        <v>75</v>
      </c>
      <c r="C3155" s="13" t="s">
        <v>63</v>
      </c>
      <c r="D3155" s="13">
        <v>2016</v>
      </c>
      <c r="E3155" s="13">
        <v>2016</v>
      </c>
      <c r="F3155" s="13" t="s">
        <v>101</v>
      </c>
      <c r="G3155" s="23">
        <v>6771</v>
      </c>
      <c r="H3155" s="23">
        <v>12626</v>
      </c>
      <c r="I3155" s="45">
        <v>41922</v>
      </c>
      <c r="J3155" s="25">
        <v>0.97230000000000005</v>
      </c>
      <c r="K3155" s="25"/>
      <c r="L3155" s="25">
        <v>0.253</v>
      </c>
      <c r="M3155" s="25">
        <v>5.1999999999999998E-2</v>
      </c>
    </row>
    <row r="3156" spans="1:13">
      <c r="A3156" s="82" t="s">
        <v>136</v>
      </c>
      <c r="B3156" s="13" t="s">
        <v>75</v>
      </c>
      <c r="C3156" s="13" t="s">
        <v>63</v>
      </c>
      <c r="D3156" s="13">
        <v>2016</v>
      </c>
      <c r="E3156" s="13">
        <v>2016</v>
      </c>
      <c r="F3156" s="13" t="s">
        <v>101</v>
      </c>
      <c r="G3156" s="23">
        <v>24791</v>
      </c>
      <c r="H3156" s="23">
        <v>57318</v>
      </c>
      <c r="I3156" s="45">
        <v>140138</v>
      </c>
      <c r="J3156" s="25">
        <v>0.96340000000000003</v>
      </c>
      <c r="K3156" s="25"/>
      <c r="L3156" s="25">
        <v>0.33300000000000002</v>
      </c>
      <c r="M3156" s="25">
        <v>2.6499999999999999E-2</v>
      </c>
    </row>
    <row r="3157" spans="1:13">
      <c r="A3157" s="82" t="s">
        <v>137</v>
      </c>
      <c r="B3157" s="13" t="s">
        <v>75</v>
      </c>
      <c r="C3157" s="13" t="s">
        <v>63</v>
      </c>
      <c r="D3157" s="13">
        <v>2016</v>
      </c>
      <c r="E3157" s="13">
        <v>2016</v>
      </c>
      <c r="F3157" s="13" t="s">
        <v>101</v>
      </c>
      <c r="G3157" s="23">
        <v>512</v>
      </c>
      <c r="H3157" s="23">
        <v>1088</v>
      </c>
      <c r="I3157" s="45">
        <v>3143</v>
      </c>
      <c r="J3157" s="25">
        <v>0.9677</v>
      </c>
      <c r="K3157" s="25"/>
      <c r="L3157" s="25">
        <v>0.253</v>
      </c>
      <c r="M3157" s="25">
        <v>5.1999999999999998E-2</v>
      </c>
    </row>
    <row r="3158" spans="1:13">
      <c r="A3158" s="82" t="s">
        <v>138</v>
      </c>
      <c r="B3158" s="13" t="s">
        <v>75</v>
      </c>
      <c r="C3158" s="13" t="s">
        <v>63</v>
      </c>
      <c r="D3158" s="13">
        <v>2016</v>
      </c>
      <c r="E3158" s="13">
        <v>2016</v>
      </c>
      <c r="F3158" s="13" t="s">
        <v>101</v>
      </c>
      <c r="G3158" s="23">
        <v>448</v>
      </c>
      <c r="H3158" s="23">
        <v>795</v>
      </c>
      <c r="I3158" s="45">
        <v>3745</v>
      </c>
      <c r="J3158" s="25">
        <v>1</v>
      </c>
      <c r="K3158" s="25"/>
      <c r="L3158" s="25">
        <v>0.253</v>
      </c>
      <c r="M3158" s="25">
        <v>5.1999999999999998E-2</v>
      </c>
    </row>
    <row r="3159" spans="1:13">
      <c r="A3159" s="82" t="s">
        <v>139</v>
      </c>
      <c r="B3159" s="13" t="s">
        <v>75</v>
      </c>
      <c r="C3159" s="13" t="s">
        <v>63</v>
      </c>
      <c r="D3159" s="13">
        <v>2016</v>
      </c>
      <c r="E3159" s="13">
        <v>2016</v>
      </c>
      <c r="F3159" s="13" t="s">
        <v>101</v>
      </c>
      <c r="G3159" s="23">
        <v>23928</v>
      </c>
      <c r="H3159" s="23">
        <v>53258</v>
      </c>
      <c r="I3159" s="45">
        <v>182338</v>
      </c>
      <c r="J3159" s="25">
        <v>0.99419999999999997</v>
      </c>
      <c r="K3159" s="25"/>
      <c r="L3159" s="25">
        <v>0</v>
      </c>
      <c r="M3159" s="25">
        <v>4.7800000000000002E-2</v>
      </c>
    </row>
    <row r="3160" spans="1:13">
      <c r="A3160" s="82" t="s">
        <v>140</v>
      </c>
      <c r="B3160" s="13" t="s">
        <v>75</v>
      </c>
      <c r="C3160" s="13" t="s">
        <v>63</v>
      </c>
      <c r="D3160" s="13">
        <v>2016</v>
      </c>
      <c r="E3160" s="13">
        <v>2016</v>
      </c>
      <c r="F3160" s="13" t="s">
        <v>101</v>
      </c>
      <c r="G3160" s="23">
        <v>3648</v>
      </c>
      <c r="H3160" s="23">
        <v>7479</v>
      </c>
      <c r="I3160" s="45">
        <v>32790</v>
      </c>
      <c r="J3160" s="25">
        <v>0.99170000000000003</v>
      </c>
      <c r="K3160" s="25"/>
      <c r="L3160" s="25">
        <v>0.253</v>
      </c>
      <c r="M3160" s="25">
        <v>5.1999999999999998E-2</v>
      </c>
    </row>
    <row r="3161" spans="1:13">
      <c r="A3161" s="82" t="s">
        <v>141</v>
      </c>
      <c r="B3161" s="13" t="s">
        <v>75</v>
      </c>
      <c r="C3161" s="13" t="s">
        <v>63</v>
      </c>
      <c r="D3161" s="13">
        <v>2016</v>
      </c>
      <c r="E3161" s="13">
        <v>2016</v>
      </c>
      <c r="F3161" s="13" t="s">
        <v>101</v>
      </c>
      <c r="G3161" s="23">
        <v>4393</v>
      </c>
      <c r="H3161" s="23">
        <v>7801</v>
      </c>
      <c r="I3161" s="45">
        <v>25853</v>
      </c>
      <c r="J3161" s="25">
        <v>0.93330000000000002</v>
      </c>
      <c r="K3161" s="25"/>
      <c r="L3161" s="25">
        <v>0.253</v>
      </c>
      <c r="M3161" s="25">
        <v>5.1999999999999998E-2</v>
      </c>
    </row>
    <row r="3162" spans="1:13">
      <c r="A3162" s="82" t="s">
        <v>142</v>
      </c>
      <c r="B3162" s="13" t="s">
        <v>74</v>
      </c>
      <c r="C3162" s="13" t="s">
        <v>63</v>
      </c>
      <c r="D3162" s="13">
        <v>2016</v>
      </c>
      <c r="E3162" s="13">
        <v>2016</v>
      </c>
      <c r="F3162" s="13" t="s">
        <v>101</v>
      </c>
      <c r="G3162" s="23">
        <v>123829</v>
      </c>
      <c r="H3162" s="23">
        <v>254320</v>
      </c>
      <c r="I3162" s="45">
        <v>908737</v>
      </c>
      <c r="J3162" s="25">
        <v>0.98329999999999995</v>
      </c>
      <c r="K3162" s="25"/>
      <c r="L3162" s="25">
        <v>0.38900000000000001</v>
      </c>
      <c r="M3162" s="25">
        <v>5.7200000000000001E-2</v>
      </c>
    </row>
    <row r="3163" spans="1:13">
      <c r="A3163" s="82" t="s">
        <v>143</v>
      </c>
      <c r="B3163" s="13" t="s">
        <v>74</v>
      </c>
      <c r="C3163" s="13" t="s">
        <v>63</v>
      </c>
      <c r="D3163" s="13">
        <v>2016</v>
      </c>
      <c r="E3163" s="13">
        <v>2016</v>
      </c>
      <c r="F3163" s="13" t="s">
        <v>101</v>
      </c>
      <c r="G3163" s="23">
        <v>9370</v>
      </c>
      <c r="H3163" s="23">
        <v>17689</v>
      </c>
      <c r="I3163" s="45">
        <v>64146</v>
      </c>
      <c r="J3163" s="25">
        <v>0.97789999999999999</v>
      </c>
      <c r="K3163" s="25"/>
      <c r="L3163" s="25">
        <v>0.253</v>
      </c>
      <c r="M3163" s="25">
        <v>5.1999999999999998E-2</v>
      </c>
    </row>
    <row r="3164" spans="1:13">
      <c r="A3164" s="82" t="s">
        <v>144</v>
      </c>
      <c r="B3164" s="13" t="s">
        <v>75</v>
      </c>
      <c r="C3164" s="13" t="s">
        <v>63</v>
      </c>
      <c r="D3164" s="13">
        <v>2016</v>
      </c>
      <c r="E3164" s="13">
        <v>2016</v>
      </c>
      <c r="F3164" s="13" t="s">
        <v>101</v>
      </c>
      <c r="G3164" s="23">
        <v>1170</v>
      </c>
      <c r="H3164" s="23">
        <v>2165</v>
      </c>
      <c r="I3164" s="45">
        <v>6217</v>
      </c>
      <c r="J3164" s="25">
        <v>1</v>
      </c>
      <c r="K3164" s="25"/>
      <c r="L3164" s="25">
        <v>0.253</v>
      </c>
      <c r="M3164" s="25">
        <v>5.1999999999999998E-2</v>
      </c>
    </row>
    <row r="3165" spans="1:13">
      <c r="A3165" s="82" t="s">
        <v>145</v>
      </c>
      <c r="B3165" s="13" t="s">
        <v>75</v>
      </c>
      <c r="C3165" s="13" t="s">
        <v>63</v>
      </c>
      <c r="D3165" s="13">
        <v>2016</v>
      </c>
      <c r="E3165" s="13">
        <v>2016</v>
      </c>
      <c r="F3165" s="13" t="s">
        <v>101</v>
      </c>
      <c r="G3165" s="23">
        <v>128980</v>
      </c>
      <c r="H3165" s="23">
        <v>286994</v>
      </c>
      <c r="I3165" s="45">
        <v>838343</v>
      </c>
      <c r="J3165" s="25">
        <v>0.996</v>
      </c>
      <c r="K3165" s="25"/>
      <c r="L3165" s="25">
        <v>0.21199999999999999</v>
      </c>
      <c r="M3165" s="25">
        <v>0.04</v>
      </c>
    </row>
    <row r="3166" spans="1:13">
      <c r="A3166" s="82" t="s">
        <v>146</v>
      </c>
      <c r="B3166" s="13" t="s">
        <v>74</v>
      </c>
      <c r="C3166" s="13" t="s">
        <v>63</v>
      </c>
      <c r="D3166" s="13">
        <v>2016</v>
      </c>
      <c r="E3166" s="13">
        <v>2016</v>
      </c>
      <c r="F3166" s="13" t="s">
        <v>101</v>
      </c>
      <c r="G3166" s="23">
        <v>103205</v>
      </c>
      <c r="H3166" s="23">
        <v>215024</v>
      </c>
      <c r="I3166" s="45">
        <v>558803</v>
      </c>
      <c r="J3166" s="25">
        <v>0.9909</v>
      </c>
      <c r="K3166" s="25"/>
      <c r="L3166" s="25">
        <v>0.438</v>
      </c>
      <c r="M3166" s="25">
        <v>3.6799999999999999E-2</v>
      </c>
    </row>
    <row r="3167" spans="1:13">
      <c r="A3167" s="82" t="s">
        <v>147</v>
      </c>
      <c r="B3167" s="13" t="s">
        <v>75</v>
      </c>
      <c r="C3167" s="13" t="s">
        <v>63</v>
      </c>
      <c r="D3167" s="13">
        <v>2016</v>
      </c>
      <c r="E3167" s="13">
        <v>2016</v>
      </c>
      <c r="F3167" s="13" t="s">
        <v>101</v>
      </c>
      <c r="G3167" s="23">
        <v>2631</v>
      </c>
      <c r="H3167" s="23">
        <v>5771</v>
      </c>
      <c r="I3167" s="45">
        <v>18868</v>
      </c>
      <c r="J3167" s="25">
        <v>0.91920000000000002</v>
      </c>
      <c r="K3167" s="25"/>
      <c r="L3167" s="25">
        <v>0.253</v>
      </c>
      <c r="M3167" s="25">
        <v>5.1999999999999998E-2</v>
      </c>
    </row>
    <row r="3168" spans="1:13">
      <c r="A3168" s="82" t="s">
        <v>148</v>
      </c>
      <c r="B3168" s="13" t="s">
        <v>75</v>
      </c>
      <c r="C3168" s="13" t="s">
        <v>63</v>
      </c>
      <c r="D3168" s="13">
        <v>2016</v>
      </c>
      <c r="E3168" s="13">
        <v>2016</v>
      </c>
      <c r="F3168" s="13" t="s">
        <v>101</v>
      </c>
      <c r="G3168" s="23">
        <v>179412</v>
      </c>
      <c r="H3168" s="23">
        <v>392057</v>
      </c>
      <c r="I3168" s="45">
        <v>871071</v>
      </c>
      <c r="J3168" s="25">
        <v>0.99590000000000001</v>
      </c>
      <c r="K3168" s="25"/>
      <c r="L3168" s="25">
        <v>0.27300000000000002</v>
      </c>
      <c r="M3168" s="25">
        <v>1.78E-2</v>
      </c>
    </row>
    <row r="3169" spans="1:13">
      <c r="A3169" s="82" t="s">
        <v>149</v>
      </c>
      <c r="B3169" s="13" t="s">
        <v>74</v>
      </c>
      <c r="C3169" s="13" t="s">
        <v>63</v>
      </c>
      <c r="D3169" s="13">
        <v>2016</v>
      </c>
      <c r="E3169" s="13">
        <v>2016</v>
      </c>
      <c r="F3169" s="13" t="s">
        <v>101</v>
      </c>
      <c r="G3169" s="23">
        <v>143206</v>
      </c>
      <c r="H3169" s="23">
        <v>287527</v>
      </c>
      <c r="I3169" s="45">
        <v>903813</v>
      </c>
      <c r="J3169" s="25">
        <v>0.9627</v>
      </c>
      <c r="K3169" s="25"/>
      <c r="L3169" s="25">
        <v>0.4</v>
      </c>
      <c r="M3169" s="25">
        <v>2.75E-2</v>
      </c>
    </row>
    <row r="3170" spans="1:13">
      <c r="A3170" s="82" t="s">
        <v>150</v>
      </c>
      <c r="B3170" s="13" t="s">
        <v>74</v>
      </c>
      <c r="C3170" s="13" t="s">
        <v>63</v>
      </c>
      <c r="D3170" s="13">
        <v>2016</v>
      </c>
      <c r="E3170" s="13">
        <v>2016</v>
      </c>
      <c r="F3170" s="13" t="s">
        <v>101</v>
      </c>
      <c r="G3170" s="23">
        <v>35098</v>
      </c>
      <c r="H3170" s="23">
        <v>52974</v>
      </c>
      <c r="I3170" s="45">
        <v>225053</v>
      </c>
      <c r="J3170" s="25">
        <v>0.97160000000000002</v>
      </c>
      <c r="K3170" s="25"/>
      <c r="L3170" s="25">
        <v>0.66700000000000004</v>
      </c>
      <c r="M3170" s="25">
        <v>5.7299999999999997E-2</v>
      </c>
    </row>
    <row r="3171" spans="1:13">
      <c r="A3171" s="82" t="s">
        <v>151</v>
      </c>
      <c r="B3171" s="13" t="s">
        <v>75</v>
      </c>
      <c r="C3171" s="13" t="s">
        <v>63</v>
      </c>
      <c r="D3171" s="13">
        <v>2016</v>
      </c>
      <c r="E3171" s="13">
        <v>2016</v>
      </c>
      <c r="F3171" s="13" t="s">
        <v>101</v>
      </c>
      <c r="G3171" s="23">
        <v>52280</v>
      </c>
      <c r="H3171" s="23">
        <v>117622</v>
      </c>
      <c r="I3171" s="45">
        <v>298350</v>
      </c>
      <c r="J3171" s="25">
        <v>0.98229999999999995</v>
      </c>
      <c r="K3171" s="25"/>
      <c r="L3171" s="25">
        <v>0.2</v>
      </c>
      <c r="M3171" s="25">
        <v>3.0200000000000001E-2</v>
      </c>
    </row>
    <row r="3172" spans="1:13">
      <c r="A3172" s="82" t="s">
        <v>152</v>
      </c>
      <c r="B3172" s="13" t="s">
        <v>74</v>
      </c>
      <c r="C3172" s="13" t="s">
        <v>63</v>
      </c>
      <c r="D3172" s="13">
        <v>2016</v>
      </c>
      <c r="E3172" s="13">
        <v>2016</v>
      </c>
      <c r="F3172" s="13" t="s">
        <v>101</v>
      </c>
      <c r="G3172" s="23">
        <v>10126</v>
      </c>
      <c r="H3172" s="23">
        <v>18383</v>
      </c>
      <c r="I3172" s="45">
        <v>62215</v>
      </c>
      <c r="J3172" s="25">
        <v>0.96879999999999999</v>
      </c>
      <c r="K3172" s="25"/>
      <c r="L3172" s="25">
        <v>0.253</v>
      </c>
      <c r="M3172" s="25">
        <v>5.1999999999999998E-2</v>
      </c>
    </row>
    <row r="3173" spans="1:13">
      <c r="A3173" s="82" t="s">
        <v>153</v>
      </c>
      <c r="B3173" s="13" t="s">
        <v>74</v>
      </c>
      <c r="C3173" s="13" t="s">
        <v>63</v>
      </c>
      <c r="D3173" s="13">
        <v>2016</v>
      </c>
      <c r="E3173" s="13">
        <v>2016</v>
      </c>
      <c r="F3173" s="13" t="s">
        <v>101</v>
      </c>
      <c r="G3173" s="23">
        <v>15418</v>
      </c>
      <c r="H3173" s="23">
        <v>29838</v>
      </c>
      <c r="I3173" s="45">
        <v>157737</v>
      </c>
      <c r="J3173" s="25">
        <v>0.96050000000000002</v>
      </c>
      <c r="K3173" s="25"/>
      <c r="L3173" s="25">
        <v>0.253</v>
      </c>
      <c r="M3173" s="25">
        <v>5.1999999999999998E-2</v>
      </c>
    </row>
    <row r="3174" spans="1:13">
      <c r="A3174" s="82" t="s">
        <v>154</v>
      </c>
      <c r="B3174" s="13" t="s">
        <v>74</v>
      </c>
      <c r="C3174" s="13" t="s">
        <v>63</v>
      </c>
      <c r="D3174" s="13">
        <v>2016</v>
      </c>
      <c r="E3174" s="13">
        <v>2016</v>
      </c>
      <c r="F3174" s="13" t="s">
        <v>101</v>
      </c>
      <c r="G3174" s="23">
        <v>18910</v>
      </c>
      <c r="H3174" s="23">
        <v>39387</v>
      </c>
      <c r="I3174" s="45">
        <v>145324</v>
      </c>
      <c r="J3174" s="25">
        <v>0.97089999999999999</v>
      </c>
      <c r="K3174" s="25"/>
      <c r="L3174" s="25">
        <v>0.253</v>
      </c>
      <c r="M3174" s="25">
        <v>5.1999999999999998E-2</v>
      </c>
    </row>
    <row r="3175" spans="1:13">
      <c r="A3175" s="82" t="s">
        <v>155</v>
      </c>
      <c r="B3175" s="13" t="s">
        <v>74</v>
      </c>
      <c r="C3175" s="13" t="s">
        <v>63</v>
      </c>
      <c r="D3175" s="13">
        <v>2016</v>
      </c>
      <c r="E3175" s="13">
        <v>2016</v>
      </c>
      <c r="F3175" s="13" t="s">
        <v>101</v>
      </c>
      <c r="G3175" s="23">
        <v>53549</v>
      </c>
      <c r="H3175" s="23">
        <v>105027</v>
      </c>
      <c r="I3175" s="45">
        <v>449642</v>
      </c>
      <c r="J3175" s="25">
        <v>0.99399999999999999</v>
      </c>
      <c r="K3175" s="25"/>
      <c r="L3175" s="25">
        <v>0.25</v>
      </c>
      <c r="M3175" s="25">
        <v>4.4299999999999999E-2</v>
      </c>
    </row>
    <row r="3176" spans="1:13">
      <c r="A3176" s="82" t="s">
        <v>156</v>
      </c>
      <c r="B3176" s="13" t="s">
        <v>74</v>
      </c>
      <c r="C3176" s="13" t="s">
        <v>63</v>
      </c>
      <c r="D3176" s="13">
        <v>2016</v>
      </c>
      <c r="E3176" s="13">
        <v>2016</v>
      </c>
      <c r="F3176" s="13" t="s">
        <v>101</v>
      </c>
      <c r="G3176" s="23">
        <v>14929</v>
      </c>
      <c r="H3176" s="23">
        <v>27325</v>
      </c>
      <c r="I3176" s="45">
        <v>80537</v>
      </c>
      <c r="J3176" s="25">
        <v>0.95279999999999998</v>
      </c>
      <c r="K3176" s="25"/>
      <c r="L3176" s="25">
        <v>0.253</v>
      </c>
      <c r="M3176" s="25">
        <v>5.1999999999999998E-2</v>
      </c>
    </row>
    <row r="3177" spans="1:13">
      <c r="A3177" s="82" t="s">
        <v>157</v>
      </c>
      <c r="B3177" s="13" t="s">
        <v>75</v>
      </c>
      <c r="C3177" s="13" t="s">
        <v>63</v>
      </c>
      <c r="D3177" s="13">
        <v>2016</v>
      </c>
      <c r="E3177" s="13">
        <v>2016</v>
      </c>
      <c r="F3177" s="13" t="s">
        <v>101</v>
      </c>
      <c r="G3177" s="23">
        <v>13015</v>
      </c>
      <c r="H3177" s="23">
        <v>24486</v>
      </c>
      <c r="I3177" s="45">
        <v>66000</v>
      </c>
      <c r="J3177" s="25">
        <v>0.96250000000000002</v>
      </c>
      <c r="K3177" s="25"/>
      <c r="L3177" s="25">
        <v>0.253</v>
      </c>
      <c r="M3177" s="25">
        <v>5.1999999999999998E-2</v>
      </c>
    </row>
    <row r="3178" spans="1:13">
      <c r="A3178" s="82" t="s">
        <v>158</v>
      </c>
      <c r="B3178" s="13" t="s">
        <v>75</v>
      </c>
      <c r="C3178" s="13" t="s">
        <v>63</v>
      </c>
      <c r="D3178" s="13">
        <v>2016</v>
      </c>
      <c r="E3178" s="13">
        <v>2016</v>
      </c>
      <c r="F3178" s="13" t="s">
        <v>101</v>
      </c>
      <c r="G3178" s="23">
        <v>159</v>
      </c>
      <c r="H3178" s="23">
        <v>270</v>
      </c>
      <c r="I3178" s="45">
        <v>805</v>
      </c>
      <c r="J3178" s="25">
        <v>1</v>
      </c>
      <c r="K3178" s="25"/>
      <c r="L3178" s="25">
        <v>0.253</v>
      </c>
      <c r="M3178" s="25">
        <v>5.1999999999999998E-2</v>
      </c>
    </row>
    <row r="3179" spans="1:13">
      <c r="A3179" s="82" t="s">
        <v>159</v>
      </c>
      <c r="B3179" s="13" t="s">
        <v>75</v>
      </c>
      <c r="C3179" s="13" t="s">
        <v>63</v>
      </c>
      <c r="D3179" s="13">
        <v>2016</v>
      </c>
      <c r="E3179" s="13">
        <v>2016</v>
      </c>
      <c r="F3179" s="13" t="s">
        <v>101</v>
      </c>
      <c r="G3179" s="23">
        <v>3227</v>
      </c>
      <c r="H3179" s="23">
        <v>6775</v>
      </c>
      <c r="I3179" s="45">
        <v>18339</v>
      </c>
      <c r="J3179" s="25">
        <v>0.91110000000000002</v>
      </c>
      <c r="K3179" s="25"/>
      <c r="L3179" s="25">
        <v>0.253</v>
      </c>
      <c r="M3179" s="25">
        <v>5.1999999999999998E-2</v>
      </c>
    </row>
    <row r="3180" spans="1:13">
      <c r="A3180" s="82" t="s">
        <v>160</v>
      </c>
      <c r="B3180" s="13" t="s">
        <v>74</v>
      </c>
      <c r="C3180" s="13" t="s">
        <v>63</v>
      </c>
      <c r="D3180" s="13">
        <v>2016</v>
      </c>
      <c r="E3180" s="13">
        <v>2016</v>
      </c>
      <c r="F3180" s="13" t="s">
        <v>101</v>
      </c>
      <c r="G3180" s="23">
        <v>22742</v>
      </c>
      <c r="H3180" s="23">
        <v>42755</v>
      </c>
      <c r="I3180" s="45">
        <v>124820</v>
      </c>
      <c r="J3180" s="25">
        <v>0.96879999999999999</v>
      </c>
      <c r="K3180" s="25"/>
      <c r="L3180" s="25">
        <v>0.14299999999999999</v>
      </c>
      <c r="M3180" s="25">
        <v>1.95E-2</v>
      </c>
    </row>
    <row r="3181" spans="1:13">
      <c r="A3181" s="82" t="s">
        <v>161</v>
      </c>
      <c r="B3181" s="13" t="s">
        <v>74</v>
      </c>
      <c r="C3181" s="13" t="s">
        <v>63</v>
      </c>
      <c r="D3181" s="13">
        <v>2016</v>
      </c>
      <c r="E3181" s="13">
        <v>2016</v>
      </c>
      <c r="F3181" s="13" t="s">
        <v>101</v>
      </c>
      <c r="G3181" s="23">
        <v>19340</v>
      </c>
      <c r="H3181" s="23">
        <v>34281</v>
      </c>
      <c r="I3181" s="45">
        <v>128390</v>
      </c>
      <c r="J3181" s="25">
        <v>0.90300000000000002</v>
      </c>
      <c r="K3181" s="25"/>
      <c r="L3181" s="25">
        <v>0.253</v>
      </c>
      <c r="M3181" s="25">
        <v>5.1999999999999998E-2</v>
      </c>
    </row>
    <row r="3182" spans="1:13">
      <c r="A3182" s="82" t="s">
        <v>162</v>
      </c>
      <c r="B3182" s="13" t="s">
        <v>75</v>
      </c>
      <c r="C3182" s="13" t="s">
        <v>63</v>
      </c>
      <c r="D3182" s="13">
        <v>2016</v>
      </c>
      <c r="E3182" s="13">
        <v>2016</v>
      </c>
      <c r="F3182" s="13" t="s">
        <v>101</v>
      </c>
      <c r="G3182" s="23">
        <v>42356</v>
      </c>
      <c r="H3182" s="23">
        <v>88836</v>
      </c>
      <c r="I3182" s="45">
        <v>242569</v>
      </c>
      <c r="J3182" s="25">
        <v>0.98240000000000005</v>
      </c>
      <c r="K3182" s="25"/>
      <c r="L3182" s="25">
        <v>0.2</v>
      </c>
      <c r="M3182" s="25">
        <v>2.58E-2</v>
      </c>
    </row>
    <row r="3183" spans="1:13">
      <c r="A3183" s="82" t="s">
        <v>163</v>
      </c>
      <c r="B3183" s="13" t="s">
        <v>75</v>
      </c>
      <c r="C3183" s="13" t="s">
        <v>63</v>
      </c>
      <c r="D3183" s="13">
        <v>2016</v>
      </c>
      <c r="E3183" s="13">
        <v>2016</v>
      </c>
      <c r="F3183" s="13" t="s">
        <v>101</v>
      </c>
      <c r="G3183" s="23">
        <v>5878</v>
      </c>
      <c r="H3183" s="23">
        <v>13455</v>
      </c>
      <c r="I3183" s="45">
        <v>42313</v>
      </c>
      <c r="J3183" s="25">
        <v>0.98</v>
      </c>
      <c r="K3183" s="25"/>
      <c r="L3183" s="25">
        <v>0.253</v>
      </c>
      <c r="M3183" s="25">
        <v>5.1999999999999998E-2</v>
      </c>
    </row>
    <row r="3184" spans="1:13">
      <c r="A3184" s="82" t="s">
        <v>164</v>
      </c>
      <c r="B3184" s="13" t="s">
        <v>75</v>
      </c>
      <c r="C3184" s="13" t="s">
        <v>63</v>
      </c>
      <c r="D3184" s="13">
        <v>2016</v>
      </c>
      <c r="E3184" s="13">
        <v>2016</v>
      </c>
      <c r="F3184" s="13" t="s">
        <v>101</v>
      </c>
      <c r="G3184" s="23">
        <v>4666</v>
      </c>
      <c r="H3184" s="23">
        <v>10176</v>
      </c>
      <c r="I3184" s="45">
        <v>27615</v>
      </c>
      <c r="J3184" s="25">
        <v>0.94689999999999996</v>
      </c>
      <c r="K3184" s="25"/>
      <c r="L3184" s="25">
        <v>0.253</v>
      </c>
      <c r="M3184" s="25">
        <v>5.1999999999999998E-2</v>
      </c>
    </row>
    <row r="3185" spans="1:30">
      <c r="A3185" s="82" t="s">
        <v>165</v>
      </c>
      <c r="B3185" s="13" t="s">
        <v>75</v>
      </c>
      <c r="C3185" s="13" t="s">
        <v>63</v>
      </c>
      <c r="D3185" s="13">
        <v>2016</v>
      </c>
      <c r="E3185" s="13">
        <v>2016</v>
      </c>
      <c r="F3185" s="13" t="s">
        <v>101</v>
      </c>
      <c r="G3185" s="23">
        <v>1004</v>
      </c>
      <c r="H3185" s="23">
        <v>1756</v>
      </c>
      <c r="I3185" s="45">
        <v>4890</v>
      </c>
      <c r="J3185" s="25">
        <v>0.9778</v>
      </c>
      <c r="K3185" s="25"/>
      <c r="L3185" s="25">
        <v>0.253</v>
      </c>
      <c r="M3185" s="25">
        <v>5.1999999999999998E-2</v>
      </c>
    </row>
    <row r="3186" spans="1:30">
      <c r="A3186" s="82" t="s">
        <v>166</v>
      </c>
      <c r="B3186" s="13" t="s">
        <v>74</v>
      </c>
      <c r="C3186" s="13" t="s">
        <v>63</v>
      </c>
      <c r="D3186" s="13">
        <v>2016</v>
      </c>
      <c r="E3186" s="13">
        <v>2016</v>
      </c>
      <c r="F3186" s="13" t="s">
        <v>101</v>
      </c>
      <c r="G3186" s="23">
        <v>52800</v>
      </c>
      <c r="H3186" s="23">
        <v>123625</v>
      </c>
      <c r="I3186" s="45">
        <v>258044</v>
      </c>
      <c r="J3186" s="25">
        <v>0.997</v>
      </c>
      <c r="K3186" s="25"/>
      <c r="L3186" s="25">
        <v>8.3000000000000004E-2</v>
      </c>
      <c r="M3186" s="25">
        <v>4.1200000000000001E-2</v>
      </c>
    </row>
    <row r="3187" spans="1:30">
      <c r="A3187" s="82" t="s">
        <v>167</v>
      </c>
      <c r="B3187" s="13" t="s">
        <v>75</v>
      </c>
      <c r="C3187" s="13" t="s">
        <v>63</v>
      </c>
      <c r="D3187" s="13">
        <v>2016</v>
      </c>
      <c r="E3187" s="13">
        <v>2016</v>
      </c>
      <c r="F3187" s="13" t="s">
        <v>101</v>
      </c>
      <c r="G3187" s="23">
        <v>3178</v>
      </c>
      <c r="H3187" s="23">
        <v>5458</v>
      </c>
      <c r="I3187" s="45">
        <v>14475</v>
      </c>
      <c r="J3187" s="25">
        <v>0.98609999999999998</v>
      </c>
      <c r="K3187" s="25"/>
      <c r="L3187" s="25">
        <v>0.253</v>
      </c>
      <c r="M3187" s="25">
        <v>5.1999999999999998E-2</v>
      </c>
    </row>
    <row r="3188" spans="1:30">
      <c r="A3188" s="82" t="s">
        <v>168</v>
      </c>
      <c r="B3188" s="13" t="s">
        <v>74</v>
      </c>
      <c r="C3188" s="13" t="s">
        <v>63</v>
      </c>
      <c r="D3188" s="13">
        <v>2016</v>
      </c>
      <c r="E3188" s="13">
        <v>2016</v>
      </c>
      <c r="F3188" s="13" t="s">
        <v>101</v>
      </c>
      <c r="G3188" s="23">
        <v>37622</v>
      </c>
      <c r="H3188" s="23">
        <v>75291</v>
      </c>
      <c r="I3188" s="45">
        <v>240973</v>
      </c>
      <c r="J3188" s="25">
        <v>0.98829999999999996</v>
      </c>
      <c r="K3188" s="25"/>
      <c r="L3188" s="25">
        <v>0.36399999999999999</v>
      </c>
      <c r="M3188" s="25">
        <v>6.0999999999999999E-2</v>
      </c>
    </row>
    <row r="3189" spans="1:30">
      <c r="A3189" s="82" t="s">
        <v>169</v>
      </c>
      <c r="B3189" s="13" t="s">
        <v>74</v>
      </c>
      <c r="C3189" s="13" t="s">
        <v>63</v>
      </c>
      <c r="D3189" s="13">
        <v>2016</v>
      </c>
      <c r="E3189" s="13">
        <v>2016</v>
      </c>
      <c r="F3189" s="13" t="s">
        <v>101</v>
      </c>
      <c r="G3189" s="23">
        <v>10856</v>
      </c>
      <c r="H3189" s="23">
        <v>21205</v>
      </c>
      <c r="I3189" s="45">
        <v>59444</v>
      </c>
      <c r="J3189" s="25">
        <v>0.97130000000000005</v>
      </c>
      <c r="K3189" s="25"/>
      <c r="L3189" s="25">
        <v>0.253</v>
      </c>
      <c r="M3189" s="25">
        <v>5.1999999999999998E-2</v>
      </c>
    </row>
    <row r="3190" spans="1:30">
      <c r="A3190" s="82" t="s">
        <v>170</v>
      </c>
      <c r="B3190" s="13" t="s">
        <v>75</v>
      </c>
      <c r="C3190" s="13" t="s">
        <v>63</v>
      </c>
      <c r="D3190" s="13">
        <v>2016</v>
      </c>
      <c r="E3190" s="13">
        <v>2016</v>
      </c>
      <c r="F3190" s="13" t="s">
        <v>101</v>
      </c>
      <c r="G3190" s="23">
        <v>6272</v>
      </c>
      <c r="H3190" s="23">
        <v>13529</v>
      </c>
      <c r="I3190" s="45">
        <v>32506</v>
      </c>
      <c r="J3190" s="25">
        <v>0.99590000000000001</v>
      </c>
      <c r="K3190" s="25"/>
      <c r="L3190" s="25">
        <v>0.253</v>
      </c>
      <c r="M3190" s="25">
        <v>5.1999999999999998E-2</v>
      </c>
    </row>
    <row r="3191" spans="1:30">
      <c r="A3191" s="48" t="s">
        <v>276</v>
      </c>
      <c r="B3191" s="13" t="s">
        <v>66</v>
      </c>
      <c r="C3191" s="13" t="s">
        <v>184</v>
      </c>
      <c r="D3191" s="13">
        <v>2016</v>
      </c>
      <c r="E3191" s="13">
        <v>2016</v>
      </c>
      <c r="F3191" s="13" t="s">
        <v>101</v>
      </c>
      <c r="G3191" s="110"/>
      <c r="H3191" s="110"/>
      <c r="I3191" s="110"/>
      <c r="J3191" s="111"/>
      <c r="K3191" s="111"/>
      <c r="L3191" s="25">
        <v>0.254</v>
      </c>
      <c r="M3191" s="25">
        <v>5.3999999999999999E-2</v>
      </c>
    </row>
    <row r="3192" spans="1:30">
      <c r="A3192" s="48" t="s">
        <v>171</v>
      </c>
      <c r="B3192" s="13" t="s">
        <v>66</v>
      </c>
      <c r="C3192" s="13" t="s">
        <v>184</v>
      </c>
      <c r="D3192" s="13">
        <v>2016</v>
      </c>
      <c r="E3192" s="13">
        <v>2016</v>
      </c>
      <c r="F3192" s="13" t="s">
        <v>101</v>
      </c>
      <c r="G3192" s="23">
        <v>2098623</v>
      </c>
      <c r="H3192" s="23">
        <v>4335244</v>
      </c>
      <c r="I3192" s="45">
        <v>13626462</v>
      </c>
      <c r="J3192" s="25">
        <v>0.97319999999999995</v>
      </c>
      <c r="K3192" s="25"/>
      <c r="L3192" s="25">
        <v>0.372</v>
      </c>
      <c r="M3192" s="25">
        <v>6.1800000000000001E-2</v>
      </c>
      <c r="N3192" s="13"/>
      <c r="O3192" s="13"/>
      <c r="P3192" s="13"/>
      <c r="Q3192" s="13"/>
      <c r="R3192" s="13"/>
      <c r="S3192" s="13"/>
      <c r="T3192" s="13"/>
      <c r="U3192" s="13"/>
      <c r="V3192" s="13"/>
      <c r="W3192" s="13"/>
      <c r="X3192" s="13"/>
      <c r="Y3192" s="13"/>
      <c r="Z3192" s="13"/>
      <c r="AA3192" s="13"/>
      <c r="AB3192" s="13"/>
      <c r="AC3192" s="13"/>
      <c r="AD3192" s="13"/>
    </row>
    <row r="3193" spans="1:30">
      <c r="A3193" s="48" t="s">
        <v>172</v>
      </c>
      <c r="B3193" s="13" t="s">
        <v>74</v>
      </c>
      <c r="C3193" s="13" t="s">
        <v>184</v>
      </c>
      <c r="D3193" s="13">
        <v>2016</v>
      </c>
      <c r="E3193" s="13">
        <v>2016</v>
      </c>
      <c r="F3193" s="13" t="s">
        <v>101</v>
      </c>
      <c r="G3193" s="23">
        <v>61033</v>
      </c>
      <c r="H3193" s="23">
        <v>116621</v>
      </c>
      <c r="I3193" s="45">
        <v>437273</v>
      </c>
      <c r="J3193" s="25">
        <v>0.97829999999999995</v>
      </c>
      <c r="K3193" s="25"/>
      <c r="L3193" s="25">
        <v>0.42099999999999999</v>
      </c>
      <c r="M3193" s="25">
        <v>6.08E-2</v>
      </c>
    </row>
    <row r="3194" spans="1:30">
      <c r="A3194" s="48" t="s">
        <v>173</v>
      </c>
      <c r="B3194" s="13" t="s">
        <v>75</v>
      </c>
      <c r="C3194" s="13" t="s">
        <v>184</v>
      </c>
      <c r="D3194" s="13">
        <v>2016</v>
      </c>
      <c r="E3194" s="13">
        <v>2016</v>
      </c>
      <c r="F3194" s="13" t="s">
        <v>101</v>
      </c>
      <c r="G3194" s="23">
        <v>91</v>
      </c>
      <c r="H3194" s="23">
        <v>147</v>
      </c>
      <c r="I3194" s="45">
        <v>347</v>
      </c>
      <c r="J3194" s="25">
        <v>1</v>
      </c>
      <c r="K3194" s="25"/>
      <c r="L3194" s="25">
        <v>0.25800000000000001</v>
      </c>
      <c r="M3194" s="25">
        <v>5.7299999999999997E-2</v>
      </c>
    </row>
    <row r="3195" spans="1:30">
      <c r="A3195" s="48" t="s">
        <v>174</v>
      </c>
      <c r="B3195" s="13" t="s">
        <v>75</v>
      </c>
      <c r="C3195" s="13" t="s">
        <v>184</v>
      </c>
      <c r="D3195" s="13">
        <v>2016</v>
      </c>
      <c r="E3195" s="13">
        <v>2016</v>
      </c>
      <c r="F3195" s="13" t="s">
        <v>101</v>
      </c>
      <c r="G3195" s="23">
        <v>1784</v>
      </c>
      <c r="H3195" s="23">
        <v>3372</v>
      </c>
      <c r="I3195" s="45">
        <v>8310</v>
      </c>
      <c r="J3195" s="25">
        <v>0.98839999999999995</v>
      </c>
      <c r="K3195" s="25"/>
      <c r="L3195" s="25">
        <v>0.25800000000000001</v>
      </c>
      <c r="M3195" s="25">
        <v>5.7299999999999997E-2</v>
      </c>
    </row>
    <row r="3196" spans="1:30">
      <c r="A3196" s="48" t="s">
        <v>175</v>
      </c>
      <c r="B3196" s="13" t="s">
        <v>75</v>
      </c>
      <c r="C3196" s="13" t="s">
        <v>184</v>
      </c>
      <c r="D3196" s="13">
        <v>2016</v>
      </c>
      <c r="E3196" s="13">
        <v>2016</v>
      </c>
      <c r="F3196" s="13" t="s">
        <v>101</v>
      </c>
      <c r="G3196" s="23">
        <v>17112</v>
      </c>
      <c r="H3196" s="23">
        <v>32351</v>
      </c>
      <c r="I3196" s="45">
        <v>83190</v>
      </c>
      <c r="J3196" s="25">
        <v>0.95399999999999996</v>
      </c>
      <c r="K3196" s="25"/>
      <c r="L3196" s="25">
        <v>0.25800000000000001</v>
      </c>
      <c r="M3196" s="25">
        <v>5.7299999999999997E-2</v>
      </c>
    </row>
    <row r="3197" spans="1:30">
      <c r="A3197" s="48" t="s">
        <v>176</v>
      </c>
      <c r="B3197" s="13" t="s">
        <v>75</v>
      </c>
      <c r="C3197" s="13" t="s">
        <v>184</v>
      </c>
      <c r="D3197" s="13">
        <v>2016</v>
      </c>
      <c r="E3197" s="13">
        <v>2016</v>
      </c>
      <c r="F3197" s="13" t="s">
        <v>101</v>
      </c>
      <c r="G3197" s="23">
        <v>2809</v>
      </c>
      <c r="H3197" s="23">
        <v>5194</v>
      </c>
      <c r="I3197" s="45">
        <v>12233</v>
      </c>
      <c r="J3197" s="25">
        <v>0.97760000000000002</v>
      </c>
      <c r="K3197" s="25"/>
      <c r="L3197" s="25">
        <v>0.25800000000000001</v>
      </c>
      <c r="M3197" s="25">
        <v>5.7299999999999997E-2</v>
      </c>
    </row>
    <row r="3198" spans="1:30">
      <c r="A3198" s="48" t="s">
        <v>177</v>
      </c>
      <c r="B3198" s="13" t="s">
        <v>75</v>
      </c>
      <c r="C3198" s="13" t="s">
        <v>184</v>
      </c>
      <c r="D3198" s="13">
        <v>2016</v>
      </c>
      <c r="E3198" s="13">
        <v>2016</v>
      </c>
      <c r="F3198" s="13" t="s">
        <v>101</v>
      </c>
      <c r="G3198" s="23">
        <v>638</v>
      </c>
      <c r="H3198" s="23">
        <v>1441</v>
      </c>
      <c r="I3198" s="45">
        <v>9145</v>
      </c>
      <c r="J3198" s="25">
        <v>0.86670000000000003</v>
      </c>
      <c r="K3198" s="25"/>
      <c r="L3198" s="25">
        <v>0.25800000000000001</v>
      </c>
      <c r="M3198" s="25">
        <v>5.7299999999999997E-2</v>
      </c>
    </row>
    <row r="3199" spans="1:30">
      <c r="A3199" s="48" t="s">
        <v>178</v>
      </c>
      <c r="B3199" s="13" t="s">
        <v>74</v>
      </c>
      <c r="C3199" s="13" t="s">
        <v>184</v>
      </c>
      <c r="D3199" s="13">
        <v>2016</v>
      </c>
      <c r="E3199" s="13">
        <v>2016</v>
      </c>
      <c r="F3199" s="13" t="s">
        <v>101</v>
      </c>
      <c r="G3199" s="23">
        <v>34403</v>
      </c>
      <c r="H3199" s="23">
        <v>68288</v>
      </c>
      <c r="I3199" s="45">
        <v>276619</v>
      </c>
      <c r="J3199" s="25">
        <v>0.96209999999999996</v>
      </c>
      <c r="K3199" s="25"/>
      <c r="L3199" s="25">
        <v>0.46200000000000002</v>
      </c>
      <c r="M3199" s="25">
        <v>3.73E-2</v>
      </c>
    </row>
    <row r="3200" spans="1:30">
      <c r="A3200" s="48" t="s">
        <v>179</v>
      </c>
      <c r="B3200" s="13" t="s">
        <v>75</v>
      </c>
      <c r="C3200" s="13" t="s">
        <v>184</v>
      </c>
      <c r="D3200" s="13">
        <v>2016</v>
      </c>
      <c r="E3200" s="13">
        <v>2016</v>
      </c>
      <c r="F3200" s="13" t="s">
        <v>101</v>
      </c>
      <c r="G3200" s="23">
        <v>2639</v>
      </c>
      <c r="H3200" s="23">
        <v>5380</v>
      </c>
      <c r="I3200" s="45">
        <v>11959</v>
      </c>
      <c r="J3200" s="25">
        <v>0.99050000000000005</v>
      </c>
      <c r="K3200" s="25"/>
      <c r="L3200" s="25">
        <v>0.25800000000000001</v>
      </c>
      <c r="M3200" s="25">
        <v>5.7299999999999997E-2</v>
      </c>
    </row>
    <row r="3201" spans="1:13">
      <c r="A3201" s="48" t="s">
        <v>180</v>
      </c>
      <c r="B3201" s="13" t="s">
        <v>75</v>
      </c>
      <c r="C3201" s="13" t="s">
        <v>184</v>
      </c>
      <c r="D3201" s="13">
        <v>2016</v>
      </c>
      <c r="E3201" s="13">
        <v>2016</v>
      </c>
      <c r="F3201" s="13" t="s">
        <v>101</v>
      </c>
      <c r="G3201" s="23">
        <v>7262</v>
      </c>
      <c r="H3201" s="23">
        <v>12919</v>
      </c>
      <c r="I3201" s="45">
        <v>38494</v>
      </c>
      <c r="J3201" s="25">
        <v>0.9839</v>
      </c>
      <c r="K3201" s="25"/>
      <c r="L3201" s="25">
        <v>0.25800000000000001</v>
      </c>
      <c r="M3201" s="25">
        <v>5.7299999999999997E-2</v>
      </c>
    </row>
    <row r="3202" spans="1:13">
      <c r="A3202" s="82" t="s">
        <v>122</v>
      </c>
      <c r="B3202" s="13" t="s">
        <v>74</v>
      </c>
      <c r="C3202" s="13" t="s">
        <v>184</v>
      </c>
      <c r="D3202" s="13">
        <v>2016</v>
      </c>
      <c r="E3202" s="13">
        <v>2016</v>
      </c>
      <c r="F3202" s="13" t="s">
        <v>101</v>
      </c>
      <c r="G3202" s="23">
        <v>95699</v>
      </c>
      <c r="H3202" s="23">
        <v>221330</v>
      </c>
      <c r="I3202" s="45">
        <v>491658</v>
      </c>
      <c r="J3202" s="25">
        <v>0.96299999999999997</v>
      </c>
      <c r="K3202" s="25"/>
      <c r="L3202" s="25">
        <v>0.27300000000000002</v>
      </c>
      <c r="M3202" s="25">
        <v>2.2100000000000002E-2</v>
      </c>
    </row>
    <row r="3203" spans="1:13">
      <c r="A3203" s="82" t="s">
        <v>123</v>
      </c>
      <c r="B3203" s="13" t="s">
        <v>75</v>
      </c>
      <c r="C3203" s="13" t="s">
        <v>184</v>
      </c>
      <c r="D3203" s="13">
        <v>2016</v>
      </c>
      <c r="E3203" s="13">
        <v>2016</v>
      </c>
      <c r="F3203" s="13" t="s">
        <v>101</v>
      </c>
      <c r="G3203" s="23">
        <v>1588</v>
      </c>
      <c r="H3203" s="23">
        <v>3695</v>
      </c>
      <c r="I3203" s="45">
        <v>12238</v>
      </c>
      <c r="J3203" s="25">
        <v>1</v>
      </c>
      <c r="K3203" s="25"/>
      <c r="L3203" s="25">
        <v>0.25800000000000001</v>
      </c>
      <c r="M3203" s="25">
        <v>5.7299999999999997E-2</v>
      </c>
    </row>
    <row r="3204" spans="1:13">
      <c r="A3204" s="82" t="s">
        <v>124</v>
      </c>
      <c r="B3204" s="13" t="s">
        <v>75</v>
      </c>
      <c r="C3204" s="13" t="s">
        <v>184</v>
      </c>
      <c r="D3204" s="13">
        <v>2016</v>
      </c>
      <c r="E3204" s="13">
        <v>2016</v>
      </c>
      <c r="F3204" s="13" t="s">
        <v>101</v>
      </c>
      <c r="G3204" s="23">
        <v>12588</v>
      </c>
      <c r="H3204" s="23">
        <v>21372</v>
      </c>
      <c r="I3204" s="45">
        <v>54617</v>
      </c>
      <c r="J3204" s="25">
        <v>0.99099999999999999</v>
      </c>
      <c r="K3204" s="25"/>
      <c r="L3204" s="25">
        <v>0.25800000000000001</v>
      </c>
      <c r="M3204" s="25">
        <v>5.7299999999999997E-2</v>
      </c>
    </row>
    <row r="3205" spans="1:13">
      <c r="A3205" s="82" t="s">
        <v>125</v>
      </c>
      <c r="B3205" s="13" t="s">
        <v>75</v>
      </c>
      <c r="C3205" s="13" t="s">
        <v>184</v>
      </c>
      <c r="D3205" s="13">
        <v>2016</v>
      </c>
      <c r="E3205" s="13">
        <v>2016</v>
      </c>
      <c r="F3205" s="13" t="s">
        <v>101</v>
      </c>
      <c r="G3205" s="23">
        <v>17435</v>
      </c>
      <c r="H3205" s="23">
        <v>42598</v>
      </c>
      <c r="I3205" s="45">
        <v>93586</v>
      </c>
      <c r="J3205" s="25">
        <v>0.97970000000000002</v>
      </c>
      <c r="K3205" s="25"/>
      <c r="L3205" s="25">
        <v>0.25800000000000001</v>
      </c>
      <c r="M3205" s="25">
        <v>5.7299999999999997E-2</v>
      </c>
    </row>
    <row r="3206" spans="1:13">
      <c r="A3206" s="82" t="s">
        <v>126</v>
      </c>
      <c r="B3206" s="13" t="s">
        <v>75</v>
      </c>
      <c r="C3206" s="13" t="s">
        <v>184</v>
      </c>
      <c r="D3206" s="13">
        <v>2016</v>
      </c>
      <c r="E3206" s="13">
        <v>2016</v>
      </c>
      <c r="F3206" s="13" t="s">
        <v>101</v>
      </c>
      <c r="G3206" s="23">
        <v>1070</v>
      </c>
      <c r="H3206" s="23">
        <v>2070</v>
      </c>
      <c r="I3206" s="45">
        <v>5665</v>
      </c>
      <c r="J3206" s="25">
        <v>0.98509999999999998</v>
      </c>
      <c r="K3206" s="25"/>
      <c r="L3206" s="25">
        <v>0.25800000000000001</v>
      </c>
      <c r="M3206" s="25">
        <v>5.7299999999999997E-2</v>
      </c>
    </row>
    <row r="3207" spans="1:13">
      <c r="A3207" s="82" t="s">
        <v>127</v>
      </c>
      <c r="B3207" s="13" t="s">
        <v>75</v>
      </c>
      <c r="C3207" s="13" t="s">
        <v>184</v>
      </c>
      <c r="D3207" s="13">
        <v>2016</v>
      </c>
      <c r="E3207" s="13">
        <v>2016</v>
      </c>
      <c r="F3207" s="13" t="s">
        <v>101</v>
      </c>
      <c r="G3207" s="23">
        <v>71019</v>
      </c>
      <c r="H3207" s="23">
        <v>165185</v>
      </c>
      <c r="I3207" s="45">
        <v>408095</v>
      </c>
      <c r="J3207" s="25">
        <v>0.98870000000000002</v>
      </c>
      <c r="K3207" s="25"/>
      <c r="L3207" s="25">
        <v>0.14299999999999999</v>
      </c>
      <c r="M3207" s="25">
        <v>1.2999999999999999E-2</v>
      </c>
    </row>
    <row r="3208" spans="1:13">
      <c r="A3208" s="82" t="s">
        <v>128</v>
      </c>
      <c r="B3208" s="13" t="s">
        <v>75</v>
      </c>
      <c r="C3208" s="13" t="s">
        <v>184</v>
      </c>
      <c r="D3208" s="13">
        <v>2016</v>
      </c>
      <c r="E3208" s="13">
        <v>2016</v>
      </c>
      <c r="F3208" s="13" t="s">
        <v>101</v>
      </c>
      <c r="G3208" s="23">
        <v>10837</v>
      </c>
      <c r="H3208" s="23">
        <v>24646</v>
      </c>
      <c r="I3208" s="45">
        <v>57103</v>
      </c>
      <c r="J3208" s="25">
        <v>0.99070000000000003</v>
      </c>
      <c r="K3208" s="25"/>
      <c r="L3208" s="25">
        <v>0.25800000000000001</v>
      </c>
      <c r="M3208" s="25">
        <v>5.7299999999999997E-2</v>
      </c>
    </row>
    <row r="3209" spans="1:13">
      <c r="A3209" s="82" t="s">
        <v>129</v>
      </c>
      <c r="B3209" s="13" t="s">
        <v>75</v>
      </c>
      <c r="C3209" s="13" t="s">
        <v>184</v>
      </c>
      <c r="D3209" s="13">
        <v>2016</v>
      </c>
      <c r="E3209" s="13">
        <v>2016</v>
      </c>
      <c r="F3209" s="13" t="s">
        <v>101</v>
      </c>
      <c r="G3209" s="23">
        <v>6643</v>
      </c>
      <c r="H3209" s="23">
        <v>12472</v>
      </c>
      <c r="I3209" s="45">
        <v>31605</v>
      </c>
      <c r="J3209" s="25">
        <v>0.95960000000000001</v>
      </c>
      <c r="K3209" s="25"/>
      <c r="L3209" s="25">
        <v>0.25800000000000001</v>
      </c>
      <c r="M3209" s="25">
        <v>5.7299999999999997E-2</v>
      </c>
    </row>
    <row r="3210" spans="1:13">
      <c r="A3210" s="82" t="s">
        <v>130</v>
      </c>
      <c r="B3210" s="13" t="s">
        <v>75</v>
      </c>
      <c r="C3210" s="13" t="s">
        <v>184</v>
      </c>
      <c r="D3210" s="13">
        <v>2016</v>
      </c>
      <c r="E3210" s="13">
        <v>2016</v>
      </c>
      <c r="F3210" s="13" t="s">
        <v>101</v>
      </c>
      <c r="G3210" s="23">
        <v>1572</v>
      </c>
      <c r="H3210" s="23">
        <v>3143</v>
      </c>
      <c r="I3210" s="45">
        <v>7786</v>
      </c>
      <c r="J3210" s="25">
        <v>0.88749999999999996</v>
      </c>
      <c r="K3210" s="25"/>
      <c r="L3210" s="25">
        <v>0.25800000000000001</v>
      </c>
      <c r="M3210" s="25">
        <v>5.7299999999999997E-2</v>
      </c>
    </row>
    <row r="3211" spans="1:13">
      <c r="A3211" s="82" t="s">
        <v>131</v>
      </c>
      <c r="B3211" s="13" t="s">
        <v>76</v>
      </c>
      <c r="C3211" s="13" t="s">
        <v>184</v>
      </c>
      <c r="D3211" s="13">
        <v>2016</v>
      </c>
      <c r="E3211" s="13">
        <v>2016</v>
      </c>
      <c r="F3211" s="13" t="s">
        <v>101</v>
      </c>
      <c r="G3211" s="23">
        <v>556786</v>
      </c>
      <c r="H3211" s="23">
        <v>1107299</v>
      </c>
      <c r="I3211" s="45">
        <v>4185486</v>
      </c>
      <c r="J3211" s="25">
        <v>0.9556</v>
      </c>
      <c r="K3211" s="25"/>
      <c r="L3211" s="25">
        <v>0.63800000000000001</v>
      </c>
      <c r="M3211" s="25">
        <v>7.2900000000000006E-2</v>
      </c>
    </row>
    <row r="3212" spans="1:13">
      <c r="A3212" s="82" t="s">
        <v>132</v>
      </c>
      <c r="B3212" s="13" t="s">
        <v>75</v>
      </c>
      <c r="C3212" s="13" t="s">
        <v>184</v>
      </c>
      <c r="D3212" s="13">
        <v>2016</v>
      </c>
      <c r="E3212" s="13">
        <v>2016</v>
      </c>
      <c r="F3212" s="13" t="s">
        <v>101</v>
      </c>
      <c r="G3212" s="23">
        <v>11967</v>
      </c>
      <c r="H3212" s="23">
        <v>29182</v>
      </c>
      <c r="I3212" s="45">
        <v>70075</v>
      </c>
      <c r="J3212" s="25">
        <v>0.99770000000000003</v>
      </c>
      <c r="K3212" s="25"/>
      <c r="L3212" s="25">
        <v>0.25800000000000001</v>
      </c>
      <c r="M3212" s="25">
        <v>5.7299999999999997E-2</v>
      </c>
    </row>
    <row r="3213" spans="1:13">
      <c r="A3213" s="82" t="s">
        <v>133</v>
      </c>
      <c r="B3213" s="13" t="s">
        <v>75</v>
      </c>
      <c r="C3213" s="13" t="s">
        <v>184</v>
      </c>
      <c r="D3213" s="13">
        <v>2016</v>
      </c>
      <c r="E3213" s="13">
        <v>2016</v>
      </c>
      <c r="F3213" s="13" t="s">
        <v>101</v>
      </c>
      <c r="G3213" s="23">
        <v>6297</v>
      </c>
      <c r="H3213" s="23">
        <v>10380</v>
      </c>
      <c r="I3213" s="45">
        <v>45145</v>
      </c>
      <c r="J3213" s="25">
        <v>0.98819999999999997</v>
      </c>
      <c r="K3213" s="25"/>
      <c r="L3213" s="25">
        <v>0.25800000000000001</v>
      </c>
      <c r="M3213" s="25">
        <v>5.7299999999999997E-2</v>
      </c>
    </row>
    <row r="3214" spans="1:13">
      <c r="A3214" s="82" t="s">
        <v>134</v>
      </c>
      <c r="B3214" s="13" t="s">
        <v>75</v>
      </c>
      <c r="C3214" s="13" t="s">
        <v>184</v>
      </c>
      <c r="D3214" s="13">
        <v>2016</v>
      </c>
      <c r="E3214" s="13">
        <v>2016</v>
      </c>
      <c r="F3214" s="13" t="s">
        <v>101</v>
      </c>
      <c r="G3214" s="23">
        <v>1111</v>
      </c>
      <c r="H3214" s="23">
        <v>2035</v>
      </c>
      <c r="I3214" s="45">
        <v>4866</v>
      </c>
      <c r="J3214" s="25">
        <v>0.97370000000000001</v>
      </c>
      <c r="K3214" s="25"/>
      <c r="L3214" s="25">
        <v>0.25800000000000001</v>
      </c>
      <c r="M3214" s="25">
        <v>5.7299999999999997E-2</v>
      </c>
    </row>
    <row r="3215" spans="1:13">
      <c r="A3215" s="82" t="s">
        <v>135</v>
      </c>
      <c r="B3215" s="13" t="s">
        <v>75</v>
      </c>
      <c r="C3215" s="13" t="s">
        <v>184</v>
      </c>
      <c r="D3215" s="13">
        <v>2016</v>
      </c>
      <c r="E3215" s="13">
        <v>2016</v>
      </c>
      <c r="F3215" s="13" t="s">
        <v>101</v>
      </c>
      <c r="G3215" s="23">
        <v>6795</v>
      </c>
      <c r="H3215" s="23">
        <v>12678</v>
      </c>
      <c r="I3215" s="45">
        <v>41903</v>
      </c>
      <c r="J3215" s="25">
        <v>0.94679999999999997</v>
      </c>
      <c r="K3215" s="25"/>
      <c r="L3215" s="25">
        <v>0.25800000000000001</v>
      </c>
      <c r="M3215" s="25">
        <v>5.7299999999999997E-2</v>
      </c>
    </row>
    <row r="3216" spans="1:13">
      <c r="A3216" s="82" t="s">
        <v>136</v>
      </c>
      <c r="B3216" s="13" t="s">
        <v>75</v>
      </c>
      <c r="C3216" s="13" t="s">
        <v>184</v>
      </c>
      <c r="D3216" s="13">
        <v>2016</v>
      </c>
      <c r="E3216" s="13">
        <v>2016</v>
      </c>
      <c r="F3216" s="13" t="s">
        <v>101</v>
      </c>
      <c r="G3216" s="23">
        <v>24802</v>
      </c>
      <c r="H3216" s="23">
        <v>57187</v>
      </c>
      <c r="I3216" s="45">
        <v>140130</v>
      </c>
      <c r="J3216" s="25">
        <v>0.95420000000000005</v>
      </c>
      <c r="K3216" s="25"/>
      <c r="L3216" s="25">
        <v>0.28599999999999998</v>
      </c>
      <c r="M3216" s="25">
        <v>2.58E-2</v>
      </c>
    </row>
    <row r="3217" spans="1:13">
      <c r="A3217" s="82" t="s">
        <v>137</v>
      </c>
      <c r="B3217" s="13" t="s">
        <v>75</v>
      </c>
      <c r="C3217" s="13" t="s">
        <v>184</v>
      </c>
      <c r="D3217" s="13">
        <v>2016</v>
      </c>
      <c r="E3217" s="13">
        <v>2016</v>
      </c>
      <c r="F3217" s="13" t="s">
        <v>101</v>
      </c>
      <c r="G3217" s="23">
        <v>521</v>
      </c>
      <c r="H3217" s="23">
        <v>1095</v>
      </c>
      <c r="I3217" s="45">
        <v>3138</v>
      </c>
      <c r="J3217" s="25">
        <v>0.96550000000000002</v>
      </c>
      <c r="K3217" s="25"/>
      <c r="L3217" s="25">
        <v>0.25800000000000001</v>
      </c>
      <c r="M3217" s="25">
        <v>5.7299999999999997E-2</v>
      </c>
    </row>
    <row r="3218" spans="1:13">
      <c r="A3218" s="82" t="s">
        <v>138</v>
      </c>
      <c r="B3218" s="13" t="s">
        <v>75</v>
      </c>
      <c r="C3218" s="13" t="s">
        <v>184</v>
      </c>
      <c r="D3218" s="13">
        <v>2016</v>
      </c>
      <c r="E3218" s="13">
        <v>2016</v>
      </c>
      <c r="F3218" s="13" t="s">
        <v>101</v>
      </c>
      <c r="G3218" s="23">
        <v>445</v>
      </c>
      <c r="H3218" s="23">
        <v>790</v>
      </c>
      <c r="I3218" s="45">
        <v>3739</v>
      </c>
      <c r="J3218" s="25">
        <v>1</v>
      </c>
      <c r="K3218" s="25"/>
      <c r="L3218" s="25">
        <v>0.25800000000000001</v>
      </c>
      <c r="M3218" s="25">
        <v>5.7299999999999997E-2</v>
      </c>
    </row>
    <row r="3219" spans="1:13">
      <c r="A3219" s="82" t="s">
        <v>139</v>
      </c>
      <c r="B3219" s="13" t="s">
        <v>75</v>
      </c>
      <c r="C3219" s="13" t="s">
        <v>184</v>
      </c>
      <c r="D3219" s="13">
        <v>2016</v>
      </c>
      <c r="E3219" s="13">
        <v>2016</v>
      </c>
      <c r="F3219" s="13" t="s">
        <v>101</v>
      </c>
      <c r="G3219" s="23">
        <v>22628</v>
      </c>
      <c r="H3219" s="23">
        <v>49954</v>
      </c>
      <c r="I3219" s="45">
        <v>182448</v>
      </c>
      <c r="J3219" s="25">
        <v>0.99490000000000001</v>
      </c>
      <c r="K3219" s="25"/>
      <c r="L3219" s="25">
        <v>0.111</v>
      </c>
      <c r="M3219" s="25">
        <v>4.6699999999999998E-2</v>
      </c>
    </row>
    <row r="3220" spans="1:13">
      <c r="A3220" s="82" t="s">
        <v>140</v>
      </c>
      <c r="B3220" s="13" t="s">
        <v>75</v>
      </c>
      <c r="C3220" s="13" t="s">
        <v>184</v>
      </c>
      <c r="D3220" s="13">
        <v>2016</v>
      </c>
      <c r="E3220" s="13">
        <v>2016</v>
      </c>
      <c r="F3220" s="13" t="s">
        <v>101</v>
      </c>
      <c r="G3220" s="23">
        <v>3603</v>
      </c>
      <c r="H3220" s="23">
        <v>7360</v>
      </c>
      <c r="I3220" s="45">
        <v>32750</v>
      </c>
      <c r="J3220" s="25">
        <v>0.98729999999999996</v>
      </c>
      <c r="K3220" s="25"/>
      <c r="L3220" s="25">
        <v>0.25800000000000001</v>
      </c>
      <c r="M3220" s="25">
        <v>5.7299999999999997E-2</v>
      </c>
    </row>
    <row r="3221" spans="1:13">
      <c r="A3221" s="82" t="s">
        <v>141</v>
      </c>
      <c r="B3221" s="13" t="s">
        <v>75</v>
      </c>
      <c r="C3221" s="13" t="s">
        <v>184</v>
      </c>
      <c r="D3221" s="13">
        <v>2016</v>
      </c>
      <c r="E3221" s="13">
        <v>2016</v>
      </c>
      <c r="F3221" s="13" t="s">
        <v>101</v>
      </c>
      <c r="G3221" s="23">
        <v>4396</v>
      </c>
      <c r="H3221" s="23">
        <v>7760</v>
      </c>
      <c r="I3221" s="45">
        <v>25749</v>
      </c>
      <c r="J3221" s="25">
        <v>0.95020000000000004</v>
      </c>
      <c r="K3221" s="25"/>
      <c r="L3221" s="25">
        <v>0.25800000000000001</v>
      </c>
      <c r="M3221" s="25">
        <v>5.7299999999999997E-2</v>
      </c>
    </row>
    <row r="3222" spans="1:13">
      <c r="A3222" s="82" t="s">
        <v>142</v>
      </c>
      <c r="B3222" s="13" t="s">
        <v>74</v>
      </c>
      <c r="C3222" s="13" t="s">
        <v>184</v>
      </c>
      <c r="D3222" s="13">
        <v>2016</v>
      </c>
      <c r="E3222" s="13">
        <v>2016</v>
      </c>
      <c r="F3222" s="13" t="s">
        <v>101</v>
      </c>
      <c r="G3222" s="23">
        <v>123971</v>
      </c>
      <c r="H3222" s="23">
        <v>253688</v>
      </c>
      <c r="I3222" s="45">
        <v>910682</v>
      </c>
      <c r="J3222" s="25">
        <v>0.98619999999999997</v>
      </c>
      <c r="K3222" s="25"/>
      <c r="L3222" s="25">
        <v>0.39</v>
      </c>
      <c r="M3222" s="25">
        <v>4.6399999999999997E-2</v>
      </c>
    </row>
    <row r="3223" spans="1:13">
      <c r="A3223" s="82" t="s">
        <v>143</v>
      </c>
      <c r="B3223" s="13" t="s">
        <v>74</v>
      </c>
      <c r="C3223" s="13" t="s">
        <v>184</v>
      </c>
      <c r="D3223" s="13">
        <v>2016</v>
      </c>
      <c r="E3223" s="13">
        <v>2016</v>
      </c>
      <c r="F3223" s="13" t="s">
        <v>101</v>
      </c>
      <c r="G3223" s="23">
        <v>9442</v>
      </c>
      <c r="H3223" s="23">
        <v>17854</v>
      </c>
      <c r="I3223" s="45">
        <v>63992</v>
      </c>
      <c r="J3223" s="25">
        <v>0.9728</v>
      </c>
      <c r="K3223" s="25"/>
      <c r="L3223" s="25">
        <v>0.25800000000000001</v>
      </c>
      <c r="M3223" s="25">
        <v>5.7299999999999997E-2</v>
      </c>
    </row>
    <row r="3224" spans="1:13">
      <c r="A3224" s="82" t="s">
        <v>144</v>
      </c>
      <c r="B3224" s="13" t="s">
        <v>75</v>
      </c>
      <c r="C3224" s="13" t="s">
        <v>184</v>
      </c>
      <c r="D3224" s="13">
        <v>2016</v>
      </c>
      <c r="E3224" s="13">
        <v>2016</v>
      </c>
      <c r="F3224" s="13" t="s">
        <v>101</v>
      </c>
      <c r="G3224" s="23">
        <v>1141</v>
      </c>
      <c r="H3224" s="23">
        <v>2101</v>
      </c>
      <c r="I3224" s="45">
        <v>6206</v>
      </c>
      <c r="J3224" s="25">
        <v>0.93440000000000001</v>
      </c>
      <c r="K3224" s="25"/>
      <c r="L3224" s="25">
        <v>0.25800000000000001</v>
      </c>
      <c r="M3224" s="25">
        <v>5.7299999999999997E-2</v>
      </c>
    </row>
    <row r="3225" spans="1:13">
      <c r="A3225" s="82" t="s">
        <v>145</v>
      </c>
      <c r="B3225" s="13" t="s">
        <v>75</v>
      </c>
      <c r="C3225" s="13" t="s">
        <v>184</v>
      </c>
      <c r="D3225" s="13">
        <v>2016</v>
      </c>
      <c r="E3225" s="13">
        <v>2016</v>
      </c>
      <c r="F3225" s="13" t="s">
        <v>101</v>
      </c>
      <c r="G3225" s="23">
        <v>129100</v>
      </c>
      <c r="H3225" s="23">
        <v>287238</v>
      </c>
      <c r="I3225" s="45">
        <v>840186</v>
      </c>
      <c r="J3225" s="25">
        <v>0.99590000000000001</v>
      </c>
      <c r="K3225" s="25"/>
      <c r="L3225" s="25">
        <v>0.189</v>
      </c>
      <c r="M3225" s="25">
        <v>3.6700000000000003E-2</v>
      </c>
    </row>
    <row r="3226" spans="1:13">
      <c r="A3226" s="82" t="s">
        <v>146</v>
      </c>
      <c r="B3226" s="13" t="s">
        <v>74</v>
      </c>
      <c r="C3226" s="13" t="s">
        <v>184</v>
      </c>
      <c r="D3226" s="13">
        <v>2016</v>
      </c>
      <c r="E3226" s="13">
        <v>2016</v>
      </c>
      <c r="F3226" s="13" t="s">
        <v>101</v>
      </c>
      <c r="G3226" s="23">
        <v>102866</v>
      </c>
      <c r="H3226" s="23">
        <v>214284</v>
      </c>
      <c r="I3226" s="45">
        <v>558284</v>
      </c>
      <c r="J3226" s="25">
        <v>0.99180000000000001</v>
      </c>
      <c r="K3226" s="25"/>
      <c r="L3226" s="25">
        <v>0.47199999999999998</v>
      </c>
      <c r="M3226" s="25">
        <v>3.7699999999999997E-2</v>
      </c>
    </row>
    <row r="3227" spans="1:13">
      <c r="A3227" s="82" t="s">
        <v>147</v>
      </c>
      <c r="B3227" s="13" t="s">
        <v>75</v>
      </c>
      <c r="C3227" s="13" t="s">
        <v>184</v>
      </c>
      <c r="D3227" s="13">
        <v>2016</v>
      </c>
      <c r="E3227" s="13">
        <v>2016</v>
      </c>
      <c r="F3227" s="13" t="s">
        <v>101</v>
      </c>
      <c r="G3227" s="23">
        <v>2584</v>
      </c>
      <c r="H3227" s="23">
        <v>5676</v>
      </c>
      <c r="I3227" s="45">
        <v>18865</v>
      </c>
      <c r="J3227" s="25">
        <v>0.89800000000000002</v>
      </c>
      <c r="K3227" s="25"/>
      <c r="L3227" s="25">
        <v>0.25800000000000001</v>
      </c>
      <c r="M3227" s="25">
        <v>5.7299999999999997E-2</v>
      </c>
    </row>
    <row r="3228" spans="1:13">
      <c r="A3228" s="82" t="s">
        <v>148</v>
      </c>
      <c r="B3228" s="13" t="s">
        <v>75</v>
      </c>
      <c r="C3228" s="13" t="s">
        <v>184</v>
      </c>
      <c r="D3228" s="13">
        <v>2016</v>
      </c>
      <c r="E3228" s="13">
        <v>2016</v>
      </c>
      <c r="F3228" s="13" t="s">
        <v>101</v>
      </c>
      <c r="G3228" s="23">
        <v>179768</v>
      </c>
      <c r="H3228" s="23">
        <v>392572</v>
      </c>
      <c r="I3228" s="45">
        <v>871997</v>
      </c>
      <c r="J3228" s="25">
        <v>0.99180000000000001</v>
      </c>
      <c r="K3228" s="25"/>
      <c r="L3228" s="25">
        <v>0.28899999999999998</v>
      </c>
      <c r="M3228" s="25">
        <v>2.24E-2</v>
      </c>
    </row>
    <row r="3229" spans="1:13">
      <c r="A3229" s="82" t="s">
        <v>149</v>
      </c>
      <c r="B3229" s="13" t="s">
        <v>74</v>
      </c>
      <c r="C3229" s="13" t="s">
        <v>184</v>
      </c>
      <c r="D3229" s="13">
        <v>2016</v>
      </c>
      <c r="E3229" s="13">
        <v>2016</v>
      </c>
      <c r="F3229" s="13" t="s">
        <v>101</v>
      </c>
      <c r="G3229" s="23">
        <v>143140</v>
      </c>
      <c r="H3229" s="23">
        <v>287279</v>
      </c>
      <c r="I3229" s="45">
        <v>904032</v>
      </c>
      <c r="J3229" s="25">
        <v>0.96709999999999996</v>
      </c>
      <c r="K3229" s="25"/>
      <c r="L3229" s="25">
        <v>0.373</v>
      </c>
      <c r="M3229" s="25">
        <v>3.27E-2</v>
      </c>
    </row>
    <row r="3230" spans="1:13">
      <c r="A3230" s="82" t="s">
        <v>150</v>
      </c>
      <c r="B3230" s="13" t="s">
        <v>74</v>
      </c>
      <c r="C3230" s="13" t="s">
        <v>184</v>
      </c>
      <c r="D3230" s="13">
        <v>2016</v>
      </c>
      <c r="E3230" s="13">
        <v>2016</v>
      </c>
      <c r="F3230" s="13" t="s">
        <v>101</v>
      </c>
      <c r="G3230" s="23">
        <v>34946</v>
      </c>
      <c r="H3230" s="23">
        <v>52840</v>
      </c>
      <c r="I3230" s="45">
        <v>224901</v>
      </c>
      <c r="J3230" s="25">
        <v>0.98450000000000004</v>
      </c>
      <c r="K3230" s="25"/>
      <c r="L3230" s="25">
        <v>0.54500000000000004</v>
      </c>
      <c r="M3230" s="25">
        <v>6.0299999999999999E-2</v>
      </c>
    </row>
    <row r="3231" spans="1:13">
      <c r="A3231" s="82" t="s">
        <v>151</v>
      </c>
      <c r="B3231" s="13" t="s">
        <v>75</v>
      </c>
      <c r="C3231" s="13" t="s">
        <v>184</v>
      </c>
      <c r="D3231" s="13">
        <v>2016</v>
      </c>
      <c r="E3231" s="13">
        <v>2016</v>
      </c>
      <c r="F3231" s="13" t="s">
        <v>101</v>
      </c>
      <c r="G3231" s="23">
        <v>52275</v>
      </c>
      <c r="H3231" s="23">
        <v>117315</v>
      </c>
      <c r="I3231" s="45">
        <v>299139</v>
      </c>
      <c r="J3231" s="25">
        <v>0.9798</v>
      </c>
      <c r="K3231" s="25"/>
      <c r="L3231" s="25">
        <v>0.27300000000000002</v>
      </c>
      <c r="M3231" s="25">
        <v>2.7900000000000001E-2</v>
      </c>
    </row>
    <row r="3232" spans="1:13">
      <c r="A3232" s="82" t="s">
        <v>152</v>
      </c>
      <c r="B3232" s="13" t="s">
        <v>74</v>
      </c>
      <c r="C3232" s="13" t="s">
        <v>184</v>
      </c>
      <c r="D3232" s="13">
        <v>2016</v>
      </c>
      <c r="E3232" s="13">
        <v>2016</v>
      </c>
      <c r="F3232" s="13" t="s">
        <v>101</v>
      </c>
      <c r="G3232" s="23">
        <v>10039</v>
      </c>
      <c r="H3232" s="23">
        <v>18266</v>
      </c>
      <c r="I3232" s="45">
        <v>62090</v>
      </c>
      <c r="J3232" s="25">
        <v>0.97870000000000001</v>
      </c>
      <c r="K3232" s="25"/>
      <c r="L3232" s="25">
        <v>0.25800000000000001</v>
      </c>
      <c r="M3232" s="25">
        <v>5.7299999999999997E-2</v>
      </c>
    </row>
    <row r="3233" spans="1:13">
      <c r="A3233" s="82" t="s">
        <v>153</v>
      </c>
      <c r="B3233" s="13" t="s">
        <v>74</v>
      </c>
      <c r="C3233" s="13" t="s">
        <v>184</v>
      </c>
      <c r="D3233" s="13">
        <v>2016</v>
      </c>
      <c r="E3233" s="13">
        <v>2016</v>
      </c>
      <c r="F3233" s="13" t="s">
        <v>101</v>
      </c>
      <c r="G3233" s="23">
        <v>15309</v>
      </c>
      <c r="H3233" s="23">
        <v>29694</v>
      </c>
      <c r="I3233" s="45">
        <v>156786</v>
      </c>
      <c r="J3233" s="25">
        <v>0.9617</v>
      </c>
      <c r="K3233" s="25"/>
      <c r="L3233" s="25">
        <v>0.25800000000000001</v>
      </c>
      <c r="M3233" s="25">
        <v>5.7299999999999997E-2</v>
      </c>
    </row>
    <row r="3234" spans="1:13">
      <c r="A3234" s="82" t="s">
        <v>154</v>
      </c>
      <c r="B3234" s="13" t="s">
        <v>74</v>
      </c>
      <c r="C3234" s="13" t="s">
        <v>184</v>
      </c>
      <c r="D3234" s="13">
        <v>2016</v>
      </c>
      <c r="E3234" s="13">
        <v>2016</v>
      </c>
      <c r="F3234" s="13" t="s">
        <v>101</v>
      </c>
      <c r="G3234" s="23">
        <v>18559</v>
      </c>
      <c r="H3234" s="23">
        <v>38544</v>
      </c>
      <c r="I3234" s="45">
        <v>145574</v>
      </c>
      <c r="J3234" s="25">
        <v>0.9768</v>
      </c>
      <c r="K3234" s="25"/>
      <c r="L3234" s="25">
        <v>0.25800000000000001</v>
      </c>
      <c r="M3234" s="25">
        <v>5.7299999999999997E-2</v>
      </c>
    </row>
    <row r="3235" spans="1:13">
      <c r="A3235" s="82" t="s">
        <v>155</v>
      </c>
      <c r="B3235" s="13" t="s">
        <v>74</v>
      </c>
      <c r="C3235" s="13" t="s">
        <v>184</v>
      </c>
      <c r="D3235" s="13">
        <v>2016</v>
      </c>
      <c r="E3235" s="13">
        <v>2016</v>
      </c>
      <c r="F3235" s="13" t="s">
        <v>101</v>
      </c>
      <c r="G3235" s="23">
        <v>53268</v>
      </c>
      <c r="H3235" s="23">
        <v>104414</v>
      </c>
      <c r="I3235" s="45">
        <v>448668</v>
      </c>
      <c r="J3235" s="25">
        <v>0.98780000000000001</v>
      </c>
      <c r="K3235" s="25"/>
      <c r="L3235" s="25">
        <v>0.27800000000000002</v>
      </c>
      <c r="M3235" s="25">
        <v>4.6699999999999998E-2</v>
      </c>
    </row>
    <row r="3236" spans="1:13">
      <c r="A3236" s="82" t="s">
        <v>156</v>
      </c>
      <c r="B3236" s="13" t="s">
        <v>74</v>
      </c>
      <c r="C3236" s="13" t="s">
        <v>184</v>
      </c>
      <c r="D3236" s="13">
        <v>2016</v>
      </c>
      <c r="E3236" s="13">
        <v>2016</v>
      </c>
      <c r="F3236" s="13" t="s">
        <v>101</v>
      </c>
      <c r="G3236" s="23">
        <v>14825</v>
      </c>
      <c r="H3236" s="23">
        <v>27046</v>
      </c>
      <c r="I3236" s="45">
        <v>80193</v>
      </c>
      <c r="J3236" s="25">
        <v>0.96879999999999999</v>
      </c>
      <c r="K3236" s="25"/>
      <c r="L3236" s="25">
        <v>0.25800000000000001</v>
      </c>
      <c r="M3236" s="25">
        <v>5.7299999999999997E-2</v>
      </c>
    </row>
    <row r="3237" spans="1:13">
      <c r="A3237" s="82" t="s">
        <v>157</v>
      </c>
      <c r="B3237" s="13" t="s">
        <v>75</v>
      </c>
      <c r="C3237" s="13" t="s">
        <v>184</v>
      </c>
      <c r="D3237" s="13">
        <v>2016</v>
      </c>
      <c r="E3237" s="13">
        <v>2016</v>
      </c>
      <c r="F3237" s="13" t="s">
        <v>101</v>
      </c>
      <c r="G3237" s="23">
        <v>13015</v>
      </c>
      <c r="H3237" s="23">
        <v>24440</v>
      </c>
      <c r="I3237" s="45">
        <v>65677</v>
      </c>
      <c r="J3237" s="25">
        <v>0.94140000000000001</v>
      </c>
      <c r="K3237" s="25"/>
      <c r="L3237" s="25">
        <v>0.25800000000000001</v>
      </c>
      <c r="M3237" s="25">
        <v>5.7299999999999997E-2</v>
      </c>
    </row>
    <row r="3238" spans="1:13">
      <c r="A3238" s="82" t="s">
        <v>158</v>
      </c>
      <c r="B3238" s="13" t="s">
        <v>75</v>
      </c>
      <c r="C3238" s="13" t="s">
        <v>184</v>
      </c>
      <c r="D3238" s="13">
        <v>2016</v>
      </c>
      <c r="E3238" s="13">
        <v>2016</v>
      </c>
      <c r="F3238" s="13" t="s">
        <v>101</v>
      </c>
      <c r="G3238" s="23">
        <v>160</v>
      </c>
      <c r="H3238" s="23">
        <v>270</v>
      </c>
      <c r="I3238" s="45">
        <v>803</v>
      </c>
      <c r="J3238" s="25">
        <v>1</v>
      </c>
      <c r="K3238" s="25"/>
      <c r="L3238" s="25">
        <v>0.25800000000000001</v>
      </c>
      <c r="M3238" s="25">
        <v>5.7299999999999997E-2</v>
      </c>
    </row>
    <row r="3239" spans="1:13">
      <c r="A3239" s="82" t="s">
        <v>159</v>
      </c>
      <c r="B3239" s="13" t="s">
        <v>75</v>
      </c>
      <c r="C3239" s="13" t="s">
        <v>184</v>
      </c>
      <c r="D3239" s="13">
        <v>2016</v>
      </c>
      <c r="E3239" s="13">
        <v>2016</v>
      </c>
      <c r="F3239" s="13" t="s">
        <v>101</v>
      </c>
      <c r="G3239" s="23">
        <v>3209</v>
      </c>
      <c r="H3239" s="23">
        <v>6757</v>
      </c>
      <c r="I3239" s="45">
        <v>18359</v>
      </c>
      <c r="J3239" s="25">
        <v>0.9274</v>
      </c>
      <c r="K3239" s="25"/>
      <c r="L3239" s="25">
        <v>0.25800000000000001</v>
      </c>
      <c r="M3239" s="25">
        <v>5.7299999999999997E-2</v>
      </c>
    </row>
    <row r="3240" spans="1:13">
      <c r="A3240" s="82" t="s">
        <v>160</v>
      </c>
      <c r="B3240" s="13" t="s">
        <v>74</v>
      </c>
      <c r="C3240" s="13" t="s">
        <v>184</v>
      </c>
      <c r="D3240" s="13">
        <v>2016</v>
      </c>
      <c r="E3240" s="13">
        <v>2016</v>
      </c>
      <c r="F3240" s="13" t="s">
        <v>101</v>
      </c>
      <c r="G3240" s="23">
        <v>22598</v>
      </c>
      <c r="H3240" s="23">
        <v>42564</v>
      </c>
      <c r="I3240" s="45">
        <v>124595</v>
      </c>
      <c r="J3240" s="25">
        <v>0.95740000000000003</v>
      </c>
      <c r="K3240" s="25"/>
      <c r="L3240" s="25">
        <v>0.25</v>
      </c>
      <c r="M3240" s="25">
        <v>1.7100000000000001E-2</v>
      </c>
    </row>
    <row r="3241" spans="1:13">
      <c r="A3241" s="82" t="s">
        <v>161</v>
      </c>
      <c r="B3241" s="13" t="s">
        <v>74</v>
      </c>
      <c r="C3241" s="13" t="s">
        <v>184</v>
      </c>
      <c r="D3241" s="13">
        <v>2016</v>
      </c>
      <c r="E3241" s="13">
        <v>2016</v>
      </c>
      <c r="F3241" s="13" t="s">
        <v>101</v>
      </c>
      <c r="G3241" s="23">
        <v>19321</v>
      </c>
      <c r="H3241" s="23">
        <v>34206</v>
      </c>
      <c r="I3241" s="45">
        <v>128228</v>
      </c>
      <c r="J3241" s="25">
        <v>0.92559999999999998</v>
      </c>
      <c r="K3241" s="25"/>
      <c r="L3241" s="25">
        <v>0.25800000000000001</v>
      </c>
      <c r="M3241" s="25">
        <v>5.7299999999999997E-2</v>
      </c>
    </row>
    <row r="3242" spans="1:13">
      <c r="A3242" s="82" t="s">
        <v>162</v>
      </c>
      <c r="B3242" s="13" t="s">
        <v>75</v>
      </c>
      <c r="C3242" s="13" t="s">
        <v>184</v>
      </c>
      <c r="D3242" s="13">
        <v>2016</v>
      </c>
      <c r="E3242" s="13">
        <v>2016</v>
      </c>
      <c r="F3242" s="13" t="s">
        <v>101</v>
      </c>
      <c r="G3242" s="23">
        <v>42167</v>
      </c>
      <c r="H3242" s="23">
        <v>88324</v>
      </c>
      <c r="I3242" s="45">
        <v>242472</v>
      </c>
      <c r="J3242" s="25">
        <v>0.96109999999999995</v>
      </c>
      <c r="K3242" s="25"/>
      <c r="L3242" s="25">
        <v>0.2</v>
      </c>
      <c r="M3242" s="25">
        <v>2.6800000000000001E-2</v>
      </c>
    </row>
    <row r="3243" spans="1:13">
      <c r="A3243" s="82" t="s">
        <v>163</v>
      </c>
      <c r="B3243" s="13" t="s">
        <v>75</v>
      </c>
      <c r="C3243" s="13" t="s">
        <v>184</v>
      </c>
      <c r="D3243" s="13">
        <v>2016</v>
      </c>
      <c r="E3243" s="13">
        <v>2016</v>
      </c>
      <c r="F3243" s="13" t="s">
        <v>101</v>
      </c>
      <c r="G3243" s="23">
        <v>5805</v>
      </c>
      <c r="H3243" s="23">
        <v>13286</v>
      </c>
      <c r="I3243" s="45">
        <v>42376</v>
      </c>
      <c r="J3243" s="25">
        <v>0.97209999999999996</v>
      </c>
      <c r="K3243" s="25"/>
      <c r="L3243" s="25">
        <v>0.25800000000000001</v>
      </c>
      <c r="M3243" s="25">
        <v>5.7299999999999997E-2</v>
      </c>
    </row>
    <row r="3244" spans="1:13">
      <c r="A3244" s="82" t="s">
        <v>164</v>
      </c>
      <c r="B3244" s="13" t="s">
        <v>75</v>
      </c>
      <c r="C3244" s="13" t="s">
        <v>184</v>
      </c>
      <c r="D3244" s="13">
        <v>2016</v>
      </c>
      <c r="E3244" s="13">
        <v>2016</v>
      </c>
      <c r="F3244" s="13" t="s">
        <v>101</v>
      </c>
      <c r="G3244" s="23">
        <v>4610</v>
      </c>
      <c r="H3244" s="23">
        <v>10050</v>
      </c>
      <c r="I3244" s="45">
        <v>27535</v>
      </c>
      <c r="J3244" s="25">
        <v>0.95689999999999997</v>
      </c>
      <c r="K3244" s="25"/>
      <c r="L3244" s="25">
        <v>0.25800000000000001</v>
      </c>
      <c r="M3244" s="25">
        <v>5.7299999999999997E-2</v>
      </c>
    </row>
    <row r="3245" spans="1:13">
      <c r="A3245" s="82" t="s">
        <v>165</v>
      </c>
      <c r="B3245" s="13" t="s">
        <v>75</v>
      </c>
      <c r="C3245" s="13" t="s">
        <v>184</v>
      </c>
      <c r="D3245" s="13">
        <v>2016</v>
      </c>
      <c r="E3245" s="13">
        <v>2016</v>
      </c>
      <c r="F3245" s="13" t="s">
        <v>101</v>
      </c>
      <c r="G3245" s="23">
        <v>994</v>
      </c>
      <c r="H3245" s="23">
        <v>1753</v>
      </c>
      <c r="I3245" s="45">
        <v>4920</v>
      </c>
      <c r="J3245" s="25">
        <v>0.95240000000000002</v>
      </c>
      <c r="K3245" s="25"/>
      <c r="L3245" s="25">
        <v>0.25800000000000001</v>
      </c>
      <c r="M3245" s="25">
        <v>5.7299999999999997E-2</v>
      </c>
    </row>
    <row r="3246" spans="1:13">
      <c r="A3246" s="82" t="s">
        <v>166</v>
      </c>
      <c r="B3246" s="13" t="s">
        <v>74</v>
      </c>
      <c r="C3246" s="13" t="s">
        <v>184</v>
      </c>
      <c r="D3246" s="13">
        <v>2016</v>
      </c>
      <c r="E3246" s="13">
        <v>2016</v>
      </c>
      <c r="F3246" s="13" t="s">
        <v>101</v>
      </c>
      <c r="G3246" s="23">
        <v>52273</v>
      </c>
      <c r="H3246" s="23">
        <v>121931</v>
      </c>
      <c r="I3246" s="45">
        <v>257797</v>
      </c>
      <c r="J3246" s="25">
        <v>0.99529999999999996</v>
      </c>
      <c r="K3246" s="25"/>
      <c r="L3246" s="25">
        <v>7.0999999999999994E-2</v>
      </c>
      <c r="M3246" s="25">
        <v>4.9399999999999999E-2</v>
      </c>
    </row>
    <row r="3247" spans="1:13">
      <c r="A3247" s="82" t="s">
        <v>167</v>
      </c>
      <c r="B3247" s="13" t="s">
        <v>75</v>
      </c>
      <c r="C3247" s="13" t="s">
        <v>184</v>
      </c>
      <c r="D3247" s="13">
        <v>2016</v>
      </c>
      <c r="E3247" s="13">
        <v>2016</v>
      </c>
      <c r="F3247" s="13" t="s">
        <v>101</v>
      </c>
      <c r="G3247" s="23">
        <v>3147</v>
      </c>
      <c r="H3247" s="23">
        <v>5439</v>
      </c>
      <c r="I3247" s="45">
        <v>14468</v>
      </c>
      <c r="J3247" s="25">
        <v>0.94489999999999996</v>
      </c>
      <c r="K3247" s="25"/>
      <c r="L3247" s="25">
        <v>0.25800000000000001</v>
      </c>
      <c r="M3247" s="25">
        <v>5.7299999999999997E-2</v>
      </c>
    </row>
    <row r="3248" spans="1:13">
      <c r="A3248" s="82" t="s">
        <v>168</v>
      </c>
      <c r="B3248" s="13" t="s">
        <v>74</v>
      </c>
      <c r="C3248" s="13" t="s">
        <v>184</v>
      </c>
      <c r="D3248" s="13">
        <v>2016</v>
      </c>
      <c r="E3248" s="13">
        <v>2016</v>
      </c>
      <c r="F3248" s="13" t="s">
        <v>101</v>
      </c>
      <c r="G3248" s="23">
        <v>37554</v>
      </c>
      <c r="H3248" s="23">
        <v>75143</v>
      </c>
      <c r="I3248" s="45">
        <v>240766</v>
      </c>
      <c r="J3248" s="25">
        <v>0.98880000000000001</v>
      </c>
      <c r="K3248" s="25"/>
      <c r="L3248" s="25">
        <v>0.41699999999999998</v>
      </c>
      <c r="M3248" s="25">
        <v>7.3300000000000004E-2</v>
      </c>
    </row>
    <row r="3249" spans="1:30">
      <c r="A3249" s="82" t="s">
        <v>169</v>
      </c>
      <c r="B3249" s="13" t="s">
        <v>74</v>
      </c>
      <c r="C3249" s="13" t="s">
        <v>184</v>
      </c>
      <c r="D3249" s="13">
        <v>2016</v>
      </c>
      <c r="E3249" s="13">
        <v>2016</v>
      </c>
      <c r="F3249" s="13" t="s">
        <v>101</v>
      </c>
      <c r="G3249" s="23">
        <v>10809</v>
      </c>
      <c r="H3249" s="23">
        <v>21071</v>
      </c>
      <c r="I3249" s="45">
        <v>59308</v>
      </c>
      <c r="J3249" s="25">
        <v>0.97240000000000004</v>
      </c>
      <c r="K3249" s="25"/>
      <c r="L3249" s="25">
        <v>0.25800000000000001</v>
      </c>
      <c r="M3249" s="25">
        <v>5.7299999999999997E-2</v>
      </c>
    </row>
    <row r="3250" spans="1:30">
      <c r="A3250" s="82" t="s">
        <v>170</v>
      </c>
      <c r="B3250" s="13" t="s">
        <v>75</v>
      </c>
      <c r="C3250" s="13" t="s">
        <v>184</v>
      </c>
      <c r="D3250" s="13">
        <v>2016</v>
      </c>
      <c r="E3250" s="13">
        <v>2016</v>
      </c>
      <c r="F3250" s="13" t="s">
        <v>101</v>
      </c>
      <c r="G3250" s="23">
        <v>6155</v>
      </c>
      <c r="H3250" s="23">
        <v>13255</v>
      </c>
      <c r="I3250" s="45">
        <v>32211</v>
      </c>
      <c r="J3250" s="25">
        <v>0.99139999999999995</v>
      </c>
      <c r="K3250" s="25"/>
      <c r="L3250" s="25">
        <v>0.25800000000000001</v>
      </c>
      <c r="M3250" s="25">
        <v>5.7299999999999997E-2</v>
      </c>
    </row>
    <row r="3251" spans="1:30">
      <c r="A3251" s="48" t="s">
        <v>276</v>
      </c>
      <c r="B3251" s="13" t="s">
        <v>66</v>
      </c>
      <c r="C3251" s="13" t="s">
        <v>64</v>
      </c>
      <c r="D3251" s="13">
        <v>2016</v>
      </c>
      <c r="E3251" s="13">
        <v>2016</v>
      </c>
      <c r="F3251" s="13" t="s">
        <v>102</v>
      </c>
      <c r="G3251" s="110"/>
      <c r="H3251" s="110"/>
      <c r="I3251" s="110"/>
      <c r="J3251" s="111"/>
      <c r="K3251" s="111"/>
      <c r="L3251" s="25">
        <v>0.254</v>
      </c>
      <c r="M3251" s="25">
        <v>5.3999999999999999E-2</v>
      </c>
    </row>
    <row r="3252" spans="1:30">
      <c r="A3252" s="48" t="s">
        <v>171</v>
      </c>
      <c r="B3252" s="13" t="s">
        <v>66</v>
      </c>
      <c r="C3252" s="13" t="s">
        <v>64</v>
      </c>
      <c r="D3252" s="13">
        <v>2016</v>
      </c>
      <c r="E3252" s="13">
        <v>2016</v>
      </c>
      <c r="F3252" s="13" t="s">
        <v>102</v>
      </c>
      <c r="G3252" s="23">
        <v>2082083</v>
      </c>
      <c r="H3252" s="23">
        <v>4304439</v>
      </c>
      <c r="I3252" s="45">
        <v>13518472</v>
      </c>
      <c r="J3252" s="25">
        <v>0.97399999999999998</v>
      </c>
      <c r="K3252" s="25">
        <v>0.90710000000000002</v>
      </c>
      <c r="L3252" s="25">
        <v>0.36399999999999999</v>
      </c>
      <c r="M3252" s="25">
        <v>7.0800000000000002E-2</v>
      </c>
      <c r="N3252" s="13"/>
      <c r="O3252" s="13"/>
      <c r="P3252" s="13"/>
      <c r="Q3252" s="13"/>
      <c r="R3252" s="13"/>
      <c r="S3252" s="13"/>
      <c r="T3252" s="13"/>
      <c r="U3252" s="13"/>
      <c r="V3252" s="13"/>
      <c r="W3252" s="13"/>
      <c r="X3252" s="13"/>
      <c r="Y3252" s="13"/>
      <c r="Z3252" s="13"/>
      <c r="AA3252" s="13"/>
      <c r="AB3252" s="13"/>
      <c r="AC3252" s="13"/>
      <c r="AD3252" s="13"/>
    </row>
    <row r="3253" spans="1:30">
      <c r="A3253" s="48" t="s">
        <v>172</v>
      </c>
      <c r="B3253" s="13" t="s">
        <v>74</v>
      </c>
      <c r="C3253" s="13" t="s">
        <v>64</v>
      </c>
      <c r="D3253" s="13">
        <v>2016</v>
      </c>
      <c r="E3253" s="13">
        <v>2016</v>
      </c>
      <c r="F3253" s="13" t="s">
        <v>102</v>
      </c>
      <c r="G3253" s="23">
        <v>60323</v>
      </c>
      <c r="H3253" s="23">
        <v>115631</v>
      </c>
      <c r="I3253" s="45">
        <v>435927</v>
      </c>
      <c r="J3253" s="25">
        <v>0.98850000000000005</v>
      </c>
      <c r="K3253" s="25">
        <v>0.95860000000000001</v>
      </c>
      <c r="L3253" s="25">
        <v>0.40899999999999997</v>
      </c>
      <c r="M3253" s="25">
        <v>7.0499999999999993E-2</v>
      </c>
    </row>
    <row r="3254" spans="1:30">
      <c r="A3254" s="48" t="s">
        <v>173</v>
      </c>
      <c r="B3254" s="13" t="s">
        <v>75</v>
      </c>
      <c r="C3254" s="13" t="s">
        <v>64</v>
      </c>
      <c r="D3254" s="13">
        <v>2016</v>
      </c>
      <c r="E3254" s="13">
        <v>2016</v>
      </c>
      <c r="F3254" s="13" t="s">
        <v>102</v>
      </c>
      <c r="G3254" s="23">
        <v>93</v>
      </c>
      <c r="H3254" s="23">
        <v>154</v>
      </c>
      <c r="I3254" s="45">
        <v>353</v>
      </c>
      <c r="J3254" s="25">
        <v>1</v>
      </c>
      <c r="K3254" s="25">
        <v>1</v>
      </c>
      <c r="L3254" s="25">
        <v>0.313</v>
      </c>
      <c r="M3254" s="25">
        <v>5.8400000000000001E-2</v>
      </c>
    </row>
    <row r="3255" spans="1:30">
      <c r="A3255" s="48" t="s">
        <v>174</v>
      </c>
      <c r="B3255" s="13" t="s">
        <v>75</v>
      </c>
      <c r="C3255" s="13" t="s">
        <v>64</v>
      </c>
      <c r="D3255" s="13">
        <v>2016</v>
      </c>
      <c r="E3255" s="13">
        <v>2016</v>
      </c>
      <c r="F3255" s="13" t="s">
        <v>102</v>
      </c>
      <c r="G3255" s="23">
        <v>1765</v>
      </c>
      <c r="H3255" s="23">
        <v>3324</v>
      </c>
      <c r="I3255" s="45">
        <v>8340</v>
      </c>
      <c r="J3255" s="25">
        <v>1</v>
      </c>
      <c r="K3255" s="25">
        <v>0</v>
      </c>
      <c r="L3255" s="25">
        <v>0.313</v>
      </c>
      <c r="M3255" s="25">
        <v>5.8400000000000001E-2</v>
      </c>
    </row>
    <row r="3256" spans="1:30">
      <c r="A3256" s="48" t="s">
        <v>175</v>
      </c>
      <c r="B3256" s="13" t="s">
        <v>75</v>
      </c>
      <c r="C3256" s="13" t="s">
        <v>64</v>
      </c>
      <c r="D3256" s="13">
        <v>2016</v>
      </c>
      <c r="E3256" s="13">
        <v>2016</v>
      </c>
      <c r="F3256" s="13" t="s">
        <v>102</v>
      </c>
      <c r="G3256" s="23">
        <v>16974</v>
      </c>
      <c r="H3256" s="23">
        <v>32165</v>
      </c>
      <c r="I3256" s="45">
        <v>83109</v>
      </c>
      <c r="J3256" s="25">
        <v>0.93440000000000001</v>
      </c>
      <c r="K3256" s="25">
        <v>0.93899999999999995</v>
      </c>
      <c r="L3256" s="25">
        <v>0.313</v>
      </c>
      <c r="M3256" s="25">
        <v>5.8400000000000001E-2</v>
      </c>
    </row>
    <row r="3257" spans="1:30">
      <c r="A3257" s="48" t="s">
        <v>176</v>
      </c>
      <c r="B3257" s="13" t="s">
        <v>75</v>
      </c>
      <c r="C3257" s="13" t="s">
        <v>64</v>
      </c>
      <c r="D3257" s="13">
        <v>2016</v>
      </c>
      <c r="E3257" s="13">
        <v>2016</v>
      </c>
      <c r="F3257" s="13" t="s">
        <v>102</v>
      </c>
      <c r="G3257" s="23">
        <v>2784</v>
      </c>
      <c r="H3257" s="23">
        <v>5147</v>
      </c>
      <c r="I3257" s="45">
        <v>12193</v>
      </c>
      <c r="J3257" s="25">
        <v>0.98570000000000002</v>
      </c>
      <c r="K3257" s="25">
        <v>0.88660000000000005</v>
      </c>
      <c r="L3257" s="25">
        <v>0.313</v>
      </c>
      <c r="M3257" s="25">
        <v>5.8400000000000001E-2</v>
      </c>
    </row>
    <row r="3258" spans="1:30">
      <c r="A3258" s="48" t="s">
        <v>177</v>
      </c>
      <c r="B3258" s="13" t="s">
        <v>75</v>
      </c>
      <c r="C3258" s="13" t="s">
        <v>64</v>
      </c>
      <c r="D3258" s="13">
        <v>2016</v>
      </c>
      <c r="E3258" s="13">
        <v>2016</v>
      </c>
      <c r="F3258" s="13" t="s">
        <v>102</v>
      </c>
      <c r="G3258" s="23">
        <v>629</v>
      </c>
      <c r="H3258" s="23">
        <v>1410</v>
      </c>
      <c r="I3258" s="45">
        <v>9164</v>
      </c>
      <c r="J3258" s="25">
        <v>0.88460000000000005</v>
      </c>
      <c r="K3258" s="25">
        <v>0.89470000000000005</v>
      </c>
      <c r="L3258" s="25">
        <v>0.313</v>
      </c>
      <c r="M3258" s="25">
        <v>5.8400000000000001E-2</v>
      </c>
    </row>
    <row r="3259" spans="1:30">
      <c r="A3259" s="48" t="s">
        <v>178</v>
      </c>
      <c r="B3259" s="13" t="s">
        <v>74</v>
      </c>
      <c r="C3259" s="13" t="s">
        <v>64</v>
      </c>
      <c r="D3259" s="13">
        <v>2016</v>
      </c>
      <c r="E3259" s="13">
        <v>2016</v>
      </c>
      <c r="F3259" s="13" t="s">
        <v>102</v>
      </c>
      <c r="G3259" s="23">
        <v>33984</v>
      </c>
      <c r="H3259" s="23">
        <v>67647</v>
      </c>
      <c r="I3259" s="45">
        <v>276288</v>
      </c>
      <c r="J3259" s="25">
        <v>0.96919999999999995</v>
      </c>
      <c r="K3259" s="25">
        <v>0.97850000000000004</v>
      </c>
      <c r="L3259" s="25">
        <v>0.46700000000000003</v>
      </c>
      <c r="M3259" s="25">
        <v>4.4600000000000001E-2</v>
      </c>
    </row>
    <row r="3260" spans="1:30">
      <c r="A3260" s="48" t="s">
        <v>179</v>
      </c>
      <c r="B3260" s="13" t="s">
        <v>75</v>
      </c>
      <c r="C3260" s="13" t="s">
        <v>64</v>
      </c>
      <c r="D3260" s="13">
        <v>2016</v>
      </c>
      <c r="E3260" s="13">
        <v>2016</v>
      </c>
      <c r="F3260" s="13" t="s">
        <v>102</v>
      </c>
      <c r="G3260" s="23">
        <v>2608</v>
      </c>
      <c r="H3260" s="23">
        <v>5300</v>
      </c>
      <c r="I3260" s="45">
        <v>11961</v>
      </c>
      <c r="J3260" s="25" t="s">
        <v>66</v>
      </c>
      <c r="K3260" s="25" t="s">
        <v>66</v>
      </c>
      <c r="L3260" s="25">
        <v>0.313</v>
      </c>
      <c r="M3260" s="25">
        <v>5.8400000000000001E-2</v>
      </c>
    </row>
    <row r="3261" spans="1:30">
      <c r="A3261" s="48" t="s">
        <v>180</v>
      </c>
      <c r="B3261" s="13" t="s">
        <v>75</v>
      </c>
      <c r="C3261" s="13" t="s">
        <v>64</v>
      </c>
      <c r="D3261" s="13">
        <v>2016</v>
      </c>
      <c r="E3261" s="13">
        <v>2016</v>
      </c>
      <c r="F3261" s="13" t="s">
        <v>102</v>
      </c>
      <c r="G3261" s="23">
        <v>7255</v>
      </c>
      <c r="H3261" s="23">
        <v>12890</v>
      </c>
      <c r="I3261" s="45">
        <v>38263</v>
      </c>
      <c r="J3261" s="25">
        <v>0.97099999999999997</v>
      </c>
      <c r="K3261" s="25">
        <v>0.98819999999999997</v>
      </c>
      <c r="L3261" s="25">
        <v>0.313</v>
      </c>
      <c r="M3261" s="25">
        <v>5.8400000000000001E-2</v>
      </c>
    </row>
    <row r="3262" spans="1:30">
      <c r="A3262" s="82" t="s">
        <v>122</v>
      </c>
      <c r="B3262" s="13" t="s">
        <v>74</v>
      </c>
      <c r="C3262" s="13" t="s">
        <v>64</v>
      </c>
      <c r="D3262" s="13">
        <v>2016</v>
      </c>
      <c r="E3262" s="13">
        <v>2016</v>
      </c>
      <c r="F3262" s="13" t="s">
        <v>102</v>
      </c>
      <c r="G3262" s="23">
        <v>94500</v>
      </c>
      <c r="H3262" s="23">
        <v>218671</v>
      </c>
      <c r="I3262" s="45">
        <v>491844</v>
      </c>
      <c r="J3262" s="25">
        <v>0.9546</v>
      </c>
      <c r="K3262" s="25">
        <v>0.9577</v>
      </c>
      <c r="L3262" s="25">
        <v>0.34200000000000003</v>
      </c>
      <c r="M3262" s="25">
        <v>2.7199999999999998E-2</v>
      </c>
    </row>
    <row r="3263" spans="1:30">
      <c r="A3263" s="82" t="s">
        <v>123</v>
      </c>
      <c r="B3263" s="13" t="s">
        <v>75</v>
      </c>
      <c r="C3263" s="13" t="s">
        <v>64</v>
      </c>
      <c r="D3263" s="13">
        <v>2016</v>
      </c>
      <c r="E3263" s="13">
        <v>2016</v>
      </c>
      <c r="F3263" s="13" t="s">
        <v>102</v>
      </c>
      <c r="G3263" s="23">
        <v>1585</v>
      </c>
      <c r="H3263" s="23">
        <v>3699</v>
      </c>
      <c r="I3263" s="45">
        <v>12219</v>
      </c>
      <c r="J3263" s="25">
        <v>1</v>
      </c>
      <c r="K3263" s="25">
        <v>1</v>
      </c>
      <c r="L3263" s="25">
        <v>0.313</v>
      </c>
      <c r="M3263" s="25">
        <v>5.8400000000000001E-2</v>
      </c>
    </row>
    <row r="3264" spans="1:30">
      <c r="A3264" s="82" t="s">
        <v>124</v>
      </c>
      <c r="B3264" s="13" t="s">
        <v>75</v>
      </c>
      <c r="C3264" s="13" t="s">
        <v>64</v>
      </c>
      <c r="D3264" s="13">
        <v>2016</v>
      </c>
      <c r="E3264" s="13">
        <v>2016</v>
      </c>
      <c r="F3264" s="13" t="s">
        <v>102</v>
      </c>
      <c r="G3264" s="23">
        <v>12456</v>
      </c>
      <c r="H3264" s="23">
        <v>21148</v>
      </c>
      <c r="I3264" s="45">
        <v>54719</v>
      </c>
      <c r="J3264" s="25">
        <v>0.99609999999999999</v>
      </c>
      <c r="K3264" s="25">
        <v>0.96230000000000004</v>
      </c>
      <c r="L3264" s="25">
        <v>0.313</v>
      </c>
      <c r="M3264" s="25">
        <v>5.8400000000000001E-2</v>
      </c>
    </row>
    <row r="3265" spans="1:13">
      <c r="A3265" s="82" t="s">
        <v>125</v>
      </c>
      <c r="B3265" s="13" t="s">
        <v>75</v>
      </c>
      <c r="C3265" s="13" t="s">
        <v>64</v>
      </c>
      <c r="D3265" s="13">
        <v>2016</v>
      </c>
      <c r="E3265" s="13">
        <v>2016</v>
      </c>
      <c r="F3265" s="13" t="s">
        <v>102</v>
      </c>
      <c r="G3265" s="23">
        <v>17431</v>
      </c>
      <c r="H3265" s="23">
        <v>42490</v>
      </c>
      <c r="I3265" s="45">
        <v>93839</v>
      </c>
      <c r="J3265" s="25">
        <v>0.98</v>
      </c>
      <c r="K3265" s="25">
        <v>0.9113</v>
      </c>
      <c r="L3265" s="25">
        <v>0.313</v>
      </c>
      <c r="M3265" s="25">
        <v>5.8400000000000001E-2</v>
      </c>
    </row>
    <row r="3266" spans="1:13">
      <c r="A3266" s="82" t="s">
        <v>126</v>
      </c>
      <c r="B3266" s="13" t="s">
        <v>75</v>
      </c>
      <c r="C3266" s="13" t="s">
        <v>64</v>
      </c>
      <c r="D3266" s="13">
        <v>2016</v>
      </c>
      <c r="E3266" s="13">
        <v>2016</v>
      </c>
      <c r="F3266" s="13" t="s">
        <v>102</v>
      </c>
      <c r="G3266" s="23">
        <v>1069</v>
      </c>
      <c r="H3266" s="23">
        <v>2072</v>
      </c>
      <c r="I3266" s="45">
        <v>5671</v>
      </c>
      <c r="J3266" s="25">
        <v>1</v>
      </c>
      <c r="K3266" s="25">
        <v>0.90910000000000002</v>
      </c>
      <c r="L3266" s="25">
        <v>0.313</v>
      </c>
      <c r="M3266" s="25">
        <v>5.8400000000000001E-2</v>
      </c>
    </row>
    <row r="3267" spans="1:13">
      <c r="A3267" s="82" t="s">
        <v>127</v>
      </c>
      <c r="B3267" s="13" t="s">
        <v>75</v>
      </c>
      <c r="C3267" s="13" t="s">
        <v>64</v>
      </c>
      <c r="D3267" s="13">
        <v>2016</v>
      </c>
      <c r="E3267" s="13">
        <v>2016</v>
      </c>
      <c r="F3267" s="13" t="s">
        <v>102</v>
      </c>
      <c r="G3267" s="23">
        <v>70466</v>
      </c>
      <c r="H3267" s="23">
        <v>163720</v>
      </c>
      <c r="I3267" s="45">
        <v>408256</v>
      </c>
      <c r="J3267" s="25">
        <v>0.98</v>
      </c>
      <c r="K3267" s="25">
        <v>0.92620000000000002</v>
      </c>
      <c r="L3267" s="25">
        <v>0.13</v>
      </c>
      <c r="M3267" s="25">
        <v>1.37E-2</v>
      </c>
    </row>
    <row r="3268" spans="1:13">
      <c r="A3268" s="82" t="s">
        <v>128</v>
      </c>
      <c r="B3268" s="13" t="s">
        <v>75</v>
      </c>
      <c r="C3268" s="13" t="s">
        <v>64</v>
      </c>
      <c r="D3268" s="13">
        <v>2016</v>
      </c>
      <c r="E3268" s="13">
        <v>2016</v>
      </c>
      <c r="F3268" s="13" t="s">
        <v>102</v>
      </c>
      <c r="G3268" s="23">
        <v>10726</v>
      </c>
      <c r="H3268" s="23">
        <v>24414</v>
      </c>
      <c r="I3268" s="45">
        <v>57142</v>
      </c>
      <c r="J3268" s="25">
        <v>0.98640000000000005</v>
      </c>
      <c r="K3268" s="25">
        <v>0.9456</v>
      </c>
      <c r="L3268" s="25">
        <v>0.313</v>
      </c>
      <c r="M3268" s="25">
        <v>5.8400000000000001E-2</v>
      </c>
    </row>
    <row r="3269" spans="1:13">
      <c r="A3269" s="82" t="s">
        <v>129</v>
      </c>
      <c r="B3269" s="13" t="s">
        <v>75</v>
      </c>
      <c r="C3269" s="13" t="s">
        <v>64</v>
      </c>
      <c r="D3269" s="13">
        <v>2016</v>
      </c>
      <c r="E3269" s="13">
        <v>2016</v>
      </c>
      <c r="F3269" s="13" t="s">
        <v>102</v>
      </c>
      <c r="G3269" s="23">
        <v>6618</v>
      </c>
      <c r="H3269" s="23">
        <v>12378</v>
      </c>
      <c r="I3269" s="45">
        <v>31662</v>
      </c>
      <c r="J3269" s="25">
        <v>0.95899999999999996</v>
      </c>
      <c r="K3269" s="25">
        <v>0.94259999999999999</v>
      </c>
      <c r="L3269" s="25">
        <v>0.313</v>
      </c>
      <c r="M3269" s="25">
        <v>5.8400000000000001E-2</v>
      </c>
    </row>
    <row r="3270" spans="1:13">
      <c r="A3270" s="82" t="s">
        <v>130</v>
      </c>
      <c r="B3270" s="13" t="s">
        <v>75</v>
      </c>
      <c r="C3270" s="13" t="s">
        <v>64</v>
      </c>
      <c r="D3270" s="13">
        <v>2016</v>
      </c>
      <c r="E3270" s="13">
        <v>2016</v>
      </c>
      <c r="F3270" s="13" t="s">
        <v>102</v>
      </c>
      <c r="G3270" s="23">
        <v>1569</v>
      </c>
      <c r="H3270" s="23">
        <v>3147</v>
      </c>
      <c r="I3270" s="45">
        <v>7776</v>
      </c>
      <c r="J3270" s="25">
        <v>0.90139999999999998</v>
      </c>
      <c r="K3270" s="25">
        <v>0.74509999999999998</v>
      </c>
      <c r="L3270" s="25">
        <v>0.313</v>
      </c>
      <c r="M3270" s="25">
        <v>5.8400000000000001E-2</v>
      </c>
    </row>
    <row r="3271" spans="1:13">
      <c r="A3271" s="82" t="s">
        <v>131</v>
      </c>
      <c r="B3271" s="13" t="s">
        <v>76</v>
      </c>
      <c r="C3271" s="13" t="s">
        <v>64</v>
      </c>
      <c r="D3271" s="13">
        <v>2016</v>
      </c>
      <c r="E3271" s="13">
        <v>2016</v>
      </c>
      <c r="F3271" s="13" t="s">
        <v>102</v>
      </c>
      <c r="G3271" s="23">
        <v>551477</v>
      </c>
      <c r="H3271" s="23">
        <v>1099674</v>
      </c>
      <c r="I3271" s="45">
        <v>4083377</v>
      </c>
      <c r="J3271" s="25">
        <v>0.95320000000000005</v>
      </c>
      <c r="K3271" s="25">
        <v>0.82469999999999999</v>
      </c>
      <c r="L3271" s="25">
        <v>0.59</v>
      </c>
      <c r="M3271" s="25">
        <v>7.4899999999999994E-2</v>
      </c>
    </row>
    <row r="3272" spans="1:13">
      <c r="A3272" s="82" t="s">
        <v>132</v>
      </c>
      <c r="B3272" s="13" t="s">
        <v>75</v>
      </c>
      <c r="C3272" s="13" t="s">
        <v>64</v>
      </c>
      <c r="D3272" s="13">
        <v>2016</v>
      </c>
      <c r="E3272" s="13">
        <v>2016</v>
      </c>
      <c r="F3272" s="13" t="s">
        <v>102</v>
      </c>
      <c r="G3272" s="23">
        <v>11896</v>
      </c>
      <c r="H3272" s="23">
        <v>28999</v>
      </c>
      <c r="I3272" s="45">
        <v>69982</v>
      </c>
      <c r="J3272" s="25">
        <v>0.99139999999999995</v>
      </c>
      <c r="K3272" s="25">
        <v>0.97089999999999999</v>
      </c>
      <c r="L3272" s="25">
        <v>0.313</v>
      </c>
      <c r="M3272" s="25">
        <v>5.8400000000000001E-2</v>
      </c>
    </row>
    <row r="3273" spans="1:13">
      <c r="A3273" s="82" t="s">
        <v>133</v>
      </c>
      <c r="B3273" s="13" t="s">
        <v>75</v>
      </c>
      <c r="C3273" s="13" t="s">
        <v>64</v>
      </c>
      <c r="D3273" s="13">
        <v>2016</v>
      </c>
      <c r="E3273" s="13">
        <v>2016</v>
      </c>
      <c r="F3273" s="13" t="s">
        <v>102</v>
      </c>
      <c r="G3273" s="23">
        <v>6227</v>
      </c>
      <c r="H3273" s="23">
        <v>10235</v>
      </c>
      <c r="I3273" s="45">
        <v>45147</v>
      </c>
      <c r="J3273" s="25">
        <v>0.95220000000000005</v>
      </c>
      <c r="K3273" s="25">
        <v>0.89129999999999998</v>
      </c>
      <c r="L3273" s="25">
        <v>0.313</v>
      </c>
      <c r="M3273" s="25">
        <v>5.8400000000000001E-2</v>
      </c>
    </row>
    <row r="3274" spans="1:13">
      <c r="A3274" s="82" t="s">
        <v>134</v>
      </c>
      <c r="B3274" s="13" t="s">
        <v>75</v>
      </c>
      <c r="C3274" s="13" t="s">
        <v>64</v>
      </c>
      <c r="D3274" s="13">
        <v>2016</v>
      </c>
      <c r="E3274" s="13">
        <v>2016</v>
      </c>
      <c r="F3274" s="13" t="s">
        <v>102</v>
      </c>
      <c r="G3274" s="23">
        <v>1084</v>
      </c>
      <c r="H3274" s="23">
        <v>1997</v>
      </c>
      <c r="I3274" s="45">
        <v>4844</v>
      </c>
      <c r="J3274" s="25">
        <v>1</v>
      </c>
      <c r="K3274" s="25">
        <v>0.94120000000000004</v>
      </c>
      <c r="L3274" s="25">
        <v>0.313</v>
      </c>
      <c r="M3274" s="25">
        <v>5.8400000000000001E-2</v>
      </c>
    </row>
    <row r="3275" spans="1:13">
      <c r="A3275" s="82" t="s">
        <v>135</v>
      </c>
      <c r="B3275" s="13" t="s">
        <v>75</v>
      </c>
      <c r="C3275" s="13" t="s">
        <v>64</v>
      </c>
      <c r="D3275" s="13">
        <v>2016</v>
      </c>
      <c r="E3275" s="13">
        <v>2016</v>
      </c>
      <c r="F3275" s="13" t="s">
        <v>102</v>
      </c>
      <c r="G3275" s="23">
        <v>6663</v>
      </c>
      <c r="H3275" s="23">
        <v>12443</v>
      </c>
      <c r="I3275" s="45">
        <v>41770</v>
      </c>
      <c r="J3275" s="25">
        <v>0.94059999999999999</v>
      </c>
      <c r="K3275" s="25">
        <v>0.9909</v>
      </c>
      <c r="L3275" s="25">
        <v>0.313</v>
      </c>
      <c r="M3275" s="25">
        <v>5.8400000000000001E-2</v>
      </c>
    </row>
    <row r="3276" spans="1:13">
      <c r="A3276" s="82" t="s">
        <v>136</v>
      </c>
      <c r="B3276" s="13" t="s">
        <v>75</v>
      </c>
      <c r="C3276" s="13" t="s">
        <v>64</v>
      </c>
      <c r="D3276" s="13">
        <v>2016</v>
      </c>
      <c r="E3276" s="13">
        <v>2016</v>
      </c>
      <c r="F3276" s="13" t="s">
        <v>102</v>
      </c>
      <c r="G3276" s="23">
        <v>24440</v>
      </c>
      <c r="H3276" s="23">
        <v>56347</v>
      </c>
      <c r="I3276" s="45">
        <v>139859</v>
      </c>
      <c r="J3276" s="25">
        <v>0.97150000000000003</v>
      </c>
      <c r="K3276" s="25">
        <v>0.96679999999999999</v>
      </c>
      <c r="L3276" s="25">
        <v>0.28599999999999998</v>
      </c>
      <c r="M3276" s="25">
        <v>2.3199999999999998E-2</v>
      </c>
    </row>
    <row r="3277" spans="1:13">
      <c r="A3277" s="82" t="s">
        <v>137</v>
      </c>
      <c r="B3277" s="13" t="s">
        <v>75</v>
      </c>
      <c r="C3277" s="13" t="s">
        <v>64</v>
      </c>
      <c r="D3277" s="13">
        <v>2016</v>
      </c>
      <c r="E3277" s="13">
        <v>2016</v>
      </c>
      <c r="F3277" s="13" t="s">
        <v>102</v>
      </c>
      <c r="G3277" s="23">
        <v>520</v>
      </c>
      <c r="H3277" s="23">
        <v>1088</v>
      </c>
      <c r="I3277" s="45">
        <v>3166</v>
      </c>
      <c r="J3277" s="25">
        <v>1</v>
      </c>
      <c r="K3277" s="25">
        <v>0.94440000000000002</v>
      </c>
      <c r="L3277" s="25">
        <v>0.313</v>
      </c>
      <c r="M3277" s="25">
        <v>5.8400000000000001E-2</v>
      </c>
    </row>
    <row r="3278" spans="1:13">
      <c r="A3278" s="82" t="s">
        <v>138</v>
      </c>
      <c r="B3278" s="13" t="s">
        <v>75</v>
      </c>
      <c r="C3278" s="13" t="s">
        <v>64</v>
      </c>
      <c r="D3278" s="13">
        <v>2016</v>
      </c>
      <c r="E3278" s="13">
        <v>2016</v>
      </c>
      <c r="F3278" s="13" t="s">
        <v>102</v>
      </c>
      <c r="G3278" s="23">
        <v>448</v>
      </c>
      <c r="H3278" s="23">
        <v>784</v>
      </c>
      <c r="I3278" s="45">
        <v>3749</v>
      </c>
      <c r="J3278" s="25">
        <v>0.95</v>
      </c>
      <c r="K3278" s="25">
        <v>0.92310000000000003</v>
      </c>
      <c r="L3278" s="25">
        <v>0.313</v>
      </c>
      <c r="M3278" s="25">
        <v>5.8400000000000001E-2</v>
      </c>
    </row>
    <row r="3279" spans="1:13">
      <c r="A3279" s="82" t="s">
        <v>139</v>
      </c>
      <c r="B3279" s="13" t="s">
        <v>75</v>
      </c>
      <c r="C3279" s="13" t="s">
        <v>64</v>
      </c>
      <c r="D3279" s="13">
        <v>2016</v>
      </c>
      <c r="E3279" s="13">
        <v>2016</v>
      </c>
      <c r="F3279" s="13" t="s">
        <v>102</v>
      </c>
      <c r="G3279" s="23">
        <v>21783</v>
      </c>
      <c r="H3279" s="23">
        <v>47811</v>
      </c>
      <c r="I3279" s="45">
        <v>182600</v>
      </c>
      <c r="J3279" s="25">
        <v>0.99119999999999997</v>
      </c>
      <c r="K3279" s="25">
        <v>0.94750000000000001</v>
      </c>
      <c r="L3279" s="25">
        <v>0.1</v>
      </c>
      <c r="M3279" s="25">
        <v>4.1399999999999999E-2</v>
      </c>
    </row>
    <row r="3280" spans="1:13">
      <c r="A3280" s="82" t="s">
        <v>140</v>
      </c>
      <c r="B3280" s="13" t="s">
        <v>75</v>
      </c>
      <c r="C3280" s="13" t="s">
        <v>64</v>
      </c>
      <c r="D3280" s="13">
        <v>2016</v>
      </c>
      <c r="E3280" s="13">
        <v>2016</v>
      </c>
      <c r="F3280" s="13" t="s">
        <v>102</v>
      </c>
      <c r="G3280" s="23">
        <v>3532</v>
      </c>
      <c r="H3280" s="23">
        <v>7246</v>
      </c>
      <c r="I3280" s="45">
        <v>32656</v>
      </c>
      <c r="J3280" s="25">
        <v>0.96689999999999998</v>
      </c>
      <c r="K3280" s="25">
        <v>0.90410000000000001</v>
      </c>
      <c r="L3280" s="25">
        <v>0.313</v>
      </c>
      <c r="M3280" s="25">
        <v>5.8400000000000001E-2</v>
      </c>
    </row>
    <row r="3281" spans="1:13">
      <c r="A3281" s="82" t="s">
        <v>141</v>
      </c>
      <c r="B3281" s="13" t="s">
        <v>75</v>
      </c>
      <c r="C3281" s="13" t="s">
        <v>64</v>
      </c>
      <c r="D3281" s="13">
        <v>2016</v>
      </c>
      <c r="E3281" s="13">
        <v>2016</v>
      </c>
      <c r="F3281" s="13" t="s">
        <v>102</v>
      </c>
      <c r="G3281" s="23">
        <v>4373</v>
      </c>
      <c r="H3281" s="23">
        <v>7684</v>
      </c>
      <c r="I3281" s="45">
        <v>25773</v>
      </c>
      <c r="J3281" s="25" t="s">
        <v>66</v>
      </c>
      <c r="K3281" s="25" t="s">
        <v>66</v>
      </c>
      <c r="L3281" s="25">
        <v>0.313</v>
      </c>
      <c r="M3281" s="25">
        <v>5.8400000000000001E-2</v>
      </c>
    </row>
    <row r="3282" spans="1:13">
      <c r="A3282" s="82" t="s">
        <v>142</v>
      </c>
      <c r="B3282" s="13" t="s">
        <v>74</v>
      </c>
      <c r="C3282" s="13" t="s">
        <v>64</v>
      </c>
      <c r="D3282" s="13">
        <v>2016</v>
      </c>
      <c r="E3282" s="13">
        <v>2016</v>
      </c>
      <c r="F3282" s="13" t="s">
        <v>102</v>
      </c>
      <c r="G3282" s="23">
        <v>123573</v>
      </c>
      <c r="H3282" s="23">
        <v>252962</v>
      </c>
      <c r="I3282" s="45">
        <v>908780</v>
      </c>
      <c r="J3282" s="25">
        <v>0.9879</v>
      </c>
      <c r="K3282" s="25">
        <v>1</v>
      </c>
      <c r="L3282" s="25">
        <v>0.41299999999999998</v>
      </c>
      <c r="M3282" s="25">
        <v>4.7500000000000001E-2</v>
      </c>
    </row>
    <row r="3283" spans="1:13">
      <c r="A3283" s="82" t="s">
        <v>143</v>
      </c>
      <c r="B3283" s="13" t="s">
        <v>74</v>
      </c>
      <c r="C3283" s="13" t="s">
        <v>64</v>
      </c>
      <c r="D3283" s="13">
        <v>2016</v>
      </c>
      <c r="E3283" s="13">
        <v>2016</v>
      </c>
      <c r="F3283" s="13" t="s">
        <v>102</v>
      </c>
      <c r="G3283" s="23">
        <v>9397</v>
      </c>
      <c r="H3283" s="23">
        <v>17692</v>
      </c>
      <c r="I3283" s="45">
        <v>63813</v>
      </c>
      <c r="J3283" s="25" t="s">
        <v>66</v>
      </c>
      <c r="K3283" s="25" t="s">
        <v>66</v>
      </c>
      <c r="L3283" s="25">
        <v>0.313</v>
      </c>
      <c r="M3283" s="25">
        <v>5.8400000000000001E-2</v>
      </c>
    </row>
    <row r="3284" spans="1:13">
      <c r="A3284" s="82" t="s">
        <v>144</v>
      </c>
      <c r="B3284" s="13" t="s">
        <v>75</v>
      </c>
      <c r="C3284" s="13" t="s">
        <v>64</v>
      </c>
      <c r="D3284" s="13">
        <v>2016</v>
      </c>
      <c r="E3284" s="13">
        <v>2016</v>
      </c>
      <c r="F3284" s="13" t="s">
        <v>102</v>
      </c>
      <c r="G3284" s="23">
        <v>1101</v>
      </c>
      <c r="H3284" s="23">
        <v>2025</v>
      </c>
      <c r="I3284" s="45">
        <v>6243</v>
      </c>
      <c r="J3284" s="25">
        <v>1</v>
      </c>
      <c r="K3284" s="25">
        <v>0.94440000000000002</v>
      </c>
      <c r="L3284" s="25">
        <v>0.313</v>
      </c>
      <c r="M3284" s="25">
        <v>5.8400000000000001E-2</v>
      </c>
    </row>
    <row r="3285" spans="1:13">
      <c r="A3285" s="82" t="s">
        <v>145</v>
      </c>
      <c r="B3285" s="13" t="s">
        <v>75</v>
      </c>
      <c r="C3285" s="13" t="s">
        <v>64</v>
      </c>
      <c r="D3285" s="13">
        <v>2016</v>
      </c>
      <c r="E3285" s="13">
        <v>2016</v>
      </c>
      <c r="F3285" s="13" t="s">
        <v>102</v>
      </c>
      <c r="G3285" s="23">
        <v>128747</v>
      </c>
      <c r="H3285" s="23">
        <v>286427</v>
      </c>
      <c r="I3285" s="45">
        <v>841372</v>
      </c>
      <c r="J3285" s="25">
        <v>0.99409999999999998</v>
      </c>
      <c r="K3285" s="25">
        <v>0.93369999999999997</v>
      </c>
      <c r="L3285" s="25">
        <v>0.17499999999999999</v>
      </c>
      <c r="M3285" s="25">
        <v>3.5200000000000002E-2</v>
      </c>
    </row>
    <row r="3286" spans="1:13">
      <c r="A3286" s="82" t="s">
        <v>146</v>
      </c>
      <c r="B3286" s="13" t="s">
        <v>74</v>
      </c>
      <c r="C3286" s="13" t="s">
        <v>64</v>
      </c>
      <c r="D3286" s="13">
        <v>2016</v>
      </c>
      <c r="E3286" s="13">
        <v>2016</v>
      </c>
      <c r="F3286" s="13" t="s">
        <v>102</v>
      </c>
      <c r="G3286" s="23">
        <v>102234</v>
      </c>
      <c r="H3286" s="23">
        <v>213173</v>
      </c>
      <c r="I3286" s="45">
        <v>556837</v>
      </c>
      <c r="J3286" s="25">
        <v>0.98970000000000002</v>
      </c>
      <c r="K3286" s="25">
        <v>0.99150000000000005</v>
      </c>
      <c r="L3286" s="25">
        <v>0.41499999999999998</v>
      </c>
      <c r="M3286" s="25">
        <v>3.9899999999999998E-2</v>
      </c>
    </row>
    <row r="3287" spans="1:13">
      <c r="A3287" s="82" t="s">
        <v>147</v>
      </c>
      <c r="B3287" s="13" t="s">
        <v>75</v>
      </c>
      <c r="C3287" s="13" t="s">
        <v>64</v>
      </c>
      <c r="D3287" s="13">
        <v>2016</v>
      </c>
      <c r="E3287" s="13">
        <v>2016</v>
      </c>
      <c r="F3287" s="13" t="s">
        <v>102</v>
      </c>
      <c r="G3287" s="23">
        <v>2514</v>
      </c>
      <c r="H3287" s="23">
        <v>5527</v>
      </c>
      <c r="I3287" s="45">
        <v>18961</v>
      </c>
      <c r="J3287" s="25">
        <v>0.98909999999999998</v>
      </c>
      <c r="K3287" s="25">
        <v>0.93940000000000001</v>
      </c>
      <c r="L3287" s="25">
        <v>0.313</v>
      </c>
      <c r="M3287" s="25">
        <v>5.8400000000000001E-2</v>
      </c>
    </row>
    <row r="3288" spans="1:13">
      <c r="A3288" s="82" t="s">
        <v>148</v>
      </c>
      <c r="B3288" s="13" t="s">
        <v>75</v>
      </c>
      <c r="C3288" s="13" t="s">
        <v>64</v>
      </c>
      <c r="D3288" s="13">
        <v>2016</v>
      </c>
      <c r="E3288" s="13">
        <v>2016</v>
      </c>
      <c r="F3288" s="13" t="s">
        <v>102</v>
      </c>
      <c r="G3288" s="23">
        <v>179421</v>
      </c>
      <c r="H3288" s="23">
        <v>391714</v>
      </c>
      <c r="I3288" s="45">
        <v>874093</v>
      </c>
      <c r="J3288" s="25">
        <v>0.99450000000000005</v>
      </c>
      <c r="K3288" s="25">
        <v>0.95569999999999999</v>
      </c>
      <c r="L3288" s="25">
        <v>0.26200000000000001</v>
      </c>
      <c r="M3288" s="25">
        <v>2.53E-2</v>
      </c>
    </row>
    <row r="3289" spans="1:13">
      <c r="A3289" s="82" t="s">
        <v>149</v>
      </c>
      <c r="B3289" s="13" t="s">
        <v>74</v>
      </c>
      <c r="C3289" s="13" t="s">
        <v>64</v>
      </c>
      <c r="D3289" s="13">
        <v>2016</v>
      </c>
      <c r="E3289" s="13">
        <v>2016</v>
      </c>
      <c r="F3289" s="13" t="s">
        <v>102</v>
      </c>
      <c r="G3289" s="23">
        <v>142524</v>
      </c>
      <c r="H3289" s="23">
        <v>286685</v>
      </c>
      <c r="I3289" s="45">
        <v>902854</v>
      </c>
      <c r="J3289" s="25">
        <v>0.98499999999999999</v>
      </c>
      <c r="K3289" s="25">
        <v>0.99050000000000005</v>
      </c>
      <c r="L3289" s="25">
        <v>0.32800000000000001</v>
      </c>
      <c r="M3289" s="25">
        <v>2.9499999999999998E-2</v>
      </c>
    </row>
    <row r="3290" spans="1:13">
      <c r="A3290" s="82" t="s">
        <v>150</v>
      </c>
      <c r="B3290" s="13" t="s">
        <v>74</v>
      </c>
      <c r="C3290" s="13" t="s">
        <v>64</v>
      </c>
      <c r="D3290" s="13">
        <v>2016</v>
      </c>
      <c r="E3290" s="13">
        <v>2016</v>
      </c>
      <c r="F3290" s="13" t="s">
        <v>102</v>
      </c>
      <c r="G3290" s="23">
        <v>35193</v>
      </c>
      <c r="H3290" s="23">
        <v>53215</v>
      </c>
      <c r="I3290" s="45">
        <v>224172</v>
      </c>
      <c r="J3290" s="25" t="s">
        <v>66</v>
      </c>
      <c r="K3290" s="25" t="s">
        <v>66</v>
      </c>
      <c r="L3290" s="25">
        <v>0.5</v>
      </c>
      <c r="M3290" s="25">
        <v>6.5799999999999997E-2</v>
      </c>
    </row>
    <row r="3291" spans="1:13">
      <c r="A3291" s="82" t="s">
        <v>151</v>
      </c>
      <c r="B3291" s="13" t="s">
        <v>75</v>
      </c>
      <c r="C3291" s="13" t="s">
        <v>64</v>
      </c>
      <c r="D3291" s="13">
        <v>2016</v>
      </c>
      <c r="E3291" s="13">
        <v>2016</v>
      </c>
      <c r="F3291" s="13" t="s">
        <v>102</v>
      </c>
      <c r="G3291" s="23">
        <v>51610</v>
      </c>
      <c r="H3291" s="23">
        <v>115760</v>
      </c>
      <c r="I3291" s="45">
        <v>299474</v>
      </c>
      <c r="J3291" s="25">
        <v>0.96750000000000003</v>
      </c>
      <c r="K3291" s="25">
        <v>0.84819999999999995</v>
      </c>
      <c r="L3291" s="25">
        <v>0.23100000000000001</v>
      </c>
      <c r="M3291" s="25">
        <v>3.4599999999999999E-2</v>
      </c>
    </row>
    <row r="3292" spans="1:13">
      <c r="A3292" s="82" t="s">
        <v>152</v>
      </c>
      <c r="B3292" s="13" t="s">
        <v>74</v>
      </c>
      <c r="C3292" s="13" t="s">
        <v>64</v>
      </c>
      <c r="D3292" s="13">
        <v>2016</v>
      </c>
      <c r="E3292" s="13">
        <v>2016</v>
      </c>
      <c r="F3292" s="13" t="s">
        <v>102</v>
      </c>
      <c r="G3292" s="23">
        <v>9962</v>
      </c>
      <c r="H3292" s="23">
        <v>18104</v>
      </c>
      <c r="I3292" s="45">
        <v>62125</v>
      </c>
      <c r="J3292" s="25" t="s">
        <v>66</v>
      </c>
      <c r="K3292" s="25" t="s">
        <v>66</v>
      </c>
      <c r="L3292" s="25">
        <v>0.313</v>
      </c>
      <c r="M3292" s="25">
        <v>5.8400000000000001E-2</v>
      </c>
    </row>
    <row r="3293" spans="1:13">
      <c r="A3293" s="82" t="s">
        <v>153</v>
      </c>
      <c r="B3293" s="13" t="s">
        <v>74</v>
      </c>
      <c r="C3293" s="13" t="s">
        <v>64</v>
      </c>
      <c r="D3293" s="13">
        <v>2016</v>
      </c>
      <c r="E3293" s="13">
        <v>2016</v>
      </c>
      <c r="F3293" s="13" t="s">
        <v>102</v>
      </c>
      <c r="G3293" s="23">
        <v>15096</v>
      </c>
      <c r="H3293" s="23">
        <v>29256</v>
      </c>
      <c r="I3293" s="45">
        <v>155972</v>
      </c>
      <c r="J3293" s="25">
        <v>0.95189999999999997</v>
      </c>
      <c r="K3293" s="25">
        <v>0.90269999999999995</v>
      </c>
      <c r="L3293" s="25">
        <v>0.313</v>
      </c>
      <c r="M3293" s="25">
        <v>5.8400000000000001E-2</v>
      </c>
    </row>
    <row r="3294" spans="1:13">
      <c r="A3294" s="82" t="s">
        <v>154</v>
      </c>
      <c r="B3294" s="13" t="s">
        <v>74</v>
      </c>
      <c r="C3294" s="13" t="s">
        <v>64</v>
      </c>
      <c r="D3294" s="13">
        <v>2016</v>
      </c>
      <c r="E3294" s="13">
        <v>2016</v>
      </c>
      <c r="F3294" s="13" t="s">
        <v>102</v>
      </c>
      <c r="G3294" s="23">
        <v>18325</v>
      </c>
      <c r="H3294" s="23">
        <v>37874</v>
      </c>
      <c r="I3294" s="45">
        <v>145865</v>
      </c>
      <c r="J3294" s="25">
        <v>0.96660000000000001</v>
      </c>
      <c r="K3294" s="25">
        <v>0.88400000000000001</v>
      </c>
      <c r="L3294" s="25">
        <v>0.313</v>
      </c>
      <c r="M3294" s="25">
        <v>5.8400000000000001E-2</v>
      </c>
    </row>
    <row r="3295" spans="1:13">
      <c r="A3295" s="82" t="s">
        <v>155</v>
      </c>
      <c r="B3295" s="13" t="s">
        <v>74</v>
      </c>
      <c r="C3295" s="13" t="s">
        <v>64</v>
      </c>
      <c r="D3295" s="13">
        <v>2016</v>
      </c>
      <c r="E3295" s="13">
        <v>2016</v>
      </c>
      <c r="F3295" s="13" t="s">
        <v>102</v>
      </c>
      <c r="G3295" s="23">
        <v>52747</v>
      </c>
      <c r="H3295" s="23">
        <v>103430</v>
      </c>
      <c r="I3295" s="45">
        <v>447628</v>
      </c>
      <c r="J3295" s="25">
        <v>0.98270000000000002</v>
      </c>
      <c r="K3295" s="25">
        <v>0.98760000000000003</v>
      </c>
      <c r="L3295" s="25">
        <v>0.23799999999999999</v>
      </c>
      <c r="M3295" s="25">
        <v>4.9200000000000001E-2</v>
      </c>
    </row>
    <row r="3296" spans="1:13">
      <c r="A3296" s="82" t="s">
        <v>156</v>
      </c>
      <c r="B3296" s="13" t="s">
        <v>74</v>
      </c>
      <c r="C3296" s="13" t="s">
        <v>64</v>
      </c>
      <c r="D3296" s="13">
        <v>2016</v>
      </c>
      <c r="E3296" s="13">
        <v>2016</v>
      </c>
      <c r="F3296" s="13" t="s">
        <v>102</v>
      </c>
      <c r="G3296" s="23">
        <v>14500</v>
      </c>
      <c r="H3296" s="23">
        <v>26340</v>
      </c>
      <c r="I3296" s="45">
        <v>79964</v>
      </c>
      <c r="J3296" s="25">
        <v>0.96589999999999998</v>
      </c>
      <c r="K3296" s="25">
        <v>0.98319999999999996</v>
      </c>
      <c r="L3296" s="25">
        <v>0.313</v>
      </c>
      <c r="M3296" s="25">
        <v>5.8400000000000001E-2</v>
      </c>
    </row>
    <row r="3297" spans="1:30">
      <c r="A3297" s="82" t="s">
        <v>157</v>
      </c>
      <c r="B3297" s="13" t="s">
        <v>75</v>
      </c>
      <c r="C3297" s="13" t="s">
        <v>64</v>
      </c>
      <c r="D3297" s="13">
        <v>2016</v>
      </c>
      <c r="E3297" s="13">
        <v>2016</v>
      </c>
      <c r="F3297" s="13" t="s">
        <v>102</v>
      </c>
      <c r="G3297" s="23">
        <v>12960</v>
      </c>
      <c r="H3297" s="23">
        <v>24222</v>
      </c>
      <c r="I3297" s="45">
        <v>65077</v>
      </c>
      <c r="J3297" s="25">
        <v>0.90690000000000004</v>
      </c>
      <c r="K3297" s="25">
        <v>0.95899999999999996</v>
      </c>
      <c r="L3297" s="25">
        <v>0.313</v>
      </c>
      <c r="M3297" s="25">
        <v>5.8400000000000001E-2</v>
      </c>
    </row>
    <row r="3298" spans="1:30">
      <c r="A3298" s="82" t="s">
        <v>158</v>
      </c>
      <c r="B3298" s="13" t="s">
        <v>75</v>
      </c>
      <c r="C3298" s="13" t="s">
        <v>64</v>
      </c>
      <c r="D3298" s="13">
        <v>2016</v>
      </c>
      <c r="E3298" s="13">
        <v>2016</v>
      </c>
      <c r="F3298" s="13" t="s">
        <v>102</v>
      </c>
      <c r="G3298" s="23">
        <v>157</v>
      </c>
      <c r="H3298" s="23">
        <v>265</v>
      </c>
      <c r="I3298" s="45">
        <v>815</v>
      </c>
      <c r="J3298" s="25">
        <v>1</v>
      </c>
      <c r="K3298" s="25">
        <v>1</v>
      </c>
      <c r="L3298" s="25">
        <v>0.313</v>
      </c>
      <c r="M3298" s="25">
        <v>5.8400000000000001E-2</v>
      </c>
    </row>
    <row r="3299" spans="1:30">
      <c r="A3299" s="82" t="s">
        <v>159</v>
      </c>
      <c r="B3299" s="13" t="s">
        <v>75</v>
      </c>
      <c r="C3299" s="13" t="s">
        <v>64</v>
      </c>
      <c r="D3299" s="13">
        <v>2016</v>
      </c>
      <c r="E3299" s="13">
        <v>2016</v>
      </c>
      <c r="F3299" s="13" t="s">
        <v>102</v>
      </c>
      <c r="G3299" s="23">
        <v>3172</v>
      </c>
      <c r="H3299" s="23">
        <v>6702</v>
      </c>
      <c r="I3299" s="45">
        <v>18442</v>
      </c>
      <c r="J3299" s="25">
        <v>0.92169999999999996</v>
      </c>
      <c r="K3299" s="25">
        <v>0.8831</v>
      </c>
      <c r="L3299" s="25">
        <v>0.313</v>
      </c>
      <c r="M3299" s="25">
        <v>5.8400000000000001E-2</v>
      </c>
    </row>
    <row r="3300" spans="1:30">
      <c r="A3300" s="82" t="s">
        <v>160</v>
      </c>
      <c r="B3300" s="13" t="s">
        <v>74</v>
      </c>
      <c r="C3300" s="13" t="s">
        <v>64</v>
      </c>
      <c r="D3300" s="13">
        <v>2016</v>
      </c>
      <c r="E3300" s="13">
        <v>2016</v>
      </c>
      <c r="F3300" s="13" t="s">
        <v>102</v>
      </c>
      <c r="G3300" s="23">
        <v>22415</v>
      </c>
      <c r="H3300" s="23">
        <v>42303</v>
      </c>
      <c r="I3300" s="45">
        <v>124167</v>
      </c>
      <c r="J3300" s="25">
        <v>0.97140000000000004</v>
      </c>
      <c r="K3300" s="25">
        <v>0.96379999999999999</v>
      </c>
      <c r="L3300" s="25">
        <v>0.222</v>
      </c>
      <c r="M3300" s="25">
        <v>1.5299999999999999E-2</v>
      </c>
    </row>
    <row r="3301" spans="1:30">
      <c r="A3301" s="82" t="s">
        <v>161</v>
      </c>
      <c r="B3301" s="13" t="s">
        <v>74</v>
      </c>
      <c r="C3301" s="13" t="s">
        <v>64</v>
      </c>
      <c r="D3301" s="13">
        <v>2016</v>
      </c>
      <c r="E3301" s="13">
        <v>2016</v>
      </c>
      <c r="F3301" s="13" t="s">
        <v>102</v>
      </c>
      <c r="G3301" s="23">
        <v>19088</v>
      </c>
      <c r="H3301" s="23">
        <v>33804</v>
      </c>
      <c r="I3301" s="45">
        <v>128097</v>
      </c>
      <c r="J3301" s="25">
        <v>0.94769999999999999</v>
      </c>
      <c r="K3301" s="25">
        <v>0.49630000000000002</v>
      </c>
      <c r="L3301" s="25">
        <v>0.313</v>
      </c>
      <c r="M3301" s="25">
        <v>5.8400000000000001E-2</v>
      </c>
    </row>
    <row r="3302" spans="1:30">
      <c r="A3302" s="82" t="s">
        <v>162</v>
      </c>
      <c r="B3302" s="13" t="s">
        <v>75</v>
      </c>
      <c r="C3302" s="13" t="s">
        <v>64</v>
      </c>
      <c r="D3302" s="13">
        <v>2016</v>
      </c>
      <c r="E3302" s="13">
        <v>2016</v>
      </c>
      <c r="F3302" s="13" t="s">
        <v>102</v>
      </c>
      <c r="G3302" s="23">
        <v>41897</v>
      </c>
      <c r="H3302" s="23">
        <v>87686</v>
      </c>
      <c r="I3302" s="45">
        <v>242880</v>
      </c>
      <c r="J3302" s="25">
        <v>0.97599999999999998</v>
      </c>
      <c r="K3302" s="25">
        <v>0.90059999999999996</v>
      </c>
      <c r="L3302" s="25">
        <v>0.16700000000000001</v>
      </c>
      <c r="M3302" s="25">
        <v>2.92E-2</v>
      </c>
    </row>
    <row r="3303" spans="1:30">
      <c r="A3303" s="82" t="s">
        <v>163</v>
      </c>
      <c r="B3303" s="13" t="s">
        <v>75</v>
      </c>
      <c r="C3303" s="13" t="s">
        <v>64</v>
      </c>
      <c r="D3303" s="13">
        <v>2016</v>
      </c>
      <c r="E3303" s="13">
        <v>2016</v>
      </c>
      <c r="F3303" s="13" t="s">
        <v>102</v>
      </c>
      <c r="G3303" s="23">
        <v>5725</v>
      </c>
      <c r="H3303" s="23">
        <v>13127</v>
      </c>
      <c r="I3303" s="45">
        <v>42201</v>
      </c>
      <c r="J3303" s="25">
        <v>0.99039999999999995</v>
      </c>
      <c r="K3303" s="25">
        <v>0.86229999999999996</v>
      </c>
      <c r="L3303" s="25">
        <v>0.313</v>
      </c>
      <c r="M3303" s="25">
        <v>5.8400000000000001E-2</v>
      </c>
    </row>
    <row r="3304" spans="1:30">
      <c r="A3304" s="82" t="s">
        <v>164</v>
      </c>
      <c r="B3304" s="13" t="s">
        <v>75</v>
      </c>
      <c r="C3304" s="13" t="s">
        <v>64</v>
      </c>
      <c r="D3304" s="13">
        <v>2016</v>
      </c>
      <c r="E3304" s="13">
        <v>2016</v>
      </c>
      <c r="F3304" s="13" t="s">
        <v>102</v>
      </c>
      <c r="G3304" s="23">
        <v>4572</v>
      </c>
      <c r="H3304" s="23">
        <v>9981</v>
      </c>
      <c r="I3304" s="45">
        <v>27543</v>
      </c>
      <c r="J3304" s="25">
        <v>0.97560000000000002</v>
      </c>
      <c r="K3304" s="25">
        <v>0.95709999999999995</v>
      </c>
      <c r="L3304" s="25">
        <v>0.313</v>
      </c>
      <c r="M3304" s="25">
        <v>5.8400000000000001E-2</v>
      </c>
    </row>
    <row r="3305" spans="1:30">
      <c r="A3305" s="82" t="s">
        <v>165</v>
      </c>
      <c r="B3305" s="13" t="s">
        <v>75</v>
      </c>
      <c r="C3305" s="13" t="s">
        <v>64</v>
      </c>
      <c r="D3305" s="13">
        <v>2016</v>
      </c>
      <c r="E3305" s="13">
        <v>2016</v>
      </c>
      <c r="F3305" s="13" t="s">
        <v>102</v>
      </c>
      <c r="G3305" s="23">
        <v>974</v>
      </c>
      <c r="H3305" s="23">
        <v>1708</v>
      </c>
      <c r="I3305" s="45">
        <v>4948</v>
      </c>
      <c r="J3305" s="25">
        <v>0.97140000000000004</v>
      </c>
      <c r="K3305" s="25">
        <v>0.5161</v>
      </c>
      <c r="L3305" s="25">
        <v>0.313</v>
      </c>
      <c r="M3305" s="25">
        <v>5.8400000000000001E-2</v>
      </c>
    </row>
    <row r="3306" spans="1:30">
      <c r="A3306" s="82" t="s">
        <v>166</v>
      </c>
      <c r="B3306" s="13" t="s">
        <v>74</v>
      </c>
      <c r="C3306" s="13" t="s">
        <v>64</v>
      </c>
      <c r="D3306" s="13">
        <v>2016</v>
      </c>
      <c r="E3306" s="13">
        <v>2016</v>
      </c>
      <c r="F3306" s="13" t="s">
        <v>102</v>
      </c>
      <c r="G3306" s="23">
        <v>51880</v>
      </c>
      <c r="H3306" s="23">
        <v>120959</v>
      </c>
      <c r="I3306" s="45">
        <v>258072</v>
      </c>
      <c r="J3306" s="25">
        <v>0.99029999999999996</v>
      </c>
      <c r="K3306" s="25">
        <v>0.92859999999999998</v>
      </c>
      <c r="L3306" s="25">
        <v>6.3E-2</v>
      </c>
      <c r="M3306" s="25">
        <v>5.0900000000000001E-2</v>
      </c>
    </row>
    <row r="3307" spans="1:30">
      <c r="A3307" s="82" t="s">
        <v>167</v>
      </c>
      <c r="B3307" s="13" t="s">
        <v>75</v>
      </c>
      <c r="C3307" s="13" t="s">
        <v>64</v>
      </c>
      <c r="D3307" s="13">
        <v>2016</v>
      </c>
      <c r="E3307" s="13">
        <v>2016</v>
      </c>
      <c r="F3307" s="13" t="s">
        <v>102</v>
      </c>
      <c r="G3307" s="23">
        <v>3128</v>
      </c>
      <c r="H3307" s="23">
        <v>5414</v>
      </c>
      <c r="I3307" s="45">
        <v>14437</v>
      </c>
      <c r="J3307" s="25">
        <v>0.99239999999999995</v>
      </c>
      <c r="K3307" s="25">
        <v>0.9859</v>
      </c>
      <c r="L3307" s="25">
        <v>0.313</v>
      </c>
      <c r="M3307" s="25">
        <v>5.8400000000000001E-2</v>
      </c>
    </row>
    <row r="3308" spans="1:30">
      <c r="A3308" s="82" t="s">
        <v>168</v>
      </c>
      <c r="B3308" s="13" t="s">
        <v>74</v>
      </c>
      <c r="C3308" s="13" t="s">
        <v>64</v>
      </c>
      <c r="D3308" s="13">
        <v>2016</v>
      </c>
      <c r="E3308" s="13">
        <v>2016</v>
      </c>
      <c r="F3308" s="13" t="s">
        <v>102</v>
      </c>
      <c r="G3308" s="23">
        <v>37090</v>
      </c>
      <c r="H3308" s="23">
        <v>74297</v>
      </c>
      <c r="I3308" s="45">
        <v>240363</v>
      </c>
      <c r="J3308" s="25" t="s">
        <v>66</v>
      </c>
      <c r="K3308" s="25" t="s">
        <v>66</v>
      </c>
      <c r="L3308" s="25">
        <v>0.38500000000000001</v>
      </c>
      <c r="M3308" s="25">
        <v>8.2799999999999999E-2</v>
      </c>
    </row>
    <row r="3309" spans="1:30">
      <c r="A3309" s="82" t="s">
        <v>169</v>
      </c>
      <c r="B3309" s="13" t="s">
        <v>74</v>
      </c>
      <c r="C3309" s="13" t="s">
        <v>64</v>
      </c>
      <c r="D3309" s="13">
        <v>2016</v>
      </c>
      <c r="E3309" s="13">
        <v>2016</v>
      </c>
      <c r="F3309" s="13" t="s">
        <v>102</v>
      </c>
      <c r="G3309" s="23">
        <v>10662</v>
      </c>
      <c r="H3309" s="23">
        <v>20820</v>
      </c>
      <c r="I3309" s="45">
        <v>59243</v>
      </c>
      <c r="J3309" s="25">
        <v>0.96120000000000005</v>
      </c>
      <c r="K3309" s="25">
        <v>0.94069999999999998</v>
      </c>
      <c r="L3309" s="25">
        <v>0.313</v>
      </c>
      <c r="M3309" s="25">
        <v>5.8400000000000001E-2</v>
      </c>
    </row>
    <row r="3310" spans="1:30">
      <c r="A3310" s="82" t="s">
        <v>170</v>
      </c>
      <c r="B3310" s="13" t="s">
        <v>75</v>
      </c>
      <c r="C3310" s="13" t="s">
        <v>64</v>
      </c>
      <c r="D3310" s="13">
        <v>2016</v>
      </c>
      <c r="E3310" s="13">
        <v>2016</v>
      </c>
      <c r="F3310" s="13" t="s">
        <v>102</v>
      </c>
      <c r="G3310" s="23">
        <v>6141</v>
      </c>
      <c r="H3310" s="23">
        <v>13252</v>
      </c>
      <c r="I3310" s="45">
        <v>32385</v>
      </c>
      <c r="J3310" s="25">
        <v>0.99180000000000001</v>
      </c>
      <c r="K3310" s="25">
        <v>0.96519999999999995</v>
      </c>
      <c r="L3310" s="25">
        <v>0.313</v>
      </c>
      <c r="M3310" s="25">
        <v>5.8400000000000001E-2</v>
      </c>
    </row>
    <row r="3311" spans="1:30">
      <c r="A3311" s="48" t="s">
        <v>276</v>
      </c>
      <c r="B3311" s="13" t="s">
        <v>66</v>
      </c>
      <c r="C3311" s="13" t="s">
        <v>185</v>
      </c>
      <c r="D3311" s="13">
        <v>2016</v>
      </c>
      <c r="E3311" s="13">
        <v>2016</v>
      </c>
      <c r="F3311" s="13" t="s">
        <v>102</v>
      </c>
      <c r="G3311" s="110"/>
      <c r="H3311" s="110"/>
      <c r="I3311" s="110"/>
      <c r="J3311" s="111"/>
      <c r="K3311" s="111"/>
      <c r="L3311" s="25">
        <v>0.254</v>
      </c>
      <c r="M3311" s="25">
        <v>5.3999999999999999E-2</v>
      </c>
    </row>
    <row r="3312" spans="1:30">
      <c r="A3312" s="48" t="s">
        <v>171</v>
      </c>
      <c r="B3312" s="13" t="s">
        <v>66</v>
      </c>
      <c r="C3312" s="13" t="s">
        <v>185</v>
      </c>
      <c r="D3312" s="13">
        <v>2016</v>
      </c>
      <c r="E3312" s="13">
        <v>2016</v>
      </c>
      <c r="F3312" s="13" t="s">
        <v>102</v>
      </c>
      <c r="G3312" s="23">
        <v>2089008</v>
      </c>
      <c r="H3312" s="23">
        <v>4314186</v>
      </c>
      <c r="I3312" s="45">
        <v>13502407</v>
      </c>
      <c r="J3312" s="25">
        <v>0.97360000000000002</v>
      </c>
      <c r="K3312" s="25">
        <v>0.90859999999999996</v>
      </c>
      <c r="L3312" s="25">
        <v>0.36399999999999999</v>
      </c>
      <c r="M3312" s="25">
        <v>7.4899999999999994E-2</v>
      </c>
      <c r="N3312" s="13"/>
      <c r="O3312" s="13"/>
      <c r="P3312" s="13"/>
      <c r="Q3312" s="13"/>
      <c r="R3312" s="13"/>
      <c r="S3312" s="13"/>
      <c r="T3312" s="13"/>
      <c r="U3312" s="13"/>
      <c r="V3312" s="13"/>
      <c r="W3312" s="13"/>
      <c r="X3312" s="13"/>
      <c r="Y3312" s="13"/>
      <c r="Z3312" s="13"/>
      <c r="AA3312" s="13"/>
      <c r="AB3312" s="13"/>
      <c r="AC3312" s="13"/>
      <c r="AD3312" s="13"/>
    </row>
    <row r="3313" spans="1:13">
      <c r="A3313" s="48" t="s">
        <v>172</v>
      </c>
      <c r="B3313" s="13" t="s">
        <v>74</v>
      </c>
      <c r="C3313" s="13" t="s">
        <v>185</v>
      </c>
      <c r="D3313" s="13">
        <v>2016</v>
      </c>
      <c r="E3313" s="13">
        <v>2016</v>
      </c>
      <c r="F3313" s="13" t="s">
        <v>102</v>
      </c>
      <c r="G3313" s="23">
        <v>60357</v>
      </c>
      <c r="H3313" s="23">
        <v>115341</v>
      </c>
      <c r="I3313" s="45">
        <v>435616</v>
      </c>
      <c r="J3313" s="25">
        <v>0.99150000000000005</v>
      </c>
      <c r="K3313" s="25">
        <v>0.95820000000000005</v>
      </c>
      <c r="L3313" s="25">
        <v>0.41699999999999998</v>
      </c>
      <c r="M3313" s="25">
        <v>7.6499999999999999E-2</v>
      </c>
    </row>
    <row r="3314" spans="1:13">
      <c r="A3314" s="48" t="s">
        <v>173</v>
      </c>
      <c r="B3314" s="13" t="s">
        <v>75</v>
      </c>
      <c r="C3314" s="13" t="s">
        <v>185</v>
      </c>
      <c r="D3314" s="13">
        <v>2016</v>
      </c>
      <c r="E3314" s="13">
        <v>2016</v>
      </c>
      <c r="F3314" s="13" t="s">
        <v>102</v>
      </c>
      <c r="G3314" s="23">
        <v>89</v>
      </c>
      <c r="H3314" s="23">
        <v>143</v>
      </c>
      <c r="I3314" s="45">
        <v>346</v>
      </c>
      <c r="J3314" s="25">
        <v>1</v>
      </c>
      <c r="K3314" s="25">
        <v>0</v>
      </c>
      <c r="L3314" s="25">
        <v>0.308</v>
      </c>
      <c r="M3314" s="25">
        <v>8.43E-2</v>
      </c>
    </row>
    <row r="3315" spans="1:13">
      <c r="A3315" s="48" t="s">
        <v>174</v>
      </c>
      <c r="B3315" s="13" t="s">
        <v>75</v>
      </c>
      <c r="C3315" s="13" t="s">
        <v>185</v>
      </c>
      <c r="D3315" s="13">
        <v>2016</v>
      </c>
      <c r="E3315" s="13">
        <v>2016</v>
      </c>
      <c r="F3315" s="13" t="s">
        <v>102</v>
      </c>
      <c r="G3315" s="23">
        <v>1750</v>
      </c>
      <c r="H3315" s="23">
        <v>3296</v>
      </c>
      <c r="I3315" s="45">
        <v>8325</v>
      </c>
      <c r="J3315" s="25">
        <v>0.98629999999999995</v>
      </c>
      <c r="K3315" s="25">
        <v>0</v>
      </c>
      <c r="L3315" s="25">
        <v>0.308</v>
      </c>
      <c r="M3315" s="25">
        <v>8.43E-2</v>
      </c>
    </row>
    <row r="3316" spans="1:13">
      <c r="A3316" s="48" t="s">
        <v>175</v>
      </c>
      <c r="B3316" s="13" t="s">
        <v>75</v>
      </c>
      <c r="C3316" s="13" t="s">
        <v>185</v>
      </c>
      <c r="D3316" s="13">
        <v>2016</v>
      </c>
      <c r="E3316" s="13">
        <v>2016</v>
      </c>
      <c r="F3316" s="13" t="s">
        <v>102</v>
      </c>
      <c r="G3316" s="23">
        <v>16981</v>
      </c>
      <c r="H3316" s="23">
        <v>32126</v>
      </c>
      <c r="I3316" s="45">
        <v>82925</v>
      </c>
      <c r="J3316" s="25">
        <v>0.90259999999999996</v>
      </c>
      <c r="K3316" s="25">
        <v>0.9375</v>
      </c>
      <c r="L3316" s="25">
        <v>0.308</v>
      </c>
      <c r="M3316" s="25">
        <v>8.43E-2</v>
      </c>
    </row>
    <row r="3317" spans="1:13">
      <c r="A3317" s="48" t="s">
        <v>176</v>
      </c>
      <c r="B3317" s="13" t="s">
        <v>75</v>
      </c>
      <c r="C3317" s="13" t="s">
        <v>185</v>
      </c>
      <c r="D3317" s="13">
        <v>2016</v>
      </c>
      <c r="E3317" s="13">
        <v>2016</v>
      </c>
      <c r="F3317" s="13" t="s">
        <v>102</v>
      </c>
      <c r="G3317" s="23">
        <v>2821</v>
      </c>
      <c r="H3317" s="23">
        <v>5219</v>
      </c>
      <c r="I3317" s="45">
        <v>12226</v>
      </c>
      <c r="J3317" s="25">
        <v>0.98060000000000003</v>
      </c>
      <c r="K3317" s="25">
        <v>0.89910000000000001</v>
      </c>
      <c r="L3317" s="25">
        <v>0.308</v>
      </c>
      <c r="M3317" s="25">
        <v>8.43E-2</v>
      </c>
    </row>
    <row r="3318" spans="1:13">
      <c r="A3318" s="48" t="s">
        <v>177</v>
      </c>
      <c r="B3318" s="13" t="s">
        <v>75</v>
      </c>
      <c r="C3318" s="13" t="s">
        <v>185</v>
      </c>
      <c r="D3318" s="13">
        <v>2016</v>
      </c>
      <c r="E3318" s="13">
        <v>2016</v>
      </c>
      <c r="F3318" s="13" t="s">
        <v>102</v>
      </c>
      <c r="G3318" s="23">
        <v>647</v>
      </c>
      <c r="H3318" s="23">
        <v>1456</v>
      </c>
      <c r="I3318" s="45">
        <v>9223</v>
      </c>
      <c r="J3318" s="25">
        <v>0.8286</v>
      </c>
      <c r="K3318" s="25">
        <v>0.95450000000000002</v>
      </c>
      <c r="L3318" s="25">
        <v>0.308</v>
      </c>
      <c r="M3318" s="25">
        <v>8.43E-2</v>
      </c>
    </row>
    <row r="3319" spans="1:13">
      <c r="A3319" s="48" t="s">
        <v>178</v>
      </c>
      <c r="B3319" s="13" t="s">
        <v>74</v>
      </c>
      <c r="C3319" s="13" t="s">
        <v>185</v>
      </c>
      <c r="D3319" s="13">
        <v>2016</v>
      </c>
      <c r="E3319" s="13">
        <v>2016</v>
      </c>
      <c r="F3319" s="13" t="s">
        <v>102</v>
      </c>
      <c r="G3319" s="23">
        <v>33911</v>
      </c>
      <c r="H3319" s="23">
        <v>67128</v>
      </c>
      <c r="I3319" s="45">
        <v>275661</v>
      </c>
      <c r="J3319" s="25">
        <v>0.96970000000000001</v>
      </c>
      <c r="K3319" s="25">
        <v>0.98219999999999996</v>
      </c>
      <c r="L3319" s="25">
        <v>0.47099999999999997</v>
      </c>
      <c r="M3319" s="25">
        <v>3.8800000000000001E-2</v>
      </c>
    </row>
    <row r="3320" spans="1:13">
      <c r="A3320" s="48" t="s">
        <v>179</v>
      </c>
      <c r="B3320" s="13" t="s">
        <v>75</v>
      </c>
      <c r="C3320" s="13" t="s">
        <v>185</v>
      </c>
      <c r="D3320" s="13">
        <v>2016</v>
      </c>
      <c r="E3320" s="13">
        <v>2016</v>
      </c>
      <c r="F3320" s="13" t="s">
        <v>102</v>
      </c>
      <c r="G3320" s="23">
        <v>2592</v>
      </c>
      <c r="H3320" s="23">
        <v>5284</v>
      </c>
      <c r="I3320" s="45">
        <v>11990</v>
      </c>
      <c r="J3320" s="25">
        <v>0.98939999999999995</v>
      </c>
      <c r="K3320" s="25">
        <v>0.95520000000000005</v>
      </c>
      <c r="L3320" s="25">
        <v>0.308</v>
      </c>
      <c r="M3320" s="25">
        <v>8.43E-2</v>
      </c>
    </row>
    <row r="3321" spans="1:13">
      <c r="A3321" s="48" t="s">
        <v>180</v>
      </c>
      <c r="B3321" s="13" t="s">
        <v>75</v>
      </c>
      <c r="C3321" s="13" t="s">
        <v>185</v>
      </c>
      <c r="D3321" s="13">
        <v>2016</v>
      </c>
      <c r="E3321" s="13">
        <v>2016</v>
      </c>
      <c r="F3321" s="13" t="s">
        <v>102</v>
      </c>
      <c r="G3321" s="23">
        <v>7201</v>
      </c>
      <c r="H3321" s="23">
        <v>12835</v>
      </c>
      <c r="I3321" s="45">
        <v>38440</v>
      </c>
      <c r="J3321" s="25">
        <v>0.97419999999999995</v>
      </c>
      <c r="K3321" s="25">
        <v>0.98089999999999999</v>
      </c>
      <c r="L3321" s="25">
        <v>0.308</v>
      </c>
      <c r="M3321" s="25">
        <v>8.43E-2</v>
      </c>
    </row>
    <row r="3322" spans="1:13">
      <c r="A3322" s="82" t="s">
        <v>122</v>
      </c>
      <c r="B3322" s="13" t="s">
        <v>74</v>
      </c>
      <c r="C3322" s="13" t="s">
        <v>185</v>
      </c>
      <c r="D3322" s="13">
        <v>2016</v>
      </c>
      <c r="E3322" s="13">
        <v>2016</v>
      </c>
      <c r="F3322" s="13" t="s">
        <v>102</v>
      </c>
      <c r="G3322" s="23">
        <v>94011</v>
      </c>
      <c r="H3322" s="23">
        <v>217944</v>
      </c>
      <c r="I3322" s="45">
        <v>492844</v>
      </c>
      <c r="J3322" s="25">
        <v>0.95709999999999995</v>
      </c>
      <c r="K3322" s="25">
        <v>0.96360000000000001</v>
      </c>
      <c r="L3322" s="25">
        <v>0.34899999999999998</v>
      </c>
      <c r="M3322" s="25">
        <v>2.6800000000000001E-2</v>
      </c>
    </row>
    <row r="3323" spans="1:13">
      <c r="A3323" s="82" t="s">
        <v>123</v>
      </c>
      <c r="B3323" s="13" t="s">
        <v>75</v>
      </c>
      <c r="C3323" s="13" t="s">
        <v>185</v>
      </c>
      <c r="D3323" s="13">
        <v>2016</v>
      </c>
      <c r="E3323" s="13">
        <v>2016</v>
      </c>
      <c r="F3323" s="13" t="s">
        <v>102</v>
      </c>
      <c r="G3323" s="23">
        <v>1563</v>
      </c>
      <c r="H3323" s="23">
        <v>3632</v>
      </c>
      <c r="I3323" s="45">
        <v>12278</v>
      </c>
      <c r="J3323" s="25">
        <v>0.98480000000000001</v>
      </c>
      <c r="K3323" s="25">
        <v>0.85370000000000001</v>
      </c>
      <c r="L3323" s="25">
        <v>0.308</v>
      </c>
      <c r="M3323" s="25">
        <v>8.43E-2</v>
      </c>
    </row>
    <row r="3324" spans="1:13">
      <c r="A3324" s="82" t="s">
        <v>124</v>
      </c>
      <c r="B3324" s="13" t="s">
        <v>75</v>
      </c>
      <c r="C3324" s="13" t="s">
        <v>185</v>
      </c>
      <c r="D3324" s="13">
        <v>2016</v>
      </c>
      <c r="E3324" s="13">
        <v>2016</v>
      </c>
      <c r="F3324" s="13" t="s">
        <v>102</v>
      </c>
      <c r="G3324" s="23">
        <v>12507</v>
      </c>
      <c r="H3324" s="23">
        <v>21226</v>
      </c>
      <c r="I3324" s="45">
        <v>54759</v>
      </c>
      <c r="J3324" s="25">
        <v>0.99529999999999996</v>
      </c>
      <c r="K3324" s="25">
        <v>0.95940000000000003</v>
      </c>
      <c r="L3324" s="25">
        <v>0.308</v>
      </c>
      <c r="M3324" s="25">
        <v>8.43E-2</v>
      </c>
    </row>
    <row r="3325" spans="1:13">
      <c r="A3325" s="82" t="s">
        <v>125</v>
      </c>
      <c r="B3325" s="13" t="s">
        <v>75</v>
      </c>
      <c r="C3325" s="13" t="s">
        <v>185</v>
      </c>
      <c r="D3325" s="13">
        <v>2016</v>
      </c>
      <c r="E3325" s="13">
        <v>2016</v>
      </c>
      <c r="F3325" s="13" t="s">
        <v>102</v>
      </c>
      <c r="G3325" s="23">
        <v>17632</v>
      </c>
      <c r="H3325" s="23">
        <v>42922</v>
      </c>
      <c r="I3325" s="45">
        <v>94143</v>
      </c>
      <c r="J3325" s="25">
        <v>0.97019999999999995</v>
      </c>
      <c r="K3325" s="25">
        <v>0.91610000000000003</v>
      </c>
      <c r="L3325" s="25">
        <v>0.308</v>
      </c>
      <c r="M3325" s="25">
        <v>8.43E-2</v>
      </c>
    </row>
    <row r="3326" spans="1:13">
      <c r="A3326" s="82" t="s">
        <v>126</v>
      </c>
      <c r="B3326" s="13" t="s">
        <v>75</v>
      </c>
      <c r="C3326" s="13" t="s">
        <v>185</v>
      </c>
      <c r="D3326" s="13">
        <v>2016</v>
      </c>
      <c r="E3326" s="13">
        <v>2016</v>
      </c>
      <c r="F3326" s="13" t="s">
        <v>102</v>
      </c>
      <c r="G3326" s="23">
        <v>1064</v>
      </c>
      <c r="H3326" s="23">
        <v>2054</v>
      </c>
      <c r="I3326" s="45">
        <v>5693</v>
      </c>
      <c r="J3326" s="25">
        <v>1</v>
      </c>
      <c r="K3326" s="25">
        <v>1</v>
      </c>
      <c r="L3326" s="25">
        <v>0.308</v>
      </c>
      <c r="M3326" s="25">
        <v>8.43E-2</v>
      </c>
    </row>
    <row r="3327" spans="1:13">
      <c r="A3327" s="82" t="s">
        <v>127</v>
      </c>
      <c r="B3327" s="13" t="s">
        <v>75</v>
      </c>
      <c r="C3327" s="13" t="s">
        <v>185</v>
      </c>
      <c r="D3327" s="13">
        <v>2016</v>
      </c>
      <c r="E3327" s="13">
        <v>2016</v>
      </c>
      <c r="F3327" s="13" t="s">
        <v>102</v>
      </c>
      <c r="G3327" s="23">
        <v>70997</v>
      </c>
      <c r="H3327" s="23">
        <v>164367</v>
      </c>
      <c r="I3327" s="45">
        <v>409637</v>
      </c>
      <c r="J3327" s="25">
        <v>0.98580000000000001</v>
      </c>
      <c r="K3327" s="25">
        <v>0.93110000000000004</v>
      </c>
      <c r="L3327" s="25">
        <v>0.2</v>
      </c>
      <c r="M3327" s="25">
        <v>1.3599999999999999E-2</v>
      </c>
    </row>
    <row r="3328" spans="1:13">
      <c r="A3328" s="82" t="s">
        <v>128</v>
      </c>
      <c r="B3328" s="13" t="s">
        <v>75</v>
      </c>
      <c r="C3328" s="13" t="s">
        <v>185</v>
      </c>
      <c r="D3328" s="13">
        <v>2016</v>
      </c>
      <c r="E3328" s="13">
        <v>2016</v>
      </c>
      <c r="F3328" s="13" t="s">
        <v>102</v>
      </c>
      <c r="G3328" s="23">
        <v>10804</v>
      </c>
      <c r="H3328" s="23">
        <v>24494</v>
      </c>
      <c r="I3328" s="45">
        <v>57218</v>
      </c>
      <c r="J3328" s="25">
        <v>0.99539999999999995</v>
      </c>
      <c r="K3328" s="25">
        <v>0.93979999999999997</v>
      </c>
      <c r="L3328" s="25">
        <v>0.308</v>
      </c>
      <c r="M3328" s="25">
        <v>8.43E-2</v>
      </c>
    </row>
    <row r="3329" spans="1:13">
      <c r="A3329" s="82" t="s">
        <v>129</v>
      </c>
      <c r="B3329" s="13" t="s">
        <v>75</v>
      </c>
      <c r="C3329" s="13" t="s">
        <v>185</v>
      </c>
      <c r="D3329" s="13">
        <v>2016</v>
      </c>
      <c r="E3329" s="13">
        <v>2016</v>
      </c>
      <c r="F3329" s="13" t="s">
        <v>102</v>
      </c>
      <c r="G3329" s="23">
        <v>6595</v>
      </c>
      <c r="H3329" s="23">
        <v>12382</v>
      </c>
      <c r="I3329" s="45">
        <v>31801</v>
      </c>
      <c r="J3329" s="25">
        <v>0.96030000000000004</v>
      </c>
      <c r="K3329" s="25">
        <v>0.85370000000000001</v>
      </c>
      <c r="L3329" s="25">
        <v>0.308</v>
      </c>
      <c r="M3329" s="25">
        <v>8.43E-2</v>
      </c>
    </row>
    <row r="3330" spans="1:13">
      <c r="A3330" s="82" t="s">
        <v>130</v>
      </c>
      <c r="B3330" s="13" t="s">
        <v>75</v>
      </c>
      <c r="C3330" s="13" t="s">
        <v>185</v>
      </c>
      <c r="D3330" s="13">
        <v>2016</v>
      </c>
      <c r="E3330" s="13">
        <v>2016</v>
      </c>
      <c r="F3330" s="13" t="s">
        <v>102</v>
      </c>
      <c r="G3330" s="23">
        <v>1568</v>
      </c>
      <c r="H3330" s="23">
        <v>3120</v>
      </c>
      <c r="I3330" s="45">
        <v>7794</v>
      </c>
      <c r="J3330" s="25">
        <v>0.87339999999999995</v>
      </c>
      <c r="K3330" s="25">
        <v>0.71189999999999998</v>
      </c>
      <c r="L3330" s="25">
        <v>0.308</v>
      </c>
      <c r="M3330" s="25">
        <v>8.43E-2</v>
      </c>
    </row>
    <row r="3331" spans="1:13">
      <c r="A3331" s="82" t="s">
        <v>131</v>
      </c>
      <c r="B3331" s="13" t="s">
        <v>76</v>
      </c>
      <c r="C3331" s="13" t="s">
        <v>185</v>
      </c>
      <c r="D3331" s="13">
        <v>2016</v>
      </c>
      <c r="E3331" s="13">
        <v>2016</v>
      </c>
      <c r="F3331" s="13" t="s">
        <v>102</v>
      </c>
      <c r="G3331" s="23">
        <v>555559</v>
      </c>
      <c r="H3331" s="23">
        <v>1111039</v>
      </c>
      <c r="I3331" s="45">
        <v>4050347</v>
      </c>
      <c r="J3331" s="25">
        <v>0.95269999999999999</v>
      </c>
      <c r="K3331" s="25">
        <v>0.83030000000000004</v>
      </c>
      <c r="L3331" s="25">
        <v>0.55400000000000005</v>
      </c>
      <c r="M3331" s="25">
        <v>8.6999999999999994E-2</v>
      </c>
    </row>
    <row r="3332" spans="1:13">
      <c r="A3332" s="82" t="s">
        <v>132</v>
      </c>
      <c r="B3332" s="13" t="s">
        <v>75</v>
      </c>
      <c r="C3332" s="13" t="s">
        <v>185</v>
      </c>
      <c r="D3332" s="13">
        <v>2016</v>
      </c>
      <c r="E3332" s="13">
        <v>2016</v>
      </c>
      <c r="F3332" s="13" t="s">
        <v>102</v>
      </c>
      <c r="G3332" s="23">
        <v>11899</v>
      </c>
      <c r="H3332" s="23">
        <v>28821</v>
      </c>
      <c r="I3332" s="45">
        <v>70038</v>
      </c>
      <c r="J3332" s="25">
        <v>0.98950000000000005</v>
      </c>
      <c r="K3332" s="25">
        <v>0.95809999999999995</v>
      </c>
      <c r="L3332" s="25">
        <v>0.308</v>
      </c>
      <c r="M3332" s="25">
        <v>8.43E-2</v>
      </c>
    </row>
    <row r="3333" spans="1:13">
      <c r="A3333" s="82" t="s">
        <v>133</v>
      </c>
      <c r="B3333" s="13" t="s">
        <v>75</v>
      </c>
      <c r="C3333" s="13" t="s">
        <v>185</v>
      </c>
      <c r="D3333" s="13">
        <v>2016</v>
      </c>
      <c r="E3333" s="13">
        <v>2016</v>
      </c>
      <c r="F3333" s="13" t="s">
        <v>102</v>
      </c>
      <c r="G3333" s="23">
        <v>6287</v>
      </c>
      <c r="H3333" s="23">
        <v>10315</v>
      </c>
      <c r="I3333" s="45">
        <v>45405</v>
      </c>
      <c r="J3333" s="25">
        <v>0.98309999999999997</v>
      </c>
      <c r="K3333" s="25">
        <v>0.90749999999999997</v>
      </c>
      <c r="L3333" s="25">
        <v>0.308</v>
      </c>
      <c r="M3333" s="25">
        <v>8.43E-2</v>
      </c>
    </row>
    <row r="3334" spans="1:13">
      <c r="A3334" s="82" t="s">
        <v>134</v>
      </c>
      <c r="B3334" s="13" t="s">
        <v>75</v>
      </c>
      <c r="C3334" s="13" t="s">
        <v>185</v>
      </c>
      <c r="D3334" s="13">
        <v>2016</v>
      </c>
      <c r="E3334" s="13">
        <v>2016</v>
      </c>
      <c r="F3334" s="13" t="s">
        <v>102</v>
      </c>
      <c r="G3334" s="23">
        <v>1088</v>
      </c>
      <c r="H3334" s="23">
        <v>2003</v>
      </c>
      <c r="I3334" s="45">
        <v>4812</v>
      </c>
      <c r="J3334" s="25">
        <v>0.93179999999999996</v>
      </c>
      <c r="K3334" s="25">
        <v>0.9143</v>
      </c>
      <c r="L3334" s="25">
        <v>0.308</v>
      </c>
      <c r="M3334" s="25">
        <v>8.43E-2</v>
      </c>
    </row>
    <row r="3335" spans="1:13">
      <c r="A3335" s="82" t="s">
        <v>135</v>
      </c>
      <c r="B3335" s="13" t="s">
        <v>75</v>
      </c>
      <c r="C3335" s="13" t="s">
        <v>185</v>
      </c>
      <c r="D3335" s="13">
        <v>2016</v>
      </c>
      <c r="E3335" s="13">
        <v>2016</v>
      </c>
      <c r="F3335" s="13" t="s">
        <v>102</v>
      </c>
      <c r="G3335" s="23">
        <v>6740</v>
      </c>
      <c r="H3335" s="23">
        <v>12579</v>
      </c>
      <c r="I3335" s="45">
        <v>40768</v>
      </c>
      <c r="J3335" s="25">
        <v>0.93259999999999998</v>
      </c>
      <c r="K3335" s="25">
        <v>0.96840000000000004</v>
      </c>
      <c r="L3335" s="25">
        <v>0.308</v>
      </c>
      <c r="M3335" s="25">
        <v>8.43E-2</v>
      </c>
    </row>
    <row r="3336" spans="1:13">
      <c r="A3336" s="82" t="s">
        <v>136</v>
      </c>
      <c r="B3336" s="13" t="s">
        <v>75</v>
      </c>
      <c r="C3336" s="13" t="s">
        <v>185</v>
      </c>
      <c r="D3336" s="13">
        <v>2016</v>
      </c>
      <c r="E3336" s="13">
        <v>2016</v>
      </c>
      <c r="F3336" s="13" t="s">
        <v>102</v>
      </c>
      <c r="G3336" s="23">
        <v>24515</v>
      </c>
      <c r="H3336" s="23">
        <v>56382</v>
      </c>
      <c r="I3336" s="45">
        <v>140109</v>
      </c>
      <c r="J3336" s="25">
        <v>0.91459999999999997</v>
      </c>
      <c r="K3336" s="25">
        <v>0.95920000000000005</v>
      </c>
      <c r="L3336" s="25">
        <v>0.375</v>
      </c>
      <c r="M3336" s="25">
        <v>2.3400000000000001E-2</v>
      </c>
    </row>
    <row r="3337" spans="1:13">
      <c r="A3337" s="82" t="s">
        <v>137</v>
      </c>
      <c r="B3337" s="13" t="s">
        <v>75</v>
      </c>
      <c r="C3337" s="13" t="s">
        <v>185</v>
      </c>
      <c r="D3337" s="13">
        <v>2016</v>
      </c>
      <c r="E3337" s="13">
        <v>2016</v>
      </c>
      <c r="F3337" s="13" t="s">
        <v>102</v>
      </c>
      <c r="G3337" s="23">
        <v>521</v>
      </c>
      <c r="H3337" s="23">
        <v>1067</v>
      </c>
      <c r="I3337" s="45">
        <v>3152</v>
      </c>
      <c r="J3337" s="25">
        <v>0.96150000000000002</v>
      </c>
      <c r="K3337" s="25">
        <v>0.90910000000000002</v>
      </c>
      <c r="L3337" s="25">
        <v>0.308</v>
      </c>
      <c r="M3337" s="25">
        <v>8.43E-2</v>
      </c>
    </row>
    <row r="3338" spans="1:13">
      <c r="A3338" s="82" t="s">
        <v>138</v>
      </c>
      <c r="B3338" s="13" t="s">
        <v>75</v>
      </c>
      <c r="C3338" s="13" t="s">
        <v>185</v>
      </c>
      <c r="D3338" s="13">
        <v>2016</v>
      </c>
      <c r="E3338" s="13">
        <v>2016</v>
      </c>
      <c r="F3338" s="13" t="s">
        <v>102</v>
      </c>
      <c r="G3338" s="23">
        <v>453</v>
      </c>
      <c r="H3338" s="23">
        <v>800</v>
      </c>
      <c r="I3338" s="45">
        <v>3754</v>
      </c>
      <c r="J3338" s="25">
        <v>1</v>
      </c>
      <c r="K3338" s="25">
        <v>1</v>
      </c>
      <c r="L3338" s="25">
        <v>0.308</v>
      </c>
      <c r="M3338" s="25">
        <v>8.43E-2</v>
      </c>
    </row>
    <row r="3339" spans="1:13">
      <c r="A3339" s="82" t="s">
        <v>139</v>
      </c>
      <c r="B3339" s="13" t="s">
        <v>75</v>
      </c>
      <c r="C3339" s="13" t="s">
        <v>185</v>
      </c>
      <c r="D3339" s="13">
        <v>2016</v>
      </c>
      <c r="E3339" s="13">
        <v>2016</v>
      </c>
      <c r="F3339" s="13" t="s">
        <v>102</v>
      </c>
      <c r="G3339" s="23">
        <v>21492</v>
      </c>
      <c r="H3339" s="23">
        <v>46916</v>
      </c>
      <c r="I3339" s="45">
        <v>182922</v>
      </c>
      <c r="J3339" s="25">
        <v>0.99199999999999999</v>
      </c>
      <c r="K3339" s="25">
        <v>0.97060000000000002</v>
      </c>
      <c r="L3339" s="25">
        <v>9.0999999999999998E-2</v>
      </c>
      <c r="M3339" s="25">
        <v>4.0099999999999997E-2</v>
      </c>
    </row>
    <row r="3340" spans="1:13">
      <c r="A3340" s="82" t="s">
        <v>140</v>
      </c>
      <c r="B3340" s="13" t="s">
        <v>75</v>
      </c>
      <c r="C3340" s="13" t="s">
        <v>185</v>
      </c>
      <c r="D3340" s="13">
        <v>2016</v>
      </c>
      <c r="E3340" s="13">
        <v>2016</v>
      </c>
      <c r="F3340" s="13" t="s">
        <v>102</v>
      </c>
      <c r="G3340" s="23">
        <v>3507</v>
      </c>
      <c r="H3340" s="23">
        <v>7150</v>
      </c>
      <c r="I3340" s="45">
        <v>32703</v>
      </c>
      <c r="J3340" s="25">
        <v>0.98799999999999999</v>
      </c>
      <c r="K3340" s="25">
        <v>0.92220000000000002</v>
      </c>
      <c r="L3340" s="25">
        <v>0.308</v>
      </c>
      <c r="M3340" s="25">
        <v>8.43E-2</v>
      </c>
    </row>
    <row r="3341" spans="1:13">
      <c r="A3341" s="82" t="s">
        <v>141</v>
      </c>
      <c r="B3341" s="13" t="s">
        <v>75</v>
      </c>
      <c r="C3341" s="13" t="s">
        <v>185</v>
      </c>
      <c r="D3341" s="13">
        <v>2016</v>
      </c>
      <c r="E3341" s="13">
        <v>2016</v>
      </c>
      <c r="F3341" s="13" t="s">
        <v>102</v>
      </c>
      <c r="G3341" s="23">
        <v>4372</v>
      </c>
      <c r="H3341" s="23">
        <v>7632</v>
      </c>
      <c r="I3341" s="45">
        <v>25625</v>
      </c>
      <c r="J3341" s="25">
        <v>0.94940000000000002</v>
      </c>
      <c r="K3341" s="25">
        <v>0.83930000000000005</v>
      </c>
      <c r="L3341" s="25">
        <v>0.308</v>
      </c>
      <c r="M3341" s="25">
        <v>8.43E-2</v>
      </c>
    </row>
    <row r="3342" spans="1:13">
      <c r="A3342" s="82" t="s">
        <v>142</v>
      </c>
      <c r="B3342" s="13" t="s">
        <v>74</v>
      </c>
      <c r="C3342" s="13" t="s">
        <v>185</v>
      </c>
      <c r="D3342" s="13">
        <v>2016</v>
      </c>
      <c r="E3342" s="13">
        <v>2016</v>
      </c>
      <c r="F3342" s="13" t="s">
        <v>102</v>
      </c>
      <c r="G3342" s="23">
        <v>123793</v>
      </c>
      <c r="H3342" s="23">
        <v>252589</v>
      </c>
      <c r="I3342" s="45">
        <v>911945</v>
      </c>
      <c r="J3342" s="25">
        <v>0.99019999999999997</v>
      </c>
      <c r="K3342" s="25">
        <v>1</v>
      </c>
      <c r="L3342" s="25">
        <v>0.43099999999999999</v>
      </c>
      <c r="M3342" s="25">
        <v>4.7100000000000003E-2</v>
      </c>
    </row>
    <row r="3343" spans="1:13">
      <c r="A3343" s="82" t="s">
        <v>143</v>
      </c>
      <c r="B3343" s="13" t="s">
        <v>74</v>
      </c>
      <c r="C3343" s="13" t="s">
        <v>185</v>
      </c>
      <c r="D3343" s="13">
        <v>2016</v>
      </c>
      <c r="E3343" s="13">
        <v>2016</v>
      </c>
      <c r="F3343" s="13" t="s">
        <v>102</v>
      </c>
      <c r="G3343" s="23">
        <v>9339</v>
      </c>
      <c r="H3343" s="23">
        <v>17562</v>
      </c>
      <c r="I3343" s="45">
        <v>63575</v>
      </c>
      <c r="J3343" s="25" t="s">
        <v>66</v>
      </c>
      <c r="K3343" s="25" t="s">
        <v>66</v>
      </c>
      <c r="L3343" s="25">
        <v>0.308</v>
      </c>
      <c r="M3343" s="25">
        <v>8.43E-2</v>
      </c>
    </row>
    <row r="3344" spans="1:13">
      <c r="A3344" s="82" t="s">
        <v>144</v>
      </c>
      <c r="B3344" s="13" t="s">
        <v>75</v>
      </c>
      <c r="C3344" s="13" t="s">
        <v>185</v>
      </c>
      <c r="D3344" s="13">
        <v>2016</v>
      </c>
      <c r="E3344" s="13">
        <v>2016</v>
      </c>
      <c r="F3344" s="13" t="s">
        <v>102</v>
      </c>
      <c r="G3344" s="23">
        <v>1139</v>
      </c>
      <c r="H3344" s="23">
        <v>2078</v>
      </c>
      <c r="I3344" s="45">
        <v>6244</v>
      </c>
      <c r="J3344" s="25">
        <v>1</v>
      </c>
      <c r="K3344" s="25">
        <v>0.96299999999999997</v>
      </c>
      <c r="L3344" s="25">
        <v>0.308</v>
      </c>
      <c r="M3344" s="25">
        <v>8.43E-2</v>
      </c>
    </row>
    <row r="3345" spans="1:13">
      <c r="A3345" s="82" t="s">
        <v>145</v>
      </c>
      <c r="B3345" s="13" t="s">
        <v>75</v>
      </c>
      <c r="C3345" s="13" t="s">
        <v>185</v>
      </c>
      <c r="D3345" s="13">
        <v>2016</v>
      </c>
      <c r="E3345" s="13">
        <v>2016</v>
      </c>
      <c r="F3345" s="13" t="s">
        <v>102</v>
      </c>
      <c r="G3345" s="23">
        <v>130293</v>
      </c>
      <c r="H3345" s="23">
        <v>289177</v>
      </c>
      <c r="I3345" s="45">
        <v>844457</v>
      </c>
      <c r="J3345" s="25">
        <v>0.99539999999999995</v>
      </c>
      <c r="K3345" s="25">
        <v>0.94310000000000005</v>
      </c>
      <c r="L3345" s="25">
        <v>0.2</v>
      </c>
      <c r="M3345" s="25">
        <v>3.5900000000000001E-2</v>
      </c>
    </row>
    <row r="3346" spans="1:13">
      <c r="A3346" s="82" t="s">
        <v>146</v>
      </c>
      <c r="B3346" s="13" t="s">
        <v>74</v>
      </c>
      <c r="C3346" s="13" t="s">
        <v>185</v>
      </c>
      <c r="D3346" s="13">
        <v>2016</v>
      </c>
      <c r="E3346" s="13">
        <v>2016</v>
      </c>
      <c r="F3346" s="13" t="s">
        <v>102</v>
      </c>
      <c r="G3346" s="23">
        <v>102492</v>
      </c>
      <c r="H3346" s="23">
        <v>212948</v>
      </c>
      <c r="I3346" s="45">
        <v>557646</v>
      </c>
      <c r="J3346" s="25">
        <v>0.99339999999999995</v>
      </c>
      <c r="K3346" s="25">
        <v>0.99119999999999997</v>
      </c>
      <c r="L3346" s="25">
        <v>0.435</v>
      </c>
      <c r="M3346" s="25">
        <v>3.8600000000000002E-2</v>
      </c>
    </row>
    <row r="3347" spans="1:13">
      <c r="A3347" s="82" t="s">
        <v>147</v>
      </c>
      <c r="B3347" s="13" t="s">
        <v>75</v>
      </c>
      <c r="C3347" s="13" t="s">
        <v>185</v>
      </c>
      <c r="D3347" s="13">
        <v>2016</v>
      </c>
      <c r="E3347" s="13">
        <v>2016</v>
      </c>
      <c r="F3347" s="13" t="s">
        <v>102</v>
      </c>
      <c r="G3347" s="23">
        <v>2483</v>
      </c>
      <c r="H3347" s="23">
        <v>5466</v>
      </c>
      <c r="I3347" s="45">
        <v>18937</v>
      </c>
      <c r="J3347" s="25">
        <v>0.94950000000000001</v>
      </c>
      <c r="K3347" s="25">
        <v>0.95079999999999998</v>
      </c>
      <c r="L3347" s="25">
        <v>0.308</v>
      </c>
      <c r="M3347" s="25">
        <v>8.43E-2</v>
      </c>
    </row>
    <row r="3348" spans="1:13">
      <c r="A3348" s="82" t="s">
        <v>148</v>
      </c>
      <c r="B3348" s="13" t="s">
        <v>75</v>
      </c>
      <c r="C3348" s="13" t="s">
        <v>185</v>
      </c>
      <c r="D3348" s="13">
        <v>2016</v>
      </c>
      <c r="E3348" s="13">
        <v>2016</v>
      </c>
      <c r="F3348" s="13" t="s">
        <v>102</v>
      </c>
      <c r="G3348" s="23">
        <v>180460</v>
      </c>
      <c r="H3348" s="23">
        <v>393474</v>
      </c>
      <c r="I3348" s="45">
        <v>878270</v>
      </c>
      <c r="J3348" s="25">
        <v>0.99529999999999996</v>
      </c>
      <c r="K3348" s="25">
        <v>0.95369999999999999</v>
      </c>
      <c r="L3348" s="25">
        <v>0.23400000000000001</v>
      </c>
      <c r="M3348" s="25">
        <v>2.3199999999999998E-2</v>
      </c>
    </row>
    <row r="3349" spans="1:13">
      <c r="A3349" s="82" t="s">
        <v>149</v>
      </c>
      <c r="B3349" s="13" t="s">
        <v>74</v>
      </c>
      <c r="C3349" s="13" t="s">
        <v>185</v>
      </c>
      <c r="D3349" s="13">
        <v>2016</v>
      </c>
      <c r="E3349" s="13">
        <v>2016</v>
      </c>
      <c r="F3349" s="13" t="s">
        <v>102</v>
      </c>
      <c r="G3349" s="23">
        <v>142529</v>
      </c>
      <c r="H3349" s="23">
        <v>285700</v>
      </c>
      <c r="I3349" s="45">
        <v>902840</v>
      </c>
      <c r="J3349" s="25">
        <v>0.98550000000000004</v>
      </c>
      <c r="K3349" s="25">
        <v>0.98770000000000002</v>
      </c>
      <c r="L3349" s="25">
        <v>0.28799999999999998</v>
      </c>
      <c r="M3349" s="25">
        <v>2.92E-2</v>
      </c>
    </row>
    <row r="3350" spans="1:13">
      <c r="A3350" s="82" t="s">
        <v>150</v>
      </c>
      <c r="B3350" s="13" t="s">
        <v>74</v>
      </c>
      <c r="C3350" s="13" t="s">
        <v>185</v>
      </c>
      <c r="D3350" s="13">
        <v>2016</v>
      </c>
      <c r="E3350" s="13">
        <v>2016</v>
      </c>
      <c r="F3350" s="13" t="s">
        <v>102</v>
      </c>
      <c r="G3350" s="23">
        <v>35326</v>
      </c>
      <c r="H3350" s="23">
        <v>53007</v>
      </c>
      <c r="I3350" s="45">
        <v>224587</v>
      </c>
      <c r="J3350" s="25" t="s">
        <v>66</v>
      </c>
      <c r="K3350" s="25" t="s">
        <v>66</v>
      </c>
      <c r="L3350" s="25">
        <v>0.46200000000000002</v>
      </c>
      <c r="M3350" s="25">
        <v>6.6600000000000006E-2</v>
      </c>
    </row>
    <row r="3351" spans="1:13">
      <c r="A3351" s="82" t="s">
        <v>151</v>
      </c>
      <c r="B3351" s="13" t="s">
        <v>75</v>
      </c>
      <c r="C3351" s="13" t="s">
        <v>185</v>
      </c>
      <c r="D3351" s="13">
        <v>2016</v>
      </c>
      <c r="E3351" s="13">
        <v>2016</v>
      </c>
      <c r="F3351" s="13" t="s">
        <v>102</v>
      </c>
      <c r="G3351" s="23">
        <v>51802</v>
      </c>
      <c r="H3351" s="23">
        <v>116010</v>
      </c>
      <c r="I3351" s="45">
        <v>300812</v>
      </c>
      <c r="J3351" s="25">
        <v>0.96960000000000002</v>
      </c>
      <c r="K3351" s="25">
        <v>0.85960000000000003</v>
      </c>
      <c r="L3351" s="25">
        <v>0.25</v>
      </c>
      <c r="M3351" s="25">
        <v>3.09E-2</v>
      </c>
    </row>
    <row r="3352" spans="1:13">
      <c r="A3352" s="82" t="s">
        <v>152</v>
      </c>
      <c r="B3352" s="13" t="s">
        <v>74</v>
      </c>
      <c r="C3352" s="13" t="s">
        <v>185</v>
      </c>
      <c r="D3352" s="13">
        <v>2016</v>
      </c>
      <c r="E3352" s="13">
        <v>2016</v>
      </c>
      <c r="F3352" s="13" t="s">
        <v>102</v>
      </c>
      <c r="G3352" s="23">
        <v>9898</v>
      </c>
      <c r="H3352" s="23">
        <v>17929</v>
      </c>
      <c r="I3352" s="45">
        <v>62169</v>
      </c>
      <c r="J3352" s="25" t="s">
        <v>66</v>
      </c>
      <c r="K3352" s="25" t="s">
        <v>66</v>
      </c>
      <c r="L3352" s="25">
        <v>0.308</v>
      </c>
      <c r="M3352" s="25">
        <v>8.43E-2</v>
      </c>
    </row>
    <row r="3353" spans="1:13">
      <c r="A3353" s="82" t="s">
        <v>153</v>
      </c>
      <c r="B3353" s="13" t="s">
        <v>74</v>
      </c>
      <c r="C3353" s="13" t="s">
        <v>185</v>
      </c>
      <c r="D3353" s="13">
        <v>2016</v>
      </c>
      <c r="E3353" s="13">
        <v>2016</v>
      </c>
      <c r="F3353" s="13" t="s">
        <v>102</v>
      </c>
      <c r="G3353" s="23">
        <v>14988</v>
      </c>
      <c r="H3353" s="23">
        <v>29060</v>
      </c>
      <c r="I3353" s="45">
        <v>155949</v>
      </c>
      <c r="J3353" s="25">
        <v>0.96189999999999998</v>
      </c>
      <c r="K3353" s="25">
        <v>0.90269999999999995</v>
      </c>
      <c r="L3353" s="25">
        <v>0.308</v>
      </c>
      <c r="M3353" s="25">
        <v>8.43E-2</v>
      </c>
    </row>
    <row r="3354" spans="1:13">
      <c r="A3354" s="82" t="s">
        <v>154</v>
      </c>
      <c r="B3354" s="13" t="s">
        <v>74</v>
      </c>
      <c r="C3354" s="13" t="s">
        <v>185</v>
      </c>
      <c r="D3354" s="13">
        <v>2016</v>
      </c>
      <c r="E3354" s="13">
        <v>2016</v>
      </c>
      <c r="F3354" s="13" t="s">
        <v>102</v>
      </c>
      <c r="G3354" s="23">
        <v>18158</v>
      </c>
      <c r="H3354" s="23">
        <v>37441</v>
      </c>
      <c r="I3354" s="45">
        <v>146170</v>
      </c>
      <c r="J3354" s="25">
        <v>0.95850000000000002</v>
      </c>
      <c r="K3354" s="25">
        <v>0.91190000000000004</v>
      </c>
      <c r="L3354" s="25">
        <v>0.308</v>
      </c>
      <c r="M3354" s="25">
        <v>8.43E-2</v>
      </c>
    </row>
    <row r="3355" spans="1:13">
      <c r="A3355" s="82" t="s">
        <v>155</v>
      </c>
      <c r="B3355" s="13" t="s">
        <v>74</v>
      </c>
      <c r="C3355" s="13" t="s">
        <v>185</v>
      </c>
      <c r="D3355" s="13">
        <v>2016</v>
      </c>
      <c r="E3355" s="13">
        <v>2016</v>
      </c>
      <c r="F3355" s="13" t="s">
        <v>102</v>
      </c>
      <c r="G3355" s="23">
        <v>52504</v>
      </c>
      <c r="H3355" s="23">
        <v>102959</v>
      </c>
      <c r="I3355" s="45">
        <v>448059</v>
      </c>
      <c r="J3355" s="25">
        <v>0.98619999999999997</v>
      </c>
      <c r="K3355" s="25">
        <v>0.98480000000000001</v>
      </c>
      <c r="L3355" s="25">
        <v>0.26100000000000001</v>
      </c>
      <c r="M3355" s="25">
        <v>5.2600000000000001E-2</v>
      </c>
    </row>
    <row r="3356" spans="1:13">
      <c r="A3356" s="82" t="s">
        <v>156</v>
      </c>
      <c r="B3356" s="13" t="s">
        <v>74</v>
      </c>
      <c r="C3356" s="13" t="s">
        <v>185</v>
      </c>
      <c r="D3356" s="13">
        <v>2016</v>
      </c>
      <c r="E3356" s="13">
        <v>2016</v>
      </c>
      <c r="F3356" s="13" t="s">
        <v>102</v>
      </c>
      <c r="G3356" s="23">
        <v>14361</v>
      </c>
      <c r="H3356" s="23">
        <v>25991</v>
      </c>
      <c r="I3356" s="45">
        <v>79788</v>
      </c>
      <c r="J3356" s="25">
        <v>0.96960000000000002</v>
      </c>
      <c r="K3356" s="25">
        <v>0.99099999999999999</v>
      </c>
      <c r="L3356" s="25">
        <v>0.308</v>
      </c>
      <c r="M3356" s="25">
        <v>8.43E-2</v>
      </c>
    </row>
    <row r="3357" spans="1:13">
      <c r="A3357" s="82" t="s">
        <v>157</v>
      </c>
      <c r="B3357" s="13" t="s">
        <v>75</v>
      </c>
      <c r="C3357" s="13" t="s">
        <v>185</v>
      </c>
      <c r="D3357" s="13">
        <v>2016</v>
      </c>
      <c r="E3357" s="13">
        <v>2016</v>
      </c>
      <c r="F3357" s="13" t="s">
        <v>102</v>
      </c>
      <c r="G3357" s="23">
        <v>13087</v>
      </c>
      <c r="H3357" s="23">
        <v>24425</v>
      </c>
      <c r="I3357" s="45">
        <v>64614</v>
      </c>
      <c r="J3357" s="25">
        <v>0.93840000000000001</v>
      </c>
      <c r="K3357" s="25">
        <v>0.95740000000000003</v>
      </c>
      <c r="L3357" s="25">
        <v>0.308</v>
      </c>
      <c r="M3357" s="25">
        <v>8.43E-2</v>
      </c>
    </row>
    <row r="3358" spans="1:13">
      <c r="A3358" s="82" t="s">
        <v>158</v>
      </c>
      <c r="B3358" s="13" t="s">
        <v>75</v>
      </c>
      <c r="C3358" s="13" t="s">
        <v>185</v>
      </c>
      <c r="D3358" s="13">
        <v>2016</v>
      </c>
      <c r="E3358" s="13">
        <v>2016</v>
      </c>
      <c r="F3358" s="13" t="s">
        <v>102</v>
      </c>
      <c r="G3358" s="23">
        <v>162</v>
      </c>
      <c r="H3358" s="23">
        <v>275</v>
      </c>
      <c r="I3358" s="45">
        <v>806</v>
      </c>
      <c r="J3358" s="25">
        <v>1</v>
      </c>
      <c r="K3358" s="25">
        <v>1</v>
      </c>
      <c r="L3358" s="25">
        <v>0.308</v>
      </c>
      <c r="M3358" s="25">
        <v>8.43E-2</v>
      </c>
    </row>
    <row r="3359" spans="1:13">
      <c r="A3359" s="82" t="s">
        <v>159</v>
      </c>
      <c r="B3359" s="13" t="s">
        <v>75</v>
      </c>
      <c r="C3359" s="13" t="s">
        <v>185</v>
      </c>
      <c r="D3359" s="13">
        <v>2016</v>
      </c>
      <c r="E3359" s="13">
        <v>2016</v>
      </c>
      <c r="F3359" s="13" t="s">
        <v>102</v>
      </c>
      <c r="G3359" s="23">
        <v>3172</v>
      </c>
      <c r="H3359" s="23">
        <v>6659</v>
      </c>
      <c r="I3359" s="45">
        <v>18545</v>
      </c>
      <c r="J3359" s="25">
        <v>0.91369999999999996</v>
      </c>
      <c r="K3359" s="25">
        <v>0.87629999999999997</v>
      </c>
      <c r="L3359" s="25">
        <v>0.308</v>
      </c>
      <c r="M3359" s="25">
        <v>8.43E-2</v>
      </c>
    </row>
    <row r="3360" spans="1:13">
      <c r="A3360" s="82" t="s">
        <v>160</v>
      </c>
      <c r="B3360" s="13" t="s">
        <v>74</v>
      </c>
      <c r="C3360" s="13" t="s">
        <v>185</v>
      </c>
      <c r="D3360" s="13">
        <v>2016</v>
      </c>
      <c r="E3360" s="13">
        <v>2016</v>
      </c>
      <c r="F3360" s="13" t="s">
        <v>102</v>
      </c>
      <c r="G3360" s="23">
        <v>22402</v>
      </c>
      <c r="H3360" s="23">
        <v>42066</v>
      </c>
      <c r="I3360" s="45">
        <v>124190</v>
      </c>
      <c r="J3360" s="25" t="s">
        <v>66</v>
      </c>
      <c r="K3360" s="25" t="s">
        <v>66</v>
      </c>
      <c r="L3360" s="25">
        <v>0.2</v>
      </c>
      <c r="M3360" s="25">
        <v>1.78E-2</v>
      </c>
    </row>
    <row r="3361" spans="1:13">
      <c r="A3361" s="82" t="s">
        <v>161</v>
      </c>
      <c r="B3361" s="13" t="s">
        <v>74</v>
      </c>
      <c r="C3361" s="13" t="s">
        <v>185</v>
      </c>
      <c r="D3361" s="13">
        <v>2016</v>
      </c>
      <c r="E3361" s="13">
        <v>2016</v>
      </c>
      <c r="F3361" s="13" t="s">
        <v>102</v>
      </c>
      <c r="G3361" s="23">
        <v>18830</v>
      </c>
      <c r="H3361" s="23">
        <v>33256</v>
      </c>
      <c r="I3361" s="45">
        <v>127804</v>
      </c>
      <c r="J3361" s="25">
        <v>0.94289999999999996</v>
      </c>
      <c r="K3361" s="25">
        <v>0.51219999999999999</v>
      </c>
      <c r="L3361" s="25">
        <v>0.308</v>
      </c>
      <c r="M3361" s="25">
        <v>8.43E-2</v>
      </c>
    </row>
    <row r="3362" spans="1:13">
      <c r="A3362" s="82" t="s">
        <v>162</v>
      </c>
      <c r="B3362" s="13" t="s">
        <v>75</v>
      </c>
      <c r="C3362" s="13" t="s">
        <v>185</v>
      </c>
      <c r="D3362" s="13">
        <v>2016</v>
      </c>
      <c r="E3362" s="13">
        <v>2016</v>
      </c>
      <c r="F3362" s="13" t="s">
        <v>102</v>
      </c>
      <c r="G3362" s="23">
        <v>41974</v>
      </c>
      <c r="H3362" s="23">
        <v>87836</v>
      </c>
      <c r="I3362" s="45">
        <v>243911</v>
      </c>
      <c r="J3362" s="25">
        <v>0.97829999999999995</v>
      </c>
      <c r="K3362" s="25">
        <v>0.91490000000000005</v>
      </c>
      <c r="L3362" s="25">
        <v>0.28599999999999998</v>
      </c>
      <c r="M3362" s="25">
        <v>2.7300000000000001E-2</v>
      </c>
    </row>
    <row r="3363" spans="1:13">
      <c r="A3363" s="82" t="s">
        <v>163</v>
      </c>
      <c r="B3363" s="13" t="s">
        <v>75</v>
      </c>
      <c r="C3363" s="13" t="s">
        <v>185</v>
      </c>
      <c r="D3363" s="13">
        <v>2016</v>
      </c>
      <c r="E3363" s="13">
        <v>2016</v>
      </c>
      <c r="F3363" s="13" t="s">
        <v>102</v>
      </c>
      <c r="G3363" s="23">
        <v>5680</v>
      </c>
      <c r="H3363" s="23">
        <v>13033</v>
      </c>
      <c r="I3363" s="45">
        <v>42429</v>
      </c>
      <c r="J3363" s="25">
        <v>0.97899999999999998</v>
      </c>
      <c r="K3363" s="25">
        <v>0.88270000000000004</v>
      </c>
      <c r="L3363" s="25">
        <v>0.308</v>
      </c>
      <c r="M3363" s="25">
        <v>8.43E-2</v>
      </c>
    </row>
    <row r="3364" spans="1:13">
      <c r="A3364" s="82" t="s">
        <v>164</v>
      </c>
      <c r="B3364" s="13" t="s">
        <v>75</v>
      </c>
      <c r="C3364" s="13" t="s">
        <v>185</v>
      </c>
      <c r="D3364" s="13">
        <v>2016</v>
      </c>
      <c r="E3364" s="13">
        <v>2016</v>
      </c>
      <c r="F3364" s="13" t="s">
        <v>102</v>
      </c>
      <c r="G3364" s="23">
        <v>4559</v>
      </c>
      <c r="H3364" s="23">
        <v>9962</v>
      </c>
      <c r="I3364" s="45">
        <v>27445</v>
      </c>
      <c r="J3364" s="25">
        <v>0.96440000000000003</v>
      </c>
      <c r="K3364" s="25">
        <v>0.93589999999999995</v>
      </c>
      <c r="L3364" s="25">
        <v>0.308</v>
      </c>
      <c r="M3364" s="25">
        <v>8.43E-2</v>
      </c>
    </row>
    <row r="3365" spans="1:13">
      <c r="A3365" s="82" t="s">
        <v>165</v>
      </c>
      <c r="B3365" s="13" t="s">
        <v>75</v>
      </c>
      <c r="C3365" s="13" t="s">
        <v>185</v>
      </c>
      <c r="D3365" s="13">
        <v>2016</v>
      </c>
      <c r="E3365" s="13">
        <v>2016</v>
      </c>
      <c r="F3365" s="13" t="s">
        <v>102</v>
      </c>
      <c r="G3365" s="23">
        <v>996</v>
      </c>
      <c r="H3365" s="23">
        <v>1739</v>
      </c>
      <c r="I3365" s="45">
        <v>5011</v>
      </c>
      <c r="J3365" s="25">
        <v>0.92310000000000003</v>
      </c>
      <c r="K3365" s="25">
        <v>0.33329999999999999</v>
      </c>
      <c r="L3365" s="25">
        <v>0.308</v>
      </c>
      <c r="M3365" s="25">
        <v>8.43E-2</v>
      </c>
    </row>
    <row r="3366" spans="1:13">
      <c r="A3366" s="82" t="s">
        <v>166</v>
      </c>
      <c r="B3366" s="13" t="s">
        <v>74</v>
      </c>
      <c r="C3366" s="13" t="s">
        <v>185</v>
      </c>
      <c r="D3366" s="13">
        <v>2016</v>
      </c>
      <c r="E3366" s="13">
        <v>2016</v>
      </c>
      <c r="F3366" s="13" t="s">
        <v>102</v>
      </c>
      <c r="G3366" s="23">
        <v>51849</v>
      </c>
      <c r="H3366" s="23">
        <v>120370</v>
      </c>
      <c r="I3366" s="45">
        <v>258585</v>
      </c>
      <c r="J3366" s="25">
        <v>0.99229999999999996</v>
      </c>
      <c r="K3366" s="25">
        <v>0.93240000000000001</v>
      </c>
      <c r="L3366" s="25">
        <v>0.16700000000000001</v>
      </c>
      <c r="M3366" s="25">
        <v>4.9000000000000002E-2</v>
      </c>
    </row>
    <row r="3367" spans="1:13">
      <c r="A3367" s="82" t="s">
        <v>167</v>
      </c>
      <c r="B3367" s="13" t="s">
        <v>75</v>
      </c>
      <c r="C3367" s="13" t="s">
        <v>185</v>
      </c>
      <c r="D3367" s="13">
        <v>2016</v>
      </c>
      <c r="E3367" s="13">
        <v>2016</v>
      </c>
      <c r="F3367" s="13" t="s">
        <v>102</v>
      </c>
      <c r="G3367" s="23">
        <v>3110</v>
      </c>
      <c r="H3367" s="23">
        <v>5387</v>
      </c>
      <c r="I3367" s="45">
        <v>14421</v>
      </c>
      <c r="J3367" s="25">
        <v>0.95630000000000004</v>
      </c>
      <c r="K3367" s="25">
        <v>0.9667</v>
      </c>
      <c r="L3367" s="25">
        <v>0.308</v>
      </c>
      <c r="M3367" s="25">
        <v>8.43E-2</v>
      </c>
    </row>
    <row r="3368" spans="1:13">
      <c r="A3368" s="82" t="s">
        <v>168</v>
      </c>
      <c r="B3368" s="13" t="s">
        <v>74</v>
      </c>
      <c r="C3368" s="13" t="s">
        <v>185</v>
      </c>
      <c r="D3368" s="13">
        <v>2016</v>
      </c>
      <c r="E3368" s="13">
        <v>2016</v>
      </c>
      <c r="F3368" s="13" t="s">
        <v>102</v>
      </c>
      <c r="G3368" s="23">
        <v>37278</v>
      </c>
      <c r="H3368" s="23">
        <v>74243</v>
      </c>
      <c r="I3368" s="45">
        <v>240818</v>
      </c>
      <c r="J3368" s="25" t="s">
        <v>66</v>
      </c>
      <c r="K3368" s="25" t="s">
        <v>66</v>
      </c>
      <c r="L3368" s="25">
        <v>0.33300000000000002</v>
      </c>
      <c r="M3368" s="25">
        <v>8.2400000000000001E-2</v>
      </c>
    </row>
    <row r="3369" spans="1:13">
      <c r="A3369" s="82" t="s">
        <v>169</v>
      </c>
      <c r="B3369" s="13" t="s">
        <v>74</v>
      </c>
      <c r="C3369" s="13" t="s">
        <v>185</v>
      </c>
      <c r="D3369" s="13">
        <v>2016</v>
      </c>
      <c r="E3369" s="13">
        <v>2016</v>
      </c>
      <c r="F3369" s="13" t="s">
        <v>102</v>
      </c>
      <c r="G3369" s="23">
        <v>10606</v>
      </c>
      <c r="H3369" s="23">
        <v>20521</v>
      </c>
      <c r="I3369" s="45">
        <v>59358</v>
      </c>
      <c r="J3369" s="25">
        <v>0.95630000000000004</v>
      </c>
      <c r="K3369" s="25">
        <v>0.93210000000000004</v>
      </c>
      <c r="L3369" s="25">
        <v>0.308</v>
      </c>
      <c r="M3369" s="25">
        <v>8.43E-2</v>
      </c>
    </row>
    <row r="3370" spans="1:13">
      <c r="A3370" s="82" t="s">
        <v>170</v>
      </c>
      <c r="B3370" s="13" t="s">
        <v>75</v>
      </c>
      <c r="C3370" s="13" t="s">
        <v>185</v>
      </c>
      <c r="D3370" s="13">
        <v>2016</v>
      </c>
      <c r="E3370" s="13">
        <v>2016</v>
      </c>
      <c r="F3370" s="13" t="s">
        <v>102</v>
      </c>
      <c r="G3370" s="23">
        <v>6215</v>
      </c>
      <c r="H3370" s="23">
        <v>13350</v>
      </c>
      <c r="I3370" s="45">
        <v>32468</v>
      </c>
      <c r="J3370" s="25">
        <v>0.99080000000000001</v>
      </c>
      <c r="K3370" s="25">
        <v>0.94620000000000004</v>
      </c>
      <c r="L3370" s="25">
        <v>0.308</v>
      </c>
      <c r="M3370" s="25">
        <v>8.43E-2</v>
      </c>
    </row>
    <row r="3371" spans="1:13">
      <c r="A3371" s="48" t="s">
        <v>276</v>
      </c>
      <c r="B3371" s="13" t="s">
        <v>66</v>
      </c>
      <c r="C3371" s="13" t="s">
        <v>186</v>
      </c>
      <c r="D3371" s="13">
        <v>2016</v>
      </c>
      <c r="E3371" s="13">
        <v>2016</v>
      </c>
      <c r="F3371" s="13" t="s">
        <v>102</v>
      </c>
      <c r="G3371" s="110"/>
      <c r="H3371" s="110"/>
      <c r="I3371" s="110"/>
      <c r="J3371" s="111"/>
      <c r="K3371" s="111"/>
      <c r="L3371" s="25">
        <v>0.254</v>
      </c>
      <c r="M3371" s="25">
        <v>5.3999999999999999E-2</v>
      </c>
    </row>
    <row r="3372" spans="1:13">
      <c r="A3372" s="48" t="s">
        <v>171</v>
      </c>
      <c r="B3372" s="13" t="s">
        <v>66</v>
      </c>
      <c r="C3372" s="13" t="s">
        <v>186</v>
      </c>
      <c r="D3372" s="13">
        <v>2016</v>
      </c>
      <c r="E3372" s="13">
        <v>2016</v>
      </c>
      <c r="F3372" s="13" t="s">
        <v>102</v>
      </c>
      <c r="G3372" s="23">
        <v>2039184</v>
      </c>
      <c r="H3372" s="23">
        <v>4246017</v>
      </c>
      <c r="I3372" s="45">
        <v>13412543</v>
      </c>
      <c r="J3372" s="25">
        <v>0.97289999999999999</v>
      </c>
      <c r="K3372" s="25">
        <v>0.91800000000000004</v>
      </c>
      <c r="L3372" s="25">
        <v>0.35299999999999998</v>
      </c>
      <c r="M3372" s="25">
        <v>7.7100000000000002E-2</v>
      </c>
    </row>
    <row r="3373" spans="1:13">
      <c r="A3373" s="48" t="s">
        <v>172</v>
      </c>
      <c r="B3373" s="13" t="s">
        <v>74</v>
      </c>
      <c r="C3373" s="13" t="s">
        <v>186</v>
      </c>
      <c r="D3373" s="13">
        <v>2016</v>
      </c>
      <c r="E3373" s="13">
        <v>2016</v>
      </c>
      <c r="F3373" s="13" t="s">
        <v>102</v>
      </c>
      <c r="G3373" s="23">
        <v>60124</v>
      </c>
      <c r="H3373" s="23">
        <v>115295</v>
      </c>
      <c r="I3373" s="45">
        <v>436014</v>
      </c>
      <c r="J3373" s="25">
        <v>0.99009999999999998</v>
      </c>
      <c r="K3373" s="25">
        <v>0.97</v>
      </c>
      <c r="L3373" s="25">
        <v>0.37</v>
      </c>
      <c r="M3373" s="25">
        <v>7.5200000000000003E-2</v>
      </c>
    </row>
    <row r="3374" spans="1:13">
      <c r="A3374" s="48" t="s">
        <v>173</v>
      </c>
      <c r="B3374" s="13" t="s">
        <v>75</v>
      </c>
      <c r="C3374" s="13" t="s">
        <v>186</v>
      </c>
      <c r="D3374" s="13">
        <v>2016</v>
      </c>
      <c r="E3374" s="13">
        <v>2016</v>
      </c>
      <c r="F3374" s="13" t="s">
        <v>102</v>
      </c>
      <c r="G3374" s="23">
        <v>90</v>
      </c>
      <c r="H3374" s="23">
        <v>147</v>
      </c>
      <c r="I3374" s="45">
        <v>337</v>
      </c>
      <c r="J3374" s="25">
        <v>1</v>
      </c>
      <c r="K3374" s="25">
        <v>1</v>
      </c>
      <c r="L3374" s="25">
        <v>0.29399999999999998</v>
      </c>
      <c r="M3374" s="25">
        <v>8.3500000000000005E-2</v>
      </c>
    </row>
    <row r="3375" spans="1:13">
      <c r="A3375" s="48" t="s">
        <v>174</v>
      </c>
      <c r="B3375" s="13" t="s">
        <v>75</v>
      </c>
      <c r="C3375" s="13" t="s">
        <v>186</v>
      </c>
      <c r="D3375" s="13">
        <v>2016</v>
      </c>
      <c r="E3375" s="13">
        <v>2016</v>
      </c>
      <c r="F3375" s="13" t="s">
        <v>102</v>
      </c>
      <c r="G3375" s="23">
        <v>1736</v>
      </c>
      <c r="H3375" s="23">
        <v>3285</v>
      </c>
      <c r="I3375" s="45">
        <v>8263</v>
      </c>
      <c r="J3375" s="25">
        <v>0.97529999999999994</v>
      </c>
      <c r="K3375" s="25">
        <v>0.87270000000000003</v>
      </c>
      <c r="L3375" s="25">
        <v>0.29399999999999998</v>
      </c>
      <c r="M3375" s="25">
        <v>8.3500000000000005E-2</v>
      </c>
    </row>
    <row r="3376" spans="1:13">
      <c r="A3376" s="48" t="s">
        <v>175</v>
      </c>
      <c r="B3376" s="13" t="s">
        <v>75</v>
      </c>
      <c r="C3376" s="13" t="s">
        <v>186</v>
      </c>
      <c r="D3376" s="13">
        <v>2016</v>
      </c>
      <c r="E3376" s="13">
        <v>2016</v>
      </c>
      <c r="F3376" s="13" t="s">
        <v>102</v>
      </c>
      <c r="G3376" s="23">
        <v>16877</v>
      </c>
      <c r="H3376" s="23">
        <v>31886</v>
      </c>
      <c r="I3376" s="45">
        <v>82632</v>
      </c>
      <c r="J3376" s="25">
        <v>0.81479999999999997</v>
      </c>
      <c r="K3376" s="25">
        <v>0.94320000000000004</v>
      </c>
      <c r="L3376" s="25">
        <v>0.29399999999999998</v>
      </c>
      <c r="M3376" s="25">
        <v>8.3500000000000005E-2</v>
      </c>
    </row>
    <row r="3377" spans="1:13">
      <c r="A3377" s="48" t="s">
        <v>176</v>
      </c>
      <c r="B3377" s="13" t="s">
        <v>75</v>
      </c>
      <c r="C3377" s="13" t="s">
        <v>186</v>
      </c>
      <c r="D3377" s="13">
        <v>2016</v>
      </c>
      <c r="E3377" s="13">
        <v>2016</v>
      </c>
      <c r="F3377" s="13" t="s">
        <v>102</v>
      </c>
      <c r="G3377" s="23">
        <v>2819</v>
      </c>
      <c r="H3377" s="23">
        <v>5209</v>
      </c>
      <c r="I3377" s="45">
        <v>12240</v>
      </c>
      <c r="J3377" s="25">
        <v>0.9748</v>
      </c>
      <c r="K3377" s="25">
        <v>0.86960000000000004</v>
      </c>
      <c r="L3377" s="25">
        <v>0.29399999999999998</v>
      </c>
      <c r="M3377" s="25">
        <v>8.3500000000000005E-2</v>
      </c>
    </row>
    <row r="3378" spans="1:13">
      <c r="A3378" s="48" t="s">
        <v>177</v>
      </c>
      <c r="B3378" s="13" t="s">
        <v>75</v>
      </c>
      <c r="C3378" s="13" t="s">
        <v>186</v>
      </c>
      <c r="D3378" s="13">
        <v>2016</v>
      </c>
      <c r="E3378" s="13">
        <v>2016</v>
      </c>
      <c r="F3378" s="13" t="s">
        <v>102</v>
      </c>
      <c r="G3378" s="23">
        <v>646</v>
      </c>
      <c r="H3378" s="23">
        <v>1477</v>
      </c>
      <c r="I3378" s="45">
        <v>9127</v>
      </c>
      <c r="J3378" s="25">
        <v>0.81479999999999997</v>
      </c>
      <c r="K3378" s="25">
        <v>1</v>
      </c>
      <c r="L3378" s="25">
        <v>0.29399999999999998</v>
      </c>
      <c r="M3378" s="25">
        <v>8.3500000000000005E-2</v>
      </c>
    </row>
    <row r="3379" spans="1:13">
      <c r="A3379" s="48" t="s">
        <v>178</v>
      </c>
      <c r="B3379" s="13" t="s">
        <v>74</v>
      </c>
      <c r="C3379" s="13" t="s">
        <v>186</v>
      </c>
      <c r="D3379" s="13">
        <v>2016</v>
      </c>
      <c r="E3379" s="13">
        <v>2016</v>
      </c>
      <c r="F3379" s="13" t="s">
        <v>102</v>
      </c>
      <c r="G3379" s="23">
        <v>33326</v>
      </c>
      <c r="H3379" s="23">
        <v>66496</v>
      </c>
      <c r="I3379" s="45">
        <v>275496</v>
      </c>
      <c r="J3379" s="25">
        <v>0.9657</v>
      </c>
      <c r="K3379" s="25">
        <v>0.98609999999999998</v>
      </c>
      <c r="L3379" s="25">
        <v>0.5</v>
      </c>
      <c r="M3379" s="25">
        <v>3.8800000000000001E-2</v>
      </c>
    </row>
    <row r="3380" spans="1:13">
      <c r="A3380" s="48" t="s">
        <v>179</v>
      </c>
      <c r="B3380" s="13" t="s">
        <v>75</v>
      </c>
      <c r="C3380" s="13" t="s">
        <v>186</v>
      </c>
      <c r="D3380" s="13">
        <v>2016</v>
      </c>
      <c r="E3380" s="13">
        <v>2016</v>
      </c>
      <c r="F3380" s="13" t="s">
        <v>102</v>
      </c>
      <c r="G3380" s="23">
        <v>2574</v>
      </c>
      <c r="H3380" s="23">
        <v>5240</v>
      </c>
      <c r="I3380" s="45">
        <v>11942</v>
      </c>
      <c r="J3380" s="25">
        <v>1</v>
      </c>
      <c r="K3380" s="25">
        <v>0.90910000000000002</v>
      </c>
      <c r="L3380" s="25">
        <v>0.29399999999999998</v>
      </c>
      <c r="M3380" s="25">
        <v>8.3500000000000005E-2</v>
      </c>
    </row>
    <row r="3381" spans="1:13">
      <c r="A3381" s="48" t="s">
        <v>180</v>
      </c>
      <c r="B3381" s="13" t="s">
        <v>75</v>
      </c>
      <c r="C3381" s="13" t="s">
        <v>186</v>
      </c>
      <c r="D3381" s="13">
        <v>2016</v>
      </c>
      <c r="E3381" s="13">
        <v>2016</v>
      </c>
      <c r="F3381" s="13" t="s">
        <v>102</v>
      </c>
      <c r="G3381" s="23">
        <v>7136</v>
      </c>
      <c r="H3381" s="23">
        <v>12674</v>
      </c>
      <c r="I3381" s="45">
        <v>38524</v>
      </c>
      <c r="J3381" s="25">
        <v>0.97419999999999995</v>
      </c>
      <c r="K3381" s="25">
        <v>0.98089999999999999</v>
      </c>
      <c r="L3381" s="25">
        <v>0.29399999999999998</v>
      </c>
      <c r="M3381" s="25">
        <v>8.3500000000000005E-2</v>
      </c>
    </row>
    <row r="3382" spans="1:13">
      <c r="A3382" s="82" t="s">
        <v>122</v>
      </c>
      <c r="B3382" s="13" t="s">
        <v>74</v>
      </c>
      <c r="C3382" s="13" t="s">
        <v>186</v>
      </c>
      <c r="D3382" s="13">
        <v>2016</v>
      </c>
      <c r="E3382" s="13">
        <v>2016</v>
      </c>
      <c r="F3382" s="13" t="s">
        <v>102</v>
      </c>
      <c r="G3382" s="23">
        <v>93121</v>
      </c>
      <c r="H3382" s="23">
        <v>216152</v>
      </c>
      <c r="I3382" s="45">
        <v>494056</v>
      </c>
      <c r="J3382" s="25">
        <v>0.93910000000000005</v>
      </c>
      <c r="K3382" s="25">
        <v>0.95299999999999996</v>
      </c>
      <c r="L3382" s="25">
        <v>0.34</v>
      </c>
      <c r="M3382" s="25">
        <v>2.6599999999999999E-2</v>
      </c>
    </row>
    <row r="3383" spans="1:13">
      <c r="A3383" s="82" t="s">
        <v>123</v>
      </c>
      <c r="B3383" s="13" t="s">
        <v>75</v>
      </c>
      <c r="C3383" s="13" t="s">
        <v>186</v>
      </c>
      <c r="D3383" s="13">
        <v>2016</v>
      </c>
      <c r="E3383" s="13">
        <v>2016</v>
      </c>
      <c r="F3383" s="13" t="s">
        <v>102</v>
      </c>
      <c r="G3383" s="23">
        <v>1559</v>
      </c>
      <c r="H3383" s="23">
        <v>3611</v>
      </c>
      <c r="I3383" s="45">
        <v>12287</v>
      </c>
      <c r="J3383" s="25">
        <v>0.96970000000000001</v>
      </c>
      <c r="K3383" s="25">
        <v>0.94440000000000002</v>
      </c>
      <c r="L3383" s="25">
        <v>0.29399999999999998</v>
      </c>
      <c r="M3383" s="25">
        <v>8.3500000000000005E-2</v>
      </c>
    </row>
    <row r="3384" spans="1:13">
      <c r="A3384" s="82" t="s">
        <v>124</v>
      </c>
      <c r="B3384" s="13" t="s">
        <v>75</v>
      </c>
      <c r="C3384" s="13" t="s">
        <v>186</v>
      </c>
      <c r="D3384" s="13">
        <v>2016</v>
      </c>
      <c r="E3384" s="13">
        <v>2016</v>
      </c>
      <c r="F3384" s="13" t="s">
        <v>102</v>
      </c>
      <c r="G3384" s="23">
        <v>12431</v>
      </c>
      <c r="H3384" s="23">
        <v>21106</v>
      </c>
      <c r="I3384" s="45">
        <v>54744</v>
      </c>
      <c r="J3384" s="25">
        <v>0.99139999999999995</v>
      </c>
      <c r="K3384" s="25">
        <v>0.95530000000000004</v>
      </c>
      <c r="L3384" s="25">
        <v>0.29399999999999998</v>
      </c>
      <c r="M3384" s="25">
        <v>8.3500000000000005E-2</v>
      </c>
    </row>
    <row r="3385" spans="1:13">
      <c r="A3385" s="82" t="s">
        <v>125</v>
      </c>
      <c r="B3385" s="13" t="s">
        <v>75</v>
      </c>
      <c r="C3385" s="13" t="s">
        <v>186</v>
      </c>
      <c r="D3385" s="13">
        <v>2016</v>
      </c>
      <c r="E3385" s="13">
        <v>2016</v>
      </c>
      <c r="F3385" s="13" t="s">
        <v>102</v>
      </c>
      <c r="G3385" s="23">
        <v>17680</v>
      </c>
      <c r="H3385" s="23">
        <v>43114</v>
      </c>
      <c r="I3385" s="45">
        <v>94219</v>
      </c>
      <c r="J3385" s="25">
        <v>0.96560000000000001</v>
      </c>
      <c r="K3385" s="25">
        <v>0.9284</v>
      </c>
      <c r="L3385" s="25">
        <v>0.29399999999999998</v>
      </c>
      <c r="M3385" s="25">
        <v>8.3500000000000005E-2</v>
      </c>
    </row>
    <row r="3386" spans="1:13">
      <c r="A3386" s="82" t="s">
        <v>126</v>
      </c>
      <c r="B3386" s="13" t="s">
        <v>75</v>
      </c>
      <c r="C3386" s="13" t="s">
        <v>186</v>
      </c>
      <c r="D3386" s="13">
        <v>2016</v>
      </c>
      <c r="E3386" s="13">
        <v>2016</v>
      </c>
      <c r="F3386" s="13" t="s">
        <v>102</v>
      </c>
      <c r="G3386" s="23">
        <v>1041</v>
      </c>
      <c r="H3386" s="23">
        <v>2013</v>
      </c>
      <c r="I3386" s="45">
        <v>5678</v>
      </c>
      <c r="J3386" s="25">
        <v>1</v>
      </c>
      <c r="K3386" s="25">
        <v>0.94440000000000002</v>
      </c>
      <c r="L3386" s="25">
        <v>0.29399999999999998</v>
      </c>
      <c r="M3386" s="25">
        <v>8.3500000000000005E-2</v>
      </c>
    </row>
    <row r="3387" spans="1:13">
      <c r="A3387" s="82" t="s">
        <v>127</v>
      </c>
      <c r="B3387" s="13" t="s">
        <v>75</v>
      </c>
      <c r="C3387" s="13" t="s">
        <v>186</v>
      </c>
      <c r="D3387" s="13">
        <v>2016</v>
      </c>
      <c r="E3387" s="13">
        <v>2016</v>
      </c>
      <c r="F3387" s="13" t="s">
        <v>102</v>
      </c>
      <c r="G3387" s="23">
        <v>70534</v>
      </c>
      <c r="H3387" s="23">
        <v>163823</v>
      </c>
      <c r="I3387" s="45">
        <v>411042</v>
      </c>
      <c r="J3387" s="25">
        <v>0.98670000000000002</v>
      </c>
      <c r="K3387" s="25">
        <v>0.93979999999999997</v>
      </c>
      <c r="L3387" s="25">
        <v>0.25</v>
      </c>
      <c r="M3387" s="25">
        <v>1.35E-2</v>
      </c>
    </row>
    <row r="3388" spans="1:13">
      <c r="A3388" s="82" t="s">
        <v>128</v>
      </c>
      <c r="B3388" s="13" t="s">
        <v>75</v>
      </c>
      <c r="C3388" s="13" t="s">
        <v>186</v>
      </c>
      <c r="D3388" s="13">
        <v>2016</v>
      </c>
      <c r="E3388" s="13">
        <v>2016</v>
      </c>
      <c r="F3388" s="13" t="s">
        <v>102</v>
      </c>
      <c r="G3388" s="23">
        <v>10720</v>
      </c>
      <c r="H3388" s="23">
        <v>24345</v>
      </c>
      <c r="I3388" s="45">
        <v>56789</v>
      </c>
      <c r="J3388" s="25">
        <v>0.99009999999999998</v>
      </c>
      <c r="K3388" s="25">
        <v>0.94030000000000002</v>
      </c>
      <c r="L3388" s="25">
        <v>0.29399999999999998</v>
      </c>
      <c r="M3388" s="25">
        <v>8.3500000000000005E-2</v>
      </c>
    </row>
    <row r="3389" spans="1:13">
      <c r="A3389" s="82" t="s">
        <v>129</v>
      </c>
      <c r="B3389" s="13" t="s">
        <v>75</v>
      </c>
      <c r="C3389" s="13" t="s">
        <v>186</v>
      </c>
      <c r="D3389" s="13">
        <v>2016</v>
      </c>
      <c r="E3389" s="13">
        <v>2016</v>
      </c>
      <c r="F3389" s="13" t="s">
        <v>102</v>
      </c>
      <c r="G3389" s="23">
        <v>6592</v>
      </c>
      <c r="H3389" s="23">
        <v>12406</v>
      </c>
      <c r="I3389" s="45">
        <v>31770</v>
      </c>
      <c r="J3389" s="25">
        <v>0.92559999999999998</v>
      </c>
      <c r="K3389" s="25">
        <v>0.95379999999999998</v>
      </c>
      <c r="L3389" s="25">
        <v>0.29399999999999998</v>
      </c>
      <c r="M3389" s="25">
        <v>8.3500000000000005E-2</v>
      </c>
    </row>
    <row r="3390" spans="1:13">
      <c r="A3390" s="82" t="s">
        <v>130</v>
      </c>
      <c r="B3390" s="13" t="s">
        <v>75</v>
      </c>
      <c r="C3390" s="13" t="s">
        <v>186</v>
      </c>
      <c r="D3390" s="13">
        <v>2016</v>
      </c>
      <c r="E3390" s="13">
        <v>2016</v>
      </c>
      <c r="F3390" s="13" t="s">
        <v>102</v>
      </c>
      <c r="G3390" s="23">
        <v>1575</v>
      </c>
      <c r="H3390" s="23">
        <v>3133</v>
      </c>
      <c r="I3390" s="45">
        <v>7785</v>
      </c>
      <c r="J3390" s="25">
        <v>0.87619999999999998</v>
      </c>
      <c r="K3390" s="25">
        <v>0.71619999999999995</v>
      </c>
      <c r="L3390" s="25">
        <v>0.29399999999999998</v>
      </c>
      <c r="M3390" s="25">
        <v>8.3500000000000005E-2</v>
      </c>
    </row>
    <row r="3391" spans="1:13">
      <c r="A3391" s="82" t="s">
        <v>131</v>
      </c>
      <c r="B3391" s="13" t="s">
        <v>76</v>
      </c>
      <c r="C3391" s="13" t="s">
        <v>186</v>
      </c>
      <c r="D3391" s="13">
        <v>2016</v>
      </c>
      <c r="E3391" s="13">
        <v>2016</v>
      </c>
      <c r="F3391" s="13" t="s">
        <v>102</v>
      </c>
      <c r="G3391" s="23">
        <v>553594</v>
      </c>
      <c r="H3391" s="23">
        <v>1112257</v>
      </c>
      <c r="I3391" s="45">
        <v>3957155</v>
      </c>
      <c r="J3391" s="25">
        <v>0.96460000000000001</v>
      </c>
      <c r="K3391" s="25">
        <v>0.85740000000000005</v>
      </c>
      <c r="L3391" s="25">
        <v>0.5</v>
      </c>
      <c r="M3391" s="25">
        <v>9.0399999999999994E-2</v>
      </c>
    </row>
    <row r="3392" spans="1:13">
      <c r="A3392" s="82" t="s">
        <v>132</v>
      </c>
      <c r="B3392" s="13" t="s">
        <v>75</v>
      </c>
      <c r="C3392" s="13" t="s">
        <v>186</v>
      </c>
      <c r="D3392" s="13">
        <v>2016</v>
      </c>
      <c r="E3392" s="13">
        <v>2016</v>
      </c>
      <c r="F3392" s="13" t="s">
        <v>102</v>
      </c>
      <c r="G3392" s="23">
        <v>11825</v>
      </c>
      <c r="H3392" s="23">
        <v>28762</v>
      </c>
      <c r="I3392" s="45">
        <v>70092</v>
      </c>
      <c r="J3392" s="25">
        <v>0.99329999999999996</v>
      </c>
      <c r="K3392" s="25">
        <v>0.95369999999999999</v>
      </c>
      <c r="L3392" s="25">
        <v>0.29399999999999998</v>
      </c>
      <c r="M3392" s="25">
        <v>8.3500000000000005E-2</v>
      </c>
    </row>
    <row r="3393" spans="1:13">
      <c r="A3393" s="82" t="s">
        <v>133</v>
      </c>
      <c r="B3393" s="13" t="s">
        <v>75</v>
      </c>
      <c r="C3393" s="13" t="s">
        <v>186</v>
      </c>
      <c r="D3393" s="13">
        <v>2016</v>
      </c>
      <c r="E3393" s="13">
        <v>2016</v>
      </c>
      <c r="F3393" s="13" t="s">
        <v>102</v>
      </c>
      <c r="G3393" s="23">
        <v>6194</v>
      </c>
      <c r="H3393" s="23">
        <v>10182</v>
      </c>
      <c r="I3393" s="45">
        <v>45603</v>
      </c>
      <c r="J3393" s="25">
        <v>0.97719999999999996</v>
      </c>
      <c r="K3393" s="25">
        <v>0.96279999999999999</v>
      </c>
      <c r="L3393" s="25">
        <v>0.29399999999999998</v>
      </c>
      <c r="M3393" s="25">
        <v>8.3500000000000005E-2</v>
      </c>
    </row>
    <row r="3394" spans="1:13">
      <c r="A3394" s="82" t="s">
        <v>134</v>
      </c>
      <c r="B3394" s="13" t="s">
        <v>75</v>
      </c>
      <c r="C3394" s="13" t="s">
        <v>186</v>
      </c>
      <c r="D3394" s="13">
        <v>2016</v>
      </c>
      <c r="E3394" s="13">
        <v>2016</v>
      </c>
      <c r="F3394" s="13" t="s">
        <v>102</v>
      </c>
      <c r="G3394" s="23">
        <v>1064</v>
      </c>
      <c r="H3394" s="23">
        <v>1964</v>
      </c>
      <c r="I3394" s="45">
        <v>4786</v>
      </c>
      <c r="J3394" s="25">
        <v>0.97060000000000002</v>
      </c>
      <c r="K3394" s="25">
        <v>0.96</v>
      </c>
      <c r="L3394" s="25">
        <v>0.29399999999999998</v>
      </c>
      <c r="M3394" s="25">
        <v>8.3500000000000005E-2</v>
      </c>
    </row>
    <row r="3395" spans="1:13">
      <c r="A3395" s="82" t="s">
        <v>135</v>
      </c>
      <c r="B3395" s="13" t="s">
        <v>75</v>
      </c>
      <c r="C3395" s="13" t="s">
        <v>186</v>
      </c>
      <c r="D3395" s="13">
        <v>2016</v>
      </c>
      <c r="E3395" s="13">
        <v>2016</v>
      </c>
      <c r="F3395" s="13" t="s">
        <v>102</v>
      </c>
      <c r="G3395" s="23">
        <v>6610</v>
      </c>
      <c r="H3395" s="23">
        <v>12391</v>
      </c>
      <c r="I3395" s="45">
        <v>40444</v>
      </c>
      <c r="J3395" s="25">
        <v>0.9304</v>
      </c>
      <c r="K3395" s="25">
        <v>0.96020000000000005</v>
      </c>
      <c r="L3395" s="25">
        <v>0.29399999999999998</v>
      </c>
      <c r="M3395" s="25">
        <v>8.3500000000000005E-2</v>
      </c>
    </row>
    <row r="3396" spans="1:13">
      <c r="A3396" s="82" t="s">
        <v>136</v>
      </c>
      <c r="B3396" s="13" t="s">
        <v>75</v>
      </c>
      <c r="C3396" s="13" t="s">
        <v>186</v>
      </c>
      <c r="D3396" s="13">
        <v>2016</v>
      </c>
      <c r="E3396" s="13">
        <v>2016</v>
      </c>
      <c r="F3396" s="13" t="s">
        <v>102</v>
      </c>
      <c r="G3396" s="23">
        <v>24135</v>
      </c>
      <c r="H3396" s="23">
        <v>55743</v>
      </c>
      <c r="I3396" s="45">
        <v>140029</v>
      </c>
      <c r="J3396" s="25">
        <v>0.91849999999999998</v>
      </c>
      <c r="K3396" s="25">
        <v>0.97450000000000003</v>
      </c>
      <c r="L3396" s="25">
        <v>0.33300000000000002</v>
      </c>
      <c r="M3396" s="25">
        <v>2.1899999999999999E-2</v>
      </c>
    </row>
    <row r="3397" spans="1:13">
      <c r="A3397" s="82" t="s">
        <v>137</v>
      </c>
      <c r="B3397" s="13" t="s">
        <v>75</v>
      </c>
      <c r="C3397" s="13" t="s">
        <v>186</v>
      </c>
      <c r="D3397" s="13">
        <v>2016</v>
      </c>
      <c r="E3397" s="13">
        <v>2016</v>
      </c>
      <c r="F3397" s="13" t="s">
        <v>102</v>
      </c>
      <c r="G3397" s="23">
        <v>532</v>
      </c>
      <c r="H3397" s="23">
        <v>1090</v>
      </c>
      <c r="I3397" s="45">
        <v>3155</v>
      </c>
      <c r="J3397" s="25">
        <v>0.89290000000000003</v>
      </c>
      <c r="K3397" s="25">
        <v>0.86670000000000003</v>
      </c>
      <c r="L3397" s="25">
        <v>0.29399999999999998</v>
      </c>
      <c r="M3397" s="25">
        <v>8.3500000000000005E-2</v>
      </c>
    </row>
    <row r="3398" spans="1:13">
      <c r="A3398" s="82" t="s">
        <v>138</v>
      </c>
      <c r="B3398" s="13" t="s">
        <v>75</v>
      </c>
      <c r="C3398" s="13" t="s">
        <v>186</v>
      </c>
      <c r="D3398" s="13">
        <v>2016</v>
      </c>
      <c r="E3398" s="13">
        <v>2016</v>
      </c>
      <c r="F3398" s="13" t="s">
        <v>102</v>
      </c>
      <c r="G3398" s="23">
        <v>458</v>
      </c>
      <c r="H3398" s="23">
        <v>787</v>
      </c>
      <c r="I3398" s="45">
        <v>3778</v>
      </c>
      <c r="J3398" s="25">
        <v>0.96299999999999997</v>
      </c>
      <c r="K3398" s="25">
        <v>1</v>
      </c>
      <c r="L3398" s="25">
        <v>0.29399999999999998</v>
      </c>
      <c r="M3398" s="25">
        <v>8.3500000000000005E-2</v>
      </c>
    </row>
    <row r="3399" spans="1:13">
      <c r="A3399" s="82" t="s">
        <v>139</v>
      </c>
      <c r="B3399" s="13" t="s">
        <v>75</v>
      </c>
      <c r="C3399" s="13" t="s">
        <v>186</v>
      </c>
      <c r="D3399" s="13">
        <v>2016</v>
      </c>
      <c r="E3399" s="13">
        <v>2016</v>
      </c>
      <c r="F3399" s="13" t="s">
        <v>102</v>
      </c>
      <c r="G3399" s="23">
        <v>20947</v>
      </c>
      <c r="H3399" s="23">
        <v>45892</v>
      </c>
      <c r="I3399" s="45">
        <v>183218</v>
      </c>
      <c r="J3399" s="25">
        <v>0.99429999999999996</v>
      </c>
      <c r="K3399" s="25">
        <v>0.96389999999999998</v>
      </c>
      <c r="L3399" s="25">
        <v>8.3000000000000004E-2</v>
      </c>
      <c r="M3399" s="25">
        <v>4.0899999999999999E-2</v>
      </c>
    </row>
    <row r="3400" spans="1:13">
      <c r="A3400" s="82" t="s">
        <v>140</v>
      </c>
      <c r="B3400" s="13" t="s">
        <v>75</v>
      </c>
      <c r="C3400" s="13" t="s">
        <v>186</v>
      </c>
      <c r="D3400" s="13">
        <v>2016</v>
      </c>
      <c r="E3400" s="13">
        <v>2016</v>
      </c>
      <c r="F3400" s="13" t="s">
        <v>102</v>
      </c>
      <c r="G3400" s="23">
        <v>3469</v>
      </c>
      <c r="H3400" s="23">
        <v>7082</v>
      </c>
      <c r="I3400" s="45">
        <v>32641</v>
      </c>
      <c r="J3400" s="25">
        <v>0.97889999999999999</v>
      </c>
      <c r="K3400" s="25">
        <v>0.87139999999999995</v>
      </c>
      <c r="L3400" s="25">
        <v>0.29399999999999998</v>
      </c>
      <c r="M3400" s="25">
        <v>8.3500000000000005E-2</v>
      </c>
    </row>
    <row r="3401" spans="1:13">
      <c r="A3401" s="82" t="s">
        <v>141</v>
      </c>
      <c r="B3401" s="13" t="s">
        <v>75</v>
      </c>
      <c r="C3401" s="13" t="s">
        <v>186</v>
      </c>
      <c r="D3401" s="13">
        <v>2016</v>
      </c>
      <c r="E3401" s="13">
        <v>2016</v>
      </c>
      <c r="F3401" s="13" t="s">
        <v>102</v>
      </c>
      <c r="G3401" s="23">
        <v>4362</v>
      </c>
      <c r="H3401" s="23">
        <v>7611</v>
      </c>
      <c r="I3401" s="45">
        <v>25501</v>
      </c>
      <c r="J3401" s="25" t="s">
        <v>66</v>
      </c>
      <c r="K3401" s="25" t="s">
        <v>66</v>
      </c>
      <c r="L3401" s="25">
        <v>0.29399999999999998</v>
      </c>
      <c r="M3401" s="25">
        <v>8.3500000000000005E-2</v>
      </c>
    </row>
    <row r="3402" spans="1:13">
      <c r="A3402" s="82" t="s">
        <v>142</v>
      </c>
      <c r="B3402" s="13" t="s">
        <v>74</v>
      </c>
      <c r="C3402" s="13" t="s">
        <v>186</v>
      </c>
      <c r="D3402" s="13">
        <v>2016</v>
      </c>
      <c r="E3402" s="13">
        <v>2016</v>
      </c>
      <c r="F3402" s="13" t="s">
        <v>102</v>
      </c>
      <c r="G3402" s="23">
        <v>123021</v>
      </c>
      <c r="H3402" s="23">
        <v>251610</v>
      </c>
      <c r="I3402" s="45">
        <v>908932</v>
      </c>
      <c r="J3402" s="25">
        <v>0.98960000000000004</v>
      </c>
      <c r="K3402" s="25">
        <v>1</v>
      </c>
      <c r="L3402" s="25">
        <v>0.40400000000000003</v>
      </c>
      <c r="M3402" s="25">
        <v>4.6899999999999997E-2</v>
      </c>
    </row>
    <row r="3403" spans="1:13">
      <c r="A3403" s="82" t="s">
        <v>143</v>
      </c>
      <c r="B3403" s="13" t="s">
        <v>74</v>
      </c>
      <c r="C3403" s="13" t="s">
        <v>186</v>
      </c>
      <c r="D3403" s="13">
        <v>2016</v>
      </c>
      <c r="E3403" s="13">
        <v>2016</v>
      </c>
      <c r="F3403" s="13" t="s">
        <v>102</v>
      </c>
      <c r="G3403" s="23">
        <v>9269</v>
      </c>
      <c r="H3403" s="23">
        <v>17399</v>
      </c>
      <c r="I3403" s="45">
        <v>63492</v>
      </c>
      <c r="J3403" s="25" t="s">
        <v>66</v>
      </c>
      <c r="K3403" s="25" t="s">
        <v>66</v>
      </c>
      <c r="L3403" s="25">
        <v>0.29399999999999998</v>
      </c>
      <c r="M3403" s="25">
        <v>8.3500000000000005E-2</v>
      </c>
    </row>
    <row r="3404" spans="1:13">
      <c r="A3404" s="82" t="s">
        <v>144</v>
      </c>
      <c r="B3404" s="13" t="s">
        <v>75</v>
      </c>
      <c r="C3404" s="13" t="s">
        <v>186</v>
      </c>
      <c r="D3404" s="13">
        <v>2016</v>
      </c>
      <c r="E3404" s="13">
        <v>2016</v>
      </c>
      <c r="F3404" s="13" t="s">
        <v>102</v>
      </c>
      <c r="G3404" s="23">
        <v>1115</v>
      </c>
      <c r="H3404" s="23">
        <v>2023</v>
      </c>
      <c r="I3404" s="45">
        <v>6213</v>
      </c>
      <c r="J3404" s="25">
        <v>1</v>
      </c>
      <c r="K3404" s="25">
        <v>0.88100000000000001</v>
      </c>
      <c r="L3404" s="25">
        <v>0.29399999999999998</v>
      </c>
      <c r="M3404" s="25">
        <v>8.3500000000000005E-2</v>
      </c>
    </row>
    <row r="3405" spans="1:13">
      <c r="A3405" s="82" t="s">
        <v>145</v>
      </c>
      <c r="B3405" s="13" t="s">
        <v>75</v>
      </c>
      <c r="C3405" s="13" t="s">
        <v>186</v>
      </c>
      <c r="D3405" s="13">
        <v>2016</v>
      </c>
      <c r="E3405" s="13">
        <v>2016</v>
      </c>
      <c r="F3405" s="13" t="s">
        <v>102</v>
      </c>
      <c r="G3405" s="23">
        <v>129515</v>
      </c>
      <c r="H3405" s="23">
        <v>288251</v>
      </c>
      <c r="I3405" s="45">
        <v>845925</v>
      </c>
      <c r="J3405" s="25">
        <v>0.997</v>
      </c>
      <c r="K3405" s="25">
        <v>0.93769999999999998</v>
      </c>
      <c r="L3405" s="25">
        <v>0.19600000000000001</v>
      </c>
      <c r="M3405" s="25">
        <v>3.7499999999999999E-2</v>
      </c>
    </row>
    <row r="3406" spans="1:13">
      <c r="A3406" s="82" t="s">
        <v>146</v>
      </c>
      <c r="B3406" s="13" t="s">
        <v>74</v>
      </c>
      <c r="C3406" s="13" t="s">
        <v>186</v>
      </c>
      <c r="D3406" s="13">
        <v>2016</v>
      </c>
      <c r="E3406" s="13">
        <v>2016</v>
      </c>
      <c r="F3406" s="13" t="s">
        <v>102</v>
      </c>
      <c r="G3406" s="23">
        <v>101529</v>
      </c>
      <c r="H3406" s="23">
        <v>212543</v>
      </c>
      <c r="I3406" s="45">
        <v>558421</v>
      </c>
      <c r="J3406" s="25">
        <v>0.98980000000000001</v>
      </c>
      <c r="K3406" s="25">
        <v>0.98660000000000003</v>
      </c>
      <c r="L3406" s="25">
        <v>0.43099999999999999</v>
      </c>
      <c r="M3406" s="25">
        <v>3.85E-2</v>
      </c>
    </row>
    <row r="3407" spans="1:13">
      <c r="A3407" s="82" t="s">
        <v>147</v>
      </c>
      <c r="B3407" s="13" t="s">
        <v>75</v>
      </c>
      <c r="C3407" s="13" t="s">
        <v>186</v>
      </c>
      <c r="D3407" s="13">
        <v>2016</v>
      </c>
      <c r="E3407" s="13">
        <v>2016</v>
      </c>
      <c r="F3407" s="13" t="s">
        <v>102</v>
      </c>
      <c r="G3407" s="23">
        <v>2447</v>
      </c>
      <c r="H3407" s="23">
        <v>5364</v>
      </c>
      <c r="I3407" s="45">
        <v>19023</v>
      </c>
      <c r="J3407" s="25">
        <v>0.90759999999999996</v>
      </c>
      <c r="K3407" s="25">
        <v>0.94440000000000002</v>
      </c>
      <c r="L3407" s="25">
        <v>0.29399999999999998</v>
      </c>
      <c r="M3407" s="25">
        <v>8.3500000000000005E-2</v>
      </c>
    </row>
    <row r="3408" spans="1:13">
      <c r="A3408" s="82" t="s">
        <v>148</v>
      </c>
      <c r="B3408" s="13" t="s">
        <v>75</v>
      </c>
      <c r="C3408" s="13" t="s">
        <v>186</v>
      </c>
      <c r="D3408" s="13">
        <v>2016</v>
      </c>
      <c r="E3408" s="13">
        <v>2016</v>
      </c>
      <c r="F3408" s="13" t="s">
        <v>102</v>
      </c>
      <c r="G3408" s="23">
        <v>178723</v>
      </c>
      <c r="H3408" s="23">
        <v>390765</v>
      </c>
      <c r="I3408" s="45">
        <v>882272</v>
      </c>
      <c r="J3408" s="25">
        <v>0.99399999999999999</v>
      </c>
      <c r="K3408" s="25">
        <v>0.95660000000000001</v>
      </c>
      <c r="L3408" s="25">
        <v>0.22600000000000001</v>
      </c>
      <c r="M3408" s="25">
        <v>2.29E-2</v>
      </c>
    </row>
    <row r="3409" spans="1:13">
      <c r="A3409" s="82" t="s">
        <v>149</v>
      </c>
      <c r="B3409" s="13" t="s">
        <v>74</v>
      </c>
      <c r="C3409" s="13" t="s">
        <v>186</v>
      </c>
      <c r="D3409" s="13">
        <v>2016</v>
      </c>
      <c r="E3409" s="13">
        <v>2016</v>
      </c>
      <c r="F3409" s="13" t="s">
        <v>102</v>
      </c>
      <c r="G3409" s="23">
        <v>141621</v>
      </c>
      <c r="H3409" s="23">
        <v>285226</v>
      </c>
      <c r="I3409" s="45">
        <v>905289</v>
      </c>
      <c r="J3409" s="25">
        <v>0.97870000000000001</v>
      </c>
      <c r="K3409" s="25">
        <v>0.98350000000000004</v>
      </c>
      <c r="L3409" s="25">
        <v>0.29699999999999999</v>
      </c>
      <c r="M3409" s="25">
        <v>2.76E-2</v>
      </c>
    </row>
    <row r="3410" spans="1:13">
      <c r="A3410" s="82" t="s">
        <v>150</v>
      </c>
      <c r="B3410" s="13" t="s">
        <v>74</v>
      </c>
      <c r="C3410" s="13" t="s">
        <v>186</v>
      </c>
      <c r="D3410" s="13">
        <v>2016</v>
      </c>
      <c r="E3410" s="13">
        <v>2016</v>
      </c>
      <c r="F3410" s="13" t="s">
        <v>102</v>
      </c>
      <c r="G3410" s="25" t="s">
        <v>66</v>
      </c>
      <c r="H3410" s="25" t="s">
        <v>66</v>
      </c>
      <c r="I3410" s="45">
        <v>224447</v>
      </c>
      <c r="J3410" s="25" t="s">
        <v>66</v>
      </c>
      <c r="K3410" s="25" t="s">
        <v>66</v>
      </c>
      <c r="L3410" s="25">
        <v>0.42899999999999999</v>
      </c>
      <c r="M3410" s="25">
        <v>6.6600000000000006E-2</v>
      </c>
    </row>
    <row r="3411" spans="1:13">
      <c r="A3411" s="82" t="s">
        <v>151</v>
      </c>
      <c r="B3411" s="13" t="s">
        <v>75</v>
      </c>
      <c r="C3411" s="13" t="s">
        <v>186</v>
      </c>
      <c r="D3411" s="13">
        <v>2016</v>
      </c>
      <c r="E3411" s="13">
        <v>2016</v>
      </c>
      <c r="F3411" s="13" t="s">
        <v>102</v>
      </c>
      <c r="G3411" s="23">
        <v>51225</v>
      </c>
      <c r="H3411" s="23">
        <v>114858</v>
      </c>
      <c r="I3411" s="45">
        <v>300636</v>
      </c>
      <c r="J3411" s="25">
        <v>0.97599999999999998</v>
      </c>
      <c r="K3411" s="25">
        <v>0.87180000000000002</v>
      </c>
      <c r="L3411" s="25">
        <v>0.27800000000000002</v>
      </c>
      <c r="M3411" s="25">
        <v>3.5799999999999998E-2</v>
      </c>
    </row>
    <row r="3412" spans="1:13">
      <c r="A3412" s="82" t="s">
        <v>152</v>
      </c>
      <c r="B3412" s="13" t="s">
        <v>74</v>
      </c>
      <c r="C3412" s="13" t="s">
        <v>186</v>
      </c>
      <c r="D3412" s="13">
        <v>2016</v>
      </c>
      <c r="E3412" s="13">
        <v>2016</v>
      </c>
      <c r="F3412" s="13" t="s">
        <v>102</v>
      </c>
      <c r="G3412" s="23">
        <v>9843</v>
      </c>
      <c r="H3412" s="23">
        <v>17834</v>
      </c>
      <c r="I3412" s="45">
        <v>61911</v>
      </c>
      <c r="J3412" s="25" t="s">
        <v>66</v>
      </c>
      <c r="K3412" s="25" t="s">
        <v>66</v>
      </c>
      <c r="L3412" s="25">
        <v>0.29399999999999998</v>
      </c>
      <c r="M3412" s="25">
        <v>8.3500000000000005E-2</v>
      </c>
    </row>
    <row r="3413" spans="1:13">
      <c r="A3413" s="82" t="s">
        <v>153</v>
      </c>
      <c r="B3413" s="13" t="s">
        <v>74</v>
      </c>
      <c r="C3413" s="13" t="s">
        <v>186</v>
      </c>
      <c r="D3413" s="13">
        <v>2016</v>
      </c>
      <c r="E3413" s="13">
        <v>2016</v>
      </c>
      <c r="F3413" s="13" t="s">
        <v>102</v>
      </c>
      <c r="G3413" s="23">
        <v>14840</v>
      </c>
      <c r="H3413" s="23">
        <v>28778</v>
      </c>
      <c r="I3413" s="45">
        <v>155377</v>
      </c>
      <c r="J3413" s="25">
        <v>0.97360000000000002</v>
      </c>
      <c r="K3413" s="25">
        <v>0.90269999999999995</v>
      </c>
      <c r="L3413" s="25">
        <v>0.29399999999999998</v>
      </c>
      <c r="M3413" s="25">
        <v>8.3500000000000005E-2</v>
      </c>
    </row>
    <row r="3414" spans="1:13">
      <c r="A3414" s="82" t="s">
        <v>154</v>
      </c>
      <c r="B3414" s="13" t="s">
        <v>74</v>
      </c>
      <c r="C3414" s="13" t="s">
        <v>186</v>
      </c>
      <c r="D3414" s="13">
        <v>2016</v>
      </c>
      <c r="E3414" s="13">
        <v>2016</v>
      </c>
      <c r="F3414" s="13" t="s">
        <v>102</v>
      </c>
      <c r="G3414" s="23">
        <v>17986</v>
      </c>
      <c r="H3414" s="23">
        <v>37239</v>
      </c>
      <c r="I3414" s="45">
        <v>146158</v>
      </c>
      <c r="J3414" s="25">
        <v>0.95309999999999995</v>
      </c>
      <c r="K3414" s="25">
        <v>0.90529999999999999</v>
      </c>
      <c r="L3414" s="25">
        <v>0.29399999999999998</v>
      </c>
      <c r="M3414" s="25">
        <v>8.3500000000000005E-2</v>
      </c>
    </row>
    <row r="3415" spans="1:13">
      <c r="A3415" s="82" t="s">
        <v>155</v>
      </c>
      <c r="B3415" s="13" t="s">
        <v>74</v>
      </c>
      <c r="C3415" s="13" t="s">
        <v>186</v>
      </c>
      <c r="D3415" s="13">
        <v>2016</v>
      </c>
      <c r="E3415" s="13">
        <v>2016</v>
      </c>
      <c r="F3415" s="13" t="s">
        <v>102</v>
      </c>
      <c r="G3415" s="23">
        <v>52133</v>
      </c>
      <c r="H3415" s="23">
        <v>102328</v>
      </c>
      <c r="I3415" s="45">
        <v>446949</v>
      </c>
      <c r="J3415" s="25">
        <v>0.97929999999999995</v>
      </c>
      <c r="K3415" s="25">
        <v>0.97809999999999997</v>
      </c>
      <c r="L3415" s="25">
        <v>0.23100000000000001</v>
      </c>
      <c r="M3415" s="25">
        <v>5.5399999999999998E-2</v>
      </c>
    </row>
    <row r="3416" spans="1:13">
      <c r="A3416" s="82" t="s">
        <v>156</v>
      </c>
      <c r="B3416" s="13" t="s">
        <v>74</v>
      </c>
      <c r="C3416" s="13" t="s">
        <v>186</v>
      </c>
      <c r="D3416" s="13">
        <v>2016</v>
      </c>
      <c r="E3416" s="13">
        <v>2016</v>
      </c>
      <c r="F3416" s="13" t="s">
        <v>102</v>
      </c>
      <c r="G3416" s="23">
        <v>14213</v>
      </c>
      <c r="H3416" s="23">
        <v>25732</v>
      </c>
      <c r="I3416" s="45">
        <v>79302</v>
      </c>
      <c r="J3416" s="25">
        <v>0.97199999999999998</v>
      </c>
      <c r="K3416" s="25">
        <v>0.97350000000000003</v>
      </c>
      <c r="L3416" s="25">
        <v>0.29399999999999998</v>
      </c>
      <c r="M3416" s="25">
        <v>8.3500000000000005E-2</v>
      </c>
    </row>
    <row r="3417" spans="1:13">
      <c r="A3417" s="82" t="s">
        <v>157</v>
      </c>
      <c r="B3417" s="13" t="s">
        <v>75</v>
      </c>
      <c r="C3417" s="13" t="s">
        <v>186</v>
      </c>
      <c r="D3417" s="13">
        <v>2016</v>
      </c>
      <c r="E3417" s="13">
        <v>2016</v>
      </c>
      <c r="F3417" s="13" t="s">
        <v>102</v>
      </c>
      <c r="G3417" s="23">
        <v>12966</v>
      </c>
      <c r="H3417" s="23">
        <v>24221</v>
      </c>
      <c r="I3417" s="45">
        <v>64397</v>
      </c>
      <c r="J3417" s="25">
        <v>0.91930000000000001</v>
      </c>
      <c r="K3417" s="25">
        <v>0.96499999999999997</v>
      </c>
      <c r="L3417" s="25">
        <v>0.29399999999999998</v>
      </c>
      <c r="M3417" s="25">
        <v>8.3500000000000005E-2</v>
      </c>
    </row>
    <row r="3418" spans="1:13">
      <c r="A3418" s="82" t="s">
        <v>158</v>
      </c>
      <c r="B3418" s="13" t="s">
        <v>75</v>
      </c>
      <c r="C3418" s="13" t="s">
        <v>186</v>
      </c>
      <c r="D3418" s="13">
        <v>2016</v>
      </c>
      <c r="E3418" s="13">
        <v>2016</v>
      </c>
      <c r="F3418" s="13" t="s">
        <v>102</v>
      </c>
      <c r="G3418" s="23">
        <v>158</v>
      </c>
      <c r="H3418" s="23">
        <v>271</v>
      </c>
      <c r="I3418" s="45">
        <v>805</v>
      </c>
      <c r="J3418" s="25">
        <v>1</v>
      </c>
      <c r="K3418" s="25" t="s">
        <v>66</v>
      </c>
      <c r="L3418" s="25">
        <v>0.29399999999999998</v>
      </c>
      <c r="M3418" s="25">
        <v>8.3500000000000005E-2</v>
      </c>
    </row>
    <row r="3419" spans="1:13">
      <c r="A3419" s="82" t="s">
        <v>159</v>
      </c>
      <c r="B3419" s="13" t="s">
        <v>75</v>
      </c>
      <c r="C3419" s="13" t="s">
        <v>186</v>
      </c>
      <c r="D3419" s="13">
        <v>2016</v>
      </c>
      <c r="E3419" s="13">
        <v>2016</v>
      </c>
      <c r="F3419" s="13" t="s">
        <v>102</v>
      </c>
      <c r="G3419" s="23">
        <v>3129</v>
      </c>
      <c r="H3419" s="23">
        <v>6581</v>
      </c>
      <c r="I3419" s="45">
        <v>18577</v>
      </c>
      <c r="J3419" s="25">
        <v>0.88100000000000001</v>
      </c>
      <c r="K3419" s="25">
        <v>0.79010000000000002</v>
      </c>
      <c r="L3419" s="25">
        <v>0.29399999999999998</v>
      </c>
      <c r="M3419" s="25">
        <v>8.3500000000000005E-2</v>
      </c>
    </row>
    <row r="3420" spans="1:13">
      <c r="A3420" s="82" t="s">
        <v>160</v>
      </c>
      <c r="B3420" s="13" t="s">
        <v>74</v>
      </c>
      <c r="C3420" s="13" t="s">
        <v>186</v>
      </c>
      <c r="D3420" s="13">
        <v>2016</v>
      </c>
      <c r="E3420" s="13">
        <v>2016</v>
      </c>
      <c r="F3420" s="13" t="s">
        <v>102</v>
      </c>
      <c r="G3420" s="23">
        <v>22149</v>
      </c>
      <c r="H3420" s="23">
        <v>41939</v>
      </c>
      <c r="I3420" s="45">
        <v>124257</v>
      </c>
      <c r="J3420" s="25" t="s">
        <v>66</v>
      </c>
      <c r="K3420" s="25" t="s">
        <v>66</v>
      </c>
      <c r="L3420" s="25">
        <v>0.27300000000000002</v>
      </c>
      <c r="M3420" s="25">
        <v>1.77E-2</v>
      </c>
    </row>
    <row r="3421" spans="1:13">
      <c r="A3421" s="82" t="s">
        <v>161</v>
      </c>
      <c r="B3421" s="13" t="s">
        <v>74</v>
      </c>
      <c r="C3421" s="13" t="s">
        <v>186</v>
      </c>
      <c r="D3421" s="13">
        <v>2016</v>
      </c>
      <c r="E3421" s="13">
        <v>2016</v>
      </c>
      <c r="F3421" s="13" t="s">
        <v>102</v>
      </c>
      <c r="G3421" s="23">
        <v>18529</v>
      </c>
      <c r="H3421" s="23">
        <v>32851</v>
      </c>
      <c r="I3421" s="45">
        <v>126883</v>
      </c>
      <c r="J3421" s="25">
        <v>0.94599999999999995</v>
      </c>
      <c r="K3421" s="25">
        <v>0.77400000000000002</v>
      </c>
      <c r="L3421" s="25">
        <v>0.29399999999999998</v>
      </c>
      <c r="M3421" s="25">
        <v>8.3500000000000005E-2</v>
      </c>
    </row>
    <row r="3422" spans="1:13">
      <c r="A3422" s="82" t="s">
        <v>162</v>
      </c>
      <c r="B3422" s="13" t="s">
        <v>75</v>
      </c>
      <c r="C3422" s="13" t="s">
        <v>186</v>
      </c>
      <c r="D3422" s="13">
        <v>2016</v>
      </c>
      <c r="E3422" s="13">
        <v>2016</v>
      </c>
      <c r="F3422" s="13" t="s">
        <v>102</v>
      </c>
      <c r="G3422" s="23">
        <v>41499</v>
      </c>
      <c r="H3422" s="23">
        <v>87093</v>
      </c>
      <c r="I3422" s="45">
        <v>244478</v>
      </c>
      <c r="J3422" s="25">
        <v>0.97030000000000005</v>
      </c>
      <c r="K3422" s="25">
        <v>0.91600000000000004</v>
      </c>
      <c r="L3422" s="25">
        <v>0.222</v>
      </c>
      <c r="M3422" s="25">
        <v>2.81E-2</v>
      </c>
    </row>
    <row r="3423" spans="1:13">
      <c r="A3423" s="82" t="s">
        <v>163</v>
      </c>
      <c r="B3423" s="13" t="s">
        <v>75</v>
      </c>
      <c r="C3423" s="13" t="s">
        <v>186</v>
      </c>
      <c r="D3423" s="13">
        <v>2016</v>
      </c>
      <c r="E3423" s="13">
        <v>2016</v>
      </c>
      <c r="F3423" s="13" t="s">
        <v>102</v>
      </c>
      <c r="G3423" s="23">
        <v>5615</v>
      </c>
      <c r="H3423" s="23">
        <v>12856</v>
      </c>
      <c r="I3423" s="45">
        <v>42291</v>
      </c>
      <c r="J3423" s="25">
        <v>0.96579999999999999</v>
      </c>
      <c r="K3423" s="25">
        <v>0.90590000000000004</v>
      </c>
      <c r="L3423" s="25">
        <v>0.29399999999999998</v>
      </c>
      <c r="M3423" s="25">
        <v>8.3500000000000005E-2</v>
      </c>
    </row>
    <row r="3424" spans="1:13">
      <c r="A3424" s="82" t="s">
        <v>164</v>
      </c>
      <c r="B3424" s="13" t="s">
        <v>75</v>
      </c>
      <c r="C3424" s="13" t="s">
        <v>186</v>
      </c>
      <c r="D3424" s="13">
        <v>2016</v>
      </c>
      <c r="E3424" s="13">
        <v>2016</v>
      </c>
      <c r="F3424" s="13" t="s">
        <v>102</v>
      </c>
      <c r="G3424" s="23">
        <v>4497</v>
      </c>
      <c r="H3424" s="23">
        <v>9780</v>
      </c>
      <c r="I3424" s="45">
        <v>27376</v>
      </c>
      <c r="J3424" s="25">
        <v>0.95850000000000002</v>
      </c>
      <c r="K3424" s="25">
        <v>0.94120000000000004</v>
      </c>
      <c r="L3424" s="25">
        <v>0.29399999999999998</v>
      </c>
      <c r="M3424" s="25">
        <v>8.3500000000000005E-2</v>
      </c>
    </row>
    <row r="3425" spans="1:13">
      <c r="A3425" s="82" t="s">
        <v>165</v>
      </c>
      <c r="B3425" s="13" t="s">
        <v>75</v>
      </c>
      <c r="C3425" s="13" t="s">
        <v>186</v>
      </c>
      <c r="D3425" s="13">
        <v>2016</v>
      </c>
      <c r="E3425" s="13">
        <v>2016</v>
      </c>
      <c r="F3425" s="13" t="s">
        <v>102</v>
      </c>
      <c r="G3425" s="23">
        <v>1023</v>
      </c>
      <c r="H3425" s="23">
        <v>1782</v>
      </c>
      <c r="I3425" s="45">
        <v>5047</v>
      </c>
      <c r="J3425" s="25">
        <v>0.90669999999999995</v>
      </c>
      <c r="K3425" s="25">
        <v>0.4677</v>
      </c>
      <c r="L3425" s="25">
        <v>0.29399999999999998</v>
      </c>
      <c r="M3425" s="25">
        <v>8.3500000000000005E-2</v>
      </c>
    </row>
    <row r="3426" spans="1:13">
      <c r="A3426" s="82" t="s">
        <v>166</v>
      </c>
      <c r="B3426" s="13" t="s">
        <v>74</v>
      </c>
      <c r="C3426" s="13" t="s">
        <v>186</v>
      </c>
      <c r="D3426" s="13">
        <v>2016</v>
      </c>
      <c r="E3426" s="13">
        <v>2016</v>
      </c>
      <c r="F3426" s="13" t="s">
        <v>102</v>
      </c>
      <c r="G3426" s="23">
        <v>51546</v>
      </c>
      <c r="H3426" s="23">
        <v>120088</v>
      </c>
      <c r="I3426" s="45">
        <v>258139</v>
      </c>
      <c r="J3426" s="25">
        <v>0.96130000000000004</v>
      </c>
      <c r="K3426" s="25">
        <v>0.91269999999999996</v>
      </c>
      <c r="L3426" s="25">
        <v>0.21099999999999999</v>
      </c>
      <c r="M3426" s="25">
        <v>5.4300000000000001E-2</v>
      </c>
    </row>
    <row r="3427" spans="1:13">
      <c r="A3427" s="82" t="s">
        <v>167</v>
      </c>
      <c r="B3427" s="13" t="s">
        <v>75</v>
      </c>
      <c r="C3427" s="13" t="s">
        <v>186</v>
      </c>
      <c r="D3427" s="13">
        <v>2016</v>
      </c>
      <c r="E3427" s="13">
        <v>2016</v>
      </c>
      <c r="F3427" s="13" t="s">
        <v>102</v>
      </c>
      <c r="G3427" s="23">
        <v>3133</v>
      </c>
      <c r="H3427" s="23">
        <v>5417</v>
      </c>
      <c r="I3427" s="45">
        <v>14353</v>
      </c>
      <c r="J3427" s="25">
        <v>0.98729999999999996</v>
      </c>
      <c r="K3427" s="25">
        <v>0.9355</v>
      </c>
      <c r="L3427" s="25">
        <v>0.29399999999999998</v>
      </c>
      <c r="M3427" s="25">
        <v>8.3500000000000005E-2</v>
      </c>
    </row>
    <row r="3428" spans="1:13">
      <c r="A3428" s="82" t="s">
        <v>168</v>
      </c>
      <c r="B3428" s="13" t="s">
        <v>74</v>
      </c>
      <c r="C3428" s="13" t="s">
        <v>186</v>
      </c>
      <c r="D3428" s="13">
        <v>2016</v>
      </c>
      <c r="E3428" s="13">
        <v>2016</v>
      </c>
      <c r="F3428" s="13" t="s">
        <v>102</v>
      </c>
      <c r="G3428" s="23">
        <v>37063</v>
      </c>
      <c r="H3428" s="23">
        <v>74322</v>
      </c>
      <c r="I3428" s="45">
        <v>240442</v>
      </c>
      <c r="J3428" s="25" t="s">
        <v>66</v>
      </c>
      <c r="K3428" s="25" t="s">
        <v>66</v>
      </c>
      <c r="L3428" s="25">
        <v>0.41199999999999998</v>
      </c>
      <c r="M3428" s="25">
        <v>8.2199999999999995E-2</v>
      </c>
    </row>
    <row r="3429" spans="1:13">
      <c r="A3429" s="82" t="s">
        <v>169</v>
      </c>
      <c r="B3429" s="13" t="s">
        <v>74</v>
      </c>
      <c r="C3429" s="13" t="s">
        <v>186</v>
      </c>
      <c r="D3429" s="13">
        <v>2016</v>
      </c>
      <c r="E3429" s="13">
        <v>2016</v>
      </c>
      <c r="F3429" s="13" t="s">
        <v>102</v>
      </c>
      <c r="G3429" s="23">
        <v>10499</v>
      </c>
      <c r="H3429" s="23">
        <v>20418</v>
      </c>
      <c r="I3429" s="45">
        <v>59387</v>
      </c>
      <c r="J3429" s="25">
        <v>0.93679999999999997</v>
      </c>
      <c r="K3429" s="25">
        <v>0.90639999999999998</v>
      </c>
      <c r="L3429" s="25">
        <v>0.29399999999999998</v>
      </c>
      <c r="M3429" s="25">
        <v>8.3500000000000005E-2</v>
      </c>
    </row>
    <row r="3430" spans="1:13">
      <c r="A3430" s="82" t="s">
        <v>170</v>
      </c>
      <c r="B3430" s="13" t="s">
        <v>75</v>
      </c>
      <c r="C3430" s="13" t="s">
        <v>186</v>
      </c>
      <c r="D3430" s="13">
        <v>2016</v>
      </c>
      <c r="E3430" s="13">
        <v>2016</v>
      </c>
      <c r="F3430" s="13" t="s">
        <v>102</v>
      </c>
      <c r="G3430" s="23">
        <v>6127</v>
      </c>
      <c r="H3430" s="23">
        <v>13275</v>
      </c>
      <c r="I3430" s="45">
        <v>32417</v>
      </c>
      <c r="J3430" s="25">
        <v>1</v>
      </c>
      <c r="K3430" s="25">
        <v>0.96540000000000004</v>
      </c>
      <c r="L3430" s="25">
        <v>0.29399999999999998</v>
      </c>
      <c r="M3430" s="25">
        <v>8.3500000000000005E-2</v>
      </c>
    </row>
    <row r="3431" spans="1:13">
      <c r="A3431" s="48" t="s">
        <v>276</v>
      </c>
      <c r="B3431" s="13" t="s">
        <v>66</v>
      </c>
      <c r="C3431" s="13" t="s">
        <v>65</v>
      </c>
      <c r="D3431" s="13">
        <v>2016</v>
      </c>
      <c r="E3431" s="13">
        <v>2017</v>
      </c>
      <c r="F3431" s="13" t="s">
        <v>102</v>
      </c>
      <c r="G3431" s="110"/>
      <c r="H3431" s="110"/>
      <c r="I3431" s="110"/>
      <c r="J3431" s="111"/>
      <c r="K3431" s="111"/>
      <c r="L3431" s="25">
        <v>0.254</v>
      </c>
      <c r="M3431" s="25">
        <v>5.3999999999999999E-2</v>
      </c>
    </row>
    <row r="3432" spans="1:13">
      <c r="A3432" s="48" t="s">
        <v>171</v>
      </c>
      <c r="B3432" s="13" t="s">
        <v>66</v>
      </c>
      <c r="C3432" s="13" t="s">
        <v>65</v>
      </c>
      <c r="D3432" s="13">
        <v>2016</v>
      </c>
      <c r="E3432" s="13">
        <v>2017</v>
      </c>
      <c r="F3432" s="13" t="s">
        <v>102</v>
      </c>
      <c r="G3432" s="86">
        <v>2061578</v>
      </c>
      <c r="H3432" s="86">
        <v>4276281</v>
      </c>
      <c r="I3432" s="45">
        <v>13488498</v>
      </c>
      <c r="J3432" s="25">
        <v>0.97720863120613888</v>
      </c>
      <c r="K3432" s="25">
        <v>0.92514049619142724</v>
      </c>
      <c r="L3432" s="25">
        <v>0.378</v>
      </c>
      <c r="M3432" s="25">
        <v>5.6800000000000003E-2</v>
      </c>
    </row>
    <row r="3433" spans="1:13">
      <c r="A3433" s="48" t="s">
        <v>172</v>
      </c>
      <c r="B3433" s="13" t="s">
        <v>74</v>
      </c>
      <c r="C3433" s="13" t="s">
        <v>65</v>
      </c>
      <c r="D3433" s="13">
        <v>2016</v>
      </c>
      <c r="E3433" s="13">
        <v>2017</v>
      </c>
      <c r="F3433" s="13" t="s">
        <v>102</v>
      </c>
      <c r="G3433" s="86">
        <v>59986</v>
      </c>
      <c r="H3433" s="86">
        <v>114855</v>
      </c>
      <c r="I3433" s="45">
        <v>439127</v>
      </c>
      <c r="J3433" s="25">
        <v>0.99316239316239319</v>
      </c>
      <c r="K3433" s="25">
        <v>0.98809523809523814</v>
      </c>
      <c r="L3433" s="25">
        <v>0</v>
      </c>
      <c r="M3433" s="25">
        <v>6.3799999999999996E-2</v>
      </c>
    </row>
    <row r="3434" spans="1:13">
      <c r="A3434" s="48" t="s">
        <v>173</v>
      </c>
      <c r="B3434" s="13" t="s">
        <v>75</v>
      </c>
      <c r="C3434" s="13" t="s">
        <v>65</v>
      </c>
      <c r="D3434" s="13">
        <v>2016</v>
      </c>
      <c r="E3434" s="13">
        <v>2017</v>
      </c>
      <c r="F3434" s="13" t="s">
        <v>102</v>
      </c>
      <c r="G3434" s="86">
        <v>88</v>
      </c>
      <c r="H3434" s="86">
        <v>143</v>
      </c>
      <c r="I3434" s="45">
        <v>327</v>
      </c>
      <c r="J3434" s="25">
        <v>1</v>
      </c>
      <c r="K3434" s="25" t="s">
        <v>66</v>
      </c>
      <c r="L3434" s="25">
        <v>0.28599999999999998</v>
      </c>
      <c r="M3434" s="25">
        <v>0.1439</v>
      </c>
    </row>
    <row r="3435" spans="1:13">
      <c r="A3435" s="48" t="s">
        <v>174</v>
      </c>
      <c r="B3435" s="13" t="s">
        <v>75</v>
      </c>
      <c r="C3435" s="13" t="s">
        <v>65</v>
      </c>
      <c r="D3435" s="13">
        <v>2016</v>
      </c>
      <c r="E3435" s="13">
        <v>2017</v>
      </c>
      <c r="F3435" s="13" t="s">
        <v>102</v>
      </c>
      <c r="G3435" s="86">
        <v>1730</v>
      </c>
      <c r="H3435" s="86">
        <v>3268</v>
      </c>
      <c r="I3435" s="45">
        <v>8277</v>
      </c>
      <c r="J3435" s="25">
        <v>0.98780487804878048</v>
      </c>
      <c r="K3435" s="25">
        <v>1</v>
      </c>
      <c r="L3435" s="25">
        <v>0.28599999999999998</v>
      </c>
      <c r="M3435" s="25">
        <v>0.1439</v>
      </c>
    </row>
    <row r="3436" spans="1:13">
      <c r="A3436" s="48" t="s">
        <v>175</v>
      </c>
      <c r="B3436" s="13" t="s">
        <v>75</v>
      </c>
      <c r="C3436" s="13" t="s">
        <v>65</v>
      </c>
      <c r="D3436" s="13">
        <v>2016</v>
      </c>
      <c r="E3436" s="13">
        <v>2017</v>
      </c>
      <c r="F3436" s="13" t="s">
        <v>102</v>
      </c>
      <c r="G3436" s="86">
        <v>16869</v>
      </c>
      <c r="H3436" s="86">
        <v>31819</v>
      </c>
      <c r="I3436" s="45">
        <v>82801</v>
      </c>
      <c r="J3436" s="25">
        <v>0.83825265643447455</v>
      </c>
      <c r="K3436" s="25">
        <v>0.94265232974910396</v>
      </c>
      <c r="L3436" s="25">
        <v>0.28599999999999998</v>
      </c>
      <c r="M3436" s="25">
        <v>0.1439</v>
      </c>
    </row>
    <row r="3437" spans="1:13">
      <c r="A3437" s="48" t="s">
        <v>176</v>
      </c>
      <c r="B3437" s="13" t="s">
        <v>75</v>
      </c>
      <c r="C3437" s="13" t="s">
        <v>65</v>
      </c>
      <c r="D3437" s="13">
        <v>2016</v>
      </c>
      <c r="E3437" s="13">
        <v>2017</v>
      </c>
      <c r="F3437" s="13" t="s">
        <v>102</v>
      </c>
      <c r="G3437" s="86">
        <v>2852</v>
      </c>
      <c r="H3437" s="86">
        <v>5216</v>
      </c>
      <c r="I3437" s="45">
        <v>12297</v>
      </c>
      <c r="J3437" s="25">
        <v>0.99236641221374045</v>
      </c>
      <c r="K3437" s="25">
        <v>0.91666666666666663</v>
      </c>
      <c r="L3437" s="25">
        <v>0.28599999999999998</v>
      </c>
      <c r="M3437" s="25">
        <v>0.1439</v>
      </c>
    </row>
    <row r="3438" spans="1:13">
      <c r="A3438" s="48" t="s">
        <v>177</v>
      </c>
      <c r="B3438" s="13" t="s">
        <v>75</v>
      </c>
      <c r="C3438" s="13" t="s">
        <v>65</v>
      </c>
      <c r="D3438" s="13">
        <v>2016</v>
      </c>
      <c r="E3438" s="13">
        <v>2017</v>
      </c>
      <c r="F3438" s="13" t="s">
        <v>102</v>
      </c>
      <c r="G3438" s="86">
        <v>632</v>
      </c>
      <c r="H3438" s="86">
        <v>1438</v>
      </c>
      <c r="I3438" s="45">
        <v>9133</v>
      </c>
      <c r="J3438" s="25">
        <v>0.76190476190476186</v>
      </c>
      <c r="K3438" s="25">
        <v>0.92307692307692313</v>
      </c>
      <c r="L3438" s="25">
        <v>0.28599999999999998</v>
      </c>
      <c r="M3438" s="25">
        <v>0.1439</v>
      </c>
    </row>
    <row r="3439" spans="1:13">
      <c r="A3439" s="48" t="s">
        <v>178</v>
      </c>
      <c r="B3439" s="13" t="s">
        <v>74</v>
      </c>
      <c r="C3439" s="13" t="s">
        <v>65</v>
      </c>
      <c r="D3439" s="13">
        <v>2016</v>
      </c>
      <c r="E3439" s="13">
        <v>2017</v>
      </c>
      <c r="F3439" s="13" t="s">
        <v>102</v>
      </c>
      <c r="G3439" s="86">
        <v>32926</v>
      </c>
      <c r="H3439" s="86">
        <v>65866</v>
      </c>
      <c r="I3439" s="45">
        <v>278048</v>
      </c>
      <c r="J3439" s="25">
        <v>0.96454326923076927</v>
      </c>
      <c r="K3439" s="25">
        <v>0.91534391534391535</v>
      </c>
      <c r="L3439" s="25">
        <v>1</v>
      </c>
      <c r="M3439" s="25">
        <v>9.2399999999999996E-2</v>
      </c>
    </row>
    <row r="3440" spans="1:13">
      <c r="A3440" s="48" t="s">
        <v>179</v>
      </c>
      <c r="B3440" s="13" t="s">
        <v>75</v>
      </c>
      <c r="C3440" s="13" t="s">
        <v>65</v>
      </c>
      <c r="D3440" s="13">
        <v>2016</v>
      </c>
      <c r="E3440" s="13">
        <v>2017</v>
      </c>
      <c r="F3440" s="13" t="s">
        <v>102</v>
      </c>
      <c r="G3440" s="86">
        <v>2558</v>
      </c>
      <c r="H3440" s="86">
        <v>5226</v>
      </c>
      <c r="I3440" s="45">
        <v>11978</v>
      </c>
      <c r="J3440" s="25">
        <v>1</v>
      </c>
      <c r="K3440" s="25">
        <v>0.9242424242424242</v>
      </c>
      <c r="L3440" s="25">
        <v>0.28599999999999998</v>
      </c>
      <c r="M3440" s="25">
        <v>0.1439</v>
      </c>
    </row>
    <row r="3441" spans="1:13">
      <c r="A3441" s="48" t="s">
        <v>180</v>
      </c>
      <c r="B3441" s="13" t="s">
        <v>75</v>
      </c>
      <c r="C3441" s="13" t="s">
        <v>65</v>
      </c>
      <c r="D3441" s="13">
        <v>2016</v>
      </c>
      <c r="E3441" s="13">
        <v>2017</v>
      </c>
      <c r="F3441" s="13" t="s">
        <v>102</v>
      </c>
      <c r="G3441" s="86">
        <v>7026</v>
      </c>
      <c r="H3441" s="86">
        <v>12467</v>
      </c>
      <c r="I3441" s="45">
        <v>38644</v>
      </c>
      <c r="J3441" s="25">
        <v>0.98542274052478129</v>
      </c>
      <c r="K3441" s="25">
        <v>0.98867924528301887</v>
      </c>
      <c r="L3441" s="25">
        <v>0.28599999999999998</v>
      </c>
      <c r="M3441" s="25">
        <v>0.1439</v>
      </c>
    </row>
    <row r="3442" spans="1:13">
      <c r="A3442" s="82" t="s">
        <v>122</v>
      </c>
      <c r="B3442" s="13" t="s">
        <v>74</v>
      </c>
      <c r="C3442" s="13" t="s">
        <v>65</v>
      </c>
      <c r="D3442" s="13">
        <v>2016</v>
      </c>
      <c r="E3442" s="13">
        <v>2017</v>
      </c>
      <c r="F3442" s="13" t="s">
        <v>102</v>
      </c>
      <c r="G3442" s="86">
        <v>92384</v>
      </c>
      <c r="H3442" s="86">
        <v>214920</v>
      </c>
      <c r="I3442" s="45">
        <v>495457</v>
      </c>
      <c r="J3442" s="25">
        <v>0.95946866485013627</v>
      </c>
      <c r="K3442" s="25">
        <v>0.96523517382413093</v>
      </c>
      <c r="L3442" s="25">
        <v>0.5</v>
      </c>
      <c r="M3442" s="25">
        <v>1.0500000000000001E-2</v>
      </c>
    </row>
    <row r="3443" spans="1:13">
      <c r="A3443" s="82" t="s">
        <v>123</v>
      </c>
      <c r="B3443" s="13" t="s">
        <v>75</v>
      </c>
      <c r="C3443" s="13" t="s">
        <v>65</v>
      </c>
      <c r="D3443" s="13">
        <v>2016</v>
      </c>
      <c r="E3443" s="13">
        <v>2017</v>
      </c>
      <c r="F3443" s="13" t="s">
        <v>102</v>
      </c>
      <c r="G3443" s="86">
        <v>1528</v>
      </c>
      <c r="H3443" s="86">
        <v>3522</v>
      </c>
      <c r="I3443" s="45">
        <v>12320</v>
      </c>
      <c r="J3443" s="25">
        <v>0.98113207547169812</v>
      </c>
      <c r="K3443" s="25">
        <v>0.92105263157894735</v>
      </c>
      <c r="L3443" s="25">
        <v>0.28599999999999998</v>
      </c>
      <c r="M3443" s="25">
        <v>0.1439</v>
      </c>
    </row>
    <row r="3444" spans="1:13">
      <c r="A3444" s="82" t="s">
        <v>124</v>
      </c>
      <c r="B3444" s="13" t="s">
        <v>75</v>
      </c>
      <c r="C3444" s="13" t="s">
        <v>65</v>
      </c>
      <c r="D3444" s="13">
        <v>2016</v>
      </c>
      <c r="E3444" s="13">
        <v>2017</v>
      </c>
      <c r="F3444" s="13" t="s">
        <v>102</v>
      </c>
      <c r="G3444" s="86">
        <v>12465</v>
      </c>
      <c r="H3444" s="86">
        <v>21049</v>
      </c>
      <c r="I3444" s="45">
        <v>54963</v>
      </c>
      <c r="J3444" s="25">
        <v>0.9614325068870524</v>
      </c>
      <c r="K3444" s="25">
        <v>0.9635974304068522</v>
      </c>
      <c r="L3444" s="25">
        <v>0.28599999999999998</v>
      </c>
      <c r="M3444" s="25">
        <v>0.1439</v>
      </c>
    </row>
    <row r="3445" spans="1:13">
      <c r="A3445" s="82" t="s">
        <v>125</v>
      </c>
      <c r="B3445" s="13" t="s">
        <v>75</v>
      </c>
      <c r="C3445" s="13" t="s">
        <v>65</v>
      </c>
      <c r="D3445" s="13">
        <v>2016</v>
      </c>
      <c r="E3445" s="13">
        <v>2017</v>
      </c>
      <c r="F3445" s="13" t="s">
        <v>102</v>
      </c>
      <c r="G3445" s="86">
        <v>17694</v>
      </c>
      <c r="H3445" s="86">
        <v>43062</v>
      </c>
      <c r="I3445" s="45">
        <v>94275</v>
      </c>
      <c r="J3445" s="25">
        <v>0.98044692737430172</v>
      </c>
      <c r="K3445" s="25">
        <v>0.92671394799054374</v>
      </c>
      <c r="L3445" s="25">
        <v>0.28599999999999998</v>
      </c>
      <c r="M3445" s="25">
        <v>0.1439</v>
      </c>
    </row>
    <row r="3446" spans="1:13">
      <c r="A3446" s="82" t="s">
        <v>126</v>
      </c>
      <c r="B3446" s="13" t="s">
        <v>75</v>
      </c>
      <c r="C3446" s="13" t="s">
        <v>65</v>
      </c>
      <c r="D3446" s="13">
        <v>2016</v>
      </c>
      <c r="E3446" s="13">
        <v>2017</v>
      </c>
      <c r="F3446" s="13" t="s">
        <v>102</v>
      </c>
      <c r="G3446" s="86">
        <v>1029</v>
      </c>
      <c r="H3446" s="86">
        <v>1956</v>
      </c>
      <c r="I3446" s="45">
        <v>5677</v>
      </c>
      <c r="J3446" s="25">
        <v>1</v>
      </c>
      <c r="K3446" s="25">
        <v>0.8928571428571429</v>
      </c>
      <c r="L3446" s="25">
        <v>0.28599999999999998</v>
      </c>
      <c r="M3446" s="25">
        <v>0.1439</v>
      </c>
    </row>
    <row r="3447" spans="1:13">
      <c r="A3447" s="82" t="s">
        <v>127</v>
      </c>
      <c r="B3447" s="13" t="s">
        <v>75</v>
      </c>
      <c r="C3447" s="13" t="s">
        <v>65</v>
      </c>
      <c r="D3447" s="13">
        <v>2016</v>
      </c>
      <c r="E3447" s="13">
        <v>2017</v>
      </c>
      <c r="F3447" s="13" t="s">
        <v>102</v>
      </c>
      <c r="G3447" s="86">
        <v>70187</v>
      </c>
      <c r="H3447" s="86">
        <v>162909</v>
      </c>
      <c r="I3447" s="45">
        <v>411560</v>
      </c>
      <c r="J3447" s="25">
        <v>0.98746518105849579</v>
      </c>
      <c r="K3447" s="25">
        <v>0.9218071242397915</v>
      </c>
      <c r="L3447" s="25">
        <v>0.33300000000000002</v>
      </c>
      <c r="M3447" s="25">
        <v>1.95E-2</v>
      </c>
    </row>
    <row r="3448" spans="1:13">
      <c r="A3448" s="82" t="s">
        <v>128</v>
      </c>
      <c r="B3448" s="13" t="s">
        <v>75</v>
      </c>
      <c r="C3448" s="13" t="s">
        <v>65</v>
      </c>
      <c r="D3448" s="13">
        <v>2016</v>
      </c>
      <c r="E3448" s="13">
        <v>2017</v>
      </c>
      <c r="F3448" s="13" t="s">
        <v>102</v>
      </c>
      <c r="G3448" s="86">
        <v>10696</v>
      </c>
      <c r="H3448" s="86">
        <v>24267</v>
      </c>
      <c r="I3448" s="45">
        <v>56614</v>
      </c>
      <c r="J3448" s="25">
        <v>0.99677419354838714</v>
      </c>
      <c r="K3448" s="25">
        <v>0.97303921568627449</v>
      </c>
      <c r="L3448" s="25">
        <v>0.28599999999999998</v>
      </c>
      <c r="M3448" s="25">
        <v>0.1439</v>
      </c>
    </row>
    <row r="3449" spans="1:13">
      <c r="A3449" s="82" t="s">
        <v>129</v>
      </c>
      <c r="B3449" s="13" t="s">
        <v>75</v>
      </c>
      <c r="C3449" s="13" t="s">
        <v>65</v>
      </c>
      <c r="D3449" s="13">
        <v>2016</v>
      </c>
      <c r="E3449" s="13">
        <v>2017</v>
      </c>
      <c r="F3449" s="13" t="s">
        <v>102</v>
      </c>
      <c r="G3449" s="86">
        <v>6519</v>
      </c>
      <c r="H3449" s="86">
        <v>12267</v>
      </c>
      <c r="I3449" s="45">
        <v>31932</v>
      </c>
      <c r="J3449" s="25">
        <v>0.91575091575091572</v>
      </c>
      <c r="K3449" s="25">
        <v>0.94610778443113774</v>
      </c>
      <c r="L3449" s="25">
        <v>0.28599999999999998</v>
      </c>
      <c r="M3449" s="25">
        <v>0.1439</v>
      </c>
    </row>
    <row r="3450" spans="1:13">
      <c r="A3450" s="82" t="s">
        <v>130</v>
      </c>
      <c r="B3450" s="13" t="s">
        <v>75</v>
      </c>
      <c r="C3450" s="13" t="s">
        <v>65</v>
      </c>
      <c r="D3450" s="13">
        <v>2016</v>
      </c>
      <c r="E3450" s="13">
        <v>2017</v>
      </c>
      <c r="F3450" s="13" t="s">
        <v>102</v>
      </c>
      <c r="G3450" s="86">
        <v>1578</v>
      </c>
      <c r="H3450" s="86">
        <v>3120</v>
      </c>
      <c r="I3450" s="45">
        <v>7862</v>
      </c>
      <c r="J3450" s="25">
        <v>0.87654320987654322</v>
      </c>
      <c r="K3450" s="25">
        <v>0.8571428571428571</v>
      </c>
      <c r="L3450" s="25">
        <v>0.28599999999999998</v>
      </c>
      <c r="M3450" s="25">
        <v>0.1439</v>
      </c>
    </row>
    <row r="3451" spans="1:13">
      <c r="A3451" s="82" t="s">
        <v>131</v>
      </c>
      <c r="B3451" s="13" t="s">
        <v>76</v>
      </c>
      <c r="C3451" s="13" t="s">
        <v>65</v>
      </c>
      <c r="D3451" s="13">
        <v>2016</v>
      </c>
      <c r="E3451" s="13">
        <v>2017</v>
      </c>
      <c r="F3451" s="13" t="s">
        <v>102</v>
      </c>
      <c r="G3451" s="86">
        <v>550768</v>
      </c>
      <c r="H3451" s="86">
        <v>1108041</v>
      </c>
      <c r="I3451" s="45">
        <v>4003244</v>
      </c>
      <c r="J3451" s="25">
        <v>0.97427785937558842</v>
      </c>
      <c r="K3451" s="25">
        <v>0.86520889785115629</v>
      </c>
      <c r="L3451" s="25">
        <v>0.45200000000000001</v>
      </c>
      <c r="M3451" s="25">
        <v>5.4100000000000002E-2</v>
      </c>
    </row>
    <row r="3452" spans="1:13">
      <c r="A3452" s="82" t="s">
        <v>132</v>
      </c>
      <c r="B3452" s="13" t="s">
        <v>75</v>
      </c>
      <c r="C3452" s="13" t="s">
        <v>65</v>
      </c>
      <c r="D3452" s="13">
        <v>2016</v>
      </c>
      <c r="E3452" s="13">
        <v>2017</v>
      </c>
      <c r="F3452" s="13" t="s">
        <v>102</v>
      </c>
      <c r="G3452" s="86">
        <v>11770</v>
      </c>
      <c r="H3452" s="86">
        <v>28637</v>
      </c>
      <c r="I3452" s="45">
        <v>70101</v>
      </c>
      <c r="J3452" s="25">
        <v>0.98</v>
      </c>
      <c r="K3452" s="25">
        <v>0.95583596214511046</v>
      </c>
      <c r="L3452" s="25">
        <v>0.28599999999999998</v>
      </c>
      <c r="M3452" s="25">
        <v>0.1439</v>
      </c>
    </row>
    <row r="3453" spans="1:13">
      <c r="A3453" s="82" t="s">
        <v>133</v>
      </c>
      <c r="B3453" s="13" t="s">
        <v>75</v>
      </c>
      <c r="C3453" s="13" t="s">
        <v>65</v>
      </c>
      <c r="D3453" s="13">
        <v>2016</v>
      </c>
      <c r="E3453" s="13">
        <v>2017</v>
      </c>
      <c r="F3453" s="13" t="s">
        <v>102</v>
      </c>
      <c r="G3453" s="86">
        <v>6169</v>
      </c>
      <c r="H3453" s="86">
        <v>10185</v>
      </c>
      <c r="I3453" s="45">
        <v>45875</v>
      </c>
      <c r="J3453" s="25">
        <v>0.98192771084337349</v>
      </c>
      <c r="K3453" s="25">
        <v>0.9508928571428571</v>
      </c>
      <c r="L3453" s="25">
        <v>0.28599999999999998</v>
      </c>
      <c r="M3453" s="25">
        <v>0.1439</v>
      </c>
    </row>
    <row r="3454" spans="1:13">
      <c r="A3454" s="82" t="s">
        <v>134</v>
      </c>
      <c r="B3454" s="13" t="s">
        <v>75</v>
      </c>
      <c r="C3454" s="13" t="s">
        <v>65</v>
      </c>
      <c r="D3454" s="13">
        <v>2016</v>
      </c>
      <c r="E3454" s="13">
        <v>2017</v>
      </c>
      <c r="F3454" s="13" t="s">
        <v>102</v>
      </c>
      <c r="G3454" s="86">
        <v>1041</v>
      </c>
      <c r="H3454" s="86">
        <v>1935</v>
      </c>
      <c r="I3454" s="45">
        <v>4816</v>
      </c>
      <c r="J3454" s="25">
        <v>0.97142857142857142</v>
      </c>
      <c r="K3454" s="25">
        <v>0.82608695652173914</v>
      </c>
      <c r="L3454" s="25">
        <v>0.28599999999999998</v>
      </c>
      <c r="M3454" s="25">
        <v>0.1439</v>
      </c>
    </row>
    <row r="3455" spans="1:13">
      <c r="A3455" s="82" t="s">
        <v>135</v>
      </c>
      <c r="B3455" s="13" t="s">
        <v>75</v>
      </c>
      <c r="C3455" s="13" t="s">
        <v>65</v>
      </c>
      <c r="D3455" s="13">
        <v>2016</v>
      </c>
      <c r="E3455" s="13">
        <v>2017</v>
      </c>
      <c r="F3455" s="13" t="s">
        <v>102</v>
      </c>
      <c r="G3455" s="86">
        <v>6559</v>
      </c>
      <c r="H3455" s="86">
        <v>13249</v>
      </c>
      <c r="I3455" s="45">
        <v>40821</v>
      </c>
      <c r="J3455" s="25">
        <v>0.92897727272727271</v>
      </c>
      <c r="K3455" s="25">
        <v>0.95141700404858298</v>
      </c>
      <c r="L3455" s="25">
        <v>0.28599999999999998</v>
      </c>
      <c r="M3455" s="25">
        <v>0.1439</v>
      </c>
    </row>
    <row r="3456" spans="1:13">
      <c r="A3456" s="82" t="s">
        <v>136</v>
      </c>
      <c r="B3456" s="13" t="s">
        <v>75</v>
      </c>
      <c r="C3456" s="13" t="s">
        <v>65</v>
      </c>
      <c r="D3456" s="13">
        <v>2016</v>
      </c>
      <c r="E3456" s="13">
        <v>2017</v>
      </c>
      <c r="F3456" s="13" t="s">
        <v>102</v>
      </c>
      <c r="G3456" s="86">
        <v>23866</v>
      </c>
      <c r="H3456" s="86">
        <v>55112</v>
      </c>
      <c r="I3456" s="45">
        <v>139878</v>
      </c>
      <c r="J3456" s="25">
        <v>0.95220125786163523</v>
      </c>
      <c r="K3456" s="25">
        <v>0.95855855855855854</v>
      </c>
      <c r="L3456" s="25">
        <v>0</v>
      </c>
      <c r="M3456" s="25">
        <v>1.3899999999999999E-2</v>
      </c>
    </row>
    <row r="3457" spans="1:13">
      <c r="A3457" s="82" t="s">
        <v>137</v>
      </c>
      <c r="B3457" s="13" t="s">
        <v>75</v>
      </c>
      <c r="C3457" s="13" t="s">
        <v>65</v>
      </c>
      <c r="D3457" s="13">
        <v>2016</v>
      </c>
      <c r="E3457" s="13">
        <v>2017</v>
      </c>
      <c r="F3457" s="13" t="s">
        <v>102</v>
      </c>
      <c r="G3457" s="86">
        <v>539</v>
      </c>
      <c r="H3457" s="86">
        <v>1109</v>
      </c>
      <c r="I3457" s="45">
        <v>3209</v>
      </c>
      <c r="J3457" s="25">
        <v>0.97058823529411764</v>
      </c>
      <c r="K3457" s="25">
        <v>0.8928571428571429</v>
      </c>
      <c r="L3457" s="25">
        <v>0.28599999999999998</v>
      </c>
      <c r="M3457" s="25">
        <v>0.1439</v>
      </c>
    </row>
    <row r="3458" spans="1:13">
      <c r="A3458" s="82" t="s">
        <v>138</v>
      </c>
      <c r="B3458" s="13" t="s">
        <v>75</v>
      </c>
      <c r="C3458" s="13" t="s">
        <v>65</v>
      </c>
      <c r="D3458" s="13">
        <v>2016</v>
      </c>
      <c r="E3458" s="13">
        <v>2017</v>
      </c>
      <c r="F3458" s="13" t="s">
        <v>102</v>
      </c>
      <c r="G3458" s="86">
        <v>473</v>
      </c>
      <c r="H3458" s="86">
        <v>818</v>
      </c>
      <c r="I3458" s="45">
        <v>3812</v>
      </c>
      <c r="J3458" s="25">
        <v>0.98113207547169812</v>
      </c>
      <c r="K3458" s="25">
        <v>1</v>
      </c>
      <c r="L3458" s="25">
        <v>0.28599999999999998</v>
      </c>
      <c r="M3458" s="25">
        <v>0.1439</v>
      </c>
    </row>
    <row r="3459" spans="1:13">
      <c r="A3459" s="82" t="s">
        <v>139</v>
      </c>
      <c r="B3459" s="13" t="s">
        <v>75</v>
      </c>
      <c r="C3459" s="13" t="s">
        <v>65</v>
      </c>
      <c r="D3459" s="13">
        <v>2016</v>
      </c>
      <c r="E3459" s="13">
        <v>2017</v>
      </c>
      <c r="F3459" s="13" t="s">
        <v>102</v>
      </c>
      <c r="G3459" s="86">
        <v>20476</v>
      </c>
      <c r="H3459" s="86">
        <v>44720</v>
      </c>
      <c r="I3459" s="45">
        <v>183458</v>
      </c>
      <c r="J3459" s="25">
        <v>0.96489859594383776</v>
      </c>
      <c r="K3459" s="25">
        <v>0.96899224806201545</v>
      </c>
      <c r="L3459" s="25">
        <v>0</v>
      </c>
      <c r="M3459" s="25">
        <v>4.9599999999999998E-2</v>
      </c>
    </row>
    <row r="3460" spans="1:13">
      <c r="A3460" s="82" t="s">
        <v>140</v>
      </c>
      <c r="B3460" s="13" t="s">
        <v>75</v>
      </c>
      <c r="C3460" s="13" t="s">
        <v>65</v>
      </c>
      <c r="D3460" s="13">
        <v>2016</v>
      </c>
      <c r="E3460" s="13">
        <v>2017</v>
      </c>
      <c r="F3460" s="13" t="s">
        <v>102</v>
      </c>
      <c r="G3460" s="86">
        <v>3429</v>
      </c>
      <c r="H3460" s="86">
        <v>7049</v>
      </c>
      <c r="I3460" s="45">
        <v>32835</v>
      </c>
      <c r="J3460" s="25">
        <v>0.965034965034965</v>
      </c>
      <c r="K3460" s="25">
        <v>0.9263157894736842</v>
      </c>
      <c r="L3460" s="25">
        <v>0.28599999999999998</v>
      </c>
      <c r="M3460" s="25">
        <v>0.1439</v>
      </c>
    </row>
    <row r="3461" spans="1:13">
      <c r="A3461" s="82" t="s">
        <v>141</v>
      </c>
      <c r="B3461" s="13" t="s">
        <v>75</v>
      </c>
      <c r="C3461" s="13" t="s">
        <v>65</v>
      </c>
      <c r="D3461" s="13">
        <v>2016</v>
      </c>
      <c r="E3461" s="13">
        <v>2017</v>
      </c>
      <c r="F3461" s="13" t="s">
        <v>102</v>
      </c>
      <c r="G3461" s="86">
        <v>4326</v>
      </c>
      <c r="H3461" s="86">
        <v>7543</v>
      </c>
      <c r="I3461" s="45">
        <v>25539</v>
      </c>
      <c r="J3461" s="25">
        <v>0.83185840707964598</v>
      </c>
      <c r="K3461" s="25">
        <v>0.86</v>
      </c>
      <c r="L3461" s="25">
        <v>0.28599999999999998</v>
      </c>
      <c r="M3461" s="25">
        <v>0.1439</v>
      </c>
    </row>
    <row r="3462" spans="1:13">
      <c r="A3462" s="82" t="s">
        <v>142</v>
      </c>
      <c r="B3462" s="13" t="s">
        <v>74</v>
      </c>
      <c r="C3462" s="13" t="s">
        <v>65</v>
      </c>
      <c r="D3462" s="13">
        <v>2016</v>
      </c>
      <c r="E3462" s="13">
        <v>2017</v>
      </c>
      <c r="F3462" s="13" t="s">
        <v>102</v>
      </c>
      <c r="G3462" s="86">
        <v>122281</v>
      </c>
      <c r="H3462" s="86">
        <v>250730</v>
      </c>
      <c r="I3462" s="45">
        <v>910943</v>
      </c>
      <c r="J3462" s="25">
        <v>0.98992080633549318</v>
      </c>
      <c r="K3462" s="25">
        <v>1</v>
      </c>
      <c r="L3462" s="25">
        <v>0.5</v>
      </c>
      <c r="M3462" s="25">
        <v>1.66E-2</v>
      </c>
    </row>
    <row r="3463" spans="1:13">
      <c r="A3463" s="82" t="s">
        <v>143</v>
      </c>
      <c r="B3463" s="13" t="s">
        <v>74</v>
      </c>
      <c r="C3463" s="13" t="s">
        <v>65</v>
      </c>
      <c r="D3463" s="13">
        <v>2016</v>
      </c>
      <c r="E3463" s="13">
        <v>2017</v>
      </c>
      <c r="F3463" s="13" t="s">
        <v>102</v>
      </c>
      <c r="G3463" s="86">
        <v>9213</v>
      </c>
      <c r="H3463" s="86">
        <v>17322</v>
      </c>
      <c r="I3463" s="45">
        <v>64015</v>
      </c>
      <c r="J3463" s="25">
        <v>1</v>
      </c>
      <c r="K3463" s="25">
        <v>0.95833333333333337</v>
      </c>
      <c r="L3463" s="25">
        <v>0.28599999999999998</v>
      </c>
      <c r="M3463" s="25">
        <v>0.1439</v>
      </c>
    </row>
    <row r="3464" spans="1:13">
      <c r="A3464" s="82" t="s">
        <v>144</v>
      </c>
      <c r="B3464" s="13" t="s">
        <v>75</v>
      </c>
      <c r="C3464" s="13" t="s">
        <v>65</v>
      </c>
      <c r="D3464" s="13">
        <v>2016</v>
      </c>
      <c r="E3464" s="13">
        <v>2017</v>
      </c>
      <c r="F3464" s="13" t="s">
        <v>102</v>
      </c>
      <c r="G3464" s="86">
        <v>1132</v>
      </c>
      <c r="H3464" s="86">
        <v>2030</v>
      </c>
      <c r="I3464" s="45">
        <v>6241</v>
      </c>
      <c r="J3464" s="25">
        <v>1</v>
      </c>
      <c r="K3464" s="25">
        <v>0.77500000000000002</v>
      </c>
      <c r="L3464" s="25">
        <v>0.28599999999999998</v>
      </c>
      <c r="M3464" s="25">
        <v>0.1439</v>
      </c>
    </row>
    <row r="3465" spans="1:13">
      <c r="A3465" s="82" t="s">
        <v>145</v>
      </c>
      <c r="B3465" s="13" t="s">
        <v>75</v>
      </c>
      <c r="C3465" s="13" t="s">
        <v>65</v>
      </c>
      <c r="D3465" s="13">
        <v>2016</v>
      </c>
      <c r="E3465" s="13">
        <v>2017</v>
      </c>
      <c r="F3465" s="13" t="s">
        <v>102</v>
      </c>
      <c r="G3465" s="86">
        <v>128773</v>
      </c>
      <c r="H3465" s="86">
        <v>286308</v>
      </c>
      <c r="I3465" s="45">
        <v>847429</v>
      </c>
      <c r="J3465" s="25">
        <v>0.99387923904052933</v>
      </c>
      <c r="K3465" s="25">
        <v>0.94361084220716362</v>
      </c>
      <c r="L3465" s="25">
        <v>0.25</v>
      </c>
      <c r="M3465" s="25">
        <v>4.3299999999999998E-2</v>
      </c>
    </row>
    <row r="3466" spans="1:13">
      <c r="A3466" s="82" t="s">
        <v>146</v>
      </c>
      <c r="B3466" s="13" t="s">
        <v>74</v>
      </c>
      <c r="C3466" s="13" t="s">
        <v>65</v>
      </c>
      <c r="D3466" s="13">
        <v>2016</v>
      </c>
      <c r="E3466" s="13">
        <v>2017</v>
      </c>
      <c r="F3466" s="13" t="s">
        <v>102</v>
      </c>
      <c r="G3466" s="86">
        <v>101002</v>
      </c>
      <c r="H3466" s="86">
        <v>211464</v>
      </c>
      <c r="I3466" s="45">
        <v>558634</v>
      </c>
      <c r="J3466" s="25">
        <v>0.99121639606068668</v>
      </c>
      <c r="K3466" s="25">
        <v>0.98664343786295006</v>
      </c>
      <c r="L3466" s="25">
        <v>0.25</v>
      </c>
      <c r="M3466" s="25">
        <v>4.8300000000000003E-2</v>
      </c>
    </row>
    <row r="3467" spans="1:13">
      <c r="A3467" s="82" t="s">
        <v>147</v>
      </c>
      <c r="B3467" s="13" t="s">
        <v>75</v>
      </c>
      <c r="C3467" s="13" t="s">
        <v>65</v>
      </c>
      <c r="D3467" s="13">
        <v>2016</v>
      </c>
      <c r="E3467" s="13">
        <v>2017</v>
      </c>
      <c r="F3467" s="13" t="s">
        <v>102</v>
      </c>
      <c r="G3467" s="86">
        <v>2395</v>
      </c>
      <c r="H3467" s="86">
        <v>5281</v>
      </c>
      <c r="I3467" s="45">
        <v>19064</v>
      </c>
      <c r="J3467" s="25">
        <v>0.94845360824742264</v>
      </c>
      <c r="K3467" s="25">
        <v>0.9464285714285714</v>
      </c>
      <c r="L3467" s="25">
        <v>0.28599999999999998</v>
      </c>
      <c r="M3467" s="25">
        <v>0.1439</v>
      </c>
    </row>
    <row r="3468" spans="1:13">
      <c r="A3468" s="82" t="s">
        <v>148</v>
      </c>
      <c r="B3468" s="13" t="s">
        <v>75</v>
      </c>
      <c r="C3468" s="13" t="s">
        <v>65</v>
      </c>
      <c r="D3468" s="13">
        <v>2016</v>
      </c>
      <c r="E3468" s="13">
        <v>2017</v>
      </c>
      <c r="F3468" s="13" t="s">
        <v>102</v>
      </c>
      <c r="G3468" s="86">
        <v>177172</v>
      </c>
      <c r="H3468" s="86">
        <v>387537</v>
      </c>
      <c r="I3468" s="45">
        <v>883236</v>
      </c>
      <c r="J3468" s="25">
        <v>0.99195777833626542</v>
      </c>
      <c r="K3468" s="25">
        <v>0.95956160241874533</v>
      </c>
      <c r="L3468" s="25">
        <v>0</v>
      </c>
      <c r="M3468" s="25">
        <v>2.3300000000000001E-2</v>
      </c>
    </row>
    <row r="3469" spans="1:13">
      <c r="A3469" s="82" t="s">
        <v>149</v>
      </c>
      <c r="B3469" s="13" t="s">
        <v>74</v>
      </c>
      <c r="C3469" s="13" t="s">
        <v>65</v>
      </c>
      <c r="D3469" s="13">
        <v>2016</v>
      </c>
      <c r="E3469" s="13">
        <v>2017</v>
      </c>
      <c r="F3469" s="13" t="s">
        <v>102</v>
      </c>
      <c r="G3469" s="86">
        <v>141023</v>
      </c>
      <c r="H3469" s="86">
        <v>284723</v>
      </c>
      <c r="I3469" s="45">
        <v>909543</v>
      </c>
      <c r="J3469" s="25">
        <v>0.98499361430395915</v>
      </c>
      <c r="K3469" s="25">
        <v>0.9826656394453005</v>
      </c>
      <c r="L3469" s="25">
        <v>0.71399999999999997</v>
      </c>
      <c r="M3469" s="25">
        <v>4.0399999999999998E-2</v>
      </c>
    </row>
    <row r="3470" spans="1:13">
      <c r="A3470" s="82" t="s">
        <v>150</v>
      </c>
      <c r="B3470" s="13" t="s">
        <v>74</v>
      </c>
      <c r="C3470" s="13" t="s">
        <v>65</v>
      </c>
      <c r="D3470" s="13">
        <v>2016</v>
      </c>
      <c r="E3470" s="13">
        <v>2017</v>
      </c>
      <c r="F3470" s="13" t="s">
        <v>102</v>
      </c>
      <c r="G3470" s="86">
        <v>34765</v>
      </c>
      <c r="H3470" s="86">
        <v>52717</v>
      </c>
      <c r="I3470" s="45">
        <v>225152</v>
      </c>
      <c r="J3470" s="25">
        <v>0.98204787234042556</v>
      </c>
      <c r="K3470" s="25">
        <v>0.94476744186046513</v>
      </c>
      <c r="L3470" s="25">
        <v>1</v>
      </c>
      <c r="M3470" s="25">
        <v>3.0499999999999999E-2</v>
      </c>
    </row>
    <row r="3471" spans="1:13">
      <c r="A3471" s="82" t="s">
        <v>151</v>
      </c>
      <c r="B3471" s="13" t="s">
        <v>75</v>
      </c>
      <c r="C3471" s="13" t="s">
        <v>65</v>
      </c>
      <c r="D3471" s="13">
        <v>2016</v>
      </c>
      <c r="E3471" s="13">
        <v>2017</v>
      </c>
      <c r="F3471" s="13" t="s">
        <v>102</v>
      </c>
      <c r="G3471" s="86">
        <v>50577</v>
      </c>
      <c r="H3471" s="86">
        <v>113445</v>
      </c>
      <c r="I3471" s="45">
        <v>301095</v>
      </c>
      <c r="J3471" s="25">
        <v>0.97521551724137934</v>
      </c>
      <c r="K3471" s="25">
        <v>0.92040643522438614</v>
      </c>
      <c r="L3471" s="25">
        <v>0</v>
      </c>
      <c r="M3471" s="25">
        <v>2.5700000000000001E-2</v>
      </c>
    </row>
    <row r="3472" spans="1:13">
      <c r="A3472" s="82" t="s">
        <v>152</v>
      </c>
      <c r="B3472" s="13" t="s">
        <v>74</v>
      </c>
      <c r="C3472" s="13" t="s">
        <v>65</v>
      </c>
      <c r="D3472" s="13">
        <v>2016</v>
      </c>
      <c r="E3472" s="13">
        <v>2017</v>
      </c>
      <c r="F3472" s="13" t="s">
        <v>102</v>
      </c>
      <c r="G3472" s="86">
        <v>9741</v>
      </c>
      <c r="H3472" s="86">
        <v>17687</v>
      </c>
      <c r="I3472" s="45">
        <v>62296</v>
      </c>
      <c r="J3472" s="25">
        <v>0.95945945945945943</v>
      </c>
      <c r="K3472" s="25">
        <v>0.96954314720812185</v>
      </c>
      <c r="L3472" s="25">
        <v>0.28599999999999998</v>
      </c>
      <c r="M3472" s="25">
        <v>0.1439</v>
      </c>
    </row>
    <row r="3473" spans="1:13">
      <c r="A3473" s="82" t="s">
        <v>153</v>
      </c>
      <c r="B3473" s="13" t="s">
        <v>74</v>
      </c>
      <c r="C3473" s="13" t="s">
        <v>65</v>
      </c>
      <c r="D3473" s="13">
        <v>2016</v>
      </c>
      <c r="E3473" s="13">
        <v>2017</v>
      </c>
      <c r="F3473" s="13" t="s">
        <v>102</v>
      </c>
      <c r="G3473" s="86">
        <v>14695</v>
      </c>
      <c r="H3473" s="86">
        <v>28610</v>
      </c>
      <c r="I3473" s="45">
        <v>156313</v>
      </c>
      <c r="J3473" s="25">
        <v>0.97047970479704793</v>
      </c>
      <c r="K3473" s="25">
        <v>0.90273556231003038</v>
      </c>
      <c r="L3473" s="25">
        <v>0.28599999999999998</v>
      </c>
      <c r="M3473" s="25">
        <v>0.1439</v>
      </c>
    </row>
    <row r="3474" spans="1:13">
      <c r="A3474" s="82" t="s">
        <v>154</v>
      </c>
      <c r="B3474" s="13" t="s">
        <v>74</v>
      </c>
      <c r="C3474" s="13" t="s">
        <v>65</v>
      </c>
      <c r="D3474" s="13">
        <v>2016</v>
      </c>
      <c r="E3474" s="13">
        <v>2017</v>
      </c>
      <c r="F3474" s="13" t="s">
        <v>102</v>
      </c>
      <c r="G3474" s="86">
        <v>17925</v>
      </c>
      <c r="H3474" s="86">
        <v>37019</v>
      </c>
      <c r="I3474" s="45">
        <v>147169</v>
      </c>
      <c r="J3474" s="25">
        <v>0.96511627906976749</v>
      </c>
      <c r="K3474" s="25">
        <v>0.89308176100628933</v>
      </c>
      <c r="L3474" s="25">
        <v>0.28599999999999998</v>
      </c>
      <c r="M3474" s="25">
        <v>0.1439</v>
      </c>
    </row>
    <row r="3475" spans="1:13">
      <c r="A3475" s="82" t="s">
        <v>155</v>
      </c>
      <c r="B3475" s="13" t="s">
        <v>74</v>
      </c>
      <c r="C3475" s="13" t="s">
        <v>65</v>
      </c>
      <c r="D3475" s="13">
        <v>2016</v>
      </c>
      <c r="E3475" s="13">
        <v>2017</v>
      </c>
      <c r="F3475" s="13" t="s">
        <v>102</v>
      </c>
      <c r="G3475" s="86">
        <v>51556</v>
      </c>
      <c r="H3475" s="86">
        <v>101253</v>
      </c>
      <c r="I3475" s="45">
        <v>447437</v>
      </c>
      <c r="J3475" s="25">
        <v>0.9887640449438202</v>
      </c>
      <c r="K3475" s="25">
        <v>0.97033898305084743</v>
      </c>
      <c r="L3475" s="25">
        <v>1</v>
      </c>
      <c r="M3475" s="25">
        <v>4.9000000000000002E-2</v>
      </c>
    </row>
    <row r="3476" spans="1:13">
      <c r="A3476" s="82" t="s">
        <v>156</v>
      </c>
      <c r="B3476" s="13" t="s">
        <v>74</v>
      </c>
      <c r="C3476" s="13" t="s">
        <v>65</v>
      </c>
      <c r="D3476" s="13">
        <v>2016</v>
      </c>
      <c r="E3476" s="13">
        <v>2017</v>
      </c>
      <c r="F3476" s="13" t="s">
        <v>102</v>
      </c>
      <c r="G3476" s="86">
        <v>14144</v>
      </c>
      <c r="H3476" s="86">
        <v>25530</v>
      </c>
      <c r="I3476" s="45">
        <v>79903</v>
      </c>
      <c r="J3476" s="25">
        <v>0.94746716697936206</v>
      </c>
      <c r="K3476" s="25">
        <v>0.99047619047619051</v>
      </c>
      <c r="L3476" s="25">
        <v>0.28599999999999998</v>
      </c>
      <c r="M3476" s="25">
        <v>0.1439</v>
      </c>
    </row>
    <row r="3477" spans="1:13">
      <c r="A3477" s="82" t="s">
        <v>157</v>
      </c>
      <c r="B3477" s="13" t="s">
        <v>75</v>
      </c>
      <c r="C3477" s="13" t="s">
        <v>65</v>
      </c>
      <c r="D3477" s="13">
        <v>2016</v>
      </c>
      <c r="E3477" s="13">
        <v>2017</v>
      </c>
      <c r="F3477" s="13" t="s">
        <v>102</v>
      </c>
      <c r="G3477" s="86">
        <v>12908</v>
      </c>
      <c r="H3477" s="86">
        <v>24243</v>
      </c>
      <c r="I3477" s="45">
        <v>64788</v>
      </c>
      <c r="J3477" s="25">
        <v>0.94107452339688047</v>
      </c>
      <c r="K3477" s="25">
        <v>0.97709923664122134</v>
      </c>
      <c r="L3477" s="25">
        <v>0.28599999999999998</v>
      </c>
      <c r="M3477" s="25">
        <v>0.1439</v>
      </c>
    </row>
    <row r="3478" spans="1:13">
      <c r="A3478" s="82" t="s">
        <v>158</v>
      </c>
      <c r="B3478" s="13" t="s">
        <v>75</v>
      </c>
      <c r="C3478" s="13" t="s">
        <v>65</v>
      </c>
      <c r="D3478" s="13">
        <v>2016</v>
      </c>
      <c r="E3478" s="13">
        <v>2017</v>
      </c>
      <c r="F3478" s="13" t="s">
        <v>102</v>
      </c>
      <c r="G3478" s="86">
        <v>164</v>
      </c>
      <c r="H3478" s="86">
        <v>279</v>
      </c>
      <c r="I3478" s="45">
        <v>820</v>
      </c>
      <c r="J3478" s="25">
        <v>1</v>
      </c>
      <c r="K3478" s="25">
        <v>0.7142857142857143</v>
      </c>
      <c r="L3478" s="25">
        <v>0.28599999999999998</v>
      </c>
      <c r="M3478" s="25">
        <v>0.1439</v>
      </c>
    </row>
    <row r="3479" spans="1:13">
      <c r="A3479" s="82" t="s">
        <v>159</v>
      </c>
      <c r="B3479" s="13" t="s">
        <v>75</v>
      </c>
      <c r="C3479" s="13" t="s">
        <v>65</v>
      </c>
      <c r="D3479" s="13">
        <v>2016</v>
      </c>
      <c r="E3479" s="13">
        <v>2017</v>
      </c>
      <c r="F3479" s="13" t="s">
        <v>102</v>
      </c>
      <c r="G3479" s="86">
        <v>3131</v>
      </c>
      <c r="H3479" s="86">
        <v>6544</v>
      </c>
      <c r="I3479" s="45">
        <v>18792</v>
      </c>
      <c r="J3479" s="25">
        <v>0.92763157894736836</v>
      </c>
      <c r="K3479" s="25">
        <v>0.83636363636363631</v>
      </c>
      <c r="L3479" s="25">
        <v>0.28599999999999998</v>
      </c>
      <c r="M3479" s="25">
        <v>0.1439</v>
      </c>
    </row>
    <row r="3480" spans="1:13">
      <c r="A3480" s="82" t="s">
        <v>160</v>
      </c>
      <c r="B3480" s="13" t="s">
        <v>74</v>
      </c>
      <c r="C3480" s="13" t="s">
        <v>65</v>
      </c>
      <c r="D3480" s="13">
        <v>2016</v>
      </c>
      <c r="E3480" s="13">
        <v>2017</v>
      </c>
      <c r="F3480" s="13" t="s">
        <v>102</v>
      </c>
      <c r="G3480" s="86">
        <v>21992</v>
      </c>
      <c r="H3480" s="86">
        <v>41617</v>
      </c>
      <c r="I3480" s="45">
        <v>125103</v>
      </c>
      <c r="J3480" s="25">
        <v>0.95448275862068965</v>
      </c>
      <c r="K3480" s="25">
        <v>0.97826086956521741</v>
      </c>
      <c r="L3480" s="25">
        <v>0</v>
      </c>
      <c r="M3480" s="25">
        <v>0</v>
      </c>
    </row>
    <row r="3481" spans="1:13">
      <c r="A3481" s="82" t="s">
        <v>161</v>
      </c>
      <c r="B3481" s="13" t="s">
        <v>74</v>
      </c>
      <c r="C3481" s="13" t="s">
        <v>65</v>
      </c>
      <c r="D3481" s="13">
        <v>2016</v>
      </c>
      <c r="E3481" s="13">
        <v>2017</v>
      </c>
      <c r="F3481" s="13" t="s">
        <v>102</v>
      </c>
      <c r="G3481" s="86">
        <v>18256</v>
      </c>
      <c r="H3481" s="86">
        <v>32490</v>
      </c>
      <c r="I3481" s="45">
        <v>128724</v>
      </c>
      <c r="J3481" s="25">
        <v>0.95629820051413883</v>
      </c>
      <c r="K3481" s="25">
        <v>0.69496855345911945</v>
      </c>
      <c r="L3481" s="25">
        <v>0.28599999999999998</v>
      </c>
      <c r="M3481" s="25">
        <v>0.1439</v>
      </c>
    </row>
    <row r="3482" spans="1:13">
      <c r="A3482" s="82" t="s">
        <v>162</v>
      </c>
      <c r="B3482" s="13" t="s">
        <v>75</v>
      </c>
      <c r="C3482" s="13" t="s">
        <v>65</v>
      </c>
      <c r="D3482" s="13">
        <v>2016</v>
      </c>
      <c r="E3482" s="13">
        <v>2017</v>
      </c>
      <c r="F3482" s="13" t="s">
        <v>102</v>
      </c>
      <c r="G3482" s="86">
        <v>41187</v>
      </c>
      <c r="H3482" s="86">
        <v>86397</v>
      </c>
      <c r="I3482" s="45">
        <v>245646</v>
      </c>
      <c r="J3482" s="25">
        <v>0.97634961439588686</v>
      </c>
      <c r="K3482" s="25">
        <v>0.92063492063492058</v>
      </c>
      <c r="L3482" s="25">
        <v>0</v>
      </c>
      <c r="M3482" s="25">
        <v>4.1700000000000001E-2</v>
      </c>
    </row>
    <row r="3483" spans="1:13">
      <c r="A3483" s="82" t="s">
        <v>163</v>
      </c>
      <c r="B3483" s="13" t="s">
        <v>75</v>
      </c>
      <c r="C3483" s="13" t="s">
        <v>65</v>
      </c>
      <c r="D3483" s="13">
        <v>2016</v>
      </c>
      <c r="E3483" s="13">
        <v>2017</v>
      </c>
      <c r="F3483" s="13" t="s">
        <v>102</v>
      </c>
      <c r="G3483" s="86">
        <v>5549</v>
      </c>
      <c r="H3483" s="86">
        <v>12653</v>
      </c>
      <c r="I3483" s="45">
        <v>42500</v>
      </c>
      <c r="J3483" s="25">
        <v>0.9726027397260274</v>
      </c>
      <c r="K3483" s="25">
        <v>0.90540540540540537</v>
      </c>
      <c r="L3483" s="25">
        <v>0.28599999999999998</v>
      </c>
      <c r="M3483" s="25">
        <v>0.1439</v>
      </c>
    </row>
    <row r="3484" spans="1:13">
      <c r="A3484" s="82" t="s">
        <v>164</v>
      </c>
      <c r="B3484" s="13" t="s">
        <v>75</v>
      </c>
      <c r="C3484" s="13" t="s">
        <v>65</v>
      </c>
      <c r="D3484" s="13">
        <v>2016</v>
      </c>
      <c r="E3484" s="13">
        <v>2017</v>
      </c>
      <c r="F3484" s="13" t="s">
        <v>102</v>
      </c>
      <c r="G3484" s="86">
        <v>4430</v>
      </c>
      <c r="H3484" s="86">
        <v>9600</v>
      </c>
      <c r="I3484" s="45">
        <v>27283</v>
      </c>
      <c r="J3484" s="25">
        <v>0.9</v>
      </c>
      <c r="K3484" s="25">
        <v>0.97345132743362828</v>
      </c>
      <c r="L3484" s="25">
        <v>0.28599999999999998</v>
      </c>
      <c r="M3484" s="25">
        <v>0.1439</v>
      </c>
    </row>
    <row r="3485" spans="1:13">
      <c r="A3485" s="82" t="s">
        <v>165</v>
      </c>
      <c r="B3485" s="13" t="s">
        <v>75</v>
      </c>
      <c r="C3485" s="13" t="s">
        <v>65</v>
      </c>
      <c r="D3485" s="13">
        <v>2016</v>
      </c>
      <c r="E3485" s="13">
        <v>2017</v>
      </c>
      <c r="F3485" s="13" t="s">
        <v>102</v>
      </c>
      <c r="G3485" s="86">
        <v>999</v>
      </c>
      <c r="H3485" s="86">
        <v>1721</v>
      </c>
      <c r="I3485" s="45">
        <v>5041</v>
      </c>
      <c r="J3485" s="25">
        <v>0.95522388059701491</v>
      </c>
      <c r="K3485" s="25">
        <v>0.43859649122807015</v>
      </c>
      <c r="L3485" s="25">
        <v>0.28599999999999998</v>
      </c>
      <c r="M3485" s="25">
        <v>0.1439</v>
      </c>
    </row>
    <row r="3486" spans="1:13">
      <c r="A3486" s="82" t="s">
        <v>166</v>
      </c>
      <c r="B3486" s="13" t="s">
        <v>74</v>
      </c>
      <c r="C3486" s="13" t="s">
        <v>65</v>
      </c>
      <c r="D3486" s="13">
        <v>2016</v>
      </c>
      <c r="E3486" s="13">
        <v>2017</v>
      </c>
      <c r="F3486" s="13" t="s">
        <v>102</v>
      </c>
      <c r="G3486" s="86">
        <v>51623</v>
      </c>
      <c r="H3486" s="86">
        <v>119982</v>
      </c>
      <c r="I3486" s="45">
        <v>258767</v>
      </c>
      <c r="J3486" s="25">
        <v>0.96122778675282716</v>
      </c>
      <c r="K3486" s="25">
        <v>0.94670542635658916</v>
      </c>
      <c r="L3486" s="25">
        <v>0</v>
      </c>
      <c r="M3486" s="25">
        <v>2.4E-2</v>
      </c>
    </row>
    <row r="3487" spans="1:13">
      <c r="A3487" s="82" t="s">
        <v>167</v>
      </c>
      <c r="B3487" s="13" t="s">
        <v>75</v>
      </c>
      <c r="C3487" s="13" t="s">
        <v>65</v>
      </c>
      <c r="D3487" s="13">
        <v>2016</v>
      </c>
      <c r="E3487" s="13">
        <v>2017</v>
      </c>
      <c r="F3487" s="13" t="s">
        <v>102</v>
      </c>
      <c r="G3487" s="86">
        <v>3093</v>
      </c>
      <c r="H3487" s="86">
        <v>5358</v>
      </c>
      <c r="I3487" s="45">
        <v>14328</v>
      </c>
      <c r="J3487" s="25">
        <v>0.97872340425531912</v>
      </c>
      <c r="K3487" s="25">
        <v>0.98863636363636365</v>
      </c>
      <c r="L3487" s="25">
        <v>0.28599999999999998</v>
      </c>
      <c r="M3487" s="25">
        <v>0.1439</v>
      </c>
    </row>
    <row r="3488" spans="1:13">
      <c r="A3488" s="82" t="s">
        <v>168</v>
      </c>
      <c r="B3488" s="13" t="s">
        <v>74</v>
      </c>
      <c r="C3488" s="13" t="s">
        <v>65</v>
      </c>
      <c r="D3488" s="13">
        <v>2016</v>
      </c>
      <c r="E3488" s="13">
        <v>2017</v>
      </c>
      <c r="F3488" s="13" t="s">
        <v>102</v>
      </c>
      <c r="G3488" s="86">
        <v>37188</v>
      </c>
      <c r="H3488" s="86">
        <v>74515</v>
      </c>
      <c r="I3488" s="45">
        <v>241267</v>
      </c>
      <c r="J3488" s="25">
        <v>0.99383753501400562</v>
      </c>
      <c r="K3488" s="25">
        <v>0.97660098522167482</v>
      </c>
      <c r="L3488" s="25">
        <v>0</v>
      </c>
      <c r="M3488" s="25">
        <v>0.15479999999999999</v>
      </c>
    </row>
    <row r="3489" spans="1:13">
      <c r="A3489" s="82" t="s">
        <v>169</v>
      </c>
      <c r="B3489" s="13" t="s">
        <v>74</v>
      </c>
      <c r="C3489" s="13" t="s">
        <v>65</v>
      </c>
      <c r="D3489" s="13">
        <v>2016</v>
      </c>
      <c r="E3489" s="13">
        <v>2017</v>
      </c>
      <c r="F3489" s="13" t="s">
        <v>102</v>
      </c>
      <c r="G3489" s="86">
        <v>10440</v>
      </c>
      <c r="H3489" s="86">
        <v>20333</v>
      </c>
      <c r="I3489" s="45">
        <v>59565</v>
      </c>
      <c r="J3489" s="25">
        <v>0.95238095238095233</v>
      </c>
      <c r="K3489" s="25">
        <v>0.96120689655172409</v>
      </c>
      <c r="L3489" s="25">
        <v>0.28599999999999998</v>
      </c>
      <c r="M3489" s="25">
        <v>0.1439</v>
      </c>
    </row>
    <row r="3490" spans="1:13">
      <c r="A3490" s="82" t="s">
        <v>170</v>
      </c>
      <c r="B3490" s="13" t="s">
        <v>75</v>
      </c>
      <c r="C3490" s="13" t="s">
        <v>65</v>
      </c>
      <c r="D3490" s="13">
        <v>2016</v>
      </c>
      <c r="E3490" s="13">
        <v>2017</v>
      </c>
      <c r="F3490" s="13" t="s">
        <v>102</v>
      </c>
      <c r="G3490" s="86">
        <v>6061</v>
      </c>
      <c r="H3490" s="86">
        <v>13125</v>
      </c>
      <c r="I3490" s="45">
        <v>32524</v>
      </c>
      <c r="J3490" s="25">
        <v>0.99567099567099571</v>
      </c>
      <c r="K3490" s="25">
        <v>0.96756756756756757</v>
      </c>
      <c r="L3490" s="25">
        <v>0.28599999999999998</v>
      </c>
      <c r="M3490" s="25">
        <v>0.1439</v>
      </c>
    </row>
    <row r="3491" spans="1:13">
      <c r="A3491" s="48" t="s">
        <v>276</v>
      </c>
      <c r="B3491" s="13" t="s">
        <v>66</v>
      </c>
      <c r="C3491" s="13" t="s">
        <v>187</v>
      </c>
      <c r="D3491" s="13">
        <v>2016</v>
      </c>
      <c r="E3491" s="13">
        <v>2017</v>
      </c>
      <c r="F3491" s="13" t="s">
        <v>102</v>
      </c>
      <c r="G3491" s="110"/>
      <c r="H3491" s="110"/>
      <c r="I3491" s="110"/>
      <c r="J3491" s="111"/>
      <c r="K3491" s="111"/>
      <c r="L3491" s="25">
        <v>0.254</v>
      </c>
      <c r="M3491" s="25">
        <v>5.3999999999999999E-2</v>
      </c>
    </row>
    <row r="3492" spans="1:13">
      <c r="A3492" s="48" t="s">
        <v>171</v>
      </c>
      <c r="B3492" s="13" t="s">
        <v>66</v>
      </c>
      <c r="C3492" s="13" t="s">
        <v>187</v>
      </c>
      <c r="D3492" s="13">
        <v>2016</v>
      </c>
      <c r="E3492" s="13">
        <v>2017</v>
      </c>
      <c r="F3492" s="13" t="s">
        <v>102</v>
      </c>
      <c r="G3492" s="86">
        <v>2050674</v>
      </c>
      <c r="H3492" s="86">
        <v>4274362</v>
      </c>
      <c r="I3492" s="45">
        <v>13510168</v>
      </c>
      <c r="J3492" s="25">
        <v>0.97710337802677172</v>
      </c>
      <c r="K3492" s="25">
        <v>0.92620202737348634</v>
      </c>
      <c r="L3492" s="25">
        <v>0.41799999999999998</v>
      </c>
      <c r="M3492" s="25">
        <v>8.4199999999999997E-2</v>
      </c>
    </row>
    <row r="3493" spans="1:13">
      <c r="A3493" s="48" t="s">
        <v>172</v>
      </c>
      <c r="B3493" s="13" t="s">
        <v>74</v>
      </c>
      <c r="C3493" s="13" t="s">
        <v>187</v>
      </c>
      <c r="D3493" s="13">
        <v>2016</v>
      </c>
      <c r="E3493" s="13">
        <v>2017</v>
      </c>
      <c r="F3493" s="13" t="s">
        <v>102</v>
      </c>
      <c r="G3493" s="86">
        <v>59482</v>
      </c>
      <c r="H3493" s="86">
        <v>114093</v>
      </c>
      <c r="I3493" s="45">
        <v>438828</v>
      </c>
      <c r="J3493" s="25">
        <v>0.99551166965888693</v>
      </c>
      <c r="K3493" s="25">
        <v>0.97435897435897434</v>
      </c>
      <c r="L3493" s="25">
        <v>0.5</v>
      </c>
      <c r="M3493" s="25">
        <v>7.9799999999999996E-2</v>
      </c>
    </row>
    <row r="3494" spans="1:13">
      <c r="A3494" s="48" t="s">
        <v>173</v>
      </c>
      <c r="B3494" s="13" t="s">
        <v>75</v>
      </c>
      <c r="C3494" s="13" t="s">
        <v>187</v>
      </c>
      <c r="D3494" s="13">
        <v>2016</v>
      </c>
      <c r="E3494" s="13">
        <v>2017</v>
      </c>
      <c r="F3494" s="13" t="s">
        <v>102</v>
      </c>
      <c r="G3494" s="86">
        <v>90</v>
      </c>
      <c r="H3494" s="86">
        <v>146</v>
      </c>
      <c r="I3494" s="45">
        <v>338</v>
      </c>
      <c r="J3494" s="25">
        <v>1</v>
      </c>
      <c r="K3494" s="25">
        <v>0.33333333333333331</v>
      </c>
      <c r="L3494" s="25">
        <v>0.308</v>
      </c>
      <c r="M3494" s="25">
        <v>9.6699999999999994E-2</v>
      </c>
    </row>
    <row r="3495" spans="1:13">
      <c r="A3495" s="48" t="s">
        <v>174</v>
      </c>
      <c r="B3495" s="13" t="s">
        <v>75</v>
      </c>
      <c r="C3495" s="13" t="s">
        <v>187</v>
      </c>
      <c r="D3495" s="13">
        <v>2016</v>
      </c>
      <c r="E3495" s="13">
        <v>2017</v>
      </c>
      <c r="F3495" s="13" t="s">
        <v>102</v>
      </c>
      <c r="G3495" s="86">
        <v>1736</v>
      </c>
      <c r="H3495" s="86">
        <v>3239</v>
      </c>
      <c r="I3495" s="45">
        <v>8276</v>
      </c>
      <c r="J3495" s="25">
        <v>0.9550561797752809</v>
      </c>
      <c r="K3495" s="25">
        <v>0.98333333333333328</v>
      </c>
      <c r="L3495" s="25">
        <v>0.308</v>
      </c>
      <c r="M3495" s="25">
        <v>9.6699999999999994E-2</v>
      </c>
    </row>
    <row r="3496" spans="1:13">
      <c r="A3496" s="48" t="s">
        <v>175</v>
      </c>
      <c r="B3496" s="13" t="s">
        <v>75</v>
      </c>
      <c r="C3496" s="13" t="s">
        <v>187</v>
      </c>
      <c r="D3496" s="13">
        <v>2016</v>
      </c>
      <c r="E3496" s="13">
        <v>2017</v>
      </c>
      <c r="F3496" s="13" t="s">
        <v>102</v>
      </c>
      <c r="G3496" s="86">
        <v>16854</v>
      </c>
      <c r="H3496" s="86">
        <v>31626</v>
      </c>
      <c r="I3496" s="45">
        <v>82546</v>
      </c>
      <c r="J3496" s="25">
        <v>0.86189889025893962</v>
      </c>
      <c r="K3496" s="25">
        <v>0.95090909090909093</v>
      </c>
      <c r="L3496" s="25">
        <v>0.308</v>
      </c>
      <c r="M3496" s="25">
        <v>9.6699999999999994E-2</v>
      </c>
    </row>
    <row r="3497" spans="1:13">
      <c r="A3497" s="48" t="s">
        <v>176</v>
      </c>
      <c r="B3497" s="13" t="s">
        <v>75</v>
      </c>
      <c r="C3497" s="13" t="s">
        <v>187</v>
      </c>
      <c r="D3497" s="13">
        <v>2016</v>
      </c>
      <c r="E3497" s="13">
        <v>2017</v>
      </c>
      <c r="F3497" s="13" t="s">
        <v>102</v>
      </c>
      <c r="G3497" s="86">
        <v>2851</v>
      </c>
      <c r="H3497" s="86">
        <v>5182</v>
      </c>
      <c r="I3497" s="45">
        <v>12328</v>
      </c>
      <c r="J3497" s="25">
        <v>0.96551724137931039</v>
      </c>
      <c r="K3497" s="25">
        <v>0.93939393939393945</v>
      </c>
      <c r="L3497" s="25">
        <v>0.308</v>
      </c>
      <c r="M3497" s="25">
        <v>9.6699999999999994E-2</v>
      </c>
    </row>
    <row r="3498" spans="1:13">
      <c r="A3498" s="48" t="s">
        <v>177</v>
      </c>
      <c r="B3498" s="13" t="s">
        <v>75</v>
      </c>
      <c r="C3498" s="13" t="s">
        <v>187</v>
      </c>
      <c r="D3498" s="13">
        <v>2016</v>
      </c>
      <c r="E3498" s="13">
        <v>2017</v>
      </c>
      <c r="F3498" s="13" t="s">
        <v>102</v>
      </c>
      <c r="G3498" s="86">
        <v>632</v>
      </c>
      <c r="H3498" s="86">
        <v>1458</v>
      </c>
      <c r="I3498" s="45">
        <v>9121</v>
      </c>
      <c r="J3498" s="25">
        <v>0.85714285714285721</v>
      </c>
      <c r="K3498" s="25">
        <v>0.90476190476190477</v>
      </c>
      <c r="L3498" s="25">
        <v>0.308</v>
      </c>
      <c r="M3498" s="25">
        <v>9.6699999999999994E-2</v>
      </c>
    </row>
    <row r="3499" spans="1:13">
      <c r="A3499" s="48" t="s">
        <v>178</v>
      </c>
      <c r="B3499" s="13" t="s">
        <v>74</v>
      </c>
      <c r="C3499" s="13" t="s">
        <v>187</v>
      </c>
      <c r="D3499" s="13">
        <v>2016</v>
      </c>
      <c r="E3499" s="13">
        <v>2017</v>
      </c>
      <c r="F3499" s="13" t="s">
        <v>102</v>
      </c>
      <c r="G3499" s="86">
        <v>32647</v>
      </c>
      <c r="H3499" s="86">
        <v>65640</v>
      </c>
      <c r="I3499" s="45">
        <v>277163</v>
      </c>
      <c r="J3499" s="25">
        <v>0.96088435374149661</v>
      </c>
      <c r="K3499" s="25">
        <v>0.96709323583180984</v>
      </c>
      <c r="L3499" s="25">
        <v>0.5</v>
      </c>
      <c r="M3499" s="25">
        <v>6.25E-2</v>
      </c>
    </row>
    <row r="3500" spans="1:13">
      <c r="A3500" s="48" t="s">
        <v>179</v>
      </c>
      <c r="B3500" s="13" t="s">
        <v>75</v>
      </c>
      <c r="C3500" s="13" t="s">
        <v>187</v>
      </c>
      <c r="D3500" s="13">
        <v>2016</v>
      </c>
      <c r="E3500" s="13">
        <v>2017</v>
      </c>
      <c r="F3500" s="13" t="s">
        <v>102</v>
      </c>
      <c r="G3500" s="86">
        <v>2548</v>
      </c>
      <c r="H3500" s="86">
        <v>5228</v>
      </c>
      <c r="I3500" s="45">
        <v>12012</v>
      </c>
      <c r="J3500" s="25">
        <v>0.98958333333333337</v>
      </c>
      <c r="K3500" s="25">
        <v>0.8970588235294118</v>
      </c>
      <c r="L3500" s="25">
        <v>0.308</v>
      </c>
      <c r="M3500" s="25">
        <v>9.6699999999999994E-2</v>
      </c>
    </row>
    <row r="3501" spans="1:13">
      <c r="A3501" s="48" t="s">
        <v>180</v>
      </c>
      <c r="B3501" s="13" t="s">
        <v>75</v>
      </c>
      <c r="C3501" s="13" t="s">
        <v>187</v>
      </c>
      <c r="D3501" s="13">
        <v>2016</v>
      </c>
      <c r="E3501" s="13">
        <v>2017</v>
      </c>
      <c r="F3501" s="13" t="s">
        <v>102</v>
      </c>
      <c r="G3501" s="86">
        <v>7016</v>
      </c>
      <c r="H3501" s="86">
        <v>12464</v>
      </c>
      <c r="I3501" s="45">
        <v>38840</v>
      </c>
      <c r="J3501" s="25">
        <v>0.94871794871794868</v>
      </c>
      <c r="K3501" s="25">
        <v>0.96466431095406358</v>
      </c>
      <c r="L3501" s="25">
        <v>0.308</v>
      </c>
      <c r="M3501" s="25">
        <v>9.6699999999999994E-2</v>
      </c>
    </row>
    <row r="3502" spans="1:13">
      <c r="A3502" s="82" t="s">
        <v>122</v>
      </c>
      <c r="B3502" s="13" t="s">
        <v>74</v>
      </c>
      <c r="C3502" s="13" t="s">
        <v>187</v>
      </c>
      <c r="D3502" s="13">
        <v>2016</v>
      </c>
      <c r="E3502" s="13">
        <v>2017</v>
      </c>
      <c r="F3502" s="13" t="s">
        <v>102</v>
      </c>
      <c r="G3502" s="86">
        <v>92041</v>
      </c>
      <c r="H3502" s="86">
        <v>214047</v>
      </c>
      <c r="I3502" s="45">
        <v>495663</v>
      </c>
      <c r="J3502" s="25">
        <v>0.95270479134466768</v>
      </c>
      <c r="K3502" s="25">
        <v>0.92620387742338961</v>
      </c>
      <c r="L3502" s="25">
        <v>0.375</v>
      </c>
      <c r="M3502" s="25">
        <v>5.7099999999999998E-2</v>
      </c>
    </row>
    <row r="3503" spans="1:13">
      <c r="A3503" s="82" t="s">
        <v>123</v>
      </c>
      <c r="B3503" s="13" t="s">
        <v>75</v>
      </c>
      <c r="C3503" s="13" t="s">
        <v>187</v>
      </c>
      <c r="D3503" s="13">
        <v>2016</v>
      </c>
      <c r="E3503" s="13">
        <v>2017</v>
      </c>
      <c r="F3503" s="13" t="s">
        <v>102</v>
      </c>
      <c r="G3503" s="86">
        <v>1527</v>
      </c>
      <c r="H3503" s="86">
        <v>3540</v>
      </c>
      <c r="I3503" s="45">
        <v>12381</v>
      </c>
      <c r="J3503" s="25">
        <v>1</v>
      </c>
      <c r="K3503" s="25">
        <v>1</v>
      </c>
      <c r="L3503" s="25">
        <v>0.308</v>
      </c>
      <c r="M3503" s="25">
        <v>9.6699999999999994E-2</v>
      </c>
    </row>
    <row r="3504" spans="1:13">
      <c r="A3504" s="82" t="s">
        <v>124</v>
      </c>
      <c r="B3504" s="13" t="s">
        <v>75</v>
      </c>
      <c r="C3504" s="13" t="s">
        <v>187</v>
      </c>
      <c r="D3504" s="13">
        <v>2016</v>
      </c>
      <c r="E3504" s="13">
        <v>2017</v>
      </c>
      <c r="F3504" s="13" t="s">
        <v>102</v>
      </c>
      <c r="G3504" s="86">
        <v>12438</v>
      </c>
      <c r="H3504" s="86">
        <v>20906</v>
      </c>
      <c r="I3504" s="45">
        <v>55298</v>
      </c>
      <c r="J3504" s="25">
        <v>0.9850746268656716</v>
      </c>
      <c r="K3504" s="25">
        <v>0.96713615023474175</v>
      </c>
      <c r="L3504" s="25">
        <v>0.308</v>
      </c>
      <c r="M3504" s="25">
        <v>9.6699999999999994E-2</v>
      </c>
    </row>
    <row r="3505" spans="1:13">
      <c r="A3505" s="82" t="s">
        <v>125</v>
      </c>
      <c r="B3505" s="13" t="s">
        <v>75</v>
      </c>
      <c r="C3505" s="13" t="s">
        <v>187</v>
      </c>
      <c r="D3505" s="13">
        <v>2016</v>
      </c>
      <c r="E3505" s="13">
        <v>2017</v>
      </c>
      <c r="F3505" s="13" t="s">
        <v>102</v>
      </c>
      <c r="G3505" s="86">
        <v>17710</v>
      </c>
      <c r="H3505" s="86">
        <v>43011</v>
      </c>
      <c r="I3505" s="45">
        <v>94528</v>
      </c>
      <c r="J3505" s="25">
        <v>0.97777777777777775</v>
      </c>
      <c r="K3505" s="25">
        <v>0.92575406032482599</v>
      </c>
      <c r="L3505" s="25">
        <v>0.308</v>
      </c>
      <c r="M3505" s="25">
        <v>9.6699999999999994E-2</v>
      </c>
    </row>
    <row r="3506" spans="1:13">
      <c r="A3506" s="82" t="s">
        <v>126</v>
      </c>
      <c r="B3506" s="13" t="s">
        <v>75</v>
      </c>
      <c r="C3506" s="13" t="s">
        <v>187</v>
      </c>
      <c r="D3506" s="13">
        <v>2016</v>
      </c>
      <c r="E3506" s="13">
        <v>2017</v>
      </c>
      <c r="F3506" s="13" t="s">
        <v>102</v>
      </c>
      <c r="G3506" s="86">
        <v>1015</v>
      </c>
      <c r="H3506" s="86">
        <v>1944</v>
      </c>
      <c r="I3506" s="45">
        <v>5673</v>
      </c>
      <c r="J3506" s="25">
        <v>1</v>
      </c>
      <c r="K3506" s="25">
        <v>0.84615384615384615</v>
      </c>
      <c r="L3506" s="25">
        <v>0.308</v>
      </c>
      <c r="M3506" s="25">
        <v>9.6699999999999994E-2</v>
      </c>
    </row>
    <row r="3507" spans="1:13">
      <c r="A3507" s="82" t="s">
        <v>127</v>
      </c>
      <c r="B3507" s="13" t="s">
        <v>75</v>
      </c>
      <c r="C3507" s="13" t="s">
        <v>187</v>
      </c>
      <c r="D3507" s="13">
        <v>2016</v>
      </c>
      <c r="E3507" s="13">
        <v>2017</v>
      </c>
      <c r="F3507" s="13" t="s">
        <v>102</v>
      </c>
      <c r="G3507" s="86">
        <v>70164</v>
      </c>
      <c r="H3507" s="86">
        <v>162848</v>
      </c>
      <c r="I3507" s="45">
        <v>412083</v>
      </c>
      <c r="J3507" s="25">
        <v>0.98350515463917521</v>
      </c>
      <c r="K3507" s="25">
        <v>0.92874396135265702</v>
      </c>
      <c r="L3507" s="25">
        <v>0.33300000000000002</v>
      </c>
      <c r="M3507" s="25">
        <v>3.1399999999999997E-2</v>
      </c>
    </row>
    <row r="3508" spans="1:13">
      <c r="A3508" s="82" t="s">
        <v>128</v>
      </c>
      <c r="B3508" s="13" t="s">
        <v>75</v>
      </c>
      <c r="C3508" s="13" t="s">
        <v>187</v>
      </c>
      <c r="D3508" s="13">
        <v>2016</v>
      </c>
      <c r="E3508" s="13">
        <v>2017</v>
      </c>
      <c r="F3508" s="13" t="s">
        <v>102</v>
      </c>
      <c r="G3508" s="86">
        <v>10669</v>
      </c>
      <c r="H3508" s="86">
        <v>24215</v>
      </c>
      <c r="I3508" s="45">
        <v>56826</v>
      </c>
      <c r="J3508" s="25">
        <v>0.99656946826758153</v>
      </c>
      <c r="K3508" s="25">
        <v>0.97631578947368425</v>
      </c>
      <c r="L3508" s="25">
        <v>0.308</v>
      </c>
      <c r="M3508" s="25">
        <v>9.6699999999999994E-2</v>
      </c>
    </row>
    <row r="3509" spans="1:13">
      <c r="A3509" s="82" t="s">
        <v>129</v>
      </c>
      <c r="B3509" s="13" t="s">
        <v>75</v>
      </c>
      <c r="C3509" s="13" t="s">
        <v>187</v>
      </c>
      <c r="D3509" s="13">
        <v>2016</v>
      </c>
      <c r="E3509" s="13">
        <v>2017</v>
      </c>
      <c r="F3509" s="13" t="s">
        <v>102</v>
      </c>
      <c r="G3509" s="86">
        <v>6561</v>
      </c>
      <c r="H3509" s="86">
        <v>12433</v>
      </c>
      <c r="I3509" s="45">
        <v>32023</v>
      </c>
      <c r="J3509" s="25">
        <v>0.94212218649517687</v>
      </c>
      <c r="K3509" s="25">
        <v>0.94711538461538458</v>
      </c>
      <c r="L3509" s="25">
        <v>0.308</v>
      </c>
      <c r="M3509" s="25">
        <v>9.6699999999999994E-2</v>
      </c>
    </row>
    <row r="3510" spans="1:13">
      <c r="A3510" s="82" t="s">
        <v>130</v>
      </c>
      <c r="B3510" s="13" t="s">
        <v>75</v>
      </c>
      <c r="C3510" s="13" t="s">
        <v>187</v>
      </c>
      <c r="D3510" s="13">
        <v>2016</v>
      </c>
      <c r="E3510" s="13">
        <v>2017</v>
      </c>
      <c r="F3510" s="13" t="s">
        <v>102</v>
      </c>
      <c r="G3510" s="86">
        <v>1594</v>
      </c>
      <c r="H3510" s="86">
        <v>3156</v>
      </c>
      <c r="I3510" s="45">
        <v>7901</v>
      </c>
      <c r="J3510" s="25">
        <v>0.82352941176470584</v>
      </c>
      <c r="K3510" s="25">
        <v>0.8928571428571429</v>
      </c>
      <c r="L3510" s="25">
        <v>0.308</v>
      </c>
      <c r="M3510" s="25">
        <v>9.6699999999999994E-2</v>
      </c>
    </row>
    <row r="3511" spans="1:13">
      <c r="A3511" s="82" t="s">
        <v>131</v>
      </c>
      <c r="B3511" s="13" t="s">
        <v>76</v>
      </c>
      <c r="C3511" s="13" t="s">
        <v>187</v>
      </c>
      <c r="D3511" s="13">
        <v>2016</v>
      </c>
      <c r="E3511" s="13">
        <v>2017</v>
      </c>
      <c r="F3511" s="13" t="s">
        <v>102</v>
      </c>
      <c r="G3511" s="86">
        <v>549658</v>
      </c>
      <c r="H3511" s="86">
        <v>1124458</v>
      </c>
      <c r="I3511" s="45">
        <v>4024449</v>
      </c>
      <c r="J3511" s="25">
        <v>0.978766118446452</v>
      </c>
      <c r="K3511" s="25">
        <v>0.88238352069660142</v>
      </c>
      <c r="L3511" s="25">
        <v>0.49199999999999999</v>
      </c>
      <c r="M3511" s="25">
        <v>0.15490000000000001</v>
      </c>
    </row>
    <row r="3512" spans="1:13">
      <c r="A3512" s="82" t="s">
        <v>132</v>
      </c>
      <c r="B3512" s="13" t="s">
        <v>75</v>
      </c>
      <c r="C3512" s="13" t="s">
        <v>187</v>
      </c>
      <c r="D3512" s="13">
        <v>2016</v>
      </c>
      <c r="E3512" s="13">
        <v>2017</v>
      </c>
      <c r="F3512" s="13" t="s">
        <v>102</v>
      </c>
      <c r="G3512" s="86">
        <v>11713</v>
      </c>
      <c r="H3512" s="86">
        <v>28483</v>
      </c>
      <c r="I3512" s="45">
        <v>70282</v>
      </c>
      <c r="J3512" s="25">
        <v>0.97879858657243812</v>
      </c>
      <c r="K3512" s="25">
        <v>0.95156695156695159</v>
      </c>
      <c r="L3512" s="25">
        <v>0.308</v>
      </c>
      <c r="M3512" s="25">
        <v>9.6699999999999994E-2</v>
      </c>
    </row>
    <row r="3513" spans="1:13">
      <c r="A3513" s="82" t="s">
        <v>133</v>
      </c>
      <c r="B3513" s="13" t="s">
        <v>75</v>
      </c>
      <c r="C3513" s="13" t="s">
        <v>187</v>
      </c>
      <c r="D3513" s="13">
        <v>2016</v>
      </c>
      <c r="E3513" s="13">
        <v>2017</v>
      </c>
      <c r="F3513" s="13" t="s">
        <v>102</v>
      </c>
      <c r="G3513" s="86">
        <v>6152</v>
      </c>
      <c r="H3513" s="86">
        <v>10167</v>
      </c>
      <c r="I3513" s="45">
        <v>46158</v>
      </c>
      <c r="J3513" s="25">
        <v>0.98257839721254359</v>
      </c>
      <c r="K3513" s="25">
        <v>0.9027027027027027</v>
      </c>
      <c r="L3513" s="25">
        <v>0.308</v>
      </c>
      <c r="M3513" s="25">
        <v>9.6699999999999994E-2</v>
      </c>
    </row>
    <row r="3514" spans="1:13">
      <c r="A3514" s="82" t="s">
        <v>134</v>
      </c>
      <c r="B3514" s="13" t="s">
        <v>75</v>
      </c>
      <c r="C3514" s="13" t="s">
        <v>187</v>
      </c>
      <c r="D3514" s="13">
        <v>2016</v>
      </c>
      <c r="E3514" s="13">
        <v>2017</v>
      </c>
      <c r="F3514" s="13" t="s">
        <v>102</v>
      </c>
      <c r="G3514" s="86">
        <v>1026</v>
      </c>
      <c r="H3514" s="86">
        <v>1898</v>
      </c>
      <c r="I3514" s="45">
        <v>4802</v>
      </c>
      <c r="J3514" s="25">
        <v>0.97727272727272729</v>
      </c>
      <c r="K3514" s="25">
        <v>0.57499999999999996</v>
      </c>
      <c r="L3514" s="25">
        <v>0.308</v>
      </c>
      <c r="M3514" s="25">
        <v>9.6699999999999994E-2</v>
      </c>
    </row>
    <row r="3515" spans="1:13">
      <c r="A3515" s="82" t="s">
        <v>135</v>
      </c>
      <c r="B3515" s="13" t="s">
        <v>75</v>
      </c>
      <c r="C3515" s="13" t="s">
        <v>187</v>
      </c>
      <c r="D3515" s="13">
        <v>2016</v>
      </c>
      <c r="E3515" s="13">
        <v>2017</v>
      </c>
      <c r="F3515" s="13" t="s">
        <v>102</v>
      </c>
      <c r="G3515" s="86">
        <v>6494</v>
      </c>
      <c r="H3515" s="86">
        <v>12124</v>
      </c>
      <c r="I3515" s="45">
        <v>40899</v>
      </c>
      <c r="J3515" s="25">
        <v>0.93123209169054444</v>
      </c>
      <c r="K3515" s="25">
        <v>0.97489539748953979</v>
      </c>
      <c r="L3515" s="25">
        <v>0.308</v>
      </c>
      <c r="M3515" s="25">
        <v>9.6699999999999994E-2</v>
      </c>
    </row>
    <row r="3516" spans="1:13">
      <c r="A3516" s="82" t="s">
        <v>136</v>
      </c>
      <c r="B3516" s="13" t="s">
        <v>75</v>
      </c>
      <c r="C3516" s="13" t="s">
        <v>187</v>
      </c>
      <c r="D3516" s="13">
        <v>2016</v>
      </c>
      <c r="E3516" s="13">
        <v>2017</v>
      </c>
      <c r="F3516" s="13" t="s">
        <v>102</v>
      </c>
      <c r="G3516" s="86">
        <v>23731</v>
      </c>
      <c r="H3516" s="86">
        <v>54914</v>
      </c>
      <c r="I3516" s="45">
        <v>139746</v>
      </c>
      <c r="J3516" s="25">
        <v>0.93320039880358929</v>
      </c>
      <c r="K3516" s="25">
        <v>0.96226415094339623</v>
      </c>
      <c r="L3516" s="25">
        <v>0</v>
      </c>
      <c r="M3516" s="25">
        <v>2.8899999999999999E-2</v>
      </c>
    </row>
    <row r="3517" spans="1:13">
      <c r="A3517" s="82" t="s">
        <v>137</v>
      </c>
      <c r="B3517" s="13" t="s">
        <v>75</v>
      </c>
      <c r="C3517" s="13" t="s">
        <v>187</v>
      </c>
      <c r="D3517" s="13">
        <v>2016</v>
      </c>
      <c r="E3517" s="13">
        <v>2017</v>
      </c>
      <c r="F3517" s="13" t="s">
        <v>102</v>
      </c>
      <c r="G3517" s="86">
        <v>532</v>
      </c>
      <c r="H3517" s="86">
        <v>1102</v>
      </c>
      <c r="I3517" s="45">
        <v>3224</v>
      </c>
      <c r="J3517" s="25">
        <v>0.96296296296296302</v>
      </c>
      <c r="K3517" s="25">
        <v>1</v>
      </c>
      <c r="L3517" s="25">
        <v>0.308</v>
      </c>
      <c r="M3517" s="25">
        <v>9.6699999999999994E-2</v>
      </c>
    </row>
    <row r="3518" spans="1:13">
      <c r="A3518" s="82" t="s">
        <v>138</v>
      </c>
      <c r="B3518" s="13" t="s">
        <v>75</v>
      </c>
      <c r="C3518" s="13" t="s">
        <v>187</v>
      </c>
      <c r="D3518" s="13">
        <v>2016</v>
      </c>
      <c r="E3518" s="13">
        <v>2017</v>
      </c>
      <c r="F3518" s="13" t="s">
        <v>102</v>
      </c>
      <c r="G3518" s="86">
        <v>452</v>
      </c>
      <c r="H3518" s="86">
        <v>779</v>
      </c>
      <c r="I3518" s="45">
        <v>3820</v>
      </c>
      <c r="J3518" s="25">
        <v>1</v>
      </c>
      <c r="K3518" s="25">
        <v>0.91304347826086951</v>
      </c>
      <c r="L3518" s="25">
        <v>0.308</v>
      </c>
      <c r="M3518" s="25">
        <v>9.6699999999999994E-2</v>
      </c>
    </row>
    <row r="3519" spans="1:13">
      <c r="A3519" s="82" t="s">
        <v>139</v>
      </c>
      <c r="B3519" s="13" t="s">
        <v>75</v>
      </c>
      <c r="C3519" s="13" t="s">
        <v>187</v>
      </c>
      <c r="D3519" s="13">
        <v>2016</v>
      </c>
      <c r="E3519" s="13">
        <v>2017</v>
      </c>
      <c r="F3519" s="13" t="s">
        <v>102</v>
      </c>
      <c r="G3519" s="86">
        <v>20485</v>
      </c>
      <c r="H3519" s="86">
        <v>44912</v>
      </c>
      <c r="I3519" s="45">
        <v>183971</v>
      </c>
      <c r="J3519" s="25">
        <v>0.99828962371721774</v>
      </c>
      <c r="K3519" s="25">
        <v>0.93064312736443888</v>
      </c>
      <c r="L3519" s="25">
        <v>0</v>
      </c>
      <c r="M3519" s="25">
        <v>2.6800000000000001E-2</v>
      </c>
    </row>
    <row r="3520" spans="1:13">
      <c r="A3520" s="82" t="s">
        <v>140</v>
      </c>
      <c r="B3520" s="13" t="s">
        <v>75</v>
      </c>
      <c r="C3520" s="13" t="s">
        <v>187</v>
      </c>
      <c r="D3520" s="13">
        <v>2016</v>
      </c>
      <c r="E3520" s="13">
        <v>2017</v>
      </c>
      <c r="F3520" s="13" t="s">
        <v>102</v>
      </c>
      <c r="G3520" s="86">
        <v>3409</v>
      </c>
      <c r="H3520" s="86">
        <v>6936</v>
      </c>
      <c r="I3520" s="45">
        <v>32992</v>
      </c>
      <c r="J3520" s="25">
        <v>0.97222222222222221</v>
      </c>
      <c r="K3520" s="25">
        <v>0.94047619047619047</v>
      </c>
      <c r="L3520" s="25">
        <v>0.308</v>
      </c>
      <c r="M3520" s="25">
        <v>9.6699999999999994E-2</v>
      </c>
    </row>
    <row r="3521" spans="1:13">
      <c r="A3521" s="82" t="s">
        <v>141</v>
      </c>
      <c r="B3521" s="13" t="s">
        <v>75</v>
      </c>
      <c r="C3521" s="13" t="s">
        <v>187</v>
      </c>
      <c r="D3521" s="13">
        <v>2016</v>
      </c>
      <c r="E3521" s="13">
        <v>2017</v>
      </c>
      <c r="F3521" s="13" t="s">
        <v>102</v>
      </c>
      <c r="G3521" s="86">
        <v>4338</v>
      </c>
      <c r="H3521" s="86">
        <v>7509</v>
      </c>
      <c r="I3521" s="45">
        <v>25314</v>
      </c>
      <c r="J3521" s="25">
        <v>0.89565217391304353</v>
      </c>
      <c r="K3521" s="25">
        <v>0.81132075471698117</v>
      </c>
      <c r="L3521" s="25">
        <v>0.308</v>
      </c>
      <c r="M3521" s="25">
        <v>9.6699999999999994E-2</v>
      </c>
    </row>
    <row r="3522" spans="1:13">
      <c r="A3522" s="82" t="s">
        <v>142</v>
      </c>
      <c r="B3522" s="13" t="s">
        <v>74</v>
      </c>
      <c r="C3522" s="13" t="s">
        <v>187</v>
      </c>
      <c r="D3522" s="13">
        <v>2016</v>
      </c>
      <c r="E3522" s="13">
        <v>2017</v>
      </c>
      <c r="F3522" s="13" t="s">
        <v>102</v>
      </c>
      <c r="G3522" s="86">
        <v>121757</v>
      </c>
      <c r="H3522" s="86">
        <v>249747</v>
      </c>
      <c r="I3522" s="45">
        <v>911836</v>
      </c>
      <c r="J3522" s="25">
        <v>0.98923786514386114</v>
      </c>
      <c r="K3522" s="25">
        <v>0.99356568364611264</v>
      </c>
      <c r="L3522" s="25">
        <v>0.44400000000000001</v>
      </c>
      <c r="M3522" s="25">
        <v>7.3099999999999998E-2</v>
      </c>
    </row>
    <row r="3523" spans="1:13">
      <c r="A3523" s="82" t="s">
        <v>143</v>
      </c>
      <c r="B3523" s="13" t="s">
        <v>74</v>
      </c>
      <c r="C3523" s="13" t="s">
        <v>187</v>
      </c>
      <c r="D3523" s="13">
        <v>2016</v>
      </c>
      <c r="E3523" s="13">
        <v>2017</v>
      </c>
      <c r="F3523" s="13" t="s">
        <v>102</v>
      </c>
      <c r="G3523" s="86">
        <v>9120</v>
      </c>
      <c r="H3523" s="86">
        <v>17269</v>
      </c>
      <c r="I3523" s="45">
        <v>63786</v>
      </c>
      <c r="J3523" s="25">
        <v>1</v>
      </c>
      <c r="K3523" s="25">
        <v>0.91082802547770703</v>
      </c>
      <c r="L3523" s="25">
        <v>0.308</v>
      </c>
      <c r="M3523" s="25">
        <v>9.6699999999999994E-2</v>
      </c>
    </row>
    <row r="3524" spans="1:13">
      <c r="A3524" s="82" t="s">
        <v>144</v>
      </c>
      <c r="B3524" s="13" t="s">
        <v>75</v>
      </c>
      <c r="C3524" s="13" t="s">
        <v>187</v>
      </c>
      <c r="D3524" s="13">
        <v>2016</v>
      </c>
      <c r="E3524" s="13">
        <v>2017</v>
      </c>
      <c r="F3524" s="13" t="s">
        <v>102</v>
      </c>
      <c r="G3524" s="86">
        <v>1137</v>
      </c>
      <c r="H3524" s="86">
        <v>2084</v>
      </c>
      <c r="I3524" s="45">
        <v>6248</v>
      </c>
      <c r="J3524" s="25">
        <v>0.98333333333333328</v>
      </c>
      <c r="K3524" s="25">
        <v>0.85</v>
      </c>
      <c r="L3524" s="25">
        <v>0.308</v>
      </c>
      <c r="M3524" s="25">
        <v>9.6699999999999994E-2</v>
      </c>
    </row>
    <row r="3525" spans="1:13">
      <c r="A3525" s="82" t="s">
        <v>145</v>
      </c>
      <c r="B3525" s="13" t="s">
        <v>75</v>
      </c>
      <c r="C3525" s="13" t="s">
        <v>187</v>
      </c>
      <c r="D3525" s="13">
        <v>2016</v>
      </c>
      <c r="E3525" s="13">
        <v>2017</v>
      </c>
      <c r="F3525" s="13" t="s">
        <v>102</v>
      </c>
      <c r="G3525" s="86">
        <v>127953</v>
      </c>
      <c r="H3525" s="86">
        <v>284468</v>
      </c>
      <c r="I3525" s="45">
        <v>847305</v>
      </c>
      <c r="J3525" s="25">
        <v>0.99672300793377022</v>
      </c>
      <c r="K3525" s="25">
        <v>0.95070070070070067</v>
      </c>
      <c r="L3525" s="25">
        <v>0.375</v>
      </c>
      <c r="M3525" s="25">
        <v>4.4200000000000003E-2</v>
      </c>
    </row>
    <row r="3526" spans="1:13">
      <c r="A3526" s="82" t="s">
        <v>146</v>
      </c>
      <c r="B3526" s="13" t="s">
        <v>74</v>
      </c>
      <c r="C3526" s="13" t="s">
        <v>187</v>
      </c>
      <c r="D3526" s="13">
        <v>2016</v>
      </c>
      <c r="E3526" s="13">
        <v>2017</v>
      </c>
      <c r="F3526" s="13" t="s">
        <v>102</v>
      </c>
      <c r="G3526" s="86">
        <v>100229</v>
      </c>
      <c r="H3526" s="86">
        <v>210740</v>
      </c>
      <c r="I3526" s="45">
        <v>560039</v>
      </c>
      <c r="J3526" s="25">
        <v>0.99071207430340558</v>
      </c>
      <c r="K3526" s="25">
        <v>0.98664343786295006</v>
      </c>
      <c r="L3526" s="25">
        <v>0.111</v>
      </c>
      <c r="M3526" s="25">
        <v>4.0099999999999997E-2</v>
      </c>
    </row>
    <row r="3527" spans="1:13">
      <c r="A3527" s="82" t="s">
        <v>147</v>
      </c>
      <c r="B3527" s="13" t="s">
        <v>75</v>
      </c>
      <c r="C3527" s="13" t="s">
        <v>187</v>
      </c>
      <c r="D3527" s="13">
        <v>2016</v>
      </c>
      <c r="E3527" s="13">
        <v>2017</v>
      </c>
      <c r="F3527" s="13" t="s">
        <v>102</v>
      </c>
      <c r="G3527" s="86">
        <v>2363</v>
      </c>
      <c r="H3527" s="86">
        <v>5247</v>
      </c>
      <c r="I3527" s="45">
        <v>18918</v>
      </c>
      <c r="J3527" s="25">
        <v>0.92592592592592593</v>
      </c>
      <c r="K3527" s="25">
        <v>0.92063492063492058</v>
      </c>
      <c r="L3527" s="25">
        <v>0.308</v>
      </c>
      <c r="M3527" s="25">
        <v>9.6699999999999994E-2</v>
      </c>
    </row>
    <row r="3528" spans="1:13">
      <c r="A3528" s="82" t="s">
        <v>148</v>
      </c>
      <c r="B3528" s="13" t="s">
        <v>75</v>
      </c>
      <c r="C3528" s="13" t="s">
        <v>187</v>
      </c>
      <c r="D3528" s="13">
        <v>2016</v>
      </c>
      <c r="E3528" s="13">
        <v>2017</v>
      </c>
      <c r="F3528" s="13" t="s">
        <v>102</v>
      </c>
      <c r="G3528" s="86">
        <v>174900</v>
      </c>
      <c r="H3528" s="86">
        <v>382666</v>
      </c>
      <c r="I3528" s="45">
        <v>885146</v>
      </c>
      <c r="J3528" s="25">
        <v>0.99445733436452699</v>
      </c>
      <c r="K3528" s="25">
        <v>0.94752567693744161</v>
      </c>
      <c r="L3528" s="25">
        <v>0.3</v>
      </c>
      <c r="M3528" s="25">
        <v>1.23E-2</v>
      </c>
    </row>
    <row r="3529" spans="1:13">
      <c r="A3529" s="82" t="s">
        <v>149</v>
      </c>
      <c r="B3529" s="13" t="s">
        <v>74</v>
      </c>
      <c r="C3529" s="13" t="s">
        <v>187</v>
      </c>
      <c r="D3529" s="13">
        <v>2016</v>
      </c>
      <c r="E3529" s="13">
        <v>2017</v>
      </c>
      <c r="F3529" s="13" t="s">
        <v>102</v>
      </c>
      <c r="G3529" s="86">
        <v>139632</v>
      </c>
      <c r="H3529" s="86">
        <v>282845</v>
      </c>
      <c r="I3529" s="45">
        <v>909719</v>
      </c>
      <c r="J3529" s="25">
        <v>0.9782682512733446</v>
      </c>
      <c r="K3529" s="25">
        <v>0.98278622898318657</v>
      </c>
      <c r="L3529" s="25">
        <v>0.61499999999999999</v>
      </c>
      <c r="M3529" s="25">
        <v>2.1899999999999999E-2</v>
      </c>
    </row>
    <row r="3530" spans="1:13">
      <c r="A3530" s="82" t="s">
        <v>150</v>
      </c>
      <c r="B3530" s="13" t="s">
        <v>74</v>
      </c>
      <c r="C3530" s="13" t="s">
        <v>187</v>
      </c>
      <c r="D3530" s="13">
        <v>2016</v>
      </c>
      <c r="E3530" s="13">
        <v>2017</v>
      </c>
      <c r="F3530" s="13" t="s">
        <v>102</v>
      </c>
      <c r="G3530" s="86">
        <v>34616</v>
      </c>
      <c r="H3530" s="86">
        <v>52708</v>
      </c>
      <c r="I3530" s="45">
        <v>224677</v>
      </c>
      <c r="J3530" s="25">
        <v>0.98486932599724897</v>
      </c>
      <c r="K3530" s="25">
        <v>0.94893617021276599</v>
      </c>
      <c r="L3530" s="25">
        <v>0.5</v>
      </c>
      <c r="M3530" s="25">
        <v>7.9200000000000007E-2</v>
      </c>
    </row>
    <row r="3531" spans="1:13">
      <c r="A3531" s="82" t="s">
        <v>151</v>
      </c>
      <c r="B3531" s="13" t="s">
        <v>75</v>
      </c>
      <c r="C3531" s="13" t="s">
        <v>187</v>
      </c>
      <c r="D3531" s="13">
        <v>2016</v>
      </c>
      <c r="E3531" s="13">
        <v>2017</v>
      </c>
      <c r="F3531" s="13" t="s">
        <v>102</v>
      </c>
      <c r="G3531" s="86">
        <v>50193</v>
      </c>
      <c r="H3531" s="86">
        <v>112537</v>
      </c>
      <c r="I3531" s="45">
        <v>301098</v>
      </c>
      <c r="J3531" s="25">
        <v>0.96568109820485748</v>
      </c>
      <c r="K3531" s="25">
        <v>0.91428571428571426</v>
      </c>
      <c r="L3531" s="25">
        <v>0</v>
      </c>
      <c r="M3531" s="25">
        <v>2.87E-2</v>
      </c>
    </row>
    <row r="3532" spans="1:13">
      <c r="A3532" s="82" t="s">
        <v>152</v>
      </c>
      <c r="B3532" s="13" t="s">
        <v>74</v>
      </c>
      <c r="C3532" s="13" t="s">
        <v>187</v>
      </c>
      <c r="D3532" s="13">
        <v>2016</v>
      </c>
      <c r="E3532" s="13">
        <v>2017</v>
      </c>
      <c r="F3532" s="13" t="s">
        <v>102</v>
      </c>
      <c r="G3532" s="86">
        <v>9681</v>
      </c>
      <c r="H3532" s="86">
        <v>17549</v>
      </c>
      <c r="I3532" s="45">
        <v>62133</v>
      </c>
      <c r="J3532" s="25">
        <v>0.98097826086956519</v>
      </c>
      <c r="K3532" s="25">
        <v>0.98395721925133695</v>
      </c>
      <c r="L3532" s="25">
        <v>0.308</v>
      </c>
      <c r="M3532" s="25">
        <v>9.6699999999999994E-2</v>
      </c>
    </row>
    <row r="3533" spans="1:13">
      <c r="A3533" s="82" t="s">
        <v>153</v>
      </c>
      <c r="B3533" s="13" t="s">
        <v>74</v>
      </c>
      <c r="C3533" s="13" t="s">
        <v>187</v>
      </c>
      <c r="D3533" s="13">
        <v>2016</v>
      </c>
      <c r="E3533" s="13">
        <v>2017</v>
      </c>
      <c r="F3533" s="13" t="s">
        <v>102</v>
      </c>
      <c r="G3533" s="86">
        <v>14534</v>
      </c>
      <c r="H3533" s="86">
        <v>28260</v>
      </c>
      <c r="I3533" s="45">
        <v>155437</v>
      </c>
      <c r="J3533" s="25">
        <v>0.96816479400749067</v>
      </c>
      <c r="K3533" s="25">
        <v>0.90273556231003038</v>
      </c>
      <c r="L3533" s="25">
        <v>0.308</v>
      </c>
      <c r="M3533" s="25">
        <v>9.6699999999999994E-2</v>
      </c>
    </row>
    <row r="3534" spans="1:13">
      <c r="A3534" s="82" t="s">
        <v>154</v>
      </c>
      <c r="B3534" s="13" t="s">
        <v>74</v>
      </c>
      <c r="C3534" s="13" t="s">
        <v>187</v>
      </c>
      <c r="D3534" s="13">
        <v>2016</v>
      </c>
      <c r="E3534" s="13">
        <v>2017</v>
      </c>
      <c r="F3534" s="13" t="s">
        <v>102</v>
      </c>
      <c r="G3534" s="86">
        <v>18073</v>
      </c>
      <c r="H3534" s="86">
        <v>37268</v>
      </c>
      <c r="I3534" s="45">
        <v>147092</v>
      </c>
      <c r="J3534" s="25">
        <v>0.91360294117647056</v>
      </c>
      <c r="K3534" s="25">
        <v>0.87272727272727268</v>
      </c>
      <c r="L3534" s="25">
        <v>0.308</v>
      </c>
      <c r="M3534" s="25">
        <v>9.6699999999999994E-2</v>
      </c>
    </row>
    <row r="3535" spans="1:13">
      <c r="A3535" s="82" t="s">
        <v>155</v>
      </c>
      <c r="B3535" s="13" t="s">
        <v>74</v>
      </c>
      <c r="C3535" s="13" t="s">
        <v>187</v>
      </c>
      <c r="D3535" s="13">
        <v>2016</v>
      </c>
      <c r="E3535" s="13">
        <v>2017</v>
      </c>
      <c r="F3535" s="13" t="s">
        <v>102</v>
      </c>
      <c r="G3535" s="86">
        <v>50962</v>
      </c>
      <c r="H3535" s="86">
        <v>100149</v>
      </c>
      <c r="I3535" s="45">
        <v>446346</v>
      </c>
      <c r="J3535" s="25">
        <v>0.99191542288557211</v>
      </c>
      <c r="K3535" s="25">
        <v>0.9386363636363636</v>
      </c>
      <c r="L3535" s="25">
        <v>0.66700000000000004</v>
      </c>
      <c r="M3535" s="25">
        <v>4.53E-2</v>
      </c>
    </row>
    <row r="3536" spans="1:13">
      <c r="A3536" s="82" t="s">
        <v>156</v>
      </c>
      <c r="B3536" s="13" t="s">
        <v>74</v>
      </c>
      <c r="C3536" s="13" t="s">
        <v>187</v>
      </c>
      <c r="D3536" s="13">
        <v>2016</v>
      </c>
      <c r="E3536" s="13">
        <v>2017</v>
      </c>
      <c r="F3536" s="13" t="s">
        <v>102</v>
      </c>
      <c r="G3536" s="86">
        <v>14267</v>
      </c>
      <c r="H3536" s="86">
        <v>25866</v>
      </c>
      <c r="I3536" s="45">
        <v>79601</v>
      </c>
      <c r="J3536" s="25">
        <v>0.9668587896253602</v>
      </c>
      <c r="K3536" s="25">
        <v>0.96875</v>
      </c>
      <c r="L3536" s="25">
        <v>0.308</v>
      </c>
      <c r="M3536" s="25">
        <v>9.6699999999999994E-2</v>
      </c>
    </row>
    <row r="3537" spans="1:13">
      <c r="A3537" s="82" t="s">
        <v>157</v>
      </c>
      <c r="B3537" s="13" t="s">
        <v>75</v>
      </c>
      <c r="C3537" s="13" t="s">
        <v>187</v>
      </c>
      <c r="D3537" s="13">
        <v>2016</v>
      </c>
      <c r="E3537" s="13">
        <v>2017</v>
      </c>
      <c r="F3537" s="13" t="s">
        <v>102</v>
      </c>
      <c r="G3537" s="86">
        <v>12823</v>
      </c>
      <c r="H3537" s="86">
        <v>24143</v>
      </c>
      <c r="I3537" s="45">
        <v>64464</v>
      </c>
      <c r="J3537" s="25">
        <v>0.95673076923076927</v>
      </c>
      <c r="K3537" s="25">
        <v>0.96897374701670647</v>
      </c>
      <c r="L3537" s="25">
        <v>0.308</v>
      </c>
      <c r="M3537" s="25">
        <v>9.6699999999999994E-2</v>
      </c>
    </row>
    <row r="3538" spans="1:13">
      <c r="A3538" s="82" t="s">
        <v>158</v>
      </c>
      <c r="B3538" s="13" t="s">
        <v>75</v>
      </c>
      <c r="C3538" s="13" t="s">
        <v>187</v>
      </c>
      <c r="D3538" s="13">
        <v>2016</v>
      </c>
      <c r="E3538" s="13">
        <v>2017</v>
      </c>
      <c r="F3538" s="13" t="s">
        <v>102</v>
      </c>
      <c r="G3538" s="86">
        <v>158</v>
      </c>
      <c r="H3538" s="86">
        <v>270</v>
      </c>
      <c r="I3538" s="45">
        <v>823</v>
      </c>
      <c r="J3538" s="25">
        <v>1</v>
      </c>
      <c r="K3538" s="25">
        <v>1</v>
      </c>
      <c r="L3538" s="25">
        <v>0.308</v>
      </c>
      <c r="M3538" s="25">
        <v>9.6699999999999994E-2</v>
      </c>
    </row>
    <row r="3539" spans="1:13">
      <c r="A3539" s="82" t="s">
        <v>159</v>
      </c>
      <c r="B3539" s="13" t="s">
        <v>75</v>
      </c>
      <c r="C3539" s="13" t="s">
        <v>187</v>
      </c>
      <c r="D3539" s="13">
        <v>2016</v>
      </c>
      <c r="E3539" s="13">
        <v>2017</v>
      </c>
      <c r="F3539" s="13" t="s">
        <v>102</v>
      </c>
      <c r="G3539" s="86">
        <v>3093</v>
      </c>
      <c r="H3539" s="86">
        <v>6465</v>
      </c>
      <c r="I3539" s="45">
        <v>18831</v>
      </c>
      <c r="J3539" s="25">
        <v>0.87407407407407411</v>
      </c>
      <c r="K3539" s="25">
        <v>0.810126582278481</v>
      </c>
      <c r="L3539" s="25">
        <v>0.308</v>
      </c>
      <c r="M3539" s="25">
        <v>9.6699999999999994E-2</v>
      </c>
    </row>
    <row r="3540" spans="1:13">
      <c r="A3540" s="82" t="s">
        <v>160</v>
      </c>
      <c r="B3540" s="13" t="s">
        <v>74</v>
      </c>
      <c r="C3540" s="13" t="s">
        <v>187</v>
      </c>
      <c r="D3540" s="13">
        <v>2016</v>
      </c>
      <c r="E3540" s="13">
        <v>2017</v>
      </c>
      <c r="F3540" s="13" t="s">
        <v>102</v>
      </c>
      <c r="G3540" s="86">
        <v>21756</v>
      </c>
      <c r="H3540" s="86">
        <v>41179</v>
      </c>
      <c r="I3540" s="45">
        <v>124562</v>
      </c>
      <c r="J3540" s="25">
        <v>0.96383866481223923</v>
      </c>
      <c r="K3540" s="25">
        <v>0.97790055248618779</v>
      </c>
      <c r="L3540" s="25">
        <v>0.5</v>
      </c>
      <c r="M3540" s="25">
        <v>5.3E-3</v>
      </c>
    </row>
    <row r="3541" spans="1:13">
      <c r="A3541" s="82" t="s">
        <v>161</v>
      </c>
      <c r="B3541" s="13" t="s">
        <v>74</v>
      </c>
      <c r="C3541" s="13" t="s">
        <v>187</v>
      </c>
      <c r="D3541" s="13">
        <v>2016</v>
      </c>
      <c r="E3541" s="13">
        <v>2017</v>
      </c>
      <c r="F3541" s="13" t="s">
        <v>102</v>
      </c>
      <c r="G3541" s="86">
        <v>17998</v>
      </c>
      <c r="H3541" s="86">
        <v>31995</v>
      </c>
      <c r="I3541" s="45">
        <v>128547</v>
      </c>
      <c r="J3541" s="25">
        <v>0.95696202531645569</v>
      </c>
      <c r="K3541" s="25">
        <v>0.56643356643356646</v>
      </c>
      <c r="L3541" s="25">
        <v>0.308</v>
      </c>
      <c r="M3541" s="25">
        <v>9.6699999999999994E-2</v>
      </c>
    </row>
    <row r="3542" spans="1:13">
      <c r="A3542" s="82" t="s">
        <v>162</v>
      </c>
      <c r="B3542" s="13" t="s">
        <v>75</v>
      </c>
      <c r="C3542" s="13" t="s">
        <v>187</v>
      </c>
      <c r="D3542" s="13">
        <v>2016</v>
      </c>
      <c r="E3542" s="13">
        <v>2017</v>
      </c>
      <c r="F3542" s="13" t="s">
        <v>102</v>
      </c>
      <c r="G3542" s="86">
        <v>40920</v>
      </c>
      <c r="H3542" s="86">
        <v>85844</v>
      </c>
      <c r="I3542" s="45">
        <v>246409</v>
      </c>
      <c r="J3542" s="25">
        <v>0.97810218978102192</v>
      </c>
      <c r="K3542" s="25">
        <v>0.92654028436018954</v>
      </c>
      <c r="L3542" s="25">
        <v>0.66700000000000004</v>
      </c>
      <c r="M3542" s="25">
        <v>3.39E-2</v>
      </c>
    </row>
    <row r="3543" spans="1:13">
      <c r="A3543" s="82" t="s">
        <v>163</v>
      </c>
      <c r="B3543" s="13" t="s">
        <v>75</v>
      </c>
      <c r="C3543" s="13" t="s">
        <v>187</v>
      </c>
      <c r="D3543" s="13">
        <v>2016</v>
      </c>
      <c r="E3543" s="13">
        <v>2017</v>
      </c>
      <c r="F3543" s="13" t="s">
        <v>102</v>
      </c>
      <c r="G3543" s="86">
        <v>5570</v>
      </c>
      <c r="H3543" s="86">
        <v>12709</v>
      </c>
      <c r="I3543" s="45">
        <v>42105</v>
      </c>
      <c r="J3543" s="25">
        <v>0.98523985239852396</v>
      </c>
      <c r="K3543" s="25">
        <v>0.94711538461538458</v>
      </c>
      <c r="L3543" s="25">
        <v>0.308</v>
      </c>
      <c r="M3543" s="25">
        <v>9.6699999999999994E-2</v>
      </c>
    </row>
    <row r="3544" spans="1:13">
      <c r="A3544" s="82" t="s">
        <v>164</v>
      </c>
      <c r="B3544" s="13" t="s">
        <v>75</v>
      </c>
      <c r="C3544" s="13" t="s">
        <v>187</v>
      </c>
      <c r="D3544" s="13">
        <v>2016</v>
      </c>
      <c r="E3544" s="13">
        <v>2017</v>
      </c>
      <c r="F3544" s="13" t="s">
        <v>102</v>
      </c>
      <c r="G3544" s="86">
        <v>4399</v>
      </c>
      <c r="H3544" s="86">
        <v>9465</v>
      </c>
      <c r="I3544" s="45">
        <v>27180</v>
      </c>
      <c r="J3544" s="25">
        <v>0.96059113300492616</v>
      </c>
      <c r="K3544" s="25">
        <v>0.94557823129251706</v>
      </c>
      <c r="L3544" s="25">
        <v>0.308</v>
      </c>
      <c r="M3544" s="25">
        <v>9.6699999999999994E-2</v>
      </c>
    </row>
    <row r="3545" spans="1:13">
      <c r="A3545" s="82" t="s">
        <v>165</v>
      </c>
      <c r="B3545" s="13" t="s">
        <v>75</v>
      </c>
      <c r="C3545" s="13" t="s">
        <v>187</v>
      </c>
      <c r="D3545" s="13">
        <v>2016</v>
      </c>
      <c r="E3545" s="13">
        <v>2017</v>
      </c>
      <c r="F3545" s="13" t="s">
        <v>102</v>
      </c>
      <c r="G3545" s="86">
        <v>1016</v>
      </c>
      <c r="H3545" s="86">
        <v>1753</v>
      </c>
      <c r="I3545" s="45">
        <v>5008</v>
      </c>
      <c r="J3545" s="25">
        <v>0.88157894736842102</v>
      </c>
      <c r="K3545" s="25">
        <v>0.5535714285714286</v>
      </c>
      <c r="L3545" s="25">
        <v>0.308</v>
      </c>
      <c r="M3545" s="25">
        <v>9.6699999999999994E-2</v>
      </c>
    </row>
    <row r="3546" spans="1:13">
      <c r="A3546" s="82" t="s">
        <v>166</v>
      </c>
      <c r="B3546" s="13" t="s">
        <v>74</v>
      </c>
      <c r="C3546" s="13" t="s">
        <v>187</v>
      </c>
      <c r="D3546" s="13">
        <v>2016</v>
      </c>
      <c r="E3546" s="13">
        <v>2017</v>
      </c>
      <c r="F3546" s="13" t="s">
        <v>102</v>
      </c>
      <c r="G3546" s="86">
        <v>51619</v>
      </c>
      <c r="H3546" s="86">
        <v>119895</v>
      </c>
      <c r="I3546" s="45">
        <v>258417</v>
      </c>
      <c r="J3546" s="25">
        <v>0.93939393939393945</v>
      </c>
      <c r="K3546" s="25">
        <v>0.88694758478931146</v>
      </c>
      <c r="L3546" s="25">
        <v>0.25</v>
      </c>
      <c r="M3546" s="25">
        <v>1.49E-2</v>
      </c>
    </row>
    <row r="3547" spans="1:13">
      <c r="A3547" s="82" t="s">
        <v>167</v>
      </c>
      <c r="B3547" s="13" t="s">
        <v>75</v>
      </c>
      <c r="C3547" s="13" t="s">
        <v>187</v>
      </c>
      <c r="D3547" s="13">
        <v>2016</v>
      </c>
      <c r="E3547" s="13">
        <v>2017</v>
      </c>
      <c r="F3547" s="13" t="s">
        <v>102</v>
      </c>
      <c r="G3547" s="86">
        <v>3076</v>
      </c>
      <c r="H3547" s="86">
        <v>5382</v>
      </c>
      <c r="I3547" s="45">
        <v>14285</v>
      </c>
      <c r="J3547" s="25">
        <v>0.94488188976377951</v>
      </c>
      <c r="K3547" s="25">
        <v>0.94047619047619047</v>
      </c>
      <c r="L3547" s="25">
        <v>0.308</v>
      </c>
      <c r="M3547" s="25">
        <v>9.6699999999999994E-2</v>
      </c>
    </row>
    <row r="3548" spans="1:13">
      <c r="A3548" s="82" t="s">
        <v>168</v>
      </c>
      <c r="B3548" s="13" t="s">
        <v>74</v>
      </c>
      <c r="C3548" s="13" t="s">
        <v>187</v>
      </c>
      <c r="D3548" s="13">
        <v>2016</v>
      </c>
      <c r="E3548" s="13">
        <v>2017</v>
      </c>
      <c r="F3548" s="13" t="s">
        <v>102</v>
      </c>
      <c r="G3548" s="86">
        <v>36926</v>
      </c>
      <c r="H3548" s="86">
        <v>74230</v>
      </c>
      <c r="I3548" s="45">
        <v>240815</v>
      </c>
      <c r="J3548" s="25">
        <v>0.98341074983410748</v>
      </c>
      <c r="K3548" s="25">
        <v>0.97308781869688388</v>
      </c>
      <c r="L3548" s="25">
        <v>0</v>
      </c>
      <c r="M3548" s="25">
        <v>7.6899999999999996E-2</v>
      </c>
    </row>
    <row r="3549" spans="1:13">
      <c r="A3549" s="82" t="s">
        <v>169</v>
      </c>
      <c r="B3549" s="13" t="s">
        <v>74</v>
      </c>
      <c r="C3549" s="13" t="s">
        <v>187</v>
      </c>
      <c r="D3549" s="13">
        <v>2016</v>
      </c>
      <c r="E3549" s="13">
        <v>2017</v>
      </c>
      <c r="F3549" s="13" t="s">
        <v>102</v>
      </c>
      <c r="G3549" s="86">
        <v>10312</v>
      </c>
      <c r="H3549" s="86">
        <v>20165</v>
      </c>
      <c r="I3549" s="45">
        <v>59409</v>
      </c>
      <c r="J3549" s="25">
        <v>0.92342342342342343</v>
      </c>
      <c r="K3549" s="25">
        <v>0.95111111111111113</v>
      </c>
      <c r="L3549" s="25">
        <v>0.308</v>
      </c>
      <c r="M3549" s="25">
        <v>9.6699999999999994E-2</v>
      </c>
    </row>
    <row r="3550" spans="1:13">
      <c r="A3550" s="82" t="s">
        <v>170</v>
      </c>
      <c r="B3550" s="13" t="s">
        <v>75</v>
      </c>
      <c r="C3550" s="13" t="s">
        <v>187</v>
      </c>
      <c r="D3550" s="13">
        <v>2016</v>
      </c>
      <c r="E3550" s="13">
        <v>2017</v>
      </c>
      <c r="F3550" s="13" t="s">
        <v>102</v>
      </c>
      <c r="G3550" s="86">
        <v>6026</v>
      </c>
      <c r="H3550" s="86">
        <v>13006</v>
      </c>
      <c r="I3550" s="45">
        <v>32447</v>
      </c>
      <c r="J3550" s="25">
        <v>0.99625468164794007</v>
      </c>
      <c r="K3550" s="25">
        <v>0.9776785714285714</v>
      </c>
      <c r="L3550" s="25">
        <v>0.308</v>
      </c>
      <c r="M3550" s="25">
        <v>9.6699999999999994E-2</v>
      </c>
    </row>
    <row r="3551" spans="1:13">
      <c r="A3551" s="48" t="s">
        <v>276</v>
      </c>
      <c r="B3551" s="13" t="s">
        <v>66</v>
      </c>
      <c r="C3551" s="13" t="s">
        <v>188</v>
      </c>
      <c r="D3551" s="13">
        <v>2016</v>
      </c>
      <c r="E3551" s="13">
        <v>2017</v>
      </c>
      <c r="F3551" s="13" t="s">
        <v>102</v>
      </c>
      <c r="G3551" s="110"/>
      <c r="H3551" s="110"/>
      <c r="I3551" s="110"/>
      <c r="J3551" s="111"/>
      <c r="K3551" s="111"/>
      <c r="L3551" s="25">
        <v>0.254</v>
      </c>
      <c r="M3551" s="25">
        <v>5.3999999999999999E-2</v>
      </c>
    </row>
    <row r="3552" spans="1:13">
      <c r="A3552" s="48" t="s">
        <v>171</v>
      </c>
      <c r="B3552" s="13" t="s">
        <v>66</v>
      </c>
      <c r="C3552" s="13" t="s">
        <v>188</v>
      </c>
      <c r="D3552" s="13">
        <v>2016</v>
      </c>
      <c r="E3552" s="13">
        <v>2017</v>
      </c>
      <c r="F3552" s="13" t="s">
        <v>102</v>
      </c>
      <c r="G3552" s="86">
        <v>2040347</v>
      </c>
      <c r="H3552" s="86">
        <v>4241732</v>
      </c>
      <c r="I3552" s="45">
        <v>13531670</v>
      </c>
      <c r="J3552" s="25">
        <v>0.97813755216666476</v>
      </c>
      <c r="K3552" s="25">
        <v>0.93561119293078054</v>
      </c>
      <c r="L3552" s="25">
        <v>0.42699999999999999</v>
      </c>
      <c r="M3552" s="25">
        <v>7.0999999999999994E-2</v>
      </c>
    </row>
    <row r="3553" spans="1:13">
      <c r="A3553" s="48" t="s">
        <v>172</v>
      </c>
      <c r="B3553" s="13" t="s">
        <v>74</v>
      </c>
      <c r="C3553" s="13" t="s">
        <v>188</v>
      </c>
      <c r="D3553" s="13">
        <v>2016</v>
      </c>
      <c r="E3553" s="13">
        <v>2017</v>
      </c>
      <c r="F3553" s="13" t="s">
        <v>102</v>
      </c>
      <c r="G3553" s="86">
        <v>59072</v>
      </c>
      <c r="H3553" s="86">
        <v>113430</v>
      </c>
      <c r="I3553" s="45">
        <v>440726</v>
      </c>
      <c r="J3553" s="25">
        <v>0.99644760213143868</v>
      </c>
      <c r="K3553" s="25">
        <v>0.99695121951219512</v>
      </c>
      <c r="L3553" s="25">
        <v>0.66700000000000004</v>
      </c>
      <c r="M3553" s="25">
        <v>8.0600000000000005E-2</v>
      </c>
    </row>
    <row r="3554" spans="1:13">
      <c r="A3554" s="48" t="s">
        <v>173</v>
      </c>
      <c r="B3554" s="13" t="s">
        <v>75</v>
      </c>
      <c r="C3554" s="13" t="s">
        <v>188</v>
      </c>
      <c r="D3554" s="13">
        <v>2016</v>
      </c>
      <c r="E3554" s="13">
        <v>2017</v>
      </c>
      <c r="F3554" s="13" t="s">
        <v>102</v>
      </c>
      <c r="G3554" s="86">
        <v>90</v>
      </c>
      <c r="H3554" s="86">
        <v>148</v>
      </c>
      <c r="I3554" s="45">
        <v>348</v>
      </c>
      <c r="J3554" s="25">
        <v>1</v>
      </c>
      <c r="K3554" s="25">
        <v>0.5</v>
      </c>
      <c r="L3554" s="25">
        <v>0.35</v>
      </c>
      <c r="M3554" s="25">
        <v>6.5000000000000002E-2</v>
      </c>
    </row>
    <row r="3555" spans="1:13">
      <c r="A3555" s="48" t="s">
        <v>174</v>
      </c>
      <c r="B3555" s="13" t="s">
        <v>75</v>
      </c>
      <c r="C3555" s="13" t="s">
        <v>188</v>
      </c>
      <c r="D3555" s="13">
        <v>2016</v>
      </c>
      <c r="E3555" s="13">
        <v>2017</v>
      </c>
      <c r="F3555" s="13" t="s">
        <v>102</v>
      </c>
      <c r="G3555" s="86">
        <v>1720</v>
      </c>
      <c r="H3555" s="86">
        <v>3212</v>
      </c>
      <c r="I3555" s="45">
        <v>8290</v>
      </c>
      <c r="J3555" s="25">
        <v>0.98750000000000004</v>
      </c>
      <c r="K3555" s="25">
        <v>0.96491228070175439</v>
      </c>
      <c r="L3555" s="25">
        <v>0.35</v>
      </c>
      <c r="M3555" s="25">
        <v>6.5000000000000002E-2</v>
      </c>
    </row>
    <row r="3556" spans="1:13">
      <c r="A3556" s="48" t="s">
        <v>175</v>
      </c>
      <c r="B3556" s="13" t="s">
        <v>75</v>
      </c>
      <c r="C3556" s="13" t="s">
        <v>188</v>
      </c>
      <c r="D3556" s="13">
        <v>2016</v>
      </c>
      <c r="E3556" s="13">
        <v>2017</v>
      </c>
      <c r="F3556" s="13" t="s">
        <v>102</v>
      </c>
      <c r="G3556" s="86">
        <v>16810</v>
      </c>
      <c r="H3556" s="86">
        <v>31550</v>
      </c>
      <c r="I3556" s="45">
        <v>82732</v>
      </c>
      <c r="J3556" s="25">
        <v>0.88792029887920298</v>
      </c>
      <c r="K3556" s="25">
        <v>0.97508896797153022</v>
      </c>
      <c r="L3556" s="25">
        <v>0.35</v>
      </c>
      <c r="M3556" s="25">
        <v>6.5000000000000002E-2</v>
      </c>
    </row>
    <row r="3557" spans="1:13">
      <c r="A3557" s="48" t="s">
        <v>176</v>
      </c>
      <c r="B3557" s="13" t="s">
        <v>75</v>
      </c>
      <c r="C3557" s="13" t="s">
        <v>188</v>
      </c>
      <c r="D3557" s="13">
        <v>2016</v>
      </c>
      <c r="E3557" s="13">
        <v>2017</v>
      </c>
      <c r="F3557" s="13" t="s">
        <v>102</v>
      </c>
      <c r="G3557" s="86">
        <v>2839</v>
      </c>
      <c r="H3557" s="86">
        <v>5175</v>
      </c>
      <c r="I3557" s="45">
        <v>12411</v>
      </c>
      <c r="J3557" s="25">
        <v>0.95918367346938771</v>
      </c>
      <c r="K3557" s="25">
        <v>0.96296296296296291</v>
      </c>
      <c r="L3557" s="25">
        <v>0.35</v>
      </c>
      <c r="M3557" s="25">
        <v>6.5000000000000002E-2</v>
      </c>
    </row>
    <row r="3558" spans="1:13">
      <c r="A3558" s="48" t="s">
        <v>177</v>
      </c>
      <c r="B3558" s="13" t="s">
        <v>75</v>
      </c>
      <c r="C3558" s="13" t="s">
        <v>188</v>
      </c>
      <c r="D3558" s="13">
        <v>2016</v>
      </c>
      <c r="E3558" s="13">
        <v>2017</v>
      </c>
      <c r="F3558" s="13" t="s">
        <v>102</v>
      </c>
      <c r="G3558" s="86">
        <v>642</v>
      </c>
      <c r="H3558" s="86">
        <v>1499</v>
      </c>
      <c r="I3558" s="45">
        <v>9148</v>
      </c>
      <c r="J3558" s="25">
        <v>0.83673469387755106</v>
      </c>
      <c r="K3558" s="25">
        <v>0.95652173913043481</v>
      </c>
      <c r="L3558" s="25">
        <v>0.35</v>
      </c>
      <c r="M3558" s="25">
        <v>6.5000000000000002E-2</v>
      </c>
    </row>
    <row r="3559" spans="1:13">
      <c r="A3559" s="48" t="s">
        <v>178</v>
      </c>
      <c r="B3559" s="13" t="s">
        <v>74</v>
      </c>
      <c r="C3559" s="13" t="s">
        <v>188</v>
      </c>
      <c r="D3559" s="13">
        <v>2016</v>
      </c>
      <c r="E3559" s="13">
        <v>2017</v>
      </c>
      <c r="F3559" s="13" t="s">
        <v>102</v>
      </c>
      <c r="G3559" s="86">
        <v>32307</v>
      </c>
      <c r="H3559" s="86">
        <v>65007</v>
      </c>
      <c r="I3559" s="45">
        <v>277350</v>
      </c>
      <c r="J3559" s="25">
        <v>0.95499999999999996</v>
      </c>
      <c r="K3559" s="25">
        <v>0.97081712062256809</v>
      </c>
      <c r="L3559" s="25">
        <v>0.5</v>
      </c>
      <c r="M3559" s="25">
        <v>4.7699999999999999E-2</v>
      </c>
    </row>
    <row r="3560" spans="1:13">
      <c r="A3560" s="48" t="s">
        <v>179</v>
      </c>
      <c r="B3560" s="13" t="s">
        <v>75</v>
      </c>
      <c r="C3560" s="13" t="s">
        <v>188</v>
      </c>
      <c r="D3560" s="13">
        <v>2016</v>
      </c>
      <c r="E3560" s="13">
        <v>2017</v>
      </c>
      <c r="F3560" s="13" t="s">
        <v>102</v>
      </c>
      <c r="G3560" s="86">
        <v>2553</v>
      </c>
      <c r="H3560" s="86">
        <v>5255</v>
      </c>
      <c r="I3560" s="45">
        <v>12027</v>
      </c>
      <c r="J3560" s="25">
        <v>1</v>
      </c>
      <c r="K3560" s="25">
        <v>0.94594594594594594</v>
      </c>
      <c r="L3560" s="25">
        <v>0.35</v>
      </c>
      <c r="M3560" s="25">
        <v>6.5000000000000002E-2</v>
      </c>
    </row>
    <row r="3561" spans="1:13">
      <c r="A3561" s="48" t="s">
        <v>180</v>
      </c>
      <c r="B3561" s="13" t="s">
        <v>75</v>
      </c>
      <c r="C3561" s="13" t="s">
        <v>188</v>
      </c>
      <c r="D3561" s="13">
        <v>2016</v>
      </c>
      <c r="E3561" s="13">
        <v>2017</v>
      </c>
      <c r="F3561" s="13" t="s">
        <v>102</v>
      </c>
      <c r="G3561" s="86">
        <v>7015</v>
      </c>
      <c r="H3561" s="86">
        <v>12474</v>
      </c>
      <c r="I3561" s="45">
        <v>39059</v>
      </c>
      <c r="J3561" s="25">
        <v>0.96199524940617576</v>
      </c>
      <c r="K3561" s="25">
        <v>0.97635135135135132</v>
      </c>
      <c r="L3561" s="25">
        <v>0.35</v>
      </c>
      <c r="M3561" s="25">
        <v>6.5000000000000002E-2</v>
      </c>
    </row>
    <row r="3562" spans="1:13">
      <c r="A3562" s="82" t="s">
        <v>122</v>
      </c>
      <c r="B3562" s="13" t="s">
        <v>74</v>
      </c>
      <c r="C3562" s="13" t="s">
        <v>188</v>
      </c>
      <c r="D3562" s="13">
        <v>2016</v>
      </c>
      <c r="E3562" s="13">
        <v>2017</v>
      </c>
      <c r="F3562" s="13" t="s">
        <v>102</v>
      </c>
      <c r="G3562" s="86">
        <v>91363</v>
      </c>
      <c r="H3562" s="86">
        <v>212781</v>
      </c>
      <c r="I3562" s="45">
        <v>497500</v>
      </c>
      <c r="J3562" s="25">
        <v>0.95098993833171053</v>
      </c>
      <c r="K3562" s="25">
        <v>0.95508586525759576</v>
      </c>
      <c r="L3562" s="25">
        <v>0.5</v>
      </c>
      <c r="M3562" s="25">
        <v>4.82E-2</v>
      </c>
    </row>
    <row r="3563" spans="1:13">
      <c r="A3563" s="82" t="s">
        <v>123</v>
      </c>
      <c r="B3563" s="13" t="s">
        <v>75</v>
      </c>
      <c r="C3563" s="13" t="s">
        <v>188</v>
      </c>
      <c r="D3563" s="13">
        <v>2016</v>
      </c>
      <c r="E3563" s="13">
        <v>2017</v>
      </c>
      <c r="F3563" s="13" t="s">
        <v>102</v>
      </c>
      <c r="G3563" s="86">
        <v>1531</v>
      </c>
      <c r="H3563" s="86">
        <v>3527</v>
      </c>
      <c r="I3563" s="45">
        <v>12415</v>
      </c>
      <c r="J3563" s="25">
        <v>1</v>
      </c>
      <c r="K3563" s="25">
        <v>0.9285714285714286</v>
      </c>
      <c r="L3563" s="25">
        <v>0.35</v>
      </c>
      <c r="M3563" s="25">
        <v>6.5000000000000002E-2</v>
      </c>
    </row>
    <row r="3564" spans="1:13">
      <c r="A3564" s="82" t="s">
        <v>124</v>
      </c>
      <c r="B3564" s="13" t="s">
        <v>75</v>
      </c>
      <c r="C3564" s="13" t="s">
        <v>188</v>
      </c>
      <c r="D3564" s="13">
        <v>2016</v>
      </c>
      <c r="E3564" s="13">
        <v>2017</v>
      </c>
      <c r="F3564" s="13" t="s">
        <v>102</v>
      </c>
      <c r="G3564" s="86">
        <v>12468</v>
      </c>
      <c r="H3564" s="86">
        <v>20911</v>
      </c>
      <c r="I3564" s="45">
        <v>55624</v>
      </c>
      <c r="J3564" s="25">
        <v>0.9856459330143541</v>
      </c>
      <c r="K3564" s="25">
        <v>0.97123893805309736</v>
      </c>
      <c r="L3564" s="25">
        <v>0.35</v>
      </c>
      <c r="M3564" s="25">
        <v>6.5000000000000002E-2</v>
      </c>
    </row>
    <row r="3565" spans="1:13">
      <c r="A3565" s="82" t="s">
        <v>125</v>
      </c>
      <c r="B3565" s="13" t="s">
        <v>75</v>
      </c>
      <c r="C3565" s="13" t="s">
        <v>188</v>
      </c>
      <c r="D3565" s="13">
        <v>2016</v>
      </c>
      <c r="E3565" s="13">
        <v>2017</v>
      </c>
      <c r="F3565" s="13" t="s">
        <v>102</v>
      </c>
      <c r="G3565" s="86">
        <v>17585</v>
      </c>
      <c r="H3565" s="86">
        <v>42705</v>
      </c>
      <c r="I3565" s="45">
        <v>94657</v>
      </c>
      <c r="J3565" s="25">
        <v>0.97472353870458139</v>
      </c>
      <c r="K3565" s="25">
        <v>0.94694960212201595</v>
      </c>
      <c r="L3565" s="25">
        <v>0.35</v>
      </c>
      <c r="M3565" s="25">
        <v>6.5000000000000002E-2</v>
      </c>
    </row>
    <row r="3566" spans="1:13">
      <c r="A3566" s="82" t="s">
        <v>126</v>
      </c>
      <c r="B3566" s="13" t="s">
        <v>75</v>
      </c>
      <c r="C3566" s="13" t="s">
        <v>188</v>
      </c>
      <c r="D3566" s="13">
        <v>2016</v>
      </c>
      <c r="E3566" s="13">
        <v>2017</v>
      </c>
      <c r="F3566" s="13" t="s">
        <v>102</v>
      </c>
      <c r="G3566" s="86">
        <v>1024</v>
      </c>
      <c r="H3566" s="86">
        <v>1952</v>
      </c>
      <c r="I3566" s="45">
        <v>5665</v>
      </c>
      <c r="J3566" s="25">
        <v>1</v>
      </c>
      <c r="K3566" s="25">
        <v>0.73076923076923073</v>
      </c>
      <c r="L3566" s="25">
        <v>0.35</v>
      </c>
      <c r="M3566" s="25">
        <v>6.5000000000000002E-2</v>
      </c>
    </row>
    <row r="3567" spans="1:13">
      <c r="A3567" s="82" t="s">
        <v>127</v>
      </c>
      <c r="B3567" s="13" t="s">
        <v>75</v>
      </c>
      <c r="C3567" s="13" t="s">
        <v>188</v>
      </c>
      <c r="D3567" s="13">
        <v>2016</v>
      </c>
      <c r="E3567" s="13">
        <v>2017</v>
      </c>
      <c r="F3567" s="13" t="s">
        <v>102</v>
      </c>
      <c r="G3567" s="86">
        <v>69940</v>
      </c>
      <c r="H3567" s="86">
        <v>162833</v>
      </c>
      <c r="I3567" s="45">
        <v>411126</v>
      </c>
      <c r="J3567" s="25">
        <v>0.98696978098142496</v>
      </c>
      <c r="K3567" s="25">
        <v>0.93277680140597541</v>
      </c>
      <c r="L3567" s="25">
        <v>0.5</v>
      </c>
      <c r="M3567" s="25">
        <v>3.04E-2</v>
      </c>
    </row>
    <row r="3568" spans="1:13">
      <c r="A3568" s="82" t="s">
        <v>128</v>
      </c>
      <c r="B3568" s="13" t="s">
        <v>75</v>
      </c>
      <c r="C3568" s="13" t="s">
        <v>188</v>
      </c>
      <c r="D3568" s="13">
        <v>2016</v>
      </c>
      <c r="E3568" s="13">
        <v>2017</v>
      </c>
      <c r="F3568" s="13" t="s">
        <v>102</v>
      </c>
      <c r="G3568" s="86">
        <v>10697</v>
      </c>
      <c r="H3568" s="86">
        <v>24327</v>
      </c>
      <c r="I3568" s="45">
        <v>56970</v>
      </c>
      <c r="J3568" s="25">
        <v>0.99476439790575921</v>
      </c>
      <c r="K3568" s="25">
        <v>0.97150997150997154</v>
      </c>
      <c r="L3568" s="25">
        <v>0.35</v>
      </c>
      <c r="M3568" s="25">
        <v>6.5000000000000002E-2</v>
      </c>
    </row>
    <row r="3569" spans="1:13">
      <c r="A3569" s="82" t="s">
        <v>129</v>
      </c>
      <c r="B3569" s="13" t="s">
        <v>75</v>
      </c>
      <c r="C3569" s="13" t="s">
        <v>188</v>
      </c>
      <c r="D3569" s="13">
        <v>2016</v>
      </c>
      <c r="E3569" s="13">
        <v>2017</v>
      </c>
      <c r="F3569" s="13" t="s">
        <v>102</v>
      </c>
      <c r="G3569" s="86">
        <v>6505</v>
      </c>
      <c r="H3569" s="86">
        <v>12329</v>
      </c>
      <c r="I3569" s="45">
        <v>32195</v>
      </c>
      <c r="J3569" s="25">
        <v>0.93870967741935485</v>
      </c>
      <c r="K3569" s="25">
        <v>0.92682926829268297</v>
      </c>
      <c r="L3569" s="25">
        <v>0.35</v>
      </c>
      <c r="M3569" s="25">
        <v>6.5000000000000002E-2</v>
      </c>
    </row>
    <row r="3570" spans="1:13">
      <c r="A3570" s="82" t="s">
        <v>130</v>
      </c>
      <c r="B3570" s="13" t="s">
        <v>75</v>
      </c>
      <c r="C3570" s="13" t="s">
        <v>188</v>
      </c>
      <c r="D3570" s="13">
        <v>2016</v>
      </c>
      <c r="E3570" s="13">
        <v>2017</v>
      </c>
      <c r="F3570" s="13" t="s">
        <v>102</v>
      </c>
      <c r="G3570" s="86">
        <v>1610</v>
      </c>
      <c r="H3570" s="86">
        <v>3158</v>
      </c>
      <c r="I3570" s="45">
        <v>7896</v>
      </c>
      <c r="J3570" s="25">
        <v>0.83720930232558133</v>
      </c>
      <c r="K3570" s="25">
        <v>0.83606557377049184</v>
      </c>
      <c r="L3570" s="25">
        <v>0.35</v>
      </c>
      <c r="M3570" s="25">
        <v>6.5000000000000002E-2</v>
      </c>
    </row>
    <row r="3571" spans="1:13">
      <c r="A3571" s="82" t="s">
        <v>131</v>
      </c>
      <c r="B3571" s="13" t="s">
        <v>76</v>
      </c>
      <c r="C3571" s="13" t="s">
        <v>188</v>
      </c>
      <c r="D3571" s="13">
        <v>2016</v>
      </c>
      <c r="E3571" s="13">
        <v>2017</v>
      </c>
      <c r="F3571" s="13" t="s">
        <v>102</v>
      </c>
      <c r="G3571" s="86">
        <v>546067</v>
      </c>
      <c r="H3571" s="86">
        <v>1102398</v>
      </c>
      <c r="I3571" s="45">
        <v>4029806</v>
      </c>
      <c r="J3571" s="25">
        <v>0.98028946105869186</v>
      </c>
      <c r="K3571" s="25">
        <v>0.89862192165369403</v>
      </c>
      <c r="L3571" s="25">
        <v>0.47799999999999998</v>
      </c>
      <c r="M3571" s="25">
        <v>0.12959999999999999</v>
      </c>
    </row>
    <row r="3572" spans="1:13">
      <c r="A3572" s="82" t="s">
        <v>132</v>
      </c>
      <c r="B3572" s="13" t="s">
        <v>75</v>
      </c>
      <c r="C3572" s="13" t="s">
        <v>188</v>
      </c>
      <c r="D3572" s="13">
        <v>2016</v>
      </c>
      <c r="E3572" s="13">
        <v>2017</v>
      </c>
      <c r="F3572" s="13" t="s">
        <v>102</v>
      </c>
      <c r="G3572" s="86">
        <v>11810</v>
      </c>
      <c r="H3572" s="86">
        <v>28740</v>
      </c>
      <c r="I3572" s="45">
        <v>70550</v>
      </c>
      <c r="J3572" s="25">
        <v>0.97103918228279384</v>
      </c>
      <c r="K3572" s="25">
        <v>0.9671232876712329</v>
      </c>
      <c r="L3572" s="25">
        <v>0.35</v>
      </c>
      <c r="M3572" s="25">
        <v>6.5000000000000002E-2</v>
      </c>
    </row>
    <row r="3573" spans="1:13">
      <c r="A3573" s="82" t="s">
        <v>133</v>
      </c>
      <c r="B3573" s="13" t="s">
        <v>75</v>
      </c>
      <c r="C3573" s="13" t="s">
        <v>188</v>
      </c>
      <c r="D3573" s="13">
        <v>2016</v>
      </c>
      <c r="E3573" s="13">
        <v>2017</v>
      </c>
      <c r="F3573" s="13" t="s">
        <v>102</v>
      </c>
      <c r="G3573" s="86">
        <v>6181</v>
      </c>
      <c r="H3573" s="86">
        <v>10219</v>
      </c>
      <c r="I3573" s="45">
        <v>46753</v>
      </c>
      <c r="J3573" s="25">
        <v>0.98076923076923073</v>
      </c>
      <c r="K3573" s="25">
        <v>0.93203883495145634</v>
      </c>
      <c r="L3573" s="25">
        <v>0.35</v>
      </c>
      <c r="M3573" s="25">
        <v>6.5000000000000002E-2</v>
      </c>
    </row>
    <row r="3574" spans="1:13">
      <c r="A3574" s="82" t="s">
        <v>134</v>
      </c>
      <c r="B3574" s="13" t="s">
        <v>75</v>
      </c>
      <c r="C3574" s="13" t="s">
        <v>188</v>
      </c>
      <c r="D3574" s="13">
        <v>2016</v>
      </c>
      <c r="E3574" s="13">
        <v>2017</v>
      </c>
      <c r="F3574" s="13" t="s">
        <v>102</v>
      </c>
      <c r="G3574" s="86">
        <v>1008</v>
      </c>
      <c r="H3574" s="86">
        <v>1846</v>
      </c>
      <c r="I3574" s="45">
        <v>4798</v>
      </c>
      <c r="J3574" s="25">
        <v>0.90476190476190477</v>
      </c>
      <c r="K3574" s="25">
        <v>0.65625</v>
      </c>
      <c r="L3574" s="25">
        <v>0.35</v>
      </c>
      <c r="M3574" s="25">
        <v>6.5000000000000002E-2</v>
      </c>
    </row>
    <row r="3575" spans="1:13">
      <c r="A3575" s="82" t="s">
        <v>135</v>
      </c>
      <c r="B3575" s="13" t="s">
        <v>75</v>
      </c>
      <c r="C3575" s="13" t="s">
        <v>188</v>
      </c>
      <c r="D3575" s="13">
        <v>2016</v>
      </c>
      <c r="E3575" s="13">
        <v>2017</v>
      </c>
      <c r="F3575" s="13" t="s">
        <v>102</v>
      </c>
      <c r="G3575" s="86">
        <v>6398</v>
      </c>
      <c r="H3575" s="86">
        <v>12051</v>
      </c>
      <c r="I3575" s="45">
        <v>40968</v>
      </c>
      <c r="J3575" s="25">
        <v>0.95176848874598075</v>
      </c>
      <c r="K3575" s="25">
        <v>0.94786729857819907</v>
      </c>
      <c r="L3575" s="25">
        <v>0.35</v>
      </c>
      <c r="M3575" s="25">
        <v>6.5000000000000002E-2</v>
      </c>
    </row>
    <row r="3576" spans="1:13">
      <c r="A3576" s="82" t="s">
        <v>136</v>
      </c>
      <c r="B3576" s="13" t="s">
        <v>75</v>
      </c>
      <c r="C3576" s="13" t="s">
        <v>188</v>
      </c>
      <c r="D3576" s="13">
        <v>2016</v>
      </c>
      <c r="E3576" s="13">
        <v>2017</v>
      </c>
      <c r="F3576" s="13" t="s">
        <v>102</v>
      </c>
      <c r="G3576" s="86">
        <v>23674</v>
      </c>
      <c r="H3576" s="86">
        <v>54932</v>
      </c>
      <c r="I3576" s="45">
        <v>139914</v>
      </c>
      <c r="J3576" s="25">
        <v>0.95087001023541451</v>
      </c>
      <c r="K3576" s="25">
        <v>0.97222222222222221</v>
      </c>
      <c r="L3576" s="25">
        <v>0</v>
      </c>
      <c r="M3576" s="25">
        <v>2.24E-2</v>
      </c>
    </row>
    <row r="3577" spans="1:13">
      <c r="A3577" s="82" t="s">
        <v>137</v>
      </c>
      <c r="B3577" s="13" t="s">
        <v>75</v>
      </c>
      <c r="C3577" s="13" t="s">
        <v>188</v>
      </c>
      <c r="D3577" s="13">
        <v>2016</v>
      </c>
      <c r="E3577" s="13">
        <v>2017</v>
      </c>
      <c r="F3577" s="13" t="s">
        <v>102</v>
      </c>
      <c r="G3577" s="86">
        <v>535</v>
      </c>
      <c r="H3577" s="86">
        <v>1132</v>
      </c>
      <c r="I3577" s="45">
        <v>3222</v>
      </c>
      <c r="J3577" s="25">
        <v>1</v>
      </c>
      <c r="K3577" s="25">
        <v>1</v>
      </c>
      <c r="L3577" s="25">
        <v>0.35</v>
      </c>
      <c r="M3577" s="25">
        <v>6.5000000000000002E-2</v>
      </c>
    </row>
    <row r="3578" spans="1:13">
      <c r="A3578" s="82" t="s">
        <v>138</v>
      </c>
      <c r="B3578" s="13" t="s">
        <v>75</v>
      </c>
      <c r="C3578" s="13" t="s">
        <v>188</v>
      </c>
      <c r="D3578" s="13">
        <v>2016</v>
      </c>
      <c r="E3578" s="13">
        <v>2017</v>
      </c>
      <c r="F3578" s="13" t="s">
        <v>102</v>
      </c>
      <c r="G3578" s="86">
        <v>473</v>
      </c>
      <c r="H3578" s="86">
        <v>800</v>
      </c>
      <c r="I3578" s="45">
        <v>3825</v>
      </c>
      <c r="J3578" s="25">
        <v>0.97872340425531912</v>
      </c>
      <c r="K3578" s="25">
        <v>0.87096774193548387</v>
      </c>
      <c r="L3578" s="25">
        <v>0.35</v>
      </c>
      <c r="M3578" s="25">
        <v>6.5000000000000002E-2</v>
      </c>
    </row>
    <row r="3579" spans="1:13">
      <c r="A3579" s="82" t="s">
        <v>139</v>
      </c>
      <c r="B3579" s="13" t="s">
        <v>75</v>
      </c>
      <c r="C3579" s="13" t="s">
        <v>188</v>
      </c>
      <c r="D3579" s="13">
        <v>2016</v>
      </c>
      <c r="E3579" s="13">
        <v>2017</v>
      </c>
      <c r="F3579" s="13" t="s">
        <v>102</v>
      </c>
      <c r="G3579" s="86">
        <v>21923</v>
      </c>
      <c r="H3579" s="86">
        <v>48778</v>
      </c>
      <c r="I3579" s="45">
        <v>184619</v>
      </c>
      <c r="J3579" s="25">
        <v>0.98011363636363635</v>
      </c>
      <c r="K3579" s="25">
        <v>0.94232649071358754</v>
      </c>
      <c r="L3579" s="25">
        <v>0</v>
      </c>
      <c r="M3579" s="25">
        <v>2.3800000000000002E-2</v>
      </c>
    </row>
    <row r="3580" spans="1:13">
      <c r="A3580" s="82" t="s">
        <v>140</v>
      </c>
      <c r="B3580" s="13" t="s">
        <v>75</v>
      </c>
      <c r="C3580" s="13" t="s">
        <v>188</v>
      </c>
      <c r="D3580" s="13">
        <v>2016</v>
      </c>
      <c r="E3580" s="13">
        <v>2017</v>
      </c>
      <c r="F3580" s="13" t="s">
        <v>102</v>
      </c>
      <c r="G3580" s="86">
        <v>3376</v>
      </c>
      <c r="H3580" s="86">
        <v>6904</v>
      </c>
      <c r="I3580" s="45">
        <v>33083</v>
      </c>
      <c r="J3580" s="25">
        <v>0.96969696969696972</v>
      </c>
      <c r="K3580" s="25">
        <v>0.82524271844660191</v>
      </c>
      <c r="L3580" s="25">
        <v>0.35</v>
      </c>
      <c r="M3580" s="25">
        <v>6.5000000000000002E-2</v>
      </c>
    </row>
    <row r="3581" spans="1:13">
      <c r="A3581" s="82" t="s">
        <v>141</v>
      </c>
      <c r="B3581" s="13" t="s">
        <v>75</v>
      </c>
      <c r="C3581" s="13" t="s">
        <v>188</v>
      </c>
      <c r="D3581" s="13">
        <v>2016</v>
      </c>
      <c r="E3581" s="13">
        <v>2017</v>
      </c>
      <c r="F3581" s="13" t="s">
        <v>102</v>
      </c>
      <c r="G3581" s="86">
        <v>4266</v>
      </c>
      <c r="H3581" s="86">
        <v>7392</v>
      </c>
      <c r="I3581" s="45">
        <v>24962</v>
      </c>
      <c r="J3581" s="25">
        <v>0.87894736842105259</v>
      </c>
      <c r="K3581" s="25">
        <v>0.74264705882352944</v>
      </c>
      <c r="L3581" s="25">
        <v>0.35</v>
      </c>
      <c r="M3581" s="25">
        <v>6.5000000000000002E-2</v>
      </c>
    </row>
    <row r="3582" spans="1:13">
      <c r="A3582" s="82" t="s">
        <v>142</v>
      </c>
      <c r="B3582" s="13" t="s">
        <v>74</v>
      </c>
      <c r="C3582" s="13" t="s">
        <v>188</v>
      </c>
      <c r="D3582" s="13">
        <v>2016</v>
      </c>
      <c r="E3582" s="13">
        <v>2017</v>
      </c>
      <c r="F3582" s="13" t="s">
        <v>102</v>
      </c>
      <c r="G3582" s="86">
        <v>120825</v>
      </c>
      <c r="H3582" s="86">
        <v>248297</v>
      </c>
      <c r="I3582" s="45">
        <v>916840</v>
      </c>
      <c r="J3582" s="25">
        <v>0.98593097384040451</v>
      </c>
      <c r="K3582" s="25">
        <v>0.99313621964097154</v>
      </c>
      <c r="L3582" s="25">
        <v>0.42899999999999999</v>
      </c>
      <c r="M3582" s="25">
        <v>6.4799999999999996E-2</v>
      </c>
    </row>
    <row r="3583" spans="1:13">
      <c r="A3583" s="82" t="s">
        <v>143</v>
      </c>
      <c r="B3583" s="13" t="s">
        <v>74</v>
      </c>
      <c r="C3583" s="13" t="s">
        <v>188</v>
      </c>
      <c r="D3583" s="13">
        <v>2016</v>
      </c>
      <c r="E3583" s="13">
        <v>2017</v>
      </c>
      <c r="F3583" s="13" t="s">
        <v>102</v>
      </c>
      <c r="G3583" s="86">
        <v>9017</v>
      </c>
      <c r="H3583" s="86">
        <v>17044</v>
      </c>
      <c r="I3583" s="45">
        <v>63858</v>
      </c>
      <c r="J3583" s="25">
        <v>1</v>
      </c>
      <c r="K3583" s="25">
        <v>0.98089171974522293</v>
      </c>
      <c r="L3583" s="25">
        <v>0.35</v>
      </c>
      <c r="M3583" s="25">
        <v>6.5000000000000002E-2</v>
      </c>
    </row>
    <row r="3584" spans="1:13">
      <c r="A3584" s="82" t="s">
        <v>144</v>
      </c>
      <c r="B3584" s="13" t="s">
        <v>75</v>
      </c>
      <c r="C3584" s="13" t="s">
        <v>188</v>
      </c>
      <c r="D3584" s="13">
        <v>2016</v>
      </c>
      <c r="E3584" s="13">
        <v>2017</v>
      </c>
      <c r="F3584" s="13" t="s">
        <v>102</v>
      </c>
      <c r="G3584" s="86">
        <v>1163</v>
      </c>
      <c r="H3584" s="86">
        <v>2100</v>
      </c>
      <c r="I3584" s="45">
        <v>6312</v>
      </c>
      <c r="J3584" s="25">
        <v>0.95945945945945943</v>
      </c>
      <c r="K3584" s="25">
        <v>0.9375</v>
      </c>
      <c r="L3584" s="25">
        <v>0.35</v>
      </c>
      <c r="M3584" s="25">
        <v>6.5000000000000002E-2</v>
      </c>
    </row>
    <row r="3585" spans="1:13">
      <c r="A3585" s="82" t="s">
        <v>145</v>
      </c>
      <c r="B3585" s="13" t="s">
        <v>75</v>
      </c>
      <c r="C3585" s="13" t="s">
        <v>188</v>
      </c>
      <c r="D3585" s="13">
        <v>2016</v>
      </c>
      <c r="E3585" s="13">
        <v>2017</v>
      </c>
      <c r="F3585" s="13" t="s">
        <v>102</v>
      </c>
      <c r="G3585" s="86">
        <v>126507</v>
      </c>
      <c r="H3585" s="86">
        <v>281279</v>
      </c>
      <c r="I3585" s="45">
        <v>846127</v>
      </c>
      <c r="J3585" s="25">
        <v>0.99398688046647232</v>
      </c>
      <c r="K3585" s="25">
        <v>0.93362490352456906</v>
      </c>
      <c r="L3585" s="25">
        <v>0.41699999999999998</v>
      </c>
      <c r="M3585" s="25">
        <v>5.21E-2</v>
      </c>
    </row>
    <row r="3586" spans="1:13">
      <c r="A3586" s="82" t="s">
        <v>146</v>
      </c>
      <c r="B3586" s="13" t="s">
        <v>74</v>
      </c>
      <c r="C3586" s="13" t="s">
        <v>188</v>
      </c>
      <c r="D3586" s="13">
        <v>2016</v>
      </c>
      <c r="E3586" s="13">
        <v>2017</v>
      </c>
      <c r="F3586" s="13" t="s">
        <v>102</v>
      </c>
      <c r="G3586" s="86">
        <v>99968</v>
      </c>
      <c r="H3586" s="86">
        <v>210293</v>
      </c>
      <c r="I3586" s="45">
        <v>562382</v>
      </c>
      <c r="J3586" s="25">
        <v>0.99366780321480763</v>
      </c>
      <c r="K3586" s="25">
        <v>0.98664343786295006</v>
      </c>
      <c r="L3586" s="25">
        <v>0.308</v>
      </c>
      <c r="M3586" s="25">
        <v>5.6300000000000003E-2</v>
      </c>
    </row>
    <row r="3587" spans="1:13">
      <c r="A3587" s="82" t="s">
        <v>147</v>
      </c>
      <c r="B3587" s="13" t="s">
        <v>75</v>
      </c>
      <c r="C3587" s="13" t="s">
        <v>188</v>
      </c>
      <c r="D3587" s="13">
        <v>2016</v>
      </c>
      <c r="E3587" s="13">
        <v>2017</v>
      </c>
      <c r="F3587" s="13" t="s">
        <v>102</v>
      </c>
      <c r="G3587" s="86">
        <v>2381</v>
      </c>
      <c r="H3587" s="86">
        <v>5290</v>
      </c>
      <c r="I3587" s="45">
        <v>18983</v>
      </c>
      <c r="J3587" s="25">
        <v>0.98484848484848486</v>
      </c>
      <c r="K3587" s="25">
        <v>1</v>
      </c>
      <c r="L3587" s="25">
        <v>0.35</v>
      </c>
      <c r="M3587" s="25">
        <v>6.5000000000000002E-2</v>
      </c>
    </row>
    <row r="3588" spans="1:13">
      <c r="A3588" s="82" t="s">
        <v>148</v>
      </c>
      <c r="B3588" s="13" t="s">
        <v>75</v>
      </c>
      <c r="C3588" s="13" t="s">
        <v>188</v>
      </c>
      <c r="D3588" s="13">
        <v>2016</v>
      </c>
      <c r="E3588" s="13">
        <v>2017</v>
      </c>
      <c r="F3588" s="13" t="s">
        <v>102</v>
      </c>
      <c r="G3588" s="86">
        <v>172876</v>
      </c>
      <c r="H3588" s="86">
        <v>378023</v>
      </c>
      <c r="I3588" s="45">
        <v>883641</v>
      </c>
      <c r="J3588" s="25">
        <v>0.99565389174239427</v>
      </c>
      <c r="K3588" s="25">
        <v>0.96005351681957185</v>
      </c>
      <c r="L3588" s="25">
        <v>0.33300000000000002</v>
      </c>
      <c r="M3588" s="25">
        <v>2.8000000000000001E-2</v>
      </c>
    </row>
    <row r="3589" spans="1:13">
      <c r="A3589" s="82" t="s">
        <v>149</v>
      </c>
      <c r="B3589" s="13" t="s">
        <v>74</v>
      </c>
      <c r="C3589" s="13" t="s">
        <v>188</v>
      </c>
      <c r="D3589" s="13">
        <v>2016</v>
      </c>
      <c r="E3589" s="13">
        <v>2017</v>
      </c>
      <c r="F3589" s="13" t="s">
        <v>102</v>
      </c>
      <c r="G3589" s="86">
        <v>138842</v>
      </c>
      <c r="H3589" s="86">
        <v>281401</v>
      </c>
      <c r="I3589" s="45">
        <v>911053</v>
      </c>
      <c r="J3589" s="25">
        <v>0.9833963504849581</v>
      </c>
      <c r="K3589" s="25">
        <v>0.98697711128650356</v>
      </c>
      <c r="L3589" s="25">
        <v>0.52600000000000002</v>
      </c>
      <c r="M3589" s="25">
        <v>2.93E-2</v>
      </c>
    </row>
    <row r="3590" spans="1:13">
      <c r="A3590" s="82" t="s">
        <v>150</v>
      </c>
      <c r="B3590" s="13" t="s">
        <v>74</v>
      </c>
      <c r="C3590" s="13" t="s">
        <v>188</v>
      </c>
      <c r="D3590" s="13">
        <v>2016</v>
      </c>
      <c r="E3590" s="13">
        <v>2017</v>
      </c>
      <c r="F3590" s="13" t="s">
        <v>102</v>
      </c>
      <c r="G3590" s="86">
        <v>34368</v>
      </c>
      <c r="H3590" s="86">
        <v>52485</v>
      </c>
      <c r="I3590" s="45">
        <v>225760</v>
      </c>
      <c r="J3590" s="25">
        <v>0.98202247191011238</v>
      </c>
      <c r="K3590" s="25">
        <v>0.94293865905848784</v>
      </c>
      <c r="L3590" s="25">
        <v>0.33300000000000002</v>
      </c>
      <c r="M3590" s="25">
        <v>5.3699999999999998E-2</v>
      </c>
    </row>
    <row r="3591" spans="1:13">
      <c r="A3591" s="82" t="s">
        <v>151</v>
      </c>
      <c r="B3591" s="13" t="s">
        <v>75</v>
      </c>
      <c r="C3591" s="13" t="s">
        <v>188</v>
      </c>
      <c r="D3591" s="13">
        <v>2016</v>
      </c>
      <c r="E3591" s="13">
        <v>2017</v>
      </c>
      <c r="F3591" s="13" t="s">
        <v>102</v>
      </c>
      <c r="G3591" s="86">
        <v>49970</v>
      </c>
      <c r="H3591" s="86">
        <v>112183</v>
      </c>
      <c r="I3591" s="45">
        <v>301878</v>
      </c>
      <c r="J3591" s="25">
        <v>0.97694524495677237</v>
      </c>
      <c r="K3591" s="25">
        <v>0.91947852760736193</v>
      </c>
      <c r="L3591" s="25">
        <v>0</v>
      </c>
      <c r="M3591" s="25">
        <v>2.3E-2</v>
      </c>
    </row>
    <row r="3592" spans="1:13">
      <c r="A3592" s="82" t="s">
        <v>152</v>
      </c>
      <c r="B3592" s="13" t="s">
        <v>74</v>
      </c>
      <c r="C3592" s="13" t="s">
        <v>188</v>
      </c>
      <c r="D3592" s="13">
        <v>2016</v>
      </c>
      <c r="E3592" s="13">
        <v>2017</v>
      </c>
      <c r="F3592" s="13" t="s">
        <v>102</v>
      </c>
      <c r="G3592" s="86">
        <v>9697</v>
      </c>
      <c r="H3592" s="86">
        <v>17488</v>
      </c>
      <c r="I3592" s="45">
        <v>62319</v>
      </c>
      <c r="J3592" s="25">
        <v>0.98206278026905824</v>
      </c>
      <c r="K3592" s="25">
        <v>0.97599999999999998</v>
      </c>
      <c r="L3592" s="25">
        <v>0.35</v>
      </c>
      <c r="M3592" s="25">
        <v>6.5000000000000002E-2</v>
      </c>
    </row>
    <row r="3593" spans="1:13">
      <c r="A3593" s="82" t="s">
        <v>153</v>
      </c>
      <c r="B3593" s="13" t="s">
        <v>74</v>
      </c>
      <c r="C3593" s="13" t="s">
        <v>188</v>
      </c>
      <c r="D3593" s="13">
        <v>2016</v>
      </c>
      <c r="E3593" s="13">
        <v>2017</v>
      </c>
      <c r="F3593" s="13" t="s">
        <v>102</v>
      </c>
      <c r="G3593" s="86">
        <v>14449</v>
      </c>
      <c r="H3593" s="86">
        <v>28057</v>
      </c>
      <c r="I3593" s="45">
        <v>155408</v>
      </c>
      <c r="J3593" s="25">
        <v>0.96590909090909094</v>
      </c>
      <c r="K3593" s="25">
        <v>0.90273556231003038</v>
      </c>
      <c r="L3593" s="25">
        <v>0.35</v>
      </c>
      <c r="M3593" s="25">
        <v>6.5000000000000002E-2</v>
      </c>
    </row>
    <row r="3594" spans="1:13">
      <c r="A3594" s="82" t="s">
        <v>154</v>
      </c>
      <c r="B3594" s="13" t="s">
        <v>74</v>
      </c>
      <c r="C3594" s="13" t="s">
        <v>188</v>
      </c>
      <c r="D3594" s="13">
        <v>2016</v>
      </c>
      <c r="E3594" s="13">
        <v>2017</v>
      </c>
      <c r="F3594" s="13" t="s">
        <v>102</v>
      </c>
      <c r="G3594" s="86">
        <v>18591</v>
      </c>
      <c r="H3594" s="86">
        <v>38443</v>
      </c>
      <c r="I3594" s="45">
        <v>147829</v>
      </c>
      <c r="J3594" s="25">
        <v>0.87590711175616831</v>
      </c>
      <c r="K3594" s="25">
        <v>0.88563049853372433</v>
      </c>
      <c r="L3594" s="25">
        <v>0.35</v>
      </c>
      <c r="M3594" s="25">
        <v>6.5000000000000002E-2</v>
      </c>
    </row>
    <row r="3595" spans="1:13">
      <c r="A3595" s="82" t="s">
        <v>155</v>
      </c>
      <c r="B3595" s="13" t="s">
        <v>74</v>
      </c>
      <c r="C3595" s="13" t="s">
        <v>188</v>
      </c>
      <c r="D3595" s="13">
        <v>2016</v>
      </c>
      <c r="E3595" s="13">
        <v>2017</v>
      </c>
      <c r="F3595" s="13" t="s">
        <v>102</v>
      </c>
      <c r="G3595" s="86">
        <v>50599</v>
      </c>
      <c r="H3595" s="86">
        <v>99337</v>
      </c>
      <c r="I3595" s="45">
        <v>445428</v>
      </c>
      <c r="J3595" s="25">
        <v>0.99021526418786698</v>
      </c>
      <c r="K3595" s="25">
        <v>0.98190045248868774</v>
      </c>
      <c r="L3595" s="25">
        <v>0.4</v>
      </c>
      <c r="M3595" s="25">
        <v>5.6099999999999997E-2</v>
      </c>
    </row>
    <row r="3596" spans="1:13">
      <c r="A3596" s="82" t="s">
        <v>156</v>
      </c>
      <c r="B3596" s="13" t="s">
        <v>74</v>
      </c>
      <c r="C3596" s="13" t="s">
        <v>188</v>
      </c>
      <c r="D3596" s="13">
        <v>2016</v>
      </c>
      <c r="E3596" s="13">
        <v>2017</v>
      </c>
      <c r="F3596" s="13" t="s">
        <v>102</v>
      </c>
      <c r="G3596" s="86">
        <v>14564</v>
      </c>
      <c r="H3596" s="86">
        <v>26638</v>
      </c>
      <c r="I3596" s="45">
        <v>79819</v>
      </c>
      <c r="J3596" s="25">
        <v>0.96575342465753422</v>
      </c>
      <c r="K3596" s="25">
        <v>0.99563318777292575</v>
      </c>
      <c r="L3596" s="25">
        <v>0.35</v>
      </c>
      <c r="M3596" s="25">
        <v>6.5000000000000002E-2</v>
      </c>
    </row>
    <row r="3597" spans="1:13">
      <c r="A3597" s="82" t="s">
        <v>157</v>
      </c>
      <c r="B3597" s="13" t="s">
        <v>75</v>
      </c>
      <c r="C3597" s="13" t="s">
        <v>188</v>
      </c>
      <c r="D3597" s="13">
        <v>2016</v>
      </c>
      <c r="E3597" s="13">
        <v>2017</v>
      </c>
      <c r="F3597" s="13" t="s">
        <v>102</v>
      </c>
      <c r="G3597" s="86">
        <v>12730</v>
      </c>
      <c r="H3597" s="86">
        <v>24056</v>
      </c>
      <c r="I3597" s="45">
        <v>64521</v>
      </c>
      <c r="J3597" s="25">
        <v>0.93728813559322033</v>
      </c>
      <c r="K3597" s="25">
        <v>0.94907407407407407</v>
      </c>
      <c r="L3597" s="25">
        <v>0.35</v>
      </c>
      <c r="M3597" s="25">
        <v>6.5000000000000002E-2</v>
      </c>
    </row>
    <row r="3598" spans="1:13">
      <c r="A3598" s="82" t="s">
        <v>158</v>
      </c>
      <c r="B3598" s="13" t="s">
        <v>75</v>
      </c>
      <c r="C3598" s="13" t="s">
        <v>188</v>
      </c>
      <c r="D3598" s="13">
        <v>2016</v>
      </c>
      <c r="E3598" s="13">
        <v>2017</v>
      </c>
      <c r="F3598" s="13" t="s">
        <v>102</v>
      </c>
      <c r="G3598" s="86">
        <v>164</v>
      </c>
      <c r="H3598" s="86">
        <v>286</v>
      </c>
      <c r="I3598" s="45">
        <v>832</v>
      </c>
      <c r="J3598" s="25">
        <v>1</v>
      </c>
      <c r="K3598" s="25">
        <v>1</v>
      </c>
      <c r="L3598" s="25">
        <v>0.35</v>
      </c>
      <c r="M3598" s="25">
        <v>6.5000000000000002E-2</v>
      </c>
    </row>
    <row r="3599" spans="1:13">
      <c r="A3599" s="82" t="s">
        <v>159</v>
      </c>
      <c r="B3599" s="13" t="s">
        <v>75</v>
      </c>
      <c r="C3599" s="13" t="s">
        <v>188</v>
      </c>
      <c r="D3599" s="13">
        <v>2016</v>
      </c>
      <c r="E3599" s="13">
        <v>2017</v>
      </c>
      <c r="F3599" s="13" t="s">
        <v>102</v>
      </c>
      <c r="G3599" s="86">
        <v>3130</v>
      </c>
      <c r="H3599" s="86">
        <v>6580</v>
      </c>
      <c r="I3599" s="45">
        <v>18873</v>
      </c>
      <c r="J3599" s="25">
        <v>0.93006993006993011</v>
      </c>
      <c r="K3599" s="25">
        <v>0.85106382978723405</v>
      </c>
      <c r="L3599" s="25">
        <v>0.35</v>
      </c>
      <c r="M3599" s="25">
        <v>6.5000000000000002E-2</v>
      </c>
    </row>
    <row r="3600" spans="1:13">
      <c r="A3600" s="82" t="s">
        <v>160</v>
      </c>
      <c r="B3600" s="13" t="s">
        <v>74</v>
      </c>
      <c r="C3600" s="13" t="s">
        <v>188</v>
      </c>
      <c r="D3600" s="13">
        <v>2016</v>
      </c>
      <c r="E3600" s="13">
        <v>2017</v>
      </c>
      <c r="F3600" s="13" t="s">
        <v>102</v>
      </c>
      <c r="G3600" s="86">
        <v>21606</v>
      </c>
      <c r="H3600" s="86">
        <v>40825</v>
      </c>
      <c r="I3600" s="45">
        <v>124613</v>
      </c>
      <c r="J3600" s="25">
        <v>0.95609756097560972</v>
      </c>
      <c r="K3600" s="25">
        <v>0.970873786407767</v>
      </c>
      <c r="L3600" s="25">
        <v>0.33300000000000002</v>
      </c>
      <c r="M3600" s="25">
        <v>3.5999999999999999E-3</v>
      </c>
    </row>
    <row r="3601" spans="1:13">
      <c r="A3601" s="82" t="s">
        <v>161</v>
      </c>
      <c r="B3601" s="13" t="s">
        <v>74</v>
      </c>
      <c r="C3601" s="13" t="s">
        <v>188</v>
      </c>
      <c r="D3601" s="13">
        <v>2016</v>
      </c>
      <c r="E3601" s="13">
        <v>2017</v>
      </c>
      <c r="F3601" s="13" t="s">
        <v>102</v>
      </c>
      <c r="G3601" s="86">
        <v>17891</v>
      </c>
      <c r="H3601" s="86">
        <v>31889</v>
      </c>
      <c r="I3601" s="45">
        <v>128606</v>
      </c>
      <c r="J3601" s="25">
        <v>0.95957446808510638</v>
      </c>
      <c r="K3601" s="25">
        <v>0.65306122448979587</v>
      </c>
      <c r="L3601" s="25">
        <v>0.35</v>
      </c>
      <c r="M3601" s="25">
        <v>6.5000000000000002E-2</v>
      </c>
    </row>
    <row r="3602" spans="1:13">
      <c r="A3602" s="82" t="s">
        <v>162</v>
      </c>
      <c r="B3602" s="13" t="s">
        <v>75</v>
      </c>
      <c r="C3602" s="13" t="s">
        <v>188</v>
      </c>
      <c r="D3602" s="13">
        <v>2016</v>
      </c>
      <c r="E3602" s="13">
        <v>2017</v>
      </c>
      <c r="F3602" s="13" t="s">
        <v>102</v>
      </c>
      <c r="G3602" s="86">
        <v>40599</v>
      </c>
      <c r="H3602" s="86">
        <v>85272</v>
      </c>
      <c r="I3602" s="45">
        <v>247150</v>
      </c>
      <c r="J3602" s="25">
        <v>0.98522727272727273</v>
      </c>
      <c r="K3602" s="25">
        <v>0.93540268456375841</v>
      </c>
      <c r="L3602" s="25">
        <v>0.66700000000000004</v>
      </c>
      <c r="M3602" s="25">
        <v>2.8400000000000002E-2</v>
      </c>
    </row>
    <row r="3603" spans="1:13">
      <c r="A3603" s="82" t="s">
        <v>163</v>
      </c>
      <c r="B3603" s="13" t="s">
        <v>75</v>
      </c>
      <c r="C3603" s="13" t="s">
        <v>188</v>
      </c>
      <c r="D3603" s="13">
        <v>2016</v>
      </c>
      <c r="E3603" s="13">
        <v>2017</v>
      </c>
      <c r="F3603" s="13" t="s">
        <v>102</v>
      </c>
      <c r="G3603" s="86">
        <v>5591</v>
      </c>
      <c r="H3603" s="86">
        <v>12823</v>
      </c>
      <c r="I3603" s="45">
        <v>42294</v>
      </c>
      <c r="J3603" s="25">
        <v>0.99629629629629635</v>
      </c>
      <c r="K3603" s="25">
        <v>0.97584541062801933</v>
      </c>
      <c r="L3603" s="25">
        <v>0.35</v>
      </c>
      <c r="M3603" s="25">
        <v>6.5000000000000002E-2</v>
      </c>
    </row>
    <row r="3604" spans="1:13">
      <c r="A3604" s="82" t="s">
        <v>164</v>
      </c>
      <c r="B3604" s="13" t="s">
        <v>75</v>
      </c>
      <c r="C3604" s="13" t="s">
        <v>188</v>
      </c>
      <c r="D3604" s="13">
        <v>2016</v>
      </c>
      <c r="E3604" s="13">
        <v>2017</v>
      </c>
      <c r="F3604" s="13" t="s">
        <v>102</v>
      </c>
      <c r="G3604" s="86">
        <v>4359</v>
      </c>
      <c r="H3604" s="86">
        <v>9415</v>
      </c>
      <c r="I3604" s="45">
        <v>27209</v>
      </c>
      <c r="J3604" s="25">
        <v>0.96</v>
      </c>
      <c r="K3604" s="25">
        <v>0.96273291925465843</v>
      </c>
      <c r="L3604" s="25">
        <v>0.35</v>
      </c>
      <c r="M3604" s="25">
        <v>6.5000000000000002E-2</v>
      </c>
    </row>
    <row r="3605" spans="1:13">
      <c r="A3605" s="82" t="s">
        <v>165</v>
      </c>
      <c r="B3605" s="13" t="s">
        <v>75</v>
      </c>
      <c r="C3605" s="13" t="s">
        <v>188</v>
      </c>
      <c r="D3605" s="13">
        <v>2016</v>
      </c>
      <c r="E3605" s="13">
        <v>2017</v>
      </c>
      <c r="F3605" s="13" t="s">
        <v>102</v>
      </c>
      <c r="G3605" s="86">
        <v>1014</v>
      </c>
      <c r="H3605" s="86">
        <v>1753</v>
      </c>
      <c r="I3605" s="45">
        <v>4996</v>
      </c>
      <c r="J3605" s="25">
        <v>0.96296296296296302</v>
      </c>
      <c r="K3605" s="25">
        <v>0.83673469387755106</v>
      </c>
      <c r="L3605" s="25">
        <v>0.35</v>
      </c>
      <c r="M3605" s="25">
        <v>6.5000000000000002E-2</v>
      </c>
    </row>
    <row r="3606" spans="1:13">
      <c r="A3606" s="82" t="s">
        <v>166</v>
      </c>
      <c r="B3606" s="13" t="s">
        <v>74</v>
      </c>
      <c r="C3606" s="13" t="s">
        <v>188</v>
      </c>
      <c r="D3606" s="13">
        <v>2016</v>
      </c>
      <c r="E3606" s="13">
        <v>2017</v>
      </c>
      <c r="F3606" s="13" t="s">
        <v>102</v>
      </c>
      <c r="G3606" s="86">
        <v>51899</v>
      </c>
      <c r="H3606" s="86">
        <v>120694</v>
      </c>
      <c r="I3606" s="45">
        <v>258570</v>
      </c>
      <c r="J3606" s="25">
        <v>0.9523184601924759</v>
      </c>
      <c r="K3606" s="25">
        <v>0.91789473684210521</v>
      </c>
      <c r="L3606" s="25">
        <v>0.33300000000000002</v>
      </c>
      <c r="M3606" s="25">
        <v>2.1299999999999999E-2</v>
      </c>
    </row>
    <row r="3607" spans="1:13">
      <c r="A3607" s="82" t="s">
        <v>167</v>
      </c>
      <c r="B3607" s="13" t="s">
        <v>75</v>
      </c>
      <c r="C3607" s="13" t="s">
        <v>188</v>
      </c>
      <c r="D3607" s="13">
        <v>2016</v>
      </c>
      <c r="E3607" s="13">
        <v>2017</v>
      </c>
      <c r="F3607" s="13" t="s">
        <v>102</v>
      </c>
      <c r="G3607" s="86">
        <v>3054</v>
      </c>
      <c r="H3607" s="86">
        <v>5336</v>
      </c>
      <c r="I3607" s="45">
        <v>14229</v>
      </c>
      <c r="J3607" s="25">
        <v>0.95454545454545459</v>
      </c>
      <c r="K3607" s="25">
        <v>0.93478260869565222</v>
      </c>
      <c r="L3607" s="25">
        <v>0.35</v>
      </c>
      <c r="M3607" s="25">
        <v>6.5000000000000002E-2</v>
      </c>
    </row>
    <row r="3608" spans="1:13">
      <c r="A3608" s="82" t="s">
        <v>168</v>
      </c>
      <c r="B3608" s="13" t="s">
        <v>74</v>
      </c>
      <c r="C3608" s="13" t="s">
        <v>188</v>
      </c>
      <c r="D3608" s="13">
        <v>2016</v>
      </c>
      <c r="E3608" s="13">
        <v>2017</v>
      </c>
      <c r="F3608" s="13" t="s">
        <v>102</v>
      </c>
      <c r="G3608" s="86">
        <v>36850</v>
      </c>
      <c r="H3608" s="86">
        <v>74251</v>
      </c>
      <c r="I3608" s="45">
        <v>241499</v>
      </c>
      <c r="J3608" s="25">
        <v>0.9909443725743855</v>
      </c>
      <c r="K3608" s="25">
        <v>0.97857142857142854</v>
      </c>
      <c r="L3608" s="25">
        <v>0</v>
      </c>
      <c r="M3608" s="25">
        <v>5.1799999999999999E-2</v>
      </c>
    </row>
    <row r="3609" spans="1:13">
      <c r="A3609" s="82" t="s">
        <v>169</v>
      </c>
      <c r="B3609" s="13" t="s">
        <v>74</v>
      </c>
      <c r="C3609" s="13" t="s">
        <v>188</v>
      </c>
      <c r="D3609" s="13">
        <v>2016</v>
      </c>
      <c r="E3609" s="13">
        <v>2017</v>
      </c>
      <c r="F3609" s="13" t="s">
        <v>102</v>
      </c>
      <c r="G3609" s="86">
        <v>10178</v>
      </c>
      <c r="H3609" s="86">
        <v>19872</v>
      </c>
      <c r="I3609" s="45">
        <v>59546</v>
      </c>
      <c r="J3609" s="25">
        <v>0.95354523227383858</v>
      </c>
      <c r="K3609" s="25">
        <v>0.89903846153846156</v>
      </c>
      <c r="L3609" s="25">
        <v>0.35</v>
      </c>
      <c r="M3609" s="25">
        <v>6.5000000000000002E-2</v>
      </c>
    </row>
    <row r="3610" spans="1:13">
      <c r="A3610" s="82" t="s">
        <v>170</v>
      </c>
      <c r="B3610" s="13" t="s">
        <v>75</v>
      </c>
      <c r="C3610" s="13" t="s">
        <v>188</v>
      </c>
      <c r="D3610" s="13">
        <v>2016</v>
      </c>
      <c r="E3610" s="13">
        <v>2017</v>
      </c>
      <c r="F3610" s="13" t="s">
        <v>102</v>
      </c>
      <c r="G3610" s="86">
        <v>5983</v>
      </c>
      <c r="H3610" s="86">
        <v>12857</v>
      </c>
      <c r="I3610" s="45">
        <v>32456</v>
      </c>
      <c r="J3610" s="25">
        <v>0.99657534246575341</v>
      </c>
      <c r="K3610" s="25">
        <v>0.95815899581589958</v>
      </c>
      <c r="L3610" s="25">
        <v>0.35</v>
      </c>
      <c r="M3610" s="25">
        <v>6.5000000000000002E-2</v>
      </c>
    </row>
    <row r="3611" spans="1:13">
      <c r="A3611" s="48" t="s">
        <v>276</v>
      </c>
      <c r="B3611" s="13" t="s">
        <v>66</v>
      </c>
      <c r="C3611" s="13" t="s">
        <v>3</v>
      </c>
      <c r="D3611" s="13">
        <v>2017</v>
      </c>
      <c r="E3611" s="13">
        <v>2017</v>
      </c>
      <c r="F3611" s="13" t="s">
        <v>102</v>
      </c>
      <c r="G3611" s="110"/>
      <c r="H3611" s="110"/>
      <c r="I3611" s="110"/>
      <c r="J3611" s="111"/>
      <c r="K3611" s="111"/>
      <c r="L3611" s="25">
        <v>0.254</v>
      </c>
      <c r="M3611" s="25">
        <v>5.3999999999999999E-2</v>
      </c>
    </row>
    <row r="3612" spans="1:13">
      <c r="A3612" s="48" t="s">
        <v>171</v>
      </c>
      <c r="B3612" s="13" t="s">
        <v>66</v>
      </c>
      <c r="C3612" s="13" t="s">
        <v>3</v>
      </c>
      <c r="D3612" s="13">
        <v>2017</v>
      </c>
      <c r="E3612" s="13">
        <v>2017</v>
      </c>
      <c r="F3612" s="13" t="s">
        <v>102</v>
      </c>
      <c r="G3612" s="86">
        <v>2026533</v>
      </c>
      <c r="H3612" s="86">
        <v>4212342</v>
      </c>
      <c r="I3612" s="45">
        <v>13490409</v>
      </c>
      <c r="J3612" s="25">
        <v>0.97978730219745014</v>
      </c>
      <c r="K3612" s="25">
        <v>0.93212700815301519</v>
      </c>
      <c r="L3612" s="25">
        <v>0.39800000000000002</v>
      </c>
      <c r="M3612" s="25">
        <v>8.09E-2</v>
      </c>
    </row>
    <row r="3613" spans="1:13">
      <c r="A3613" s="48" t="s">
        <v>172</v>
      </c>
      <c r="B3613" s="13" t="s">
        <v>74</v>
      </c>
      <c r="C3613" s="13" t="s">
        <v>3</v>
      </c>
      <c r="D3613" s="13">
        <v>2017</v>
      </c>
      <c r="E3613" s="13">
        <v>2017</v>
      </c>
      <c r="F3613" s="13" t="s">
        <v>102</v>
      </c>
      <c r="G3613" s="86">
        <v>58727</v>
      </c>
      <c r="H3613" s="86">
        <v>111820</v>
      </c>
      <c r="I3613" s="45">
        <v>437369</v>
      </c>
      <c r="J3613" s="25">
        <v>0.99450549450549453</v>
      </c>
      <c r="K3613" s="25">
        <v>0.98818407960199006</v>
      </c>
      <c r="L3613" s="25">
        <v>0.5</v>
      </c>
      <c r="M3613" s="25">
        <v>7.0800000000000002E-2</v>
      </c>
    </row>
    <row r="3614" spans="1:13">
      <c r="A3614" s="48" t="s">
        <v>173</v>
      </c>
      <c r="B3614" s="13" t="s">
        <v>75</v>
      </c>
      <c r="C3614" s="13" t="s">
        <v>3</v>
      </c>
      <c r="D3614" s="13">
        <v>2017</v>
      </c>
      <c r="E3614" s="13">
        <v>2017</v>
      </c>
      <c r="F3614" s="13" t="s">
        <v>102</v>
      </c>
      <c r="G3614" s="86">
        <v>86</v>
      </c>
      <c r="H3614" s="86">
        <v>141</v>
      </c>
      <c r="I3614" s="45">
        <v>347</v>
      </c>
      <c r="J3614" s="25">
        <v>1</v>
      </c>
      <c r="K3614" s="25">
        <v>1</v>
      </c>
      <c r="L3614" s="25">
        <v>0.25900000000000001</v>
      </c>
      <c r="M3614" s="25">
        <v>9.3799999999999994E-2</v>
      </c>
    </row>
    <row r="3615" spans="1:13">
      <c r="A3615" s="48" t="s">
        <v>174</v>
      </c>
      <c r="B3615" s="13" t="s">
        <v>75</v>
      </c>
      <c r="C3615" s="13" t="s">
        <v>3</v>
      </c>
      <c r="D3615" s="13">
        <v>2017</v>
      </c>
      <c r="E3615" s="13">
        <v>2017</v>
      </c>
      <c r="F3615" s="13" t="s">
        <v>102</v>
      </c>
      <c r="G3615" s="86">
        <v>1703</v>
      </c>
      <c r="H3615" s="86">
        <v>3162</v>
      </c>
      <c r="I3615" s="45">
        <v>8360</v>
      </c>
      <c r="J3615" s="25">
        <v>0.96202531645569622</v>
      </c>
      <c r="K3615" s="25">
        <v>1</v>
      </c>
      <c r="L3615" s="25">
        <v>0.25900000000000001</v>
      </c>
      <c r="M3615" s="25">
        <v>9.3799999999999994E-2</v>
      </c>
    </row>
    <row r="3616" spans="1:13">
      <c r="A3616" s="48" t="s">
        <v>175</v>
      </c>
      <c r="B3616" s="13" t="s">
        <v>75</v>
      </c>
      <c r="C3616" s="13" t="s">
        <v>3</v>
      </c>
      <c r="D3616" s="13">
        <v>2017</v>
      </c>
      <c r="E3616" s="13">
        <v>2017</v>
      </c>
      <c r="F3616" s="13" t="s">
        <v>102</v>
      </c>
      <c r="G3616" s="86">
        <v>16579</v>
      </c>
      <c r="H3616" s="86">
        <v>31092</v>
      </c>
      <c r="I3616" s="45">
        <v>83436</v>
      </c>
      <c r="J3616" s="25">
        <v>0.90243902439024393</v>
      </c>
      <c r="K3616" s="25">
        <v>0.9375</v>
      </c>
      <c r="L3616" s="25">
        <v>0.25900000000000001</v>
      </c>
      <c r="M3616" s="25">
        <v>9.3799999999999994E-2</v>
      </c>
    </row>
    <row r="3617" spans="1:13">
      <c r="A3617" s="48" t="s">
        <v>176</v>
      </c>
      <c r="B3617" s="13" t="s">
        <v>75</v>
      </c>
      <c r="C3617" s="13" t="s">
        <v>3</v>
      </c>
      <c r="D3617" s="13">
        <v>2017</v>
      </c>
      <c r="E3617" s="13">
        <v>2017</v>
      </c>
      <c r="F3617" s="13" t="s">
        <v>102</v>
      </c>
      <c r="G3617" s="86">
        <v>2830</v>
      </c>
      <c r="H3617" s="86">
        <v>5094</v>
      </c>
      <c r="I3617" s="45">
        <v>12421</v>
      </c>
      <c r="J3617" s="25">
        <v>0.96323529411764708</v>
      </c>
      <c r="K3617" s="25">
        <v>0.93939393939393945</v>
      </c>
      <c r="L3617" s="25">
        <v>0.25900000000000001</v>
      </c>
      <c r="M3617" s="25">
        <v>9.3799999999999994E-2</v>
      </c>
    </row>
    <row r="3618" spans="1:13">
      <c r="A3618" s="48" t="s">
        <v>177</v>
      </c>
      <c r="B3618" s="13" t="s">
        <v>75</v>
      </c>
      <c r="C3618" s="13" t="s">
        <v>3</v>
      </c>
      <c r="D3618" s="13">
        <v>2017</v>
      </c>
      <c r="E3618" s="13">
        <v>2017</v>
      </c>
      <c r="F3618" s="13" t="s">
        <v>102</v>
      </c>
      <c r="G3618" s="86">
        <v>678</v>
      </c>
      <c r="H3618" s="86">
        <v>1588</v>
      </c>
      <c r="I3618" s="45">
        <v>9191</v>
      </c>
      <c r="J3618" s="25">
        <v>0.88709677419354838</v>
      </c>
      <c r="K3618" s="25">
        <v>0.97222222222222221</v>
      </c>
      <c r="L3618" s="25">
        <v>0.25900000000000001</v>
      </c>
      <c r="M3618" s="25">
        <v>9.3799999999999994E-2</v>
      </c>
    </row>
    <row r="3619" spans="1:13">
      <c r="A3619" s="48" t="s">
        <v>178</v>
      </c>
      <c r="B3619" s="13" t="s">
        <v>74</v>
      </c>
      <c r="C3619" s="13" t="s">
        <v>3</v>
      </c>
      <c r="D3619" s="13">
        <v>2017</v>
      </c>
      <c r="E3619" s="13">
        <v>2017</v>
      </c>
      <c r="F3619" s="13" t="s">
        <v>102</v>
      </c>
      <c r="G3619" s="86">
        <v>31854</v>
      </c>
      <c r="H3619" s="86">
        <v>63918</v>
      </c>
      <c r="I3619" s="45">
        <v>275861</v>
      </c>
      <c r="J3619" s="25">
        <v>0.95804195804195802</v>
      </c>
      <c r="K3619" s="25">
        <v>0.96573208722741433</v>
      </c>
      <c r="L3619" s="25">
        <v>0.5</v>
      </c>
      <c r="M3619" s="25">
        <v>6.7299999999999999E-2</v>
      </c>
    </row>
    <row r="3620" spans="1:13">
      <c r="A3620" s="48" t="s">
        <v>179</v>
      </c>
      <c r="B3620" s="13" t="s">
        <v>75</v>
      </c>
      <c r="C3620" s="13" t="s">
        <v>3</v>
      </c>
      <c r="D3620" s="13">
        <v>2017</v>
      </c>
      <c r="E3620" s="13">
        <v>2017</v>
      </c>
      <c r="F3620" s="13" t="s">
        <v>102</v>
      </c>
      <c r="G3620" s="86">
        <v>2518</v>
      </c>
      <c r="H3620" s="86">
        <v>5198</v>
      </c>
      <c r="I3620" s="45">
        <v>12059</v>
      </c>
      <c r="J3620" s="25">
        <v>1</v>
      </c>
      <c r="K3620" s="25">
        <v>0.86764705882352944</v>
      </c>
      <c r="L3620" s="25">
        <v>0.25900000000000001</v>
      </c>
      <c r="M3620" s="25">
        <v>9.3799999999999994E-2</v>
      </c>
    </row>
    <row r="3621" spans="1:13">
      <c r="A3621" s="48" t="s">
        <v>180</v>
      </c>
      <c r="B3621" s="13" t="s">
        <v>75</v>
      </c>
      <c r="C3621" s="13" t="s">
        <v>3</v>
      </c>
      <c r="D3621" s="13">
        <v>2017</v>
      </c>
      <c r="E3621" s="13">
        <v>2017</v>
      </c>
      <c r="F3621" s="13" t="s">
        <v>102</v>
      </c>
      <c r="G3621" s="86">
        <v>6983</v>
      </c>
      <c r="H3621" s="86">
        <v>12387</v>
      </c>
      <c r="I3621" s="45">
        <v>39195</v>
      </c>
      <c r="J3621" s="25">
        <v>0.97619047619047616</v>
      </c>
      <c r="K3621" s="25">
        <v>0.98319327731092432</v>
      </c>
      <c r="L3621" s="25">
        <v>0.25900000000000001</v>
      </c>
      <c r="M3621" s="25">
        <v>9.3799999999999994E-2</v>
      </c>
    </row>
    <row r="3622" spans="1:13">
      <c r="A3622" s="82" t="s">
        <v>122</v>
      </c>
      <c r="B3622" s="13" t="s">
        <v>74</v>
      </c>
      <c r="C3622" s="13" t="s">
        <v>3</v>
      </c>
      <c r="D3622" s="13">
        <v>2017</v>
      </c>
      <c r="E3622" s="13">
        <v>2017</v>
      </c>
      <c r="F3622" s="13" t="s">
        <v>102</v>
      </c>
      <c r="G3622" s="86">
        <v>90738</v>
      </c>
      <c r="H3622" s="86">
        <v>211698</v>
      </c>
      <c r="I3622" s="45">
        <v>496919</v>
      </c>
      <c r="J3622" s="25">
        <v>0.96691871455576561</v>
      </c>
      <c r="K3622" s="25">
        <v>0.95532266960838386</v>
      </c>
      <c r="L3622" s="25">
        <v>0.56299999999999994</v>
      </c>
      <c r="M3622" s="25">
        <v>3.3799999999999997E-2</v>
      </c>
    </row>
    <row r="3623" spans="1:13">
      <c r="A3623" s="82" t="s">
        <v>123</v>
      </c>
      <c r="B3623" s="13" t="s">
        <v>75</v>
      </c>
      <c r="C3623" s="13" t="s">
        <v>3</v>
      </c>
      <c r="D3623" s="13">
        <v>2017</v>
      </c>
      <c r="E3623" s="13">
        <v>2017</v>
      </c>
      <c r="F3623" s="13" t="s">
        <v>102</v>
      </c>
      <c r="G3623" s="86">
        <v>1532</v>
      </c>
      <c r="H3623" s="86">
        <v>3524</v>
      </c>
      <c r="I3623" s="45">
        <v>12521</v>
      </c>
      <c r="J3623" s="25">
        <v>0.96202531645569622</v>
      </c>
      <c r="K3623" s="25">
        <v>0.87272727272727268</v>
      </c>
      <c r="L3623" s="25">
        <v>0.25900000000000001</v>
      </c>
      <c r="M3623" s="25">
        <v>9.3799999999999994E-2</v>
      </c>
    </row>
    <row r="3624" spans="1:13">
      <c r="A3624" s="82" t="s">
        <v>124</v>
      </c>
      <c r="B3624" s="13" t="s">
        <v>75</v>
      </c>
      <c r="C3624" s="13" t="s">
        <v>3</v>
      </c>
      <c r="D3624" s="13">
        <v>2017</v>
      </c>
      <c r="E3624" s="13">
        <v>2017</v>
      </c>
      <c r="F3624" s="13" t="s">
        <v>102</v>
      </c>
      <c r="G3624" s="86">
        <v>12436</v>
      </c>
      <c r="H3624" s="86">
        <v>20875</v>
      </c>
      <c r="I3624" s="45">
        <v>55973</v>
      </c>
      <c r="J3624" s="25">
        <v>0.99071207430340558</v>
      </c>
      <c r="K3624" s="25">
        <v>0.96923076923076923</v>
      </c>
      <c r="L3624" s="25">
        <v>0.25900000000000001</v>
      </c>
      <c r="M3624" s="25">
        <v>9.3799999999999994E-2</v>
      </c>
    </row>
    <row r="3625" spans="1:13">
      <c r="A3625" s="82" t="s">
        <v>125</v>
      </c>
      <c r="B3625" s="13" t="s">
        <v>75</v>
      </c>
      <c r="C3625" s="13" t="s">
        <v>3</v>
      </c>
      <c r="D3625" s="13">
        <v>2017</v>
      </c>
      <c r="E3625" s="13">
        <v>2017</v>
      </c>
      <c r="F3625" s="13" t="s">
        <v>102</v>
      </c>
      <c r="G3625" s="86">
        <v>17486</v>
      </c>
      <c r="H3625" s="86">
        <v>42423</v>
      </c>
      <c r="I3625" s="45">
        <v>95204</v>
      </c>
      <c r="J3625" s="25">
        <v>0.97956403269754766</v>
      </c>
      <c r="K3625" s="25">
        <v>0.92275574112734859</v>
      </c>
      <c r="L3625" s="25">
        <v>0.25900000000000001</v>
      </c>
      <c r="M3625" s="25">
        <v>9.3799999999999994E-2</v>
      </c>
    </row>
    <row r="3626" spans="1:13">
      <c r="A3626" s="82" t="s">
        <v>126</v>
      </c>
      <c r="B3626" s="13" t="s">
        <v>75</v>
      </c>
      <c r="C3626" s="13" t="s">
        <v>3</v>
      </c>
      <c r="D3626" s="13">
        <v>2017</v>
      </c>
      <c r="E3626" s="13">
        <v>2017</v>
      </c>
      <c r="F3626" s="13" t="s">
        <v>102</v>
      </c>
      <c r="G3626" s="86">
        <v>1011</v>
      </c>
      <c r="H3626" s="86">
        <v>1923</v>
      </c>
      <c r="I3626" s="45">
        <v>5660</v>
      </c>
      <c r="J3626" s="25">
        <v>0.92727272727272725</v>
      </c>
      <c r="K3626" s="25">
        <v>0.88888888888888884</v>
      </c>
      <c r="L3626" s="25">
        <v>0.25900000000000001</v>
      </c>
      <c r="M3626" s="25">
        <v>9.3799999999999994E-2</v>
      </c>
    </row>
    <row r="3627" spans="1:13">
      <c r="A3627" s="82" t="s">
        <v>127</v>
      </c>
      <c r="B3627" s="13" t="s">
        <v>75</v>
      </c>
      <c r="C3627" s="13" t="s">
        <v>3</v>
      </c>
      <c r="D3627" s="13">
        <v>2017</v>
      </c>
      <c r="E3627" s="13">
        <v>2017</v>
      </c>
      <c r="F3627" s="13" t="s">
        <v>102</v>
      </c>
      <c r="G3627" s="86">
        <v>69890</v>
      </c>
      <c r="H3627" s="86">
        <v>162758</v>
      </c>
      <c r="I3627" s="45">
        <v>413565</v>
      </c>
      <c r="J3627" s="25">
        <v>0.97985207855139</v>
      </c>
      <c r="K3627" s="25">
        <v>0.89550518632347287</v>
      </c>
      <c r="L3627" s="25">
        <v>0.4</v>
      </c>
      <c r="M3627" s="25">
        <v>3.8300000000000001E-2</v>
      </c>
    </row>
    <row r="3628" spans="1:13">
      <c r="A3628" s="82" t="s">
        <v>128</v>
      </c>
      <c r="B3628" s="13" t="s">
        <v>75</v>
      </c>
      <c r="C3628" s="13" t="s">
        <v>3</v>
      </c>
      <c r="D3628" s="13">
        <v>2017</v>
      </c>
      <c r="E3628" s="13">
        <v>2017</v>
      </c>
      <c r="F3628" s="13" t="s">
        <v>102</v>
      </c>
      <c r="G3628" s="86">
        <v>10812</v>
      </c>
      <c r="H3628" s="86">
        <v>24565</v>
      </c>
      <c r="I3628" s="45">
        <v>57687</v>
      </c>
      <c r="J3628" s="25">
        <v>0.990450204638472</v>
      </c>
      <c r="K3628" s="25">
        <v>0.93581780538302273</v>
      </c>
      <c r="L3628" s="25">
        <v>0.25900000000000001</v>
      </c>
      <c r="M3628" s="25">
        <v>9.3799999999999994E-2</v>
      </c>
    </row>
    <row r="3629" spans="1:13">
      <c r="A3629" s="82" t="s">
        <v>129</v>
      </c>
      <c r="B3629" s="13" t="s">
        <v>75</v>
      </c>
      <c r="C3629" s="13" t="s">
        <v>3</v>
      </c>
      <c r="D3629" s="13">
        <v>2017</v>
      </c>
      <c r="E3629" s="13">
        <v>2017</v>
      </c>
      <c r="F3629" s="13" t="s">
        <v>102</v>
      </c>
      <c r="G3629" s="86">
        <v>6480</v>
      </c>
      <c r="H3629" s="86">
        <v>12239</v>
      </c>
      <c r="I3629" s="45">
        <v>32427</v>
      </c>
      <c r="J3629" s="25">
        <v>0.93294460641399413</v>
      </c>
      <c r="K3629" s="25">
        <v>0.92660550458715596</v>
      </c>
      <c r="L3629" s="25">
        <v>0.25900000000000001</v>
      </c>
      <c r="M3629" s="25">
        <v>9.3799999999999994E-2</v>
      </c>
    </row>
    <row r="3630" spans="1:13">
      <c r="A3630" s="82" t="s">
        <v>130</v>
      </c>
      <c r="B3630" s="13" t="s">
        <v>75</v>
      </c>
      <c r="C3630" s="13" t="s">
        <v>3</v>
      </c>
      <c r="D3630" s="13">
        <v>2017</v>
      </c>
      <c r="E3630" s="13">
        <v>2017</v>
      </c>
      <c r="F3630" s="13" t="s">
        <v>102</v>
      </c>
      <c r="G3630" s="86">
        <v>1606</v>
      </c>
      <c r="H3630" s="86">
        <v>3148</v>
      </c>
      <c r="I3630" s="45">
        <v>7978</v>
      </c>
      <c r="J3630" s="25">
        <v>0.95</v>
      </c>
      <c r="K3630" s="25">
        <v>0.88461538461538458</v>
      </c>
      <c r="L3630" s="25">
        <v>0.25900000000000001</v>
      </c>
      <c r="M3630" s="25">
        <v>9.3799999999999994E-2</v>
      </c>
    </row>
    <row r="3631" spans="1:13">
      <c r="A3631" s="82" t="s">
        <v>131</v>
      </c>
      <c r="B3631" s="13" t="s">
        <v>76</v>
      </c>
      <c r="C3631" s="13" t="s">
        <v>3</v>
      </c>
      <c r="D3631" s="13">
        <v>2017</v>
      </c>
      <c r="E3631" s="13">
        <v>2017</v>
      </c>
      <c r="F3631" s="13" t="s">
        <v>102</v>
      </c>
      <c r="G3631" s="86">
        <v>540144</v>
      </c>
      <c r="H3631" s="86">
        <v>1091333</v>
      </c>
      <c r="I3631" s="45">
        <v>3985428</v>
      </c>
      <c r="J3631" s="25">
        <v>0.98536731409752631</v>
      </c>
      <c r="K3631" s="25">
        <v>0.9062871371173109</v>
      </c>
      <c r="L3631" s="25">
        <v>0.46</v>
      </c>
      <c r="M3631" s="25">
        <v>0.1351</v>
      </c>
    </row>
    <row r="3632" spans="1:13">
      <c r="A3632" s="82" t="s">
        <v>132</v>
      </c>
      <c r="B3632" s="13" t="s">
        <v>75</v>
      </c>
      <c r="C3632" s="13" t="s">
        <v>3</v>
      </c>
      <c r="D3632" s="13">
        <v>2017</v>
      </c>
      <c r="E3632" s="13">
        <v>2017</v>
      </c>
      <c r="F3632" s="13" t="s">
        <v>102</v>
      </c>
      <c r="G3632" s="86">
        <v>11830</v>
      </c>
      <c r="H3632" s="86">
        <v>31792</v>
      </c>
      <c r="I3632" s="45">
        <v>70740</v>
      </c>
      <c r="J3632" s="25">
        <v>0.98698884758364314</v>
      </c>
      <c r="K3632" s="25">
        <v>0.9662921348314607</v>
      </c>
      <c r="L3632" s="25">
        <v>0.25900000000000001</v>
      </c>
      <c r="M3632" s="25">
        <v>9.3799999999999994E-2</v>
      </c>
    </row>
    <row r="3633" spans="1:13">
      <c r="A3633" s="82" t="s">
        <v>133</v>
      </c>
      <c r="B3633" s="13" t="s">
        <v>75</v>
      </c>
      <c r="C3633" s="13" t="s">
        <v>3</v>
      </c>
      <c r="D3633" s="13">
        <v>2017</v>
      </c>
      <c r="E3633" s="13">
        <v>2017</v>
      </c>
      <c r="F3633" s="13" t="s">
        <v>102</v>
      </c>
      <c r="G3633" s="86">
        <v>6130</v>
      </c>
      <c r="H3633" s="86">
        <v>10165</v>
      </c>
      <c r="I3633" s="45">
        <v>47266</v>
      </c>
      <c r="J3633" s="25">
        <v>1</v>
      </c>
      <c r="K3633" s="25">
        <v>0.92822966507177029</v>
      </c>
      <c r="L3633" s="25">
        <v>0.25900000000000001</v>
      </c>
      <c r="M3633" s="25">
        <v>9.3799999999999994E-2</v>
      </c>
    </row>
    <row r="3634" spans="1:13">
      <c r="A3634" s="82" t="s">
        <v>134</v>
      </c>
      <c r="B3634" s="13" t="s">
        <v>75</v>
      </c>
      <c r="C3634" s="13" t="s">
        <v>3</v>
      </c>
      <c r="D3634" s="13">
        <v>2017</v>
      </c>
      <c r="E3634" s="13">
        <v>2017</v>
      </c>
      <c r="F3634" s="13" t="s">
        <v>102</v>
      </c>
      <c r="G3634" s="86">
        <v>1003</v>
      </c>
      <c r="H3634" s="86">
        <v>1859</v>
      </c>
      <c r="I3634" s="45">
        <v>4812</v>
      </c>
      <c r="J3634" s="25">
        <v>0.85106382978723405</v>
      </c>
      <c r="K3634" s="25">
        <v>0.4</v>
      </c>
      <c r="L3634" s="25">
        <v>0.25900000000000001</v>
      </c>
      <c r="M3634" s="25">
        <v>9.3799999999999994E-2</v>
      </c>
    </row>
    <row r="3635" spans="1:13">
      <c r="A3635" s="82" t="s">
        <v>135</v>
      </c>
      <c r="B3635" s="13" t="s">
        <v>75</v>
      </c>
      <c r="C3635" s="13" t="s">
        <v>3</v>
      </c>
      <c r="D3635" s="13">
        <v>2017</v>
      </c>
      <c r="E3635" s="13">
        <v>2017</v>
      </c>
      <c r="F3635" s="13" t="s">
        <v>102</v>
      </c>
      <c r="G3635" s="86">
        <v>6341</v>
      </c>
      <c r="H3635" s="86">
        <v>11916</v>
      </c>
      <c r="I3635" s="45">
        <v>41075</v>
      </c>
      <c r="J3635" s="25">
        <v>0.97179487179487178</v>
      </c>
      <c r="K3635" s="25">
        <v>0.94035087719298249</v>
      </c>
      <c r="L3635" s="25">
        <v>0.25900000000000001</v>
      </c>
      <c r="M3635" s="25">
        <v>9.3799999999999994E-2</v>
      </c>
    </row>
    <row r="3636" spans="1:13">
      <c r="A3636" s="82" t="s">
        <v>136</v>
      </c>
      <c r="B3636" s="13" t="s">
        <v>75</v>
      </c>
      <c r="C3636" s="13" t="s">
        <v>3</v>
      </c>
      <c r="D3636" s="13">
        <v>2017</v>
      </c>
      <c r="E3636" s="13">
        <v>2017</v>
      </c>
      <c r="F3636" s="13" t="s">
        <v>102</v>
      </c>
      <c r="G3636" s="86">
        <v>23789</v>
      </c>
      <c r="H3636" s="86">
        <v>55292</v>
      </c>
      <c r="I3636" s="45">
        <v>140601</v>
      </c>
      <c r="J3636" s="25">
        <v>0.92204301075268813</v>
      </c>
      <c r="K3636" s="25">
        <v>0.96408839779005528</v>
      </c>
      <c r="L3636" s="25">
        <v>0</v>
      </c>
      <c r="M3636" s="25">
        <v>2.1899999999999999E-2</v>
      </c>
    </row>
    <row r="3637" spans="1:13">
      <c r="A3637" s="82" t="s">
        <v>137</v>
      </c>
      <c r="B3637" s="13" t="s">
        <v>75</v>
      </c>
      <c r="C3637" s="13" t="s">
        <v>3</v>
      </c>
      <c r="D3637" s="13">
        <v>2017</v>
      </c>
      <c r="E3637" s="13">
        <v>2017</v>
      </c>
      <c r="F3637" s="13" t="s">
        <v>102</v>
      </c>
      <c r="G3637" s="86">
        <v>551</v>
      </c>
      <c r="H3637" s="86">
        <v>1172</v>
      </c>
      <c r="I3637" s="45">
        <v>3238</v>
      </c>
      <c r="J3637" s="25">
        <v>0.97727272727272729</v>
      </c>
      <c r="K3637" s="25">
        <v>0.91891891891891897</v>
      </c>
      <c r="L3637" s="25">
        <v>0.25900000000000001</v>
      </c>
      <c r="M3637" s="25">
        <v>9.3799999999999994E-2</v>
      </c>
    </row>
    <row r="3638" spans="1:13">
      <c r="A3638" s="82" t="s">
        <v>138</v>
      </c>
      <c r="B3638" s="13" t="s">
        <v>75</v>
      </c>
      <c r="C3638" s="13" t="s">
        <v>3</v>
      </c>
      <c r="D3638" s="13">
        <v>2017</v>
      </c>
      <c r="E3638" s="13">
        <v>2017</v>
      </c>
      <c r="F3638" s="13" t="s">
        <v>102</v>
      </c>
      <c r="G3638" s="86">
        <v>464</v>
      </c>
      <c r="H3638" s="86">
        <v>774</v>
      </c>
      <c r="I3638" s="45">
        <v>3828</v>
      </c>
      <c r="J3638" s="25">
        <v>1</v>
      </c>
      <c r="K3638" s="25">
        <v>0.90909090909090906</v>
      </c>
      <c r="L3638" s="25">
        <v>0.25900000000000001</v>
      </c>
      <c r="M3638" s="25">
        <v>9.3799999999999994E-2</v>
      </c>
    </row>
    <row r="3639" spans="1:13">
      <c r="A3639" s="82" t="s">
        <v>139</v>
      </c>
      <c r="B3639" s="13" t="s">
        <v>75</v>
      </c>
      <c r="C3639" s="13" t="s">
        <v>3</v>
      </c>
      <c r="D3639" s="13">
        <v>2017</v>
      </c>
      <c r="E3639" s="13">
        <v>2017</v>
      </c>
      <c r="F3639" s="13" t="s">
        <v>102</v>
      </c>
      <c r="G3639" s="86">
        <v>22869</v>
      </c>
      <c r="H3639" s="86">
        <v>51274</v>
      </c>
      <c r="I3639" s="45">
        <v>185912</v>
      </c>
      <c r="J3639" s="25">
        <v>0.97734457323498414</v>
      </c>
      <c r="K3639" s="25">
        <v>0.95810363836824697</v>
      </c>
      <c r="L3639" s="25">
        <v>0.33300000000000002</v>
      </c>
      <c r="M3639" s="25">
        <v>1.6E-2</v>
      </c>
    </row>
    <row r="3640" spans="1:13">
      <c r="A3640" s="82" t="s">
        <v>140</v>
      </c>
      <c r="B3640" s="13" t="s">
        <v>75</v>
      </c>
      <c r="C3640" s="13" t="s">
        <v>3</v>
      </c>
      <c r="D3640" s="13">
        <v>2017</v>
      </c>
      <c r="E3640" s="13">
        <v>2017</v>
      </c>
      <c r="F3640" s="13" t="s">
        <v>102</v>
      </c>
      <c r="G3640" s="86">
        <v>3380</v>
      </c>
      <c r="H3640" s="86">
        <v>6879</v>
      </c>
      <c r="I3640" s="45">
        <v>32912</v>
      </c>
      <c r="J3640" s="25">
        <v>0.9760479041916168</v>
      </c>
      <c r="K3640" s="25">
        <v>0.88461538461538458</v>
      </c>
      <c r="L3640" s="25">
        <v>0.25900000000000001</v>
      </c>
      <c r="M3640" s="25">
        <v>9.3799999999999994E-2</v>
      </c>
    </row>
    <row r="3641" spans="1:13">
      <c r="A3641" s="82" t="s">
        <v>141</v>
      </c>
      <c r="B3641" s="13" t="s">
        <v>75</v>
      </c>
      <c r="C3641" s="13" t="s">
        <v>3</v>
      </c>
      <c r="D3641" s="13">
        <v>2017</v>
      </c>
      <c r="E3641" s="13">
        <v>2017</v>
      </c>
      <c r="F3641" s="13" t="s">
        <v>102</v>
      </c>
      <c r="G3641" s="86">
        <v>4215</v>
      </c>
      <c r="H3641" s="86">
        <v>7336</v>
      </c>
      <c r="I3641" s="45">
        <v>25146</v>
      </c>
      <c r="J3641" s="25">
        <v>0.8835978835978836</v>
      </c>
      <c r="K3641" s="25">
        <v>0.70149253731343286</v>
      </c>
      <c r="L3641" s="25">
        <v>0.25900000000000001</v>
      </c>
      <c r="M3641" s="25">
        <v>9.3799999999999994E-2</v>
      </c>
    </row>
    <row r="3642" spans="1:13">
      <c r="A3642" s="82" t="s">
        <v>142</v>
      </c>
      <c r="B3642" s="13" t="s">
        <v>74</v>
      </c>
      <c r="C3642" s="13" t="s">
        <v>3</v>
      </c>
      <c r="D3642" s="13">
        <v>2017</v>
      </c>
      <c r="E3642" s="13">
        <v>2017</v>
      </c>
      <c r="F3642" s="13" t="s">
        <v>102</v>
      </c>
      <c r="G3642" s="86">
        <v>120368</v>
      </c>
      <c r="H3642" s="86">
        <v>245723</v>
      </c>
      <c r="I3642" s="45">
        <v>913941</v>
      </c>
      <c r="J3642" s="25">
        <v>0.98636271117443519</v>
      </c>
      <c r="K3642" s="25">
        <v>0.98963963963963963</v>
      </c>
      <c r="L3642" s="25">
        <v>0.42099999999999999</v>
      </c>
      <c r="M3642" s="25">
        <v>6.7699999999999996E-2</v>
      </c>
    </row>
    <row r="3643" spans="1:13">
      <c r="A3643" s="82" t="s">
        <v>143</v>
      </c>
      <c r="B3643" s="13" t="s">
        <v>74</v>
      </c>
      <c r="C3643" s="13" t="s">
        <v>3</v>
      </c>
      <c r="D3643" s="13">
        <v>2017</v>
      </c>
      <c r="E3643" s="13">
        <v>2017</v>
      </c>
      <c r="F3643" s="13" t="s">
        <v>102</v>
      </c>
      <c r="G3643" s="86">
        <v>8877</v>
      </c>
      <c r="H3643" s="86">
        <v>16652</v>
      </c>
      <c r="I3643" s="45">
        <v>63588</v>
      </c>
      <c r="J3643" s="25">
        <v>1</v>
      </c>
      <c r="K3643" s="25">
        <v>0.93953488372093019</v>
      </c>
      <c r="L3643" s="25">
        <v>0.25900000000000001</v>
      </c>
      <c r="M3643" s="25">
        <v>9.3799999999999994E-2</v>
      </c>
    </row>
    <row r="3644" spans="1:13">
      <c r="A3644" s="82" t="s">
        <v>144</v>
      </c>
      <c r="B3644" s="13" t="s">
        <v>75</v>
      </c>
      <c r="C3644" s="13" t="s">
        <v>3</v>
      </c>
      <c r="D3644" s="13">
        <v>2017</v>
      </c>
      <c r="E3644" s="13">
        <v>2017</v>
      </c>
      <c r="F3644" s="13" t="s">
        <v>102</v>
      </c>
      <c r="G3644" s="86">
        <v>1170</v>
      </c>
      <c r="H3644" s="86">
        <v>2143</v>
      </c>
      <c r="I3644" s="45">
        <v>6372</v>
      </c>
      <c r="J3644" s="25">
        <v>1</v>
      </c>
      <c r="K3644" s="25">
        <v>0.84444444444444444</v>
      </c>
      <c r="L3644" s="25">
        <v>0.25900000000000001</v>
      </c>
      <c r="M3644" s="25">
        <v>9.3799999999999994E-2</v>
      </c>
    </row>
    <row r="3645" spans="1:13">
      <c r="A3645" s="82" t="s">
        <v>145</v>
      </c>
      <c r="B3645" s="13" t="s">
        <v>75</v>
      </c>
      <c r="C3645" s="13" t="s">
        <v>3</v>
      </c>
      <c r="D3645" s="13">
        <v>2017</v>
      </c>
      <c r="E3645" s="13">
        <v>2017</v>
      </c>
      <c r="F3645" s="13" t="s">
        <v>102</v>
      </c>
      <c r="G3645" s="86">
        <v>125483</v>
      </c>
      <c r="H3645" s="86">
        <v>278710</v>
      </c>
      <c r="I3645" s="45">
        <v>848535</v>
      </c>
      <c r="J3645" s="25">
        <v>0.99350443599493032</v>
      </c>
      <c r="K3645" s="25">
        <v>0.93915517618734956</v>
      </c>
      <c r="L3645" s="25">
        <v>0.35299999999999998</v>
      </c>
      <c r="M3645" s="25">
        <v>4.0500000000000001E-2</v>
      </c>
    </row>
    <row r="3646" spans="1:13">
      <c r="A3646" s="82" t="s">
        <v>146</v>
      </c>
      <c r="B3646" s="13" t="s">
        <v>74</v>
      </c>
      <c r="C3646" s="13" t="s">
        <v>3</v>
      </c>
      <c r="D3646" s="13">
        <v>2017</v>
      </c>
      <c r="E3646" s="13">
        <v>2017</v>
      </c>
      <c r="F3646" s="13" t="s">
        <v>102</v>
      </c>
      <c r="G3646" s="86">
        <v>99593</v>
      </c>
      <c r="H3646" s="86">
        <v>208408</v>
      </c>
      <c r="I3646" s="45">
        <v>562286</v>
      </c>
      <c r="J3646" s="25">
        <v>0.98606697628941575</v>
      </c>
      <c r="K3646" s="25">
        <v>0.99333650642551163</v>
      </c>
      <c r="L3646" s="25">
        <v>0.23499999999999999</v>
      </c>
      <c r="M3646" s="25">
        <v>4.6300000000000001E-2</v>
      </c>
    </row>
    <row r="3647" spans="1:13">
      <c r="A3647" s="82" t="s">
        <v>147</v>
      </c>
      <c r="B3647" s="13" t="s">
        <v>75</v>
      </c>
      <c r="C3647" s="13" t="s">
        <v>3</v>
      </c>
      <c r="D3647" s="13">
        <v>2017</v>
      </c>
      <c r="E3647" s="13">
        <v>2017</v>
      </c>
      <c r="F3647" s="13" t="s">
        <v>102</v>
      </c>
      <c r="G3647" s="86">
        <v>2330</v>
      </c>
      <c r="H3647" s="86">
        <v>5225</v>
      </c>
      <c r="I3647" s="45">
        <v>19094</v>
      </c>
      <c r="J3647" s="25">
        <v>0.89247311827956988</v>
      </c>
      <c r="K3647" s="25">
        <v>0.93548387096774188</v>
      </c>
      <c r="L3647" s="25">
        <v>0.25900000000000001</v>
      </c>
      <c r="M3647" s="25">
        <v>9.3799999999999994E-2</v>
      </c>
    </row>
    <row r="3648" spans="1:13">
      <c r="A3648" s="82" t="s">
        <v>148</v>
      </c>
      <c r="B3648" s="13" t="s">
        <v>75</v>
      </c>
      <c r="C3648" s="13" t="s">
        <v>3</v>
      </c>
      <c r="D3648" s="13">
        <v>2017</v>
      </c>
      <c r="E3648" s="13">
        <v>2017</v>
      </c>
      <c r="F3648" s="13" t="s">
        <v>102</v>
      </c>
      <c r="G3648" s="86">
        <v>171214</v>
      </c>
      <c r="H3648" s="86">
        <v>374387</v>
      </c>
      <c r="I3648" s="45">
        <v>887482</v>
      </c>
      <c r="J3648" s="25">
        <v>0.9934397550841898</v>
      </c>
      <c r="K3648" s="25">
        <v>0.93876301285976727</v>
      </c>
      <c r="L3648" s="25">
        <v>0.3</v>
      </c>
      <c r="M3648" s="25">
        <v>2.0799999999999999E-2</v>
      </c>
    </row>
    <row r="3649" spans="1:13">
      <c r="A3649" s="82" t="s">
        <v>149</v>
      </c>
      <c r="B3649" s="13" t="s">
        <v>74</v>
      </c>
      <c r="C3649" s="13" t="s">
        <v>3</v>
      </c>
      <c r="D3649" s="13">
        <v>2017</v>
      </c>
      <c r="E3649" s="13">
        <v>2017</v>
      </c>
      <c r="F3649" s="13" t="s">
        <v>102</v>
      </c>
      <c r="G3649" s="86">
        <v>136947</v>
      </c>
      <c r="H3649" s="86">
        <v>277364</v>
      </c>
      <c r="I3649" s="45">
        <v>908518</v>
      </c>
      <c r="J3649" s="25">
        <v>0.97712599151448076</v>
      </c>
      <c r="K3649" s="25">
        <v>0.97354497354497349</v>
      </c>
      <c r="L3649" s="25">
        <v>0.5</v>
      </c>
      <c r="M3649" s="25">
        <v>3.1800000000000002E-2</v>
      </c>
    </row>
    <row r="3650" spans="1:13">
      <c r="A3650" s="82" t="s">
        <v>150</v>
      </c>
      <c r="B3650" s="13" t="s">
        <v>74</v>
      </c>
      <c r="C3650" s="13" t="s">
        <v>3</v>
      </c>
      <c r="D3650" s="13">
        <v>2017</v>
      </c>
      <c r="E3650" s="13">
        <v>2017</v>
      </c>
      <c r="F3650" s="13" t="s">
        <v>102</v>
      </c>
      <c r="G3650" s="86">
        <v>34278</v>
      </c>
      <c r="H3650" s="86">
        <v>52106</v>
      </c>
      <c r="I3650" s="45">
        <v>225748</v>
      </c>
      <c r="J3650" s="25">
        <v>0.98155737704918034</v>
      </c>
      <c r="K3650" s="25">
        <v>0.93266832917705733</v>
      </c>
      <c r="L3650" s="25">
        <v>0.25</v>
      </c>
      <c r="M3650" s="25">
        <v>5.4899999999999997E-2</v>
      </c>
    </row>
    <row r="3651" spans="1:13">
      <c r="A3651" s="82" t="s">
        <v>151</v>
      </c>
      <c r="B3651" s="13" t="s">
        <v>75</v>
      </c>
      <c r="C3651" s="13" t="s">
        <v>3</v>
      </c>
      <c r="D3651" s="13">
        <v>2017</v>
      </c>
      <c r="E3651" s="13">
        <v>2017</v>
      </c>
      <c r="F3651" s="13" t="s">
        <v>102</v>
      </c>
      <c r="G3651" s="86">
        <v>49688</v>
      </c>
      <c r="H3651" s="86">
        <v>111431</v>
      </c>
      <c r="I3651" s="45">
        <v>301612</v>
      </c>
      <c r="J3651" s="25">
        <v>0.96913864578535236</v>
      </c>
      <c r="K3651" s="25">
        <v>0.92175703500343176</v>
      </c>
      <c r="L3651" s="25">
        <v>0.16700000000000001</v>
      </c>
      <c r="M3651" s="25">
        <v>2.7E-2</v>
      </c>
    </row>
    <row r="3652" spans="1:13">
      <c r="A3652" s="82" t="s">
        <v>152</v>
      </c>
      <c r="B3652" s="13" t="s">
        <v>74</v>
      </c>
      <c r="C3652" s="13" t="s">
        <v>3</v>
      </c>
      <c r="D3652" s="13">
        <v>2017</v>
      </c>
      <c r="E3652" s="13">
        <v>2017</v>
      </c>
      <c r="F3652" s="13" t="s">
        <v>102</v>
      </c>
      <c r="G3652" s="86">
        <v>9697</v>
      </c>
      <c r="H3652" s="86">
        <v>17379</v>
      </c>
      <c r="I3652" s="45">
        <v>62024</v>
      </c>
      <c r="J3652" s="25">
        <v>0.96134020618556704</v>
      </c>
      <c r="K3652" s="25">
        <v>0.98031496062992129</v>
      </c>
      <c r="L3652" s="25">
        <v>0.25900000000000001</v>
      </c>
      <c r="M3652" s="25">
        <v>9.3799999999999994E-2</v>
      </c>
    </row>
    <row r="3653" spans="1:13">
      <c r="A3653" s="82" t="s">
        <v>153</v>
      </c>
      <c r="B3653" s="13" t="s">
        <v>74</v>
      </c>
      <c r="C3653" s="13" t="s">
        <v>3</v>
      </c>
      <c r="D3653" s="13">
        <v>2017</v>
      </c>
      <c r="E3653" s="13">
        <v>2017</v>
      </c>
      <c r="F3653" s="13" t="s">
        <v>102</v>
      </c>
      <c r="G3653" s="86">
        <v>14262</v>
      </c>
      <c r="H3653" s="86">
        <v>27623</v>
      </c>
      <c r="I3653" s="45">
        <v>154365</v>
      </c>
      <c r="J3653" s="25">
        <v>0.98345588235294112</v>
      </c>
      <c r="K3653" s="25">
        <v>0.90273556231003038</v>
      </c>
      <c r="L3653" s="25">
        <v>0.25900000000000001</v>
      </c>
      <c r="M3653" s="25">
        <v>9.3799999999999994E-2</v>
      </c>
    </row>
    <row r="3654" spans="1:13">
      <c r="A3654" s="82" t="s">
        <v>154</v>
      </c>
      <c r="B3654" s="13" t="s">
        <v>74</v>
      </c>
      <c r="C3654" s="13" t="s">
        <v>3</v>
      </c>
      <c r="D3654" s="13">
        <v>2017</v>
      </c>
      <c r="E3654" s="13">
        <v>2017</v>
      </c>
      <c r="F3654" s="13" t="s">
        <v>102</v>
      </c>
      <c r="G3654" s="86">
        <v>19056</v>
      </c>
      <c r="H3654" s="86">
        <v>39357</v>
      </c>
      <c r="I3654" s="45">
        <v>148011</v>
      </c>
      <c r="J3654" s="25">
        <v>0.90697674418604657</v>
      </c>
      <c r="K3654" s="25">
        <v>0.8960674157303371</v>
      </c>
      <c r="L3654" s="25">
        <v>0.25900000000000001</v>
      </c>
      <c r="M3654" s="25">
        <v>9.3799999999999994E-2</v>
      </c>
    </row>
    <row r="3655" spans="1:13">
      <c r="A3655" s="82" t="s">
        <v>155</v>
      </c>
      <c r="B3655" s="13" t="s">
        <v>74</v>
      </c>
      <c r="C3655" s="13" t="s">
        <v>3</v>
      </c>
      <c r="D3655" s="13">
        <v>2017</v>
      </c>
      <c r="E3655" s="13">
        <v>2017</v>
      </c>
      <c r="F3655" s="13" t="s">
        <v>102</v>
      </c>
      <c r="G3655" s="86">
        <v>50071</v>
      </c>
      <c r="H3655" s="86">
        <v>98291</v>
      </c>
      <c r="I3655" s="45">
        <v>444005</v>
      </c>
      <c r="J3655" s="25">
        <v>0.99412532637075723</v>
      </c>
      <c r="K3655" s="25">
        <v>0.97687861271676302</v>
      </c>
      <c r="L3655" s="25">
        <v>0.28599999999999998</v>
      </c>
      <c r="M3655" s="25">
        <v>5.6099999999999997E-2</v>
      </c>
    </row>
    <row r="3656" spans="1:13">
      <c r="A3656" s="82" t="s">
        <v>156</v>
      </c>
      <c r="B3656" s="13" t="s">
        <v>74</v>
      </c>
      <c r="C3656" s="13" t="s">
        <v>3</v>
      </c>
      <c r="D3656" s="13">
        <v>2017</v>
      </c>
      <c r="E3656" s="13">
        <v>2017</v>
      </c>
      <c r="F3656" s="13" t="s">
        <v>102</v>
      </c>
      <c r="G3656" s="86">
        <v>14653</v>
      </c>
      <c r="H3656" s="86">
        <v>26869</v>
      </c>
      <c r="I3656" s="45">
        <v>79458</v>
      </c>
      <c r="J3656" s="25">
        <v>0.9745627980922098</v>
      </c>
      <c r="K3656" s="25">
        <v>0.96739130434782605</v>
      </c>
      <c r="L3656" s="25">
        <v>0.25900000000000001</v>
      </c>
      <c r="M3656" s="25">
        <v>9.3799999999999994E-2</v>
      </c>
    </row>
    <row r="3657" spans="1:13">
      <c r="A3657" s="82" t="s">
        <v>157</v>
      </c>
      <c r="B3657" s="13" t="s">
        <v>75</v>
      </c>
      <c r="C3657" s="13" t="s">
        <v>3</v>
      </c>
      <c r="D3657" s="13">
        <v>2017</v>
      </c>
      <c r="E3657" s="13">
        <v>2017</v>
      </c>
      <c r="F3657" s="13" t="s">
        <v>102</v>
      </c>
      <c r="G3657" s="86">
        <v>12555</v>
      </c>
      <c r="H3657" s="86">
        <v>23707</v>
      </c>
      <c r="I3657" s="45">
        <v>64263</v>
      </c>
      <c r="J3657" s="25">
        <v>0.95292207792207795</v>
      </c>
      <c r="K3657" s="25">
        <v>0.95329087048832273</v>
      </c>
      <c r="L3657" s="25">
        <v>0.25900000000000001</v>
      </c>
      <c r="M3657" s="25">
        <v>9.3799999999999994E-2</v>
      </c>
    </row>
    <row r="3658" spans="1:13">
      <c r="A3658" s="82" t="s">
        <v>158</v>
      </c>
      <c r="B3658" s="13" t="s">
        <v>75</v>
      </c>
      <c r="C3658" s="13" t="s">
        <v>3</v>
      </c>
      <c r="D3658" s="13">
        <v>2017</v>
      </c>
      <c r="E3658" s="13">
        <v>2017</v>
      </c>
      <c r="F3658" s="13" t="s">
        <v>102</v>
      </c>
      <c r="G3658" s="86">
        <v>167</v>
      </c>
      <c r="H3658" s="86">
        <v>295</v>
      </c>
      <c r="I3658" s="45">
        <v>861</v>
      </c>
      <c r="J3658" s="25">
        <v>1</v>
      </c>
      <c r="K3658" s="25">
        <v>0.8</v>
      </c>
      <c r="L3658" s="25">
        <v>0.25900000000000001</v>
      </c>
      <c r="M3658" s="25">
        <v>9.3799999999999994E-2</v>
      </c>
    </row>
    <row r="3659" spans="1:13">
      <c r="A3659" s="82" t="s">
        <v>159</v>
      </c>
      <c r="B3659" s="13" t="s">
        <v>75</v>
      </c>
      <c r="C3659" s="13" t="s">
        <v>3</v>
      </c>
      <c r="D3659" s="13">
        <v>2017</v>
      </c>
      <c r="E3659" s="13">
        <v>2017</v>
      </c>
      <c r="F3659" s="13" t="s">
        <v>102</v>
      </c>
      <c r="G3659" s="86">
        <v>3122</v>
      </c>
      <c r="H3659" s="86">
        <v>6605</v>
      </c>
      <c r="I3659" s="45">
        <v>19092</v>
      </c>
      <c r="J3659" s="25">
        <v>0.90625</v>
      </c>
      <c r="K3659" s="25">
        <v>0.78749999999999998</v>
      </c>
      <c r="L3659" s="25">
        <v>0.25900000000000001</v>
      </c>
      <c r="M3659" s="25">
        <v>9.3799999999999994E-2</v>
      </c>
    </row>
    <row r="3660" spans="1:13">
      <c r="A3660" s="82" t="s">
        <v>160</v>
      </c>
      <c r="B3660" s="13" t="s">
        <v>74</v>
      </c>
      <c r="C3660" s="13" t="s">
        <v>3</v>
      </c>
      <c r="D3660" s="13">
        <v>2017</v>
      </c>
      <c r="E3660" s="13">
        <v>2017</v>
      </c>
      <c r="F3660" s="13" t="s">
        <v>102</v>
      </c>
      <c r="G3660" s="86">
        <v>21415</v>
      </c>
      <c r="H3660" s="86">
        <v>40381</v>
      </c>
      <c r="I3660" s="45">
        <v>124632</v>
      </c>
      <c r="J3660" s="25">
        <v>0.97721179624664878</v>
      </c>
      <c r="K3660" s="25">
        <v>0.97520661157024791</v>
      </c>
      <c r="L3660" s="25">
        <v>0.5</v>
      </c>
      <c r="M3660" s="25">
        <v>6.4999999999999997E-3</v>
      </c>
    </row>
    <row r="3661" spans="1:13">
      <c r="A3661" s="82" t="s">
        <v>161</v>
      </c>
      <c r="B3661" s="13" t="s">
        <v>74</v>
      </c>
      <c r="C3661" s="13" t="s">
        <v>3</v>
      </c>
      <c r="D3661" s="13">
        <v>2017</v>
      </c>
      <c r="E3661" s="13">
        <v>2017</v>
      </c>
      <c r="F3661" s="13" t="s">
        <v>102</v>
      </c>
      <c r="G3661" s="86">
        <v>17594</v>
      </c>
      <c r="H3661" s="86">
        <v>31271</v>
      </c>
      <c r="I3661" s="45">
        <v>128550</v>
      </c>
      <c r="J3661" s="25">
        <v>0.96805896805896807</v>
      </c>
      <c r="K3661" s="25">
        <v>0.55873015873015874</v>
      </c>
      <c r="L3661" s="25">
        <v>0.25900000000000001</v>
      </c>
      <c r="M3661" s="25">
        <v>9.3799999999999994E-2</v>
      </c>
    </row>
    <row r="3662" spans="1:13">
      <c r="A3662" s="82" t="s">
        <v>162</v>
      </c>
      <c r="B3662" s="13" t="s">
        <v>75</v>
      </c>
      <c r="C3662" s="13" t="s">
        <v>3</v>
      </c>
      <c r="D3662" s="13">
        <v>2017</v>
      </c>
      <c r="E3662" s="13">
        <v>2017</v>
      </c>
      <c r="F3662" s="13" t="s">
        <v>102</v>
      </c>
      <c r="G3662" s="86">
        <v>40463</v>
      </c>
      <c r="H3662" s="86">
        <v>84966</v>
      </c>
      <c r="I3662" s="45">
        <v>248721</v>
      </c>
      <c r="J3662" s="25">
        <v>0.97493857493857494</v>
      </c>
      <c r="K3662" s="25">
        <v>0.9355072463768116</v>
      </c>
      <c r="L3662" s="25">
        <v>0.75</v>
      </c>
      <c r="M3662" s="25">
        <v>2.5100000000000001E-2</v>
      </c>
    </row>
    <row r="3663" spans="1:13">
      <c r="A3663" s="82" t="s">
        <v>163</v>
      </c>
      <c r="B3663" s="13" t="s">
        <v>75</v>
      </c>
      <c r="C3663" s="13" t="s">
        <v>3</v>
      </c>
      <c r="D3663" s="13">
        <v>2017</v>
      </c>
      <c r="E3663" s="13">
        <v>2017</v>
      </c>
      <c r="F3663" s="13" t="s">
        <v>102</v>
      </c>
      <c r="G3663" s="86">
        <v>5637</v>
      </c>
      <c r="H3663" s="86">
        <v>12912</v>
      </c>
      <c r="I3663" s="45">
        <v>42566</v>
      </c>
      <c r="J3663" s="25">
        <v>0.99315068493150682</v>
      </c>
      <c r="K3663" s="25">
        <v>0.94805194805194803</v>
      </c>
      <c r="L3663" s="25">
        <v>0.25900000000000001</v>
      </c>
      <c r="M3663" s="25">
        <v>9.3799999999999994E-2</v>
      </c>
    </row>
    <row r="3664" spans="1:13">
      <c r="A3664" s="82" t="s">
        <v>164</v>
      </c>
      <c r="B3664" s="13" t="s">
        <v>75</v>
      </c>
      <c r="C3664" s="13" t="s">
        <v>3</v>
      </c>
      <c r="D3664" s="13">
        <v>2017</v>
      </c>
      <c r="E3664" s="13">
        <v>2017</v>
      </c>
      <c r="F3664" s="13" t="s">
        <v>102</v>
      </c>
      <c r="G3664" s="86">
        <v>4333</v>
      </c>
      <c r="H3664" s="86">
        <v>9381</v>
      </c>
      <c r="I3664" s="45">
        <v>27366</v>
      </c>
      <c r="J3664" s="25">
        <v>0.94690265486725667</v>
      </c>
      <c r="K3664" s="25">
        <v>0.91329479768786126</v>
      </c>
      <c r="L3664" s="25">
        <v>0.25900000000000001</v>
      </c>
      <c r="M3664" s="25">
        <v>9.3799999999999994E-2</v>
      </c>
    </row>
    <row r="3665" spans="1:13">
      <c r="A3665" s="82" t="s">
        <v>165</v>
      </c>
      <c r="B3665" s="13" t="s">
        <v>75</v>
      </c>
      <c r="C3665" s="13" t="s">
        <v>3</v>
      </c>
      <c r="D3665" s="13">
        <v>2017</v>
      </c>
      <c r="E3665" s="13">
        <v>2017</v>
      </c>
      <c r="F3665" s="13" t="s">
        <v>102</v>
      </c>
      <c r="G3665" s="86">
        <v>986</v>
      </c>
      <c r="H3665" s="86">
        <v>1711</v>
      </c>
      <c r="I3665" s="45">
        <v>5037</v>
      </c>
      <c r="J3665" s="25">
        <v>0.93181818181818188</v>
      </c>
      <c r="K3665" s="25">
        <v>0.82352941176470584</v>
      </c>
      <c r="L3665" s="25">
        <v>0.25900000000000001</v>
      </c>
      <c r="M3665" s="25">
        <v>9.3799999999999994E-2</v>
      </c>
    </row>
    <row r="3666" spans="1:13">
      <c r="A3666" s="82" t="s">
        <v>166</v>
      </c>
      <c r="B3666" s="13" t="s">
        <v>74</v>
      </c>
      <c r="C3666" s="13" t="s">
        <v>3</v>
      </c>
      <c r="D3666" s="13">
        <v>2017</v>
      </c>
      <c r="E3666" s="13">
        <v>2017</v>
      </c>
      <c r="F3666" s="13" t="s">
        <v>102</v>
      </c>
      <c r="G3666" s="86">
        <v>52128</v>
      </c>
      <c r="H3666" s="86">
        <v>120968</v>
      </c>
      <c r="I3666" s="45">
        <v>259001</v>
      </c>
      <c r="J3666" s="25">
        <v>0.96411709159584513</v>
      </c>
      <c r="K3666" s="25">
        <v>0.90969581749049433</v>
      </c>
      <c r="L3666" s="25">
        <v>0.25</v>
      </c>
      <c r="M3666" s="25">
        <v>2.93E-2</v>
      </c>
    </row>
    <row r="3667" spans="1:13">
      <c r="A3667" s="82" t="s">
        <v>167</v>
      </c>
      <c r="B3667" s="13" t="s">
        <v>75</v>
      </c>
      <c r="C3667" s="13" t="s">
        <v>3</v>
      </c>
      <c r="D3667" s="13">
        <v>2017</v>
      </c>
      <c r="E3667" s="13">
        <v>2017</v>
      </c>
      <c r="F3667" s="13" t="s">
        <v>102</v>
      </c>
      <c r="G3667" s="86">
        <v>3021</v>
      </c>
      <c r="H3667" s="86">
        <v>5276</v>
      </c>
      <c r="I3667" s="45">
        <v>14244</v>
      </c>
      <c r="J3667" s="25">
        <v>0.93478260869565222</v>
      </c>
      <c r="K3667" s="25">
        <v>0.95604395604395609</v>
      </c>
      <c r="L3667" s="25">
        <v>0.25900000000000001</v>
      </c>
      <c r="M3667" s="25">
        <v>9.3799999999999994E-2</v>
      </c>
    </row>
    <row r="3668" spans="1:13">
      <c r="A3668" s="82" t="s">
        <v>168</v>
      </c>
      <c r="B3668" s="13" t="s">
        <v>74</v>
      </c>
      <c r="C3668" s="13" t="s">
        <v>3</v>
      </c>
      <c r="D3668" s="13">
        <v>2017</v>
      </c>
      <c r="E3668" s="13">
        <v>2017</v>
      </c>
      <c r="F3668" s="13" t="s">
        <v>102</v>
      </c>
      <c r="G3668" s="86">
        <v>36668</v>
      </c>
      <c r="H3668" s="86">
        <v>73321</v>
      </c>
      <c r="I3668" s="45">
        <v>241182</v>
      </c>
      <c r="J3668" s="25">
        <v>0.99018232819074337</v>
      </c>
      <c r="K3668" s="25">
        <v>0.96563573883161513</v>
      </c>
      <c r="L3668" s="25">
        <v>0</v>
      </c>
      <c r="M3668" s="25">
        <v>6.3399999999999998E-2</v>
      </c>
    </row>
    <row r="3669" spans="1:13">
      <c r="A3669" s="82" t="s">
        <v>169</v>
      </c>
      <c r="B3669" s="13" t="s">
        <v>74</v>
      </c>
      <c r="C3669" s="13" t="s">
        <v>3</v>
      </c>
      <c r="D3669" s="13">
        <v>2017</v>
      </c>
      <c r="E3669" s="13">
        <v>2017</v>
      </c>
      <c r="F3669" s="13" t="s">
        <v>102</v>
      </c>
      <c r="G3669" s="86">
        <v>10083</v>
      </c>
      <c r="H3669" s="86">
        <v>19633</v>
      </c>
      <c r="I3669" s="45">
        <v>59907</v>
      </c>
      <c r="J3669" s="25">
        <v>0.88833746898263022</v>
      </c>
      <c r="K3669" s="25">
        <v>0.95180722891566261</v>
      </c>
      <c r="L3669" s="25">
        <v>0.25900000000000001</v>
      </c>
      <c r="M3669" s="25">
        <v>9.3799999999999994E-2</v>
      </c>
    </row>
    <row r="3670" spans="1:13">
      <c r="A3670" s="82" t="s">
        <v>170</v>
      </c>
      <c r="B3670" s="13" t="s">
        <v>75</v>
      </c>
      <c r="C3670" s="13" t="s">
        <v>3</v>
      </c>
      <c r="D3670" s="13">
        <v>2017</v>
      </c>
      <c r="E3670" s="13">
        <v>2017</v>
      </c>
      <c r="F3670" s="13" t="s">
        <v>102</v>
      </c>
      <c r="G3670" s="86">
        <v>6009</v>
      </c>
      <c r="H3670" s="86">
        <v>12902</v>
      </c>
      <c r="I3670" s="45">
        <v>32817</v>
      </c>
      <c r="J3670" s="25">
        <v>0.9966216216216216</v>
      </c>
      <c r="K3670" s="25">
        <v>0.95473251028806583</v>
      </c>
      <c r="L3670" s="25">
        <v>0.25900000000000001</v>
      </c>
      <c r="M3670" s="25">
        <v>9.3799999999999994E-2</v>
      </c>
    </row>
    <row r="3671" spans="1:13">
      <c r="A3671" s="48" t="s">
        <v>276</v>
      </c>
      <c r="B3671" s="13" t="s">
        <v>66</v>
      </c>
      <c r="C3671" s="13" t="s">
        <v>182</v>
      </c>
      <c r="D3671" s="13">
        <v>2017</v>
      </c>
      <c r="E3671" s="13">
        <v>2017</v>
      </c>
      <c r="F3671" s="13" t="s">
        <v>102</v>
      </c>
      <c r="G3671" s="110"/>
      <c r="H3671" s="110"/>
      <c r="I3671" s="110"/>
      <c r="J3671" s="111"/>
      <c r="K3671" s="111"/>
      <c r="L3671" s="25">
        <v>0.254</v>
      </c>
      <c r="M3671" s="25">
        <v>5.3999999999999999E-2</v>
      </c>
    </row>
    <row r="3672" spans="1:13">
      <c r="A3672" s="48" t="s">
        <v>171</v>
      </c>
      <c r="B3672" s="13" t="s">
        <v>66</v>
      </c>
      <c r="C3672" s="13" t="s">
        <v>182</v>
      </c>
      <c r="D3672" s="13">
        <v>2017</v>
      </c>
      <c r="E3672" s="13">
        <v>2017</v>
      </c>
      <c r="F3672" s="13" t="s">
        <v>102</v>
      </c>
      <c r="G3672" s="86">
        <v>2002341</v>
      </c>
      <c r="H3672" s="86">
        <v>4172617</v>
      </c>
      <c r="I3672" s="103">
        <f>SUM(I3673:I3730)</f>
        <v>13509580</v>
      </c>
      <c r="J3672" s="25">
        <v>0.97940873827939834</v>
      </c>
      <c r="K3672" s="25">
        <v>0.9301784173239408</v>
      </c>
      <c r="L3672" s="25">
        <v>0.40600000000000003</v>
      </c>
      <c r="M3672" s="25">
        <v>8.0299999999999996E-2</v>
      </c>
    </row>
    <row r="3673" spans="1:13">
      <c r="A3673" s="48" t="s">
        <v>172</v>
      </c>
      <c r="B3673" s="13" t="s">
        <v>74</v>
      </c>
      <c r="C3673" s="13" t="s">
        <v>182</v>
      </c>
      <c r="D3673" s="13">
        <v>2017</v>
      </c>
      <c r="E3673" s="13">
        <v>2017</v>
      </c>
      <c r="F3673" s="13" t="s">
        <v>102</v>
      </c>
      <c r="G3673" s="86">
        <v>57353</v>
      </c>
      <c r="H3673" s="86">
        <v>110176</v>
      </c>
      <c r="I3673" s="45">
        <v>437454</v>
      </c>
      <c r="J3673" s="25">
        <v>0.99511762094984468</v>
      </c>
      <c r="K3673" s="25">
        <v>0.99120703437250202</v>
      </c>
      <c r="L3673" s="25">
        <v>0.54500000000000004</v>
      </c>
      <c r="M3673" s="25">
        <v>5.6899999999999999E-2</v>
      </c>
    </row>
    <row r="3674" spans="1:13">
      <c r="A3674" s="48" t="s">
        <v>173</v>
      </c>
      <c r="B3674" s="13" t="s">
        <v>75</v>
      </c>
      <c r="C3674" s="13" t="s">
        <v>182</v>
      </c>
      <c r="D3674" s="13">
        <v>2017</v>
      </c>
      <c r="E3674" s="13">
        <v>2017</v>
      </c>
      <c r="F3674" s="13" t="s">
        <v>102</v>
      </c>
      <c r="G3674" s="86">
        <v>85</v>
      </c>
      <c r="H3674" s="86">
        <v>143</v>
      </c>
      <c r="I3674" s="45">
        <v>342</v>
      </c>
      <c r="J3674" s="25">
        <v>1</v>
      </c>
      <c r="K3674" s="25">
        <v>0.5</v>
      </c>
      <c r="L3674" s="25">
        <v>0.26300000000000001</v>
      </c>
      <c r="M3674" s="25">
        <v>0.10780000000000001</v>
      </c>
    </row>
    <row r="3675" spans="1:13">
      <c r="A3675" s="48" t="s">
        <v>174</v>
      </c>
      <c r="B3675" s="13" t="s">
        <v>75</v>
      </c>
      <c r="C3675" s="13" t="s">
        <v>182</v>
      </c>
      <c r="D3675" s="13">
        <v>2017</v>
      </c>
      <c r="E3675" s="13">
        <v>2017</v>
      </c>
      <c r="F3675" s="13" t="s">
        <v>102</v>
      </c>
      <c r="G3675" s="86">
        <v>1698</v>
      </c>
      <c r="H3675" s="86">
        <v>3153</v>
      </c>
      <c r="I3675" s="45">
        <v>8352</v>
      </c>
      <c r="J3675" s="25">
        <v>1</v>
      </c>
      <c r="K3675" s="25">
        <v>0.98461538461538467</v>
      </c>
      <c r="L3675" s="25">
        <v>0.26300000000000001</v>
      </c>
      <c r="M3675" s="25">
        <v>0.10780000000000001</v>
      </c>
    </row>
    <row r="3676" spans="1:13">
      <c r="A3676" s="48" t="s">
        <v>175</v>
      </c>
      <c r="B3676" s="13" t="s">
        <v>75</v>
      </c>
      <c r="C3676" s="13" t="s">
        <v>182</v>
      </c>
      <c r="D3676" s="13">
        <v>2017</v>
      </c>
      <c r="E3676" s="13">
        <v>2017</v>
      </c>
      <c r="F3676" s="13" t="s">
        <v>102</v>
      </c>
      <c r="G3676" s="86">
        <v>16426</v>
      </c>
      <c r="H3676" s="86">
        <v>30825</v>
      </c>
      <c r="I3676" s="45">
        <v>83305</v>
      </c>
      <c r="J3676" s="25">
        <v>0.84808454425363278</v>
      </c>
      <c r="K3676" s="25">
        <v>0.91803278688524592</v>
      </c>
      <c r="L3676" s="25">
        <v>0.26300000000000001</v>
      </c>
      <c r="M3676" s="25">
        <v>0.10780000000000001</v>
      </c>
    </row>
    <row r="3677" spans="1:13">
      <c r="A3677" s="48" t="s">
        <v>176</v>
      </c>
      <c r="B3677" s="13" t="s">
        <v>75</v>
      </c>
      <c r="C3677" s="13" t="s">
        <v>182</v>
      </c>
      <c r="D3677" s="13">
        <v>2017</v>
      </c>
      <c r="E3677" s="13">
        <v>2017</v>
      </c>
      <c r="F3677" s="13" t="s">
        <v>102</v>
      </c>
      <c r="G3677" s="86">
        <v>2828</v>
      </c>
      <c r="H3677" s="86">
        <v>5103</v>
      </c>
      <c r="I3677" s="45">
        <v>12428</v>
      </c>
      <c r="J3677" s="25">
        <v>0.94545454545454544</v>
      </c>
      <c r="K3677" s="25">
        <v>0.84761904761904761</v>
      </c>
      <c r="L3677" s="25">
        <v>0.26300000000000001</v>
      </c>
      <c r="M3677" s="25">
        <v>0.10780000000000001</v>
      </c>
    </row>
    <row r="3678" spans="1:13">
      <c r="A3678" s="48" t="s">
        <v>177</v>
      </c>
      <c r="B3678" s="13" t="s">
        <v>75</v>
      </c>
      <c r="C3678" s="13" t="s">
        <v>182</v>
      </c>
      <c r="D3678" s="13">
        <v>2017</v>
      </c>
      <c r="E3678" s="13">
        <v>2017</v>
      </c>
      <c r="F3678" s="13" t="s">
        <v>102</v>
      </c>
      <c r="G3678" s="86">
        <v>680</v>
      </c>
      <c r="H3678" s="86">
        <v>1609</v>
      </c>
      <c r="I3678" s="45">
        <v>9194</v>
      </c>
      <c r="J3678" s="25">
        <v>0.9555555555555556</v>
      </c>
      <c r="K3678" s="25">
        <v>0.92592592592592593</v>
      </c>
      <c r="L3678" s="25">
        <v>0.26300000000000001</v>
      </c>
      <c r="M3678" s="25">
        <v>0.10780000000000001</v>
      </c>
    </row>
    <row r="3679" spans="1:13">
      <c r="A3679" s="48" t="s">
        <v>178</v>
      </c>
      <c r="B3679" s="13" t="s">
        <v>74</v>
      </c>
      <c r="C3679" s="13" t="s">
        <v>182</v>
      </c>
      <c r="D3679" s="13">
        <v>2017</v>
      </c>
      <c r="E3679" s="13">
        <v>2017</v>
      </c>
      <c r="F3679" s="13" t="s">
        <v>102</v>
      </c>
      <c r="G3679" s="86">
        <v>31455</v>
      </c>
      <c r="H3679" s="86">
        <v>63385</v>
      </c>
      <c r="I3679" s="45">
        <v>276421</v>
      </c>
      <c r="J3679" s="25">
        <v>0.97105508870214752</v>
      </c>
      <c r="K3679" s="25">
        <v>0.875</v>
      </c>
      <c r="L3679" s="25">
        <v>0.375</v>
      </c>
      <c r="M3679" s="25">
        <v>6.3600000000000004E-2</v>
      </c>
    </row>
    <row r="3680" spans="1:13">
      <c r="A3680" s="48" t="s">
        <v>179</v>
      </c>
      <c r="B3680" s="13" t="s">
        <v>75</v>
      </c>
      <c r="C3680" s="13" t="s">
        <v>182</v>
      </c>
      <c r="D3680" s="13">
        <v>2017</v>
      </c>
      <c r="E3680" s="13">
        <v>2017</v>
      </c>
      <c r="F3680" s="13" t="s">
        <v>102</v>
      </c>
      <c r="G3680" s="86">
        <v>2548</v>
      </c>
      <c r="H3680" s="86">
        <v>5231</v>
      </c>
      <c r="I3680" s="45">
        <v>12036</v>
      </c>
      <c r="J3680" s="25">
        <v>0.99056603773584906</v>
      </c>
      <c r="K3680" s="25">
        <v>0.90123456790123457</v>
      </c>
      <c r="L3680" s="25">
        <v>0.26300000000000001</v>
      </c>
      <c r="M3680" s="25">
        <v>0.10780000000000001</v>
      </c>
    </row>
    <row r="3681" spans="1:13">
      <c r="A3681" s="48" t="s">
        <v>180</v>
      </c>
      <c r="B3681" s="13" t="s">
        <v>75</v>
      </c>
      <c r="C3681" s="13" t="s">
        <v>182</v>
      </c>
      <c r="D3681" s="13">
        <v>2017</v>
      </c>
      <c r="E3681" s="13">
        <v>2017</v>
      </c>
      <c r="F3681" s="13" t="s">
        <v>102</v>
      </c>
      <c r="G3681" s="86">
        <v>6898</v>
      </c>
      <c r="H3681" s="86">
        <v>12324</v>
      </c>
      <c r="I3681" s="45">
        <v>39169</v>
      </c>
      <c r="J3681" s="25">
        <v>0.99088145896656532</v>
      </c>
      <c r="K3681" s="25">
        <v>0.9874476987447699</v>
      </c>
      <c r="L3681" s="25">
        <v>0.26300000000000001</v>
      </c>
      <c r="M3681" s="25">
        <v>0.10780000000000001</v>
      </c>
    </row>
    <row r="3682" spans="1:13">
      <c r="A3682" s="82" t="s">
        <v>122</v>
      </c>
      <c r="B3682" s="13" t="s">
        <v>74</v>
      </c>
      <c r="C3682" s="13" t="s">
        <v>182</v>
      </c>
      <c r="D3682" s="13">
        <v>2017</v>
      </c>
      <c r="E3682" s="13">
        <v>2017</v>
      </c>
      <c r="F3682" s="13" t="s">
        <v>102</v>
      </c>
      <c r="G3682" s="86">
        <v>90749</v>
      </c>
      <c r="H3682" s="86">
        <v>211042</v>
      </c>
      <c r="I3682" s="45">
        <v>496545</v>
      </c>
      <c r="J3682" s="25">
        <v>0.95607763023493364</v>
      </c>
      <c r="K3682" s="25">
        <v>0.96197991391678628</v>
      </c>
      <c r="L3682" s="25">
        <v>0.55000000000000004</v>
      </c>
      <c r="M3682" s="25">
        <v>4.36E-2</v>
      </c>
    </row>
    <row r="3683" spans="1:13">
      <c r="A3683" s="82" t="s">
        <v>123</v>
      </c>
      <c r="B3683" s="13" t="s">
        <v>75</v>
      </c>
      <c r="C3683" s="13" t="s">
        <v>182</v>
      </c>
      <c r="D3683" s="13">
        <v>2017</v>
      </c>
      <c r="E3683" s="13">
        <v>2017</v>
      </c>
      <c r="F3683" s="13" t="s">
        <v>102</v>
      </c>
      <c r="G3683" s="86">
        <v>1533</v>
      </c>
      <c r="H3683" s="86">
        <v>3559</v>
      </c>
      <c r="I3683" s="45">
        <v>12605</v>
      </c>
      <c r="J3683" s="25">
        <v>0.97101449275362317</v>
      </c>
      <c r="K3683" s="25">
        <v>0.98148148148148151</v>
      </c>
      <c r="L3683" s="25">
        <v>0.26300000000000001</v>
      </c>
      <c r="M3683" s="25">
        <v>0.10780000000000001</v>
      </c>
    </row>
    <row r="3684" spans="1:13">
      <c r="A3684" s="82" t="s">
        <v>124</v>
      </c>
      <c r="B3684" s="13" t="s">
        <v>75</v>
      </c>
      <c r="C3684" s="13" t="s">
        <v>182</v>
      </c>
      <c r="D3684" s="13">
        <v>2017</v>
      </c>
      <c r="E3684" s="13">
        <v>2017</v>
      </c>
      <c r="F3684" s="13" t="s">
        <v>102</v>
      </c>
      <c r="G3684" s="86">
        <v>12251</v>
      </c>
      <c r="H3684" s="86">
        <v>20676</v>
      </c>
      <c r="I3684" s="45">
        <v>56109</v>
      </c>
      <c r="J3684" s="25">
        <v>0.98492462311557794</v>
      </c>
      <c r="K3684" s="25">
        <v>0.98048780487804876</v>
      </c>
      <c r="L3684" s="25">
        <v>0.26300000000000001</v>
      </c>
      <c r="M3684" s="25">
        <v>0.10780000000000001</v>
      </c>
    </row>
    <row r="3685" spans="1:13">
      <c r="A3685" s="82" t="s">
        <v>125</v>
      </c>
      <c r="B3685" s="13" t="s">
        <v>75</v>
      </c>
      <c r="C3685" s="13" t="s">
        <v>182</v>
      </c>
      <c r="D3685" s="13">
        <v>2017</v>
      </c>
      <c r="E3685" s="13">
        <v>2017</v>
      </c>
      <c r="F3685" s="13" t="s">
        <v>102</v>
      </c>
      <c r="G3685" s="86">
        <v>17256</v>
      </c>
      <c r="H3685" s="86">
        <v>41932</v>
      </c>
      <c r="I3685" s="45">
        <v>95375</v>
      </c>
      <c r="J3685" s="25">
        <v>0.98070739549839225</v>
      </c>
      <c r="K3685" s="25">
        <v>0.93150684931506844</v>
      </c>
      <c r="L3685" s="25">
        <v>0.26300000000000001</v>
      </c>
      <c r="M3685" s="25">
        <v>0.10780000000000001</v>
      </c>
    </row>
    <row r="3686" spans="1:13">
      <c r="A3686" s="82" t="s">
        <v>126</v>
      </c>
      <c r="B3686" s="13" t="s">
        <v>75</v>
      </c>
      <c r="C3686" s="13" t="s">
        <v>182</v>
      </c>
      <c r="D3686" s="13">
        <v>2017</v>
      </c>
      <c r="E3686" s="13">
        <v>2017</v>
      </c>
      <c r="F3686" s="13" t="s">
        <v>102</v>
      </c>
      <c r="G3686" s="86">
        <v>1015</v>
      </c>
      <c r="H3686" s="86">
        <v>1911</v>
      </c>
      <c r="I3686" s="45">
        <v>5693</v>
      </c>
      <c r="J3686" s="25">
        <v>1</v>
      </c>
      <c r="K3686" s="25">
        <v>0.9285714285714286</v>
      </c>
      <c r="L3686" s="25">
        <v>0.26300000000000001</v>
      </c>
      <c r="M3686" s="25">
        <v>0.10780000000000001</v>
      </c>
    </row>
    <row r="3687" spans="1:13">
      <c r="A3687" s="82" t="s">
        <v>127</v>
      </c>
      <c r="B3687" s="13" t="s">
        <v>75</v>
      </c>
      <c r="C3687" s="13" t="s">
        <v>182</v>
      </c>
      <c r="D3687" s="13">
        <v>2017</v>
      </c>
      <c r="E3687" s="13">
        <v>2017</v>
      </c>
      <c r="F3687" s="13" t="s">
        <v>102</v>
      </c>
      <c r="G3687" s="86">
        <v>69499</v>
      </c>
      <c r="H3687" s="86">
        <v>162214</v>
      </c>
      <c r="I3687" s="45">
        <v>416092</v>
      </c>
      <c r="J3687" s="25">
        <v>0.97956959956415146</v>
      </c>
      <c r="K3687" s="25">
        <v>0.91021530004580853</v>
      </c>
      <c r="L3687" s="25">
        <v>0.33300000000000002</v>
      </c>
      <c r="M3687" s="25">
        <v>3.09E-2</v>
      </c>
    </row>
    <row r="3688" spans="1:13">
      <c r="A3688" s="82" t="s">
        <v>128</v>
      </c>
      <c r="B3688" s="13" t="s">
        <v>75</v>
      </c>
      <c r="C3688" s="13" t="s">
        <v>182</v>
      </c>
      <c r="D3688" s="13">
        <v>2017</v>
      </c>
      <c r="E3688" s="13">
        <v>2017</v>
      </c>
      <c r="F3688" s="13" t="s">
        <v>102</v>
      </c>
      <c r="G3688" s="86">
        <v>10755</v>
      </c>
      <c r="H3688" s="86">
        <v>24610</v>
      </c>
      <c r="I3688" s="45">
        <v>58170</v>
      </c>
      <c r="J3688" s="25">
        <v>0.99240986717267554</v>
      </c>
      <c r="K3688" s="25">
        <v>0.93290734824281152</v>
      </c>
      <c r="L3688" s="25">
        <v>0.26300000000000001</v>
      </c>
      <c r="M3688" s="25">
        <v>0.10780000000000001</v>
      </c>
    </row>
    <row r="3689" spans="1:13">
      <c r="A3689" s="82" t="s">
        <v>129</v>
      </c>
      <c r="B3689" s="13" t="s">
        <v>75</v>
      </c>
      <c r="C3689" s="13" t="s">
        <v>182</v>
      </c>
      <c r="D3689" s="13">
        <v>2017</v>
      </c>
      <c r="E3689" s="13">
        <v>2017</v>
      </c>
      <c r="F3689" s="13" t="s">
        <v>102</v>
      </c>
      <c r="G3689" s="86">
        <v>6450</v>
      </c>
      <c r="H3689" s="86">
        <v>12153</v>
      </c>
      <c r="I3689" s="45">
        <v>32621</v>
      </c>
      <c r="J3689" s="25">
        <v>0.96842105263157896</v>
      </c>
      <c r="K3689" s="25">
        <v>0.92893401015228427</v>
      </c>
      <c r="L3689" s="25">
        <v>0.26300000000000001</v>
      </c>
      <c r="M3689" s="25">
        <v>0.10780000000000001</v>
      </c>
    </row>
    <row r="3690" spans="1:13">
      <c r="A3690" s="82" t="s">
        <v>130</v>
      </c>
      <c r="B3690" s="13" t="s">
        <v>75</v>
      </c>
      <c r="C3690" s="13" t="s">
        <v>182</v>
      </c>
      <c r="D3690" s="13">
        <v>2017</v>
      </c>
      <c r="E3690" s="13">
        <v>2017</v>
      </c>
      <c r="F3690" s="13" t="s">
        <v>102</v>
      </c>
      <c r="G3690" s="86">
        <v>1578</v>
      </c>
      <c r="H3690" s="86">
        <v>3100</v>
      </c>
      <c r="I3690" s="45">
        <v>8002</v>
      </c>
      <c r="J3690" s="25">
        <v>0.93548387096774199</v>
      </c>
      <c r="K3690" s="25">
        <v>0.84090909090909094</v>
      </c>
      <c r="L3690" s="25">
        <v>0.26300000000000001</v>
      </c>
      <c r="M3690" s="25">
        <v>0.10780000000000001</v>
      </c>
    </row>
    <row r="3691" spans="1:13">
      <c r="A3691" s="82" t="s">
        <v>131</v>
      </c>
      <c r="B3691" s="13" t="s">
        <v>76</v>
      </c>
      <c r="C3691" s="13" t="s">
        <v>182</v>
      </c>
      <c r="D3691" s="13">
        <v>2017</v>
      </c>
      <c r="E3691" s="13">
        <v>2017</v>
      </c>
      <c r="F3691" s="13" t="s">
        <v>102</v>
      </c>
      <c r="G3691" s="86">
        <v>533693</v>
      </c>
      <c r="H3691" s="86">
        <v>1080363</v>
      </c>
      <c r="I3691" s="45">
        <v>4000638</v>
      </c>
      <c r="J3691" s="25">
        <v>0.98329935706445037</v>
      </c>
      <c r="K3691" s="25">
        <v>0.89260246791095676</v>
      </c>
      <c r="L3691" s="25">
        <v>0.47399999999999998</v>
      </c>
      <c r="M3691" s="25">
        <v>0.1222</v>
      </c>
    </row>
    <row r="3692" spans="1:13">
      <c r="A3692" s="82" t="s">
        <v>132</v>
      </c>
      <c r="B3692" s="13" t="s">
        <v>75</v>
      </c>
      <c r="C3692" s="13" t="s">
        <v>182</v>
      </c>
      <c r="D3692" s="13">
        <v>2017</v>
      </c>
      <c r="E3692" s="13">
        <v>2017</v>
      </c>
      <c r="F3692" s="13" t="s">
        <v>102</v>
      </c>
      <c r="G3692" s="86">
        <v>11756</v>
      </c>
      <c r="H3692" s="86">
        <v>28700</v>
      </c>
      <c r="I3692" s="45">
        <v>70770</v>
      </c>
      <c r="J3692" s="25">
        <v>0.97663551401869164</v>
      </c>
      <c r="K3692" s="25">
        <v>0.94716981132075473</v>
      </c>
      <c r="L3692" s="25">
        <v>0.26300000000000001</v>
      </c>
      <c r="M3692" s="25">
        <v>0.10780000000000001</v>
      </c>
    </row>
    <row r="3693" spans="1:13">
      <c r="A3693" s="82" t="s">
        <v>133</v>
      </c>
      <c r="B3693" s="13" t="s">
        <v>75</v>
      </c>
      <c r="C3693" s="13" t="s">
        <v>182</v>
      </c>
      <c r="D3693" s="13">
        <v>2017</v>
      </c>
      <c r="E3693" s="13">
        <v>2017</v>
      </c>
      <c r="F3693" s="13" t="s">
        <v>102</v>
      </c>
      <c r="G3693" s="86">
        <v>6014</v>
      </c>
      <c r="H3693" s="86">
        <v>10003</v>
      </c>
      <c r="I3693" s="45">
        <v>47434</v>
      </c>
      <c r="J3693" s="25">
        <v>0.97785977859778594</v>
      </c>
      <c r="K3693" s="25">
        <v>0.946524064171123</v>
      </c>
      <c r="L3693" s="25">
        <v>0.26300000000000001</v>
      </c>
      <c r="M3693" s="25">
        <v>0.10780000000000001</v>
      </c>
    </row>
    <row r="3694" spans="1:13">
      <c r="A3694" s="82" t="s">
        <v>134</v>
      </c>
      <c r="B3694" s="13" t="s">
        <v>75</v>
      </c>
      <c r="C3694" s="13" t="s">
        <v>182</v>
      </c>
      <c r="D3694" s="13">
        <v>2017</v>
      </c>
      <c r="E3694" s="13">
        <v>2017</v>
      </c>
      <c r="F3694" s="13" t="s">
        <v>102</v>
      </c>
      <c r="G3694" s="86">
        <v>1001</v>
      </c>
      <c r="H3694" s="86">
        <v>1817</v>
      </c>
      <c r="I3694" s="45">
        <v>4834</v>
      </c>
      <c r="J3694" s="25">
        <v>0.93877551020408168</v>
      </c>
      <c r="K3694" s="25">
        <v>0.33333333333333331</v>
      </c>
      <c r="L3694" s="25">
        <v>0.26300000000000001</v>
      </c>
      <c r="M3694" s="25">
        <v>0.10780000000000001</v>
      </c>
    </row>
    <row r="3695" spans="1:13">
      <c r="A3695" s="82" t="s">
        <v>135</v>
      </c>
      <c r="B3695" s="13" t="s">
        <v>75</v>
      </c>
      <c r="C3695" s="13" t="s">
        <v>182</v>
      </c>
      <c r="D3695" s="13">
        <v>2017</v>
      </c>
      <c r="E3695" s="13">
        <v>2017</v>
      </c>
      <c r="F3695" s="13" t="s">
        <v>102</v>
      </c>
      <c r="G3695" s="86">
        <v>6203</v>
      </c>
      <c r="H3695" s="86">
        <v>11721</v>
      </c>
      <c r="I3695" s="45">
        <v>41442</v>
      </c>
      <c r="J3695" s="25">
        <v>0.91017964071856283</v>
      </c>
      <c r="K3695" s="25">
        <v>0.95102040816326527</v>
      </c>
      <c r="L3695" s="25">
        <v>0.26300000000000001</v>
      </c>
      <c r="M3695" s="25">
        <v>0.10780000000000001</v>
      </c>
    </row>
    <row r="3696" spans="1:13">
      <c r="A3696" s="82" t="s">
        <v>136</v>
      </c>
      <c r="B3696" s="13" t="s">
        <v>75</v>
      </c>
      <c r="C3696" s="13" t="s">
        <v>182</v>
      </c>
      <c r="D3696" s="13">
        <v>2017</v>
      </c>
      <c r="E3696" s="13">
        <v>2017</v>
      </c>
      <c r="F3696" s="13" t="s">
        <v>102</v>
      </c>
      <c r="G3696" s="86">
        <v>23691</v>
      </c>
      <c r="H3696" s="86">
        <v>55195</v>
      </c>
      <c r="I3696" s="45">
        <v>140918</v>
      </c>
      <c r="J3696" s="25">
        <v>0.93369565217391304</v>
      </c>
      <c r="K3696" s="25">
        <v>0.96101694915254232</v>
      </c>
      <c r="L3696" s="25">
        <v>0</v>
      </c>
      <c r="M3696" s="25">
        <v>2.35E-2</v>
      </c>
    </row>
    <row r="3697" spans="1:13">
      <c r="A3697" s="82" t="s">
        <v>137</v>
      </c>
      <c r="B3697" s="13" t="s">
        <v>75</v>
      </c>
      <c r="C3697" s="13" t="s">
        <v>182</v>
      </c>
      <c r="D3697" s="13">
        <v>2017</v>
      </c>
      <c r="E3697" s="13">
        <v>2017</v>
      </c>
      <c r="F3697" s="13" t="s">
        <v>102</v>
      </c>
      <c r="G3697" s="86">
        <v>538</v>
      </c>
      <c r="H3697" s="86">
        <v>1162</v>
      </c>
      <c r="I3697" s="45">
        <v>3217</v>
      </c>
      <c r="J3697" s="25">
        <v>0.96</v>
      </c>
      <c r="K3697" s="25">
        <v>1</v>
      </c>
      <c r="L3697" s="25">
        <v>0.26300000000000001</v>
      </c>
      <c r="M3697" s="25">
        <v>0.10780000000000001</v>
      </c>
    </row>
    <row r="3698" spans="1:13">
      <c r="A3698" s="82" t="s">
        <v>138</v>
      </c>
      <c r="B3698" s="13" t="s">
        <v>75</v>
      </c>
      <c r="C3698" s="13" t="s">
        <v>182</v>
      </c>
      <c r="D3698" s="13">
        <v>2017</v>
      </c>
      <c r="E3698" s="13">
        <v>2017</v>
      </c>
      <c r="F3698" s="13" t="s">
        <v>102</v>
      </c>
      <c r="G3698" s="86">
        <v>451</v>
      </c>
      <c r="H3698" s="86">
        <v>744</v>
      </c>
      <c r="I3698" s="45">
        <v>3802</v>
      </c>
      <c r="J3698" s="25">
        <v>0.93333333333333335</v>
      </c>
      <c r="K3698" s="25">
        <v>0.90909090909090906</v>
      </c>
      <c r="L3698" s="25">
        <v>0.26300000000000001</v>
      </c>
      <c r="M3698" s="25">
        <v>0.10780000000000001</v>
      </c>
    </row>
    <row r="3699" spans="1:13">
      <c r="A3699" s="82" t="s">
        <v>139</v>
      </c>
      <c r="B3699" s="13" t="s">
        <v>75</v>
      </c>
      <c r="C3699" s="13" t="s">
        <v>182</v>
      </c>
      <c r="D3699" s="13">
        <v>2017</v>
      </c>
      <c r="E3699" s="13">
        <v>2017</v>
      </c>
      <c r="F3699" s="13" t="s">
        <v>102</v>
      </c>
      <c r="G3699" s="86">
        <v>23195</v>
      </c>
      <c r="H3699" s="86">
        <v>52008</v>
      </c>
      <c r="I3699" s="45">
        <v>186808</v>
      </c>
      <c r="J3699" s="25">
        <v>0.98743126472898668</v>
      </c>
      <c r="K3699" s="25">
        <v>0.96202531645569622</v>
      </c>
      <c r="L3699" s="25">
        <v>0.33300000000000002</v>
      </c>
      <c r="M3699" s="25">
        <v>1.6299999999999999E-2</v>
      </c>
    </row>
    <row r="3700" spans="1:13">
      <c r="A3700" s="82" t="s">
        <v>140</v>
      </c>
      <c r="B3700" s="13" t="s">
        <v>75</v>
      </c>
      <c r="C3700" s="13" t="s">
        <v>182</v>
      </c>
      <c r="D3700" s="13">
        <v>2017</v>
      </c>
      <c r="E3700" s="13">
        <v>2017</v>
      </c>
      <c r="F3700" s="13" t="s">
        <v>102</v>
      </c>
      <c r="G3700" s="86">
        <v>3315</v>
      </c>
      <c r="H3700" s="86">
        <v>6735</v>
      </c>
      <c r="I3700" s="45">
        <v>33052</v>
      </c>
      <c r="J3700" s="25">
        <v>0.93984962406015038</v>
      </c>
      <c r="K3700" s="25">
        <v>0.94318181818181823</v>
      </c>
      <c r="L3700" s="25">
        <v>0.26300000000000001</v>
      </c>
      <c r="M3700" s="25">
        <v>0.10780000000000001</v>
      </c>
    </row>
    <row r="3701" spans="1:13">
      <c r="A3701" s="82" t="s">
        <v>141</v>
      </c>
      <c r="B3701" s="13" t="s">
        <v>75</v>
      </c>
      <c r="C3701" s="13" t="s">
        <v>182</v>
      </c>
      <c r="D3701" s="13">
        <v>2017</v>
      </c>
      <c r="E3701" s="13">
        <v>2017</v>
      </c>
      <c r="F3701" s="13" t="s">
        <v>102</v>
      </c>
      <c r="G3701" s="86">
        <v>4130</v>
      </c>
      <c r="H3701" s="86">
        <v>7227</v>
      </c>
      <c r="I3701" s="45">
        <v>25080</v>
      </c>
      <c r="J3701" s="25">
        <v>0.84651162790697676</v>
      </c>
      <c r="K3701" s="25">
        <v>0.8176100628930818</v>
      </c>
      <c r="L3701" s="25">
        <v>0.26300000000000001</v>
      </c>
      <c r="M3701" s="25">
        <v>0.10780000000000001</v>
      </c>
    </row>
    <row r="3702" spans="1:13">
      <c r="A3702" s="82" t="s">
        <v>142</v>
      </c>
      <c r="B3702" s="13" t="s">
        <v>74</v>
      </c>
      <c r="C3702" s="13" t="s">
        <v>182</v>
      </c>
      <c r="D3702" s="13">
        <v>2017</v>
      </c>
      <c r="E3702" s="13">
        <v>2017</v>
      </c>
      <c r="F3702" s="13" t="s">
        <v>102</v>
      </c>
      <c r="G3702" s="86">
        <v>118186</v>
      </c>
      <c r="H3702" s="86">
        <v>242852</v>
      </c>
      <c r="I3702" s="45">
        <v>908982</v>
      </c>
      <c r="J3702" s="25">
        <v>0.99011532125205926</v>
      </c>
      <c r="K3702" s="25">
        <v>0.99542857142857144</v>
      </c>
      <c r="L3702" s="25">
        <v>0.435</v>
      </c>
      <c r="M3702" s="25">
        <v>7.0300000000000001E-2</v>
      </c>
    </row>
    <row r="3703" spans="1:13">
      <c r="A3703" s="82" t="s">
        <v>143</v>
      </c>
      <c r="B3703" s="13" t="s">
        <v>74</v>
      </c>
      <c r="C3703" s="13" t="s">
        <v>182</v>
      </c>
      <c r="D3703" s="13">
        <v>2017</v>
      </c>
      <c r="E3703" s="13">
        <v>2017</v>
      </c>
      <c r="F3703" s="13" t="s">
        <v>102</v>
      </c>
      <c r="G3703" s="86">
        <v>8696</v>
      </c>
      <c r="H3703" s="86">
        <v>16480</v>
      </c>
      <c r="I3703" s="45">
        <v>63780</v>
      </c>
      <c r="J3703" s="25">
        <v>1</v>
      </c>
      <c r="K3703" s="25">
        <v>0.96551724137931039</v>
      </c>
      <c r="L3703" s="25">
        <v>0.26300000000000001</v>
      </c>
      <c r="M3703" s="25">
        <v>0.10780000000000001</v>
      </c>
    </row>
    <row r="3704" spans="1:13">
      <c r="A3704" s="82" t="s">
        <v>144</v>
      </c>
      <c r="B3704" s="13" t="s">
        <v>75</v>
      </c>
      <c r="C3704" s="13" t="s">
        <v>182</v>
      </c>
      <c r="D3704" s="13">
        <v>2017</v>
      </c>
      <c r="E3704" s="13">
        <v>2017</v>
      </c>
      <c r="F3704" s="13" t="s">
        <v>102</v>
      </c>
      <c r="G3704" s="86">
        <v>1142</v>
      </c>
      <c r="H3704" s="86">
        <v>2113</v>
      </c>
      <c r="I3704" s="45">
        <v>6416</v>
      </c>
      <c r="J3704" s="25">
        <v>0.9285714285714286</v>
      </c>
      <c r="K3704" s="25">
        <v>0.90322580645161288</v>
      </c>
      <c r="L3704" s="25">
        <v>0.26300000000000001</v>
      </c>
      <c r="M3704" s="25">
        <v>0.10780000000000001</v>
      </c>
    </row>
    <row r="3705" spans="1:13">
      <c r="A3705" s="82" t="s">
        <v>145</v>
      </c>
      <c r="B3705" s="13" t="s">
        <v>75</v>
      </c>
      <c r="C3705" s="13" t="s">
        <v>182</v>
      </c>
      <c r="D3705" s="13">
        <v>2017</v>
      </c>
      <c r="E3705" s="13">
        <v>2017</v>
      </c>
      <c r="F3705" s="13" t="s">
        <v>102</v>
      </c>
      <c r="G3705" s="86">
        <v>123373</v>
      </c>
      <c r="H3705" s="86">
        <v>274276</v>
      </c>
      <c r="I3705" s="45">
        <v>848997</v>
      </c>
      <c r="J3705" s="25">
        <v>0.99448398576512453</v>
      </c>
      <c r="K3705" s="25">
        <v>0.94634506522274187</v>
      </c>
      <c r="L3705" s="25">
        <v>0.3</v>
      </c>
      <c r="M3705" s="25">
        <v>3.5499999999999997E-2</v>
      </c>
    </row>
    <row r="3706" spans="1:13">
      <c r="A3706" s="82" t="s">
        <v>146</v>
      </c>
      <c r="B3706" s="13" t="s">
        <v>74</v>
      </c>
      <c r="C3706" s="13" t="s">
        <v>182</v>
      </c>
      <c r="D3706" s="13">
        <v>2017</v>
      </c>
      <c r="E3706" s="13">
        <v>2017</v>
      </c>
      <c r="F3706" s="13" t="s">
        <v>102</v>
      </c>
      <c r="G3706" s="86">
        <v>98368</v>
      </c>
      <c r="H3706" s="86">
        <v>207853</v>
      </c>
      <c r="I3706" s="45">
        <v>561959</v>
      </c>
      <c r="J3706" s="25">
        <v>0.99062918340026773</v>
      </c>
      <c r="K3706" s="25">
        <v>0.99338942307692313</v>
      </c>
      <c r="L3706" s="25">
        <v>0.28599999999999998</v>
      </c>
      <c r="M3706" s="25">
        <v>6.1499999999999999E-2</v>
      </c>
    </row>
    <row r="3707" spans="1:13">
      <c r="A3707" s="82" t="s">
        <v>147</v>
      </c>
      <c r="B3707" s="13" t="s">
        <v>75</v>
      </c>
      <c r="C3707" s="13" t="s">
        <v>182</v>
      </c>
      <c r="D3707" s="13">
        <v>2017</v>
      </c>
      <c r="E3707" s="13">
        <v>2017</v>
      </c>
      <c r="F3707" s="13" t="s">
        <v>102</v>
      </c>
      <c r="G3707" s="86">
        <v>2347</v>
      </c>
      <c r="H3707" s="86">
        <v>5300</v>
      </c>
      <c r="I3707" s="45">
        <v>19155</v>
      </c>
      <c r="J3707" s="25">
        <v>0.92561983471074383</v>
      </c>
      <c r="K3707" s="25">
        <v>0.91803278688524592</v>
      </c>
      <c r="L3707" s="25">
        <v>0.26300000000000001</v>
      </c>
      <c r="M3707" s="25">
        <v>0.10780000000000001</v>
      </c>
    </row>
    <row r="3708" spans="1:13">
      <c r="A3708" s="82" t="s">
        <v>148</v>
      </c>
      <c r="B3708" s="13" t="s">
        <v>75</v>
      </c>
      <c r="C3708" s="13" t="s">
        <v>182</v>
      </c>
      <c r="D3708" s="13">
        <v>2017</v>
      </c>
      <c r="E3708" s="13">
        <v>2017</v>
      </c>
      <c r="F3708" s="13" t="s">
        <v>102</v>
      </c>
      <c r="G3708" s="86">
        <v>168344</v>
      </c>
      <c r="H3708" s="86">
        <v>369588</v>
      </c>
      <c r="I3708" s="45">
        <v>891011</v>
      </c>
      <c r="J3708" s="25">
        <v>0.99307653575025179</v>
      </c>
      <c r="K3708" s="25">
        <v>0.94840386043058644</v>
      </c>
      <c r="L3708" s="25">
        <v>0.26900000000000002</v>
      </c>
      <c r="M3708" s="25">
        <v>3.8199999999999998E-2</v>
      </c>
    </row>
    <row r="3709" spans="1:13">
      <c r="A3709" s="82" t="s">
        <v>149</v>
      </c>
      <c r="B3709" s="13" t="s">
        <v>74</v>
      </c>
      <c r="C3709" s="13" t="s">
        <v>182</v>
      </c>
      <c r="D3709" s="13">
        <v>2017</v>
      </c>
      <c r="E3709" s="13">
        <v>2017</v>
      </c>
      <c r="F3709" s="13" t="s">
        <v>102</v>
      </c>
      <c r="G3709" s="86">
        <v>135077</v>
      </c>
      <c r="H3709" s="86">
        <v>274517</v>
      </c>
      <c r="I3709" s="45">
        <v>906980</v>
      </c>
      <c r="J3709" s="25">
        <v>0.97606244579358192</v>
      </c>
      <c r="K3709" s="25">
        <v>0.97107800175284842</v>
      </c>
      <c r="L3709" s="25">
        <v>0.46899999999999997</v>
      </c>
      <c r="M3709" s="25">
        <v>2.9899999999999999E-2</v>
      </c>
    </row>
    <row r="3710" spans="1:13">
      <c r="A3710" s="82" t="s">
        <v>150</v>
      </c>
      <c r="B3710" s="13" t="s">
        <v>74</v>
      </c>
      <c r="C3710" s="13" t="s">
        <v>182</v>
      </c>
      <c r="D3710" s="13">
        <v>2017</v>
      </c>
      <c r="E3710" s="13">
        <v>2017</v>
      </c>
      <c r="F3710" s="13" t="s">
        <v>102</v>
      </c>
      <c r="G3710" s="86">
        <v>33824</v>
      </c>
      <c r="H3710" s="86">
        <v>51451</v>
      </c>
      <c r="I3710" s="45">
        <v>224866</v>
      </c>
      <c r="J3710" s="25">
        <v>0.97591973244147157</v>
      </c>
      <c r="K3710" s="25">
        <v>0.94468704512372637</v>
      </c>
      <c r="L3710" s="25">
        <v>0.33300000000000002</v>
      </c>
      <c r="M3710" s="25">
        <v>7.4499999999999997E-2</v>
      </c>
    </row>
    <row r="3711" spans="1:13">
      <c r="A3711" s="82" t="s">
        <v>151</v>
      </c>
      <c r="B3711" s="13" t="s">
        <v>75</v>
      </c>
      <c r="C3711" s="13" t="s">
        <v>182</v>
      </c>
      <c r="D3711" s="13">
        <v>2017</v>
      </c>
      <c r="E3711" s="13">
        <v>2017</v>
      </c>
      <c r="F3711" s="13" t="s">
        <v>102</v>
      </c>
      <c r="G3711" s="86">
        <v>49341</v>
      </c>
      <c r="H3711" s="86">
        <v>110677</v>
      </c>
      <c r="I3711" s="45">
        <v>301096</v>
      </c>
      <c r="J3711" s="25">
        <v>0.98061076102762967</v>
      </c>
      <c r="K3711" s="25">
        <v>0.92245199409158052</v>
      </c>
      <c r="L3711" s="25">
        <v>0.14299999999999999</v>
      </c>
      <c r="M3711" s="25">
        <v>2.2599999999999999E-2</v>
      </c>
    </row>
    <row r="3712" spans="1:13">
      <c r="A3712" s="82" t="s">
        <v>152</v>
      </c>
      <c r="B3712" s="13" t="s">
        <v>74</v>
      </c>
      <c r="C3712" s="13" t="s">
        <v>182</v>
      </c>
      <c r="D3712" s="13">
        <v>2017</v>
      </c>
      <c r="E3712" s="13">
        <v>2017</v>
      </c>
      <c r="F3712" s="13" t="s">
        <v>102</v>
      </c>
      <c r="G3712" s="86">
        <v>9617</v>
      </c>
      <c r="H3712" s="86">
        <v>17303</v>
      </c>
      <c r="I3712" s="45">
        <v>62022</v>
      </c>
      <c r="J3712" s="25">
        <v>0.98694516971279378</v>
      </c>
      <c r="K3712" s="25">
        <v>0.98723404255319147</v>
      </c>
      <c r="L3712" s="25">
        <v>0.26300000000000001</v>
      </c>
      <c r="M3712" s="25">
        <v>0.10780000000000001</v>
      </c>
    </row>
    <row r="3713" spans="1:13">
      <c r="A3713" s="82" t="s">
        <v>153</v>
      </c>
      <c r="B3713" s="13" t="s">
        <v>74</v>
      </c>
      <c r="C3713" s="13" t="s">
        <v>182</v>
      </c>
      <c r="D3713" s="13">
        <v>2017</v>
      </c>
      <c r="E3713" s="13">
        <v>2017</v>
      </c>
      <c r="F3713" s="13" t="s">
        <v>102</v>
      </c>
      <c r="G3713" s="86">
        <v>14079</v>
      </c>
      <c r="H3713" s="86">
        <v>27211</v>
      </c>
      <c r="I3713" s="45">
        <v>154254</v>
      </c>
      <c r="J3713" s="25">
        <v>0.98357664233576647</v>
      </c>
      <c r="K3713" s="25">
        <v>0.90273556231003038</v>
      </c>
      <c r="L3713" s="25">
        <v>0.26300000000000001</v>
      </c>
      <c r="M3713" s="25">
        <v>0.10780000000000001</v>
      </c>
    </row>
    <row r="3714" spans="1:13">
      <c r="A3714" s="82" t="s">
        <v>154</v>
      </c>
      <c r="B3714" s="13" t="s">
        <v>74</v>
      </c>
      <c r="C3714" s="13" t="s">
        <v>182</v>
      </c>
      <c r="D3714" s="13">
        <v>2017</v>
      </c>
      <c r="E3714" s="13">
        <v>2017</v>
      </c>
      <c r="F3714" s="13" t="s">
        <v>102</v>
      </c>
      <c r="G3714" s="86">
        <v>19181</v>
      </c>
      <c r="H3714" s="86">
        <v>39916</v>
      </c>
      <c r="I3714" s="45">
        <v>148430</v>
      </c>
      <c r="J3714" s="25">
        <v>0.94910179640718562</v>
      </c>
      <c r="K3714" s="25">
        <v>0.91258741258741261</v>
      </c>
      <c r="L3714" s="25">
        <v>0.26300000000000001</v>
      </c>
      <c r="M3714" s="25">
        <v>0.10780000000000001</v>
      </c>
    </row>
    <row r="3715" spans="1:13">
      <c r="A3715" s="82" t="s">
        <v>155</v>
      </c>
      <c r="B3715" s="13" t="s">
        <v>74</v>
      </c>
      <c r="C3715" s="13" t="s">
        <v>182</v>
      </c>
      <c r="D3715" s="13">
        <v>2017</v>
      </c>
      <c r="E3715" s="13">
        <v>2017</v>
      </c>
      <c r="F3715" s="13" t="s">
        <v>102</v>
      </c>
      <c r="G3715" s="86">
        <v>48890</v>
      </c>
      <c r="H3715" s="86">
        <v>95926</v>
      </c>
      <c r="I3715" s="45">
        <v>442877</v>
      </c>
      <c r="J3715" s="25">
        <v>0.98662913441238564</v>
      </c>
      <c r="K3715" s="25">
        <v>0.98222222222222222</v>
      </c>
      <c r="L3715" s="25">
        <v>0.33300000000000002</v>
      </c>
      <c r="M3715" s="25">
        <v>4.8099999999999997E-2</v>
      </c>
    </row>
    <row r="3716" spans="1:13">
      <c r="A3716" s="82" t="s">
        <v>156</v>
      </c>
      <c r="B3716" s="13" t="s">
        <v>74</v>
      </c>
      <c r="C3716" s="13" t="s">
        <v>182</v>
      </c>
      <c r="D3716" s="13">
        <v>2017</v>
      </c>
      <c r="E3716" s="13">
        <v>2017</v>
      </c>
      <c r="F3716" s="13" t="s">
        <v>102</v>
      </c>
      <c r="G3716" s="86">
        <v>14830</v>
      </c>
      <c r="H3716" s="86">
        <v>27079</v>
      </c>
      <c r="I3716" s="45">
        <v>79974</v>
      </c>
      <c r="J3716" s="25">
        <v>0.96901893287435459</v>
      </c>
      <c r="K3716" s="25">
        <v>0.96916299559471364</v>
      </c>
      <c r="L3716" s="25">
        <v>0.26300000000000001</v>
      </c>
      <c r="M3716" s="25">
        <v>0.10780000000000001</v>
      </c>
    </row>
    <row r="3717" spans="1:13">
      <c r="A3717" s="82" t="s">
        <v>157</v>
      </c>
      <c r="B3717" s="13" t="s">
        <v>75</v>
      </c>
      <c r="C3717" s="13" t="s">
        <v>182</v>
      </c>
      <c r="D3717" s="13">
        <v>2017</v>
      </c>
      <c r="E3717" s="13">
        <v>2017</v>
      </c>
      <c r="F3717" s="13" t="s">
        <v>102</v>
      </c>
      <c r="G3717" s="86">
        <v>12450</v>
      </c>
      <c r="H3717" s="86">
        <v>23480</v>
      </c>
      <c r="I3717" s="45">
        <v>64334</v>
      </c>
      <c r="J3717" s="25">
        <v>0.94285714285714284</v>
      </c>
      <c r="K3717" s="25">
        <v>0.97902097902097907</v>
      </c>
      <c r="L3717" s="25">
        <v>0.26300000000000001</v>
      </c>
      <c r="M3717" s="25">
        <v>0.10780000000000001</v>
      </c>
    </row>
    <row r="3718" spans="1:13">
      <c r="A3718" s="82" t="s">
        <v>158</v>
      </c>
      <c r="B3718" s="13" t="s">
        <v>75</v>
      </c>
      <c r="C3718" s="13" t="s">
        <v>182</v>
      </c>
      <c r="D3718" s="13">
        <v>2017</v>
      </c>
      <c r="E3718" s="13">
        <v>2017</v>
      </c>
      <c r="F3718" s="13" t="s">
        <v>102</v>
      </c>
      <c r="G3718" s="86">
        <v>165</v>
      </c>
      <c r="H3718" s="86">
        <v>282</v>
      </c>
      <c r="I3718" s="45">
        <v>857</v>
      </c>
      <c r="J3718" s="25">
        <v>1</v>
      </c>
      <c r="K3718" s="25">
        <v>1</v>
      </c>
      <c r="L3718" s="25">
        <v>0.26300000000000001</v>
      </c>
      <c r="M3718" s="25">
        <v>0.10780000000000001</v>
      </c>
    </row>
    <row r="3719" spans="1:13">
      <c r="A3719" s="82" t="s">
        <v>159</v>
      </c>
      <c r="B3719" s="13" t="s">
        <v>75</v>
      </c>
      <c r="C3719" s="13" t="s">
        <v>182</v>
      </c>
      <c r="D3719" s="13">
        <v>2017</v>
      </c>
      <c r="E3719" s="13">
        <v>2017</v>
      </c>
      <c r="F3719" s="13" t="s">
        <v>102</v>
      </c>
      <c r="G3719" s="86">
        <v>3148</v>
      </c>
      <c r="H3719" s="86">
        <v>6664</v>
      </c>
      <c r="I3719" s="45">
        <v>19093</v>
      </c>
      <c r="J3719" s="25">
        <v>0.95</v>
      </c>
      <c r="K3719" s="25">
        <v>0.82178217821782173</v>
      </c>
      <c r="L3719" s="25">
        <v>0.26300000000000001</v>
      </c>
      <c r="M3719" s="25">
        <v>0.10780000000000001</v>
      </c>
    </row>
    <row r="3720" spans="1:13">
      <c r="A3720" s="82" t="s">
        <v>160</v>
      </c>
      <c r="B3720" s="13" t="s">
        <v>74</v>
      </c>
      <c r="C3720" s="13" t="s">
        <v>182</v>
      </c>
      <c r="D3720" s="13">
        <v>2017</v>
      </c>
      <c r="E3720" s="13">
        <v>2017</v>
      </c>
      <c r="F3720" s="13" t="s">
        <v>102</v>
      </c>
      <c r="G3720" s="86">
        <v>21149</v>
      </c>
      <c r="H3720" s="86">
        <v>40026</v>
      </c>
      <c r="I3720" s="45">
        <v>124562</v>
      </c>
      <c r="J3720" s="25">
        <v>0.97276264591439687</v>
      </c>
      <c r="K3720" s="25">
        <v>0.97597597597597596</v>
      </c>
      <c r="L3720" s="25">
        <v>0.6</v>
      </c>
      <c r="M3720" s="25">
        <v>7.4000000000000003E-3</v>
      </c>
    </row>
    <row r="3721" spans="1:13">
      <c r="A3721" s="82" t="s">
        <v>161</v>
      </c>
      <c r="B3721" s="13" t="s">
        <v>74</v>
      </c>
      <c r="C3721" s="13" t="s">
        <v>182</v>
      </c>
      <c r="D3721" s="13">
        <v>2017</v>
      </c>
      <c r="E3721" s="13">
        <v>2017</v>
      </c>
      <c r="F3721" s="13" t="s">
        <v>102</v>
      </c>
      <c r="G3721" s="86">
        <v>17390</v>
      </c>
      <c r="H3721" s="86">
        <v>31056</v>
      </c>
      <c r="I3721" s="45">
        <v>129843</v>
      </c>
      <c r="J3721" s="25">
        <v>0.94843049327354256</v>
      </c>
      <c r="K3721" s="25">
        <v>0.71604938271604934</v>
      </c>
      <c r="L3721" s="25">
        <v>0.26300000000000001</v>
      </c>
      <c r="M3721" s="25">
        <v>0.10780000000000001</v>
      </c>
    </row>
    <row r="3722" spans="1:13">
      <c r="A3722" s="82" t="s">
        <v>162</v>
      </c>
      <c r="B3722" s="13" t="s">
        <v>75</v>
      </c>
      <c r="C3722" s="13" t="s">
        <v>182</v>
      </c>
      <c r="D3722" s="13">
        <v>2017</v>
      </c>
      <c r="E3722" s="13">
        <v>2017</v>
      </c>
      <c r="F3722" s="13" t="s">
        <v>102</v>
      </c>
      <c r="G3722" s="86">
        <v>40049</v>
      </c>
      <c r="H3722" s="86">
        <v>84462</v>
      </c>
      <c r="I3722" s="45">
        <v>250061</v>
      </c>
      <c r="J3722" s="25">
        <v>0.96534921494315107</v>
      </c>
      <c r="K3722" s="25">
        <v>0.93035993740219092</v>
      </c>
      <c r="L3722" s="25">
        <v>0.8</v>
      </c>
      <c r="M3722" s="25">
        <v>3.2099999999999997E-2</v>
      </c>
    </row>
    <row r="3723" spans="1:13">
      <c r="A3723" s="82" t="s">
        <v>163</v>
      </c>
      <c r="B3723" s="13" t="s">
        <v>75</v>
      </c>
      <c r="C3723" s="13" t="s">
        <v>182</v>
      </c>
      <c r="D3723" s="13">
        <v>2017</v>
      </c>
      <c r="E3723" s="13">
        <v>2017</v>
      </c>
      <c r="F3723" s="13" t="s">
        <v>102</v>
      </c>
      <c r="G3723" s="86">
        <v>5599</v>
      </c>
      <c r="H3723" s="86">
        <v>12877</v>
      </c>
      <c r="I3723" s="45">
        <v>42846</v>
      </c>
      <c r="J3723" s="25">
        <v>0.99514563106796117</v>
      </c>
      <c r="K3723" s="25">
        <v>0.91139240506329111</v>
      </c>
      <c r="L3723" s="25">
        <v>0.26300000000000001</v>
      </c>
      <c r="M3723" s="25">
        <v>0.10780000000000001</v>
      </c>
    </row>
    <row r="3724" spans="1:13">
      <c r="A3724" s="82" t="s">
        <v>164</v>
      </c>
      <c r="B3724" s="13" t="s">
        <v>75</v>
      </c>
      <c r="C3724" s="13" t="s">
        <v>182</v>
      </c>
      <c r="D3724" s="13">
        <v>2017</v>
      </c>
      <c r="E3724" s="13">
        <v>2017</v>
      </c>
      <c r="F3724" s="13" t="s">
        <v>102</v>
      </c>
      <c r="G3724" s="86">
        <v>4300</v>
      </c>
      <c r="H3724" s="86">
        <v>9316</v>
      </c>
      <c r="I3724" s="45">
        <v>27383</v>
      </c>
      <c r="J3724" s="25">
        <v>0.88262910798122063</v>
      </c>
      <c r="K3724" s="25">
        <v>0.9452054794520548</v>
      </c>
      <c r="L3724" s="25">
        <v>0.26300000000000001</v>
      </c>
      <c r="M3724" s="25">
        <v>0.10780000000000001</v>
      </c>
    </row>
    <row r="3725" spans="1:13">
      <c r="A3725" s="82" t="s">
        <v>165</v>
      </c>
      <c r="B3725" s="13" t="s">
        <v>75</v>
      </c>
      <c r="C3725" s="13" t="s">
        <v>182</v>
      </c>
      <c r="D3725" s="13">
        <v>2017</v>
      </c>
      <c r="E3725" s="13">
        <v>2017</v>
      </c>
      <c r="F3725" s="13" t="s">
        <v>102</v>
      </c>
      <c r="G3725" s="86">
        <v>971</v>
      </c>
      <c r="H3725" s="86">
        <v>1701</v>
      </c>
      <c r="I3725" s="45">
        <v>5002</v>
      </c>
      <c r="J3725" s="25">
        <v>0.98076923076923073</v>
      </c>
      <c r="K3725" s="25">
        <v>0.66666666666666663</v>
      </c>
      <c r="L3725" s="25">
        <v>0.26300000000000001</v>
      </c>
      <c r="M3725" s="25">
        <v>0.10780000000000001</v>
      </c>
    </row>
    <row r="3726" spans="1:13">
      <c r="A3726" s="82" t="s">
        <v>166</v>
      </c>
      <c r="B3726" s="13" t="s">
        <v>74</v>
      </c>
      <c r="C3726" s="13" t="s">
        <v>182</v>
      </c>
      <c r="D3726" s="13">
        <v>2017</v>
      </c>
      <c r="E3726" s="13">
        <v>2017</v>
      </c>
      <c r="F3726" s="13" t="s">
        <v>102</v>
      </c>
      <c r="G3726" s="86">
        <v>51786</v>
      </c>
      <c r="H3726" s="86">
        <v>121167</v>
      </c>
      <c r="I3726" s="45">
        <v>259012</v>
      </c>
      <c r="J3726" s="25">
        <v>0.97801608579088473</v>
      </c>
      <c r="K3726" s="25">
        <v>0.93841642228739008</v>
      </c>
      <c r="L3726" s="25">
        <v>0.33300000000000002</v>
      </c>
      <c r="M3726" s="25">
        <v>3.7600000000000001E-2</v>
      </c>
    </row>
    <row r="3727" spans="1:13">
      <c r="A3727" s="82" t="s">
        <v>167</v>
      </c>
      <c r="B3727" s="13" t="s">
        <v>75</v>
      </c>
      <c r="C3727" s="13" t="s">
        <v>182</v>
      </c>
      <c r="D3727" s="13">
        <v>2017</v>
      </c>
      <c r="E3727" s="13">
        <v>2017</v>
      </c>
      <c r="F3727" s="13" t="s">
        <v>102</v>
      </c>
      <c r="G3727" s="86">
        <v>2969</v>
      </c>
      <c r="H3727" s="86">
        <v>5218</v>
      </c>
      <c r="I3727" s="45">
        <v>14260</v>
      </c>
      <c r="J3727" s="25">
        <v>0.97727272727272729</v>
      </c>
      <c r="K3727" s="25">
        <v>0.98888888888888893</v>
      </c>
      <c r="L3727" s="25">
        <v>0.26300000000000001</v>
      </c>
      <c r="M3727" s="25">
        <v>0.10780000000000001</v>
      </c>
    </row>
    <row r="3728" spans="1:13">
      <c r="A3728" s="82" t="s">
        <v>168</v>
      </c>
      <c r="B3728" s="13" t="s">
        <v>74</v>
      </c>
      <c r="C3728" s="13" t="s">
        <v>182</v>
      </c>
      <c r="D3728" s="13">
        <v>2017</v>
      </c>
      <c r="E3728" s="13">
        <v>2017</v>
      </c>
      <c r="F3728" s="13" t="s">
        <v>102</v>
      </c>
      <c r="G3728" s="86">
        <v>36121</v>
      </c>
      <c r="H3728" s="86">
        <v>72777</v>
      </c>
      <c r="I3728" s="45">
        <v>240805</v>
      </c>
      <c r="J3728" s="25">
        <v>0.98994252873563215</v>
      </c>
      <c r="K3728" s="25">
        <v>0.97167138810198306</v>
      </c>
      <c r="L3728" s="25">
        <v>0.25</v>
      </c>
      <c r="M3728" s="25">
        <v>6.08E-2</v>
      </c>
    </row>
    <row r="3729" spans="1:13">
      <c r="A3729" s="82" t="s">
        <v>169</v>
      </c>
      <c r="B3729" s="13" t="s">
        <v>74</v>
      </c>
      <c r="C3729" s="13" t="s">
        <v>182</v>
      </c>
      <c r="D3729" s="13">
        <v>2017</v>
      </c>
      <c r="E3729" s="13">
        <v>2017</v>
      </c>
      <c r="F3729" s="13" t="s">
        <v>102</v>
      </c>
      <c r="G3729" s="86">
        <v>10008</v>
      </c>
      <c r="H3729" s="86">
        <v>19496</v>
      </c>
      <c r="I3729" s="45">
        <v>59967</v>
      </c>
      <c r="J3729" s="25">
        <v>0.905829596412556</v>
      </c>
      <c r="K3729" s="25">
        <v>0.96244131455399062</v>
      </c>
      <c r="L3729" s="25">
        <v>0.26300000000000001</v>
      </c>
      <c r="M3729" s="25">
        <v>0.10780000000000001</v>
      </c>
    </row>
    <row r="3730" spans="1:13">
      <c r="A3730" s="82" t="s">
        <v>170</v>
      </c>
      <c r="B3730" s="13" t="s">
        <v>75</v>
      </c>
      <c r="C3730" s="13" t="s">
        <v>182</v>
      </c>
      <c r="D3730" s="13">
        <v>2017</v>
      </c>
      <c r="E3730" s="13">
        <v>2017</v>
      </c>
      <c r="F3730" s="13" t="s">
        <v>102</v>
      </c>
      <c r="G3730" s="86">
        <v>5897</v>
      </c>
      <c r="H3730" s="86">
        <v>12732</v>
      </c>
      <c r="I3730" s="45">
        <v>32848</v>
      </c>
      <c r="J3730" s="25">
        <v>0.99649122807017543</v>
      </c>
      <c r="K3730" s="25">
        <v>0.89451476793248941</v>
      </c>
      <c r="L3730" s="25">
        <v>0.26300000000000001</v>
      </c>
      <c r="M3730" s="25">
        <v>0.10780000000000001</v>
      </c>
    </row>
    <row r="3731" spans="1:13">
      <c r="A3731" s="48" t="s">
        <v>276</v>
      </c>
      <c r="B3731" s="13" t="s">
        <v>66</v>
      </c>
      <c r="C3731" s="13" t="s">
        <v>183</v>
      </c>
      <c r="D3731" s="13">
        <v>2017</v>
      </c>
      <c r="E3731" s="13">
        <v>2017</v>
      </c>
      <c r="F3731" s="13" t="s">
        <v>102</v>
      </c>
      <c r="G3731" s="110"/>
      <c r="H3731" s="110"/>
      <c r="I3731" s="110"/>
      <c r="J3731" s="111"/>
      <c r="K3731" s="111"/>
      <c r="L3731" s="25">
        <v>0.254</v>
      </c>
      <c r="M3731" s="25">
        <v>5.3999999999999999E-2</v>
      </c>
    </row>
    <row r="3732" spans="1:13">
      <c r="A3732" s="48" t="s">
        <v>171</v>
      </c>
      <c r="B3732" s="13" t="s">
        <v>66</v>
      </c>
      <c r="C3732" s="13" t="s">
        <v>183</v>
      </c>
      <c r="D3732" s="13">
        <v>2017</v>
      </c>
      <c r="E3732" s="13">
        <v>2017</v>
      </c>
      <c r="F3732" s="13" t="s">
        <v>102</v>
      </c>
      <c r="G3732" s="86">
        <v>2009378</v>
      </c>
      <c r="H3732" s="86">
        <v>4163868</v>
      </c>
      <c r="I3732" s="45">
        <f>SUM(I3733:I3790)</f>
        <v>13490894</v>
      </c>
      <c r="J3732" s="25">
        <v>0.98048198680221155</v>
      </c>
      <c r="K3732" s="25">
        <v>0.94238892660481255</v>
      </c>
      <c r="L3732" s="25">
        <v>0.39500000000000002</v>
      </c>
      <c r="M3732" s="25">
        <v>7.2999999999999995E-2</v>
      </c>
    </row>
    <row r="3733" spans="1:13">
      <c r="A3733" s="48" t="s">
        <v>172</v>
      </c>
      <c r="B3733" s="13" t="s">
        <v>74</v>
      </c>
      <c r="C3733" s="13" t="s">
        <v>183</v>
      </c>
      <c r="D3733" s="13">
        <v>2017</v>
      </c>
      <c r="E3733" s="13">
        <v>2017</v>
      </c>
      <c r="F3733" s="13" t="s">
        <v>102</v>
      </c>
      <c r="G3733" s="86">
        <v>57764</v>
      </c>
      <c r="H3733" s="86">
        <v>109769</v>
      </c>
      <c r="I3733" s="45">
        <v>439615</v>
      </c>
      <c r="J3733" s="25">
        <v>0.9945440374123149</v>
      </c>
      <c r="K3733" s="25">
        <v>0.9889033942558747</v>
      </c>
      <c r="L3733" s="25">
        <v>0.53800000000000003</v>
      </c>
      <c r="M3733" s="25">
        <v>4.7300000000000002E-2</v>
      </c>
    </row>
    <row r="3734" spans="1:13">
      <c r="A3734" s="48" t="s">
        <v>173</v>
      </c>
      <c r="B3734" s="13" t="s">
        <v>75</v>
      </c>
      <c r="C3734" s="13" t="s">
        <v>183</v>
      </c>
      <c r="D3734" s="13">
        <v>2017</v>
      </c>
      <c r="E3734" s="13">
        <v>2017</v>
      </c>
      <c r="F3734" s="13" t="s">
        <v>102</v>
      </c>
      <c r="G3734" s="86">
        <v>87</v>
      </c>
      <c r="H3734" s="86">
        <v>146</v>
      </c>
      <c r="I3734" s="45">
        <v>340</v>
      </c>
      <c r="J3734" s="25">
        <v>1</v>
      </c>
      <c r="K3734" s="25">
        <v>0.66666666666666663</v>
      </c>
      <c r="L3734" s="25">
        <v>0.27300000000000002</v>
      </c>
      <c r="M3734" s="25">
        <v>0.1</v>
      </c>
    </row>
    <row r="3735" spans="1:13">
      <c r="A3735" s="48" t="s">
        <v>174</v>
      </c>
      <c r="B3735" s="13" t="s">
        <v>75</v>
      </c>
      <c r="C3735" s="13" t="s">
        <v>183</v>
      </c>
      <c r="D3735" s="13">
        <v>2017</v>
      </c>
      <c r="E3735" s="13">
        <v>2017</v>
      </c>
      <c r="F3735" s="13" t="s">
        <v>102</v>
      </c>
      <c r="G3735" s="86">
        <v>1705</v>
      </c>
      <c r="H3735" s="86">
        <v>3129</v>
      </c>
      <c r="I3735" s="45">
        <v>8383</v>
      </c>
      <c r="J3735" s="25">
        <v>0.96250000000000002</v>
      </c>
      <c r="K3735" s="25">
        <v>0.9642857142857143</v>
      </c>
      <c r="L3735" s="25">
        <v>0.27300000000000002</v>
      </c>
      <c r="M3735" s="25">
        <v>0.1</v>
      </c>
    </row>
    <row r="3736" spans="1:13">
      <c r="A3736" s="48" t="s">
        <v>175</v>
      </c>
      <c r="B3736" s="13" t="s">
        <v>75</v>
      </c>
      <c r="C3736" s="13" t="s">
        <v>183</v>
      </c>
      <c r="D3736" s="13">
        <v>2017</v>
      </c>
      <c r="E3736" s="13">
        <v>2017</v>
      </c>
      <c r="F3736" s="13" t="s">
        <v>102</v>
      </c>
      <c r="G3736" s="86">
        <v>16664</v>
      </c>
      <c r="H3736" s="86">
        <v>31098</v>
      </c>
      <c r="I3736" s="45">
        <v>83163</v>
      </c>
      <c r="J3736" s="25">
        <v>0.83844339622641506</v>
      </c>
      <c r="K3736" s="25">
        <v>0.94304857621440541</v>
      </c>
      <c r="L3736" s="25">
        <v>0.27300000000000002</v>
      </c>
      <c r="M3736" s="25">
        <v>0.1</v>
      </c>
    </row>
    <row r="3737" spans="1:13">
      <c r="A3737" s="48" t="s">
        <v>176</v>
      </c>
      <c r="B3737" s="13" t="s">
        <v>75</v>
      </c>
      <c r="C3737" s="13" t="s">
        <v>183</v>
      </c>
      <c r="D3737" s="13">
        <v>2017</v>
      </c>
      <c r="E3737" s="13">
        <v>2017</v>
      </c>
      <c r="F3737" s="13" t="s">
        <v>102</v>
      </c>
      <c r="G3737" s="86">
        <v>2825</v>
      </c>
      <c r="H3737" s="86">
        <v>5097</v>
      </c>
      <c r="I3737" s="45">
        <v>12360</v>
      </c>
      <c r="J3737" s="25">
        <v>0.97777777777777775</v>
      </c>
      <c r="K3737" s="25">
        <v>0.93333333333333335</v>
      </c>
      <c r="L3737" s="25">
        <v>0.27300000000000002</v>
      </c>
      <c r="M3737" s="25">
        <v>0.1</v>
      </c>
    </row>
    <row r="3738" spans="1:13">
      <c r="A3738" s="48" t="s">
        <v>177</v>
      </c>
      <c r="B3738" s="13" t="s">
        <v>75</v>
      </c>
      <c r="C3738" s="13" t="s">
        <v>183</v>
      </c>
      <c r="D3738" s="13">
        <v>2017</v>
      </c>
      <c r="E3738" s="13">
        <v>2017</v>
      </c>
      <c r="F3738" s="13" t="s">
        <v>102</v>
      </c>
      <c r="G3738" s="86">
        <v>693</v>
      </c>
      <c r="H3738" s="86">
        <v>1638</v>
      </c>
      <c r="I3738" s="45">
        <v>9225</v>
      </c>
      <c r="J3738" s="25">
        <v>1</v>
      </c>
      <c r="K3738" s="25">
        <v>1</v>
      </c>
      <c r="L3738" s="25">
        <v>0.27300000000000002</v>
      </c>
      <c r="M3738" s="25">
        <v>0.1</v>
      </c>
    </row>
    <row r="3739" spans="1:13">
      <c r="A3739" s="48" t="s">
        <v>178</v>
      </c>
      <c r="B3739" s="13" t="s">
        <v>74</v>
      </c>
      <c r="C3739" s="13" t="s">
        <v>183</v>
      </c>
      <c r="D3739" s="13">
        <v>2017</v>
      </c>
      <c r="E3739" s="13">
        <v>2017</v>
      </c>
      <c r="F3739" s="13" t="s">
        <v>102</v>
      </c>
      <c r="G3739" s="86">
        <v>31637</v>
      </c>
      <c r="H3739" s="86">
        <v>63174</v>
      </c>
      <c r="I3739" s="45">
        <v>275511</v>
      </c>
      <c r="J3739" s="25">
        <v>0.97217235188509876</v>
      </c>
      <c r="K3739" s="25">
        <v>0.97880539499036612</v>
      </c>
      <c r="L3739" s="25">
        <v>0.3</v>
      </c>
      <c r="M3739" s="25">
        <v>6.9000000000000006E-2</v>
      </c>
    </row>
    <row r="3740" spans="1:13">
      <c r="A3740" s="48" t="s">
        <v>179</v>
      </c>
      <c r="B3740" s="13" t="s">
        <v>75</v>
      </c>
      <c r="C3740" s="13" t="s">
        <v>183</v>
      </c>
      <c r="D3740" s="13">
        <v>2017</v>
      </c>
      <c r="E3740" s="13">
        <v>2017</v>
      </c>
      <c r="F3740" s="13" t="s">
        <v>102</v>
      </c>
      <c r="G3740" s="86">
        <v>2544</v>
      </c>
      <c r="H3740" s="86">
        <v>5224</v>
      </c>
      <c r="I3740" s="45">
        <v>11968</v>
      </c>
      <c r="J3740" s="25">
        <v>0.98837209302325579</v>
      </c>
      <c r="K3740" s="25">
        <v>0.93442622950819676</v>
      </c>
      <c r="L3740" s="25">
        <v>0.27300000000000002</v>
      </c>
      <c r="M3740" s="25">
        <v>0.1</v>
      </c>
    </row>
    <row r="3741" spans="1:13">
      <c r="A3741" s="48" t="s">
        <v>180</v>
      </c>
      <c r="B3741" s="13" t="s">
        <v>75</v>
      </c>
      <c r="C3741" s="13" t="s">
        <v>183</v>
      </c>
      <c r="D3741" s="13">
        <v>2017</v>
      </c>
      <c r="E3741" s="13">
        <v>2017</v>
      </c>
      <c r="F3741" s="13" t="s">
        <v>102</v>
      </c>
      <c r="G3741" s="86">
        <v>6936</v>
      </c>
      <c r="H3741" s="86">
        <v>12339</v>
      </c>
      <c r="I3741" s="45">
        <v>39148</v>
      </c>
      <c r="J3741" s="25">
        <v>0.99150141643059486</v>
      </c>
      <c r="K3741" s="25">
        <v>0.9923371647509579</v>
      </c>
      <c r="L3741" s="25">
        <v>0.27300000000000002</v>
      </c>
      <c r="M3741" s="25">
        <v>0.1</v>
      </c>
    </row>
    <row r="3742" spans="1:13">
      <c r="A3742" s="82" t="s">
        <v>122</v>
      </c>
      <c r="B3742" s="13" t="s">
        <v>74</v>
      </c>
      <c r="C3742" s="13" t="s">
        <v>183</v>
      </c>
      <c r="D3742" s="13">
        <v>2017</v>
      </c>
      <c r="E3742" s="13">
        <v>2017</v>
      </c>
      <c r="F3742" s="13" t="s">
        <v>102</v>
      </c>
      <c r="G3742" s="86">
        <v>90287</v>
      </c>
      <c r="H3742" s="86">
        <v>209659</v>
      </c>
      <c r="I3742" s="45">
        <v>496676</v>
      </c>
      <c r="J3742" s="25">
        <v>0.95021037868162694</v>
      </c>
      <c r="K3742" s="25">
        <v>0.9712918660287081</v>
      </c>
      <c r="L3742" s="25">
        <v>0.5</v>
      </c>
      <c r="M3742" s="25">
        <v>4.0800000000000003E-2</v>
      </c>
    </row>
    <row r="3743" spans="1:13">
      <c r="A3743" s="82" t="s">
        <v>123</v>
      </c>
      <c r="B3743" s="13" t="s">
        <v>75</v>
      </c>
      <c r="C3743" s="13" t="s">
        <v>183</v>
      </c>
      <c r="D3743" s="13">
        <v>2017</v>
      </c>
      <c r="E3743" s="13">
        <v>2017</v>
      </c>
      <c r="F3743" s="13" t="s">
        <v>102</v>
      </c>
      <c r="G3743" s="86">
        <v>1541</v>
      </c>
      <c r="H3743" s="86">
        <v>3549</v>
      </c>
      <c r="I3743" s="45">
        <v>12583</v>
      </c>
      <c r="J3743" s="25">
        <v>0.97222222222222221</v>
      </c>
      <c r="K3743" s="25">
        <v>0.96153846153846156</v>
      </c>
      <c r="L3743" s="25">
        <v>0.27300000000000002</v>
      </c>
      <c r="M3743" s="25">
        <v>0.1</v>
      </c>
    </row>
    <row r="3744" spans="1:13">
      <c r="A3744" s="82" t="s">
        <v>124</v>
      </c>
      <c r="B3744" s="13" t="s">
        <v>75</v>
      </c>
      <c r="C3744" s="13" t="s">
        <v>183</v>
      </c>
      <c r="D3744" s="13">
        <v>2017</v>
      </c>
      <c r="E3744" s="13">
        <v>2017</v>
      </c>
      <c r="F3744" s="13" t="s">
        <v>102</v>
      </c>
      <c r="G3744" s="86">
        <v>12286</v>
      </c>
      <c r="H3744" s="86">
        <v>20701</v>
      </c>
      <c r="I3744" s="45">
        <v>56249</v>
      </c>
      <c r="J3744" s="25">
        <v>0.99335548172757471</v>
      </c>
      <c r="K3744" s="25">
        <v>0.98839907192575405</v>
      </c>
      <c r="L3744" s="25">
        <v>0.27300000000000002</v>
      </c>
      <c r="M3744" s="25">
        <v>0.1</v>
      </c>
    </row>
    <row r="3745" spans="1:13">
      <c r="A3745" s="82" t="s">
        <v>125</v>
      </c>
      <c r="B3745" s="13" t="s">
        <v>75</v>
      </c>
      <c r="C3745" s="13" t="s">
        <v>183</v>
      </c>
      <c r="D3745" s="13">
        <v>2017</v>
      </c>
      <c r="E3745" s="13">
        <v>2017</v>
      </c>
      <c r="F3745" s="13" t="s">
        <v>102</v>
      </c>
      <c r="G3745" s="86">
        <v>17252</v>
      </c>
      <c r="H3745" s="86">
        <v>41719</v>
      </c>
      <c r="I3745" s="45">
        <v>95197</v>
      </c>
      <c r="J3745" s="25">
        <v>0.98099415204678364</v>
      </c>
      <c r="K3745" s="25">
        <v>0.93779904306220097</v>
      </c>
      <c r="L3745" s="25">
        <v>0.27300000000000002</v>
      </c>
      <c r="M3745" s="25">
        <v>0.1</v>
      </c>
    </row>
    <row r="3746" spans="1:13">
      <c r="A3746" s="82" t="s">
        <v>126</v>
      </c>
      <c r="B3746" s="13" t="s">
        <v>75</v>
      </c>
      <c r="C3746" s="13" t="s">
        <v>183</v>
      </c>
      <c r="D3746" s="13">
        <v>2017</v>
      </c>
      <c r="E3746" s="13">
        <v>2017</v>
      </c>
      <c r="F3746" s="13" t="s">
        <v>102</v>
      </c>
      <c r="G3746" s="86">
        <v>1020</v>
      </c>
      <c r="H3746" s="86">
        <v>1922</v>
      </c>
      <c r="I3746" s="45">
        <v>5700</v>
      </c>
      <c r="J3746" s="25">
        <v>1</v>
      </c>
      <c r="K3746" s="25">
        <v>0.88235294117647056</v>
      </c>
      <c r="L3746" s="25">
        <v>0.27300000000000002</v>
      </c>
      <c r="M3746" s="25">
        <v>0.1</v>
      </c>
    </row>
    <row r="3747" spans="1:13">
      <c r="A3747" s="82" t="s">
        <v>127</v>
      </c>
      <c r="B3747" s="13" t="s">
        <v>75</v>
      </c>
      <c r="C3747" s="13" t="s">
        <v>183</v>
      </c>
      <c r="D3747" s="13">
        <v>2017</v>
      </c>
      <c r="E3747" s="13">
        <v>2017</v>
      </c>
      <c r="F3747" s="13" t="s">
        <v>102</v>
      </c>
      <c r="G3747" s="86">
        <v>69686</v>
      </c>
      <c r="H3747" s="86">
        <v>162134</v>
      </c>
      <c r="I3747" s="45">
        <v>416182</v>
      </c>
      <c r="J3747" s="25">
        <v>0.98822209758833424</v>
      </c>
      <c r="K3747" s="25">
        <v>0.94363716424482602</v>
      </c>
      <c r="L3747" s="25">
        <v>0.308</v>
      </c>
      <c r="M3747" s="25">
        <v>2.4500000000000001E-2</v>
      </c>
    </row>
    <row r="3748" spans="1:13">
      <c r="A3748" s="82" t="s">
        <v>128</v>
      </c>
      <c r="B3748" s="13" t="s">
        <v>75</v>
      </c>
      <c r="C3748" s="13" t="s">
        <v>183</v>
      </c>
      <c r="D3748" s="13">
        <v>2017</v>
      </c>
      <c r="E3748" s="13">
        <v>2017</v>
      </c>
      <c r="F3748" s="13" t="s">
        <v>102</v>
      </c>
      <c r="G3748" s="86">
        <v>10818</v>
      </c>
      <c r="H3748" s="86">
        <v>24644</v>
      </c>
      <c r="I3748" s="45">
        <v>58122</v>
      </c>
      <c r="J3748" s="25">
        <v>1</v>
      </c>
      <c r="K3748" s="25">
        <v>0.96368715083798884</v>
      </c>
      <c r="L3748" s="25">
        <v>0.27300000000000002</v>
      </c>
      <c r="M3748" s="25">
        <v>0.1</v>
      </c>
    </row>
    <row r="3749" spans="1:13">
      <c r="A3749" s="82" t="s">
        <v>129</v>
      </c>
      <c r="B3749" s="13" t="s">
        <v>75</v>
      </c>
      <c r="C3749" s="13" t="s">
        <v>183</v>
      </c>
      <c r="D3749" s="13">
        <v>2017</v>
      </c>
      <c r="E3749" s="13">
        <v>2017</v>
      </c>
      <c r="F3749" s="13" t="s">
        <v>102</v>
      </c>
      <c r="G3749" s="86">
        <v>6452</v>
      </c>
      <c r="H3749" s="86">
        <v>12118</v>
      </c>
      <c r="I3749" s="45">
        <v>32691</v>
      </c>
      <c r="J3749" s="25">
        <v>0.94357366771159878</v>
      </c>
      <c r="K3749" s="25">
        <v>0.91928251121076232</v>
      </c>
      <c r="L3749" s="25">
        <v>0.27300000000000002</v>
      </c>
      <c r="M3749" s="25">
        <v>0.1</v>
      </c>
    </row>
    <row r="3750" spans="1:13">
      <c r="A3750" s="82" t="s">
        <v>130</v>
      </c>
      <c r="B3750" s="13" t="s">
        <v>75</v>
      </c>
      <c r="C3750" s="13" t="s">
        <v>183</v>
      </c>
      <c r="D3750" s="13">
        <v>2017</v>
      </c>
      <c r="E3750" s="13">
        <v>2017</v>
      </c>
      <c r="F3750" s="13" t="s">
        <v>102</v>
      </c>
      <c r="G3750" s="86">
        <v>1573</v>
      </c>
      <c r="H3750" s="86">
        <v>3083</v>
      </c>
      <c r="I3750" s="45">
        <v>8022</v>
      </c>
      <c r="J3750" s="25">
        <v>0.91549295774647887</v>
      </c>
      <c r="K3750" s="25">
        <v>0.89130434782608692</v>
      </c>
      <c r="L3750" s="25">
        <v>0.27300000000000002</v>
      </c>
      <c r="M3750" s="25">
        <v>0.1</v>
      </c>
    </row>
    <row r="3751" spans="1:13">
      <c r="A3751" s="82" t="s">
        <v>131</v>
      </c>
      <c r="B3751" s="13" t="s">
        <v>76</v>
      </c>
      <c r="C3751" s="13" t="s">
        <v>183</v>
      </c>
      <c r="D3751" s="13">
        <v>2017</v>
      </c>
      <c r="E3751" s="13">
        <v>2017</v>
      </c>
      <c r="F3751" s="13" t="s">
        <v>102</v>
      </c>
      <c r="G3751" s="86">
        <v>535925</v>
      </c>
      <c r="H3751" s="86">
        <v>1079610</v>
      </c>
      <c r="I3751" s="45">
        <v>3999699</v>
      </c>
      <c r="J3751" s="25">
        <v>0.98555195439103438</v>
      </c>
      <c r="K3751" s="25">
        <v>0.90651959576041408</v>
      </c>
      <c r="L3751" s="25">
        <v>0.44400000000000001</v>
      </c>
      <c r="M3751" s="25">
        <v>0.11550000000000001</v>
      </c>
    </row>
    <row r="3752" spans="1:13">
      <c r="A3752" s="82" t="s">
        <v>132</v>
      </c>
      <c r="B3752" s="13" t="s">
        <v>75</v>
      </c>
      <c r="C3752" s="13" t="s">
        <v>183</v>
      </c>
      <c r="D3752" s="13">
        <v>2017</v>
      </c>
      <c r="E3752" s="13">
        <v>2017</v>
      </c>
      <c r="F3752" s="13" t="s">
        <v>102</v>
      </c>
      <c r="G3752" s="86">
        <v>11796</v>
      </c>
      <c r="H3752" s="86">
        <v>28673</v>
      </c>
      <c r="I3752" s="45">
        <v>70968</v>
      </c>
      <c r="J3752" s="25">
        <v>0.99750623441396513</v>
      </c>
      <c r="K3752" s="25">
        <v>0.95488721804511278</v>
      </c>
      <c r="L3752" s="25">
        <v>0.27300000000000002</v>
      </c>
      <c r="M3752" s="25">
        <v>0.1</v>
      </c>
    </row>
    <row r="3753" spans="1:13">
      <c r="A3753" s="82" t="s">
        <v>133</v>
      </c>
      <c r="B3753" s="13" t="s">
        <v>75</v>
      </c>
      <c r="C3753" s="13" t="s">
        <v>183</v>
      </c>
      <c r="D3753" s="13">
        <v>2017</v>
      </c>
      <c r="E3753" s="13">
        <v>2017</v>
      </c>
      <c r="F3753" s="13" t="s">
        <v>102</v>
      </c>
      <c r="G3753" s="86">
        <v>5991</v>
      </c>
      <c r="H3753" s="86">
        <v>9913</v>
      </c>
      <c r="I3753" s="45">
        <v>47571</v>
      </c>
      <c r="J3753" s="25">
        <v>0.98083067092651754</v>
      </c>
      <c r="K3753" s="25">
        <v>0.93867924528301883</v>
      </c>
      <c r="L3753" s="25">
        <v>0.27300000000000002</v>
      </c>
      <c r="M3753" s="25">
        <v>0.1</v>
      </c>
    </row>
    <row r="3754" spans="1:13">
      <c r="A3754" s="82" t="s">
        <v>134</v>
      </c>
      <c r="B3754" s="13" t="s">
        <v>75</v>
      </c>
      <c r="C3754" s="13" t="s">
        <v>183</v>
      </c>
      <c r="D3754" s="13">
        <v>2017</v>
      </c>
      <c r="E3754" s="13">
        <v>2017</v>
      </c>
      <c r="F3754" s="13" t="s">
        <v>102</v>
      </c>
      <c r="G3754" s="86">
        <v>1007</v>
      </c>
      <c r="H3754" s="86">
        <v>1833</v>
      </c>
      <c r="I3754" s="45">
        <v>4809</v>
      </c>
      <c r="J3754" s="25">
        <v>0.86046511627906974</v>
      </c>
      <c r="K3754" s="25">
        <v>0.6</v>
      </c>
      <c r="L3754" s="25">
        <v>0.27300000000000002</v>
      </c>
      <c r="M3754" s="25">
        <v>0.1</v>
      </c>
    </row>
    <row r="3755" spans="1:13">
      <c r="A3755" s="82" t="s">
        <v>135</v>
      </c>
      <c r="B3755" s="13" t="s">
        <v>75</v>
      </c>
      <c r="C3755" s="13" t="s">
        <v>183</v>
      </c>
      <c r="D3755" s="13">
        <v>2017</v>
      </c>
      <c r="E3755" s="13">
        <v>2017</v>
      </c>
      <c r="F3755" s="13" t="s">
        <v>102</v>
      </c>
      <c r="G3755" s="86">
        <v>6272</v>
      </c>
      <c r="H3755" s="86">
        <v>11853</v>
      </c>
      <c r="I3755" s="45">
        <v>41642</v>
      </c>
      <c r="J3755" s="25">
        <v>0.9240837696335078</v>
      </c>
      <c r="K3755" s="25">
        <v>0.93927125506072873</v>
      </c>
      <c r="L3755" s="25">
        <v>0.27300000000000002</v>
      </c>
      <c r="M3755" s="25">
        <v>0.1</v>
      </c>
    </row>
    <row r="3756" spans="1:13">
      <c r="A3756" s="82" t="s">
        <v>136</v>
      </c>
      <c r="B3756" s="13" t="s">
        <v>75</v>
      </c>
      <c r="C3756" s="13" t="s">
        <v>183</v>
      </c>
      <c r="D3756" s="13">
        <v>2017</v>
      </c>
      <c r="E3756" s="13">
        <v>2017</v>
      </c>
      <c r="F3756" s="13" t="s">
        <v>102</v>
      </c>
      <c r="G3756" s="86">
        <v>23896</v>
      </c>
      <c r="H3756" s="86">
        <v>55480</v>
      </c>
      <c r="I3756" s="45">
        <v>140547</v>
      </c>
      <c r="J3756" s="25">
        <v>0.96699029126213587</v>
      </c>
      <c r="K3756" s="25">
        <v>0.97667638483965014</v>
      </c>
      <c r="L3756" s="25">
        <v>0</v>
      </c>
      <c r="M3756" s="25">
        <v>2.07E-2</v>
      </c>
    </row>
    <row r="3757" spans="1:13">
      <c r="A3757" s="82" t="s">
        <v>137</v>
      </c>
      <c r="B3757" s="13" t="s">
        <v>75</v>
      </c>
      <c r="C3757" s="13" t="s">
        <v>183</v>
      </c>
      <c r="D3757" s="13">
        <v>2017</v>
      </c>
      <c r="E3757" s="13">
        <v>2017</v>
      </c>
      <c r="F3757" s="13" t="s">
        <v>102</v>
      </c>
      <c r="G3757" s="86">
        <v>554</v>
      </c>
      <c r="H3757" s="86">
        <v>1186</v>
      </c>
      <c r="I3757" s="45">
        <v>3198</v>
      </c>
      <c r="J3757" s="25">
        <v>0.93333333333333335</v>
      </c>
      <c r="K3757" s="25">
        <v>1</v>
      </c>
      <c r="L3757" s="25">
        <v>0.27300000000000002</v>
      </c>
      <c r="M3757" s="25">
        <v>0.1</v>
      </c>
    </row>
    <row r="3758" spans="1:13">
      <c r="A3758" s="82" t="s">
        <v>138</v>
      </c>
      <c r="B3758" s="13" t="s">
        <v>75</v>
      </c>
      <c r="C3758" s="13" t="s">
        <v>183</v>
      </c>
      <c r="D3758" s="13">
        <v>2017</v>
      </c>
      <c r="E3758" s="13">
        <v>2017</v>
      </c>
      <c r="F3758" s="13" t="s">
        <v>102</v>
      </c>
      <c r="G3758" s="86">
        <v>440</v>
      </c>
      <c r="H3758" s="86">
        <v>714</v>
      </c>
      <c r="I3758" s="45">
        <v>3822</v>
      </c>
      <c r="J3758" s="25">
        <v>1</v>
      </c>
      <c r="K3758" s="25">
        <v>0.9375</v>
      </c>
      <c r="L3758" s="25">
        <v>0.27300000000000002</v>
      </c>
      <c r="M3758" s="25">
        <v>0.1</v>
      </c>
    </row>
    <row r="3759" spans="1:13">
      <c r="A3759" s="82" t="s">
        <v>139</v>
      </c>
      <c r="B3759" s="13" t="s">
        <v>75</v>
      </c>
      <c r="C3759" s="13" t="s">
        <v>183</v>
      </c>
      <c r="D3759" s="13">
        <v>2017</v>
      </c>
      <c r="E3759" s="13">
        <v>2017</v>
      </c>
      <c r="F3759" s="13" t="s">
        <v>102</v>
      </c>
      <c r="G3759" s="86">
        <v>23451</v>
      </c>
      <c r="H3759" s="86">
        <v>52475</v>
      </c>
      <c r="I3759" s="45">
        <v>187032</v>
      </c>
      <c r="J3759" s="25">
        <v>0.99794026776519051</v>
      </c>
      <c r="K3759" s="25">
        <v>0.97845601436265706</v>
      </c>
      <c r="L3759" s="25">
        <v>0.33300000000000002</v>
      </c>
      <c r="M3759" s="25">
        <v>1.7100000000000001E-2</v>
      </c>
    </row>
    <row r="3760" spans="1:13">
      <c r="A3760" s="82" t="s">
        <v>140</v>
      </c>
      <c r="B3760" s="13" t="s">
        <v>75</v>
      </c>
      <c r="C3760" s="13" t="s">
        <v>183</v>
      </c>
      <c r="D3760" s="13">
        <v>2017</v>
      </c>
      <c r="E3760" s="13">
        <v>2017</v>
      </c>
      <c r="F3760" s="13" t="s">
        <v>102</v>
      </c>
      <c r="G3760" s="86">
        <v>3337</v>
      </c>
      <c r="H3760" s="86">
        <v>6744</v>
      </c>
      <c r="I3760" s="45">
        <v>32979</v>
      </c>
      <c r="J3760" s="25">
        <v>0.98051948051948057</v>
      </c>
      <c r="K3760" s="25">
        <v>0.93069306930693074</v>
      </c>
      <c r="L3760" s="25">
        <v>0.27300000000000002</v>
      </c>
      <c r="M3760" s="25">
        <v>0.1</v>
      </c>
    </row>
    <row r="3761" spans="1:13">
      <c r="A3761" s="82" t="s">
        <v>141</v>
      </c>
      <c r="B3761" s="13" t="s">
        <v>75</v>
      </c>
      <c r="C3761" s="13" t="s">
        <v>183</v>
      </c>
      <c r="D3761" s="13">
        <v>2017</v>
      </c>
      <c r="E3761" s="13">
        <v>2017</v>
      </c>
      <c r="F3761" s="13" t="s">
        <v>102</v>
      </c>
      <c r="G3761" s="86">
        <v>4169</v>
      </c>
      <c r="H3761" s="86">
        <v>7247</v>
      </c>
      <c r="I3761" s="45">
        <v>25001</v>
      </c>
      <c r="J3761" s="25">
        <v>0.80408163265306121</v>
      </c>
      <c r="K3761" s="25">
        <v>0.82417582417582413</v>
      </c>
      <c r="L3761" s="25">
        <v>0.27300000000000002</v>
      </c>
      <c r="M3761" s="25">
        <v>0.1</v>
      </c>
    </row>
    <row r="3762" spans="1:13">
      <c r="A3762" s="82" t="s">
        <v>142</v>
      </c>
      <c r="B3762" s="13" t="s">
        <v>74</v>
      </c>
      <c r="C3762" s="13" t="s">
        <v>183</v>
      </c>
      <c r="D3762" s="13">
        <v>2017</v>
      </c>
      <c r="E3762" s="13">
        <v>2017</v>
      </c>
      <c r="F3762" s="13" t="s">
        <v>102</v>
      </c>
      <c r="G3762" s="86">
        <v>118158</v>
      </c>
      <c r="H3762" s="86">
        <v>240771</v>
      </c>
      <c r="I3762" s="45">
        <v>906789</v>
      </c>
      <c r="J3762" s="25">
        <v>0.98998475941650332</v>
      </c>
      <c r="K3762" s="25">
        <v>0.99579439252336444</v>
      </c>
      <c r="L3762" s="25">
        <v>0.42899999999999999</v>
      </c>
      <c r="M3762" s="25">
        <v>6.4899999999999999E-2</v>
      </c>
    </row>
    <row r="3763" spans="1:13">
      <c r="A3763" s="82" t="s">
        <v>143</v>
      </c>
      <c r="B3763" s="13" t="s">
        <v>74</v>
      </c>
      <c r="C3763" s="13" t="s">
        <v>183</v>
      </c>
      <c r="D3763" s="13">
        <v>2017</v>
      </c>
      <c r="E3763" s="13">
        <v>2017</v>
      </c>
      <c r="F3763" s="13" t="s">
        <v>102</v>
      </c>
      <c r="G3763" s="86">
        <v>8850</v>
      </c>
      <c r="H3763" s="86">
        <v>16472</v>
      </c>
      <c r="I3763" s="45">
        <v>63583</v>
      </c>
      <c r="J3763" s="25">
        <v>1</v>
      </c>
      <c r="K3763" s="25">
        <v>0.92820512820512824</v>
      </c>
      <c r="L3763" s="25">
        <v>0.27300000000000002</v>
      </c>
      <c r="M3763" s="25">
        <v>0.1</v>
      </c>
    </row>
    <row r="3764" spans="1:13">
      <c r="A3764" s="82" t="s">
        <v>144</v>
      </c>
      <c r="B3764" s="13" t="s">
        <v>75</v>
      </c>
      <c r="C3764" s="13" t="s">
        <v>183</v>
      </c>
      <c r="D3764" s="13">
        <v>2017</v>
      </c>
      <c r="E3764" s="13">
        <v>2017</v>
      </c>
      <c r="F3764" s="13" t="s">
        <v>102</v>
      </c>
      <c r="G3764" s="86">
        <v>1170</v>
      </c>
      <c r="H3764" s="86">
        <v>2050</v>
      </c>
      <c r="I3764" s="45">
        <v>6463</v>
      </c>
      <c r="J3764" s="25">
        <v>0.9838709677419355</v>
      </c>
      <c r="K3764" s="25">
        <v>0.92307692307692313</v>
      </c>
      <c r="L3764" s="25">
        <v>0.27300000000000002</v>
      </c>
      <c r="M3764" s="25">
        <v>0.1</v>
      </c>
    </row>
    <row r="3765" spans="1:13">
      <c r="A3765" s="82" t="s">
        <v>145</v>
      </c>
      <c r="B3765" s="13" t="s">
        <v>75</v>
      </c>
      <c r="C3765" s="13" t="s">
        <v>183</v>
      </c>
      <c r="D3765" s="13">
        <v>2017</v>
      </c>
      <c r="E3765" s="13">
        <v>2017</v>
      </c>
      <c r="F3765" s="13" t="s">
        <v>102</v>
      </c>
      <c r="G3765" s="86">
        <v>123262</v>
      </c>
      <c r="H3765" s="86">
        <v>273018</v>
      </c>
      <c r="I3765" s="45">
        <v>846035</v>
      </c>
      <c r="J3765" s="25">
        <v>0.99262055946456151</v>
      </c>
      <c r="K3765" s="25">
        <v>0.95206325673338277</v>
      </c>
      <c r="L3765" s="25">
        <v>0.29199999999999998</v>
      </c>
      <c r="M3765" s="25">
        <v>4.6399999999999997E-2</v>
      </c>
    </row>
    <row r="3766" spans="1:13">
      <c r="A3766" s="82" t="s">
        <v>146</v>
      </c>
      <c r="B3766" s="13" t="s">
        <v>74</v>
      </c>
      <c r="C3766" s="13" t="s">
        <v>183</v>
      </c>
      <c r="D3766" s="13">
        <v>2017</v>
      </c>
      <c r="E3766" s="13">
        <v>2017</v>
      </c>
      <c r="F3766" s="13" t="s">
        <v>102</v>
      </c>
      <c r="G3766" s="86">
        <v>99506</v>
      </c>
      <c r="H3766" s="86">
        <v>208592</v>
      </c>
      <c r="I3766" s="45">
        <v>562070</v>
      </c>
      <c r="J3766" s="25">
        <v>0.98772064466615506</v>
      </c>
      <c r="K3766" s="25">
        <v>0.99445284921835597</v>
      </c>
      <c r="L3766" s="25">
        <v>0.4</v>
      </c>
      <c r="M3766" s="25">
        <v>5.0599999999999999E-2</v>
      </c>
    </row>
    <row r="3767" spans="1:13">
      <c r="A3767" s="82" t="s">
        <v>147</v>
      </c>
      <c r="B3767" s="13" t="s">
        <v>75</v>
      </c>
      <c r="C3767" s="13" t="s">
        <v>183</v>
      </c>
      <c r="D3767" s="13">
        <v>2017</v>
      </c>
      <c r="E3767" s="13">
        <v>2017</v>
      </c>
      <c r="F3767" s="13" t="s">
        <v>102</v>
      </c>
      <c r="G3767" s="86">
        <v>2356</v>
      </c>
      <c r="H3767" s="86">
        <v>5280</v>
      </c>
      <c r="I3767" s="45">
        <v>19144</v>
      </c>
      <c r="J3767" s="25">
        <v>1</v>
      </c>
      <c r="K3767" s="25">
        <v>0.93939393939393945</v>
      </c>
      <c r="L3767" s="25">
        <v>0.27300000000000002</v>
      </c>
      <c r="M3767" s="25">
        <v>0.1</v>
      </c>
    </row>
    <row r="3768" spans="1:13">
      <c r="A3768" s="82" t="s">
        <v>148</v>
      </c>
      <c r="B3768" s="13" t="s">
        <v>75</v>
      </c>
      <c r="C3768" s="13" t="s">
        <v>183</v>
      </c>
      <c r="D3768" s="13">
        <v>2017</v>
      </c>
      <c r="E3768" s="13">
        <v>2017</v>
      </c>
      <c r="F3768" s="13" t="s">
        <v>102</v>
      </c>
      <c r="G3768" s="86">
        <v>168437</v>
      </c>
      <c r="H3768" s="86">
        <v>367853</v>
      </c>
      <c r="I3768" s="45">
        <v>888493</v>
      </c>
      <c r="J3768" s="25">
        <v>0.99263045287055751</v>
      </c>
      <c r="K3768" s="25">
        <v>0.95864920744314264</v>
      </c>
      <c r="L3768" s="25">
        <v>0.28999999999999998</v>
      </c>
      <c r="M3768" s="25">
        <v>3.2199999999999999E-2</v>
      </c>
    </row>
    <row r="3769" spans="1:13">
      <c r="A3769" s="82" t="s">
        <v>149</v>
      </c>
      <c r="B3769" s="13" t="s">
        <v>74</v>
      </c>
      <c r="C3769" s="13" t="s">
        <v>183</v>
      </c>
      <c r="D3769" s="13">
        <v>2017</v>
      </c>
      <c r="E3769" s="13">
        <v>2017</v>
      </c>
      <c r="F3769" s="13" t="s">
        <v>102</v>
      </c>
      <c r="G3769" s="86">
        <v>135446</v>
      </c>
      <c r="H3769" s="86">
        <v>273084</v>
      </c>
      <c r="I3769" s="45">
        <v>902639</v>
      </c>
      <c r="J3769" s="25">
        <v>0.97988020273383503</v>
      </c>
      <c r="K3769" s="25">
        <v>0.96928460342146194</v>
      </c>
      <c r="L3769" s="25">
        <v>0.436</v>
      </c>
      <c r="M3769" s="25">
        <v>2.4799999999999999E-2</v>
      </c>
    </row>
    <row r="3770" spans="1:13">
      <c r="A3770" s="82" t="s">
        <v>150</v>
      </c>
      <c r="B3770" s="13" t="s">
        <v>74</v>
      </c>
      <c r="C3770" s="13" t="s">
        <v>183</v>
      </c>
      <c r="D3770" s="13">
        <v>2017</v>
      </c>
      <c r="E3770" s="13">
        <v>2017</v>
      </c>
      <c r="F3770" s="13" t="s">
        <v>102</v>
      </c>
      <c r="G3770" s="86">
        <v>34044</v>
      </c>
      <c r="H3770" s="86">
        <v>51149</v>
      </c>
      <c r="I3770" s="45">
        <v>224016</v>
      </c>
      <c r="J3770" s="25">
        <v>0.98076923076923073</v>
      </c>
      <c r="K3770" s="25">
        <v>0.93266832917705733</v>
      </c>
      <c r="L3770" s="25">
        <v>0.28599999999999998</v>
      </c>
      <c r="M3770" s="25">
        <v>8.5099999999999995E-2</v>
      </c>
    </row>
    <row r="3771" spans="1:13">
      <c r="A3771" s="82" t="s">
        <v>151</v>
      </c>
      <c r="B3771" s="13" t="s">
        <v>75</v>
      </c>
      <c r="C3771" s="13" t="s">
        <v>183</v>
      </c>
      <c r="D3771" s="13">
        <v>2017</v>
      </c>
      <c r="E3771" s="13">
        <v>2017</v>
      </c>
      <c r="F3771" s="13" t="s">
        <v>102</v>
      </c>
      <c r="G3771" s="86">
        <v>49259</v>
      </c>
      <c r="H3771" s="86">
        <v>109785</v>
      </c>
      <c r="I3771" s="45">
        <v>300430</v>
      </c>
      <c r="J3771" s="25">
        <v>0.97897310513447433</v>
      </c>
      <c r="K3771" s="25">
        <v>0.93288084464555054</v>
      </c>
      <c r="L3771" s="25">
        <v>0.111</v>
      </c>
      <c r="M3771" s="25">
        <v>2.0299999999999999E-2</v>
      </c>
    </row>
    <row r="3772" spans="1:13">
      <c r="A3772" s="82" t="s">
        <v>152</v>
      </c>
      <c r="B3772" s="13" t="s">
        <v>74</v>
      </c>
      <c r="C3772" s="13" t="s">
        <v>183</v>
      </c>
      <c r="D3772" s="13">
        <v>2017</v>
      </c>
      <c r="E3772" s="13">
        <v>2017</v>
      </c>
      <c r="F3772" s="13" t="s">
        <v>102</v>
      </c>
      <c r="G3772" s="86">
        <v>9694</v>
      </c>
      <c r="H3772" s="86">
        <v>17352</v>
      </c>
      <c r="I3772" s="45">
        <v>61676</v>
      </c>
      <c r="J3772" s="25">
        <v>0.98081534772182255</v>
      </c>
      <c r="K3772" s="25">
        <v>0.98347107438016534</v>
      </c>
      <c r="L3772" s="25">
        <v>0.27300000000000002</v>
      </c>
      <c r="M3772" s="25">
        <v>0.1</v>
      </c>
    </row>
    <row r="3773" spans="1:13">
      <c r="A3773" s="82" t="s">
        <v>153</v>
      </c>
      <c r="B3773" s="13" t="s">
        <v>74</v>
      </c>
      <c r="C3773" s="13" t="s">
        <v>183</v>
      </c>
      <c r="D3773" s="13">
        <v>2017</v>
      </c>
      <c r="E3773" s="13">
        <v>2017</v>
      </c>
      <c r="F3773" s="13" t="s">
        <v>102</v>
      </c>
      <c r="G3773" s="86">
        <v>14027</v>
      </c>
      <c r="H3773" s="86">
        <v>27063</v>
      </c>
      <c r="I3773" s="45">
        <v>153697</v>
      </c>
      <c r="J3773" s="25">
        <v>0.97927461139896377</v>
      </c>
      <c r="K3773" s="25">
        <v>0.90273556231003038</v>
      </c>
      <c r="L3773" s="25">
        <v>0.27300000000000002</v>
      </c>
      <c r="M3773" s="25">
        <v>0.1</v>
      </c>
    </row>
    <row r="3774" spans="1:13">
      <c r="A3774" s="82" t="s">
        <v>154</v>
      </c>
      <c r="B3774" s="13" t="s">
        <v>74</v>
      </c>
      <c r="C3774" s="13" t="s">
        <v>183</v>
      </c>
      <c r="D3774" s="13">
        <v>2017</v>
      </c>
      <c r="E3774" s="13">
        <v>2017</v>
      </c>
      <c r="F3774" s="13" t="s">
        <v>102</v>
      </c>
      <c r="G3774" s="86">
        <v>19502</v>
      </c>
      <c r="H3774" s="86">
        <v>40275</v>
      </c>
      <c r="I3774" s="45">
        <v>148466</v>
      </c>
      <c r="J3774" s="25">
        <v>0.96236012207527977</v>
      </c>
      <c r="K3774" s="25">
        <v>0.93413173652694614</v>
      </c>
      <c r="L3774" s="25">
        <v>0.27300000000000002</v>
      </c>
      <c r="M3774" s="25">
        <v>0.1</v>
      </c>
    </row>
    <row r="3775" spans="1:13">
      <c r="A3775" s="82" t="s">
        <v>155</v>
      </c>
      <c r="B3775" s="13" t="s">
        <v>74</v>
      </c>
      <c r="C3775" s="13" t="s">
        <v>183</v>
      </c>
      <c r="D3775" s="13">
        <v>2017</v>
      </c>
      <c r="E3775" s="13">
        <v>2017</v>
      </c>
      <c r="F3775" s="13" t="s">
        <v>102</v>
      </c>
      <c r="G3775" s="86">
        <v>48704</v>
      </c>
      <c r="H3775" s="86">
        <v>95162</v>
      </c>
      <c r="I3775" s="45">
        <v>440667</v>
      </c>
      <c r="J3775" s="25">
        <v>0.97985781990521326</v>
      </c>
      <c r="K3775" s="25">
        <v>0.99463327370304111</v>
      </c>
      <c r="L3775" s="25">
        <v>0.45500000000000002</v>
      </c>
      <c r="M3775" s="25">
        <v>4.2700000000000002E-2</v>
      </c>
    </row>
    <row r="3776" spans="1:13">
      <c r="A3776" s="82" t="s">
        <v>156</v>
      </c>
      <c r="B3776" s="13" t="s">
        <v>74</v>
      </c>
      <c r="C3776" s="13" t="s">
        <v>183</v>
      </c>
      <c r="D3776" s="13">
        <v>2017</v>
      </c>
      <c r="E3776" s="13">
        <v>2017</v>
      </c>
      <c r="F3776" s="13" t="s">
        <v>102</v>
      </c>
      <c r="G3776" s="86">
        <v>14939</v>
      </c>
      <c r="H3776" s="86">
        <v>27177</v>
      </c>
      <c r="I3776" s="45">
        <v>79509</v>
      </c>
      <c r="J3776" s="25">
        <v>0.97283531409168078</v>
      </c>
      <c r="K3776" s="25">
        <v>0.99541284403669728</v>
      </c>
      <c r="L3776" s="25">
        <v>0.27300000000000002</v>
      </c>
      <c r="M3776" s="25">
        <v>0.1</v>
      </c>
    </row>
    <row r="3777" spans="1:13">
      <c r="A3777" s="82" t="s">
        <v>157</v>
      </c>
      <c r="B3777" s="13" t="s">
        <v>75</v>
      </c>
      <c r="C3777" s="13" t="s">
        <v>183</v>
      </c>
      <c r="D3777" s="13">
        <v>2017</v>
      </c>
      <c r="E3777" s="13">
        <v>2017</v>
      </c>
      <c r="F3777" s="13" t="s">
        <v>102</v>
      </c>
      <c r="G3777" s="86">
        <v>12572</v>
      </c>
      <c r="H3777" s="86">
        <v>23564</v>
      </c>
      <c r="I3777" s="45">
        <v>64334</v>
      </c>
      <c r="J3777" s="25">
        <v>0.94222222222222218</v>
      </c>
      <c r="K3777" s="25">
        <v>0.96900826446280997</v>
      </c>
      <c r="L3777" s="25">
        <v>0.27300000000000002</v>
      </c>
      <c r="M3777" s="25">
        <v>0.1</v>
      </c>
    </row>
    <row r="3778" spans="1:13">
      <c r="A3778" s="82" t="s">
        <v>158</v>
      </c>
      <c r="B3778" s="13" t="s">
        <v>75</v>
      </c>
      <c r="C3778" s="13" t="s">
        <v>183</v>
      </c>
      <c r="D3778" s="13">
        <v>2017</v>
      </c>
      <c r="E3778" s="13">
        <v>2017</v>
      </c>
      <c r="F3778" s="13" t="s">
        <v>102</v>
      </c>
      <c r="G3778" s="86">
        <v>165</v>
      </c>
      <c r="H3778" s="86">
        <v>284</v>
      </c>
      <c r="I3778" s="45">
        <v>857</v>
      </c>
      <c r="J3778" s="25">
        <v>1</v>
      </c>
      <c r="K3778" s="25">
        <v>1</v>
      </c>
      <c r="L3778" s="25">
        <v>0.27300000000000002</v>
      </c>
      <c r="M3778" s="25">
        <v>0.1</v>
      </c>
    </row>
    <row r="3779" spans="1:13">
      <c r="A3779" s="82" t="s">
        <v>159</v>
      </c>
      <c r="B3779" s="13" t="s">
        <v>75</v>
      </c>
      <c r="C3779" s="13" t="s">
        <v>183</v>
      </c>
      <c r="D3779" s="13">
        <v>2017</v>
      </c>
      <c r="E3779" s="13">
        <v>2017</v>
      </c>
      <c r="F3779" s="13" t="s">
        <v>102</v>
      </c>
      <c r="G3779" s="86">
        <v>3166</v>
      </c>
      <c r="H3779" s="86">
        <v>6659</v>
      </c>
      <c r="I3779" s="45">
        <v>19095</v>
      </c>
      <c r="J3779" s="25">
        <v>0.95199999999999996</v>
      </c>
      <c r="K3779" s="25">
        <v>0.87368421052631584</v>
      </c>
      <c r="L3779" s="25">
        <v>0.27300000000000002</v>
      </c>
      <c r="M3779" s="25">
        <v>0.1</v>
      </c>
    </row>
    <row r="3780" spans="1:13">
      <c r="A3780" s="82" t="s">
        <v>160</v>
      </c>
      <c r="B3780" s="13" t="s">
        <v>74</v>
      </c>
      <c r="C3780" s="13" t="s">
        <v>183</v>
      </c>
      <c r="D3780" s="13">
        <v>2017</v>
      </c>
      <c r="E3780" s="13">
        <v>2017</v>
      </c>
      <c r="F3780" s="13" t="s">
        <v>102</v>
      </c>
      <c r="G3780" s="86">
        <v>21384</v>
      </c>
      <c r="H3780" s="86">
        <v>40235</v>
      </c>
      <c r="I3780" s="45">
        <v>124220</v>
      </c>
      <c r="J3780" s="25">
        <v>0.96940024479804165</v>
      </c>
      <c r="K3780" s="25">
        <v>0.97014925373134331</v>
      </c>
      <c r="L3780" s="25">
        <v>0.5</v>
      </c>
      <c r="M3780" s="25">
        <v>6.1000000000000004E-3</v>
      </c>
    </row>
    <row r="3781" spans="1:13">
      <c r="A3781" s="82" t="s">
        <v>161</v>
      </c>
      <c r="B3781" s="13" t="s">
        <v>74</v>
      </c>
      <c r="C3781" s="13" t="s">
        <v>183</v>
      </c>
      <c r="D3781" s="13">
        <v>2017</v>
      </c>
      <c r="E3781" s="13">
        <v>2017</v>
      </c>
      <c r="F3781" s="13" t="s">
        <v>102</v>
      </c>
      <c r="G3781" s="86">
        <v>17574</v>
      </c>
      <c r="H3781" s="86">
        <v>31052</v>
      </c>
      <c r="I3781" s="45">
        <v>129587</v>
      </c>
      <c r="J3781" s="25">
        <v>0.95069033530571989</v>
      </c>
      <c r="K3781" s="25">
        <v>0.84596577017114916</v>
      </c>
      <c r="L3781" s="25">
        <v>0.27300000000000002</v>
      </c>
      <c r="M3781" s="25">
        <v>0.1</v>
      </c>
    </row>
    <row r="3782" spans="1:13">
      <c r="A3782" s="82" t="s">
        <v>162</v>
      </c>
      <c r="B3782" s="13" t="s">
        <v>75</v>
      </c>
      <c r="C3782" s="13" t="s">
        <v>183</v>
      </c>
      <c r="D3782" s="13">
        <v>2017</v>
      </c>
      <c r="E3782" s="13">
        <v>2017</v>
      </c>
      <c r="F3782" s="13" t="s">
        <v>102</v>
      </c>
      <c r="G3782" s="86">
        <v>40126</v>
      </c>
      <c r="H3782" s="86">
        <v>84285</v>
      </c>
      <c r="I3782" s="45">
        <v>250148</v>
      </c>
      <c r="J3782" s="25">
        <v>0.95390070921985815</v>
      </c>
      <c r="K3782" s="25">
        <v>0.93278566094100079</v>
      </c>
      <c r="L3782" s="25">
        <v>0.66700000000000004</v>
      </c>
      <c r="M3782" s="25">
        <v>6.0699999999999997E-2</v>
      </c>
    </row>
    <row r="3783" spans="1:13">
      <c r="A3783" s="82" t="s">
        <v>163</v>
      </c>
      <c r="B3783" s="13" t="s">
        <v>75</v>
      </c>
      <c r="C3783" s="13" t="s">
        <v>183</v>
      </c>
      <c r="D3783" s="13">
        <v>2017</v>
      </c>
      <c r="E3783" s="13">
        <v>2017</v>
      </c>
      <c r="F3783" s="13" t="s">
        <v>102</v>
      </c>
      <c r="G3783" s="86">
        <v>5693</v>
      </c>
      <c r="H3783" s="86">
        <v>13063</v>
      </c>
      <c r="I3783" s="45">
        <v>42996</v>
      </c>
      <c r="J3783" s="25">
        <v>0.9543568464730291</v>
      </c>
      <c r="K3783" s="25">
        <v>0.89130434782608692</v>
      </c>
      <c r="L3783" s="25">
        <v>0.27300000000000002</v>
      </c>
      <c r="M3783" s="25">
        <v>0.1</v>
      </c>
    </row>
    <row r="3784" spans="1:13">
      <c r="A3784" s="82" t="s">
        <v>164</v>
      </c>
      <c r="B3784" s="13" t="s">
        <v>75</v>
      </c>
      <c r="C3784" s="13" t="s">
        <v>183</v>
      </c>
      <c r="D3784" s="13">
        <v>2017</v>
      </c>
      <c r="E3784" s="13">
        <v>2017</v>
      </c>
      <c r="F3784" s="13" t="s">
        <v>102</v>
      </c>
      <c r="G3784" s="86">
        <v>4344</v>
      </c>
      <c r="H3784" s="86">
        <v>9368</v>
      </c>
      <c r="I3784" s="45">
        <v>27392</v>
      </c>
      <c r="J3784" s="25">
        <v>0.94117647058823528</v>
      </c>
      <c r="K3784" s="25">
        <v>0.92771084337349397</v>
      </c>
      <c r="L3784" s="25">
        <v>0.27300000000000002</v>
      </c>
      <c r="M3784" s="25">
        <v>0.1</v>
      </c>
    </row>
    <row r="3785" spans="1:13">
      <c r="A3785" s="82" t="s">
        <v>165</v>
      </c>
      <c r="B3785" s="13" t="s">
        <v>75</v>
      </c>
      <c r="C3785" s="13" t="s">
        <v>183</v>
      </c>
      <c r="D3785" s="13">
        <v>2017</v>
      </c>
      <c r="E3785" s="13">
        <v>2017</v>
      </c>
      <c r="F3785" s="13" t="s">
        <v>102</v>
      </c>
      <c r="G3785" s="86">
        <v>964</v>
      </c>
      <c r="H3785" s="86">
        <v>1703</v>
      </c>
      <c r="I3785" s="45">
        <v>4974</v>
      </c>
      <c r="J3785" s="25">
        <v>0.92063492063492069</v>
      </c>
      <c r="K3785" s="25">
        <v>0.52083333333333337</v>
      </c>
      <c r="L3785" s="25">
        <v>0.27300000000000002</v>
      </c>
      <c r="M3785" s="25">
        <v>0.1</v>
      </c>
    </row>
    <row r="3786" spans="1:13">
      <c r="A3786" s="82" t="s">
        <v>166</v>
      </c>
      <c r="B3786" s="13" t="s">
        <v>74</v>
      </c>
      <c r="C3786" s="13" t="s">
        <v>183</v>
      </c>
      <c r="D3786" s="13">
        <v>2017</v>
      </c>
      <c r="E3786" s="13">
        <v>2017</v>
      </c>
      <c r="F3786" s="13" t="s">
        <v>102</v>
      </c>
      <c r="G3786" s="86">
        <v>52114</v>
      </c>
      <c r="H3786" s="86">
        <v>121374</v>
      </c>
      <c r="I3786" s="45">
        <v>258497</v>
      </c>
      <c r="J3786" s="25">
        <v>0.9839424141749723</v>
      </c>
      <c r="K3786" s="25">
        <v>0.95020188425302832</v>
      </c>
      <c r="L3786" s="25">
        <v>0.4</v>
      </c>
      <c r="M3786" s="25">
        <v>3.6799999999999999E-2</v>
      </c>
    </row>
    <row r="3787" spans="1:13">
      <c r="A3787" s="82" t="s">
        <v>167</v>
      </c>
      <c r="B3787" s="13" t="s">
        <v>75</v>
      </c>
      <c r="C3787" s="13" t="s">
        <v>183</v>
      </c>
      <c r="D3787" s="13">
        <v>2017</v>
      </c>
      <c r="E3787" s="13">
        <v>2017</v>
      </c>
      <c r="F3787" s="13" t="s">
        <v>102</v>
      </c>
      <c r="G3787" s="86">
        <v>2959</v>
      </c>
      <c r="H3787" s="86">
        <v>5187</v>
      </c>
      <c r="I3787" s="45">
        <v>14309</v>
      </c>
      <c r="J3787" s="25">
        <v>0.96026490066225167</v>
      </c>
      <c r="K3787" s="25">
        <v>0.99019607843137258</v>
      </c>
      <c r="L3787" s="25">
        <v>0.27300000000000002</v>
      </c>
      <c r="M3787" s="81">
        <v>0.1</v>
      </c>
    </row>
    <row r="3788" spans="1:13">
      <c r="A3788" s="82" t="s">
        <v>168</v>
      </c>
      <c r="B3788" s="13" t="s">
        <v>74</v>
      </c>
      <c r="C3788" s="13" t="s">
        <v>183</v>
      </c>
      <c r="D3788" s="13">
        <v>2017</v>
      </c>
      <c r="E3788" s="13">
        <v>2017</v>
      </c>
      <c r="F3788" s="13" t="s">
        <v>102</v>
      </c>
      <c r="G3788" s="86">
        <v>36304</v>
      </c>
      <c r="H3788" s="86">
        <v>72699</v>
      </c>
      <c r="I3788" s="45">
        <v>239478</v>
      </c>
      <c r="J3788" s="25">
        <v>0.98737727910238426</v>
      </c>
      <c r="K3788" s="25">
        <v>0.95953757225433522</v>
      </c>
      <c r="L3788" s="25">
        <v>0.222</v>
      </c>
      <c r="M3788" s="25">
        <v>6.2700000000000006E-2</v>
      </c>
    </row>
    <row r="3789" spans="1:13">
      <c r="A3789" s="82" t="s">
        <v>169</v>
      </c>
      <c r="B3789" s="13" t="s">
        <v>74</v>
      </c>
      <c r="C3789" s="13" t="s">
        <v>183</v>
      </c>
      <c r="D3789" s="13">
        <v>2017</v>
      </c>
      <c r="E3789" s="13">
        <v>2017</v>
      </c>
      <c r="F3789" s="13" t="s">
        <v>102</v>
      </c>
      <c r="G3789" s="86">
        <v>10119</v>
      </c>
      <c r="H3789" s="86">
        <v>19606</v>
      </c>
      <c r="I3789" s="45">
        <v>59956</v>
      </c>
      <c r="J3789" s="25">
        <v>0.90606653620352251</v>
      </c>
      <c r="K3789" s="25">
        <v>0.94468085106382982</v>
      </c>
      <c r="L3789" s="25">
        <v>0.27300000000000002</v>
      </c>
      <c r="M3789" s="25">
        <v>0.1</v>
      </c>
    </row>
    <row r="3790" spans="1:13">
      <c r="A3790" s="82" t="s">
        <v>170</v>
      </c>
      <c r="B3790" s="13" t="s">
        <v>75</v>
      </c>
      <c r="C3790" s="13" t="s">
        <v>183</v>
      </c>
      <c r="D3790" s="13">
        <v>2017</v>
      </c>
      <c r="E3790" s="13">
        <v>2017</v>
      </c>
      <c r="F3790" s="13" t="s">
        <v>102</v>
      </c>
      <c r="G3790" s="86">
        <v>5932</v>
      </c>
      <c r="H3790" s="86">
        <v>12835</v>
      </c>
      <c r="I3790" s="45">
        <v>32971</v>
      </c>
      <c r="J3790" s="25">
        <v>0.99344262295081964</v>
      </c>
      <c r="K3790" s="25">
        <v>0.98393574297188757</v>
      </c>
      <c r="L3790" s="25">
        <v>0.27300000000000002</v>
      </c>
      <c r="M3790" s="25">
        <v>0.1</v>
      </c>
    </row>
    <row r="3791" spans="1:13">
      <c r="A3791" s="48" t="s">
        <v>276</v>
      </c>
      <c r="B3791" s="13" t="s">
        <v>66</v>
      </c>
      <c r="C3791" s="13" t="s">
        <v>62</v>
      </c>
      <c r="D3791" s="13">
        <v>2017</v>
      </c>
      <c r="E3791" s="13">
        <v>2017</v>
      </c>
      <c r="F3791" s="13" t="s">
        <v>102</v>
      </c>
      <c r="G3791" s="110"/>
      <c r="H3791" s="110"/>
      <c r="I3791" s="110"/>
      <c r="J3791" s="111"/>
      <c r="K3791" s="111"/>
      <c r="L3791" s="25">
        <v>0.254</v>
      </c>
      <c r="M3791" s="25">
        <v>5.3999999999999999E-2</v>
      </c>
    </row>
    <row r="3792" spans="1:13">
      <c r="A3792" s="48" t="s">
        <v>171</v>
      </c>
      <c r="B3792" s="13" t="s">
        <v>66</v>
      </c>
      <c r="C3792" s="13" t="s">
        <v>62</v>
      </c>
      <c r="D3792" s="13">
        <v>2017</v>
      </c>
      <c r="E3792" s="13">
        <v>2017</v>
      </c>
      <c r="F3792" s="13" t="s">
        <v>102</v>
      </c>
      <c r="G3792" s="23">
        <v>1987453</v>
      </c>
      <c r="H3792" s="23">
        <v>4117494</v>
      </c>
      <c r="I3792" s="45">
        <f>SUM(I3793:I3850)</f>
        <v>13457559</v>
      </c>
      <c r="J3792" s="25">
        <v>0.98531592043007976</v>
      </c>
      <c r="K3792" s="25">
        <v>0.94036340720512546</v>
      </c>
      <c r="L3792" s="25">
        <v>0.39200000000000002</v>
      </c>
      <c r="M3792" s="25">
        <v>6.93E-2</v>
      </c>
    </row>
    <row r="3793" spans="1:13">
      <c r="A3793" s="48" t="s">
        <v>172</v>
      </c>
      <c r="B3793" s="13" t="s">
        <v>74</v>
      </c>
      <c r="C3793" s="13" t="s">
        <v>62</v>
      </c>
      <c r="D3793" s="13">
        <v>2017</v>
      </c>
      <c r="E3793" s="13">
        <v>2017</v>
      </c>
      <c r="F3793" s="13" t="s">
        <v>102</v>
      </c>
      <c r="G3793" s="23">
        <v>56804</v>
      </c>
      <c r="H3793" s="23">
        <v>108049</v>
      </c>
      <c r="I3793" s="45">
        <v>436540</v>
      </c>
      <c r="J3793" s="25" t="s">
        <v>66</v>
      </c>
      <c r="K3793" s="25" t="s">
        <v>66</v>
      </c>
      <c r="L3793" s="25">
        <v>0.53300000000000003</v>
      </c>
      <c r="M3793" s="25">
        <v>4.3200000000000002E-2</v>
      </c>
    </row>
    <row r="3794" spans="1:13">
      <c r="A3794" s="48" t="s">
        <v>173</v>
      </c>
      <c r="B3794" s="13" t="s">
        <v>75</v>
      </c>
      <c r="C3794" s="13" t="s">
        <v>62</v>
      </c>
      <c r="D3794" s="13">
        <v>2017</v>
      </c>
      <c r="E3794" s="13">
        <v>2017</v>
      </c>
      <c r="F3794" s="13" t="s">
        <v>102</v>
      </c>
      <c r="G3794" s="23">
        <v>84</v>
      </c>
      <c r="H3794" s="23">
        <v>143</v>
      </c>
      <c r="I3794" s="45">
        <v>342</v>
      </c>
      <c r="J3794" s="25">
        <v>1</v>
      </c>
      <c r="K3794" s="25">
        <v>1</v>
      </c>
      <c r="L3794" s="25">
        <v>0.3</v>
      </c>
      <c r="M3794" s="25">
        <v>9.3899999999999997E-2</v>
      </c>
    </row>
    <row r="3795" spans="1:13">
      <c r="A3795" s="48" t="s">
        <v>174</v>
      </c>
      <c r="B3795" s="13" t="s">
        <v>75</v>
      </c>
      <c r="C3795" s="13" t="s">
        <v>62</v>
      </c>
      <c r="D3795" s="13">
        <v>2017</v>
      </c>
      <c r="E3795" s="13">
        <v>2017</v>
      </c>
      <c r="F3795" s="13" t="s">
        <v>102</v>
      </c>
      <c r="G3795" s="23">
        <v>1673</v>
      </c>
      <c r="H3795" s="23">
        <v>3078</v>
      </c>
      <c r="I3795" s="45">
        <v>8368</v>
      </c>
      <c r="J3795" s="25">
        <v>1</v>
      </c>
      <c r="K3795" s="25">
        <v>0.97222222222222221</v>
      </c>
      <c r="L3795" s="25">
        <v>0.3</v>
      </c>
      <c r="M3795" s="25">
        <v>9.3899999999999997E-2</v>
      </c>
    </row>
    <row r="3796" spans="1:13">
      <c r="A3796" s="48" t="s">
        <v>175</v>
      </c>
      <c r="B3796" s="13" t="s">
        <v>75</v>
      </c>
      <c r="C3796" s="13" t="s">
        <v>62</v>
      </c>
      <c r="D3796" s="13">
        <v>2017</v>
      </c>
      <c r="E3796" s="13">
        <v>2017</v>
      </c>
      <c r="F3796" s="13" t="s">
        <v>102</v>
      </c>
      <c r="G3796" s="23">
        <v>16636</v>
      </c>
      <c r="H3796" s="23">
        <v>30944</v>
      </c>
      <c r="I3796" s="45">
        <v>83336</v>
      </c>
      <c r="J3796" s="25">
        <v>0.8743386243386243</v>
      </c>
      <c r="K3796" s="25">
        <v>0.95194085027726427</v>
      </c>
      <c r="L3796" s="25">
        <v>0.3</v>
      </c>
      <c r="M3796" s="25">
        <v>9.3899999999999997E-2</v>
      </c>
    </row>
    <row r="3797" spans="1:13">
      <c r="A3797" s="48" t="s">
        <v>176</v>
      </c>
      <c r="B3797" s="13" t="s">
        <v>75</v>
      </c>
      <c r="C3797" s="13" t="s">
        <v>62</v>
      </c>
      <c r="D3797" s="13">
        <v>2017</v>
      </c>
      <c r="E3797" s="13">
        <v>2017</v>
      </c>
      <c r="F3797" s="13" t="s">
        <v>102</v>
      </c>
      <c r="G3797" s="23">
        <v>2808</v>
      </c>
      <c r="H3797" s="23">
        <v>5089</v>
      </c>
      <c r="I3797" s="45">
        <v>12263</v>
      </c>
      <c r="J3797" s="25">
        <v>1</v>
      </c>
      <c r="K3797" s="25">
        <v>0.94047619047619047</v>
      </c>
      <c r="L3797" s="25">
        <v>0.3</v>
      </c>
      <c r="M3797" s="25">
        <v>9.3899999999999997E-2</v>
      </c>
    </row>
    <row r="3798" spans="1:13">
      <c r="A3798" s="48" t="s">
        <v>177</v>
      </c>
      <c r="B3798" s="13" t="s">
        <v>75</v>
      </c>
      <c r="C3798" s="13" t="s">
        <v>62</v>
      </c>
      <c r="D3798" s="13">
        <v>2017</v>
      </c>
      <c r="E3798" s="13">
        <v>2017</v>
      </c>
      <c r="F3798" s="13" t="s">
        <v>102</v>
      </c>
      <c r="G3798" s="23">
        <v>703</v>
      </c>
      <c r="H3798" s="23">
        <v>1649</v>
      </c>
      <c r="I3798" s="45">
        <v>9149</v>
      </c>
      <c r="J3798" s="25">
        <v>1</v>
      </c>
      <c r="K3798" s="25">
        <v>0.94444444444444442</v>
      </c>
      <c r="L3798" s="25">
        <v>0.3</v>
      </c>
      <c r="M3798" s="25">
        <v>9.3899999999999997E-2</v>
      </c>
    </row>
    <row r="3799" spans="1:13">
      <c r="A3799" s="48" t="s">
        <v>178</v>
      </c>
      <c r="B3799" s="13" t="s">
        <v>74</v>
      </c>
      <c r="C3799" s="13" t="s">
        <v>62</v>
      </c>
      <c r="D3799" s="13">
        <v>2017</v>
      </c>
      <c r="E3799" s="13">
        <v>2017</v>
      </c>
      <c r="F3799" s="13" t="s">
        <v>102</v>
      </c>
      <c r="G3799" s="23">
        <v>31281</v>
      </c>
      <c r="H3799" s="23">
        <v>62475</v>
      </c>
      <c r="I3799" s="45">
        <v>274098</v>
      </c>
      <c r="J3799" s="25">
        <v>0.96963123644251625</v>
      </c>
      <c r="K3799" s="25">
        <v>0.99128540305010893</v>
      </c>
      <c r="L3799" s="25">
        <v>0.27300000000000002</v>
      </c>
      <c r="M3799" s="25">
        <v>6.1800000000000001E-2</v>
      </c>
    </row>
    <row r="3800" spans="1:13">
      <c r="A3800" s="48" t="s">
        <v>179</v>
      </c>
      <c r="B3800" s="13" t="s">
        <v>75</v>
      </c>
      <c r="C3800" s="13" t="s">
        <v>62</v>
      </c>
      <c r="D3800" s="13">
        <v>2017</v>
      </c>
      <c r="E3800" s="13">
        <v>2017</v>
      </c>
      <c r="F3800" s="13" t="s">
        <v>102</v>
      </c>
      <c r="G3800" s="23">
        <v>2563</v>
      </c>
      <c r="H3800" s="23">
        <v>5269</v>
      </c>
      <c r="I3800" s="45">
        <v>11972</v>
      </c>
      <c r="J3800" s="25">
        <v>0.97979797979797978</v>
      </c>
      <c r="K3800" s="25">
        <v>0.88235294117647056</v>
      </c>
      <c r="L3800" s="25">
        <v>0.3</v>
      </c>
      <c r="M3800" s="25">
        <v>9.3899999999999997E-2</v>
      </c>
    </row>
    <row r="3801" spans="1:13">
      <c r="A3801" s="48" t="s">
        <v>180</v>
      </c>
      <c r="B3801" s="13" t="s">
        <v>75</v>
      </c>
      <c r="C3801" s="13" t="s">
        <v>62</v>
      </c>
      <c r="D3801" s="13">
        <v>2017</v>
      </c>
      <c r="E3801" s="13">
        <v>2017</v>
      </c>
      <c r="F3801" s="13" t="s">
        <v>102</v>
      </c>
      <c r="G3801" s="23">
        <v>6841</v>
      </c>
      <c r="H3801" s="23">
        <v>12170</v>
      </c>
      <c r="I3801" s="45">
        <v>38974</v>
      </c>
      <c r="J3801" s="25">
        <v>1</v>
      </c>
      <c r="K3801" s="25">
        <v>0.98734177215189878</v>
      </c>
      <c r="L3801" s="25">
        <v>0.3</v>
      </c>
      <c r="M3801" s="25">
        <v>9.3899999999999997E-2</v>
      </c>
    </row>
    <row r="3802" spans="1:13">
      <c r="A3802" s="82" t="s">
        <v>122</v>
      </c>
      <c r="B3802" s="13" t="s">
        <v>74</v>
      </c>
      <c r="C3802" s="13" t="s">
        <v>62</v>
      </c>
      <c r="D3802" s="13">
        <v>2017</v>
      </c>
      <c r="E3802" s="13">
        <v>2017</v>
      </c>
      <c r="F3802" s="13" t="s">
        <v>102</v>
      </c>
      <c r="G3802" s="23">
        <v>89544</v>
      </c>
      <c r="H3802" s="23">
        <v>207862</v>
      </c>
      <c r="I3802" s="45">
        <v>495079</v>
      </c>
      <c r="J3802" s="25">
        <v>0.97843665768194066</v>
      </c>
      <c r="K3802" s="25">
        <v>0.96780965710286915</v>
      </c>
      <c r="L3802" s="25">
        <v>0.46400000000000002</v>
      </c>
      <c r="M3802" s="25">
        <v>3.8699999999999998E-2</v>
      </c>
    </row>
    <row r="3803" spans="1:13">
      <c r="A3803" s="82" t="s">
        <v>123</v>
      </c>
      <c r="B3803" s="13" t="s">
        <v>75</v>
      </c>
      <c r="C3803" s="13" t="s">
        <v>62</v>
      </c>
      <c r="D3803" s="13">
        <v>2017</v>
      </c>
      <c r="E3803" s="13">
        <v>2017</v>
      </c>
      <c r="F3803" s="13" t="s">
        <v>102</v>
      </c>
      <c r="G3803" s="23">
        <v>1507</v>
      </c>
      <c r="H3803" s="23">
        <v>3459</v>
      </c>
      <c r="I3803" s="45">
        <v>12498</v>
      </c>
      <c r="J3803" s="25">
        <v>0.94736842105263164</v>
      </c>
      <c r="K3803" s="25">
        <v>0.93333333333333335</v>
      </c>
      <c r="L3803" s="25">
        <v>0.3</v>
      </c>
      <c r="M3803" s="25">
        <v>9.3899999999999997E-2</v>
      </c>
    </row>
    <row r="3804" spans="1:13">
      <c r="A3804" s="82" t="s">
        <v>124</v>
      </c>
      <c r="B3804" s="13" t="s">
        <v>75</v>
      </c>
      <c r="C3804" s="13" t="s">
        <v>62</v>
      </c>
      <c r="D3804" s="13">
        <v>2017</v>
      </c>
      <c r="E3804" s="13">
        <v>2017</v>
      </c>
      <c r="F3804" s="13" t="s">
        <v>102</v>
      </c>
      <c r="G3804" s="23">
        <v>12167</v>
      </c>
      <c r="H3804" s="23">
        <v>20525</v>
      </c>
      <c r="I3804" s="45">
        <v>56138</v>
      </c>
      <c r="J3804" s="25">
        <v>0.99821109123434704</v>
      </c>
      <c r="K3804" s="25">
        <v>0.97080291970802923</v>
      </c>
      <c r="L3804" s="25">
        <v>0.3</v>
      </c>
      <c r="M3804" s="25">
        <v>9.3899999999999997E-2</v>
      </c>
    </row>
    <row r="3805" spans="1:13">
      <c r="A3805" s="82" t="s">
        <v>125</v>
      </c>
      <c r="B3805" s="13" t="s">
        <v>75</v>
      </c>
      <c r="C3805" s="13" t="s">
        <v>62</v>
      </c>
      <c r="D3805" s="13">
        <v>2017</v>
      </c>
      <c r="E3805" s="13">
        <v>2017</v>
      </c>
      <c r="F3805" s="13" t="s">
        <v>102</v>
      </c>
      <c r="G3805" s="23">
        <v>17081</v>
      </c>
      <c r="H3805" s="23">
        <v>41323</v>
      </c>
      <c r="I3805" s="45">
        <v>95205</v>
      </c>
      <c r="J3805" s="25">
        <v>0.98561151079136688</v>
      </c>
      <c r="K3805" s="25">
        <v>0.94209354120267264</v>
      </c>
      <c r="L3805" s="25">
        <v>0.3</v>
      </c>
      <c r="M3805" s="25">
        <v>9.3899999999999997E-2</v>
      </c>
    </row>
    <row r="3806" spans="1:13">
      <c r="A3806" s="82" t="s">
        <v>126</v>
      </c>
      <c r="B3806" s="13" t="s">
        <v>75</v>
      </c>
      <c r="C3806" s="13" t="s">
        <v>62</v>
      </c>
      <c r="D3806" s="13">
        <v>2017</v>
      </c>
      <c r="E3806" s="13">
        <v>2017</v>
      </c>
      <c r="F3806" s="13" t="s">
        <v>102</v>
      </c>
      <c r="G3806" s="23">
        <v>1040</v>
      </c>
      <c r="H3806" s="23">
        <v>1988</v>
      </c>
      <c r="I3806" s="45">
        <v>5666</v>
      </c>
      <c r="J3806" s="25">
        <v>0.98360655737704916</v>
      </c>
      <c r="K3806" s="25">
        <v>0.92682926829268297</v>
      </c>
      <c r="L3806" s="25">
        <v>0.3</v>
      </c>
      <c r="M3806" s="25">
        <v>9.3899999999999997E-2</v>
      </c>
    </row>
    <row r="3807" spans="1:13">
      <c r="A3807" s="82" t="s">
        <v>127</v>
      </c>
      <c r="B3807" s="13" t="s">
        <v>75</v>
      </c>
      <c r="C3807" s="13" t="s">
        <v>62</v>
      </c>
      <c r="D3807" s="13">
        <v>2017</v>
      </c>
      <c r="E3807" s="13">
        <v>2017</v>
      </c>
      <c r="F3807" s="13" t="s">
        <v>102</v>
      </c>
      <c r="G3807" s="23">
        <v>69111</v>
      </c>
      <c r="H3807" s="23">
        <v>160813</v>
      </c>
      <c r="I3807" s="45">
        <v>416276</v>
      </c>
      <c r="J3807" s="25">
        <v>0.98847167325428198</v>
      </c>
      <c r="K3807" s="25">
        <v>0.93027791321306674</v>
      </c>
      <c r="L3807" s="25">
        <v>0.26700000000000002</v>
      </c>
      <c r="M3807" s="25">
        <v>2.1899999999999999E-2</v>
      </c>
    </row>
    <row r="3808" spans="1:13">
      <c r="A3808" s="82" t="s">
        <v>128</v>
      </c>
      <c r="B3808" s="13" t="s">
        <v>75</v>
      </c>
      <c r="C3808" s="13" t="s">
        <v>62</v>
      </c>
      <c r="D3808" s="13">
        <v>2017</v>
      </c>
      <c r="E3808" s="13">
        <v>2017</v>
      </c>
      <c r="F3808" s="13" t="s">
        <v>102</v>
      </c>
      <c r="G3808" s="23">
        <v>10690</v>
      </c>
      <c r="H3808" s="23">
        <v>24293</v>
      </c>
      <c r="I3808" s="45">
        <v>57726</v>
      </c>
      <c r="J3808" s="25">
        <v>0.99389002036659879</v>
      </c>
      <c r="K3808" s="25">
        <v>0.95870206489675514</v>
      </c>
      <c r="L3808" s="25">
        <v>0.3</v>
      </c>
      <c r="M3808" s="25">
        <v>9.3899999999999997E-2</v>
      </c>
    </row>
    <row r="3809" spans="1:13">
      <c r="A3809" s="82" t="s">
        <v>129</v>
      </c>
      <c r="B3809" s="13" t="s">
        <v>75</v>
      </c>
      <c r="C3809" s="13" t="s">
        <v>62</v>
      </c>
      <c r="D3809" s="13">
        <v>2017</v>
      </c>
      <c r="E3809" s="13">
        <v>2017</v>
      </c>
      <c r="F3809" s="13" t="s">
        <v>102</v>
      </c>
      <c r="G3809" s="23">
        <v>6428</v>
      </c>
      <c r="H3809" s="23">
        <v>12001</v>
      </c>
      <c r="I3809" s="45">
        <v>32671</v>
      </c>
      <c r="J3809" s="25">
        <v>0.95364238410596025</v>
      </c>
      <c r="K3809" s="25">
        <v>0.93367346938775508</v>
      </c>
      <c r="L3809" s="25">
        <v>0.3</v>
      </c>
      <c r="M3809" s="25">
        <v>9.3899999999999997E-2</v>
      </c>
    </row>
    <row r="3810" spans="1:13">
      <c r="A3810" s="82" t="s">
        <v>130</v>
      </c>
      <c r="B3810" s="13" t="s">
        <v>75</v>
      </c>
      <c r="C3810" s="13" t="s">
        <v>62</v>
      </c>
      <c r="D3810" s="13">
        <v>2017</v>
      </c>
      <c r="E3810" s="13">
        <v>2017</v>
      </c>
      <c r="F3810" s="13" t="s">
        <v>102</v>
      </c>
      <c r="G3810" s="23">
        <v>1576</v>
      </c>
      <c r="H3810" s="23">
        <v>3123</v>
      </c>
      <c r="I3810" s="45">
        <v>8079</v>
      </c>
      <c r="J3810" s="25">
        <v>0.91139240506329111</v>
      </c>
      <c r="K3810" s="25">
        <v>0.89473684210526316</v>
      </c>
      <c r="L3810" s="25">
        <v>0.3</v>
      </c>
      <c r="M3810" s="25">
        <v>9.3899999999999997E-2</v>
      </c>
    </row>
    <row r="3811" spans="1:13">
      <c r="A3811" s="82" t="s">
        <v>131</v>
      </c>
      <c r="B3811" s="13" t="s">
        <v>76</v>
      </c>
      <c r="C3811" s="13" t="s">
        <v>62</v>
      </c>
      <c r="D3811" s="13">
        <v>2017</v>
      </c>
      <c r="E3811" s="13">
        <v>2017</v>
      </c>
      <c r="F3811" s="13" t="s">
        <v>102</v>
      </c>
      <c r="G3811" s="23">
        <v>530579</v>
      </c>
      <c r="H3811" s="23">
        <v>1067896</v>
      </c>
      <c r="I3811" s="45">
        <v>4005677</v>
      </c>
      <c r="J3811" s="25">
        <v>0.98908360868292278</v>
      </c>
      <c r="K3811" s="25">
        <v>0.906644454411482</v>
      </c>
      <c r="L3811" s="25">
        <v>0.44500000000000001</v>
      </c>
      <c r="M3811" s="25">
        <v>0.1192</v>
      </c>
    </row>
    <row r="3812" spans="1:13">
      <c r="A3812" s="82" t="s">
        <v>132</v>
      </c>
      <c r="B3812" s="13" t="s">
        <v>75</v>
      </c>
      <c r="C3812" s="13" t="s">
        <v>62</v>
      </c>
      <c r="D3812" s="13">
        <v>2017</v>
      </c>
      <c r="E3812" s="13">
        <v>2017</v>
      </c>
      <c r="F3812" s="13" t="s">
        <v>102</v>
      </c>
      <c r="G3812" s="23">
        <v>11665</v>
      </c>
      <c r="H3812" s="23">
        <v>28309</v>
      </c>
      <c r="I3812" s="45">
        <v>70773</v>
      </c>
      <c r="J3812" s="25">
        <v>0.99679487179487181</v>
      </c>
      <c r="K3812" s="25">
        <v>0.99534883720930234</v>
      </c>
      <c r="L3812" s="25">
        <v>0.3</v>
      </c>
      <c r="M3812" s="25">
        <v>9.3899999999999997E-2</v>
      </c>
    </row>
    <row r="3813" spans="1:13">
      <c r="A3813" s="82" t="s">
        <v>133</v>
      </c>
      <c r="B3813" s="13" t="s">
        <v>75</v>
      </c>
      <c r="C3813" s="13" t="s">
        <v>62</v>
      </c>
      <c r="D3813" s="13">
        <v>2017</v>
      </c>
      <c r="E3813" s="13">
        <v>2017</v>
      </c>
      <c r="F3813" s="13" t="s">
        <v>102</v>
      </c>
      <c r="G3813" s="23">
        <v>5945</v>
      </c>
      <c r="H3813" s="23">
        <v>9827</v>
      </c>
      <c r="I3813" s="45">
        <v>47533</v>
      </c>
      <c r="J3813" s="25">
        <v>0.98920863309352514</v>
      </c>
      <c r="K3813" s="25">
        <v>0.95428571428571429</v>
      </c>
      <c r="L3813" s="25">
        <v>0.3</v>
      </c>
      <c r="M3813" s="25">
        <v>9.3899999999999997E-2</v>
      </c>
    </row>
    <row r="3814" spans="1:13">
      <c r="A3814" s="82" t="s">
        <v>134</v>
      </c>
      <c r="B3814" s="13" t="s">
        <v>75</v>
      </c>
      <c r="C3814" s="13" t="s">
        <v>62</v>
      </c>
      <c r="D3814" s="13">
        <v>2017</v>
      </c>
      <c r="E3814" s="13">
        <v>2017</v>
      </c>
      <c r="F3814" s="13" t="s">
        <v>102</v>
      </c>
      <c r="G3814" s="23">
        <v>1014</v>
      </c>
      <c r="H3814" s="23">
        <v>1834</v>
      </c>
      <c r="I3814" s="45">
        <v>4786</v>
      </c>
      <c r="J3814" s="25">
        <v>0.79545454545454541</v>
      </c>
      <c r="K3814" s="25">
        <v>0.6071428571428571</v>
      </c>
      <c r="L3814" s="25">
        <v>0.3</v>
      </c>
      <c r="M3814" s="25">
        <v>9.3899999999999997E-2</v>
      </c>
    </row>
    <row r="3815" spans="1:13">
      <c r="A3815" s="82" t="s">
        <v>135</v>
      </c>
      <c r="B3815" s="13" t="s">
        <v>75</v>
      </c>
      <c r="C3815" s="13" t="s">
        <v>62</v>
      </c>
      <c r="D3815" s="13">
        <v>2017</v>
      </c>
      <c r="E3815" s="13">
        <v>2017</v>
      </c>
      <c r="F3815" s="13" t="s">
        <v>102</v>
      </c>
      <c r="G3815" s="23">
        <v>6184</v>
      </c>
      <c r="H3815" s="23">
        <v>11667</v>
      </c>
      <c r="I3815" s="45">
        <v>41619</v>
      </c>
      <c r="J3815" s="25">
        <v>0.92307692307692313</v>
      </c>
      <c r="K3815" s="25">
        <v>0.93913043478260871</v>
      </c>
      <c r="L3815" s="25">
        <v>0.3</v>
      </c>
      <c r="M3815" s="25">
        <v>9.3899999999999997E-2</v>
      </c>
    </row>
    <row r="3816" spans="1:13">
      <c r="A3816" s="82" t="s">
        <v>136</v>
      </c>
      <c r="B3816" s="13" t="s">
        <v>75</v>
      </c>
      <c r="C3816" s="13" t="s">
        <v>62</v>
      </c>
      <c r="D3816" s="13">
        <v>2017</v>
      </c>
      <c r="E3816" s="13">
        <v>2017</v>
      </c>
      <c r="F3816" s="13" t="s">
        <v>102</v>
      </c>
      <c r="G3816" s="23">
        <v>23754</v>
      </c>
      <c r="H3816" s="23">
        <v>54979</v>
      </c>
      <c r="I3816" s="45">
        <v>140332</v>
      </c>
      <c r="J3816" s="25">
        <v>0.98429319371727753</v>
      </c>
      <c r="K3816" s="25">
        <v>0.95880149812734083</v>
      </c>
      <c r="L3816" s="25">
        <v>0</v>
      </c>
      <c r="M3816" s="25">
        <v>1.7999999999999999E-2</v>
      </c>
    </row>
    <row r="3817" spans="1:13">
      <c r="A3817" s="82" t="s">
        <v>137</v>
      </c>
      <c r="B3817" s="13" t="s">
        <v>75</v>
      </c>
      <c r="C3817" s="13" t="s">
        <v>62</v>
      </c>
      <c r="D3817" s="13">
        <v>2017</v>
      </c>
      <c r="E3817" s="13">
        <v>2017</v>
      </c>
      <c r="F3817" s="13" t="s">
        <v>102</v>
      </c>
      <c r="G3817" s="23">
        <v>550</v>
      </c>
      <c r="H3817" s="23">
        <v>1180</v>
      </c>
      <c r="I3817" s="45">
        <v>3219</v>
      </c>
      <c r="J3817" s="25">
        <v>0.96</v>
      </c>
      <c r="K3817" s="25">
        <v>1</v>
      </c>
      <c r="L3817" s="25">
        <v>0.3</v>
      </c>
      <c r="M3817" s="25">
        <v>9.3899999999999997E-2</v>
      </c>
    </row>
    <row r="3818" spans="1:13">
      <c r="A3818" s="82" t="s">
        <v>138</v>
      </c>
      <c r="B3818" s="13" t="s">
        <v>75</v>
      </c>
      <c r="C3818" s="13" t="s">
        <v>62</v>
      </c>
      <c r="D3818" s="13">
        <v>2017</v>
      </c>
      <c r="E3818" s="13">
        <v>2017</v>
      </c>
      <c r="F3818" s="13" t="s">
        <v>102</v>
      </c>
      <c r="G3818" s="23">
        <v>406</v>
      </c>
      <c r="H3818" s="23">
        <v>668</v>
      </c>
      <c r="I3818" s="45">
        <v>3798</v>
      </c>
      <c r="J3818" s="25">
        <v>1</v>
      </c>
      <c r="K3818" s="25">
        <v>1</v>
      </c>
      <c r="L3818" s="25">
        <v>0.3</v>
      </c>
      <c r="M3818" s="25">
        <v>9.3899999999999997E-2</v>
      </c>
    </row>
    <row r="3819" spans="1:13">
      <c r="A3819" s="82" t="s">
        <v>139</v>
      </c>
      <c r="B3819" s="13" t="s">
        <v>75</v>
      </c>
      <c r="C3819" s="13" t="s">
        <v>62</v>
      </c>
      <c r="D3819" s="13">
        <v>2017</v>
      </c>
      <c r="E3819" s="13">
        <v>2017</v>
      </c>
      <c r="F3819" s="13" t="s">
        <v>102</v>
      </c>
      <c r="G3819" s="23">
        <v>22959</v>
      </c>
      <c r="H3819" s="23">
        <v>51364</v>
      </c>
      <c r="I3819" s="45">
        <v>187233</v>
      </c>
      <c r="J3819" s="25">
        <v>0.99861495844875348</v>
      </c>
      <c r="K3819" s="25">
        <v>0.96853932584269664</v>
      </c>
      <c r="L3819" s="25">
        <v>0.25</v>
      </c>
      <c r="M3819" s="25">
        <v>1.3899999999999999E-2</v>
      </c>
    </row>
    <row r="3820" spans="1:13">
      <c r="A3820" s="82" t="s">
        <v>140</v>
      </c>
      <c r="B3820" s="13" t="s">
        <v>75</v>
      </c>
      <c r="C3820" s="13" t="s">
        <v>62</v>
      </c>
      <c r="D3820" s="13">
        <v>2017</v>
      </c>
      <c r="E3820" s="13">
        <v>2017</v>
      </c>
      <c r="F3820" s="13" t="s">
        <v>102</v>
      </c>
      <c r="G3820" s="23">
        <v>3303</v>
      </c>
      <c r="H3820" s="23">
        <v>6648</v>
      </c>
      <c r="I3820" s="45">
        <v>32862</v>
      </c>
      <c r="J3820" s="25">
        <v>0.94776119402985071</v>
      </c>
      <c r="K3820" s="25">
        <v>0.98765432098765427</v>
      </c>
      <c r="L3820" s="25">
        <v>0.3</v>
      </c>
      <c r="M3820" s="25">
        <v>9.3899999999999997E-2</v>
      </c>
    </row>
    <row r="3821" spans="1:13">
      <c r="A3821" s="82" t="s">
        <v>141</v>
      </c>
      <c r="B3821" s="13" t="s">
        <v>75</v>
      </c>
      <c r="C3821" s="13" t="s">
        <v>62</v>
      </c>
      <c r="D3821" s="13">
        <v>2017</v>
      </c>
      <c r="E3821" s="13">
        <v>2017</v>
      </c>
      <c r="F3821" s="13" t="s">
        <v>102</v>
      </c>
      <c r="G3821" s="23">
        <v>4129</v>
      </c>
      <c r="H3821" s="23">
        <v>7204</v>
      </c>
      <c r="I3821" s="45">
        <v>25067</v>
      </c>
      <c r="J3821" s="25">
        <v>0.75609756097560976</v>
      </c>
      <c r="K3821" s="25">
        <v>0.83823529411764708</v>
      </c>
      <c r="L3821" s="25">
        <v>0.3</v>
      </c>
      <c r="M3821" s="25">
        <v>9.3899999999999997E-2</v>
      </c>
    </row>
    <row r="3822" spans="1:13">
      <c r="A3822" s="82" t="s">
        <v>142</v>
      </c>
      <c r="B3822" s="13" t="s">
        <v>74</v>
      </c>
      <c r="C3822" s="13" t="s">
        <v>62</v>
      </c>
      <c r="D3822" s="13">
        <v>2017</v>
      </c>
      <c r="E3822" s="13">
        <v>2017</v>
      </c>
      <c r="F3822" s="13" t="s">
        <v>102</v>
      </c>
      <c r="G3822" s="23">
        <v>116202</v>
      </c>
      <c r="H3822" s="23">
        <v>237017</v>
      </c>
      <c r="I3822" s="45">
        <v>901157</v>
      </c>
      <c r="J3822" s="25">
        <v>0.99169921875</v>
      </c>
      <c r="K3822" s="25">
        <v>0.9925571504518873</v>
      </c>
      <c r="L3822" s="25">
        <v>0.375</v>
      </c>
      <c r="M3822" s="25">
        <v>7.4499999999999997E-2</v>
      </c>
    </row>
    <row r="3823" spans="1:13">
      <c r="A3823" s="82" t="s">
        <v>143</v>
      </c>
      <c r="B3823" s="13" t="s">
        <v>74</v>
      </c>
      <c r="C3823" s="13" t="s">
        <v>62</v>
      </c>
      <c r="D3823" s="13">
        <v>2017</v>
      </c>
      <c r="E3823" s="13">
        <v>2017</v>
      </c>
      <c r="F3823" s="13" t="s">
        <v>102</v>
      </c>
      <c r="G3823" s="23">
        <v>9127</v>
      </c>
      <c r="H3823" s="23">
        <v>16262</v>
      </c>
      <c r="I3823" s="45">
        <v>63263</v>
      </c>
      <c r="J3823" s="25">
        <v>1</v>
      </c>
      <c r="K3823" s="25">
        <v>0.91256830601092898</v>
      </c>
      <c r="L3823" s="25">
        <v>0.3</v>
      </c>
      <c r="M3823" s="25">
        <v>9.3899999999999997E-2</v>
      </c>
    </row>
    <row r="3824" spans="1:13">
      <c r="A3824" s="82" t="s">
        <v>144</v>
      </c>
      <c r="B3824" s="13" t="s">
        <v>75</v>
      </c>
      <c r="C3824" s="13" t="s">
        <v>62</v>
      </c>
      <c r="D3824" s="13">
        <v>2017</v>
      </c>
      <c r="E3824" s="13">
        <v>2017</v>
      </c>
      <c r="F3824" s="13" t="s">
        <v>102</v>
      </c>
      <c r="G3824" s="23">
        <v>1161</v>
      </c>
      <c r="H3824" s="23">
        <v>2111</v>
      </c>
      <c r="I3824" s="45">
        <v>6456</v>
      </c>
      <c r="J3824" s="25">
        <v>0.95918367346938771</v>
      </c>
      <c r="K3824" s="25">
        <v>0.7857142857142857</v>
      </c>
      <c r="L3824" s="25">
        <v>0.3</v>
      </c>
      <c r="M3824" s="25">
        <v>9.3899999999999997E-2</v>
      </c>
    </row>
    <row r="3825" spans="1:13">
      <c r="A3825" s="82" t="s">
        <v>145</v>
      </c>
      <c r="B3825" s="13" t="s">
        <v>75</v>
      </c>
      <c r="C3825" s="13" t="s">
        <v>62</v>
      </c>
      <c r="D3825" s="13">
        <v>2017</v>
      </c>
      <c r="E3825" s="13">
        <v>2017</v>
      </c>
      <c r="F3825" s="13" t="s">
        <v>102</v>
      </c>
      <c r="G3825" s="23">
        <v>121906</v>
      </c>
      <c r="H3825" s="23">
        <v>269828</v>
      </c>
      <c r="I3825" s="45">
        <v>841605</v>
      </c>
      <c r="J3825" s="25">
        <v>0.99618029029793731</v>
      </c>
      <c r="K3825" s="25">
        <v>0.95569116476518967</v>
      </c>
      <c r="L3825" s="25">
        <v>0.28599999999999998</v>
      </c>
      <c r="M3825" s="25">
        <v>4.6600000000000003E-2</v>
      </c>
    </row>
    <row r="3826" spans="1:13">
      <c r="A3826" s="82" t="s">
        <v>146</v>
      </c>
      <c r="B3826" s="13" t="s">
        <v>74</v>
      </c>
      <c r="C3826" s="13" t="s">
        <v>62</v>
      </c>
      <c r="D3826" s="13">
        <v>2017</v>
      </c>
      <c r="E3826" s="13">
        <v>2017</v>
      </c>
      <c r="F3826" s="13" t="s">
        <v>102</v>
      </c>
      <c r="G3826" s="23">
        <v>98716</v>
      </c>
      <c r="H3826" s="23">
        <v>207187</v>
      </c>
      <c r="I3826" s="45">
        <v>559088</v>
      </c>
      <c r="J3826" s="25">
        <v>0.99289811526905214</v>
      </c>
      <c r="K3826" s="25">
        <v>0.99617695248498084</v>
      </c>
      <c r="L3826" s="25">
        <v>0.44800000000000001</v>
      </c>
      <c r="M3826" s="25">
        <v>5.8200000000000002E-2</v>
      </c>
    </row>
    <row r="3827" spans="1:13">
      <c r="A3827" s="82" t="s">
        <v>147</v>
      </c>
      <c r="B3827" s="13" t="s">
        <v>75</v>
      </c>
      <c r="C3827" s="13" t="s">
        <v>62</v>
      </c>
      <c r="D3827" s="13">
        <v>2017</v>
      </c>
      <c r="E3827" s="13">
        <v>2017</v>
      </c>
      <c r="F3827" s="13" t="s">
        <v>102</v>
      </c>
      <c r="G3827" s="23">
        <v>2328</v>
      </c>
      <c r="H3827" s="23">
        <v>5186</v>
      </c>
      <c r="I3827" s="45">
        <v>19047</v>
      </c>
      <c r="J3827" s="25">
        <v>0.98958333333333337</v>
      </c>
      <c r="K3827" s="25">
        <v>0.94444444444444442</v>
      </c>
      <c r="L3827" s="25">
        <v>0.3</v>
      </c>
      <c r="M3827" s="25">
        <v>9.3899999999999997E-2</v>
      </c>
    </row>
    <row r="3828" spans="1:13">
      <c r="A3828" s="82" t="s">
        <v>148</v>
      </c>
      <c r="B3828" s="13" t="s">
        <v>75</v>
      </c>
      <c r="C3828" s="13" t="s">
        <v>62</v>
      </c>
      <c r="D3828" s="13">
        <v>2017</v>
      </c>
      <c r="E3828" s="13">
        <v>2017</v>
      </c>
      <c r="F3828" s="13" t="s">
        <v>102</v>
      </c>
      <c r="G3828" s="23">
        <v>166689</v>
      </c>
      <c r="H3828" s="23">
        <v>363995</v>
      </c>
      <c r="I3828" s="45">
        <v>886737</v>
      </c>
      <c r="J3828" s="25">
        <v>0.99461538461538457</v>
      </c>
      <c r="K3828" s="25">
        <v>0.95651372765800624</v>
      </c>
      <c r="L3828" s="25">
        <v>0.30599999999999999</v>
      </c>
      <c r="M3828" s="25">
        <v>3.2899999999999999E-2</v>
      </c>
    </row>
    <row r="3829" spans="1:13">
      <c r="A3829" s="82" t="s">
        <v>149</v>
      </c>
      <c r="B3829" s="13" t="s">
        <v>74</v>
      </c>
      <c r="C3829" s="13" t="s">
        <v>62</v>
      </c>
      <c r="D3829" s="13">
        <v>2017</v>
      </c>
      <c r="E3829" s="13">
        <v>2017</v>
      </c>
      <c r="F3829" s="13" t="s">
        <v>102</v>
      </c>
      <c r="G3829" s="23">
        <v>133422</v>
      </c>
      <c r="H3829" s="23">
        <v>269370</v>
      </c>
      <c r="I3829" s="45">
        <v>897009</v>
      </c>
      <c r="J3829" s="25">
        <v>0.98116374487131663</v>
      </c>
      <c r="K3829" s="25">
        <v>0.96994773519163768</v>
      </c>
      <c r="L3829" s="25">
        <v>0.44400000000000001</v>
      </c>
      <c r="M3829" s="25">
        <v>2.1100000000000001E-2</v>
      </c>
    </row>
    <row r="3830" spans="1:13">
      <c r="A3830" s="82" t="s">
        <v>150</v>
      </c>
      <c r="B3830" s="13" t="s">
        <v>74</v>
      </c>
      <c r="C3830" s="13" t="s">
        <v>62</v>
      </c>
      <c r="D3830" s="13">
        <v>2017</v>
      </c>
      <c r="E3830" s="13">
        <v>2017</v>
      </c>
      <c r="F3830" s="13" t="s">
        <v>102</v>
      </c>
      <c r="G3830" s="23">
        <v>33742</v>
      </c>
      <c r="H3830" s="23">
        <v>50721</v>
      </c>
      <c r="I3830" s="45">
        <v>223347</v>
      </c>
      <c r="J3830" s="25">
        <v>0.98404993065187241</v>
      </c>
      <c r="K3830" s="25">
        <v>0.95197740112994356</v>
      </c>
      <c r="L3830" s="25">
        <v>0.25</v>
      </c>
      <c r="M3830" s="25">
        <v>7.6799999999999993E-2</v>
      </c>
    </row>
    <row r="3831" spans="1:13">
      <c r="A3831" s="82" t="s">
        <v>151</v>
      </c>
      <c r="B3831" s="13" t="s">
        <v>75</v>
      </c>
      <c r="C3831" s="13" t="s">
        <v>62</v>
      </c>
      <c r="D3831" s="13">
        <v>2017</v>
      </c>
      <c r="E3831" s="13">
        <v>2017</v>
      </c>
      <c r="F3831" s="13" t="s">
        <v>102</v>
      </c>
      <c r="G3831" s="23">
        <v>48854</v>
      </c>
      <c r="H3831" s="23">
        <v>108793</v>
      </c>
      <c r="I3831" s="45">
        <v>299410</v>
      </c>
      <c r="J3831" s="25">
        <v>0.97859154929577463</v>
      </c>
      <c r="K3831" s="25">
        <v>0.92980935875216641</v>
      </c>
      <c r="L3831" s="25">
        <v>0.111</v>
      </c>
      <c r="M3831" s="25">
        <v>4.6399999999999997E-2</v>
      </c>
    </row>
    <row r="3832" spans="1:13">
      <c r="A3832" s="82" t="s">
        <v>152</v>
      </c>
      <c r="B3832" s="13" t="s">
        <v>74</v>
      </c>
      <c r="C3832" s="13" t="s">
        <v>62</v>
      </c>
      <c r="D3832" s="13">
        <v>2017</v>
      </c>
      <c r="E3832" s="13">
        <v>2017</v>
      </c>
      <c r="F3832" s="13" t="s">
        <v>102</v>
      </c>
      <c r="G3832" s="23">
        <v>9640</v>
      </c>
      <c r="H3832" s="23">
        <v>17301</v>
      </c>
      <c r="I3832" s="45">
        <v>61303</v>
      </c>
      <c r="J3832" s="25">
        <v>0.97513812154696133</v>
      </c>
      <c r="K3832" s="25">
        <v>0.98636363636363633</v>
      </c>
      <c r="L3832" s="25">
        <v>0.3</v>
      </c>
      <c r="M3832" s="25">
        <v>9.3899999999999997E-2</v>
      </c>
    </row>
    <row r="3833" spans="1:13">
      <c r="A3833" s="82" t="s">
        <v>153</v>
      </c>
      <c r="B3833" s="13" t="s">
        <v>74</v>
      </c>
      <c r="C3833" s="13" t="s">
        <v>62</v>
      </c>
      <c r="D3833" s="13">
        <v>2017</v>
      </c>
      <c r="E3833" s="13">
        <v>2017</v>
      </c>
      <c r="F3833" s="13" t="s">
        <v>102</v>
      </c>
      <c r="G3833" s="23">
        <v>13730</v>
      </c>
      <c r="H3833" s="23">
        <v>26516</v>
      </c>
      <c r="I3833" s="45">
        <v>152784</v>
      </c>
      <c r="J3833" s="25">
        <v>0.98562628336755642</v>
      </c>
      <c r="K3833" s="25">
        <v>0.87687687687687688</v>
      </c>
      <c r="L3833" s="25">
        <v>0.3</v>
      </c>
      <c r="M3833" s="25">
        <v>9.3899999999999997E-2</v>
      </c>
    </row>
    <row r="3834" spans="1:13">
      <c r="A3834" s="82" t="s">
        <v>154</v>
      </c>
      <c r="B3834" s="13" t="s">
        <v>74</v>
      </c>
      <c r="C3834" s="13" t="s">
        <v>62</v>
      </c>
      <c r="D3834" s="13">
        <v>2017</v>
      </c>
      <c r="E3834" s="13">
        <v>2017</v>
      </c>
      <c r="F3834" s="13" t="s">
        <v>102</v>
      </c>
      <c r="G3834" s="23">
        <v>19162</v>
      </c>
      <c r="H3834" s="23">
        <v>39691</v>
      </c>
      <c r="I3834" s="45">
        <v>148277</v>
      </c>
      <c r="J3834" s="25">
        <v>0.98901098901098905</v>
      </c>
      <c r="K3834" s="25">
        <v>0.93559322033898307</v>
      </c>
      <c r="L3834" s="25">
        <v>0.3</v>
      </c>
      <c r="M3834" s="25">
        <v>9.3899999999999997E-2</v>
      </c>
    </row>
    <row r="3835" spans="1:13">
      <c r="A3835" s="82" t="s">
        <v>155</v>
      </c>
      <c r="B3835" s="13" t="s">
        <v>74</v>
      </c>
      <c r="C3835" s="13" t="s">
        <v>62</v>
      </c>
      <c r="D3835" s="13">
        <v>2017</v>
      </c>
      <c r="E3835" s="13">
        <v>2017</v>
      </c>
      <c r="F3835" s="13" t="s">
        <v>102</v>
      </c>
      <c r="G3835" s="23">
        <v>47911</v>
      </c>
      <c r="H3835" s="23">
        <v>93542</v>
      </c>
      <c r="I3835" s="45">
        <v>438029</v>
      </c>
      <c r="J3835" s="25">
        <v>0.98987854251012142</v>
      </c>
      <c r="K3835" s="25">
        <v>0.963963963963964</v>
      </c>
      <c r="L3835" s="25">
        <v>0.38500000000000001</v>
      </c>
      <c r="M3835" s="25">
        <v>4.19E-2</v>
      </c>
    </row>
    <row r="3836" spans="1:13">
      <c r="A3836" s="82" t="s">
        <v>156</v>
      </c>
      <c r="B3836" s="13" t="s">
        <v>74</v>
      </c>
      <c r="C3836" s="13" t="s">
        <v>62</v>
      </c>
      <c r="D3836" s="13">
        <v>2017</v>
      </c>
      <c r="E3836" s="13">
        <v>2017</v>
      </c>
      <c r="F3836" s="13" t="s">
        <v>102</v>
      </c>
      <c r="G3836" s="23">
        <v>14861</v>
      </c>
      <c r="H3836" s="23">
        <v>26905</v>
      </c>
      <c r="I3836" s="45">
        <v>79060</v>
      </c>
      <c r="J3836" s="25">
        <v>0.96981891348088534</v>
      </c>
      <c r="K3836" s="25">
        <v>0.99078341013824889</v>
      </c>
      <c r="L3836" s="25">
        <v>0.3</v>
      </c>
      <c r="M3836" s="25">
        <v>9.3899999999999997E-2</v>
      </c>
    </row>
    <row r="3837" spans="1:13">
      <c r="A3837" s="82" t="s">
        <v>157</v>
      </c>
      <c r="B3837" s="13" t="s">
        <v>75</v>
      </c>
      <c r="C3837" s="13" t="s">
        <v>62</v>
      </c>
      <c r="D3837" s="13">
        <v>2017</v>
      </c>
      <c r="E3837" s="13">
        <v>2017</v>
      </c>
      <c r="F3837" s="13" t="s">
        <v>102</v>
      </c>
      <c r="G3837" s="23">
        <v>12427</v>
      </c>
      <c r="H3837" s="23">
        <v>23176</v>
      </c>
      <c r="I3837" s="45">
        <v>63914</v>
      </c>
      <c r="J3837" s="25">
        <v>0.95652173913043481</v>
      </c>
      <c r="K3837" s="25">
        <v>0.97709923664122134</v>
      </c>
      <c r="L3837" s="25">
        <v>0.3</v>
      </c>
      <c r="M3837" s="25">
        <v>9.3899999999999997E-2</v>
      </c>
    </row>
    <row r="3838" spans="1:13">
      <c r="A3838" s="82" t="s">
        <v>158</v>
      </c>
      <c r="B3838" s="13" t="s">
        <v>75</v>
      </c>
      <c r="C3838" s="13" t="s">
        <v>62</v>
      </c>
      <c r="D3838" s="13">
        <v>2017</v>
      </c>
      <c r="E3838" s="13">
        <v>2017</v>
      </c>
      <c r="F3838" s="13" t="s">
        <v>102</v>
      </c>
      <c r="G3838" s="23">
        <v>164</v>
      </c>
      <c r="H3838" s="23">
        <v>275</v>
      </c>
      <c r="I3838" s="45">
        <v>844</v>
      </c>
      <c r="J3838" s="25">
        <v>1</v>
      </c>
      <c r="K3838" s="25">
        <v>1</v>
      </c>
      <c r="L3838" s="25">
        <v>0.3</v>
      </c>
      <c r="M3838" s="25">
        <v>9.3899999999999997E-2</v>
      </c>
    </row>
    <row r="3839" spans="1:13">
      <c r="A3839" s="82" t="s">
        <v>159</v>
      </c>
      <c r="B3839" s="13" t="s">
        <v>75</v>
      </c>
      <c r="C3839" s="13" t="s">
        <v>62</v>
      </c>
      <c r="D3839" s="13">
        <v>2017</v>
      </c>
      <c r="E3839" s="13">
        <v>2017</v>
      </c>
      <c r="F3839" s="13" t="s">
        <v>102</v>
      </c>
      <c r="G3839" s="23">
        <v>3138</v>
      </c>
      <c r="H3839" s="23">
        <v>6553</v>
      </c>
      <c r="I3839" s="45">
        <v>19120</v>
      </c>
      <c r="J3839" s="25">
        <v>0.99038461538461542</v>
      </c>
      <c r="K3839" s="25">
        <v>0.8214285714285714</v>
      </c>
      <c r="L3839" s="25">
        <v>0.3</v>
      </c>
      <c r="M3839" s="25">
        <v>9.3899999999999997E-2</v>
      </c>
    </row>
    <row r="3840" spans="1:13">
      <c r="A3840" s="82" t="s">
        <v>160</v>
      </c>
      <c r="B3840" s="13" t="s">
        <v>74</v>
      </c>
      <c r="C3840" s="13" t="s">
        <v>62</v>
      </c>
      <c r="D3840" s="13">
        <v>2017</v>
      </c>
      <c r="E3840" s="13">
        <v>2017</v>
      </c>
      <c r="F3840" s="13" t="s">
        <v>102</v>
      </c>
      <c r="G3840" s="23">
        <v>21060</v>
      </c>
      <c r="H3840" s="23">
        <v>39724</v>
      </c>
      <c r="I3840" s="45">
        <v>123363</v>
      </c>
      <c r="J3840" s="25">
        <v>0.97901049475262369</v>
      </c>
      <c r="K3840" s="25">
        <v>0.98351648351648346</v>
      </c>
      <c r="L3840" s="25">
        <v>0.57099999999999995</v>
      </c>
      <c r="M3840" s="25">
        <v>6.4999999999999997E-3</v>
      </c>
    </row>
    <row r="3841" spans="1:13">
      <c r="A3841" s="82" t="s">
        <v>161</v>
      </c>
      <c r="B3841" s="13" t="s">
        <v>74</v>
      </c>
      <c r="C3841" s="13" t="s">
        <v>62</v>
      </c>
      <c r="D3841" s="13">
        <v>2017</v>
      </c>
      <c r="E3841" s="13">
        <v>2017</v>
      </c>
      <c r="F3841" s="13" t="s">
        <v>102</v>
      </c>
      <c r="G3841" s="23">
        <v>17375</v>
      </c>
      <c r="H3841" s="23">
        <v>30719</v>
      </c>
      <c r="I3841" s="45">
        <v>129336</v>
      </c>
      <c r="J3841" s="25">
        <v>0.98473282442748089</v>
      </c>
      <c r="K3841" s="25">
        <v>0.89444444444444449</v>
      </c>
      <c r="L3841" s="25">
        <v>0.3</v>
      </c>
      <c r="M3841" s="25">
        <v>9.3899999999999997E-2</v>
      </c>
    </row>
    <row r="3842" spans="1:13">
      <c r="A3842" s="82" t="s">
        <v>162</v>
      </c>
      <c r="B3842" s="13" t="s">
        <v>75</v>
      </c>
      <c r="C3842" s="13" t="s">
        <v>62</v>
      </c>
      <c r="D3842" s="13">
        <v>2017</v>
      </c>
      <c r="E3842" s="13">
        <v>2017</v>
      </c>
      <c r="F3842" s="13" t="s">
        <v>102</v>
      </c>
      <c r="G3842" s="23">
        <v>39798</v>
      </c>
      <c r="H3842" s="23">
        <v>83375</v>
      </c>
      <c r="I3842" s="45">
        <v>249561</v>
      </c>
      <c r="J3842" s="25">
        <v>0.96557759626604434</v>
      </c>
      <c r="K3842" s="25">
        <v>0.94781144781144777</v>
      </c>
      <c r="L3842" s="25">
        <v>0.71399999999999997</v>
      </c>
      <c r="M3842" s="25">
        <v>5.0500000000000003E-2</v>
      </c>
    </row>
    <row r="3843" spans="1:13">
      <c r="A3843" s="82" t="s">
        <v>163</v>
      </c>
      <c r="B3843" s="13" t="s">
        <v>75</v>
      </c>
      <c r="C3843" s="13" t="s">
        <v>62</v>
      </c>
      <c r="D3843" s="13">
        <v>2017</v>
      </c>
      <c r="E3843" s="13">
        <v>2017</v>
      </c>
      <c r="F3843" s="13" t="s">
        <v>102</v>
      </c>
      <c r="G3843" s="23">
        <v>5660</v>
      </c>
      <c r="H3843" s="23">
        <v>12998</v>
      </c>
      <c r="I3843" s="45">
        <v>43128</v>
      </c>
      <c r="J3843" s="25">
        <v>0.99555555555555553</v>
      </c>
      <c r="K3843" s="25">
        <v>0.95652173913043481</v>
      </c>
      <c r="L3843" s="25">
        <v>0.3</v>
      </c>
      <c r="M3843" s="25">
        <v>9.3899999999999997E-2</v>
      </c>
    </row>
    <row r="3844" spans="1:13">
      <c r="A3844" s="82" t="s">
        <v>164</v>
      </c>
      <c r="B3844" s="13" t="s">
        <v>75</v>
      </c>
      <c r="C3844" s="13" t="s">
        <v>62</v>
      </c>
      <c r="D3844" s="13">
        <v>2017</v>
      </c>
      <c r="E3844" s="13">
        <v>2017</v>
      </c>
      <c r="F3844" s="13" t="s">
        <v>102</v>
      </c>
      <c r="G3844" s="23">
        <v>4307</v>
      </c>
      <c r="H3844" s="23">
        <v>9341</v>
      </c>
      <c r="I3844" s="45">
        <v>27406</v>
      </c>
      <c r="J3844" s="25">
        <v>0.96</v>
      </c>
      <c r="K3844" s="25">
        <v>0.96153846153846156</v>
      </c>
      <c r="L3844" s="25">
        <v>0.3</v>
      </c>
      <c r="M3844" s="25">
        <v>9.3899999999999997E-2</v>
      </c>
    </row>
    <row r="3845" spans="1:13">
      <c r="A3845" s="82" t="s">
        <v>165</v>
      </c>
      <c r="B3845" s="13" t="s">
        <v>75</v>
      </c>
      <c r="C3845" s="13" t="s">
        <v>62</v>
      </c>
      <c r="D3845" s="13">
        <v>2017</v>
      </c>
      <c r="E3845" s="13">
        <v>2017</v>
      </c>
      <c r="F3845" s="13" t="s">
        <v>102</v>
      </c>
      <c r="G3845" s="23">
        <v>979</v>
      </c>
      <c r="H3845" s="23">
        <v>1742</v>
      </c>
      <c r="I3845" s="45">
        <v>4973</v>
      </c>
      <c r="J3845" s="25">
        <v>0.92727272727272725</v>
      </c>
      <c r="K3845" s="25">
        <v>0.65116279069767447</v>
      </c>
      <c r="L3845" s="25">
        <v>0.3</v>
      </c>
      <c r="M3845" s="25">
        <v>9.3899999999999997E-2</v>
      </c>
    </row>
    <row r="3846" spans="1:13">
      <c r="A3846" s="82" t="s">
        <v>166</v>
      </c>
      <c r="B3846" s="13" t="s">
        <v>74</v>
      </c>
      <c r="C3846" s="13" t="s">
        <v>62</v>
      </c>
      <c r="D3846" s="13">
        <v>2017</v>
      </c>
      <c r="E3846" s="13">
        <v>2017</v>
      </c>
      <c r="F3846" s="13" t="s">
        <v>102</v>
      </c>
      <c r="G3846" s="23">
        <v>51520</v>
      </c>
      <c r="H3846" s="23">
        <v>120321</v>
      </c>
      <c r="I3846" s="45">
        <v>257933</v>
      </c>
      <c r="J3846" s="25">
        <v>0.98872445384073293</v>
      </c>
      <c r="K3846" s="25">
        <v>0.92735703245749612</v>
      </c>
      <c r="L3846" s="25">
        <v>0.36399999999999999</v>
      </c>
      <c r="M3846" s="25">
        <v>4.2900000000000001E-2</v>
      </c>
    </row>
    <row r="3847" spans="1:13">
      <c r="A3847" s="82" t="s">
        <v>167</v>
      </c>
      <c r="B3847" s="13" t="s">
        <v>75</v>
      </c>
      <c r="C3847" s="13" t="s">
        <v>62</v>
      </c>
      <c r="D3847" s="13">
        <v>2017</v>
      </c>
      <c r="E3847" s="13">
        <v>2017</v>
      </c>
      <c r="F3847" s="13" t="s">
        <v>102</v>
      </c>
      <c r="G3847" s="23">
        <v>2909</v>
      </c>
      <c r="H3847" s="23">
        <v>5112</v>
      </c>
      <c r="I3847" s="45">
        <v>14315</v>
      </c>
      <c r="J3847" s="25">
        <v>0.96875</v>
      </c>
      <c r="K3847" s="25">
        <v>0.94505494505494503</v>
      </c>
      <c r="L3847" s="25">
        <v>0.3</v>
      </c>
      <c r="M3847" s="25">
        <v>9.3899999999999997E-2</v>
      </c>
    </row>
    <row r="3848" spans="1:13">
      <c r="A3848" s="82" t="s">
        <v>168</v>
      </c>
      <c r="B3848" s="13" t="s">
        <v>74</v>
      </c>
      <c r="C3848" s="13" t="s">
        <v>62</v>
      </c>
      <c r="D3848" s="13">
        <v>2017</v>
      </c>
      <c r="E3848" s="13">
        <v>2017</v>
      </c>
      <c r="F3848" s="13" t="s">
        <v>102</v>
      </c>
      <c r="G3848" s="23">
        <v>35650</v>
      </c>
      <c r="H3848" s="23">
        <v>71562</v>
      </c>
      <c r="I3848" s="45">
        <v>237256</v>
      </c>
      <c r="J3848" s="25">
        <v>0.98910310142497904</v>
      </c>
      <c r="K3848" s="25">
        <v>0.96825396825396826</v>
      </c>
      <c r="L3848" s="25">
        <v>0.182</v>
      </c>
      <c r="M3848" s="25">
        <v>6.0499999999999998E-2</v>
      </c>
    </row>
    <row r="3849" spans="1:13">
      <c r="A3849" s="82" t="s">
        <v>169</v>
      </c>
      <c r="B3849" s="13" t="s">
        <v>74</v>
      </c>
      <c r="C3849" s="13" t="s">
        <v>62</v>
      </c>
      <c r="D3849" s="13">
        <v>2017</v>
      </c>
      <c r="E3849" s="13">
        <v>2017</v>
      </c>
      <c r="F3849" s="13" t="s">
        <v>102</v>
      </c>
      <c r="G3849" s="23">
        <v>10043</v>
      </c>
      <c r="H3849" s="23">
        <v>19513</v>
      </c>
      <c r="I3849" s="45">
        <v>59643</v>
      </c>
      <c r="J3849" s="25">
        <v>0.94324324324324327</v>
      </c>
      <c r="K3849" s="25">
        <v>0.9285714285714286</v>
      </c>
      <c r="L3849" s="25">
        <v>0.3</v>
      </c>
      <c r="M3849" s="25">
        <v>9.3899999999999997E-2</v>
      </c>
    </row>
    <row r="3850" spans="1:13">
      <c r="A3850" s="82" t="s">
        <v>170</v>
      </c>
      <c r="B3850" s="13" t="s">
        <v>75</v>
      </c>
      <c r="C3850" s="13" t="s">
        <v>62</v>
      </c>
      <c r="D3850" s="13">
        <v>2017</v>
      </c>
      <c r="E3850" s="13">
        <v>2017</v>
      </c>
      <c r="F3850" s="13" t="s">
        <v>102</v>
      </c>
      <c r="G3850" s="23">
        <v>5947</v>
      </c>
      <c r="H3850" s="23">
        <v>12829</v>
      </c>
      <c r="I3850" s="45">
        <v>32916</v>
      </c>
      <c r="J3850" s="25">
        <v>0.98913043478260865</v>
      </c>
      <c r="K3850" s="25">
        <v>0.97297297297297303</v>
      </c>
      <c r="L3850" s="25">
        <v>0.3</v>
      </c>
      <c r="M3850" s="25">
        <v>9.3899999999999997E-2</v>
      </c>
    </row>
    <row r="3851" spans="1:13">
      <c r="A3851" s="48" t="s">
        <v>276</v>
      </c>
      <c r="B3851" s="13" t="s">
        <v>66</v>
      </c>
      <c r="C3851" s="13" t="s">
        <v>63</v>
      </c>
      <c r="D3851" s="13">
        <v>2017</v>
      </c>
      <c r="E3851" s="13">
        <v>2017</v>
      </c>
      <c r="F3851" s="13" t="s">
        <v>102</v>
      </c>
      <c r="G3851" s="110"/>
      <c r="H3851" s="110"/>
      <c r="I3851" s="110"/>
      <c r="J3851" s="111"/>
      <c r="K3851" s="111"/>
      <c r="L3851" s="25">
        <v>0.254</v>
      </c>
      <c r="M3851" s="25">
        <v>5.3999999999999999E-2</v>
      </c>
    </row>
    <row r="3852" spans="1:13">
      <c r="A3852" s="48" t="s">
        <v>171</v>
      </c>
      <c r="B3852" s="13" t="s">
        <v>66</v>
      </c>
      <c r="C3852" s="13" t="s">
        <v>63</v>
      </c>
      <c r="D3852" s="13">
        <v>2017</v>
      </c>
      <c r="E3852" s="13">
        <v>2017</v>
      </c>
      <c r="F3852" s="13" t="s">
        <v>102</v>
      </c>
      <c r="G3852" s="23">
        <v>1987219</v>
      </c>
      <c r="H3852" s="23">
        <v>4104105</v>
      </c>
      <c r="I3852" s="45">
        <f>SUM(I3853:I3910)</f>
        <v>13415404</v>
      </c>
      <c r="J3852" s="25">
        <v>0.98703568328231372</v>
      </c>
      <c r="K3852" s="25">
        <v>0.94105784743028342</v>
      </c>
      <c r="L3852" s="25">
        <v>0.39</v>
      </c>
      <c r="M3852" s="25">
        <v>6.8599999999999994E-2</v>
      </c>
    </row>
    <row r="3853" spans="1:13">
      <c r="A3853" s="48" t="s">
        <v>172</v>
      </c>
      <c r="B3853" s="13" t="s">
        <v>74</v>
      </c>
      <c r="C3853" s="13" t="s">
        <v>63</v>
      </c>
      <c r="D3853" s="13">
        <v>2017</v>
      </c>
      <c r="E3853" s="13">
        <v>2017</v>
      </c>
      <c r="F3853" s="13" t="s">
        <v>102</v>
      </c>
      <c r="G3853" s="23">
        <v>57144</v>
      </c>
      <c r="H3853" s="23">
        <v>107958</v>
      </c>
      <c r="I3853" s="45">
        <v>434314</v>
      </c>
      <c r="J3853" s="25" t="s">
        <v>66</v>
      </c>
      <c r="K3853" s="25" t="s">
        <v>66</v>
      </c>
      <c r="L3853" s="25">
        <v>0.47099999999999997</v>
      </c>
      <c r="M3853" s="25">
        <v>3.8199999999999998E-2</v>
      </c>
    </row>
    <row r="3854" spans="1:13">
      <c r="A3854" s="48" t="s">
        <v>173</v>
      </c>
      <c r="B3854" s="13" t="s">
        <v>75</v>
      </c>
      <c r="C3854" s="13" t="s">
        <v>63</v>
      </c>
      <c r="D3854" s="13">
        <v>2017</v>
      </c>
      <c r="E3854" s="13">
        <v>2017</v>
      </c>
      <c r="F3854" s="13" t="s">
        <v>102</v>
      </c>
      <c r="G3854" s="23">
        <v>79</v>
      </c>
      <c r="H3854" s="23">
        <v>143</v>
      </c>
      <c r="I3854" s="45">
        <v>329</v>
      </c>
      <c r="J3854" s="25">
        <v>1</v>
      </c>
      <c r="K3854" s="25">
        <v>1</v>
      </c>
      <c r="L3854" s="25">
        <v>0.32300000000000001</v>
      </c>
      <c r="M3854" s="25">
        <v>8.0199999999999994E-2</v>
      </c>
    </row>
    <row r="3855" spans="1:13">
      <c r="A3855" s="48" t="s">
        <v>174</v>
      </c>
      <c r="B3855" s="13" t="s">
        <v>75</v>
      </c>
      <c r="C3855" s="13" t="s">
        <v>63</v>
      </c>
      <c r="D3855" s="13">
        <v>2017</v>
      </c>
      <c r="E3855" s="13">
        <v>2017</v>
      </c>
      <c r="F3855" s="13" t="s">
        <v>102</v>
      </c>
      <c r="G3855" s="23">
        <v>1667</v>
      </c>
      <c r="H3855" s="23">
        <v>3047</v>
      </c>
      <c r="I3855" s="45">
        <v>8228</v>
      </c>
      <c r="J3855" s="25">
        <v>0.97530864197530864</v>
      </c>
      <c r="K3855" s="25">
        <v>0.96226415094339623</v>
      </c>
      <c r="L3855" s="25">
        <v>0.32300000000000001</v>
      </c>
      <c r="M3855" s="25">
        <v>8.0199999999999994E-2</v>
      </c>
    </row>
    <row r="3856" spans="1:13">
      <c r="A3856" s="48" t="s">
        <v>175</v>
      </c>
      <c r="B3856" s="13" t="s">
        <v>75</v>
      </c>
      <c r="C3856" s="13" t="s">
        <v>63</v>
      </c>
      <c r="D3856" s="13">
        <v>2017</v>
      </c>
      <c r="E3856" s="13">
        <v>2017</v>
      </c>
      <c r="F3856" s="13" t="s">
        <v>102</v>
      </c>
      <c r="G3856" s="23">
        <v>16759</v>
      </c>
      <c r="H3856" s="23">
        <v>31054</v>
      </c>
      <c r="I3856" s="45">
        <v>83040</v>
      </c>
      <c r="J3856" s="25">
        <v>0.92258883248730961</v>
      </c>
      <c r="K3856" s="25">
        <v>0.95429616087751368</v>
      </c>
      <c r="L3856" s="25">
        <v>0.32300000000000001</v>
      </c>
      <c r="M3856" s="25">
        <v>8.0199999999999994E-2</v>
      </c>
    </row>
    <row r="3857" spans="1:13">
      <c r="A3857" s="48" t="s">
        <v>176</v>
      </c>
      <c r="B3857" s="13" t="s">
        <v>75</v>
      </c>
      <c r="C3857" s="13" t="s">
        <v>63</v>
      </c>
      <c r="D3857" s="13">
        <v>2017</v>
      </c>
      <c r="E3857" s="13">
        <v>2017</v>
      </c>
      <c r="F3857" s="13" t="s">
        <v>102</v>
      </c>
      <c r="G3857" s="23">
        <v>2791</v>
      </c>
      <c r="H3857" s="23">
        <v>5034</v>
      </c>
      <c r="I3857" s="45">
        <v>12135</v>
      </c>
      <c r="J3857" s="25">
        <v>0.99248120300751874</v>
      </c>
      <c r="K3857" s="25">
        <v>0.93103448275862066</v>
      </c>
      <c r="L3857" s="25">
        <v>0.32300000000000001</v>
      </c>
      <c r="M3857" s="25">
        <v>8.0199999999999994E-2</v>
      </c>
    </row>
    <row r="3858" spans="1:13">
      <c r="A3858" s="48" t="s">
        <v>177</v>
      </c>
      <c r="B3858" s="13" t="s">
        <v>75</v>
      </c>
      <c r="C3858" s="13" t="s">
        <v>63</v>
      </c>
      <c r="D3858" s="13">
        <v>2017</v>
      </c>
      <c r="E3858" s="13">
        <v>2017</v>
      </c>
      <c r="F3858" s="13" t="s">
        <v>102</v>
      </c>
      <c r="G3858" s="23">
        <v>707</v>
      </c>
      <c r="H3858" s="23">
        <v>1627</v>
      </c>
      <c r="I3858" s="45">
        <v>9131</v>
      </c>
      <c r="J3858" s="25">
        <v>0.93939393939393945</v>
      </c>
      <c r="K3858" s="25">
        <v>0.96</v>
      </c>
      <c r="L3858" s="25">
        <v>0.32300000000000001</v>
      </c>
      <c r="M3858" s="25">
        <v>8.0199999999999994E-2</v>
      </c>
    </row>
    <row r="3859" spans="1:13">
      <c r="A3859" s="48" t="s">
        <v>178</v>
      </c>
      <c r="B3859" s="13" t="s">
        <v>74</v>
      </c>
      <c r="C3859" s="13" t="s">
        <v>63</v>
      </c>
      <c r="D3859" s="13">
        <v>2017</v>
      </c>
      <c r="E3859" s="13">
        <v>2017</v>
      </c>
      <c r="F3859" s="13" t="s">
        <v>102</v>
      </c>
      <c r="G3859" s="23">
        <v>31358</v>
      </c>
      <c r="H3859" s="23">
        <v>62579</v>
      </c>
      <c r="I3859" s="45">
        <v>273705</v>
      </c>
      <c r="J3859" s="25">
        <v>0.96484736355226641</v>
      </c>
      <c r="K3859" s="25">
        <v>0.99005964214711728</v>
      </c>
      <c r="L3859" s="25">
        <v>0.33300000000000002</v>
      </c>
      <c r="M3859" s="25">
        <v>5.2699999999999997E-2</v>
      </c>
    </row>
    <row r="3860" spans="1:13">
      <c r="A3860" s="48" t="s">
        <v>179</v>
      </c>
      <c r="B3860" s="13" t="s">
        <v>75</v>
      </c>
      <c r="C3860" s="13" t="s">
        <v>63</v>
      </c>
      <c r="D3860" s="13">
        <v>2017</v>
      </c>
      <c r="E3860" s="13">
        <v>2017</v>
      </c>
      <c r="F3860" s="13" t="s">
        <v>102</v>
      </c>
      <c r="G3860" s="23">
        <v>2566</v>
      </c>
      <c r="H3860" s="23">
        <v>5291</v>
      </c>
      <c r="I3860" s="45">
        <v>11981</v>
      </c>
      <c r="J3860" s="25">
        <v>0.9887640449438202</v>
      </c>
      <c r="K3860" s="25">
        <v>0.94915254237288138</v>
      </c>
      <c r="L3860" s="25">
        <v>0.32300000000000001</v>
      </c>
      <c r="M3860" s="25">
        <v>8.0199999999999994E-2</v>
      </c>
    </row>
    <row r="3861" spans="1:13">
      <c r="A3861" s="48" t="s">
        <v>180</v>
      </c>
      <c r="B3861" s="13" t="s">
        <v>75</v>
      </c>
      <c r="C3861" s="13" t="s">
        <v>63</v>
      </c>
      <c r="D3861" s="13">
        <v>2017</v>
      </c>
      <c r="E3861" s="13">
        <v>2017</v>
      </c>
      <c r="F3861" s="13" t="s">
        <v>102</v>
      </c>
      <c r="G3861" s="23">
        <v>6874</v>
      </c>
      <c r="H3861" s="23">
        <v>12212</v>
      </c>
      <c r="I3861" s="45">
        <v>38964</v>
      </c>
      <c r="J3861" s="25">
        <v>1</v>
      </c>
      <c r="K3861" s="25">
        <v>0.99307958477508651</v>
      </c>
      <c r="L3861" s="25">
        <v>0.32300000000000001</v>
      </c>
      <c r="M3861" s="25">
        <v>8.0199999999999994E-2</v>
      </c>
    </row>
    <row r="3862" spans="1:13">
      <c r="A3862" s="82" t="s">
        <v>122</v>
      </c>
      <c r="B3862" s="13" t="s">
        <v>74</v>
      </c>
      <c r="C3862" s="13" t="s">
        <v>63</v>
      </c>
      <c r="D3862" s="13">
        <v>2017</v>
      </c>
      <c r="E3862" s="13">
        <v>2017</v>
      </c>
      <c r="F3862" s="13" t="s">
        <v>102</v>
      </c>
      <c r="G3862" s="23">
        <v>88937</v>
      </c>
      <c r="H3862" s="23">
        <v>206365</v>
      </c>
      <c r="I3862" s="45">
        <v>494200</v>
      </c>
      <c r="J3862" s="25">
        <v>0.96432356057930058</v>
      </c>
      <c r="K3862" s="25">
        <v>0.96967654986522911</v>
      </c>
      <c r="L3862" s="25">
        <v>0.41899999999999998</v>
      </c>
      <c r="M3862" s="25">
        <v>3.61E-2</v>
      </c>
    </row>
    <row r="3863" spans="1:13">
      <c r="A3863" s="82" t="s">
        <v>123</v>
      </c>
      <c r="B3863" s="13" t="s">
        <v>75</v>
      </c>
      <c r="C3863" s="13" t="s">
        <v>63</v>
      </c>
      <c r="D3863" s="13">
        <v>2017</v>
      </c>
      <c r="E3863" s="13">
        <v>2017</v>
      </c>
      <c r="F3863" s="13" t="s">
        <v>102</v>
      </c>
      <c r="G3863" s="23">
        <v>1494</v>
      </c>
      <c r="H3863" s="23">
        <v>3421</v>
      </c>
      <c r="I3863" s="45">
        <v>12388</v>
      </c>
      <c r="J3863" s="25">
        <v>0.9821428571428571</v>
      </c>
      <c r="K3863" s="25">
        <v>1</v>
      </c>
      <c r="L3863" s="25">
        <v>0.32300000000000001</v>
      </c>
      <c r="M3863" s="25">
        <v>8.0199999999999994E-2</v>
      </c>
    </row>
    <row r="3864" spans="1:13">
      <c r="A3864" s="82" t="s">
        <v>124</v>
      </c>
      <c r="B3864" s="13" t="s">
        <v>75</v>
      </c>
      <c r="C3864" s="13" t="s">
        <v>63</v>
      </c>
      <c r="D3864" s="13">
        <v>2017</v>
      </c>
      <c r="E3864" s="13">
        <v>2017</v>
      </c>
      <c r="F3864" s="13" t="s">
        <v>102</v>
      </c>
      <c r="G3864" s="23">
        <v>12181</v>
      </c>
      <c r="H3864" s="23">
        <v>20534</v>
      </c>
      <c r="I3864" s="45">
        <v>55772</v>
      </c>
      <c r="J3864" s="25">
        <v>0.99313893653516294</v>
      </c>
      <c r="K3864" s="25">
        <v>0.96976744186046515</v>
      </c>
      <c r="L3864" s="25">
        <v>0.32300000000000001</v>
      </c>
      <c r="M3864" s="25">
        <v>8.0199999999999994E-2</v>
      </c>
    </row>
    <row r="3865" spans="1:13">
      <c r="A3865" s="82" t="s">
        <v>125</v>
      </c>
      <c r="B3865" s="13" t="s">
        <v>75</v>
      </c>
      <c r="C3865" s="13" t="s">
        <v>63</v>
      </c>
      <c r="D3865" s="13">
        <v>2017</v>
      </c>
      <c r="E3865" s="13">
        <v>2017</v>
      </c>
      <c r="F3865" s="13" t="s">
        <v>102</v>
      </c>
      <c r="G3865" s="23">
        <v>17079</v>
      </c>
      <c r="H3865" s="23">
        <v>41403</v>
      </c>
      <c r="I3865" s="45">
        <v>95028</v>
      </c>
      <c r="J3865" s="25">
        <v>0.97071129707112969</v>
      </c>
      <c r="K3865" s="25">
        <v>0.94750000000000001</v>
      </c>
      <c r="L3865" s="25">
        <v>0.32300000000000001</v>
      </c>
      <c r="M3865" s="25">
        <v>8.0199999999999994E-2</v>
      </c>
    </row>
    <row r="3866" spans="1:13">
      <c r="A3866" s="82" t="s">
        <v>126</v>
      </c>
      <c r="B3866" s="13" t="s">
        <v>75</v>
      </c>
      <c r="C3866" s="13" t="s">
        <v>63</v>
      </c>
      <c r="D3866" s="13">
        <v>2017</v>
      </c>
      <c r="E3866" s="13">
        <v>2017</v>
      </c>
      <c r="F3866" s="13" t="s">
        <v>102</v>
      </c>
      <c r="G3866" s="23">
        <v>1042</v>
      </c>
      <c r="H3866" s="23">
        <v>1984</v>
      </c>
      <c r="I3866" s="45">
        <v>5593</v>
      </c>
      <c r="J3866" s="25">
        <v>1</v>
      </c>
      <c r="K3866" s="25">
        <v>0.87804878048780488</v>
      </c>
      <c r="L3866" s="25">
        <v>0.32300000000000001</v>
      </c>
      <c r="M3866" s="25">
        <v>8.0199999999999994E-2</v>
      </c>
    </row>
    <row r="3867" spans="1:13">
      <c r="A3867" s="82" t="s">
        <v>127</v>
      </c>
      <c r="B3867" s="13" t="s">
        <v>75</v>
      </c>
      <c r="C3867" s="13" t="s">
        <v>63</v>
      </c>
      <c r="D3867" s="13">
        <v>2017</v>
      </c>
      <c r="E3867" s="13">
        <v>2017</v>
      </c>
      <c r="F3867" s="13" t="s">
        <v>102</v>
      </c>
      <c r="G3867" s="23">
        <v>68976</v>
      </c>
      <c r="H3867" s="23">
        <v>160000</v>
      </c>
      <c r="I3867" s="45">
        <v>416774</v>
      </c>
      <c r="J3867" s="25">
        <v>0.99230769230769234</v>
      </c>
      <c r="K3867" s="25">
        <v>0.92515230635335077</v>
      </c>
      <c r="L3867" s="25">
        <v>0.23499999999999999</v>
      </c>
      <c r="M3867" s="25">
        <v>1.9599999999999999E-2</v>
      </c>
    </row>
    <row r="3868" spans="1:13">
      <c r="A3868" s="82" t="s">
        <v>128</v>
      </c>
      <c r="B3868" s="13" t="s">
        <v>75</v>
      </c>
      <c r="C3868" s="13" t="s">
        <v>63</v>
      </c>
      <c r="D3868" s="13">
        <v>2017</v>
      </c>
      <c r="E3868" s="13">
        <v>2017</v>
      </c>
      <c r="F3868" s="13" t="s">
        <v>102</v>
      </c>
      <c r="G3868" s="23">
        <v>10578</v>
      </c>
      <c r="H3868" s="23">
        <v>24005</v>
      </c>
      <c r="I3868" s="45">
        <v>57664</v>
      </c>
      <c r="J3868" s="25">
        <v>0.99609375</v>
      </c>
      <c r="K3868" s="25">
        <v>0.9576271186440678</v>
      </c>
      <c r="L3868" s="25">
        <v>0.32300000000000001</v>
      </c>
      <c r="M3868" s="25">
        <v>8.0199999999999994E-2</v>
      </c>
    </row>
    <row r="3869" spans="1:13">
      <c r="A3869" s="82" t="s">
        <v>129</v>
      </c>
      <c r="B3869" s="13" t="s">
        <v>75</v>
      </c>
      <c r="C3869" s="13" t="s">
        <v>63</v>
      </c>
      <c r="D3869" s="13">
        <v>2017</v>
      </c>
      <c r="E3869" s="13">
        <v>2017</v>
      </c>
      <c r="F3869" s="13" t="s">
        <v>102</v>
      </c>
      <c r="G3869" s="23">
        <v>6430</v>
      </c>
      <c r="H3869" s="23">
        <v>11944</v>
      </c>
      <c r="I3869" s="45">
        <v>32616</v>
      </c>
      <c r="J3869" s="25">
        <v>0.94612794612794615</v>
      </c>
      <c r="K3869" s="25">
        <v>0.96875</v>
      </c>
      <c r="L3869" s="25">
        <v>0.32300000000000001</v>
      </c>
      <c r="M3869" s="25">
        <v>8.0199999999999994E-2</v>
      </c>
    </row>
    <row r="3870" spans="1:13">
      <c r="A3870" s="82" t="s">
        <v>130</v>
      </c>
      <c r="B3870" s="13" t="s">
        <v>75</v>
      </c>
      <c r="C3870" s="13" t="s">
        <v>63</v>
      </c>
      <c r="D3870" s="13">
        <v>2017</v>
      </c>
      <c r="E3870" s="13">
        <v>2017</v>
      </c>
      <c r="F3870" s="13" t="s">
        <v>102</v>
      </c>
      <c r="G3870" s="23">
        <v>1579</v>
      </c>
      <c r="H3870" s="23">
        <v>3127</v>
      </c>
      <c r="I3870" s="45">
        <v>8064</v>
      </c>
      <c r="J3870" s="25">
        <v>0.93506493506493504</v>
      </c>
      <c r="K3870" s="25">
        <v>0.80434782608695654</v>
      </c>
      <c r="L3870" s="25">
        <v>0.32300000000000001</v>
      </c>
      <c r="M3870" s="25">
        <v>8.0199999999999994E-2</v>
      </c>
    </row>
    <row r="3871" spans="1:13">
      <c r="A3871" s="82" t="s">
        <v>131</v>
      </c>
      <c r="B3871" s="13" t="s">
        <v>76</v>
      </c>
      <c r="C3871" s="13" t="s">
        <v>63</v>
      </c>
      <c r="D3871" s="13">
        <v>2017</v>
      </c>
      <c r="E3871" s="13">
        <v>2017</v>
      </c>
      <c r="F3871" s="13" t="s">
        <v>102</v>
      </c>
      <c r="G3871" s="23">
        <v>531634</v>
      </c>
      <c r="H3871" s="23">
        <v>1067719</v>
      </c>
      <c r="I3871" s="45">
        <v>3986966</v>
      </c>
      <c r="J3871" s="25">
        <v>0.99041297935103245</v>
      </c>
      <c r="K3871" s="25">
        <v>0.91714614499424629</v>
      </c>
      <c r="L3871" s="25">
        <v>0.45500000000000002</v>
      </c>
      <c r="M3871" s="25">
        <v>0.1206</v>
      </c>
    </row>
    <row r="3872" spans="1:13">
      <c r="A3872" s="82" t="s">
        <v>132</v>
      </c>
      <c r="B3872" s="13" t="s">
        <v>75</v>
      </c>
      <c r="C3872" s="13" t="s">
        <v>63</v>
      </c>
      <c r="D3872" s="13">
        <v>2017</v>
      </c>
      <c r="E3872" s="13">
        <v>2017</v>
      </c>
      <c r="F3872" s="13" t="s">
        <v>102</v>
      </c>
      <c r="G3872" s="23">
        <v>11645</v>
      </c>
      <c r="H3872" s="23">
        <v>28249</v>
      </c>
      <c r="I3872" s="45">
        <v>70507</v>
      </c>
      <c r="J3872" s="25">
        <v>0.9926108374384236</v>
      </c>
      <c r="K3872" s="25">
        <v>0.94841269841269837</v>
      </c>
      <c r="L3872" s="25">
        <v>0.32300000000000001</v>
      </c>
      <c r="M3872" s="25">
        <v>8.0199999999999994E-2</v>
      </c>
    </row>
    <row r="3873" spans="1:13">
      <c r="A3873" s="82" t="s">
        <v>133</v>
      </c>
      <c r="B3873" s="13" t="s">
        <v>75</v>
      </c>
      <c r="C3873" s="13" t="s">
        <v>63</v>
      </c>
      <c r="D3873" s="13">
        <v>2017</v>
      </c>
      <c r="E3873" s="13">
        <v>2017</v>
      </c>
      <c r="F3873" s="13" t="s">
        <v>102</v>
      </c>
      <c r="G3873" s="23">
        <v>5980</v>
      </c>
      <c r="H3873" s="23">
        <v>9845</v>
      </c>
      <c r="I3873" s="45">
        <v>47492</v>
      </c>
      <c r="J3873" s="25">
        <v>0.98153846153846158</v>
      </c>
      <c r="K3873" s="25">
        <v>0.91928251121076232</v>
      </c>
      <c r="L3873" s="25">
        <v>0.32300000000000001</v>
      </c>
      <c r="M3873" s="25">
        <v>8.0199999999999994E-2</v>
      </c>
    </row>
    <row r="3874" spans="1:13">
      <c r="A3874" s="82" t="s">
        <v>134</v>
      </c>
      <c r="B3874" s="13" t="s">
        <v>75</v>
      </c>
      <c r="C3874" s="13" t="s">
        <v>63</v>
      </c>
      <c r="D3874" s="13">
        <v>2017</v>
      </c>
      <c r="E3874" s="13">
        <v>2017</v>
      </c>
      <c r="F3874" s="13" t="s">
        <v>102</v>
      </c>
      <c r="G3874" s="23">
        <v>1006</v>
      </c>
      <c r="H3874" s="23">
        <v>1795</v>
      </c>
      <c r="I3874" s="45">
        <v>4791</v>
      </c>
      <c r="J3874" s="25">
        <v>0.87804878048780488</v>
      </c>
      <c r="K3874" s="25">
        <v>0.53846153846153844</v>
      </c>
      <c r="L3874" s="25">
        <v>0.32300000000000001</v>
      </c>
      <c r="M3874" s="25">
        <v>8.0199999999999994E-2</v>
      </c>
    </row>
    <row r="3875" spans="1:13">
      <c r="A3875" s="82" t="s">
        <v>135</v>
      </c>
      <c r="B3875" s="13" t="s">
        <v>75</v>
      </c>
      <c r="C3875" s="13" t="s">
        <v>63</v>
      </c>
      <c r="D3875" s="13">
        <v>2017</v>
      </c>
      <c r="E3875" s="13">
        <v>2017</v>
      </c>
      <c r="F3875" s="13" t="s">
        <v>102</v>
      </c>
      <c r="G3875" s="23">
        <v>6264</v>
      </c>
      <c r="H3875" s="23">
        <v>11807</v>
      </c>
      <c r="I3875" s="45">
        <v>41381</v>
      </c>
      <c r="J3875" s="25">
        <v>0.93872549019607843</v>
      </c>
      <c r="K3875" s="25">
        <v>0.93014705882352944</v>
      </c>
      <c r="L3875" s="25">
        <v>0.32300000000000001</v>
      </c>
      <c r="M3875" s="25">
        <v>8.0199999999999994E-2</v>
      </c>
    </row>
    <row r="3876" spans="1:13">
      <c r="A3876" s="82" t="s">
        <v>136</v>
      </c>
      <c r="B3876" s="13" t="s">
        <v>75</v>
      </c>
      <c r="C3876" s="13" t="s">
        <v>63</v>
      </c>
      <c r="D3876" s="13">
        <v>2017</v>
      </c>
      <c r="E3876" s="13">
        <v>2017</v>
      </c>
      <c r="F3876" s="13" t="s">
        <v>102</v>
      </c>
      <c r="G3876" s="23">
        <v>23752</v>
      </c>
      <c r="H3876" s="23">
        <v>55013</v>
      </c>
      <c r="I3876" s="45">
        <v>140375</v>
      </c>
      <c r="J3876" s="25">
        <v>0.99322033898305084</v>
      </c>
      <c r="K3876" s="25">
        <v>0.96528925619834716</v>
      </c>
      <c r="L3876" s="25">
        <v>0</v>
      </c>
      <c r="M3876" s="25">
        <v>1.9400000000000001E-2</v>
      </c>
    </row>
    <row r="3877" spans="1:13">
      <c r="A3877" s="82" t="s">
        <v>137</v>
      </c>
      <c r="B3877" s="13" t="s">
        <v>75</v>
      </c>
      <c r="C3877" s="13" t="s">
        <v>63</v>
      </c>
      <c r="D3877" s="13">
        <v>2017</v>
      </c>
      <c r="E3877" s="13">
        <v>2017</v>
      </c>
      <c r="F3877" s="13" t="s">
        <v>102</v>
      </c>
      <c r="G3877" s="23">
        <v>547</v>
      </c>
      <c r="H3877" s="23">
        <v>1156</v>
      </c>
      <c r="I3877" s="45">
        <v>3200</v>
      </c>
      <c r="J3877" s="25">
        <v>0.96153846153846156</v>
      </c>
      <c r="K3877" s="25">
        <v>0.89473684210526316</v>
      </c>
      <c r="L3877" s="25">
        <v>0.32300000000000001</v>
      </c>
      <c r="M3877" s="25">
        <v>8.0199999999999994E-2</v>
      </c>
    </row>
    <row r="3878" spans="1:13">
      <c r="A3878" s="82" t="s">
        <v>138</v>
      </c>
      <c r="B3878" s="13" t="s">
        <v>75</v>
      </c>
      <c r="C3878" s="13" t="s">
        <v>63</v>
      </c>
      <c r="D3878" s="13">
        <v>2017</v>
      </c>
      <c r="E3878" s="13">
        <v>2017</v>
      </c>
      <c r="F3878" s="13" t="s">
        <v>102</v>
      </c>
      <c r="G3878" s="23">
        <v>400</v>
      </c>
      <c r="H3878" s="23">
        <v>676</v>
      </c>
      <c r="I3878" s="45">
        <v>3762</v>
      </c>
      <c r="J3878" s="25">
        <v>1</v>
      </c>
      <c r="K3878" s="25">
        <v>0.92592592592592593</v>
      </c>
      <c r="L3878" s="25">
        <v>0.32300000000000001</v>
      </c>
      <c r="M3878" s="25">
        <v>8.0199999999999994E-2</v>
      </c>
    </row>
    <row r="3879" spans="1:13">
      <c r="A3879" s="82" t="s">
        <v>139</v>
      </c>
      <c r="B3879" s="13" t="s">
        <v>75</v>
      </c>
      <c r="C3879" s="13" t="s">
        <v>63</v>
      </c>
      <c r="D3879" s="13">
        <v>2017</v>
      </c>
      <c r="E3879" s="13">
        <v>2017</v>
      </c>
      <c r="F3879" s="13" t="s">
        <v>102</v>
      </c>
      <c r="G3879" s="23">
        <v>22224</v>
      </c>
      <c r="H3879" s="23">
        <v>49320</v>
      </c>
      <c r="I3879" s="45">
        <v>187277</v>
      </c>
      <c r="J3879" s="25">
        <v>0.9965397923875432</v>
      </c>
      <c r="K3879" s="25">
        <v>0.97222222222222221</v>
      </c>
      <c r="L3879" s="25">
        <v>0.2</v>
      </c>
      <c r="M3879" s="25">
        <v>2.3699999999999999E-2</v>
      </c>
    </row>
    <row r="3880" spans="1:13">
      <c r="A3880" s="82" t="s">
        <v>140</v>
      </c>
      <c r="B3880" s="13" t="s">
        <v>75</v>
      </c>
      <c r="C3880" s="13" t="s">
        <v>63</v>
      </c>
      <c r="D3880" s="13">
        <v>2017</v>
      </c>
      <c r="E3880" s="13">
        <v>2017</v>
      </c>
      <c r="F3880" s="13" t="s">
        <v>102</v>
      </c>
      <c r="G3880" s="23">
        <v>3274</v>
      </c>
      <c r="H3880" s="23">
        <v>6535</v>
      </c>
      <c r="I3880" s="45">
        <v>32647</v>
      </c>
      <c r="J3880" s="25">
        <v>0.94174757281553401</v>
      </c>
      <c r="K3880" s="25">
        <v>0.93939393939393945</v>
      </c>
      <c r="L3880" s="25">
        <v>0.32300000000000001</v>
      </c>
      <c r="M3880" s="25">
        <v>8.0199999999999994E-2</v>
      </c>
    </row>
    <row r="3881" spans="1:13">
      <c r="A3881" s="82" t="s">
        <v>141</v>
      </c>
      <c r="B3881" s="13" t="s">
        <v>75</v>
      </c>
      <c r="C3881" s="13" t="s">
        <v>63</v>
      </c>
      <c r="D3881" s="13">
        <v>2017</v>
      </c>
      <c r="E3881" s="13">
        <v>2017</v>
      </c>
      <c r="F3881" s="13" t="s">
        <v>102</v>
      </c>
      <c r="G3881" s="23">
        <v>4157</v>
      </c>
      <c r="H3881" s="23">
        <v>7198</v>
      </c>
      <c r="I3881" s="45">
        <v>25055</v>
      </c>
      <c r="J3881" s="25">
        <v>0.892018779342723</v>
      </c>
      <c r="K3881" s="25">
        <v>0.82692307692307687</v>
      </c>
      <c r="L3881" s="25">
        <v>0.32300000000000001</v>
      </c>
      <c r="M3881" s="25">
        <v>8.0199999999999994E-2</v>
      </c>
    </row>
    <row r="3882" spans="1:13">
      <c r="A3882" s="82" t="s">
        <v>142</v>
      </c>
      <c r="B3882" s="13" t="s">
        <v>74</v>
      </c>
      <c r="C3882" s="13" t="s">
        <v>63</v>
      </c>
      <c r="D3882" s="13">
        <v>2017</v>
      </c>
      <c r="E3882" s="13">
        <v>2017</v>
      </c>
      <c r="F3882" s="13" t="s">
        <v>102</v>
      </c>
      <c r="G3882" s="23">
        <v>116316</v>
      </c>
      <c r="H3882" s="23">
        <v>235714</v>
      </c>
      <c r="I3882" s="45">
        <v>897865</v>
      </c>
      <c r="J3882" s="25">
        <v>0.99555367351259794</v>
      </c>
      <c r="K3882" s="25">
        <v>0.99041095890410957</v>
      </c>
      <c r="L3882" s="25">
        <v>0.36099999999999999</v>
      </c>
      <c r="M3882" s="25">
        <v>6.8000000000000005E-2</v>
      </c>
    </row>
    <row r="3883" spans="1:13">
      <c r="A3883" s="82" t="s">
        <v>143</v>
      </c>
      <c r="B3883" s="13" t="s">
        <v>74</v>
      </c>
      <c r="C3883" s="13" t="s">
        <v>63</v>
      </c>
      <c r="D3883" s="13">
        <v>2017</v>
      </c>
      <c r="E3883" s="13">
        <v>2017</v>
      </c>
      <c r="F3883" s="13" t="s">
        <v>102</v>
      </c>
      <c r="G3883" s="23">
        <v>8719</v>
      </c>
      <c r="H3883" s="23">
        <v>16171</v>
      </c>
      <c r="I3883" s="45">
        <v>62968</v>
      </c>
      <c r="J3883" s="25">
        <v>1</v>
      </c>
      <c r="K3883" s="25">
        <v>0.9128205128205128</v>
      </c>
      <c r="L3883" s="25">
        <v>0.32300000000000001</v>
      </c>
      <c r="M3883" s="25">
        <v>8.0199999999999994E-2</v>
      </c>
    </row>
    <row r="3884" spans="1:13">
      <c r="A3884" s="82" t="s">
        <v>144</v>
      </c>
      <c r="B3884" s="13" t="s">
        <v>75</v>
      </c>
      <c r="C3884" s="13" t="s">
        <v>63</v>
      </c>
      <c r="D3884" s="13">
        <v>2017</v>
      </c>
      <c r="E3884" s="13">
        <v>2017</v>
      </c>
      <c r="F3884" s="13" t="s">
        <v>102</v>
      </c>
      <c r="G3884" s="23">
        <v>1168</v>
      </c>
      <c r="H3884" s="23">
        <v>2184</v>
      </c>
      <c r="I3884" s="45">
        <v>6445</v>
      </c>
      <c r="J3884" s="25">
        <v>0.95918367346938771</v>
      </c>
      <c r="K3884" s="25">
        <v>0.87096774193548387</v>
      </c>
      <c r="L3884" s="25">
        <v>0.32300000000000001</v>
      </c>
      <c r="M3884" s="25">
        <v>8.0199999999999994E-2</v>
      </c>
    </row>
    <row r="3885" spans="1:13">
      <c r="A3885" s="82" t="s">
        <v>145</v>
      </c>
      <c r="B3885" s="13" t="s">
        <v>75</v>
      </c>
      <c r="C3885" s="13" t="s">
        <v>63</v>
      </c>
      <c r="D3885" s="13">
        <v>2017</v>
      </c>
      <c r="E3885" s="13">
        <v>2017</v>
      </c>
      <c r="F3885" s="13" t="s">
        <v>102</v>
      </c>
      <c r="G3885" s="23">
        <v>122242</v>
      </c>
      <c r="H3885" s="23">
        <v>269902</v>
      </c>
      <c r="I3885" s="45">
        <v>839840</v>
      </c>
      <c r="J3885" s="25">
        <v>0.99690755208333337</v>
      </c>
      <c r="K3885" s="25">
        <v>0.94512750455373407</v>
      </c>
      <c r="L3885" s="25">
        <v>0.32300000000000001</v>
      </c>
      <c r="M3885" s="25">
        <v>5.5399999999999998E-2</v>
      </c>
    </row>
    <row r="3886" spans="1:13">
      <c r="A3886" s="82" t="s">
        <v>146</v>
      </c>
      <c r="B3886" s="13" t="s">
        <v>74</v>
      </c>
      <c r="C3886" s="13" t="s">
        <v>63</v>
      </c>
      <c r="D3886" s="13">
        <v>2017</v>
      </c>
      <c r="E3886" s="13">
        <v>2017</v>
      </c>
      <c r="F3886" s="13" t="s">
        <v>102</v>
      </c>
      <c r="G3886" s="23">
        <v>98777</v>
      </c>
      <c r="H3886" s="23">
        <v>206532</v>
      </c>
      <c r="I3886" s="45">
        <v>557931</v>
      </c>
      <c r="J3886" s="25">
        <v>0.99350649350649356</v>
      </c>
      <c r="K3886" s="25">
        <v>0.99231163505894415</v>
      </c>
      <c r="L3886" s="25">
        <v>0.46899999999999997</v>
      </c>
      <c r="M3886" s="25">
        <v>5.2499999999999998E-2</v>
      </c>
    </row>
    <row r="3887" spans="1:13">
      <c r="A3887" s="82" t="s">
        <v>147</v>
      </c>
      <c r="B3887" s="13" t="s">
        <v>75</v>
      </c>
      <c r="C3887" s="13" t="s">
        <v>63</v>
      </c>
      <c r="D3887" s="13">
        <v>2017</v>
      </c>
      <c r="E3887" s="13">
        <v>2017</v>
      </c>
      <c r="F3887" s="13" t="s">
        <v>102</v>
      </c>
      <c r="G3887" s="23">
        <v>2289</v>
      </c>
      <c r="H3887" s="23">
        <v>5113</v>
      </c>
      <c r="I3887" s="45">
        <v>18959</v>
      </c>
      <c r="J3887" s="25">
        <v>0.98863636363636365</v>
      </c>
      <c r="K3887" s="25">
        <v>0.95</v>
      </c>
      <c r="L3887" s="25">
        <v>0.32300000000000001</v>
      </c>
      <c r="M3887" s="25">
        <v>8.0199999999999994E-2</v>
      </c>
    </row>
    <row r="3888" spans="1:13">
      <c r="A3888" s="82" t="s">
        <v>148</v>
      </c>
      <c r="B3888" s="13" t="s">
        <v>75</v>
      </c>
      <c r="C3888" s="13" t="s">
        <v>63</v>
      </c>
      <c r="D3888" s="13">
        <v>2017</v>
      </c>
      <c r="E3888" s="13">
        <v>2017</v>
      </c>
      <c r="F3888" s="13" t="s">
        <v>102</v>
      </c>
      <c r="G3888" s="23">
        <v>166644</v>
      </c>
      <c r="H3888" s="23">
        <v>363035</v>
      </c>
      <c r="I3888" s="45">
        <v>887197</v>
      </c>
      <c r="J3888" s="25">
        <v>0.99560896695169865</v>
      </c>
      <c r="K3888" s="25">
        <v>0.95157752657330863</v>
      </c>
      <c r="L3888" s="25">
        <v>0.27500000000000002</v>
      </c>
      <c r="M3888" s="25">
        <v>3.3300000000000003E-2</v>
      </c>
    </row>
    <row r="3889" spans="1:13">
      <c r="A3889" s="82" t="s">
        <v>149</v>
      </c>
      <c r="B3889" s="13" t="s">
        <v>74</v>
      </c>
      <c r="C3889" s="13" t="s">
        <v>63</v>
      </c>
      <c r="D3889" s="13">
        <v>2017</v>
      </c>
      <c r="E3889" s="13">
        <v>2017</v>
      </c>
      <c r="F3889" s="13" t="s">
        <v>102</v>
      </c>
      <c r="G3889" s="23">
        <v>133562</v>
      </c>
      <c r="H3889" s="23">
        <v>268428</v>
      </c>
      <c r="I3889" s="45">
        <v>896503</v>
      </c>
      <c r="J3889" s="25">
        <v>0.98067954696868753</v>
      </c>
      <c r="K3889" s="25">
        <v>0.97086031452358923</v>
      </c>
      <c r="L3889" s="25">
        <v>0.43099999999999999</v>
      </c>
      <c r="M3889" s="25">
        <v>2.18E-2</v>
      </c>
    </row>
    <row r="3890" spans="1:13">
      <c r="A3890" s="82" t="s">
        <v>150</v>
      </c>
      <c r="B3890" s="13" t="s">
        <v>74</v>
      </c>
      <c r="C3890" s="13" t="s">
        <v>63</v>
      </c>
      <c r="D3890" s="13">
        <v>2017</v>
      </c>
      <c r="E3890" s="13">
        <v>2017</v>
      </c>
      <c r="F3890" s="13" t="s">
        <v>102</v>
      </c>
      <c r="G3890" s="23">
        <v>34069</v>
      </c>
      <c r="H3890" s="23">
        <v>50907</v>
      </c>
      <c r="I3890" s="45">
        <v>222739</v>
      </c>
      <c r="J3890" s="25">
        <v>0.990112063282795</v>
      </c>
      <c r="K3890" s="25">
        <v>0.93315858453473133</v>
      </c>
      <c r="L3890" s="25">
        <v>0.33300000000000002</v>
      </c>
      <c r="M3890" s="25">
        <v>7.5700000000000003E-2</v>
      </c>
    </row>
    <row r="3891" spans="1:13">
      <c r="A3891" s="82" t="s">
        <v>151</v>
      </c>
      <c r="B3891" s="13" t="s">
        <v>75</v>
      </c>
      <c r="C3891" s="13" t="s">
        <v>63</v>
      </c>
      <c r="D3891" s="13">
        <v>2017</v>
      </c>
      <c r="E3891" s="13">
        <v>2017</v>
      </c>
      <c r="F3891" s="13" t="s">
        <v>102</v>
      </c>
      <c r="G3891" s="23">
        <v>48782</v>
      </c>
      <c r="H3891" s="23">
        <v>108347</v>
      </c>
      <c r="I3891" s="45">
        <v>298633</v>
      </c>
      <c r="J3891" s="25">
        <v>0.98408751864743904</v>
      </c>
      <c r="K3891" s="25">
        <v>0.92636579572446553</v>
      </c>
      <c r="L3891" s="25">
        <v>9.0999999999999998E-2</v>
      </c>
      <c r="M3891" s="25">
        <v>4.1300000000000003E-2</v>
      </c>
    </row>
    <row r="3892" spans="1:13">
      <c r="A3892" s="82" t="s">
        <v>152</v>
      </c>
      <c r="B3892" s="13" t="s">
        <v>74</v>
      </c>
      <c r="C3892" s="13" t="s">
        <v>63</v>
      </c>
      <c r="D3892" s="13">
        <v>2017</v>
      </c>
      <c r="E3892" s="13">
        <v>2017</v>
      </c>
      <c r="F3892" s="13" t="s">
        <v>102</v>
      </c>
      <c r="G3892" s="23">
        <v>9671</v>
      </c>
      <c r="H3892" s="23">
        <v>17216</v>
      </c>
      <c r="I3892" s="45">
        <v>60972</v>
      </c>
      <c r="J3892" s="25">
        <v>0.97674418604651159</v>
      </c>
      <c r="K3892" s="25">
        <v>0.97265625</v>
      </c>
      <c r="L3892" s="25">
        <v>0.32300000000000001</v>
      </c>
      <c r="M3892" s="25">
        <v>8.0199999999999994E-2</v>
      </c>
    </row>
    <row r="3893" spans="1:13">
      <c r="A3893" s="82" t="s">
        <v>153</v>
      </c>
      <c r="B3893" s="13" t="s">
        <v>74</v>
      </c>
      <c r="C3893" s="13" t="s">
        <v>63</v>
      </c>
      <c r="D3893" s="13">
        <v>2017</v>
      </c>
      <c r="E3893" s="13">
        <v>2017</v>
      </c>
      <c r="F3893" s="13" t="s">
        <v>102</v>
      </c>
      <c r="G3893" s="23">
        <v>13714</v>
      </c>
      <c r="H3893" s="23">
        <v>26382</v>
      </c>
      <c r="I3893" s="45">
        <v>152055</v>
      </c>
      <c r="J3893" s="25">
        <v>0.97523809523809524</v>
      </c>
      <c r="K3893" s="25">
        <v>0.87687687687687688</v>
      </c>
      <c r="L3893" s="25">
        <v>0.32300000000000001</v>
      </c>
      <c r="M3893" s="25">
        <v>8.0199999999999994E-2</v>
      </c>
    </row>
    <row r="3894" spans="1:13">
      <c r="A3894" s="82" t="s">
        <v>154</v>
      </c>
      <c r="B3894" s="13" t="s">
        <v>74</v>
      </c>
      <c r="C3894" s="13" t="s">
        <v>63</v>
      </c>
      <c r="D3894" s="13">
        <v>2017</v>
      </c>
      <c r="E3894" s="13">
        <v>2017</v>
      </c>
      <c r="F3894" s="13" t="s">
        <v>102</v>
      </c>
      <c r="G3894" s="23">
        <v>18905</v>
      </c>
      <c r="H3894" s="23">
        <v>38800</v>
      </c>
      <c r="I3894" s="45">
        <v>148091</v>
      </c>
      <c r="J3894" s="25">
        <v>0.97524752475247523</v>
      </c>
      <c r="K3894" s="25">
        <v>0.94533762057877813</v>
      </c>
      <c r="L3894" s="25">
        <v>0.32300000000000001</v>
      </c>
      <c r="M3894" s="25">
        <v>8.0199999999999994E-2</v>
      </c>
    </row>
    <row r="3895" spans="1:13">
      <c r="A3895" s="82" t="s">
        <v>155</v>
      </c>
      <c r="B3895" s="13" t="s">
        <v>74</v>
      </c>
      <c r="C3895" s="13" t="s">
        <v>63</v>
      </c>
      <c r="D3895" s="13">
        <v>2017</v>
      </c>
      <c r="E3895" s="13">
        <v>2017</v>
      </c>
      <c r="F3895" s="13" t="s">
        <v>102</v>
      </c>
      <c r="G3895" s="23">
        <v>47569</v>
      </c>
      <c r="H3895" s="23">
        <v>92733</v>
      </c>
      <c r="I3895" s="45">
        <v>433411</v>
      </c>
      <c r="J3895" s="25">
        <v>0.99266951740989617</v>
      </c>
      <c r="K3895" s="25">
        <v>0.98381294964028776</v>
      </c>
      <c r="L3895" s="25">
        <v>0.35699999999999998</v>
      </c>
      <c r="M3895" s="25">
        <v>3.9399999999999998E-2</v>
      </c>
    </row>
    <row r="3896" spans="1:13">
      <c r="A3896" s="82" t="s">
        <v>156</v>
      </c>
      <c r="B3896" s="13" t="s">
        <v>74</v>
      </c>
      <c r="C3896" s="13" t="s">
        <v>63</v>
      </c>
      <c r="D3896" s="13">
        <v>2017</v>
      </c>
      <c r="E3896" s="13">
        <v>2017</v>
      </c>
      <c r="F3896" s="13" t="s">
        <v>102</v>
      </c>
      <c r="G3896" s="23">
        <v>14839</v>
      </c>
      <c r="H3896" s="23">
        <v>26721</v>
      </c>
      <c r="I3896" s="45">
        <v>78922</v>
      </c>
      <c r="J3896" s="25">
        <v>0.97709923664122134</v>
      </c>
      <c r="K3896" s="25">
        <v>0.98268398268398272</v>
      </c>
      <c r="L3896" s="25">
        <v>0.32300000000000001</v>
      </c>
      <c r="M3896" s="25">
        <v>8.0199999999999994E-2</v>
      </c>
    </row>
    <row r="3897" spans="1:13">
      <c r="A3897" s="82" t="s">
        <v>157</v>
      </c>
      <c r="B3897" s="13" t="s">
        <v>75</v>
      </c>
      <c r="C3897" s="13" t="s">
        <v>63</v>
      </c>
      <c r="D3897" s="13">
        <v>2017</v>
      </c>
      <c r="E3897" s="13">
        <v>2017</v>
      </c>
      <c r="F3897" s="13" t="s">
        <v>102</v>
      </c>
      <c r="G3897" s="23">
        <v>12419</v>
      </c>
      <c r="H3897" s="23">
        <v>23195</v>
      </c>
      <c r="I3897" s="45">
        <v>63674</v>
      </c>
      <c r="J3897" s="25">
        <v>0.94415357766143104</v>
      </c>
      <c r="K3897" s="25">
        <v>0.98039215686274506</v>
      </c>
      <c r="L3897" s="25">
        <v>0.32300000000000001</v>
      </c>
      <c r="M3897" s="25">
        <v>8.0199999999999994E-2</v>
      </c>
    </row>
    <row r="3898" spans="1:13">
      <c r="A3898" s="82" t="s">
        <v>158</v>
      </c>
      <c r="B3898" s="13" t="s">
        <v>75</v>
      </c>
      <c r="C3898" s="13" t="s">
        <v>63</v>
      </c>
      <c r="D3898" s="13">
        <v>2017</v>
      </c>
      <c r="E3898" s="13">
        <v>2017</v>
      </c>
      <c r="F3898" s="13" t="s">
        <v>102</v>
      </c>
      <c r="G3898" s="23">
        <v>162</v>
      </c>
      <c r="H3898" s="23">
        <v>266</v>
      </c>
      <c r="I3898" s="45">
        <v>827</v>
      </c>
      <c r="J3898" s="25">
        <v>1</v>
      </c>
      <c r="K3898" s="25">
        <v>1</v>
      </c>
      <c r="L3898" s="25">
        <v>0.32300000000000001</v>
      </c>
      <c r="M3898" s="25">
        <v>8.0199999999999994E-2</v>
      </c>
    </row>
    <row r="3899" spans="1:13">
      <c r="A3899" s="82" t="s">
        <v>159</v>
      </c>
      <c r="B3899" s="13" t="s">
        <v>75</v>
      </c>
      <c r="C3899" s="13" t="s">
        <v>63</v>
      </c>
      <c r="D3899" s="13">
        <v>2017</v>
      </c>
      <c r="E3899" s="13">
        <v>2017</v>
      </c>
      <c r="F3899" s="13" t="s">
        <v>102</v>
      </c>
      <c r="G3899" s="23">
        <v>3116</v>
      </c>
      <c r="H3899" s="23">
        <v>6490</v>
      </c>
      <c r="I3899" s="45">
        <v>19070</v>
      </c>
      <c r="J3899" s="25">
        <v>0.99270072992700731</v>
      </c>
      <c r="K3899" s="25">
        <v>0.88775510204081631</v>
      </c>
      <c r="L3899" s="25">
        <v>0.32300000000000001</v>
      </c>
      <c r="M3899" s="25">
        <v>8.0199999999999994E-2</v>
      </c>
    </row>
    <row r="3900" spans="1:13">
      <c r="A3900" s="82" t="s">
        <v>160</v>
      </c>
      <c r="B3900" s="13" t="s">
        <v>74</v>
      </c>
      <c r="C3900" s="13" t="s">
        <v>63</v>
      </c>
      <c r="D3900" s="13">
        <v>2017</v>
      </c>
      <c r="E3900" s="13">
        <v>2017</v>
      </c>
      <c r="F3900" s="13" t="s">
        <v>102</v>
      </c>
      <c r="G3900" s="23">
        <v>21136</v>
      </c>
      <c r="H3900" s="23">
        <v>39676</v>
      </c>
      <c r="I3900" s="45">
        <v>122467</v>
      </c>
      <c r="J3900" s="25">
        <v>0.96511627906976749</v>
      </c>
      <c r="K3900" s="25">
        <v>0.95890410958904104</v>
      </c>
      <c r="L3900" s="25">
        <v>0.5</v>
      </c>
      <c r="M3900" s="25">
        <v>5.7000000000000002E-3</v>
      </c>
    </row>
    <row r="3901" spans="1:13">
      <c r="A3901" s="82" t="s">
        <v>161</v>
      </c>
      <c r="B3901" s="13" t="s">
        <v>74</v>
      </c>
      <c r="C3901" s="13" t="s">
        <v>63</v>
      </c>
      <c r="D3901" s="13">
        <v>2017</v>
      </c>
      <c r="E3901" s="13">
        <v>2017</v>
      </c>
      <c r="F3901" s="13" t="s">
        <v>102</v>
      </c>
      <c r="G3901" s="23">
        <v>17348</v>
      </c>
      <c r="H3901" s="23">
        <v>30594</v>
      </c>
      <c r="I3901" s="45">
        <v>129065</v>
      </c>
      <c r="J3901" s="25">
        <v>0.9795454545454545</v>
      </c>
      <c r="K3901" s="25">
        <v>0.88508557457212711</v>
      </c>
      <c r="L3901" s="25">
        <v>0.32300000000000001</v>
      </c>
      <c r="M3901" s="25">
        <v>8.0199999999999994E-2</v>
      </c>
    </row>
    <row r="3902" spans="1:13">
      <c r="A3902" s="82" t="s">
        <v>162</v>
      </c>
      <c r="B3902" s="13" t="s">
        <v>75</v>
      </c>
      <c r="C3902" s="13" t="s">
        <v>63</v>
      </c>
      <c r="D3902" s="13">
        <v>2017</v>
      </c>
      <c r="E3902" s="13">
        <v>2017</v>
      </c>
      <c r="F3902" s="13" t="s">
        <v>102</v>
      </c>
      <c r="G3902" s="23">
        <v>39732</v>
      </c>
      <c r="H3902" s="23">
        <v>83137</v>
      </c>
      <c r="I3902" s="45">
        <v>249878</v>
      </c>
      <c r="J3902" s="25">
        <v>0.98712446351931327</v>
      </c>
      <c r="K3902" s="25">
        <v>0.94251901944209637</v>
      </c>
      <c r="L3902" s="25">
        <v>0.55600000000000005</v>
      </c>
      <c r="M3902" s="25">
        <v>4.87E-2</v>
      </c>
    </row>
    <row r="3903" spans="1:13">
      <c r="A3903" s="82" t="s">
        <v>163</v>
      </c>
      <c r="B3903" s="13" t="s">
        <v>75</v>
      </c>
      <c r="C3903" s="13" t="s">
        <v>63</v>
      </c>
      <c r="D3903" s="13">
        <v>2017</v>
      </c>
      <c r="E3903" s="13">
        <v>2017</v>
      </c>
      <c r="F3903" s="13" t="s">
        <v>102</v>
      </c>
      <c r="G3903" s="23">
        <v>5609</v>
      </c>
      <c r="H3903" s="23">
        <v>12819</v>
      </c>
      <c r="I3903" s="45">
        <v>43023</v>
      </c>
      <c r="J3903" s="25">
        <v>0.98469387755102045</v>
      </c>
      <c r="K3903" s="25">
        <v>0.96575342465753422</v>
      </c>
      <c r="L3903" s="25">
        <v>0.32300000000000001</v>
      </c>
      <c r="M3903" s="25">
        <v>8.0199999999999994E-2</v>
      </c>
    </row>
    <row r="3904" spans="1:13">
      <c r="A3904" s="82" t="s">
        <v>164</v>
      </c>
      <c r="B3904" s="13" t="s">
        <v>75</v>
      </c>
      <c r="C3904" s="13" t="s">
        <v>63</v>
      </c>
      <c r="D3904" s="13">
        <v>2017</v>
      </c>
      <c r="E3904" s="13">
        <v>2017</v>
      </c>
      <c r="F3904" s="13" t="s">
        <v>102</v>
      </c>
      <c r="G3904" s="23">
        <v>4341</v>
      </c>
      <c r="H3904" s="23">
        <v>9396</v>
      </c>
      <c r="I3904" s="45">
        <v>27326</v>
      </c>
      <c r="J3904" s="25">
        <v>0.94623655913978499</v>
      </c>
      <c r="K3904" s="25">
        <v>0.93706293706293708</v>
      </c>
      <c r="L3904" s="25">
        <v>0.32300000000000001</v>
      </c>
      <c r="M3904" s="25">
        <v>8.0199999999999994E-2</v>
      </c>
    </row>
    <row r="3905" spans="1:13">
      <c r="A3905" s="82" t="s">
        <v>165</v>
      </c>
      <c r="B3905" s="13" t="s">
        <v>75</v>
      </c>
      <c r="C3905" s="13" t="s">
        <v>63</v>
      </c>
      <c r="D3905" s="13">
        <v>2017</v>
      </c>
      <c r="E3905" s="13">
        <v>2017</v>
      </c>
      <c r="F3905" s="13" t="s">
        <v>102</v>
      </c>
      <c r="G3905" s="23">
        <v>968</v>
      </c>
      <c r="H3905" s="23">
        <v>1716</v>
      </c>
      <c r="I3905" s="45">
        <v>4935</v>
      </c>
      <c r="J3905" s="25">
        <v>0.98113207547169812</v>
      </c>
      <c r="K3905" s="25">
        <v>0.75</v>
      </c>
      <c r="L3905" s="25">
        <v>0.32300000000000001</v>
      </c>
      <c r="M3905" s="25">
        <v>8.0199999999999994E-2</v>
      </c>
    </row>
    <row r="3906" spans="1:13">
      <c r="A3906" s="82" t="s">
        <v>166</v>
      </c>
      <c r="B3906" s="13" t="s">
        <v>74</v>
      </c>
      <c r="C3906" s="13" t="s">
        <v>63</v>
      </c>
      <c r="D3906" s="13">
        <v>2017</v>
      </c>
      <c r="E3906" s="13">
        <v>2017</v>
      </c>
      <c r="F3906" s="13" t="s">
        <v>102</v>
      </c>
      <c r="G3906" s="23">
        <v>51369</v>
      </c>
      <c r="H3906" s="23">
        <v>119304</v>
      </c>
      <c r="I3906" s="45">
        <v>257385</v>
      </c>
      <c r="J3906" s="25">
        <v>0.99053129931614936</v>
      </c>
      <c r="K3906" s="25">
        <v>0.92339261285909713</v>
      </c>
      <c r="L3906" s="25">
        <v>0.38500000000000001</v>
      </c>
      <c r="M3906" s="25">
        <v>4.5699999999999998E-2</v>
      </c>
    </row>
    <row r="3907" spans="1:13">
      <c r="A3907" s="82" t="s">
        <v>167</v>
      </c>
      <c r="B3907" s="13" t="s">
        <v>75</v>
      </c>
      <c r="C3907" s="13" t="s">
        <v>63</v>
      </c>
      <c r="D3907" s="13">
        <v>2017</v>
      </c>
      <c r="E3907" s="13">
        <v>2017</v>
      </c>
      <c r="F3907" s="13" t="s">
        <v>102</v>
      </c>
      <c r="G3907" s="23">
        <v>2921</v>
      </c>
      <c r="H3907" s="23">
        <v>5122</v>
      </c>
      <c r="I3907" s="45">
        <v>14217</v>
      </c>
      <c r="J3907" s="25">
        <v>0.99342105263157898</v>
      </c>
      <c r="K3907" s="25">
        <v>0.91346153846153844</v>
      </c>
      <c r="L3907" s="25">
        <v>0.32300000000000001</v>
      </c>
      <c r="M3907" s="25">
        <v>8.0199999999999994E-2</v>
      </c>
    </row>
    <row r="3908" spans="1:13">
      <c r="A3908" s="82" t="s">
        <v>168</v>
      </c>
      <c r="B3908" s="13" t="s">
        <v>74</v>
      </c>
      <c r="C3908" s="13" t="s">
        <v>63</v>
      </c>
      <c r="D3908" s="13">
        <v>2017</v>
      </c>
      <c r="E3908" s="13">
        <v>2017</v>
      </c>
      <c r="F3908" s="13" t="s">
        <v>102</v>
      </c>
      <c r="G3908" s="23">
        <v>35666</v>
      </c>
      <c r="H3908" s="23">
        <v>70912</v>
      </c>
      <c r="I3908" s="45">
        <v>235529</v>
      </c>
      <c r="J3908" s="25">
        <v>0.99330855018587361</v>
      </c>
      <c r="K3908" s="25">
        <v>0.95959595959595956</v>
      </c>
      <c r="L3908" s="25">
        <v>0.16700000000000001</v>
      </c>
      <c r="M3908" s="25">
        <v>6.5799999999999997E-2</v>
      </c>
    </row>
    <row r="3909" spans="1:13">
      <c r="A3909" s="82" t="s">
        <v>169</v>
      </c>
      <c r="B3909" s="13" t="s">
        <v>74</v>
      </c>
      <c r="C3909" s="13" t="s">
        <v>63</v>
      </c>
      <c r="D3909" s="13">
        <v>2017</v>
      </c>
      <c r="E3909" s="13">
        <v>2017</v>
      </c>
      <c r="F3909" s="13" t="s">
        <v>102</v>
      </c>
      <c r="G3909" s="23">
        <v>10091</v>
      </c>
      <c r="H3909" s="23">
        <v>19311</v>
      </c>
      <c r="I3909" s="45">
        <v>59378</v>
      </c>
      <c r="J3909" s="25">
        <v>0.90238095238095239</v>
      </c>
      <c r="K3909" s="25">
        <v>0.97244094488188981</v>
      </c>
      <c r="L3909" s="25">
        <v>0.32300000000000001</v>
      </c>
      <c r="M3909" s="25">
        <v>8.0199999999999994E-2</v>
      </c>
    </row>
    <row r="3910" spans="1:13">
      <c r="A3910" s="82" t="s">
        <v>170</v>
      </c>
      <c r="B3910" s="13" t="s">
        <v>75</v>
      </c>
      <c r="C3910" s="13" t="s">
        <v>63</v>
      </c>
      <c r="D3910" s="13">
        <v>2017</v>
      </c>
      <c r="E3910" s="13">
        <v>2017</v>
      </c>
      <c r="F3910" s="13" t="s">
        <v>102</v>
      </c>
      <c r="G3910" s="23">
        <v>5951</v>
      </c>
      <c r="H3910" s="23">
        <v>12941</v>
      </c>
      <c r="I3910" s="45">
        <v>32720</v>
      </c>
      <c r="J3910" s="25">
        <v>0.9965397923875432</v>
      </c>
      <c r="K3910" s="25">
        <v>0.95391705069124422</v>
      </c>
      <c r="L3910" s="25">
        <v>0.32300000000000001</v>
      </c>
      <c r="M3910" s="25">
        <v>8.0199999999999994E-2</v>
      </c>
    </row>
    <row r="3911" spans="1:13">
      <c r="A3911" s="48" t="s">
        <v>276</v>
      </c>
      <c r="B3911" s="13" t="s">
        <v>66</v>
      </c>
      <c r="C3911" s="13" t="s">
        <v>184</v>
      </c>
      <c r="D3911" s="13">
        <v>2017</v>
      </c>
      <c r="E3911" s="13">
        <v>2017</v>
      </c>
      <c r="F3911" s="13" t="s">
        <v>102</v>
      </c>
      <c r="G3911" s="110"/>
      <c r="H3911" s="110"/>
      <c r="I3911" s="110"/>
      <c r="J3911" s="111"/>
      <c r="K3911" s="111"/>
      <c r="L3911" s="25">
        <v>0.254</v>
      </c>
      <c r="M3911" s="25">
        <v>5.3999999999999999E-2</v>
      </c>
    </row>
    <row r="3912" spans="1:13">
      <c r="A3912" s="48" t="s">
        <v>171</v>
      </c>
      <c r="B3912" s="13" t="s">
        <v>66</v>
      </c>
      <c r="C3912" s="13" t="s">
        <v>184</v>
      </c>
      <c r="D3912" s="13">
        <v>2017</v>
      </c>
      <c r="E3912" s="13">
        <v>2017</v>
      </c>
      <c r="F3912" s="13" t="s">
        <v>102</v>
      </c>
      <c r="G3912" s="23">
        <v>1983127</v>
      </c>
      <c r="H3912" s="23">
        <v>4093488</v>
      </c>
      <c r="I3912" s="45">
        <f>SUM(I3913:I3970)</f>
        <v>13374019</v>
      </c>
      <c r="J3912" s="25">
        <v>0.98706954158684901</v>
      </c>
      <c r="K3912" s="25">
        <v>0.94277797407620922</v>
      </c>
      <c r="L3912" s="25">
        <v>0.39500000000000002</v>
      </c>
      <c r="M3912" s="25">
        <v>6.4600000000000005E-2</v>
      </c>
    </row>
    <row r="3913" spans="1:13">
      <c r="A3913" s="48" t="s">
        <v>172</v>
      </c>
      <c r="B3913" s="13" t="s">
        <v>74</v>
      </c>
      <c r="C3913" s="13" t="s">
        <v>184</v>
      </c>
      <c r="D3913" s="13">
        <v>2017</v>
      </c>
      <c r="E3913" s="13">
        <v>2017</v>
      </c>
      <c r="F3913" s="13" t="s">
        <v>102</v>
      </c>
      <c r="G3913" s="23">
        <v>57141</v>
      </c>
      <c r="H3913" s="23">
        <v>108000</v>
      </c>
      <c r="I3913" s="45">
        <v>433661</v>
      </c>
      <c r="J3913" s="25" t="s">
        <v>66</v>
      </c>
      <c r="K3913" s="25" t="s">
        <v>66</v>
      </c>
      <c r="L3913" s="25">
        <v>0.44400000000000001</v>
      </c>
      <c r="M3913" s="25">
        <v>3.3500000000000002E-2</v>
      </c>
    </row>
    <row r="3914" spans="1:13">
      <c r="A3914" s="48" t="s">
        <v>173</v>
      </c>
      <c r="B3914" s="13" t="s">
        <v>75</v>
      </c>
      <c r="C3914" s="13" t="s">
        <v>184</v>
      </c>
      <c r="D3914" s="13">
        <v>2017</v>
      </c>
      <c r="E3914" s="13">
        <v>2017</v>
      </c>
      <c r="F3914" s="13" t="s">
        <v>102</v>
      </c>
      <c r="G3914" s="23">
        <v>79</v>
      </c>
      <c r="H3914" s="23">
        <v>139</v>
      </c>
      <c r="I3914" s="45">
        <v>324</v>
      </c>
      <c r="J3914" s="25">
        <v>1</v>
      </c>
      <c r="K3914" s="25">
        <v>1</v>
      </c>
      <c r="L3914" s="25">
        <v>0.318</v>
      </c>
      <c r="M3914" s="25">
        <v>6.4600000000000005E-2</v>
      </c>
    </row>
    <row r="3915" spans="1:13">
      <c r="A3915" s="48" t="s">
        <v>174</v>
      </c>
      <c r="B3915" s="13" t="s">
        <v>75</v>
      </c>
      <c r="C3915" s="13" t="s">
        <v>184</v>
      </c>
      <c r="D3915" s="13">
        <v>2017</v>
      </c>
      <c r="E3915" s="13">
        <v>2017</v>
      </c>
      <c r="F3915" s="13" t="s">
        <v>102</v>
      </c>
      <c r="G3915" s="23">
        <v>1653</v>
      </c>
      <c r="H3915" s="23">
        <v>3006</v>
      </c>
      <c r="I3915" s="45">
        <v>8205</v>
      </c>
      <c r="J3915" s="25">
        <v>0.93506493506493504</v>
      </c>
      <c r="K3915" s="25">
        <v>0.9642857142857143</v>
      </c>
      <c r="L3915" s="25">
        <v>0.318</v>
      </c>
      <c r="M3915" s="25">
        <v>6.4600000000000005E-2</v>
      </c>
    </row>
    <row r="3916" spans="1:13">
      <c r="A3916" s="48" t="s">
        <v>175</v>
      </c>
      <c r="B3916" s="13" t="s">
        <v>75</v>
      </c>
      <c r="C3916" s="13" t="s">
        <v>184</v>
      </c>
      <c r="D3916" s="13">
        <v>2017</v>
      </c>
      <c r="E3916" s="13">
        <v>2017</v>
      </c>
      <c r="F3916" s="13" t="s">
        <v>102</v>
      </c>
      <c r="G3916" s="23">
        <v>16843</v>
      </c>
      <c r="H3916" s="23">
        <v>31147</v>
      </c>
      <c r="I3916" s="45">
        <v>82928</v>
      </c>
      <c r="J3916" s="25">
        <v>0.94086021505376349</v>
      </c>
      <c r="K3916" s="25">
        <v>0.96851851851851856</v>
      </c>
      <c r="L3916" s="25">
        <v>0.318</v>
      </c>
      <c r="M3916" s="25">
        <v>6.4600000000000005E-2</v>
      </c>
    </row>
    <row r="3917" spans="1:13">
      <c r="A3917" s="48" t="s">
        <v>176</v>
      </c>
      <c r="B3917" s="13" t="s">
        <v>75</v>
      </c>
      <c r="C3917" s="13" t="s">
        <v>184</v>
      </c>
      <c r="D3917" s="13">
        <v>2017</v>
      </c>
      <c r="E3917" s="13">
        <v>2017</v>
      </c>
      <c r="F3917" s="13" t="s">
        <v>102</v>
      </c>
      <c r="G3917" s="23">
        <v>2807</v>
      </c>
      <c r="H3917" s="23">
        <v>5046</v>
      </c>
      <c r="I3917" s="45">
        <v>12128</v>
      </c>
      <c r="J3917" s="25">
        <v>1</v>
      </c>
      <c r="K3917" s="25">
        <v>0.93269230769230771</v>
      </c>
      <c r="L3917" s="25">
        <v>0.318</v>
      </c>
      <c r="M3917" s="25">
        <v>6.4600000000000005E-2</v>
      </c>
    </row>
    <row r="3918" spans="1:13">
      <c r="A3918" s="48" t="s">
        <v>177</v>
      </c>
      <c r="B3918" s="13" t="s">
        <v>75</v>
      </c>
      <c r="C3918" s="13" t="s">
        <v>184</v>
      </c>
      <c r="D3918" s="13">
        <v>2017</v>
      </c>
      <c r="E3918" s="13">
        <v>2017</v>
      </c>
      <c r="F3918" s="13" t="s">
        <v>102</v>
      </c>
      <c r="G3918" s="23">
        <v>701</v>
      </c>
      <c r="H3918" s="23">
        <v>1586</v>
      </c>
      <c r="I3918" s="45">
        <v>9084</v>
      </c>
      <c r="J3918" s="25">
        <v>0.95833333333333337</v>
      </c>
      <c r="K3918" s="25">
        <v>0.93333333333333335</v>
      </c>
      <c r="L3918" s="25">
        <v>0.318</v>
      </c>
      <c r="M3918" s="25">
        <v>6.4600000000000005E-2</v>
      </c>
    </row>
    <row r="3919" spans="1:13">
      <c r="A3919" s="48" t="s">
        <v>178</v>
      </c>
      <c r="B3919" s="13" t="s">
        <v>74</v>
      </c>
      <c r="C3919" s="13" t="s">
        <v>184</v>
      </c>
      <c r="D3919" s="13">
        <v>2017</v>
      </c>
      <c r="E3919" s="13">
        <v>2017</v>
      </c>
      <c r="F3919" s="13" t="s">
        <v>102</v>
      </c>
      <c r="G3919" s="23">
        <v>31398</v>
      </c>
      <c r="H3919" s="23">
        <v>62682</v>
      </c>
      <c r="I3919" s="45">
        <v>272161</v>
      </c>
      <c r="J3919" s="25">
        <v>0.98048327137546465</v>
      </c>
      <c r="K3919" s="25">
        <v>0.99198396793587174</v>
      </c>
      <c r="L3919" s="25">
        <v>0.33300000000000002</v>
      </c>
      <c r="M3919" s="25">
        <v>5.8400000000000001E-2</v>
      </c>
    </row>
    <row r="3920" spans="1:13">
      <c r="A3920" s="48" t="s">
        <v>179</v>
      </c>
      <c r="B3920" s="13" t="s">
        <v>75</v>
      </c>
      <c r="C3920" s="13" t="s">
        <v>184</v>
      </c>
      <c r="D3920" s="13">
        <v>2017</v>
      </c>
      <c r="E3920" s="13">
        <v>2017</v>
      </c>
      <c r="F3920" s="13" t="s">
        <v>102</v>
      </c>
      <c r="G3920" s="23">
        <v>2586</v>
      </c>
      <c r="H3920" s="23">
        <v>5313</v>
      </c>
      <c r="I3920" s="45">
        <v>11959</v>
      </c>
      <c r="J3920" s="25">
        <v>1</v>
      </c>
      <c r="K3920" s="25">
        <v>0.95588235294117652</v>
      </c>
      <c r="L3920" s="25">
        <v>0.318</v>
      </c>
      <c r="M3920" s="25">
        <v>6.4600000000000005E-2</v>
      </c>
    </row>
    <row r="3921" spans="1:13">
      <c r="A3921" s="48" t="s">
        <v>180</v>
      </c>
      <c r="B3921" s="13" t="s">
        <v>75</v>
      </c>
      <c r="C3921" s="13" t="s">
        <v>184</v>
      </c>
      <c r="D3921" s="13">
        <v>2017</v>
      </c>
      <c r="E3921" s="13">
        <v>2017</v>
      </c>
      <c r="F3921" s="13" t="s">
        <v>102</v>
      </c>
      <c r="G3921" s="23">
        <v>6914</v>
      </c>
      <c r="H3921" s="23">
        <v>12254</v>
      </c>
      <c r="I3921" s="45">
        <v>39088</v>
      </c>
      <c r="J3921" s="25">
        <v>0.9948320413436692</v>
      </c>
      <c r="K3921" s="25">
        <v>0.98913043478260865</v>
      </c>
      <c r="L3921" s="25">
        <v>0.318</v>
      </c>
      <c r="M3921" s="25">
        <v>6.4600000000000005E-2</v>
      </c>
    </row>
    <row r="3922" spans="1:13">
      <c r="A3922" s="82" t="s">
        <v>122</v>
      </c>
      <c r="B3922" s="13" t="s">
        <v>74</v>
      </c>
      <c r="C3922" s="13" t="s">
        <v>184</v>
      </c>
      <c r="D3922" s="13">
        <v>2017</v>
      </c>
      <c r="E3922" s="13">
        <v>2017</v>
      </c>
      <c r="F3922" s="13" t="s">
        <v>102</v>
      </c>
      <c r="G3922" s="23">
        <v>88492</v>
      </c>
      <c r="H3922" s="23">
        <v>205269</v>
      </c>
      <c r="I3922" s="45">
        <v>493344</v>
      </c>
      <c r="J3922" s="25">
        <v>0.95543731293648149</v>
      </c>
      <c r="K3922" s="25">
        <v>0.967741935483871</v>
      </c>
      <c r="L3922" s="25">
        <v>0.42399999999999999</v>
      </c>
      <c r="M3922" s="25">
        <v>3.5799999999999998E-2</v>
      </c>
    </row>
    <row r="3923" spans="1:13">
      <c r="A3923" s="82" t="s">
        <v>123</v>
      </c>
      <c r="B3923" s="13" t="s">
        <v>75</v>
      </c>
      <c r="C3923" s="13" t="s">
        <v>184</v>
      </c>
      <c r="D3923" s="13">
        <v>2017</v>
      </c>
      <c r="E3923" s="13">
        <v>2017</v>
      </c>
      <c r="F3923" s="13" t="s">
        <v>102</v>
      </c>
      <c r="G3923" s="23">
        <v>1502</v>
      </c>
      <c r="H3923" s="23">
        <v>3424</v>
      </c>
      <c r="I3923" s="45">
        <v>12395</v>
      </c>
      <c r="J3923" s="25">
        <v>0.97872340425531912</v>
      </c>
      <c r="K3923" s="25">
        <v>0.95890410958904104</v>
      </c>
      <c r="L3923" s="25">
        <v>0.318</v>
      </c>
      <c r="M3923" s="25">
        <v>6.4600000000000005E-2</v>
      </c>
    </row>
    <row r="3924" spans="1:13">
      <c r="A3924" s="82" t="s">
        <v>124</v>
      </c>
      <c r="B3924" s="13" t="s">
        <v>75</v>
      </c>
      <c r="C3924" s="13" t="s">
        <v>184</v>
      </c>
      <c r="D3924" s="13">
        <v>2017</v>
      </c>
      <c r="E3924" s="13">
        <v>2017</v>
      </c>
      <c r="F3924" s="13" t="s">
        <v>102</v>
      </c>
      <c r="G3924" s="23">
        <v>12156</v>
      </c>
      <c r="H3924" s="23">
        <v>20524</v>
      </c>
      <c r="I3924" s="45">
        <v>55564</v>
      </c>
      <c r="J3924" s="25">
        <v>0.99642857142857144</v>
      </c>
      <c r="K3924" s="25">
        <v>0.96889952153110048</v>
      </c>
      <c r="L3924" s="25">
        <v>0.318</v>
      </c>
      <c r="M3924" s="25">
        <v>6.4600000000000005E-2</v>
      </c>
    </row>
    <row r="3925" spans="1:13">
      <c r="A3925" s="82" t="s">
        <v>125</v>
      </c>
      <c r="B3925" s="13" t="s">
        <v>75</v>
      </c>
      <c r="C3925" s="13" t="s">
        <v>184</v>
      </c>
      <c r="D3925" s="13">
        <v>2017</v>
      </c>
      <c r="E3925" s="13">
        <v>2017</v>
      </c>
      <c r="F3925" s="13" t="s">
        <v>102</v>
      </c>
      <c r="G3925" s="23">
        <v>17175</v>
      </c>
      <c r="H3925" s="23">
        <v>41625</v>
      </c>
      <c r="I3925" s="45">
        <v>94911</v>
      </c>
      <c r="J3925" s="25">
        <v>0.97573435504469985</v>
      </c>
      <c r="K3925" s="25">
        <v>0.95319148936170217</v>
      </c>
      <c r="L3925" s="25">
        <v>0.318</v>
      </c>
      <c r="M3925" s="25">
        <v>6.4600000000000005E-2</v>
      </c>
    </row>
    <row r="3926" spans="1:13">
      <c r="A3926" s="82" t="s">
        <v>126</v>
      </c>
      <c r="B3926" s="13" t="s">
        <v>75</v>
      </c>
      <c r="C3926" s="13" t="s">
        <v>184</v>
      </c>
      <c r="D3926" s="13">
        <v>2017</v>
      </c>
      <c r="E3926" s="13">
        <v>2017</v>
      </c>
      <c r="F3926" s="13" t="s">
        <v>102</v>
      </c>
      <c r="G3926" s="23">
        <v>1018</v>
      </c>
      <c r="H3926" s="23">
        <v>1942</v>
      </c>
      <c r="I3926" s="45">
        <v>5515</v>
      </c>
      <c r="J3926" s="25">
        <v>1</v>
      </c>
      <c r="K3926" s="25">
        <v>0.78787878787878785</v>
      </c>
      <c r="L3926" s="25">
        <v>0.318</v>
      </c>
      <c r="M3926" s="25">
        <v>6.4600000000000005E-2</v>
      </c>
    </row>
    <row r="3927" spans="1:13">
      <c r="A3927" s="82" t="s">
        <v>127</v>
      </c>
      <c r="B3927" s="13" t="s">
        <v>75</v>
      </c>
      <c r="C3927" s="13" t="s">
        <v>184</v>
      </c>
      <c r="D3927" s="13">
        <v>2017</v>
      </c>
      <c r="E3927" s="13">
        <v>2017</v>
      </c>
      <c r="F3927" s="13" t="s">
        <v>102</v>
      </c>
      <c r="G3927" s="23">
        <v>69012</v>
      </c>
      <c r="H3927" s="23">
        <v>160089</v>
      </c>
      <c r="I3927" s="45">
        <v>415266</v>
      </c>
      <c r="J3927" s="25">
        <v>0.99053452115812912</v>
      </c>
      <c r="K3927" s="25">
        <v>0.93905093600348277</v>
      </c>
      <c r="L3927" s="25">
        <v>0.23499999999999999</v>
      </c>
      <c r="M3927" s="25">
        <v>1.7399999999999999E-2</v>
      </c>
    </row>
    <row r="3928" spans="1:13">
      <c r="A3928" s="82" t="s">
        <v>128</v>
      </c>
      <c r="B3928" s="13" t="s">
        <v>75</v>
      </c>
      <c r="C3928" s="13" t="s">
        <v>184</v>
      </c>
      <c r="D3928" s="13">
        <v>2017</v>
      </c>
      <c r="E3928" s="13">
        <v>2017</v>
      </c>
      <c r="F3928" s="13" t="s">
        <v>102</v>
      </c>
      <c r="G3928" s="23">
        <v>10610</v>
      </c>
      <c r="H3928" s="23">
        <v>23969</v>
      </c>
      <c r="I3928" s="45">
        <v>57594</v>
      </c>
      <c r="J3928" s="25">
        <v>0.99473684210526314</v>
      </c>
      <c r="K3928" s="25">
        <v>0.95419847328244278</v>
      </c>
      <c r="L3928" s="25">
        <v>0.318</v>
      </c>
      <c r="M3928" s="25">
        <v>6.4600000000000005E-2</v>
      </c>
    </row>
    <row r="3929" spans="1:13">
      <c r="A3929" s="82" t="s">
        <v>129</v>
      </c>
      <c r="B3929" s="13" t="s">
        <v>75</v>
      </c>
      <c r="C3929" s="13" t="s">
        <v>184</v>
      </c>
      <c r="D3929" s="13">
        <v>2017</v>
      </c>
      <c r="E3929" s="13">
        <v>2017</v>
      </c>
      <c r="F3929" s="13" t="s">
        <v>102</v>
      </c>
      <c r="G3929" s="23">
        <v>6388</v>
      </c>
      <c r="H3929" s="23">
        <v>11854</v>
      </c>
      <c r="I3929" s="45">
        <v>32703</v>
      </c>
      <c r="J3929" s="25">
        <v>0.92883895131086147</v>
      </c>
      <c r="K3929" s="25">
        <v>0.89204545454545459</v>
      </c>
      <c r="L3929" s="25">
        <v>0.318</v>
      </c>
      <c r="M3929" s="25">
        <v>6.4600000000000005E-2</v>
      </c>
    </row>
    <row r="3930" spans="1:13">
      <c r="A3930" s="82" t="s">
        <v>130</v>
      </c>
      <c r="B3930" s="13" t="s">
        <v>75</v>
      </c>
      <c r="C3930" s="13" t="s">
        <v>184</v>
      </c>
      <c r="D3930" s="13">
        <v>2017</v>
      </c>
      <c r="E3930" s="13">
        <v>2017</v>
      </c>
      <c r="F3930" s="13" t="s">
        <v>102</v>
      </c>
      <c r="G3930" s="23">
        <v>1598</v>
      </c>
      <c r="H3930" s="23">
        <v>3162</v>
      </c>
      <c r="I3930" s="45">
        <v>8061</v>
      </c>
      <c r="J3930" s="25">
        <v>0.85714285714285721</v>
      </c>
      <c r="K3930" s="25">
        <v>0.78873239436619713</v>
      </c>
      <c r="L3930" s="25">
        <v>0.318</v>
      </c>
      <c r="M3930" s="25">
        <v>6.4600000000000005E-2</v>
      </c>
    </row>
    <row r="3931" spans="1:13">
      <c r="A3931" s="82" t="s">
        <v>131</v>
      </c>
      <c r="B3931" s="13" t="s">
        <v>76</v>
      </c>
      <c r="C3931" s="13" t="s">
        <v>184</v>
      </c>
      <c r="D3931" s="13">
        <v>2017</v>
      </c>
      <c r="E3931" s="13">
        <v>2017</v>
      </c>
      <c r="F3931" s="13" t="s">
        <v>102</v>
      </c>
      <c r="G3931" s="23">
        <v>531794</v>
      </c>
      <c r="H3931" s="23">
        <v>1068841</v>
      </c>
      <c r="I3931" s="45">
        <v>3975793</v>
      </c>
      <c r="J3931" s="25">
        <v>0.99107911686701344</v>
      </c>
      <c r="K3931" s="25">
        <v>0.91699902985879056</v>
      </c>
      <c r="L3931" s="25">
        <v>0.46300000000000002</v>
      </c>
      <c r="M3931" s="25">
        <v>0.115</v>
      </c>
    </row>
    <row r="3932" spans="1:13">
      <c r="A3932" s="82" t="s">
        <v>132</v>
      </c>
      <c r="B3932" s="13" t="s">
        <v>75</v>
      </c>
      <c r="C3932" s="13" t="s">
        <v>184</v>
      </c>
      <c r="D3932" s="13">
        <v>2017</v>
      </c>
      <c r="E3932" s="13">
        <v>2017</v>
      </c>
      <c r="F3932" s="13" t="s">
        <v>102</v>
      </c>
      <c r="G3932" s="23">
        <v>11544</v>
      </c>
      <c r="H3932" s="23">
        <v>27982</v>
      </c>
      <c r="I3932" s="45">
        <v>70476</v>
      </c>
      <c r="J3932" s="25">
        <v>0.99485861182519275</v>
      </c>
      <c r="K3932" s="25">
        <v>0.97925311203319498</v>
      </c>
      <c r="L3932" s="25">
        <v>0.318</v>
      </c>
      <c r="M3932" s="25">
        <v>6.4600000000000005E-2</v>
      </c>
    </row>
    <row r="3933" spans="1:13">
      <c r="A3933" s="82" t="s">
        <v>133</v>
      </c>
      <c r="B3933" s="13" t="s">
        <v>75</v>
      </c>
      <c r="C3933" s="13" t="s">
        <v>184</v>
      </c>
      <c r="D3933" s="13">
        <v>2017</v>
      </c>
      <c r="E3933" s="13">
        <v>2017</v>
      </c>
      <c r="F3933" s="13" t="s">
        <v>102</v>
      </c>
      <c r="G3933" s="23">
        <v>5942</v>
      </c>
      <c r="H3933" s="23">
        <v>9819</v>
      </c>
      <c r="I3933" s="45">
        <v>47647</v>
      </c>
      <c r="J3933" s="25">
        <v>0.97445255474452552</v>
      </c>
      <c r="K3933" s="25">
        <v>0.96648044692737434</v>
      </c>
      <c r="L3933" s="25">
        <v>0.318</v>
      </c>
      <c r="M3933" s="25">
        <v>6.4600000000000005E-2</v>
      </c>
    </row>
    <row r="3934" spans="1:13">
      <c r="A3934" s="82" t="s">
        <v>134</v>
      </c>
      <c r="B3934" s="13" t="s">
        <v>75</v>
      </c>
      <c r="C3934" s="13" t="s">
        <v>184</v>
      </c>
      <c r="D3934" s="13">
        <v>2017</v>
      </c>
      <c r="E3934" s="13">
        <v>2017</v>
      </c>
      <c r="F3934" s="13" t="s">
        <v>102</v>
      </c>
      <c r="G3934" s="23">
        <v>1026</v>
      </c>
      <c r="H3934" s="23">
        <v>1835</v>
      </c>
      <c r="I3934" s="45">
        <v>4796</v>
      </c>
      <c r="J3934" s="25">
        <v>0.8</v>
      </c>
      <c r="K3934" s="25">
        <v>0.75862068965517238</v>
      </c>
      <c r="L3934" s="25">
        <v>0.318</v>
      </c>
      <c r="M3934" s="25">
        <v>6.4600000000000005E-2</v>
      </c>
    </row>
    <row r="3935" spans="1:13">
      <c r="A3935" s="82" t="s">
        <v>135</v>
      </c>
      <c r="B3935" s="13" t="s">
        <v>75</v>
      </c>
      <c r="C3935" s="13" t="s">
        <v>184</v>
      </c>
      <c r="D3935" s="13">
        <v>2017</v>
      </c>
      <c r="E3935" s="13">
        <v>2017</v>
      </c>
      <c r="F3935" s="13" t="s">
        <v>102</v>
      </c>
      <c r="G3935" s="23">
        <v>6329</v>
      </c>
      <c r="H3935" s="23">
        <v>11777</v>
      </c>
      <c r="I3935" s="45">
        <v>41512</v>
      </c>
      <c r="J3935" s="25">
        <v>0.94505494505494503</v>
      </c>
      <c r="K3935" s="25">
        <v>0.93725490196078431</v>
      </c>
      <c r="L3935" s="25">
        <v>0.318</v>
      </c>
      <c r="M3935" s="25">
        <v>6.4600000000000005E-2</v>
      </c>
    </row>
    <row r="3936" spans="1:13">
      <c r="A3936" s="82" t="s">
        <v>136</v>
      </c>
      <c r="B3936" s="13" t="s">
        <v>75</v>
      </c>
      <c r="C3936" s="13" t="s">
        <v>184</v>
      </c>
      <c r="D3936" s="13">
        <v>2017</v>
      </c>
      <c r="E3936" s="13">
        <v>2017</v>
      </c>
      <c r="F3936" s="13" t="s">
        <v>102</v>
      </c>
      <c r="G3936" s="23">
        <v>23660</v>
      </c>
      <c r="H3936" s="23">
        <v>54748</v>
      </c>
      <c r="I3936" s="45">
        <v>140318</v>
      </c>
      <c r="J3936" s="25">
        <v>0.99209039548022604</v>
      </c>
      <c r="K3936" s="25">
        <v>0.9839486356340289</v>
      </c>
      <c r="L3936" s="25">
        <v>0</v>
      </c>
      <c r="M3936" s="25">
        <v>3.2199999999999999E-2</v>
      </c>
    </row>
    <row r="3937" spans="1:13">
      <c r="A3937" s="82" t="s">
        <v>137</v>
      </c>
      <c r="B3937" s="13" t="s">
        <v>75</v>
      </c>
      <c r="C3937" s="13" t="s">
        <v>184</v>
      </c>
      <c r="D3937" s="13">
        <v>2017</v>
      </c>
      <c r="E3937" s="13">
        <v>2017</v>
      </c>
      <c r="F3937" s="13" t="s">
        <v>102</v>
      </c>
      <c r="G3937" s="23">
        <v>537</v>
      </c>
      <c r="H3937" s="23">
        <v>1137</v>
      </c>
      <c r="I3937" s="45">
        <v>3176</v>
      </c>
      <c r="J3937" s="25">
        <v>1</v>
      </c>
      <c r="K3937" s="25">
        <v>1</v>
      </c>
      <c r="L3937" s="25">
        <v>0.318</v>
      </c>
      <c r="M3937" s="25">
        <v>6.4600000000000005E-2</v>
      </c>
    </row>
    <row r="3938" spans="1:13">
      <c r="A3938" s="82" t="s">
        <v>138</v>
      </c>
      <c r="B3938" s="13" t="s">
        <v>75</v>
      </c>
      <c r="C3938" s="13" t="s">
        <v>184</v>
      </c>
      <c r="D3938" s="13">
        <v>2017</v>
      </c>
      <c r="E3938" s="13">
        <v>2017</v>
      </c>
      <c r="F3938" s="13" t="s">
        <v>102</v>
      </c>
      <c r="G3938" s="23">
        <v>399</v>
      </c>
      <c r="H3938" s="23">
        <v>679</v>
      </c>
      <c r="I3938" s="45">
        <v>3734</v>
      </c>
      <c r="J3938" s="25">
        <v>0.97872340425531912</v>
      </c>
      <c r="K3938" s="25">
        <v>0.967741935483871</v>
      </c>
      <c r="L3938" s="25">
        <v>0.318</v>
      </c>
      <c r="M3938" s="25">
        <v>6.4600000000000005E-2</v>
      </c>
    </row>
    <row r="3939" spans="1:13">
      <c r="A3939" s="82" t="s">
        <v>139</v>
      </c>
      <c r="B3939" s="13" t="s">
        <v>75</v>
      </c>
      <c r="C3939" s="13" t="s">
        <v>184</v>
      </c>
      <c r="D3939" s="13">
        <v>2017</v>
      </c>
      <c r="E3939" s="13">
        <v>2017</v>
      </c>
      <c r="F3939" s="13" t="s">
        <v>102</v>
      </c>
      <c r="G3939" s="23">
        <v>21073</v>
      </c>
      <c r="H3939" s="23">
        <v>46439</v>
      </c>
      <c r="I3939" s="45">
        <v>186385</v>
      </c>
      <c r="J3939" s="25">
        <v>0.99651162790697678</v>
      </c>
      <c r="K3939" s="25">
        <v>0.95372233400402417</v>
      </c>
      <c r="L3939" s="25">
        <v>0.33300000000000002</v>
      </c>
      <c r="M3939" s="25">
        <v>0.03</v>
      </c>
    </row>
    <row r="3940" spans="1:13">
      <c r="A3940" s="82" t="s">
        <v>140</v>
      </c>
      <c r="B3940" s="13" t="s">
        <v>75</v>
      </c>
      <c r="C3940" s="13" t="s">
        <v>184</v>
      </c>
      <c r="D3940" s="13">
        <v>2017</v>
      </c>
      <c r="E3940" s="13">
        <v>2017</v>
      </c>
      <c r="F3940" s="13" t="s">
        <v>102</v>
      </c>
      <c r="G3940" s="23">
        <v>3222</v>
      </c>
      <c r="H3940" s="23">
        <v>6398</v>
      </c>
      <c r="I3940" s="45">
        <v>32479</v>
      </c>
      <c r="J3940" s="25">
        <v>0.9765625</v>
      </c>
      <c r="K3940" s="25">
        <v>0.95604395604395609</v>
      </c>
      <c r="L3940" s="25">
        <v>0.318</v>
      </c>
      <c r="M3940" s="25">
        <v>6.4600000000000005E-2</v>
      </c>
    </row>
    <row r="3941" spans="1:13">
      <c r="A3941" s="82" t="s">
        <v>141</v>
      </c>
      <c r="B3941" s="13" t="s">
        <v>75</v>
      </c>
      <c r="C3941" s="13" t="s">
        <v>184</v>
      </c>
      <c r="D3941" s="13">
        <v>2017</v>
      </c>
      <c r="E3941" s="13">
        <v>2017</v>
      </c>
      <c r="F3941" s="13" t="s">
        <v>102</v>
      </c>
      <c r="G3941" s="23">
        <v>4148</v>
      </c>
      <c r="H3941" s="23">
        <v>7119</v>
      </c>
      <c r="I3941" s="45">
        <v>25057</v>
      </c>
      <c r="J3941" s="25">
        <v>0.86224489795918369</v>
      </c>
      <c r="K3941" s="25">
        <v>0.85401459854014594</v>
      </c>
      <c r="L3941" s="25">
        <v>0.318</v>
      </c>
      <c r="M3941" s="25">
        <v>6.4600000000000005E-2</v>
      </c>
    </row>
    <row r="3942" spans="1:13">
      <c r="A3942" s="82" t="s">
        <v>142</v>
      </c>
      <c r="B3942" s="13" t="s">
        <v>74</v>
      </c>
      <c r="C3942" s="13" t="s">
        <v>184</v>
      </c>
      <c r="D3942" s="13">
        <v>2017</v>
      </c>
      <c r="E3942" s="13">
        <v>2017</v>
      </c>
      <c r="F3942" s="13" t="s">
        <v>102</v>
      </c>
      <c r="G3942" s="23">
        <v>116037</v>
      </c>
      <c r="H3942" s="23">
        <v>234962</v>
      </c>
      <c r="I3942" s="45">
        <v>895828</v>
      </c>
      <c r="J3942" s="25">
        <v>0.99780482937537418</v>
      </c>
      <c r="K3942" s="25">
        <v>0.99809451219512191</v>
      </c>
      <c r="L3942" s="25">
        <v>0.36799999999999999</v>
      </c>
      <c r="M3942" s="25">
        <v>6.2899999999999998E-2</v>
      </c>
    </row>
    <row r="3943" spans="1:13">
      <c r="A3943" s="82" t="s">
        <v>143</v>
      </c>
      <c r="B3943" s="13" t="s">
        <v>74</v>
      </c>
      <c r="C3943" s="13" t="s">
        <v>184</v>
      </c>
      <c r="D3943" s="13">
        <v>2017</v>
      </c>
      <c r="E3943" s="13">
        <v>2017</v>
      </c>
      <c r="F3943" s="13" t="s">
        <v>102</v>
      </c>
      <c r="G3943" s="23">
        <v>8726</v>
      </c>
      <c r="H3943" s="23">
        <v>16164</v>
      </c>
      <c r="I3943" s="45">
        <v>62504</v>
      </c>
      <c r="J3943" s="25">
        <v>1</v>
      </c>
      <c r="K3943" s="25">
        <v>0.90954773869346739</v>
      </c>
      <c r="L3943" s="25">
        <v>0.318</v>
      </c>
      <c r="M3943" s="25">
        <v>6.4600000000000005E-2</v>
      </c>
    </row>
    <row r="3944" spans="1:13">
      <c r="A3944" s="82" t="s">
        <v>144</v>
      </c>
      <c r="B3944" s="13" t="s">
        <v>75</v>
      </c>
      <c r="C3944" s="13" t="s">
        <v>184</v>
      </c>
      <c r="D3944" s="13">
        <v>2017</v>
      </c>
      <c r="E3944" s="13">
        <v>2017</v>
      </c>
      <c r="F3944" s="13" t="s">
        <v>102</v>
      </c>
      <c r="G3944" s="23">
        <v>1135</v>
      </c>
      <c r="H3944" s="23">
        <v>2071</v>
      </c>
      <c r="I3944" s="45">
        <v>6475</v>
      </c>
      <c r="J3944" s="25">
        <v>0.9285714285714286</v>
      </c>
      <c r="K3944" s="25">
        <v>0.88461538461538458</v>
      </c>
      <c r="L3944" s="25">
        <v>0.318</v>
      </c>
      <c r="M3944" s="25">
        <v>6.4600000000000005E-2</v>
      </c>
    </row>
    <row r="3945" spans="1:13">
      <c r="A3945" s="82" t="s">
        <v>145</v>
      </c>
      <c r="B3945" s="13" t="s">
        <v>75</v>
      </c>
      <c r="C3945" s="13" t="s">
        <v>184</v>
      </c>
      <c r="D3945" s="13">
        <v>2017</v>
      </c>
      <c r="E3945" s="13">
        <v>2017</v>
      </c>
      <c r="F3945" s="13" t="s">
        <v>102</v>
      </c>
      <c r="G3945" s="23">
        <v>122275</v>
      </c>
      <c r="H3945" s="23">
        <v>269873</v>
      </c>
      <c r="I3945" s="45">
        <v>836681</v>
      </c>
      <c r="J3945" s="25">
        <v>0.99610960757780787</v>
      </c>
      <c r="K3945" s="25">
        <v>0.93061128156714656</v>
      </c>
      <c r="L3945" s="25">
        <v>0.34399999999999997</v>
      </c>
      <c r="M3945" s="25">
        <v>4.9500000000000002E-2</v>
      </c>
    </row>
    <row r="3946" spans="1:13">
      <c r="A3946" s="82" t="s">
        <v>146</v>
      </c>
      <c r="B3946" s="13" t="s">
        <v>74</v>
      </c>
      <c r="C3946" s="13" t="s">
        <v>184</v>
      </c>
      <c r="D3946" s="13">
        <v>2017</v>
      </c>
      <c r="E3946" s="13">
        <v>2017</v>
      </c>
      <c r="F3946" s="13" t="s">
        <v>102</v>
      </c>
      <c r="G3946" s="23">
        <v>98582</v>
      </c>
      <c r="H3946" s="23">
        <v>206394</v>
      </c>
      <c r="I3946" s="45">
        <v>554468</v>
      </c>
      <c r="J3946" s="25">
        <v>0.99323671497584543</v>
      </c>
      <c r="K3946" s="25">
        <v>0.99349349349349347</v>
      </c>
      <c r="L3946" s="25">
        <v>0.47099999999999997</v>
      </c>
      <c r="M3946" s="25">
        <v>4.65E-2</v>
      </c>
    </row>
    <row r="3947" spans="1:13">
      <c r="A3947" s="82" t="s">
        <v>147</v>
      </c>
      <c r="B3947" s="13" t="s">
        <v>75</v>
      </c>
      <c r="C3947" s="13" t="s">
        <v>184</v>
      </c>
      <c r="D3947" s="13">
        <v>2017</v>
      </c>
      <c r="E3947" s="13">
        <v>2017</v>
      </c>
      <c r="F3947" s="13" t="s">
        <v>102</v>
      </c>
      <c r="G3947" s="23">
        <v>2244</v>
      </c>
      <c r="H3947" s="23">
        <v>5021</v>
      </c>
      <c r="I3947" s="45">
        <v>18830</v>
      </c>
      <c r="J3947" s="25">
        <v>0.97435897435897434</v>
      </c>
      <c r="K3947" s="25">
        <v>0.98148148148148151</v>
      </c>
      <c r="L3947" s="25">
        <v>0.318</v>
      </c>
      <c r="M3947" s="25">
        <v>6.4600000000000005E-2</v>
      </c>
    </row>
    <row r="3948" spans="1:13">
      <c r="A3948" s="82" t="s">
        <v>148</v>
      </c>
      <c r="B3948" s="13" t="s">
        <v>75</v>
      </c>
      <c r="C3948" s="13" t="s">
        <v>184</v>
      </c>
      <c r="D3948" s="13">
        <v>2017</v>
      </c>
      <c r="E3948" s="13">
        <v>2017</v>
      </c>
      <c r="F3948" s="13" t="s">
        <v>102</v>
      </c>
      <c r="G3948" s="23">
        <v>166694</v>
      </c>
      <c r="H3948" s="23">
        <v>363138</v>
      </c>
      <c r="I3948" s="45">
        <v>884331</v>
      </c>
      <c r="J3948" s="25">
        <v>0.99291439191543729</v>
      </c>
      <c r="K3948" s="25">
        <v>0.95762282627047102</v>
      </c>
      <c r="L3948" s="25">
        <v>0.28599999999999998</v>
      </c>
      <c r="M3948" s="25">
        <v>3.6400000000000002E-2</v>
      </c>
    </row>
    <row r="3949" spans="1:13">
      <c r="A3949" s="82" t="s">
        <v>149</v>
      </c>
      <c r="B3949" s="13" t="s">
        <v>74</v>
      </c>
      <c r="C3949" s="13" t="s">
        <v>184</v>
      </c>
      <c r="D3949" s="13">
        <v>2017</v>
      </c>
      <c r="E3949" s="13">
        <v>2017</v>
      </c>
      <c r="F3949" s="13" t="s">
        <v>102</v>
      </c>
      <c r="G3949" s="23">
        <v>133304</v>
      </c>
      <c r="H3949" s="23">
        <v>267684</v>
      </c>
      <c r="I3949" s="45">
        <v>894693</v>
      </c>
      <c r="J3949" s="25">
        <v>0.98021760633036603</v>
      </c>
      <c r="K3949" s="25">
        <v>0.97419052088221492</v>
      </c>
      <c r="L3949" s="25">
        <v>0.41499999999999998</v>
      </c>
      <c r="M3949" s="25">
        <v>2.7199999999999998E-2</v>
      </c>
    </row>
    <row r="3950" spans="1:13">
      <c r="A3950" s="82" t="s">
        <v>150</v>
      </c>
      <c r="B3950" s="13" t="s">
        <v>74</v>
      </c>
      <c r="C3950" s="13" t="s">
        <v>184</v>
      </c>
      <c r="D3950" s="13">
        <v>2017</v>
      </c>
      <c r="E3950" s="13">
        <v>2017</v>
      </c>
      <c r="F3950" s="13" t="s">
        <v>102</v>
      </c>
      <c r="G3950" s="23">
        <v>34088</v>
      </c>
      <c r="H3950" s="23">
        <v>50807</v>
      </c>
      <c r="I3950" s="45">
        <v>221870</v>
      </c>
      <c r="J3950" s="25">
        <v>0.98164513936097897</v>
      </c>
      <c r="K3950" s="25">
        <v>0.91547464239271781</v>
      </c>
      <c r="L3950" s="25">
        <v>0.3</v>
      </c>
      <c r="M3950" s="25">
        <v>7.4700000000000003E-2</v>
      </c>
    </row>
    <row r="3951" spans="1:13">
      <c r="A3951" s="82" t="s">
        <v>151</v>
      </c>
      <c r="B3951" s="13" t="s">
        <v>75</v>
      </c>
      <c r="C3951" s="13" t="s">
        <v>184</v>
      </c>
      <c r="D3951" s="13">
        <v>2017</v>
      </c>
      <c r="E3951" s="13">
        <v>2017</v>
      </c>
      <c r="F3951" s="13" t="s">
        <v>102</v>
      </c>
      <c r="G3951" s="23">
        <v>48610</v>
      </c>
      <c r="H3951" s="23">
        <v>107840</v>
      </c>
      <c r="I3951" s="45">
        <v>298445</v>
      </c>
      <c r="J3951" s="25">
        <v>0.98104738154613469</v>
      </c>
      <c r="K3951" s="25">
        <v>0.93707354056103109</v>
      </c>
      <c r="L3951" s="25">
        <v>8.3000000000000004E-2</v>
      </c>
      <c r="M3951" s="25">
        <v>3.8100000000000002E-2</v>
      </c>
    </row>
    <row r="3952" spans="1:13">
      <c r="A3952" s="82" t="s">
        <v>152</v>
      </c>
      <c r="B3952" s="13" t="s">
        <v>74</v>
      </c>
      <c r="C3952" s="13" t="s">
        <v>184</v>
      </c>
      <c r="D3952" s="13">
        <v>2017</v>
      </c>
      <c r="E3952" s="13">
        <v>2017</v>
      </c>
      <c r="F3952" s="13" t="s">
        <v>102</v>
      </c>
      <c r="G3952" s="23">
        <v>9608</v>
      </c>
      <c r="H3952" s="23">
        <v>17037</v>
      </c>
      <c r="I3952" s="45">
        <v>60671</v>
      </c>
      <c r="J3952" s="25">
        <v>0.97542997542997545</v>
      </c>
      <c r="K3952" s="25">
        <v>0.99604743083003955</v>
      </c>
      <c r="L3952" s="25">
        <v>0.318</v>
      </c>
      <c r="M3952" s="25">
        <v>6.4600000000000005E-2</v>
      </c>
    </row>
    <row r="3953" spans="1:13">
      <c r="A3953" s="82" t="s">
        <v>153</v>
      </c>
      <c r="B3953" s="13" t="s">
        <v>74</v>
      </c>
      <c r="C3953" s="13" t="s">
        <v>184</v>
      </c>
      <c r="D3953" s="13">
        <v>2017</v>
      </c>
      <c r="E3953" s="13">
        <v>2017</v>
      </c>
      <c r="F3953" s="13" t="s">
        <v>102</v>
      </c>
      <c r="G3953" s="23">
        <v>13636</v>
      </c>
      <c r="H3953" s="23">
        <v>26186</v>
      </c>
      <c r="I3953" s="45">
        <v>151510</v>
      </c>
      <c r="J3953" s="25">
        <v>0.98333333333333328</v>
      </c>
      <c r="K3953" s="25">
        <v>0.87687687687687688</v>
      </c>
      <c r="L3953" s="25">
        <v>0.318</v>
      </c>
      <c r="M3953" s="25">
        <v>6.4600000000000005E-2</v>
      </c>
    </row>
    <row r="3954" spans="1:13">
      <c r="A3954" s="82" t="s">
        <v>154</v>
      </c>
      <c r="B3954" s="13" t="s">
        <v>74</v>
      </c>
      <c r="C3954" s="13" t="s">
        <v>184</v>
      </c>
      <c r="D3954" s="13">
        <v>2017</v>
      </c>
      <c r="E3954" s="13">
        <v>2017</v>
      </c>
      <c r="F3954" s="13" t="s">
        <v>102</v>
      </c>
      <c r="G3954" s="23">
        <v>18503</v>
      </c>
      <c r="H3954" s="23">
        <v>37821</v>
      </c>
      <c r="I3954" s="45">
        <v>147481</v>
      </c>
      <c r="J3954" s="25">
        <v>0.98471337579617835</v>
      </c>
      <c r="K3954" s="25">
        <v>0.93771626297577859</v>
      </c>
      <c r="L3954" s="25">
        <v>0.318</v>
      </c>
      <c r="M3954" s="25">
        <v>6.4600000000000005E-2</v>
      </c>
    </row>
    <row r="3955" spans="1:13">
      <c r="A3955" s="82" t="s">
        <v>155</v>
      </c>
      <c r="B3955" s="13" t="s">
        <v>74</v>
      </c>
      <c r="C3955" s="13" t="s">
        <v>184</v>
      </c>
      <c r="D3955" s="13">
        <v>2017</v>
      </c>
      <c r="E3955" s="13">
        <v>2017</v>
      </c>
      <c r="F3955" s="13" t="s">
        <v>102</v>
      </c>
      <c r="G3955" s="23">
        <v>47284</v>
      </c>
      <c r="H3955" s="23">
        <v>92106</v>
      </c>
      <c r="I3955" s="45">
        <v>430757</v>
      </c>
      <c r="J3955" s="25">
        <v>0.9916666666666667</v>
      </c>
      <c r="K3955" s="25">
        <v>0.98357664233576647</v>
      </c>
      <c r="L3955" s="25">
        <v>0.4</v>
      </c>
      <c r="M3955" s="25">
        <v>4.1700000000000001E-2</v>
      </c>
    </row>
    <row r="3956" spans="1:13">
      <c r="A3956" s="82" t="s">
        <v>156</v>
      </c>
      <c r="B3956" s="13" t="s">
        <v>74</v>
      </c>
      <c r="C3956" s="13" t="s">
        <v>184</v>
      </c>
      <c r="D3956" s="13">
        <v>2017</v>
      </c>
      <c r="E3956" s="13">
        <v>2017</v>
      </c>
      <c r="F3956" s="13" t="s">
        <v>102</v>
      </c>
      <c r="G3956" s="23">
        <v>14653</v>
      </c>
      <c r="H3956" s="23">
        <v>26228</v>
      </c>
      <c r="I3956" s="45">
        <v>78488</v>
      </c>
      <c r="J3956" s="25">
        <v>0.9761336515513126</v>
      </c>
      <c r="K3956" s="25">
        <v>0.98378378378378384</v>
      </c>
      <c r="L3956" s="25">
        <v>0.318</v>
      </c>
      <c r="M3956" s="25">
        <v>6.4600000000000005E-2</v>
      </c>
    </row>
    <row r="3957" spans="1:13">
      <c r="A3957" s="82" t="s">
        <v>157</v>
      </c>
      <c r="B3957" s="13" t="s">
        <v>75</v>
      </c>
      <c r="C3957" s="13" t="s">
        <v>184</v>
      </c>
      <c r="D3957" s="13">
        <v>2017</v>
      </c>
      <c r="E3957" s="13">
        <v>2017</v>
      </c>
      <c r="F3957" s="13" t="s">
        <v>102</v>
      </c>
      <c r="G3957" s="23">
        <v>12457</v>
      </c>
      <c r="H3957" s="23">
        <v>23286</v>
      </c>
      <c r="I3957" s="45">
        <v>63347</v>
      </c>
      <c r="J3957" s="25">
        <v>0.95292207792207795</v>
      </c>
      <c r="K3957" s="25">
        <v>0.97350993377483441</v>
      </c>
      <c r="L3957" s="25">
        <v>0.318</v>
      </c>
      <c r="M3957" s="25">
        <v>6.4600000000000005E-2</v>
      </c>
    </row>
    <row r="3958" spans="1:13">
      <c r="A3958" s="82" t="s">
        <v>158</v>
      </c>
      <c r="B3958" s="13" t="s">
        <v>75</v>
      </c>
      <c r="C3958" s="13" t="s">
        <v>184</v>
      </c>
      <c r="D3958" s="13">
        <v>2017</v>
      </c>
      <c r="E3958" s="13">
        <v>2017</v>
      </c>
      <c r="F3958" s="13" t="s">
        <v>102</v>
      </c>
      <c r="G3958" s="23">
        <v>167</v>
      </c>
      <c r="H3958" s="23">
        <v>275</v>
      </c>
      <c r="I3958" s="45">
        <v>834</v>
      </c>
      <c r="J3958" s="25">
        <v>1</v>
      </c>
      <c r="K3958" s="25">
        <v>1</v>
      </c>
      <c r="L3958" s="25">
        <v>0.318</v>
      </c>
      <c r="M3958" s="25">
        <v>6.4600000000000005E-2</v>
      </c>
    </row>
    <row r="3959" spans="1:13">
      <c r="A3959" s="82" t="s">
        <v>159</v>
      </c>
      <c r="B3959" s="13" t="s">
        <v>75</v>
      </c>
      <c r="C3959" s="13" t="s">
        <v>184</v>
      </c>
      <c r="D3959" s="13">
        <v>2017</v>
      </c>
      <c r="E3959" s="13">
        <v>2017</v>
      </c>
      <c r="F3959" s="13" t="s">
        <v>102</v>
      </c>
      <c r="G3959" s="23">
        <v>3096</v>
      </c>
      <c r="H3959" s="23">
        <v>6406</v>
      </c>
      <c r="I3959" s="45">
        <v>18956</v>
      </c>
      <c r="J3959" s="25">
        <v>0.99173553719008267</v>
      </c>
      <c r="K3959" s="25">
        <v>0.86419753086419748</v>
      </c>
      <c r="L3959" s="25">
        <v>0.318</v>
      </c>
      <c r="M3959" s="25">
        <v>6.4600000000000005E-2</v>
      </c>
    </row>
    <row r="3960" spans="1:13">
      <c r="A3960" s="82" t="s">
        <v>160</v>
      </c>
      <c r="B3960" s="13" t="s">
        <v>74</v>
      </c>
      <c r="C3960" s="13" t="s">
        <v>184</v>
      </c>
      <c r="D3960" s="13">
        <v>2017</v>
      </c>
      <c r="E3960" s="13">
        <v>2017</v>
      </c>
      <c r="F3960" s="13" t="s">
        <v>102</v>
      </c>
      <c r="G3960" s="23">
        <v>21025</v>
      </c>
      <c r="H3960" s="23">
        <v>39458</v>
      </c>
      <c r="I3960" s="45">
        <v>121535</v>
      </c>
      <c r="J3960" s="25">
        <v>0.98358585858585856</v>
      </c>
      <c r="K3960" s="25">
        <v>0.97641509433962259</v>
      </c>
      <c r="L3960" s="25">
        <v>0.5</v>
      </c>
      <c r="M3960" s="25">
        <v>5.0000000000000001E-3</v>
      </c>
    </row>
    <row r="3961" spans="1:13">
      <c r="A3961" s="82" t="s">
        <v>161</v>
      </c>
      <c r="B3961" s="13" t="s">
        <v>74</v>
      </c>
      <c r="C3961" s="13" t="s">
        <v>184</v>
      </c>
      <c r="D3961" s="13">
        <v>2017</v>
      </c>
      <c r="E3961" s="13">
        <v>2017</v>
      </c>
      <c r="F3961" s="13" t="s">
        <v>102</v>
      </c>
      <c r="G3961" s="23">
        <v>17326</v>
      </c>
      <c r="H3961" s="23">
        <v>30450</v>
      </c>
      <c r="I3961" s="45">
        <v>128323</v>
      </c>
      <c r="J3961" s="25">
        <v>0.99141630901287559</v>
      </c>
      <c r="K3961" s="25">
        <v>0.90769230769230769</v>
      </c>
      <c r="L3961" s="25">
        <v>0.318</v>
      </c>
      <c r="M3961" s="25">
        <v>6.4600000000000005E-2</v>
      </c>
    </row>
    <row r="3962" spans="1:13">
      <c r="A3962" s="82" t="s">
        <v>162</v>
      </c>
      <c r="B3962" s="13" t="s">
        <v>75</v>
      </c>
      <c r="C3962" s="13" t="s">
        <v>184</v>
      </c>
      <c r="D3962" s="13">
        <v>2017</v>
      </c>
      <c r="E3962" s="13">
        <v>2017</v>
      </c>
      <c r="F3962" s="13" t="s">
        <v>102</v>
      </c>
      <c r="G3962" s="23">
        <v>39844</v>
      </c>
      <c r="H3962" s="23">
        <v>83142</v>
      </c>
      <c r="I3962" s="45">
        <v>249728</v>
      </c>
      <c r="J3962" s="25">
        <v>0.97940267765190525</v>
      </c>
      <c r="K3962" s="25">
        <v>0.95482388973966315</v>
      </c>
      <c r="L3962" s="25">
        <v>0.55600000000000005</v>
      </c>
      <c r="M3962" s="25">
        <v>4.3200000000000002E-2</v>
      </c>
    </row>
    <row r="3963" spans="1:13">
      <c r="A3963" s="82" t="s">
        <v>163</v>
      </c>
      <c r="B3963" s="13" t="s">
        <v>75</v>
      </c>
      <c r="C3963" s="13" t="s">
        <v>184</v>
      </c>
      <c r="D3963" s="13">
        <v>2017</v>
      </c>
      <c r="E3963" s="13">
        <v>2017</v>
      </c>
      <c r="F3963" s="13" t="s">
        <v>102</v>
      </c>
      <c r="G3963" s="23">
        <v>5558</v>
      </c>
      <c r="H3963" s="23">
        <v>12737</v>
      </c>
      <c r="I3963" s="45">
        <v>42815</v>
      </c>
      <c r="J3963" s="25">
        <v>0.98165137614678899</v>
      </c>
      <c r="K3963" s="25">
        <v>0.90184049079754602</v>
      </c>
      <c r="L3963" s="25">
        <v>0.318</v>
      </c>
      <c r="M3963" s="25">
        <v>6.4600000000000005E-2</v>
      </c>
    </row>
    <row r="3964" spans="1:13">
      <c r="A3964" s="82" t="s">
        <v>164</v>
      </c>
      <c r="B3964" s="13" t="s">
        <v>75</v>
      </c>
      <c r="C3964" s="13" t="s">
        <v>184</v>
      </c>
      <c r="D3964" s="13">
        <v>2017</v>
      </c>
      <c r="E3964" s="13">
        <v>2017</v>
      </c>
      <c r="F3964" s="13" t="s">
        <v>102</v>
      </c>
      <c r="G3964" s="23">
        <v>4319</v>
      </c>
      <c r="H3964" s="23">
        <v>9386</v>
      </c>
      <c r="I3964" s="45">
        <v>27310</v>
      </c>
      <c r="J3964" s="25">
        <v>0.94475138121546964</v>
      </c>
      <c r="K3964" s="25">
        <v>0.94736842105263153</v>
      </c>
      <c r="L3964" s="25">
        <v>0.318</v>
      </c>
      <c r="M3964" s="25">
        <v>6.4600000000000005E-2</v>
      </c>
    </row>
    <row r="3965" spans="1:13">
      <c r="A3965" s="82" t="s">
        <v>165</v>
      </c>
      <c r="B3965" s="13" t="s">
        <v>75</v>
      </c>
      <c r="C3965" s="13" t="s">
        <v>184</v>
      </c>
      <c r="D3965" s="13">
        <v>2017</v>
      </c>
      <c r="E3965" s="13">
        <v>2017</v>
      </c>
      <c r="F3965" s="13" t="s">
        <v>102</v>
      </c>
      <c r="G3965" s="23">
        <v>974</v>
      </c>
      <c r="H3965" s="23">
        <v>1706</v>
      </c>
      <c r="I3965" s="45">
        <v>4830</v>
      </c>
      <c r="J3965" s="25">
        <v>0.92982456140350878</v>
      </c>
      <c r="K3965" s="25">
        <v>0.75609756097560976</v>
      </c>
      <c r="L3965" s="25">
        <v>0.318</v>
      </c>
      <c r="M3965" s="25">
        <v>6.4600000000000005E-2</v>
      </c>
    </row>
    <row r="3966" spans="1:13">
      <c r="A3966" s="82" t="s">
        <v>166</v>
      </c>
      <c r="B3966" s="13" t="s">
        <v>74</v>
      </c>
      <c r="C3966" s="13" t="s">
        <v>184</v>
      </c>
      <c r="D3966" s="13">
        <v>2017</v>
      </c>
      <c r="E3966" s="13">
        <v>2017</v>
      </c>
      <c r="F3966" s="13" t="s">
        <v>102</v>
      </c>
      <c r="G3966" s="23">
        <v>50995</v>
      </c>
      <c r="H3966" s="23">
        <v>118132</v>
      </c>
      <c r="I3966" s="45">
        <v>256802</v>
      </c>
      <c r="J3966" s="25">
        <v>0.99111807732497392</v>
      </c>
      <c r="K3966" s="25">
        <v>0.93571428571428572</v>
      </c>
      <c r="L3966" s="25">
        <v>0.42899999999999999</v>
      </c>
      <c r="M3966" s="25">
        <v>4.2999999999999997E-2</v>
      </c>
    </row>
    <row r="3967" spans="1:13">
      <c r="A3967" s="82" t="s">
        <v>167</v>
      </c>
      <c r="B3967" s="13" t="s">
        <v>75</v>
      </c>
      <c r="C3967" s="13" t="s">
        <v>184</v>
      </c>
      <c r="D3967" s="13">
        <v>2017</v>
      </c>
      <c r="E3967" s="13">
        <v>2017</v>
      </c>
      <c r="F3967" s="13" t="s">
        <v>102</v>
      </c>
      <c r="G3967" s="23">
        <v>2863</v>
      </c>
      <c r="H3967" s="23">
        <v>5039</v>
      </c>
      <c r="I3967" s="45">
        <v>14076</v>
      </c>
      <c r="J3967" s="25">
        <v>0.98347107438016534</v>
      </c>
      <c r="K3967" s="25">
        <v>0.9135802469135802</v>
      </c>
      <c r="L3967" s="25">
        <v>0.318</v>
      </c>
      <c r="M3967" s="25">
        <v>6.4600000000000005E-2</v>
      </c>
    </row>
    <row r="3968" spans="1:13">
      <c r="A3968" s="82" t="s">
        <v>168</v>
      </c>
      <c r="B3968" s="13" t="s">
        <v>74</v>
      </c>
      <c r="C3968" s="13" t="s">
        <v>184</v>
      </c>
      <c r="D3968" s="13">
        <v>2017</v>
      </c>
      <c r="E3968" s="13">
        <v>2017</v>
      </c>
      <c r="F3968" s="13" t="s">
        <v>102</v>
      </c>
      <c r="G3968" s="23">
        <v>35340</v>
      </c>
      <c r="H3968" s="23">
        <v>70075</v>
      </c>
      <c r="I3968" s="45">
        <v>234314</v>
      </c>
      <c r="J3968" s="25">
        <v>0.99146625290923196</v>
      </c>
      <c r="K3968" s="25">
        <v>0.96296296296296291</v>
      </c>
      <c r="L3968" s="25">
        <v>0.154</v>
      </c>
      <c r="M3968" s="25">
        <v>8.9499999999999996E-2</v>
      </c>
    </row>
    <row r="3969" spans="1:13">
      <c r="A3969" s="82" t="s">
        <v>169</v>
      </c>
      <c r="B3969" s="13" t="s">
        <v>74</v>
      </c>
      <c r="C3969" s="13" t="s">
        <v>184</v>
      </c>
      <c r="D3969" s="13">
        <v>2017</v>
      </c>
      <c r="E3969" s="13">
        <v>2017</v>
      </c>
      <c r="F3969" s="13" t="s">
        <v>102</v>
      </c>
      <c r="G3969" s="23">
        <v>10054</v>
      </c>
      <c r="H3969" s="23">
        <v>19272</v>
      </c>
      <c r="I3969" s="45">
        <v>59130</v>
      </c>
      <c r="J3969" s="25">
        <v>0.95414847161572047</v>
      </c>
      <c r="K3969" s="25">
        <v>0.96916299559471364</v>
      </c>
      <c r="L3969" s="25">
        <v>0.318</v>
      </c>
      <c r="M3969" s="25">
        <v>6.4600000000000005E-2</v>
      </c>
    </row>
    <row r="3970" spans="1:13">
      <c r="A3970" s="82" t="s">
        <v>170</v>
      </c>
      <c r="B3970" s="13" t="s">
        <v>75</v>
      </c>
      <c r="C3970" s="13" t="s">
        <v>184</v>
      </c>
      <c r="D3970" s="13">
        <v>2017</v>
      </c>
      <c r="E3970" s="13">
        <v>2017</v>
      </c>
      <c r="F3970" s="13" t="s">
        <v>102</v>
      </c>
      <c r="G3970" s="23">
        <v>5983</v>
      </c>
      <c r="H3970" s="23">
        <v>12987</v>
      </c>
      <c r="I3970" s="45">
        <v>32723</v>
      </c>
      <c r="J3970" s="25">
        <v>1</v>
      </c>
      <c r="K3970" s="25">
        <v>0.97211155378486058</v>
      </c>
      <c r="L3970" s="25">
        <v>0.318</v>
      </c>
      <c r="M3970" s="25">
        <v>6.4600000000000005E-2</v>
      </c>
    </row>
    <row r="3971" spans="1:13">
      <c r="A3971" s="48" t="s">
        <v>276</v>
      </c>
      <c r="B3971" s="13" t="s">
        <v>66</v>
      </c>
      <c r="C3971" s="13" t="s">
        <v>64</v>
      </c>
      <c r="D3971" s="13">
        <v>2017</v>
      </c>
      <c r="E3971" s="13">
        <v>2017</v>
      </c>
      <c r="F3971" s="13" t="s">
        <v>244</v>
      </c>
      <c r="G3971" s="110"/>
      <c r="H3971" s="110"/>
      <c r="I3971" s="110"/>
      <c r="J3971" s="111"/>
      <c r="K3971" s="111"/>
      <c r="L3971" s="25">
        <v>0.254</v>
      </c>
      <c r="M3971" s="25">
        <v>5.3999999999999999E-2</v>
      </c>
    </row>
    <row r="3972" spans="1:13">
      <c r="A3972" s="48" t="s">
        <v>171</v>
      </c>
      <c r="B3972" s="13" t="s">
        <v>66</v>
      </c>
      <c r="C3972" s="13" t="s">
        <v>64</v>
      </c>
      <c r="D3972" s="13">
        <v>2017</v>
      </c>
      <c r="E3972" s="13">
        <v>2017</v>
      </c>
      <c r="F3972" s="13" t="s">
        <v>244</v>
      </c>
      <c r="G3972" s="23">
        <v>1970777</v>
      </c>
      <c r="H3972" s="23">
        <v>4065857</v>
      </c>
      <c r="I3972" s="45">
        <f>SUM(I3973:I4030)</f>
        <v>13332791</v>
      </c>
      <c r="J3972" s="25">
        <v>0.98644102942192935</v>
      </c>
      <c r="K3972" s="25">
        <v>0.93133280786698192</v>
      </c>
      <c r="L3972" s="25">
        <v>0.38500000000000001</v>
      </c>
      <c r="M3972" s="25">
        <v>6.2700000000000006E-2</v>
      </c>
    </row>
    <row r="3973" spans="1:13">
      <c r="A3973" s="48" t="s">
        <v>172</v>
      </c>
      <c r="B3973" s="13" t="s">
        <v>74</v>
      </c>
      <c r="C3973" s="13" t="s">
        <v>64</v>
      </c>
      <c r="D3973" s="13">
        <v>2017</v>
      </c>
      <c r="E3973" s="13">
        <v>2017</v>
      </c>
      <c r="F3973" s="13" t="s">
        <v>244</v>
      </c>
      <c r="G3973" s="23">
        <v>56864</v>
      </c>
      <c r="H3973" s="23">
        <v>107183</v>
      </c>
      <c r="I3973" s="45">
        <v>433021</v>
      </c>
      <c r="J3973" s="25" t="s">
        <v>66</v>
      </c>
      <c r="K3973" s="25" t="s">
        <v>66</v>
      </c>
      <c r="L3973" s="25">
        <v>0.42099999999999999</v>
      </c>
      <c r="M3973" s="25">
        <v>3.3799999999999997E-2</v>
      </c>
    </row>
    <row r="3974" spans="1:13">
      <c r="A3974" s="48" t="s">
        <v>173</v>
      </c>
      <c r="B3974" s="13" t="s">
        <v>75</v>
      </c>
      <c r="C3974" s="13" t="s">
        <v>64</v>
      </c>
      <c r="D3974" s="13">
        <v>2017</v>
      </c>
      <c r="E3974" s="13">
        <v>2017</v>
      </c>
      <c r="F3974" s="13" t="s">
        <v>244</v>
      </c>
      <c r="G3974" s="23">
        <v>76</v>
      </c>
      <c r="H3974" s="23">
        <v>138</v>
      </c>
      <c r="I3974" s="45">
        <v>317</v>
      </c>
      <c r="J3974" s="25">
        <v>1</v>
      </c>
      <c r="K3974" s="25">
        <v>1</v>
      </c>
      <c r="L3974" s="25">
        <v>0.29599999999999999</v>
      </c>
      <c r="M3974" s="25">
        <v>6.3500000000000001E-2</v>
      </c>
    </row>
    <row r="3975" spans="1:13">
      <c r="A3975" s="48" t="s">
        <v>174</v>
      </c>
      <c r="B3975" s="13" t="s">
        <v>75</v>
      </c>
      <c r="C3975" s="13" t="s">
        <v>64</v>
      </c>
      <c r="D3975" s="13">
        <v>2017</v>
      </c>
      <c r="E3975" s="13">
        <v>2017</v>
      </c>
      <c r="F3975" s="13" t="s">
        <v>244</v>
      </c>
      <c r="G3975" s="23">
        <v>1649</v>
      </c>
      <c r="H3975" s="23">
        <v>2999</v>
      </c>
      <c r="I3975" s="45">
        <v>8197</v>
      </c>
      <c r="J3975" s="25">
        <v>0.9438202247191011</v>
      </c>
      <c r="K3975" s="25">
        <v>0.98181818181818181</v>
      </c>
      <c r="L3975" s="25">
        <v>0.29599999999999999</v>
      </c>
      <c r="M3975" s="25">
        <v>6.3500000000000001E-2</v>
      </c>
    </row>
    <row r="3976" spans="1:13">
      <c r="A3976" s="48" t="s">
        <v>175</v>
      </c>
      <c r="B3976" s="13" t="s">
        <v>75</v>
      </c>
      <c r="C3976" s="13" t="s">
        <v>64</v>
      </c>
      <c r="D3976" s="13">
        <v>2017</v>
      </c>
      <c r="E3976" s="13">
        <v>2017</v>
      </c>
      <c r="F3976" s="13" t="s">
        <v>244</v>
      </c>
      <c r="G3976" s="23">
        <v>16651</v>
      </c>
      <c r="H3976" s="23">
        <v>30937</v>
      </c>
      <c r="I3976" s="45">
        <v>82969</v>
      </c>
      <c r="J3976" s="25">
        <v>0.92170329670329676</v>
      </c>
      <c r="K3976" s="25">
        <v>0.95777351247600773</v>
      </c>
      <c r="L3976" s="25">
        <v>0.29599999999999999</v>
      </c>
      <c r="M3976" s="25">
        <v>6.3500000000000001E-2</v>
      </c>
    </row>
    <row r="3977" spans="1:13">
      <c r="A3977" s="48" t="s">
        <v>176</v>
      </c>
      <c r="B3977" s="13" t="s">
        <v>75</v>
      </c>
      <c r="C3977" s="13" t="s">
        <v>64</v>
      </c>
      <c r="D3977" s="13">
        <v>2017</v>
      </c>
      <c r="E3977" s="13">
        <v>2017</v>
      </c>
      <c r="F3977" s="13" t="s">
        <v>244</v>
      </c>
      <c r="G3977" s="23">
        <v>2785</v>
      </c>
      <c r="H3977" s="23">
        <v>4980</v>
      </c>
      <c r="I3977" s="45">
        <v>12062</v>
      </c>
      <c r="J3977" s="25">
        <v>0.96946564885496178</v>
      </c>
      <c r="K3977" s="25">
        <v>0.94047619047619047</v>
      </c>
      <c r="L3977" s="25">
        <v>0.29599999999999999</v>
      </c>
      <c r="M3977" s="25">
        <v>6.3500000000000001E-2</v>
      </c>
    </row>
    <row r="3978" spans="1:13">
      <c r="A3978" s="48" t="s">
        <v>177</v>
      </c>
      <c r="B3978" s="13" t="s">
        <v>75</v>
      </c>
      <c r="C3978" s="13" t="s">
        <v>64</v>
      </c>
      <c r="D3978" s="13">
        <v>2017</v>
      </c>
      <c r="E3978" s="13">
        <v>2017</v>
      </c>
      <c r="F3978" s="13" t="s">
        <v>244</v>
      </c>
      <c r="G3978" s="23">
        <v>687</v>
      </c>
      <c r="H3978" s="23">
        <v>1527</v>
      </c>
      <c r="I3978" s="45">
        <v>9093</v>
      </c>
      <c r="J3978" s="25">
        <v>1</v>
      </c>
      <c r="K3978" s="25">
        <v>1</v>
      </c>
      <c r="L3978" s="25">
        <v>0.29599999999999999</v>
      </c>
      <c r="M3978" s="25">
        <v>6.3500000000000001E-2</v>
      </c>
    </row>
    <row r="3979" spans="1:13">
      <c r="A3979" s="48" t="s">
        <v>178</v>
      </c>
      <c r="B3979" s="13" t="s">
        <v>74</v>
      </c>
      <c r="C3979" s="13" t="s">
        <v>64</v>
      </c>
      <c r="D3979" s="13">
        <v>2017</v>
      </c>
      <c r="E3979" s="13">
        <v>2017</v>
      </c>
      <c r="F3979" s="13" t="s">
        <v>244</v>
      </c>
      <c r="G3979" s="23">
        <v>31242</v>
      </c>
      <c r="H3979" s="23">
        <v>62388</v>
      </c>
      <c r="I3979" s="45">
        <v>271180</v>
      </c>
      <c r="J3979" s="25">
        <v>0.97601668404588116</v>
      </c>
      <c r="K3979" s="25">
        <v>0.97815533980582525</v>
      </c>
      <c r="L3979" s="25">
        <v>0.33300000000000002</v>
      </c>
      <c r="M3979" s="25">
        <v>5.9499999999999997E-2</v>
      </c>
    </row>
    <row r="3980" spans="1:13">
      <c r="A3980" s="48" t="s">
        <v>179</v>
      </c>
      <c r="B3980" s="13" t="s">
        <v>75</v>
      </c>
      <c r="C3980" s="13" t="s">
        <v>64</v>
      </c>
      <c r="D3980" s="13">
        <v>2017</v>
      </c>
      <c r="E3980" s="13">
        <v>2017</v>
      </c>
      <c r="F3980" s="13" t="s">
        <v>244</v>
      </c>
      <c r="G3980" s="23">
        <v>2564</v>
      </c>
      <c r="H3980" s="23">
        <v>5249</v>
      </c>
      <c r="I3980" s="45">
        <v>12019</v>
      </c>
      <c r="J3980" s="25">
        <v>0.98863636363636365</v>
      </c>
      <c r="K3980" s="25">
        <v>0.92537313432835822</v>
      </c>
      <c r="L3980" s="25">
        <v>0.29599999999999999</v>
      </c>
      <c r="M3980" s="25">
        <v>6.3500000000000001E-2</v>
      </c>
    </row>
    <row r="3981" spans="1:13">
      <c r="A3981" s="48" t="s">
        <v>180</v>
      </c>
      <c r="B3981" s="13" t="s">
        <v>75</v>
      </c>
      <c r="C3981" s="13" t="s">
        <v>64</v>
      </c>
      <c r="D3981" s="13">
        <v>2017</v>
      </c>
      <c r="E3981" s="13">
        <v>2017</v>
      </c>
      <c r="F3981" s="13" t="s">
        <v>244</v>
      </c>
      <c r="G3981" s="23">
        <v>6817</v>
      </c>
      <c r="H3981" s="23">
        <v>12046</v>
      </c>
      <c r="I3981" s="45">
        <v>38830</v>
      </c>
      <c r="J3981" s="25">
        <v>0.99680511182108622</v>
      </c>
      <c r="K3981" s="25">
        <v>0.98706896551724133</v>
      </c>
      <c r="L3981" s="25">
        <v>0.29599999999999999</v>
      </c>
      <c r="M3981" s="25">
        <v>6.3500000000000001E-2</v>
      </c>
    </row>
    <row r="3982" spans="1:13">
      <c r="A3982" s="82" t="s">
        <v>122</v>
      </c>
      <c r="B3982" s="13" t="s">
        <v>74</v>
      </c>
      <c r="C3982" s="13" t="s">
        <v>64</v>
      </c>
      <c r="D3982" s="13">
        <v>2017</v>
      </c>
      <c r="E3982" s="13">
        <v>2017</v>
      </c>
      <c r="F3982" s="13" t="s">
        <v>244</v>
      </c>
      <c r="G3982" s="23">
        <v>87986</v>
      </c>
      <c r="H3982" s="23">
        <v>203978</v>
      </c>
      <c r="I3982" s="45">
        <v>491981</v>
      </c>
      <c r="J3982" s="25">
        <v>0.97408829174664102</v>
      </c>
      <c r="K3982" s="25">
        <v>0.94849023090586149</v>
      </c>
      <c r="L3982" s="25">
        <v>0.4</v>
      </c>
      <c r="M3982" s="25">
        <v>3.6700000000000003E-2</v>
      </c>
    </row>
    <row r="3983" spans="1:13">
      <c r="A3983" s="82" t="s">
        <v>123</v>
      </c>
      <c r="B3983" s="13" t="s">
        <v>75</v>
      </c>
      <c r="C3983" s="13" t="s">
        <v>64</v>
      </c>
      <c r="D3983" s="13">
        <v>2017</v>
      </c>
      <c r="E3983" s="13">
        <v>2017</v>
      </c>
      <c r="F3983" s="13" t="s">
        <v>244</v>
      </c>
      <c r="G3983" s="23">
        <v>1469</v>
      </c>
      <c r="H3983" s="23">
        <v>3359</v>
      </c>
      <c r="I3983" s="45">
        <v>12461</v>
      </c>
      <c r="J3983" s="25">
        <v>1</v>
      </c>
      <c r="K3983" s="25">
        <v>0.92105263157894735</v>
      </c>
      <c r="L3983" s="25">
        <v>0.29599999999999999</v>
      </c>
      <c r="M3983" s="25">
        <v>6.3500000000000001E-2</v>
      </c>
    </row>
    <row r="3984" spans="1:13">
      <c r="A3984" s="82" t="s">
        <v>124</v>
      </c>
      <c r="B3984" s="13" t="s">
        <v>75</v>
      </c>
      <c r="C3984" s="13" t="s">
        <v>64</v>
      </c>
      <c r="D3984" s="13">
        <v>2017</v>
      </c>
      <c r="E3984" s="13">
        <v>2017</v>
      </c>
      <c r="F3984" s="13" t="s">
        <v>244</v>
      </c>
      <c r="G3984" s="23">
        <v>12014</v>
      </c>
      <c r="H3984" s="23">
        <v>20316</v>
      </c>
      <c r="I3984" s="45">
        <v>55401</v>
      </c>
      <c r="J3984" s="25">
        <v>0.99293286219081267</v>
      </c>
      <c r="K3984" s="25">
        <v>0.98280098280098283</v>
      </c>
      <c r="L3984" s="25">
        <v>0.29599999999999999</v>
      </c>
      <c r="M3984" s="25">
        <v>6.3500000000000001E-2</v>
      </c>
    </row>
    <row r="3985" spans="1:13">
      <c r="A3985" s="82" t="s">
        <v>125</v>
      </c>
      <c r="B3985" s="13" t="s">
        <v>75</v>
      </c>
      <c r="C3985" s="13" t="s">
        <v>64</v>
      </c>
      <c r="D3985" s="13">
        <v>2017</v>
      </c>
      <c r="E3985" s="13">
        <v>2017</v>
      </c>
      <c r="F3985" s="13" t="s">
        <v>244</v>
      </c>
      <c r="G3985" s="23">
        <v>17191</v>
      </c>
      <c r="H3985" s="23">
        <v>41667</v>
      </c>
      <c r="I3985" s="45">
        <v>94915</v>
      </c>
      <c r="J3985" s="25">
        <v>0.97153465346534651</v>
      </c>
      <c r="K3985" s="25">
        <v>0.94479830148619959</v>
      </c>
      <c r="L3985" s="25">
        <v>0.29599999999999999</v>
      </c>
      <c r="M3985" s="25">
        <v>6.3500000000000001E-2</v>
      </c>
    </row>
    <row r="3986" spans="1:13">
      <c r="A3986" s="82" t="s">
        <v>126</v>
      </c>
      <c r="B3986" s="13" t="s">
        <v>75</v>
      </c>
      <c r="C3986" s="13" t="s">
        <v>64</v>
      </c>
      <c r="D3986" s="13">
        <v>2017</v>
      </c>
      <c r="E3986" s="13">
        <v>2017</v>
      </c>
      <c r="F3986" s="13" t="s">
        <v>244</v>
      </c>
      <c r="G3986" s="23">
        <v>1012</v>
      </c>
      <c r="H3986" s="23">
        <v>1936</v>
      </c>
      <c r="I3986" s="45">
        <v>5505</v>
      </c>
      <c r="J3986" s="25">
        <v>0.98360655737704916</v>
      </c>
      <c r="K3986" s="25">
        <v>0.95652173913043481</v>
      </c>
      <c r="L3986" s="25">
        <v>0.29599999999999999</v>
      </c>
      <c r="M3986" s="25">
        <v>6.3500000000000001E-2</v>
      </c>
    </row>
    <row r="3987" spans="1:13">
      <c r="A3987" s="82" t="s">
        <v>127</v>
      </c>
      <c r="B3987" s="13" t="s">
        <v>75</v>
      </c>
      <c r="C3987" s="13" t="s">
        <v>64</v>
      </c>
      <c r="D3987" s="13">
        <v>2017</v>
      </c>
      <c r="E3987" s="13">
        <v>2017</v>
      </c>
      <c r="F3987" s="13" t="s">
        <v>244</v>
      </c>
      <c r="G3987" s="23">
        <v>68701</v>
      </c>
      <c r="H3987" s="23">
        <v>159585</v>
      </c>
      <c r="I3987" s="45">
        <v>412928</v>
      </c>
      <c r="J3987" s="25">
        <v>0.98810214741729541</v>
      </c>
      <c r="K3987" s="25">
        <v>0.92284085927224901</v>
      </c>
      <c r="L3987" s="25">
        <v>0.222</v>
      </c>
      <c r="M3987" s="25">
        <v>1.6299999999999999E-2</v>
      </c>
    </row>
    <row r="3988" spans="1:13">
      <c r="A3988" s="82" t="s">
        <v>128</v>
      </c>
      <c r="B3988" s="13" t="s">
        <v>75</v>
      </c>
      <c r="C3988" s="13" t="s">
        <v>64</v>
      </c>
      <c r="D3988" s="13">
        <v>2017</v>
      </c>
      <c r="E3988" s="13">
        <v>2017</v>
      </c>
      <c r="F3988" s="13" t="s">
        <v>244</v>
      </c>
      <c r="G3988" s="23">
        <v>10493</v>
      </c>
      <c r="H3988" s="23">
        <v>23734</v>
      </c>
      <c r="I3988" s="45">
        <v>57512</v>
      </c>
      <c r="J3988" s="25">
        <v>1</v>
      </c>
      <c r="K3988" s="25">
        <v>0.93582887700534756</v>
      </c>
      <c r="L3988" s="25">
        <v>0.29599999999999999</v>
      </c>
      <c r="M3988" s="25">
        <v>6.3500000000000001E-2</v>
      </c>
    </row>
    <row r="3989" spans="1:13">
      <c r="A3989" s="82" t="s">
        <v>129</v>
      </c>
      <c r="B3989" s="13" t="s">
        <v>75</v>
      </c>
      <c r="C3989" s="13" t="s">
        <v>64</v>
      </c>
      <c r="D3989" s="13">
        <v>2017</v>
      </c>
      <c r="E3989" s="13">
        <v>2017</v>
      </c>
      <c r="F3989" s="13" t="s">
        <v>244</v>
      </c>
      <c r="G3989" s="23">
        <v>6351</v>
      </c>
      <c r="H3989" s="23">
        <v>11765</v>
      </c>
      <c r="I3989" s="45">
        <v>32733</v>
      </c>
      <c r="J3989" s="25">
        <v>0.93846153846153846</v>
      </c>
      <c r="K3989" s="25">
        <v>0.91764705882352937</v>
      </c>
      <c r="L3989" s="25">
        <v>0.29599999999999999</v>
      </c>
      <c r="M3989" s="25">
        <v>6.3500000000000001E-2</v>
      </c>
    </row>
    <row r="3990" spans="1:13">
      <c r="A3990" s="82" t="s">
        <v>130</v>
      </c>
      <c r="B3990" s="13" t="s">
        <v>75</v>
      </c>
      <c r="C3990" s="13" t="s">
        <v>64</v>
      </c>
      <c r="D3990" s="13">
        <v>2017</v>
      </c>
      <c r="E3990" s="13">
        <v>2017</v>
      </c>
      <c r="F3990" s="13" t="s">
        <v>244</v>
      </c>
      <c r="G3990" s="23">
        <v>1584</v>
      </c>
      <c r="H3990" s="23">
        <v>3164</v>
      </c>
      <c r="I3990" s="45">
        <v>8075</v>
      </c>
      <c r="J3990" s="25">
        <v>0.91891891891891886</v>
      </c>
      <c r="K3990" s="25">
        <v>0.88888888888888884</v>
      </c>
      <c r="L3990" s="25">
        <v>0.29599999999999999</v>
      </c>
      <c r="M3990" s="25">
        <v>6.3500000000000001E-2</v>
      </c>
    </row>
    <row r="3991" spans="1:13">
      <c r="A3991" s="82" t="s">
        <v>131</v>
      </c>
      <c r="B3991" s="13" t="s">
        <v>76</v>
      </c>
      <c r="C3991" s="13" t="s">
        <v>64</v>
      </c>
      <c r="D3991" s="13">
        <v>2017</v>
      </c>
      <c r="E3991" s="13">
        <v>2017</v>
      </c>
      <c r="F3991" s="13" t="s">
        <v>244</v>
      </c>
      <c r="G3991" s="23">
        <v>531015</v>
      </c>
      <c r="H3991" s="23">
        <v>1066219</v>
      </c>
      <c r="I3991" s="45">
        <v>3964005</v>
      </c>
      <c r="J3991" s="25">
        <v>0.99006645438183583</v>
      </c>
      <c r="K3991" s="25">
        <v>0.90822669104204756</v>
      </c>
      <c r="L3991" s="25">
        <v>0.46100000000000002</v>
      </c>
      <c r="M3991" s="25">
        <v>0.113</v>
      </c>
    </row>
    <row r="3992" spans="1:13">
      <c r="A3992" s="82" t="s">
        <v>132</v>
      </c>
      <c r="B3992" s="13" t="s">
        <v>75</v>
      </c>
      <c r="C3992" s="13" t="s">
        <v>64</v>
      </c>
      <c r="D3992" s="13">
        <v>2017</v>
      </c>
      <c r="E3992" s="13">
        <v>2017</v>
      </c>
      <c r="F3992" s="13" t="s">
        <v>244</v>
      </c>
      <c r="G3992" s="23">
        <v>11408</v>
      </c>
      <c r="H3992" s="23">
        <v>27701</v>
      </c>
      <c r="I3992" s="45">
        <v>70277</v>
      </c>
      <c r="J3992" s="25">
        <v>0.99173553719008267</v>
      </c>
      <c r="K3992" s="25">
        <v>0.94117647058823528</v>
      </c>
      <c r="L3992" s="25">
        <v>0.29599999999999999</v>
      </c>
      <c r="M3992" s="25">
        <v>6.3500000000000001E-2</v>
      </c>
    </row>
    <row r="3993" spans="1:13">
      <c r="A3993" s="82" t="s">
        <v>133</v>
      </c>
      <c r="B3993" s="13" t="s">
        <v>75</v>
      </c>
      <c r="C3993" s="13" t="s">
        <v>64</v>
      </c>
      <c r="D3993" s="13">
        <v>2017</v>
      </c>
      <c r="E3993" s="13">
        <v>2017</v>
      </c>
      <c r="F3993" s="13" t="s">
        <v>244</v>
      </c>
      <c r="G3993" s="23">
        <v>5939</v>
      </c>
      <c r="H3993" s="23">
        <v>9844</v>
      </c>
      <c r="I3993" s="45">
        <v>47528</v>
      </c>
      <c r="J3993" s="25">
        <v>0.97945205479452058</v>
      </c>
      <c r="K3993" s="25">
        <v>0.94054054054054059</v>
      </c>
      <c r="L3993" s="25">
        <v>0.29599999999999999</v>
      </c>
      <c r="M3993" s="25">
        <v>6.3500000000000001E-2</v>
      </c>
    </row>
    <row r="3994" spans="1:13">
      <c r="A3994" s="82" t="s">
        <v>134</v>
      </c>
      <c r="B3994" s="13" t="s">
        <v>75</v>
      </c>
      <c r="C3994" s="13" t="s">
        <v>64</v>
      </c>
      <c r="D3994" s="13">
        <v>2017</v>
      </c>
      <c r="E3994" s="13">
        <v>2017</v>
      </c>
      <c r="F3994" s="13" t="s">
        <v>244</v>
      </c>
      <c r="G3994" s="23">
        <v>1014</v>
      </c>
      <c r="H3994" s="23">
        <v>1826</v>
      </c>
      <c r="I3994" s="45">
        <v>4842</v>
      </c>
      <c r="J3994" s="25">
        <v>0.8666666666666667</v>
      </c>
      <c r="K3994" s="25">
        <v>0.81081081081081086</v>
      </c>
      <c r="L3994" s="25">
        <v>0.29599999999999999</v>
      </c>
      <c r="M3994" s="25">
        <v>6.3500000000000001E-2</v>
      </c>
    </row>
    <row r="3995" spans="1:13">
      <c r="A3995" s="82" t="s">
        <v>135</v>
      </c>
      <c r="B3995" s="13" t="s">
        <v>75</v>
      </c>
      <c r="C3995" s="13" t="s">
        <v>64</v>
      </c>
      <c r="D3995" s="13">
        <v>2017</v>
      </c>
      <c r="E3995" s="13">
        <v>2017</v>
      </c>
      <c r="F3995" s="13" t="s">
        <v>244</v>
      </c>
      <c r="G3995" s="23">
        <v>6260</v>
      </c>
      <c r="H3995" s="23">
        <v>11716</v>
      </c>
      <c r="I3995" s="45">
        <v>41538</v>
      </c>
      <c r="J3995" s="25">
        <v>0.96276595744680848</v>
      </c>
      <c r="K3995" s="25">
        <v>0.92996108949416345</v>
      </c>
      <c r="L3995" s="25">
        <v>0.29599999999999999</v>
      </c>
      <c r="M3995" s="25">
        <v>6.3500000000000001E-2</v>
      </c>
    </row>
    <row r="3996" spans="1:13">
      <c r="A3996" s="82" t="s">
        <v>136</v>
      </c>
      <c r="B3996" s="13" t="s">
        <v>75</v>
      </c>
      <c r="C3996" s="13" t="s">
        <v>64</v>
      </c>
      <c r="D3996" s="13">
        <v>2017</v>
      </c>
      <c r="E3996" s="13">
        <v>2017</v>
      </c>
      <c r="F3996" s="13" t="s">
        <v>244</v>
      </c>
      <c r="G3996" s="23">
        <v>23507</v>
      </c>
      <c r="H3996" s="23">
        <v>54447</v>
      </c>
      <c r="I3996" s="45">
        <v>139939</v>
      </c>
      <c r="J3996" s="25">
        <v>0.98083427282976321</v>
      </c>
      <c r="K3996" s="25">
        <v>0.97936507936507933</v>
      </c>
      <c r="L3996" s="25">
        <v>0</v>
      </c>
      <c r="M3996" s="25">
        <v>3.3700000000000001E-2</v>
      </c>
    </row>
    <row r="3997" spans="1:13">
      <c r="A3997" s="82" t="s">
        <v>137</v>
      </c>
      <c r="B3997" s="13" t="s">
        <v>75</v>
      </c>
      <c r="C3997" s="13" t="s">
        <v>64</v>
      </c>
      <c r="D3997" s="13">
        <v>2017</v>
      </c>
      <c r="E3997" s="13">
        <v>2017</v>
      </c>
      <c r="F3997" s="13" t="s">
        <v>244</v>
      </c>
      <c r="G3997" s="23">
        <v>540</v>
      </c>
      <c r="H3997" s="23">
        <v>1152</v>
      </c>
      <c r="I3997" s="45">
        <v>3192</v>
      </c>
      <c r="J3997" s="25">
        <v>0.96551724137931039</v>
      </c>
      <c r="K3997" s="25">
        <v>0.95652173913043481</v>
      </c>
      <c r="L3997" s="25">
        <v>0.29599999999999999</v>
      </c>
      <c r="M3997" s="25">
        <v>6.3500000000000001E-2</v>
      </c>
    </row>
    <row r="3998" spans="1:13">
      <c r="A3998" s="82" t="s">
        <v>138</v>
      </c>
      <c r="B3998" s="13" t="s">
        <v>75</v>
      </c>
      <c r="C3998" s="13" t="s">
        <v>64</v>
      </c>
      <c r="D3998" s="13">
        <v>2017</v>
      </c>
      <c r="E3998" s="13">
        <v>2017</v>
      </c>
      <c r="F3998" s="13" t="s">
        <v>244</v>
      </c>
      <c r="G3998" s="23">
        <v>393</v>
      </c>
      <c r="H3998" s="23">
        <v>676</v>
      </c>
      <c r="I3998" s="45">
        <v>3743</v>
      </c>
      <c r="J3998" s="25">
        <v>1</v>
      </c>
      <c r="K3998" s="25">
        <v>1</v>
      </c>
      <c r="L3998" s="25">
        <v>0.29599999999999999</v>
      </c>
      <c r="M3998" s="25">
        <v>6.3500000000000001E-2</v>
      </c>
    </row>
    <row r="3999" spans="1:13">
      <c r="A3999" s="82" t="s">
        <v>139</v>
      </c>
      <c r="B3999" s="13" t="s">
        <v>75</v>
      </c>
      <c r="C3999" s="13" t="s">
        <v>64</v>
      </c>
      <c r="D3999" s="13">
        <v>2017</v>
      </c>
      <c r="E3999" s="13">
        <v>2017</v>
      </c>
      <c r="F3999" s="13" t="s">
        <v>244</v>
      </c>
      <c r="G3999" s="23">
        <v>20137</v>
      </c>
      <c r="H3999" s="23">
        <v>43982</v>
      </c>
      <c r="I3999" s="45">
        <v>186228</v>
      </c>
      <c r="J3999" s="25">
        <v>0.99519230769230771</v>
      </c>
      <c r="K3999" s="25">
        <v>0.96146044624746452</v>
      </c>
      <c r="L3999" s="25">
        <v>0.33300000000000002</v>
      </c>
      <c r="M3999" s="25">
        <v>2.98E-2</v>
      </c>
    </row>
    <row r="4000" spans="1:13">
      <c r="A4000" s="82" t="s">
        <v>140</v>
      </c>
      <c r="B4000" s="13" t="s">
        <v>75</v>
      </c>
      <c r="C4000" s="13" t="s">
        <v>64</v>
      </c>
      <c r="D4000" s="13">
        <v>2017</v>
      </c>
      <c r="E4000" s="13">
        <v>2017</v>
      </c>
      <c r="F4000" s="13" t="s">
        <v>244</v>
      </c>
      <c r="G4000" s="23">
        <v>3123</v>
      </c>
      <c r="H4000" s="23">
        <v>6168</v>
      </c>
      <c r="I4000" s="45">
        <v>32310</v>
      </c>
      <c r="J4000" s="25">
        <v>0.96116504854368934</v>
      </c>
      <c r="K4000" s="25">
        <v>0.93421052631578949</v>
      </c>
      <c r="L4000" s="25">
        <v>0.29599999999999999</v>
      </c>
      <c r="M4000" s="25">
        <v>6.3500000000000001E-2</v>
      </c>
    </row>
    <row r="4001" spans="1:13">
      <c r="A4001" s="82" t="s">
        <v>141</v>
      </c>
      <c r="B4001" s="13" t="s">
        <v>75</v>
      </c>
      <c r="C4001" s="13" t="s">
        <v>64</v>
      </c>
      <c r="D4001" s="13">
        <v>2017</v>
      </c>
      <c r="E4001" s="13">
        <v>2017</v>
      </c>
      <c r="F4001" s="13" t="s">
        <v>244</v>
      </c>
      <c r="G4001" s="23">
        <v>4111</v>
      </c>
      <c r="H4001" s="23">
        <v>7099</v>
      </c>
      <c r="I4001" s="45">
        <v>25123</v>
      </c>
      <c r="J4001" s="25">
        <v>0.86602870813397126</v>
      </c>
      <c r="K4001" s="25">
        <v>0.86792452830188682</v>
      </c>
      <c r="L4001" s="25">
        <v>0.29599999999999999</v>
      </c>
      <c r="M4001" s="25">
        <v>6.3500000000000001E-2</v>
      </c>
    </row>
    <row r="4002" spans="1:13">
      <c r="A4002" s="82" t="s">
        <v>142</v>
      </c>
      <c r="B4002" s="13" t="s">
        <v>74</v>
      </c>
      <c r="C4002" s="13" t="s">
        <v>64</v>
      </c>
      <c r="D4002" s="13">
        <v>2017</v>
      </c>
      <c r="E4002" s="13">
        <v>2017</v>
      </c>
      <c r="F4002" s="13" t="s">
        <v>244</v>
      </c>
      <c r="G4002" s="23">
        <v>115149</v>
      </c>
      <c r="H4002" s="23">
        <v>233056</v>
      </c>
      <c r="I4002" s="45">
        <v>893729</v>
      </c>
      <c r="J4002" s="25">
        <v>0.99607329842931935</v>
      </c>
      <c r="K4002" s="25">
        <v>0.99780509218612823</v>
      </c>
      <c r="L4002" s="25">
        <v>0.35</v>
      </c>
      <c r="M4002" s="25">
        <v>6.3799999999999996E-2</v>
      </c>
    </row>
    <row r="4003" spans="1:13">
      <c r="A4003" s="82" t="s">
        <v>143</v>
      </c>
      <c r="B4003" s="13" t="s">
        <v>74</v>
      </c>
      <c r="C4003" s="13" t="s">
        <v>64</v>
      </c>
      <c r="D4003" s="13">
        <v>2017</v>
      </c>
      <c r="E4003" s="13">
        <v>2017</v>
      </c>
      <c r="F4003" s="13" t="s">
        <v>244</v>
      </c>
      <c r="G4003" s="23">
        <v>8684</v>
      </c>
      <c r="H4003" s="23">
        <v>16142</v>
      </c>
      <c r="I4003" s="45">
        <v>62032</v>
      </c>
      <c r="J4003" s="25">
        <v>1</v>
      </c>
      <c r="K4003" s="25">
        <v>0.9285714285714286</v>
      </c>
      <c r="L4003" s="25">
        <v>0.29599999999999999</v>
      </c>
      <c r="M4003" s="25">
        <v>6.3500000000000001E-2</v>
      </c>
    </row>
    <row r="4004" spans="1:13">
      <c r="A4004" s="82" t="s">
        <v>144</v>
      </c>
      <c r="B4004" s="13" t="s">
        <v>75</v>
      </c>
      <c r="C4004" s="13" t="s">
        <v>64</v>
      </c>
      <c r="D4004" s="13">
        <v>2017</v>
      </c>
      <c r="E4004" s="13">
        <v>2017</v>
      </c>
      <c r="F4004" s="13" t="s">
        <v>244</v>
      </c>
      <c r="G4004" s="23">
        <v>1108</v>
      </c>
      <c r="H4004" s="23">
        <v>1950</v>
      </c>
      <c r="I4004" s="45">
        <v>6492</v>
      </c>
      <c r="J4004" s="25">
        <v>1</v>
      </c>
      <c r="K4004" s="25">
        <v>0.83333333333333337</v>
      </c>
      <c r="L4004" s="25">
        <v>0.29599999999999999</v>
      </c>
      <c r="M4004" s="25">
        <v>6.3500000000000001E-2</v>
      </c>
    </row>
    <row r="4005" spans="1:13">
      <c r="A4005" s="82" t="s">
        <v>145</v>
      </c>
      <c r="B4005" s="13" t="s">
        <v>75</v>
      </c>
      <c r="C4005" s="13" t="s">
        <v>64</v>
      </c>
      <c r="D4005" s="13">
        <v>2017</v>
      </c>
      <c r="E4005" s="13">
        <v>2017</v>
      </c>
      <c r="F4005" s="13" t="s">
        <v>244</v>
      </c>
      <c r="G4005" s="23">
        <v>121753</v>
      </c>
      <c r="H4005" s="23">
        <v>268703</v>
      </c>
      <c r="I4005" s="45">
        <v>835392</v>
      </c>
      <c r="J4005" s="25">
        <v>0.9942117807286347</v>
      </c>
      <c r="K4005" s="25">
        <v>0.91702228544333808</v>
      </c>
      <c r="L4005" s="25">
        <v>0.32400000000000001</v>
      </c>
      <c r="M4005" s="25">
        <v>5.04E-2</v>
      </c>
    </row>
    <row r="4006" spans="1:13">
      <c r="A4006" s="82" t="s">
        <v>146</v>
      </c>
      <c r="B4006" s="13" t="s">
        <v>74</v>
      </c>
      <c r="C4006" s="13" t="s">
        <v>64</v>
      </c>
      <c r="D4006" s="13">
        <v>2017</v>
      </c>
      <c r="E4006" s="13">
        <v>2017</v>
      </c>
      <c r="F4006" s="13" t="s">
        <v>244</v>
      </c>
      <c r="G4006" s="23">
        <v>97997</v>
      </c>
      <c r="H4006" s="23">
        <v>204946</v>
      </c>
      <c r="I4006" s="45">
        <v>550283</v>
      </c>
      <c r="J4006" s="25">
        <v>0.99522292993630568</v>
      </c>
      <c r="K4006" s="25">
        <v>0.99180327868852458</v>
      </c>
      <c r="L4006" s="25">
        <v>0.47199999999999998</v>
      </c>
      <c r="M4006" s="25">
        <v>4.2599999999999999E-2</v>
      </c>
    </row>
    <row r="4007" spans="1:13">
      <c r="A4007" s="82" t="s">
        <v>147</v>
      </c>
      <c r="B4007" s="13" t="s">
        <v>75</v>
      </c>
      <c r="C4007" s="13" t="s">
        <v>64</v>
      </c>
      <c r="D4007" s="13">
        <v>2017</v>
      </c>
      <c r="E4007" s="13">
        <v>2017</v>
      </c>
      <c r="F4007" s="13" t="s">
        <v>244</v>
      </c>
      <c r="G4007" s="23">
        <v>2180</v>
      </c>
      <c r="H4007" s="23">
        <v>4853</v>
      </c>
      <c r="I4007" s="45">
        <v>18696</v>
      </c>
      <c r="J4007" s="25">
        <v>1</v>
      </c>
      <c r="K4007" s="25">
        <v>0.97499999999999998</v>
      </c>
      <c r="L4007" s="25">
        <v>0.29599999999999999</v>
      </c>
      <c r="M4007" s="25">
        <v>6.3500000000000001E-2</v>
      </c>
    </row>
    <row r="4008" spans="1:13">
      <c r="A4008" s="82" t="s">
        <v>148</v>
      </c>
      <c r="B4008" s="13" t="s">
        <v>75</v>
      </c>
      <c r="C4008" s="13" t="s">
        <v>64</v>
      </c>
      <c r="D4008" s="13">
        <v>2017</v>
      </c>
      <c r="E4008" s="13">
        <v>2017</v>
      </c>
      <c r="F4008" s="13" t="s">
        <v>244</v>
      </c>
      <c r="G4008" s="23">
        <v>165609</v>
      </c>
      <c r="H4008" s="23">
        <v>361132</v>
      </c>
      <c r="I4008" s="45">
        <v>882182</v>
      </c>
      <c r="J4008" s="25">
        <v>0.99234507897934388</v>
      </c>
      <c r="K4008" s="25">
        <v>0.93748899454129253</v>
      </c>
      <c r="L4008" s="25">
        <v>0.27300000000000002</v>
      </c>
      <c r="M4008" s="25">
        <v>3.7100000000000001E-2</v>
      </c>
    </row>
    <row r="4009" spans="1:13">
      <c r="A4009" s="82" t="s">
        <v>149</v>
      </c>
      <c r="B4009" s="13" t="s">
        <v>74</v>
      </c>
      <c r="C4009" s="13" t="s">
        <v>64</v>
      </c>
      <c r="D4009" s="13">
        <v>2017</v>
      </c>
      <c r="E4009" s="13">
        <v>2017</v>
      </c>
      <c r="F4009" s="13" t="s">
        <v>244</v>
      </c>
      <c r="G4009" s="23">
        <v>132680</v>
      </c>
      <c r="H4009" s="23">
        <v>266491</v>
      </c>
      <c r="I4009" s="45">
        <v>893229</v>
      </c>
      <c r="J4009" s="25">
        <v>0.97605200136845705</v>
      </c>
      <c r="K4009" s="25">
        <v>0.95559425337396608</v>
      </c>
      <c r="L4009" s="25">
        <v>0.41099999999999998</v>
      </c>
      <c r="M4009" s="25">
        <v>2.81E-2</v>
      </c>
    </row>
    <row r="4010" spans="1:13">
      <c r="A4010" s="82" t="s">
        <v>150</v>
      </c>
      <c r="B4010" s="13" t="s">
        <v>74</v>
      </c>
      <c r="C4010" s="13" t="s">
        <v>64</v>
      </c>
      <c r="D4010" s="13">
        <v>2017</v>
      </c>
      <c r="E4010" s="13">
        <v>2017</v>
      </c>
      <c r="F4010" s="13" t="s">
        <v>244</v>
      </c>
      <c r="G4010" s="23">
        <v>34008</v>
      </c>
      <c r="H4010" s="23">
        <v>50759</v>
      </c>
      <c r="I4010" s="45">
        <v>221431</v>
      </c>
      <c r="J4010" s="25">
        <v>0.99129852744310576</v>
      </c>
      <c r="K4010" s="25">
        <v>0.89503546099290776</v>
      </c>
      <c r="L4010" s="25">
        <v>0.3</v>
      </c>
      <c r="M4010" s="25">
        <v>8.0199999999999994E-2</v>
      </c>
    </row>
    <row r="4011" spans="1:13">
      <c r="A4011" s="82" t="s">
        <v>151</v>
      </c>
      <c r="B4011" s="13" t="s">
        <v>75</v>
      </c>
      <c r="C4011" s="13" t="s">
        <v>64</v>
      </c>
      <c r="D4011" s="13">
        <v>2017</v>
      </c>
      <c r="E4011" s="13">
        <v>2017</v>
      </c>
      <c r="F4011" s="13" t="s">
        <v>244</v>
      </c>
      <c r="G4011" s="23">
        <v>48123</v>
      </c>
      <c r="H4011" s="23">
        <v>106642</v>
      </c>
      <c r="I4011" s="45">
        <v>298546</v>
      </c>
      <c r="J4011" s="25">
        <v>0.98465608465608467</v>
      </c>
      <c r="K4011" s="25">
        <v>0.90307328605200943</v>
      </c>
      <c r="L4011" s="25">
        <v>7.6999999999999999E-2</v>
      </c>
      <c r="M4011" s="25">
        <v>3.8600000000000002E-2</v>
      </c>
    </row>
    <row r="4012" spans="1:13">
      <c r="A4012" s="82" t="s">
        <v>152</v>
      </c>
      <c r="B4012" s="13" t="s">
        <v>74</v>
      </c>
      <c r="C4012" s="13" t="s">
        <v>64</v>
      </c>
      <c r="D4012" s="13">
        <v>2017</v>
      </c>
      <c r="E4012" s="13">
        <v>2017</v>
      </c>
      <c r="F4012" s="13" t="s">
        <v>244</v>
      </c>
      <c r="G4012" s="23">
        <v>9485</v>
      </c>
      <c r="H4012" s="23">
        <v>16840</v>
      </c>
      <c r="I4012" s="45">
        <v>60209</v>
      </c>
      <c r="J4012" s="25">
        <v>0.99162011173184361</v>
      </c>
      <c r="K4012" s="25">
        <v>0.97499999999999998</v>
      </c>
      <c r="L4012" s="25">
        <v>0.29599999999999999</v>
      </c>
      <c r="M4012" s="25">
        <v>6.3500000000000001E-2</v>
      </c>
    </row>
    <row r="4013" spans="1:13">
      <c r="A4013" s="82" t="s">
        <v>153</v>
      </c>
      <c r="B4013" s="13" t="s">
        <v>74</v>
      </c>
      <c r="C4013" s="13" t="s">
        <v>64</v>
      </c>
      <c r="D4013" s="13">
        <v>2017</v>
      </c>
      <c r="E4013" s="13">
        <v>2017</v>
      </c>
      <c r="F4013" s="13" t="s">
        <v>244</v>
      </c>
      <c r="G4013" s="23">
        <v>13512</v>
      </c>
      <c r="H4013" s="23">
        <v>25954</v>
      </c>
      <c r="I4013" s="45">
        <v>150607</v>
      </c>
      <c r="J4013" s="25">
        <v>0.97556008146639517</v>
      </c>
      <c r="K4013" s="25">
        <v>0.87687687687687688</v>
      </c>
      <c r="L4013" s="25">
        <v>0.29599999999999999</v>
      </c>
      <c r="M4013" s="25">
        <v>6.3500000000000001E-2</v>
      </c>
    </row>
    <row r="4014" spans="1:13">
      <c r="A4014" s="82" t="s">
        <v>154</v>
      </c>
      <c r="B4014" s="13" t="s">
        <v>74</v>
      </c>
      <c r="C4014" s="13" t="s">
        <v>64</v>
      </c>
      <c r="D4014" s="13">
        <v>2017</v>
      </c>
      <c r="E4014" s="13">
        <v>2017</v>
      </c>
      <c r="F4014" s="13" t="s">
        <v>244</v>
      </c>
      <c r="G4014" s="23">
        <v>18150</v>
      </c>
      <c r="H4014" s="23">
        <v>36933</v>
      </c>
      <c r="I4014" s="45">
        <v>147410</v>
      </c>
      <c r="J4014" s="25">
        <v>0.98153034300791553</v>
      </c>
      <c r="K4014" s="25">
        <v>0.91275167785234901</v>
      </c>
      <c r="L4014" s="25">
        <v>0.29599999999999999</v>
      </c>
      <c r="M4014" s="25">
        <v>6.3500000000000001E-2</v>
      </c>
    </row>
    <row r="4015" spans="1:13">
      <c r="A4015" s="82" t="s">
        <v>155</v>
      </c>
      <c r="B4015" s="13" t="s">
        <v>74</v>
      </c>
      <c r="C4015" s="13" t="s">
        <v>64</v>
      </c>
      <c r="D4015" s="13">
        <v>2017</v>
      </c>
      <c r="E4015" s="13">
        <v>2017</v>
      </c>
      <c r="F4015" s="13" t="s">
        <v>244</v>
      </c>
      <c r="G4015" s="23">
        <v>46568</v>
      </c>
      <c r="H4015" s="23">
        <v>90705</v>
      </c>
      <c r="I4015" s="45">
        <v>424250</v>
      </c>
      <c r="J4015" s="25">
        <v>0.9905977165883143</v>
      </c>
      <c r="K4015" s="25">
        <v>0.984375</v>
      </c>
      <c r="L4015" s="25">
        <v>0.4</v>
      </c>
      <c r="M4015" s="25">
        <v>4.2700000000000002E-2</v>
      </c>
    </row>
    <row r="4016" spans="1:13">
      <c r="A4016" s="82" t="s">
        <v>156</v>
      </c>
      <c r="B4016" s="13" t="s">
        <v>74</v>
      </c>
      <c r="C4016" s="13" t="s">
        <v>64</v>
      </c>
      <c r="D4016" s="13">
        <v>2017</v>
      </c>
      <c r="E4016" s="13">
        <v>2017</v>
      </c>
      <c r="F4016" s="13" t="s">
        <v>244</v>
      </c>
      <c r="G4016" s="23">
        <v>14252</v>
      </c>
      <c r="H4016" s="23">
        <v>25362</v>
      </c>
      <c r="I4016" s="45">
        <v>78054</v>
      </c>
      <c r="J4016" s="25">
        <v>0.97783251231527091</v>
      </c>
      <c r="K4016" s="25">
        <v>0.98378378378378384</v>
      </c>
      <c r="L4016" s="25">
        <v>0.29599999999999999</v>
      </c>
      <c r="M4016" s="25">
        <v>6.3500000000000001E-2</v>
      </c>
    </row>
    <row r="4017" spans="1:13">
      <c r="A4017" s="82" t="s">
        <v>157</v>
      </c>
      <c r="B4017" s="13" t="s">
        <v>75</v>
      </c>
      <c r="C4017" s="13" t="s">
        <v>64</v>
      </c>
      <c r="D4017" s="13">
        <v>2017</v>
      </c>
      <c r="E4017" s="13">
        <v>2017</v>
      </c>
      <c r="F4017" s="13" t="s">
        <v>244</v>
      </c>
      <c r="G4017" s="23">
        <v>12332</v>
      </c>
      <c r="H4017" s="23">
        <v>23135</v>
      </c>
      <c r="I4017" s="45">
        <v>63132</v>
      </c>
      <c r="J4017" s="25">
        <v>0.94138543516873885</v>
      </c>
      <c r="K4017" s="25">
        <v>0.95750000000000002</v>
      </c>
      <c r="L4017" s="25">
        <v>0.29599999999999999</v>
      </c>
      <c r="M4017" s="25">
        <v>6.3500000000000001E-2</v>
      </c>
    </row>
    <row r="4018" spans="1:13">
      <c r="A4018" s="82" t="s">
        <v>158</v>
      </c>
      <c r="B4018" s="13" t="s">
        <v>75</v>
      </c>
      <c r="C4018" s="13" t="s">
        <v>64</v>
      </c>
      <c r="D4018" s="13">
        <v>2017</v>
      </c>
      <c r="E4018" s="13">
        <v>2017</v>
      </c>
      <c r="F4018" s="13" t="s">
        <v>244</v>
      </c>
      <c r="G4018" s="23">
        <v>155</v>
      </c>
      <c r="H4018" s="23">
        <v>259</v>
      </c>
      <c r="I4018" s="45">
        <v>850</v>
      </c>
      <c r="J4018" s="25">
        <v>0.875</v>
      </c>
      <c r="K4018" s="25">
        <v>1</v>
      </c>
      <c r="L4018" s="25">
        <v>0.29599999999999999</v>
      </c>
      <c r="M4018" s="25">
        <v>6.3500000000000001E-2</v>
      </c>
    </row>
    <row r="4019" spans="1:13">
      <c r="A4019" s="82" t="s">
        <v>159</v>
      </c>
      <c r="B4019" s="13" t="s">
        <v>75</v>
      </c>
      <c r="C4019" s="13" t="s">
        <v>64</v>
      </c>
      <c r="D4019" s="13">
        <v>2017</v>
      </c>
      <c r="E4019" s="13">
        <v>2017</v>
      </c>
      <c r="F4019" s="13" t="s">
        <v>244</v>
      </c>
      <c r="G4019" s="23">
        <v>3071</v>
      </c>
      <c r="H4019" s="23">
        <v>6325</v>
      </c>
      <c r="I4019" s="45">
        <v>18931</v>
      </c>
      <c r="J4019" s="25">
        <v>0.99065420560747663</v>
      </c>
      <c r="K4019" s="25">
        <v>0.81927710843373491</v>
      </c>
      <c r="L4019" s="25">
        <v>0.29599999999999999</v>
      </c>
      <c r="M4019" s="25">
        <v>6.3500000000000001E-2</v>
      </c>
    </row>
    <row r="4020" spans="1:13">
      <c r="A4020" s="82" t="s">
        <v>160</v>
      </c>
      <c r="B4020" s="13" t="s">
        <v>74</v>
      </c>
      <c r="C4020" s="13" t="s">
        <v>64</v>
      </c>
      <c r="D4020" s="13">
        <v>2017</v>
      </c>
      <c r="E4020" s="13">
        <v>2017</v>
      </c>
      <c r="F4020" s="13" t="s">
        <v>244</v>
      </c>
      <c r="G4020" s="23">
        <v>20918</v>
      </c>
      <c r="H4020" s="23">
        <v>39289</v>
      </c>
      <c r="I4020" s="45">
        <v>120833</v>
      </c>
      <c r="J4020" s="25">
        <v>0.97564276048714482</v>
      </c>
      <c r="K4020" s="25">
        <v>0.97862232779097391</v>
      </c>
      <c r="L4020" s="25">
        <v>0.5</v>
      </c>
      <c r="M4020" s="25">
        <v>5.1999999999999998E-3</v>
      </c>
    </row>
    <row r="4021" spans="1:13">
      <c r="A4021" s="82" t="s">
        <v>161</v>
      </c>
      <c r="B4021" s="13" t="s">
        <v>74</v>
      </c>
      <c r="C4021" s="13" t="s">
        <v>64</v>
      </c>
      <c r="D4021" s="13">
        <v>2017</v>
      </c>
      <c r="E4021" s="13">
        <v>2017</v>
      </c>
      <c r="F4021" s="13" t="s">
        <v>244</v>
      </c>
      <c r="G4021" s="23">
        <v>17114</v>
      </c>
      <c r="H4021" s="23">
        <v>30018</v>
      </c>
      <c r="I4021" s="45">
        <v>127731</v>
      </c>
      <c r="J4021" s="25">
        <v>0.98815165876777256</v>
      </c>
      <c r="K4021" s="25">
        <v>0.92583732057416268</v>
      </c>
      <c r="L4021" s="25">
        <v>0.29599999999999999</v>
      </c>
      <c r="M4021" s="25">
        <v>6.3500000000000001E-2</v>
      </c>
    </row>
    <row r="4022" spans="1:13">
      <c r="A4022" s="82" t="s">
        <v>162</v>
      </c>
      <c r="B4022" s="13" t="s">
        <v>75</v>
      </c>
      <c r="C4022" s="13" t="s">
        <v>64</v>
      </c>
      <c r="D4022" s="13">
        <v>2017</v>
      </c>
      <c r="E4022" s="13">
        <v>2017</v>
      </c>
      <c r="F4022" s="13" t="s">
        <v>244</v>
      </c>
      <c r="G4022" s="23">
        <v>39640</v>
      </c>
      <c r="H4022" s="23">
        <v>82629</v>
      </c>
      <c r="I4022" s="45">
        <v>250094</v>
      </c>
      <c r="J4022" s="25">
        <v>0.98466780238500851</v>
      </c>
      <c r="K4022" s="25">
        <v>0.95292207792207795</v>
      </c>
      <c r="L4022" s="25">
        <v>0.55600000000000005</v>
      </c>
      <c r="M4022" s="25">
        <v>4.1700000000000001E-2</v>
      </c>
    </row>
    <row r="4023" spans="1:13">
      <c r="A4023" s="82" t="s">
        <v>163</v>
      </c>
      <c r="B4023" s="13" t="s">
        <v>75</v>
      </c>
      <c r="C4023" s="13" t="s">
        <v>64</v>
      </c>
      <c r="D4023" s="13">
        <v>2017</v>
      </c>
      <c r="E4023" s="13">
        <v>2017</v>
      </c>
      <c r="F4023" s="13" t="s">
        <v>244</v>
      </c>
      <c r="G4023" s="23">
        <v>5452</v>
      </c>
      <c r="H4023" s="23">
        <v>12529</v>
      </c>
      <c r="I4023" s="45">
        <v>42493</v>
      </c>
      <c r="J4023" s="25">
        <v>0.989247311827957</v>
      </c>
      <c r="K4023" s="25">
        <v>0.92253521126760563</v>
      </c>
      <c r="L4023" s="25">
        <v>0.29599999999999999</v>
      </c>
      <c r="M4023" s="25">
        <v>6.3500000000000001E-2</v>
      </c>
    </row>
    <row r="4024" spans="1:13">
      <c r="A4024" s="82" t="s">
        <v>164</v>
      </c>
      <c r="B4024" s="13" t="s">
        <v>75</v>
      </c>
      <c r="C4024" s="13" t="s">
        <v>64</v>
      </c>
      <c r="D4024" s="13">
        <v>2017</v>
      </c>
      <c r="E4024" s="13">
        <v>2017</v>
      </c>
      <c r="F4024" s="13" t="s">
        <v>244</v>
      </c>
      <c r="G4024" s="23">
        <v>4269</v>
      </c>
      <c r="H4024" s="23">
        <v>9227</v>
      </c>
      <c r="I4024" s="45">
        <v>27150</v>
      </c>
      <c r="J4024" s="25">
        <v>0.91836734693877553</v>
      </c>
      <c r="K4024" s="25">
        <v>0.95774647887323938</v>
      </c>
      <c r="L4024" s="25">
        <v>0.29599999999999999</v>
      </c>
      <c r="M4024" s="25">
        <v>6.3500000000000001E-2</v>
      </c>
    </row>
    <row r="4025" spans="1:13">
      <c r="A4025" s="82" t="s">
        <v>165</v>
      </c>
      <c r="B4025" s="13" t="s">
        <v>75</v>
      </c>
      <c r="C4025" s="13" t="s">
        <v>64</v>
      </c>
      <c r="D4025" s="13">
        <v>2017</v>
      </c>
      <c r="E4025" s="13">
        <v>2017</v>
      </c>
      <c r="F4025" s="13" t="s">
        <v>244</v>
      </c>
      <c r="G4025" s="23">
        <v>937</v>
      </c>
      <c r="H4025" s="23">
        <v>1645</v>
      </c>
      <c r="I4025" s="45">
        <v>4825</v>
      </c>
      <c r="J4025" s="25">
        <v>0.95</v>
      </c>
      <c r="K4025" s="25">
        <v>0.6071428571428571</v>
      </c>
      <c r="L4025" s="25">
        <v>0.29599999999999999</v>
      </c>
      <c r="M4025" s="25">
        <v>6.3500000000000001E-2</v>
      </c>
    </row>
    <row r="4026" spans="1:13">
      <c r="A4026" s="82" t="s">
        <v>166</v>
      </c>
      <c r="B4026" s="13" t="s">
        <v>74</v>
      </c>
      <c r="C4026" s="13" t="s">
        <v>64</v>
      </c>
      <c r="D4026" s="13">
        <v>2017</v>
      </c>
      <c r="E4026" s="13">
        <v>2017</v>
      </c>
      <c r="F4026" s="13" t="s">
        <v>244</v>
      </c>
      <c r="G4026" s="23">
        <v>50612</v>
      </c>
      <c r="H4026" s="23">
        <v>117038</v>
      </c>
      <c r="I4026" s="45">
        <v>257136</v>
      </c>
      <c r="J4026" s="25">
        <v>0.98274932614555255</v>
      </c>
      <c r="K4026" s="25">
        <v>0.92019950124688277</v>
      </c>
      <c r="L4026" s="25">
        <v>0.4</v>
      </c>
      <c r="M4026" s="25">
        <v>3.9600000000000003E-2</v>
      </c>
    </row>
    <row r="4027" spans="1:13">
      <c r="A4027" s="82" t="s">
        <v>167</v>
      </c>
      <c r="B4027" s="13" t="s">
        <v>75</v>
      </c>
      <c r="C4027" s="13" t="s">
        <v>64</v>
      </c>
      <c r="D4027" s="13">
        <v>2017</v>
      </c>
      <c r="E4027" s="13">
        <v>2017</v>
      </c>
      <c r="F4027" s="13" t="s">
        <v>244</v>
      </c>
      <c r="G4027" s="23">
        <v>2807</v>
      </c>
      <c r="H4027" s="23">
        <v>4955</v>
      </c>
      <c r="I4027" s="45">
        <v>14032</v>
      </c>
      <c r="J4027" s="25">
        <v>0.97478991596638653</v>
      </c>
      <c r="K4027" s="25">
        <v>0.96</v>
      </c>
      <c r="L4027" s="25">
        <v>0.29599999999999999</v>
      </c>
      <c r="M4027" s="25">
        <v>6.3500000000000001E-2</v>
      </c>
    </row>
    <row r="4028" spans="1:13">
      <c r="A4028" s="82" t="s">
        <v>168</v>
      </c>
      <c r="B4028" s="13" t="s">
        <v>74</v>
      </c>
      <c r="C4028" s="13" t="s">
        <v>64</v>
      </c>
      <c r="D4028" s="13">
        <v>2017</v>
      </c>
      <c r="E4028" s="13">
        <v>2017</v>
      </c>
      <c r="F4028" s="13" t="s">
        <v>244</v>
      </c>
      <c r="G4028" s="23">
        <v>34711</v>
      </c>
      <c r="H4028" s="23">
        <v>68560</v>
      </c>
      <c r="I4028" s="45">
        <v>233360</v>
      </c>
      <c r="J4028" s="25">
        <v>0.98535394629780304</v>
      </c>
      <c r="K4028" s="25">
        <v>0.96626506024096381</v>
      </c>
      <c r="L4028" s="25">
        <v>0.14299999999999999</v>
      </c>
      <c r="M4028" s="25">
        <v>7.3099999999999998E-2</v>
      </c>
    </row>
    <row r="4029" spans="1:13">
      <c r="A4029" s="82" t="s">
        <v>169</v>
      </c>
      <c r="B4029" s="13" t="s">
        <v>74</v>
      </c>
      <c r="C4029" s="13" t="s">
        <v>64</v>
      </c>
      <c r="D4029" s="13">
        <v>2017</v>
      </c>
      <c r="E4029" s="13">
        <v>2017</v>
      </c>
      <c r="F4029" s="13" t="s">
        <v>244</v>
      </c>
      <c r="G4029" s="23">
        <v>9887</v>
      </c>
      <c r="H4029" s="23">
        <v>18924</v>
      </c>
      <c r="I4029" s="45">
        <v>58987</v>
      </c>
      <c r="J4029" s="25">
        <v>0.94871794871794868</v>
      </c>
      <c r="K4029" s="25">
        <v>0.9375</v>
      </c>
      <c r="L4029" s="25">
        <v>0.29599999999999999</v>
      </c>
      <c r="M4029" s="25">
        <v>6.3500000000000001E-2</v>
      </c>
    </row>
    <row r="4030" spans="1:13">
      <c r="A4030" s="82" t="s">
        <v>170</v>
      </c>
      <c r="B4030" s="13" t="s">
        <v>75</v>
      </c>
      <c r="C4030" s="13" t="s">
        <v>64</v>
      </c>
      <c r="D4030" s="13">
        <v>2017</v>
      </c>
      <c r="E4030" s="13">
        <v>2017</v>
      </c>
      <c r="F4030" s="13" t="s">
        <v>244</v>
      </c>
      <c r="G4030" s="23">
        <v>6031</v>
      </c>
      <c r="H4030" s="23">
        <v>13075</v>
      </c>
      <c r="I4030" s="45">
        <v>32771</v>
      </c>
      <c r="J4030" s="25">
        <v>0.99691358024691357</v>
      </c>
      <c r="K4030" s="25">
        <v>0.9543568464730291</v>
      </c>
      <c r="L4030" s="25">
        <v>0.29599999999999999</v>
      </c>
      <c r="M4030" s="25">
        <v>6.3500000000000001E-2</v>
      </c>
    </row>
    <row r="4031" spans="1:13">
      <c r="A4031" s="48" t="s">
        <v>276</v>
      </c>
      <c r="B4031" s="13" t="s">
        <v>66</v>
      </c>
      <c r="C4031" s="13" t="s">
        <v>185</v>
      </c>
      <c r="D4031" s="13">
        <v>2017</v>
      </c>
      <c r="E4031" s="13">
        <v>2017</v>
      </c>
      <c r="F4031" s="13" t="s">
        <v>244</v>
      </c>
      <c r="G4031" s="110"/>
      <c r="H4031" s="110"/>
      <c r="I4031" s="110"/>
      <c r="J4031" s="111"/>
      <c r="K4031" s="111"/>
      <c r="L4031" s="25">
        <v>0.254</v>
      </c>
      <c r="M4031" s="25">
        <v>5.3999999999999999E-2</v>
      </c>
    </row>
    <row r="4032" spans="1:13">
      <c r="A4032" s="48" t="s">
        <v>171</v>
      </c>
      <c r="B4032" s="13" t="s">
        <v>66</v>
      </c>
      <c r="C4032" s="13" t="s">
        <v>185</v>
      </c>
      <c r="D4032" s="13">
        <v>2017</v>
      </c>
      <c r="E4032" s="13">
        <v>2017</v>
      </c>
      <c r="F4032" s="13" t="s">
        <v>244</v>
      </c>
      <c r="G4032" s="23">
        <v>1985432</v>
      </c>
      <c r="H4032" s="23">
        <v>4085865</v>
      </c>
      <c r="I4032" s="103">
        <v>13358391</v>
      </c>
      <c r="J4032" s="25">
        <v>0.9841604048755046</v>
      </c>
      <c r="K4032" s="25">
        <v>0.93026985001133822</v>
      </c>
      <c r="L4032" s="25">
        <v>0.39100000000000001</v>
      </c>
      <c r="M4032" s="25">
        <v>6.1899999999999997E-2</v>
      </c>
    </row>
    <row r="4033" spans="1:13">
      <c r="A4033" s="48" t="s">
        <v>172</v>
      </c>
      <c r="B4033" s="13" t="s">
        <v>74</v>
      </c>
      <c r="C4033" s="13" t="s">
        <v>185</v>
      </c>
      <c r="D4033" s="13">
        <v>2017</v>
      </c>
      <c r="E4033" s="13">
        <v>2017</v>
      </c>
      <c r="F4033" s="13" t="s">
        <v>244</v>
      </c>
      <c r="G4033" s="23">
        <v>57382</v>
      </c>
      <c r="H4033" s="23">
        <v>107694</v>
      </c>
      <c r="I4033" s="103">
        <v>436371</v>
      </c>
      <c r="J4033" s="25" t="s">
        <v>66</v>
      </c>
      <c r="K4033" s="25" t="s">
        <v>66</v>
      </c>
      <c r="L4033" s="25">
        <v>0.45</v>
      </c>
      <c r="M4033" s="25">
        <v>3.1E-2</v>
      </c>
    </row>
    <row r="4034" spans="1:13">
      <c r="A4034" s="48" t="s">
        <v>173</v>
      </c>
      <c r="B4034" s="13" t="s">
        <v>75</v>
      </c>
      <c r="C4034" s="13" t="s">
        <v>185</v>
      </c>
      <c r="D4034" s="13">
        <v>2017</v>
      </c>
      <c r="E4034" s="13">
        <v>2017</v>
      </c>
      <c r="F4034" s="13" t="s">
        <v>244</v>
      </c>
      <c r="G4034" s="23">
        <v>78</v>
      </c>
      <c r="H4034" s="23">
        <v>137</v>
      </c>
      <c r="I4034" s="103">
        <v>323</v>
      </c>
      <c r="J4034" s="25">
        <v>1</v>
      </c>
      <c r="K4034" s="25">
        <v>0.66666666666666663</v>
      </c>
      <c r="L4034" s="25">
        <v>0.29499999999999998</v>
      </c>
      <c r="M4034" s="25">
        <v>8.4599999999999995E-2</v>
      </c>
    </row>
    <row r="4035" spans="1:13">
      <c r="A4035" s="48" t="s">
        <v>174</v>
      </c>
      <c r="B4035" s="13" t="s">
        <v>75</v>
      </c>
      <c r="C4035" s="13" t="s">
        <v>185</v>
      </c>
      <c r="D4035" s="13">
        <v>2017</v>
      </c>
      <c r="E4035" s="13">
        <v>2017</v>
      </c>
      <c r="F4035" s="13" t="s">
        <v>244</v>
      </c>
      <c r="G4035" s="23">
        <v>1666</v>
      </c>
      <c r="H4035" s="23">
        <v>3013</v>
      </c>
      <c r="I4035" s="103">
        <v>8206</v>
      </c>
      <c r="J4035" s="25">
        <v>1</v>
      </c>
      <c r="K4035" s="25">
        <v>0.98181818181818181</v>
      </c>
      <c r="L4035" s="25">
        <v>0.29499999999999998</v>
      </c>
      <c r="M4035" s="25">
        <v>8.4599999999999995E-2</v>
      </c>
    </row>
    <row r="4036" spans="1:13">
      <c r="A4036" s="48" t="s">
        <v>175</v>
      </c>
      <c r="B4036" s="13" t="s">
        <v>75</v>
      </c>
      <c r="C4036" s="13" t="s">
        <v>185</v>
      </c>
      <c r="D4036" s="13">
        <v>2017</v>
      </c>
      <c r="E4036" s="13">
        <v>2017</v>
      </c>
      <c r="F4036" s="13" t="s">
        <v>244</v>
      </c>
      <c r="G4036" s="23">
        <v>16544</v>
      </c>
      <c r="H4036" s="23">
        <v>30858</v>
      </c>
      <c r="I4036" s="103">
        <v>83016</v>
      </c>
      <c r="J4036" s="25">
        <v>0.9255079006772009</v>
      </c>
      <c r="K4036" s="25">
        <v>0.91233283803863297</v>
      </c>
      <c r="L4036" s="25">
        <v>0.29499999999999998</v>
      </c>
      <c r="M4036" s="25">
        <v>8.4599999999999995E-2</v>
      </c>
    </row>
    <row r="4037" spans="1:13">
      <c r="A4037" s="48" t="s">
        <v>176</v>
      </c>
      <c r="B4037" s="13" t="s">
        <v>75</v>
      </c>
      <c r="C4037" s="13" t="s">
        <v>185</v>
      </c>
      <c r="D4037" s="13">
        <v>2017</v>
      </c>
      <c r="E4037" s="13">
        <v>2017</v>
      </c>
      <c r="F4037" s="13" t="s">
        <v>244</v>
      </c>
      <c r="G4037" s="23">
        <v>2804</v>
      </c>
      <c r="H4037" s="23">
        <v>5025</v>
      </c>
      <c r="I4037" s="103">
        <v>12006</v>
      </c>
      <c r="J4037" s="25">
        <v>0.99411764705882355</v>
      </c>
      <c r="K4037" s="25">
        <v>0.89380530973451322</v>
      </c>
      <c r="L4037" s="25">
        <v>0.29499999999999998</v>
      </c>
      <c r="M4037" s="25">
        <v>8.4599999999999995E-2</v>
      </c>
    </row>
    <row r="4038" spans="1:13">
      <c r="A4038" s="48" t="s">
        <v>177</v>
      </c>
      <c r="B4038" s="13" t="s">
        <v>75</v>
      </c>
      <c r="C4038" s="13" t="s">
        <v>185</v>
      </c>
      <c r="D4038" s="13">
        <v>2017</v>
      </c>
      <c r="E4038" s="13">
        <v>2017</v>
      </c>
      <c r="F4038" s="13" t="s">
        <v>244</v>
      </c>
      <c r="G4038" s="23">
        <v>692</v>
      </c>
      <c r="H4038" s="23">
        <v>1535</v>
      </c>
      <c r="I4038" s="103">
        <v>9091</v>
      </c>
      <c r="J4038" s="25">
        <v>1</v>
      </c>
      <c r="K4038" s="25">
        <v>1</v>
      </c>
      <c r="L4038" s="25">
        <v>0.29499999999999998</v>
      </c>
      <c r="M4038" s="25">
        <v>8.4599999999999995E-2</v>
      </c>
    </row>
    <row r="4039" spans="1:13">
      <c r="A4039" s="48" t="s">
        <v>178</v>
      </c>
      <c r="B4039" s="13" t="s">
        <v>74</v>
      </c>
      <c r="C4039" s="13" t="s">
        <v>185</v>
      </c>
      <c r="D4039" s="13">
        <v>2017</v>
      </c>
      <c r="E4039" s="13">
        <v>2017</v>
      </c>
      <c r="F4039" s="13" t="s">
        <v>244</v>
      </c>
      <c r="G4039" s="23">
        <v>31606</v>
      </c>
      <c r="H4039" s="23">
        <v>62627</v>
      </c>
      <c r="I4039" s="103">
        <v>272689</v>
      </c>
      <c r="J4039" s="25">
        <v>0.97023809523809523</v>
      </c>
      <c r="K4039" s="25">
        <v>0.9836601307189542</v>
      </c>
      <c r="L4039" s="25">
        <v>0.33300000000000002</v>
      </c>
      <c r="M4039" s="25">
        <v>5.8500000000000003E-2</v>
      </c>
    </row>
    <row r="4040" spans="1:13">
      <c r="A4040" s="48" t="s">
        <v>179</v>
      </c>
      <c r="B4040" s="13" t="s">
        <v>75</v>
      </c>
      <c r="C4040" s="13" t="s">
        <v>185</v>
      </c>
      <c r="D4040" s="13">
        <v>2017</v>
      </c>
      <c r="E4040" s="13">
        <v>2017</v>
      </c>
      <c r="F4040" s="13" t="s">
        <v>244</v>
      </c>
      <c r="G4040" s="23">
        <v>2577</v>
      </c>
      <c r="H4040" s="23">
        <v>5280</v>
      </c>
      <c r="I4040" s="103">
        <v>12065</v>
      </c>
      <c r="J4040" s="25">
        <v>1</v>
      </c>
      <c r="K4040" s="25">
        <v>0.97701149425287359</v>
      </c>
      <c r="L4040" s="25">
        <v>0.29499999999999998</v>
      </c>
      <c r="M4040" s="25">
        <v>8.4599999999999995E-2</v>
      </c>
    </row>
    <row r="4041" spans="1:13">
      <c r="A4041" s="48" t="s">
        <v>180</v>
      </c>
      <c r="B4041" s="13" t="s">
        <v>75</v>
      </c>
      <c r="C4041" s="13" t="s">
        <v>185</v>
      </c>
      <c r="D4041" s="13">
        <v>2017</v>
      </c>
      <c r="E4041" s="13">
        <v>2017</v>
      </c>
      <c r="F4041" s="13" t="s">
        <v>244</v>
      </c>
      <c r="G4041" s="23">
        <v>6789</v>
      </c>
      <c r="H4041" s="23">
        <v>11966</v>
      </c>
      <c r="I4041" s="103">
        <v>38644</v>
      </c>
      <c r="J4041" s="25">
        <v>0.99704142011834318</v>
      </c>
      <c r="K4041" s="25">
        <v>0.98367346938775513</v>
      </c>
      <c r="L4041" s="25">
        <v>0.29499999999999998</v>
      </c>
      <c r="M4041" s="25">
        <v>8.4599999999999995E-2</v>
      </c>
    </row>
    <row r="4042" spans="1:13">
      <c r="A4042" s="82" t="s">
        <v>122</v>
      </c>
      <c r="B4042" s="13" t="s">
        <v>74</v>
      </c>
      <c r="C4042" s="13" t="s">
        <v>185</v>
      </c>
      <c r="D4042" s="13">
        <v>2017</v>
      </c>
      <c r="E4042" s="13">
        <v>2017</v>
      </c>
      <c r="F4042" s="13" t="s">
        <v>244</v>
      </c>
      <c r="G4042" s="23">
        <v>88665</v>
      </c>
      <c r="H4042" s="23">
        <v>204992</v>
      </c>
      <c r="I4042" s="103">
        <v>491423</v>
      </c>
      <c r="J4042" s="25">
        <v>0.95606750602732382</v>
      </c>
      <c r="K4042" s="25">
        <v>0.94394971189104238</v>
      </c>
      <c r="L4042" s="25">
        <v>0.41699999999999998</v>
      </c>
      <c r="M4042" s="25">
        <v>3.9E-2</v>
      </c>
    </row>
    <row r="4043" spans="1:13">
      <c r="A4043" s="82" t="s">
        <v>123</v>
      </c>
      <c r="B4043" s="13" t="s">
        <v>75</v>
      </c>
      <c r="C4043" s="13" t="s">
        <v>185</v>
      </c>
      <c r="D4043" s="13">
        <v>2017</v>
      </c>
      <c r="E4043" s="13">
        <v>2017</v>
      </c>
      <c r="F4043" s="13" t="s">
        <v>244</v>
      </c>
      <c r="G4043" s="23">
        <v>1508</v>
      </c>
      <c r="H4043" s="23">
        <v>3456</v>
      </c>
      <c r="I4043" s="103">
        <v>12485</v>
      </c>
      <c r="J4043" s="25">
        <v>0.97727272727272729</v>
      </c>
      <c r="K4043" s="25">
        <v>1</v>
      </c>
      <c r="L4043" s="25">
        <v>0.29499999999999998</v>
      </c>
      <c r="M4043" s="25">
        <v>8.4599999999999995E-2</v>
      </c>
    </row>
    <row r="4044" spans="1:13">
      <c r="A4044" s="82" t="s">
        <v>124</v>
      </c>
      <c r="B4044" s="13" t="s">
        <v>75</v>
      </c>
      <c r="C4044" s="13" t="s">
        <v>185</v>
      </c>
      <c r="D4044" s="13">
        <v>2017</v>
      </c>
      <c r="E4044" s="13">
        <v>2017</v>
      </c>
      <c r="F4044" s="13" t="s">
        <v>244</v>
      </c>
      <c r="G4044" s="23">
        <v>11991</v>
      </c>
      <c r="H4044" s="23">
        <v>20350</v>
      </c>
      <c r="I4044" s="103">
        <v>55331</v>
      </c>
      <c r="J4044" s="25">
        <v>0.99380804953560375</v>
      </c>
      <c r="K4044" s="25">
        <v>0.97876857749469215</v>
      </c>
      <c r="L4044" s="25">
        <v>0.29499999999999998</v>
      </c>
      <c r="M4044" s="25">
        <v>8.4599999999999995E-2</v>
      </c>
    </row>
    <row r="4045" spans="1:13">
      <c r="A4045" s="82" t="s">
        <v>125</v>
      </c>
      <c r="B4045" s="13" t="s">
        <v>75</v>
      </c>
      <c r="C4045" s="13" t="s">
        <v>185</v>
      </c>
      <c r="D4045" s="13">
        <v>2017</v>
      </c>
      <c r="E4045" s="13">
        <v>2017</v>
      </c>
      <c r="F4045" s="13" t="s">
        <v>244</v>
      </c>
      <c r="G4045" s="23">
        <v>17388</v>
      </c>
      <c r="H4045" s="23">
        <v>42136</v>
      </c>
      <c r="I4045" s="103">
        <v>95204</v>
      </c>
      <c r="J4045" s="25">
        <v>0.97406639004149376</v>
      </c>
      <c r="K4045" s="25">
        <v>0.92482517482517479</v>
      </c>
      <c r="L4045" s="25">
        <v>0.29499999999999998</v>
      </c>
      <c r="M4045" s="25">
        <v>8.4599999999999995E-2</v>
      </c>
    </row>
    <row r="4046" spans="1:13">
      <c r="A4046" s="82" t="s">
        <v>126</v>
      </c>
      <c r="B4046" s="13" t="s">
        <v>75</v>
      </c>
      <c r="C4046" s="13" t="s">
        <v>185</v>
      </c>
      <c r="D4046" s="13">
        <v>2017</v>
      </c>
      <c r="E4046" s="13">
        <v>2017</v>
      </c>
      <c r="F4046" s="13" t="s">
        <v>244</v>
      </c>
      <c r="G4046" s="23">
        <v>1017</v>
      </c>
      <c r="H4046" s="23">
        <v>1965</v>
      </c>
      <c r="I4046" s="103">
        <v>5525</v>
      </c>
      <c r="J4046" s="25">
        <v>1</v>
      </c>
      <c r="K4046" s="25">
        <v>0.83870967741935487</v>
      </c>
      <c r="L4046" s="25">
        <v>0.29499999999999998</v>
      </c>
      <c r="M4046" s="25">
        <v>8.4599999999999995E-2</v>
      </c>
    </row>
    <row r="4047" spans="1:13">
      <c r="A4047" s="82" t="s">
        <v>127</v>
      </c>
      <c r="B4047" s="13" t="s">
        <v>75</v>
      </c>
      <c r="C4047" s="13" t="s">
        <v>185</v>
      </c>
      <c r="D4047" s="13">
        <v>2017</v>
      </c>
      <c r="E4047" s="13">
        <v>2017</v>
      </c>
      <c r="F4047" s="13" t="s">
        <v>244</v>
      </c>
      <c r="G4047" s="23">
        <v>68941</v>
      </c>
      <c r="H4047" s="23">
        <v>159703</v>
      </c>
      <c r="I4047" s="103">
        <v>412800</v>
      </c>
      <c r="J4047" s="25">
        <v>0.99063962558502339</v>
      </c>
      <c r="K4047" s="25">
        <v>0.92347548824232761</v>
      </c>
      <c r="L4047" s="25">
        <v>0.222</v>
      </c>
      <c r="M4047" s="25">
        <v>1.6199999999999999E-2</v>
      </c>
    </row>
    <row r="4048" spans="1:13">
      <c r="A4048" s="82" t="s">
        <v>128</v>
      </c>
      <c r="B4048" s="13" t="s">
        <v>75</v>
      </c>
      <c r="C4048" s="13" t="s">
        <v>185</v>
      </c>
      <c r="D4048" s="13">
        <v>2017</v>
      </c>
      <c r="E4048" s="13">
        <v>2017</v>
      </c>
      <c r="F4048" s="13" t="s">
        <v>244</v>
      </c>
      <c r="G4048" s="23">
        <v>10585</v>
      </c>
      <c r="H4048" s="23">
        <v>23866</v>
      </c>
      <c r="I4048" s="103">
        <v>57834</v>
      </c>
      <c r="J4048" s="25">
        <v>0.99672131147540988</v>
      </c>
      <c r="K4048" s="25">
        <v>0.91911764705882348</v>
      </c>
      <c r="L4048" s="25">
        <v>0.29499999999999998</v>
      </c>
      <c r="M4048" s="25">
        <v>8.4599999999999995E-2</v>
      </c>
    </row>
    <row r="4049" spans="1:13">
      <c r="A4049" s="82" t="s">
        <v>129</v>
      </c>
      <c r="B4049" s="13" t="s">
        <v>75</v>
      </c>
      <c r="C4049" s="13" t="s">
        <v>185</v>
      </c>
      <c r="D4049" s="13">
        <v>2017</v>
      </c>
      <c r="E4049" s="13">
        <v>2017</v>
      </c>
      <c r="F4049" s="13" t="s">
        <v>244</v>
      </c>
      <c r="G4049" s="23">
        <v>6406</v>
      </c>
      <c r="H4049" s="23">
        <v>11846</v>
      </c>
      <c r="I4049" s="103">
        <v>32831</v>
      </c>
      <c r="J4049" s="25">
        <v>0.930379746835443</v>
      </c>
      <c r="K4049" s="25">
        <v>0.87735849056603776</v>
      </c>
      <c r="L4049" s="25">
        <v>0.29499999999999998</v>
      </c>
      <c r="M4049" s="25">
        <v>8.4599999999999995E-2</v>
      </c>
    </row>
    <row r="4050" spans="1:13">
      <c r="A4050" s="82" t="s">
        <v>130</v>
      </c>
      <c r="B4050" s="13" t="s">
        <v>75</v>
      </c>
      <c r="C4050" s="13" t="s">
        <v>185</v>
      </c>
      <c r="D4050" s="13">
        <v>2017</v>
      </c>
      <c r="E4050" s="13">
        <v>2017</v>
      </c>
      <c r="F4050" s="13" t="s">
        <v>244</v>
      </c>
      <c r="G4050" s="23">
        <v>1582</v>
      </c>
      <c r="H4050" s="23">
        <v>3172</v>
      </c>
      <c r="I4050" s="103">
        <v>8079</v>
      </c>
      <c r="J4050" s="25">
        <v>0.96052631578947367</v>
      </c>
      <c r="K4050" s="25">
        <v>0.8936170212765957</v>
      </c>
      <c r="L4050" s="25">
        <v>0.29499999999999998</v>
      </c>
      <c r="M4050" s="25">
        <v>8.4599999999999995E-2</v>
      </c>
    </row>
    <row r="4051" spans="1:13">
      <c r="A4051" s="82" t="s">
        <v>131</v>
      </c>
      <c r="B4051" s="13" t="s">
        <v>76</v>
      </c>
      <c r="C4051" s="13" t="s">
        <v>185</v>
      </c>
      <c r="D4051" s="13">
        <v>2017</v>
      </c>
      <c r="E4051" s="13">
        <v>2017</v>
      </c>
      <c r="F4051" s="13" t="s">
        <v>244</v>
      </c>
      <c r="G4051" s="23">
        <v>539658</v>
      </c>
      <c r="H4051" s="23">
        <v>1080306</v>
      </c>
      <c r="I4051" s="103">
        <v>3965474</v>
      </c>
      <c r="J4051" s="25">
        <v>0.9858131880603791</v>
      </c>
      <c r="K4051" s="25">
        <v>0.90716078798451261</v>
      </c>
      <c r="L4051" s="25">
        <v>0.47099999999999997</v>
      </c>
      <c r="M4051" s="25">
        <v>0.10100000000000001</v>
      </c>
    </row>
    <row r="4052" spans="1:13">
      <c r="A4052" s="82" t="s">
        <v>132</v>
      </c>
      <c r="B4052" s="13" t="s">
        <v>75</v>
      </c>
      <c r="C4052" s="13" t="s">
        <v>185</v>
      </c>
      <c r="D4052" s="13">
        <v>2017</v>
      </c>
      <c r="E4052" s="13">
        <v>2017</v>
      </c>
      <c r="F4052" s="13" t="s">
        <v>244</v>
      </c>
      <c r="G4052" s="23">
        <v>11312</v>
      </c>
      <c r="H4052" s="23">
        <v>27445</v>
      </c>
      <c r="I4052" s="103">
        <v>70413</v>
      </c>
      <c r="J4052" s="25">
        <v>0.99285714285714288</v>
      </c>
      <c r="K4052" s="25">
        <v>0.99186991869918695</v>
      </c>
      <c r="L4052" s="25">
        <v>0.29499999999999998</v>
      </c>
      <c r="M4052" s="25">
        <v>8.4599999999999995E-2</v>
      </c>
    </row>
    <row r="4053" spans="1:13">
      <c r="A4053" s="82" t="s">
        <v>133</v>
      </c>
      <c r="B4053" s="13" t="s">
        <v>75</v>
      </c>
      <c r="C4053" s="13" t="s">
        <v>185</v>
      </c>
      <c r="D4053" s="13">
        <v>2017</v>
      </c>
      <c r="E4053" s="13">
        <v>2017</v>
      </c>
      <c r="F4053" s="13" t="s">
        <v>244</v>
      </c>
      <c r="G4053" s="23">
        <v>5972</v>
      </c>
      <c r="H4053" s="23">
        <v>9897</v>
      </c>
      <c r="I4053" s="103">
        <v>47502</v>
      </c>
      <c r="J4053" s="25">
        <v>0.98422712933753942</v>
      </c>
      <c r="K4053" s="25">
        <v>0.93896713615023475</v>
      </c>
      <c r="L4053" s="25">
        <v>0.29499999999999998</v>
      </c>
      <c r="M4053" s="25">
        <v>8.4599999999999995E-2</v>
      </c>
    </row>
    <row r="4054" spans="1:13">
      <c r="A4054" s="82" t="s">
        <v>134</v>
      </c>
      <c r="B4054" s="13" t="s">
        <v>75</v>
      </c>
      <c r="C4054" s="13" t="s">
        <v>185</v>
      </c>
      <c r="D4054" s="13">
        <v>2017</v>
      </c>
      <c r="E4054" s="13">
        <v>2017</v>
      </c>
      <c r="F4054" s="13" t="s">
        <v>244</v>
      </c>
      <c r="G4054" s="23">
        <v>1023</v>
      </c>
      <c r="H4054" s="23">
        <v>1856</v>
      </c>
      <c r="I4054" s="103">
        <v>4846</v>
      </c>
      <c r="J4054" s="25">
        <v>0.89583333333333337</v>
      </c>
      <c r="K4054" s="25">
        <v>0.66666666666666663</v>
      </c>
      <c r="L4054" s="25">
        <v>0.29499999999999998</v>
      </c>
      <c r="M4054" s="25">
        <v>8.4599999999999995E-2</v>
      </c>
    </row>
    <row r="4055" spans="1:13">
      <c r="A4055" s="82" t="s">
        <v>135</v>
      </c>
      <c r="B4055" s="13" t="s">
        <v>75</v>
      </c>
      <c r="C4055" s="13" t="s">
        <v>185</v>
      </c>
      <c r="D4055" s="13">
        <v>2017</v>
      </c>
      <c r="E4055" s="13">
        <v>2017</v>
      </c>
      <c r="F4055" s="13" t="s">
        <v>244</v>
      </c>
      <c r="G4055" s="23">
        <v>6320</v>
      </c>
      <c r="H4055" s="23">
        <v>11736</v>
      </c>
      <c r="I4055" s="103">
        <v>41688</v>
      </c>
      <c r="J4055" s="25">
        <v>0.93603411513859269</v>
      </c>
      <c r="K4055" s="25">
        <v>0.94551282051282048</v>
      </c>
      <c r="L4055" s="25">
        <v>0.29499999999999998</v>
      </c>
      <c r="M4055" s="25">
        <v>8.4599999999999995E-2</v>
      </c>
    </row>
    <row r="4056" spans="1:13">
      <c r="A4056" s="82" t="s">
        <v>136</v>
      </c>
      <c r="B4056" s="13" t="s">
        <v>75</v>
      </c>
      <c r="C4056" s="13" t="s">
        <v>185</v>
      </c>
      <c r="D4056" s="13">
        <v>2017</v>
      </c>
      <c r="E4056" s="13">
        <v>2017</v>
      </c>
      <c r="F4056" s="13" t="s">
        <v>244</v>
      </c>
      <c r="G4056" s="23">
        <v>23439</v>
      </c>
      <c r="H4056" s="23">
        <v>54193</v>
      </c>
      <c r="I4056" s="103">
        <v>139557</v>
      </c>
      <c r="J4056" s="25">
        <v>0.97633744855967075</v>
      </c>
      <c r="K4056" s="25">
        <v>0.95594713656387664</v>
      </c>
      <c r="L4056" s="25">
        <v>0</v>
      </c>
      <c r="M4056" s="25">
        <v>3.2300000000000002E-2</v>
      </c>
    </row>
    <row r="4057" spans="1:13">
      <c r="A4057" s="82" t="s">
        <v>137</v>
      </c>
      <c r="B4057" s="13" t="s">
        <v>75</v>
      </c>
      <c r="C4057" s="13" t="s">
        <v>185</v>
      </c>
      <c r="D4057" s="13">
        <v>2017</v>
      </c>
      <c r="E4057" s="13">
        <v>2017</v>
      </c>
      <c r="F4057" s="13" t="s">
        <v>244</v>
      </c>
      <c r="G4057" s="23">
        <v>544</v>
      </c>
      <c r="H4057" s="23">
        <v>1172</v>
      </c>
      <c r="I4057" s="103">
        <v>3195</v>
      </c>
      <c r="J4057" s="25">
        <v>0.91891891891891886</v>
      </c>
      <c r="K4057" s="25">
        <v>0.96</v>
      </c>
      <c r="L4057" s="25">
        <v>0.29499999999999998</v>
      </c>
      <c r="M4057" s="25">
        <v>8.4599999999999995E-2</v>
      </c>
    </row>
    <row r="4058" spans="1:13">
      <c r="A4058" s="82" t="s">
        <v>138</v>
      </c>
      <c r="B4058" s="13" t="s">
        <v>75</v>
      </c>
      <c r="C4058" s="13" t="s">
        <v>185</v>
      </c>
      <c r="D4058" s="13">
        <v>2017</v>
      </c>
      <c r="E4058" s="13">
        <v>2017</v>
      </c>
      <c r="F4058" s="13" t="s">
        <v>244</v>
      </c>
      <c r="G4058" s="23">
        <v>392</v>
      </c>
      <c r="H4058" s="23">
        <v>675</v>
      </c>
      <c r="I4058" s="103">
        <v>3700</v>
      </c>
      <c r="J4058" s="25">
        <v>1</v>
      </c>
      <c r="K4058" s="25">
        <v>1</v>
      </c>
      <c r="L4058" s="25">
        <v>0.29499999999999998</v>
      </c>
      <c r="M4058" s="25">
        <v>8.4599999999999995E-2</v>
      </c>
    </row>
    <row r="4059" spans="1:13">
      <c r="A4059" s="82" t="s">
        <v>139</v>
      </c>
      <c r="B4059" s="13" t="s">
        <v>75</v>
      </c>
      <c r="C4059" s="13" t="s">
        <v>185</v>
      </c>
      <c r="D4059" s="13">
        <v>2017</v>
      </c>
      <c r="E4059" s="13">
        <v>2017</v>
      </c>
      <c r="F4059" s="13" t="s">
        <v>244</v>
      </c>
      <c r="G4059" s="23">
        <v>19822</v>
      </c>
      <c r="H4059" s="23">
        <v>43219</v>
      </c>
      <c r="I4059" s="103">
        <v>186418</v>
      </c>
      <c r="J4059" s="25">
        <v>0.99701789264413521</v>
      </c>
      <c r="K4059" s="25">
        <v>0.94763513513513509</v>
      </c>
      <c r="L4059" s="25">
        <v>0.28599999999999998</v>
      </c>
      <c r="M4059" s="25">
        <v>2.98E-2</v>
      </c>
    </row>
    <row r="4060" spans="1:13">
      <c r="A4060" s="82" t="s">
        <v>140</v>
      </c>
      <c r="B4060" s="13" t="s">
        <v>75</v>
      </c>
      <c r="C4060" s="13" t="s">
        <v>185</v>
      </c>
      <c r="D4060" s="13">
        <v>2017</v>
      </c>
      <c r="E4060" s="13">
        <v>2017</v>
      </c>
      <c r="F4060" s="13" t="s">
        <v>244</v>
      </c>
      <c r="G4060" s="23">
        <v>3127</v>
      </c>
      <c r="H4060" s="23">
        <v>6224</v>
      </c>
      <c r="I4060" s="103">
        <v>32166</v>
      </c>
      <c r="J4060" s="25">
        <v>0.93233082706766912</v>
      </c>
      <c r="K4060" s="25">
        <v>0.9101123595505618</v>
      </c>
      <c r="L4060" s="25">
        <v>0.29499999999999998</v>
      </c>
      <c r="M4060" s="25">
        <v>8.4599999999999995E-2</v>
      </c>
    </row>
    <row r="4061" spans="1:13">
      <c r="A4061" s="82" t="s">
        <v>141</v>
      </c>
      <c r="B4061" s="13" t="s">
        <v>75</v>
      </c>
      <c r="C4061" s="13" t="s">
        <v>185</v>
      </c>
      <c r="D4061" s="13">
        <v>2017</v>
      </c>
      <c r="E4061" s="13">
        <v>2017</v>
      </c>
      <c r="F4061" s="13" t="s">
        <v>244</v>
      </c>
      <c r="G4061" s="23">
        <v>4101</v>
      </c>
      <c r="H4061" s="23">
        <v>7086</v>
      </c>
      <c r="I4061" s="103">
        <v>25210</v>
      </c>
      <c r="J4061" s="25">
        <v>0.89639639639639634</v>
      </c>
      <c r="K4061" s="25">
        <v>0.85620915032679734</v>
      </c>
      <c r="L4061" s="25">
        <v>0.29499999999999998</v>
      </c>
      <c r="M4061" s="25">
        <v>8.4599999999999995E-2</v>
      </c>
    </row>
    <row r="4062" spans="1:13">
      <c r="A4062" s="82" t="s">
        <v>142</v>
      </c>
      <c r="B4062" s="13" t="s">
        <v>74</v>
      </c>
      <c r="C4062" s="13" t="s">
        <v>185</v>
      </c>
      <c r="D4062" s="13">
        <v>2017</v>
      </c>
      <c r="E4062" s="13">
        <v>2017</v>
      </c>
      <c r="F4062" s="13" t="s">
        <v>244</v>
      </c>
      <c r="G4062" s="23">
        <v>115627</v>
      </c>
      <c r="H4062" s="23">
        <v>233036</v>
      </c>
      <c r="I4062" s="103">
        <v>896981</v>
      </c>
      <c r="J4062" s="25">
        <v>0.99591305963217536</v>
      </c>
      <c r="K4062" s="25">
        <v>0.99412751677852351</v>
      </c>
      <c r="L4062" s="25">
        <v>0.35699999999999998</v>
      </c>
      <c r="M4062" s="25">
        <v>6.3700000000000007E-2</v>
      </c>
    </row>
    <row r="4063" spans="1:13">
      <c r="A4063" s="82" t="s">
        <v>143</v>
      </c>
      <c r="B4063" s="13" t="s">
        <v>74</v>
      </c>
      <c r="C4063" s="13" t="s">
        <v>185</v>
      </c>
      <c r="D4063" s="13">
        <v>2017</v>
      </c>
      <c r="E4063" s="13">
        <v>2017</v>
      </c>
      <c r="F4063" s="13" t="s">
        <v>244</v>
      </c>
      <c r="G4063" s="23">
        <v>8686</v>
      </c>
      <c r="H4063" s="23">
        <v>16186</v>
      </c>
      <c r="I4063" s="103">
        <v>61812</v>
      </c>
      <c r="J4063" s="25">
        <v>1</v>
      </c>
      <c r="K4063" s="25">
        <v>0.8839285714285714</v>
      </c>
      <c r="L4063" s="25">
        <v>0.29499999999999998</v>
      </c>
      <c r="M4063" s="25">
        <v>8.4599999999999995E-2</v>
      </c>
    </row>
    <row r="4064" spans="1:13">
      <c r="A4064" s="82" t="s">
        <v>144</v>
      </c>
      <c r="B4064" s="13" t="s">
        <v>75</v>
      </c>
      <c r="C4064" s="13" t="s">
        <v>185</v>
      </c>
      <c r="D4064" s="13">
        <v>2017</v>
      </c>
      <c r="E4064" s="13">
        <v>2017</v>
      </c>
      <c r="F4064" s="13" t="s">
        <v>244</v>
      </c>
      <c r="G4064" s="23">
        <v>1082</v>
      </c>
      <c r="H4064" s="23">
        <v>1960</v>
      </c>
      <c r="I4064" s="103">
        <v>6478</v>
      </c>
      <c r="J4064" s="25">
        <v>0.98809523809523814</v>
      </c>
      <c r="K4064" s="25">
        <v>0.93939393939393945</v>
      </c>
      <c r="L4064" s="25">
        <v>0.29499999999999998</v>
      </c>
      <c r="M4064" s="25">
        <v>8.4599999999999995E-2</v>
      </c>
    </row>
    <row r="4065" spans="1:13">
      <c r="A4065" s="82" t="s">
        <v>145</v>
      </c>
      <c r="B4065" s="13" t="s">
        <v>75</v>
      </c>
      <c r="C4065" s="13" t="s">
        <v>185</v>
      </c>
      <c r="D4065" s="13">
        <v>2017</v>
      </c>
      <c r="E4065" s="13">
        <v>2017</v>
      </c>
      <c r="F4065" s="13" t="s">
        <v>244</v>
      </c>
      <c r="G4065" s="23">
        <v>123150</v>
      </c>
      <c r="H4065" s="23">
        <v>271909</v>
      </c>
      <c r="I4065" s="103">
        <v>837547</v>
      </c>
      <c r="J4065" s="25">
        <v>0.99561961283029532</v>
      </c>
      <c r="K4065" s="25">
        <v>0.93817878028404345</v>
      </c>
      <c r="L4065" s="25">
        <v>0.314</v>
      </c>
      <c r="M4065" s="25">
        <v>4.7800000000000002E-2</v>
      </c>
    </row>
    <row r="4066" spans="1:13">
      <c r="A4066" s="82" t="s">
        <v>146</v>
      </c>
      <c r="B4066" s="13" t="s">
        <v>74</v>
      </c>
      <c r="C4066" s="13" t="s">
        <v>185</v>
      </c>
      <c r="D4066" s="13">
        <v>2017</v>
      </c>
      <c r="E4066" s="13">
        <v>2017</v>
      </c>
      <c r="F4066" s="13" t="s">
        <v>244</v>
      </c>
      <c r="G4066" s="23">
        <v>98666</v>
      </c>
      <c r="H4066" s="23">
        <v>205778</v>
      </c>
      <c r="I4066" s="103">
        <v>551880</v>
      </c>
      <c r="J4066" s="25">
        <v>0.99525638129658911</v>
      </c>
      <c r="K4066" s="25">
        <v>0.98845598845598848</v>
      </c>
      <c r="L4066" s="25">
        <v>0.5</v>
      </c>
      <c r="M4066" s="25">
        <v>4.2099999999999999E-2</v>
      </c>
    </row>
    <row r="4067" spans="1:13">
      <c r="A4067" s="82" t="s">
        <v>147</v>
      </c>
      <c r="B4067" s="13" t="s">
        <v>75</v>
      </c>
      <c r="C4067" s="13" t="s">
        <v>185</v>
      </c>
      <c r="D4067" s="13">
        <v>2017</v>
      </c>
      <c r="E4067" s="13">
        <v>2017</v>
      </c>
      <c r="F4067" s="13" t="s">
        <v>244</v>
      </c>
      <c r="G4067" s="23">
        <v>2145</v>
      </c>
      <c r="H4067" s="23">
        <v>4763</v>
      </c>
      <c r="I4067" s="103">
        <v>18630</v>
      </c>
      <c r="J4067" s="25">
        <v>0.98958333333333337</v>
      </c>
      <c r="K4067" s="25">
        <v>0.95454545454545459</v>
      </c>
      <c r="L4067" s="25">
        <v>0.29499999999999998</v>
      </c>
      <c r="M4067" s="25">
        <v>8.4599999999999995E-2</v>
      </c>
    </row>
    <row r="4068" spans="1:13">
      <c r="A4068" s="82" t="s">
        <v>148</v>
      </c>
      <c r="B4068" s="13" t="s">
        <v>75</v>
      </c>
      <c r="C4068" s="13" t="s">
        <v>185</v>
      </c>
      <c r="D4068" s="13">
        <v>2017</v>
      </c>
      <c r="E4068" s="13">
        <v>2017</v>
      </c>
      <c r="F4068" s="13" t="s">
        <v>244</v>
      </c>
      <c r="G4068" s="23">
        <v>166053</v>
      </c>
      <c r="H4068" s="23">
        <v>361938</v>
      </c>
      <c r="I4068" s="103">
        <v>883706</v>
      </c>
      <c r="J4068" s="25">
        <v>0.99482084346263611</v>
      </c>
      <c r="K4068" s="25">
        <v>0.94178565824572413</v>
      </c>
      <c r="L4068" s="25">
        <v>0.26100000000000001</v>
      </c>
      <c r="M4068" s="25">
        <v>3.6999999999999998E-2</v>
      </c>
    </row>
    <row r="4069" spans="1:13">
      <c r="A4069" s="82" t="s">
        <v>149</v>
      </c>
      <c r="B4069" s="13" t="s">
        <v>74</v>
      </c>
      <c r="C4069" s="13" t="s">
        <v>185</v>
      </c>
      <c r="D4069" s="13">
        <v>2017</v>
      </c>
      <c r="E4069" s="13">
        <v>2017</v>
      </c>
      <c r="F4069" s="13" t="s">
        <v>244</v>
      </c>
      <c r="G4069" s="23">
        <v>133572</v>
      </c>
      <c r="H4069" s="23">
        <v>267512</v>
      </c>
      <c r="I4069" s="103">
        <v>899120</v>
      </c>
      <c r="J4069" s="25">
        <v>0.98243846264574641</v>
      </c>
      <c r="K4069" s="25">
        <v>0.95470249520153549</v>
      </c>
      <c r="L4069" s="25">
        <v>0.42399999999999999</v>
      </c>
      <c r="M4069" s="25">
        <v>2.76E-2</v>
      </c>
    </row>
    <row r="4070" spans="1:13">
      <c r="A4070" s="82" t="s">
        <v>150</v>
      </c>
      <c r="B4070" s="13" t="s">
        <v>74</v>
      </c>
      <c r="C4070" s="13" t="s">
        <v>185</v>
      </c>
      <c r="D4070" s="13">
        <v>2017</v>
      </c>
      <c r="E4070" s="13">
        <v>2017</v>
      </c>
      <c r="F4070" s="13" t="s">
        <v>244</v>
      </c>
      <c r="G4070" s="23">
        <v>34152</v>
      </c>
      <c r="H4070" s="23">
        <v>50937</v>
      </c>
      <c r="I4070" s="103">
        <v>221915</v>
      </c>
      <c r="J4070" s="25">
        <v>0.98618618618618614</v>
      </c>
      <c r="K4070" s="25">
        <v>0.90364277320799058</v>
      </c>
      <c r="L4070" s="25">
        <v>0.3</v>
      </c>
      <c r="M4070" s="25">
        <v>8.3000000000000004E-2</v>
      </c>
    </row>
    <row r="4071" spans="1:13">
      <c r="A4071" s="82" t="s">
        <v>151</v>
      </c>
      <c r="B4071" s="13" t="s">
        <v>75</v>
      </c>
      <c r="C4071" s="13" t="s">
        <v>185</v>
      </c>
      <c r="D4071" s="13">
        <v>2017</v>
      </c>
      <c r="E4071" s="13">
        <v>2017</v>
      </c>
      <c r="F4071" s="13" t="s">
        <v>244</v>
      </c>
      <c r="G4071" s="23">
        <v>48114</v>
      </c>
      <c r="H4071" s="23">
        <v>106429</v>
      </c>
      <c r="I4071" s="103">
        <v>297905</v>
      </c>
      <c r="J4071" s="25">
        <v>0.98521505376344087</v>
      </c>
      <c r="K4071" s="25">
        <v>0.92159559834938098</v>
      </c>
      <c r="L4071" s="25">
        <v>7.0999999999999994E-2</v>
      </c>
      <c r="M4071" s="25">
        <v>3.6499999999999998E-2</v>
      </c>
    </row>
    <row r="4072" spans="1:13">
      <c r="A4072" s="82" t="s">
        <v>152</v>
      </c>
      <c r="B4072" s="13" t="s">
        <v>74</v>
      </c>
      <c r="C4072" s="13" t="s">
        <v>185</v>
      </c>
      <c r="D4072" s="13">
        <v>2017</v>
      </c>
      <c r="E4072" s="13">
        <v>2017</v>
      </c>
      <c r="F4072" s="13" t="s">
        <v>244</v>
      </c>
      <c r="G4072" s="23">
        <v>9456</v>
      </c>
      <c r="H4072" s="23">
        <v>16645</v>
      </c>
      <c r="I4072" s="103">
        <v>60194</v>
      </c>
      <c r="J4072" s="25">
        <v>0.9860788863109049</v>
      </c>
      <c r="K4072" s="25">
        <v>0.98340248962655596</v>
      </c>
      <c r="L4072" s="25">
        <v>0.29499999999999998</v>
      </c>
      <c r="M4072" s="25">
        <v>8.4599999999999995E-2</v>
      </c>
    </row>
    <row r="4073" spans="1:13">
      <c r="A4073" s="82" t="s">
        <v>153</v>
      </c>
      <c r="B4073" s="13" t="s">
        <v>74</v>
      </c>
      <c r="C4073" s="13" t="s">
        <v>185</v>
      </c>
      <c r="D4073" s="13">
        <v>2017</v>
      </c>
      <c r="E4073" s="13">
        <v>2017</v>
      </c>
      <c r="F4073" s="13" t="s">
        <v>244</v>
      </c>
      <c r="G4073" s="23">
        <v>13401</v>
      </c>
      <c r="H4073" s="23">
        <v>25662</v>
      </c>
      <c r="I4073" s="103">
        <v>150726</v>
      </c>
      <c r="J4073" s="25">
        <v>0.98185117967332125</v>
      </c>
      <c r="K4073" s="25">
        <v>0.87687687687687688</v>
      </c>
      <c r="L4073" s="25">
        <v>0.29499999999999998</v>
      </c>
      <c r="M4073" s="25">
        <v>8.4599999999999995E-2</v>
      </c>
    </row>
    <row r="4074" spans="1:13">
      <c r="A4074" s="82" t="s">
        <v>154</v>
      </c>
      <c r="B4074" s="13" t="s">
        <v>74</v>
      </c>
      <c r="C4074" s="13" t="s">
        <v>185</v>
      </c>
      <c r="D4074" s="13">
        <v>2017</v>
      </c>
      <c r="E4074" s="13">
        <v>2017</v>
      </c>
      <c r="F4074" s="13" t="s">
        <v>244</v>
      </c>
      <c r="G4074" s="23">
        <v>18120</v>
      </c>
      <c r="H4074" s="23">
        <v>36519</v>
      </c>
      <c r="I4074" s="103">
        <v>148270</v>
      </c>
      <c r="J4074" s="25">
        <v>0.97329376854599403</v>
      </c>
      <c r="K4074" s="25">
        <v>0.91884057971014488</v>
      </c>
      <c r="L4074" s="25">
        <v>0.29499999999999998</v>
      </c>
      <c r="M4074" s="25">
        <v>8.4599999999999995E-2</v>
      </c>
    </row>
    <row r="4075" spans="1:13">
      <c r="A4075" s="82" t="s">
        <v>155</v>
      </c>
      <c r="B4075" s="13" t="s">
        <v>74</v>
      </c>
      <c r="C4075" s="13" t="s">
        <v>185</v>
      </c>
      <c r="D4075" s="13">
        <v>2017</v>
      </c>
      <c r="E4075" s="13">
        <v>2017</v>
      </c>
      <c r="F4075" s="13" t="s">
        <v>244</v>
      </c>
      <c r="G4075" s="23">
        <v>46807</v>
      </c>
      <c r="H4075" s="23">
        <v>90804</v>
      </c>
      <c r="I4075" s="103">
        <v>425819</v>
      </c>
      <c r="J4075" s="25">
        <v>0.9795501022494888</v>
      </c>
      <c r="K4075" s="25">
        <v>0.97360248447204967</v>
      </c>
      <c r="L4075" s="25">
        <v>0.4</v>
      </c>
      <c r="M4075" s="25">
        <v>5.4199999999999998E-2</v>
      </c>
    </row>
    <row r="4076" spans="1:13">
      <c r="A4076" s="82" t="s">
        <v>156</v>
      </c>
      <c r="B4076" s="13" t="s">
        <v>74</v>
      </c>
      <c r="C4076" s="13" t="s">
        <v>185</v>
      </c>
      <c r="D4076" s="13">
        <v>2017</v>
      </c>
      <c r="E4076" s="13">
        <v>2017</v>
      </c>
      <c r="F4076" s="13" t="s">
        <v>244</v>
      </c>
      <c r="G4076" s="23">
        <v>14156</v>
      </c>
      <c r="H4076" s="23">
        <v>25125</v>
      </c>
      <c r="I4076" s="103">
        <v>78156</v>
      </c>
      <c r="J4076" s="25">
        <v>0.98619329388560162</v>
      </c>
      <c r="K4076" s="25">
        <v>0.99537037037037035</v>
      </c>
      <c r="L4076" s="25">
        <v>0.29499999999999998</v>
      </c>
      <c r="M4076" s="25">
        <v>8.4599999999999995E-2</v>
      </c>
    </row>
    <row r="4077" spans="1:13">
      <c r="A4077" s="82" t="s">
        <v>157</v>
      </c>
      <c r="B4077" s="13" t="s">
        <v>75</v>
      </c>
      <c r="C4077" s="13" t="s">
        <v>185</v>
      </c>
      <c r="D4077" s="13">
        <v>2017</v>
      </c>
      <c r="E4077" s="13">
        <v>2017</v>
      </c>
      <c r="F4077" s="13" t="s">
        <v>244</v>
      </c>
      <c r="G4077" s="23">
        <v>12375</v>
      </c>
      <c r="H4077" s="23">
        <v>23244</v>
      </c>
      <c r="I4077" s="103">
        <v>63095</v>
      </c>
      <c r="J4077" s="25">
        <v>0.96423248882265278</v>
      </c>
      <c r="K4077" s="25">
        <v>0.96047430830039526</v>
      </c>
      <c r="L4077" s="25">
        <v>0.29499999999999998</v>
      </c>
      <c r="M4077" s="25">
        <v>8.4599999999999995E-2</v>
      </c>
    </row>
    <row r="4078" spans="1:13">
      <c r="A4078" s="82" t="s">
        <v>158</v>
      </c>
      <c r="B4078" s="13" t="s">
        <v>75</v>
      </c>
      <c r="C4078" s="13" t="s">
        <v>185</v>
      </c>
      <c r="D4078" s="13">
        <v>2017</v>
      </c>
      <c r="E4078" s="13">
        <v>2017</v>
      </c>
      <c r="F4078" s="13" t="s">
        <v>244</v>
      </c>
      <c r="G4078" s="23">
        <v>160</v>
      </c>
      <c r="H4078" s="23">
        <v>268</v>
      </c>
      <c r="I4078" s="103">
        <v>855</v>
      </c>
      <c r="J4078" s="25">
        <v>1</v>
      </c>
      <c r="K4078" s="25">
        <v>0.83333333333333337</v>
      </c>
      <c r="L4078" s="25">
        <v>0.29499999999999998</v>
      </c>
      <c r="M4078" s="25">
        <v>8.4599999999999995E-2</v>
      </c>
    </row>
    <row r="4079" spans="1:13">
      <c r="A4079" s="82" t="s">
        <v>159</v>
      </c>
      <c r="B4079" s="13" t="s">
        <v>75</v>
      </c>
      <c r="C4079" s="13" t="s">
        <v>185</v>
      </c>
      <c r="D4079" s="13">
        <v>2017</v>
      </c>
      <c r="E4079" s="13">
        <v>2017</v>
      </c>
      <c r="F4079" s="13" t="s">
        <v>244</v>
      </c>
      <c r="G4079" s="23">
        <v>3050</v>
      </c>
      <c r="H4079" s="23">
        <v>6241</v>
      </c>
      <c r="I4079" s="103">
        <v>18718</v>
      </c>
      <c r="J4079" s="25">
        <v>0.98684210526315785</v>
      </c>
      <c r="K4079" s="25">
        <v>0.85950413223140498</v>
      </c>
      <c r="L4079" s="25">
        <v>0.29499999999999998</v>
      </c>
      <c r="M4079" s="25">
        <v>8.4599999999999995E-2</v>
      </c>
    </row>
    <row r="4080" spans="1:13">
      <c r="A4080" s="82" t="s">
        <v>160</v>
      </c>
      <c r="B4080" s="13" t="s">
        <v>74</v>
      </c>
      <c r="C4080" s="13" t="s">
        <v>185</v>
      </c>
      <c r="D4080" s="13">
        <v>2017</v>
      </c>
      <c r="E4080" s="13">
        <v>2017</v>
      </c>
      <c r="F4080" s="13" t="s">
        <v>244</v>
      </c>
      <c r="G4080" s="23">
        <v>21031</v>
      </c>
      <c r="H4080" s="23">
        <v>39333</v>
      </c>
      <c r="I4080" s="103">
        <v>121143</v>
      </c>
      <c r="J4080" s="25">
        <v>0.97444444444444445</v>
      </c>
      <c r="K4080" s="25">
        <v>0.97023809523809523</v>
      </c>
      <c r="L4080" s="25">
        <v>0.5</v>
      </c>
      <c r="M4080" s="25">
        <v>5.7000000000000002E-3</v>
      </c>
    </row>
    <row r="4081" spans="1:13">
      <c r="A4081" s="82" t="s">
        <v>161</v>
      </c>
      <c r="B4081" s="13" t="s">
        <v>74</v>
      </c>
      <c r="C4081" s="13" t="s">
        <v>185</v>
      </c>
      <c r="D4081" s="13">
        <v>2017</v>
      </c>
      <c r="E4081" s="13">
        <v>2017</v>
      </c>
      <c r="F4081" s="13" t="s">
        <v>244</v>
      </c>
      <c r="G4081" s="23">
        <v>17242</v>
      </c>
      <c r="H4081" s="23">
        <v>30059</v>
      </c>
      <c r="I4081" s="103">
        <v>128106</v>
      </c>
      <c r="J4081" s="25">
        <v>0.97302904564315351</v>
      </c>
      <c r="K4081" s="25">
        <v>0.90829694323144106</v>
      </c>
      <c r="L4081" s="25">
        <v>0.29499999999999998</v>
      </c>
      <c r="M4081" s="25">
        <v>8.4599999999999995E-2</v>
      </c>
    </row>
    <row r="4082" spans="1:13">
      <c r="A4082" s="82" t="s">
        <v>162</v>
      </c>
      <c r="B4082" s="13" t="s">
        <v>75</v>
      </c>
      <c r="C4082" s="13" t="s">
        <v>185</v>
      </c>
      <c r="D4082" s="13">
        <v>2017</v>
      </c>
      <c r="E4082" s="13">
        <v>2017</v>
      </c>
      <c r="F4082" s="13" t="s">
        <v>244</v>
      </c>
      <c r="G4082" s="23">
        <v>39568</v>
      </c>
      <c r="H4082" s="23">
        <v>82528</v>
      </c>
      <c r="I4082" s="103">
        <v>251138</v>
      </c>
      <c r="J4082" s="25">
        <v>0.98519980266403551</v>
      </c>
      <c r="K4082" s="25">
        <v>0.95195195195195192</v>
      </c>
      <c r="L4082" s="25">
        <v>0.55600000000000005</v>
      </c>
      <c r="M4082" s="25">
        <v>4.2900000000000001E-2</v>
      </c>
    </row>
    <row r="4083" spans="1:13">
      <c r="A4083" s="82" t="s">
        <v>163</v>
      </c>
      <c r="B4083" s="13" t="s">
        <v>75</v>
      </c>
      <c r="C4083" s="13" t="s">
        <v>185</v>
      </c>
      <c r="D4083" s="13">
        <v>2017</v>
      </c>
      <c r="E4083" s="13">
        <v>2017</v>
      </c>
      <c r="F4083" s="13" t="s">
        <v>244</v>
      </c>
      <c r="G4083" s="23">
        <v>5413</v>
      </c>
      <c r="H4083" s="23">
        <v>12391</v>
      </c>
      <c r="I4083" s="103">
        <v>42063</v>
      </c>
      <c r="J4083" s="25">
        <v>0.99567099567099571</v>
      </c>
      <c r="K4083" s="25">
        <v>0.90816326530612246</v>
      </c>
      <c r="L4083" s="25">
        <v>0.29499999999999998</v>
      </c>
      <c r="M4083" s="25">
        <v>8.4599999999999995E-2</v>
      </c>
    </row>
    <row r="4084" spans="1:13">
      <c r="A4084" s="82" t="s">
        <v>164</v>
      </c>
      <c r="B4084" s="13" t="s">
        <v>75</v>
      </c>
      <c r="C4084" s="13" t="s">
        <v>185</v>
      </c>
      <c r="D4084" s="13">
        <v>2017</v>
      </c>
      <c r="E4084" s="13">
        <v>2017</v>
      </c>
      <c r="F4084" s="13" t="s">
        <v>244</v>
      </c>
      <c r="G4084" s="23">
        <v>4296</v>
      </c>
      <c r="H4084" s="23">
        <v>9342</v>
      </c>
      <c r="I4084" s="103">
        <v>27156</v>
      </c>
      <c r="J4084" s="25">
        <v>0.93518518518518523</v>
      </c>
      <c r="K4084" s="25">
        <v>0.91549295774647887</v>
      </c>
      <c r="L4084" s="25">
        <v>0.29499999999999998</v>
      </c>
      <c r="M4084" s="25">
        <v>8.4599999999999995E-2</v>
      </c>
    </row>
    <row r="4085" spans="1:13">
      <c r="A4085" s="82" t="s">
        <v>165</v>
      </c>
      <c r="B4085" s="13" t="s">
        <v>75</v>
      </c>
      <c r="C4085" s="13" t="s">
        <v>185</v>
      </c>
      <c r="D4085" s="13">
        <v>2017</v>
      </c>
      <c r="E4085" s="13">
        <v>2017</v>
      </c>
      <c r="F4085" s="13" t="s">
        <v>244</v>
      </c>
      <c r="G4085" s="23">
        <v>972</v>
      </c>
      <c r="H4085" s="23">
        <v>1707</v>
      </c>
      <c r="I4085" s="103">
        <v>4787</v>
      </c>
      <c r="J4085" s="25">
        <v>1</v>
      </c>
      <c r="K4085" s="25">
        <v>0.63636363636363635</v>
      </c>
      <c r="L4085" s="25">
        <v>0.29499999999999998</v>
      </c>
      <c r="M4085" s="25">
        <v>8.4599999999999995E-2</v>
      </c>
    </row>
    <row r="4086" spans="1:13">
      <c r="A4086" s="82" t="s">
        <v>166</v>
      </c>
      <c r="B4086" s="13" t="s">
        <v>74</v>
      </c>
      <c r="C4086" s="13" t="s">
        <v>185</v>
      </c>
      <c r="D4086" s="13">
        <v>2017</v>
      </c>
      <c r="E4086" s="13">
        <v>2017</v>
      </c>
      <c r="F4086" s="13" t="s">
        <v>244</v>
      </c>
      <c r="G4086" s="23">
        <v>50769</v>
      </c>
      <c r="H4086" s="23">
        <v>117031</v>
      </c>
      <c r="I4086" s="103">
        <v>258425</v>
      </c>
      <c r="J4086" s="25">
        <v>0.94336202990484819</v>
      </c>
      <c r="K4086" s="25">
        <v>0.75496688741721851</v>
      </c>
      <c r="L4086" s="25">
        <v>0.4</v>
      </c>
      <c r="M4086" s="25">
        <v>4.2799999999999998E-2</v>
      </c>
    </row>
    <row r="4087" spans="1:13">
      <c r="A4087" s="82" t="s">
        <v>167</v>
      </c>
      <c r="B4087" s="13" t="s">
        <v>75</v>
      </c>
      <c r="C4087" s="13" t="s">
        <v>185</v>
      </c>
      <c r="D4087" s="13">
        <v>2017</v>
      </c>
      <c r="E4087" s="13">
        <v>2017</v>
      </c>
      <c r="F4087" s="13" t="s">
        <v>244</v>
      </c>
      <c r="G4087" s="23">
        <v>2762</v>
      </c>
      <c r="H4087" s="23">
        <v>4839</v>
      </c>
      <c r="I4087" s="103">
        <v>13939</v>
      </c>
      <c r="J4087" s="25">
        <v>0.97810218978102192</v>
      </c>
      <c r="K4087" s="25">
        <v>0.93396226415094341</v>
      </c>
      <c r="L4087" s="25">
        <v>0.29499999999999998</v>
      </c>
      <c r="M4087" s="25">
        <v>8.4599999999999995E-2</v>
      </c>
    </row>
    <row r="4088" spans="1:13">
      <c r="A4088" s="82" t="s">
        <v>168</v>
      </c>
      <c r="B4088" s="13" t="s">
        <v>74</v>
      </c>
      <c r="C4088" s="13" t="s">
        <v>185</v>
      </c>
      <c r="D4088" s="13">
        <v>2017</v>
      </c>
      <c r="E4088" s="13">
        <v>2017</v>
      </c>
      <c r="F4088" s="13" t="s">
        <v>244</v>
      </c>
      <c r="G4088" s="23">
        <v>34825</v>
      </c>
      <c r="H4088" s="23">
        <v>68412</v>
      </c>
      <c r="I4088" s="103">
        <v>233778</v>
      </c>
      <c r="J4088" s="25">
        <v>0.98614150255288113</v>
      </c>
      <c r="K4088" s="25">
        <v>0.97043832823649334</v>
      </c>
      <c r="L4088" s="25">
        <v>0.13300000000000001</v>
      </c>
      <c r="M4088" s="25">
        <v>6.13E-2</v>
      </c>
    </row>
    <row r="4089" spans="1:13">
      <c r="A4089" s="82" t="s">
        <v>169</v>
      </c>
      <c r="B4089" s="13" t="s">
        <v>74</v>
      </c>
      <c r="C4089" s="13" t="s">
        <v>185</v>
      </c>
      <c r="D4089" s="13">
        <v>2017</v>
      </c>
      <c r="E4089" s="13">
        <v>2017</v>
      </c>
      <c r="F4089" s="13" t="s">
        <v>244</v>
      </c>
      <c r="G4089" s="23">
        <v>9815</v>
      </c>
      <c r="H4089" s="23">
        <v>18777</v>
      </c>
      <c r="I4089" s="103">
        <v>59159</v>
      </c>
      <c r="J4089" s="25">
        <v>0.9460093896713615</v>
      </c>
      <c r="K4089" s="25">
        <v>0.96812749003984067</v>
      </c>
      <c r="L4089" s="25">
        <v>0.29499999999999998</v>
      </c>
      <c r="M4089" s="25">
        <v>8.4599999999999995E-2</v>
      </c>
    </row>
    <row r="4090" spans="1:13">
      <c r="A4090" s="82" t="s">
        <v>170</v>
      </c>
      <c r="B4090" s="13" t="s">
        <v>75</v>
      </c>
      <c r="C4090" s="13" t="s">
        <v>185</v>
      </c>
      <c r="D4090" s="13">
        <v>2017</v>
      </c>
      <c r="E4090" s="13">
        <v>2017</v>
      </c>
      <c r="F4090" s="13" t="s">
        <v>244</v>
      </c>
      <c r="G4090" s="23">
        <v>6036</v>
      </c>
      <c r="H4090" s="23">
        <v>13060</v>
      </c>
      <c r="I4090" s="103">
        <v>32798</v>
      </c>
      <c r="J4090" s="25">
        <v>1</v>
      </c>
      <c r="K4090" s="25">
        <v>0.95726495726495731</v>
      </c>
      <c r="L4090" s="25">
        <v>0.29499999999999998</v>
      </c>
      <c r="M4090" s="25">
        <v>8.4599999999999995E-2</v>
      </c>
    </row>
    <row r="4091" spans="1:13">
      <c r="A4091" s="48" t="s">
        <v>276</v>
      </c>
      <c r="B4091" s="13" t="s">
        <v>66</v>
      </c>
      <c r="C4091" s="13" t="s">
        <v>186</v>
      </c>
      <c r="D4091" s="13">
        <v>2017</v>
      </c>
      <c r="E4091" s="13">
        <v>2017</v>
      </c>
      <c r="F4091" s="13" t="s">
        <v>244</v>
      </c>
      <c r="G4091" s="110"/>
      <c r="H4091" s="110"/>
      <c r="I4091" s="110"/>
      <c r="J4091" s="111"/>
      <c r="K4091" s="111"/>
      <c r="L4091" s="25">
        <v>0.254</v>
      </c>
      <c r="M4091" s="25">
        <v>5.3999999999999999E-2</v>
      </c>
    </row>
    <row r="4092" spans="1:13">
      <c r="A4092" s="48" t="s">
        <v>171</v>
      </c>
      <c r="B4092" s="13" t="s">
        <v>66</v>
      </c>
      <c r="C4092" s="13" t="s">
        <v>186</v>
      </c>
      <c r="D4092" s="13">
        <v>2017</v>
      </c>
      <c r="E4092" s="13">
        <v>2017</v>
      </c>
      <c r="F4092" s="13" t="s">
        <v>244</v>
      </c>
      <c r="G4092" s="86">
        <v>1984021</v>
      </c>
      <c r="H4092" s="86">
        <v>4085151</v>
      </c>
      <c r="I4092" s="84"/>
      <c r="J4092" s="85">
        <v>0.98035119355228872</v>
      </c>
      <c r="K4092" s="85">
        <v>0.92840581349318552</v>
      </c>
      <c r="L4092" s="85">
        <v>0.39</v>
      </c>
      <c r="M4092" s="85">
        <v>6.6400000000000001E-2</v>
      </c>
    </row>
    <row r="4093" spans="1:13">
      <c r="A4093" s="48" t="s">
        <v>172</v>
      </c>
      <c r="B4093" s="13" t="s">
        <v>74</v>
      </c>
      <c r="C4093" s="13" t="s">
        <v>186</v>
      </c>
      <c r="D4093" s="13">
        <v>2017</v>
      </c>
      <c r="E4093" s="13">
        <v>2017</v>
      </c>
      <c r="F4093" s="13" t="s">
        <v>244</v>
      </c>
      <c r="G4093" s="86">
        <v>57189</v>
      </c>
      <c r="H4093" s="86">
        <v>107586</v>
      </c>
      <c r="I4093" s="84"/>
      <c r="J4093" s="25" t="s">
        <v>66</v>
      </c>
      <c r="K4093" s="25" t="s">
        <v>66</v>
      </c>
      <c r="L4093" s="85">
        <v>0.42899999999999999</v>
      </c>
      <c r="M4093" s="85">
        <v>2.8799999999999999E-2</v>
      </c>
    </row>
    <row r="4094" spans="1:13">
      <c r="A4094" s="48" t="s">
        <v>173</v>
      </c>
      <c r="B4094" s="13" t="s">
        <v>75</v>
      </c>
      <c r="C4094" s="13" t="s">
        <v>186</v>
      </c>
      <c r="D4094" s="13">
        <v>2017</v>
      </c>
      <c r="E4094" s="13">
        <v>2017</v>
      </c>
      <c r="F4094" s="13" t="s">
        <v>244</v>
      </c>
      <c r="G4094" s="86">
        <v>76</v>
      </c>
      <c r="H4094" s="86">
        <v>136</v>
      </c>
      <c r="I4094" s="84"/>
      <c r="J4094" s="85">
        <v>1</v>
      </c>
      <c r="K4094" s="85">
        <v>0.25</v>
      </c>
      <c r="L4094" s="85">
        <v>0.29599999999999999</v>
      </c>
      <c r="M4094" s="85">
        <v>9.0300000000000005E-2</v>
      </c>
    </row>
    <row r="4095" spans="1:13">
      <c r="A4095" s="48" t="s">
        <v>174</v>
      </c>
      <c r="B4095" s="13" t="s">
        <v>75</v>
      </c>
      <c r="C4095" s="13" t="s">
        <v>186</v>
      </c>
      <c r="D4095" s="13">
        <v>2017</v>
      </c>
      <c r="E4095" s="13">
        <v>2017</v>
      </c>
      <c r="F4095" s="13" t="s">
        <v>244</v>
      </c>
      <c r="G4095" s="86">
        <v>1651</v>
      </c>
      <c r="H4095" s="86">
        <v>2996</v>
      </c>
      <c r="I4095" s="84"/>
      <c r="J4095" s="85">
        <v>0.97802197802197799</v>
      </c>
      <c r="K4095" s="85">
        <v>0.98113207547169812</v>
      </c>
      <c r="L4095" s="85">
        <v>0.29599999999999999</v>
      </c>
      <c r="M4095" s="85">
        <v>9.0300000000000005E-2</v>
      </c>
    </row>
    <row r="4096" spans="1:13">
      <c r="A4096" s="48" t="s">
        <v>175</v>
      </c>
      <c r="B4096" s="13" t="s">
        <v>75</v>
      </c>
      <c r="C4096" s="13" t="s">
        <v>186</v>
      </c>
      <c r="D4096" s="13">
        <v>2017</v>
      </c>
      <c r="E4096" s="13">
        <v>2017</v>
      </c>
      <c r="F4096" s="13" t="s">
        <v>244</v>
      </c>
      <c r="G4096" s="86">
        <v>16547</v>
      </c>
      <c r="H4096" s="86">
        <v>30767</v>
      </c>
      <c r="I4096" s="84"/>
      <c r="J4096" s="85">
        <v>0.87278761061946897</v>
      </c>
      <c r="K4096" s="85">
        <v>0.93620178041543023</v>
      </c>
      <c r="L4096" s="85">
        <v>0.29599999999999999</v>
      </c>
      <c r="M4096" s="85">
        <v>9.0300000000000005E-2</v>
      </c>
    </row>
    <row r="4097" spans="1:13">
      <c r="A4097" s="48" t="s">
        <v>176</v>
      </c>
      <c r="B4097" s="13" t="s">
        <v>75</v>
      </c>
      <c r="C4097" s="13" t="s">
        <v>186</v>
      </c>
      <c r="D4097" s="13">
        <v>2017</v>
      </c>
      <c r="E4097" s="13">
        <v>2017</v>
      </c>
      <c r="F4097" s="13" t="s">
        <v>244</v>
      </c>
      <c r="G4097" s="86">
        <v>2796</v>
      </c>
      <c r="H4097" s="86">
        <v>5024</v>
      </c>
      <c r="I4097" s="84"/>
      <c r="J4097" s="85">
        <v>0.97457627118644063</v>
      </c>
      <c r="K4097" s="85">
        <v>0.91025641025641024</v>
      </c>
      <c r="L4097" s="85">
        <v>0.29599999999999999</v>
      </c>
      <c r="M4097" s="85">
        <v>9.0300000000000005E-2</v>
      </c>
    </row>
    <row r="4098" spans="1:13">
      <c r="A4098" s="48" t="s">
        <v>177</v>
      </c>
      <c r="B4098" s="13" t="s">
        <v>75</v>
      </c>
      <c r="C4098" s="13" t="s">
        <v>186</v>
      </c>
      <c r="D4098" s="13">
        <v>2017</v>
      </c>
      <c r="E4098" s="13">
        <v>2017</v>
      </c>
      <c r="F4098" s="13" t="s">
        <v>244</v>
      </c>
      <c r="G4098" s="86">
        <v>690</v>
      </c>
      <c r="H4098" s="86">
        <v>1509</v>
      </c>
      <c r="I4098" s="84"/>
      <c r="J4098" s="85">
        <v>1</v>
      </c>
      <c r="K4098" s="85">
        <v>0.90476190476190477</v>
      </c>
      <c r="L4098" s="85">
        <v>0.29599999999999999</v>
      </c>
      <c r="M4098" s="85">
        <v>9.0300000000000005E-2</v>
      </c>
    </row>
    <row r="4099" spans="1:13">
      <c r="A4099" s="48" t="s">
        <v>178</v>
      </c>
      <c r="B4099" s="13" t="s">
        <v>74</v>
      </c>
      <c r="C4099" s="13" t="s">
        <v>186</v>
      </c>
      <c r="D4099" s="13">
        <v>2017</v>
      </c>
      <c r="E4099" s="13">
        <v>2017</v>
      </c>
      <c r="F4099" s="13" t="s">
        <v>244</v>
      </c>
      <c r="G4099" s="86">
        <v>31466</v>
      </c>
      <c r="H4099" s="86">
        <v>62968</v>
      </c>
      <c r="I4099" s="84"/>
      <c r="J4099" s="85">
        <v>0.97740112994350281</v>
      </c>
      <c r="K4099" s="85">
        <v>0.97413793103448276</v>
      </c>
      <c r="L4099" s="85">
        <v>0.308</v>
      </c>
      <c r="M4099" s="85">
        <v>6.0699999999999997E-2</v>
      </c>
    </row>
    <row r="4100" spans="1:13">
      <c r="A4100" s="48" t="s">
        <v>179</v>
      </c>
      <c r="B4100" s="13" t="s">
        <v>75</v>
      </c>
      <c r="C4100" s="13" t="s">
        <v>186</v>
      </c>
      <c r="D4100" s="13">
        <v>2017</v>
      </c>
      <c r="E4100" s="13">
        <v>2017</v>
      </c>
      <c r="F4100" s="13" t="s">
        <v>244</v>
      </c>
      <c r="G4100" s="86">
        <v>2584</v>
      </c>
      <c r="H4100" s="86">
        <v>5259</v>
      </c>
      <c r="I4100" s="84"/>
      <c r="J4100" s="85">
        <v>0.98113207547169812</v>
      </c>
      <c r="K4100" s="85">
        <v>0.93506493506493504</v>
      </c>
      <c r="L4100" s="85">
        <v>0.29599999999999999</v>
      </c>
      <c r="M4100" s="85">
        <v>9.0300000000000005E-2</v>
      </c>
    </row>
    <row r="4101" spans="1:13">
      <c r="A4101" s="48" t="s">
        <v>180</v>
      </c>
      <c r="B4101" s="13" t="s">
        <v>75</v>
      </c>
      <c r="C4101" s="13" t="s">
        <v>186</v>
      </c>
      <c r="D4101" s="13">
        <v>2017</v>
      </c>
      <c r="E4101" s="13">
        <v>2017</v>
      </c>
      <c r="F4101" s="13" t="s">
        <v>244</v>
      </c>
      <c r="G4101" s="86">
        <v>6736</v>
      </c>
      <c r="H4101" s="86">
        <v>11873</v>
      </c>
      <c r="I4101" s="84"/>
      <c r="J4101" s="85">
        <v>0.99003322259136217</v>
      </c>
      <c r="K4101" s="85">
        <v>0.98734177215189878</v>
      </c>
      <c r="L4101" s="85">
        <v>0.29599999999999999</v>
      </c>
      <c r="M4101" s="85">
        <v>9.0300000000000005E-2</v>
      </c>
    </row>
    <row r="4102" spans="1:13">
      <c r="A4102" s="82" t="s">
        <v>122</v>
      </c>
      <c r="B4102" s="13" t="s">
        <v>74</v>
      </c>
      <c r="C4102" s="13" t="s">
        <v>186</v>
      </c>
      <c r="D4102" s="13">
        <v>2017</v>
      </c>
      <c r="E4102" s="13">
        <v>2017</v>
      </c>
      <c r="F4102" s="13" t="s">
        <v>244</v>
      </c>
      <c r="G4102" s="86">
        <v>88568</v>
      </c>
      <c r="H4102" s="86">
        <v>204520</v>
      </c>
      <c r="I4102" s="84"/>
      <c r="J4102" s="85">
        <v>0.95230574857864814</v>
      </c>
      <c r="K4102" s="85">
        <v>0.93431553100061382</v>
      </c>
      <c r="L4102" s="85">
        <v>0.432</v>
      </c>
      <c r="M4102" s="85">
        <v>4.1300000000000003E-2</v>
      </c>
    </row>
    <row r="4103" spans="1:13">
      <c r="A4103" s="82" t="s">
        <v>123</v>
      </c>
      <c r="B4103" s="13" t="s">
        <v>75</v>
      </c>
      <c r="C4103" s="13" t="s">
        <v>186</v>
      </c>
      <c r="D4103" s="13">
        <v>2017</v>
      </c>
      <c r="E4103" s="13">
        <v>2017</v>
      </c>
      <c r="F4103" s="13" t="s">
        <v>244</v>
      </c>
      <c r="G4103" s="86">
        <v>1488</v>
      </c>
      <c r="H4103" s="86">
        <v>3427</v>
      </c>
      <c r="I4103" s="84"/>
      <c r="J4103" s="85">
        <v>0.96491228070175439</v>
      </c>
      <c r="K4103" s="85">
        <v>0.96969696969696972</v>
      </c>
      <c r="L4103" s="85">
        <v>0.29599999999999999</v>
      </c>
      <c r="M4103" s="85">
        <v>9.0300000000000005E-2</v>
      </c>
    </row>
    <row r="4104" spans="1:13">
      <c r="A4104" s="82" t="s">
        <v>124</v>
      </c>
      <c r="B4104" s="13" t="s">
        <v>75</v>
      </c>
      <c r="C4104" s="13" t="s">
        <v>186</v>
      </c>
      <c r="D4104" s="13">
        <v>2017</v>
      </c>
      <c r="E4104" s="13">
        <v>2017</v>
      </c>
      <c r="F4104" s="13" t="s">
        <v>244</v>
      </c>
      <c r="G4104" s="86">
        <v>11960</v>
      </c>
      <c r="H4104" s="86">
        <v>20262</v>
      </c>
      <c r="I4104" s="84"/>
      <c r="J4104" s="85">
        <v>0.99530516431924887</v>
      </c>
      <c r="K4104" s="85">
        <v>0.98181818181818181</v>
      </c>
      <c r="L4104" s="85">
        <v>0.29599999999999999</v>
      </c>
      <c r="M4104" s="85">
        <v>9.0300000000000005E-2</v>
      </c>
    </row>
    <row r="4105" spans="1:13">
      <c r="A4105" s="82" t="s">
        <v>125</v>
      </c>
      <c r="B4105" s="13" t="s">
        <v>75</v>
      </c>
      <c r="C4105" s="13" t="s">
        <v>186</v>
      </c>
      <c r="D4105" s="13">
        <v>2017</v>
      </c>
      <c r="E4105" s="13">
        <v>2017</v>
      </c>
      <c r="F4105" s="13" t="s">
        <v>244</v>
      </c>
      <c r="G4105" s="86">
        <v>17361</v>
      </c>
      <c r="H4105" s="86">
        <v>42162</v>
      </c>
      <c r="I4105" s="84"/>
      <c r="J4105" s="85">
        <v>0.9604221635883905</v>
      </c>
      <c r="K4105" s="85">
        <v>0.92129629629629628</v>
      </c>
      <c r="L4105" s="85">
        <v>0.29599999999999999</v>
      </c>
      <c r="M4105" s="85">
        <v>9.0300000000000005E-2</v>
      </c>
    </row>
    <row r="4106" spans="1:13">
      <c r="A4106" s="82" t="s">
        <v>126</v>
      </c>
      <c r="B4106" s="13" t="s">
        <v>75</v>
      </c>
      <c r="C4106" s="13" t="s">
        <v>186</v>
      </c>
      <c r="D4106" s="13">
        <v>2017</v>
      </c>
      <c r="E4106" s="13">
        <v>2017</v>
      </c>
      <c r="F4106" s="13" t="s">
        <v>244</v>
      </c>
      <c r="G4106" s="86">
        <v>1013</v>
      </c>
      <c r="H4106" s="86">
        <v>1952</v>
      </c>
      <c r="I4106" s="84"/>
      <c r="J4106" s="85">
        <v>1</v>
      </c>
      <c r="K4106" s="85">
        <v>0.97499999999999998</v>
      </c>
      <c r="L4106" s="85">
        <v>0.29599999999999999</v>
      </c>
      <c r="M4106" s="85">
        <v>9.0300000000000005E-2</v>
      </c>
    </row>
    <row r="4107" spans="1:13">
      <c r="A4107" s="82" t="s">
        <v>127</v>
      </c>
      <c r="B4107" s="13" t="s">
        <v>75</v>
      </c>
      <c r="C4107" s="13" t="s">
        <v>186</v>
      </c>
      <c r="D4107" s="13">
        <v>2017</v>
      </c>
      <c r="E4107" s="13">
        <v>2017</v>
      </c>
      <c r="F4107" s="13" t="s">
        <v>244</v>
      </c>
      <c r="G4107" s="86">
        <v>68715</v>
      </c>
      <c r="H4107" s="86">
        <v>158997</v>
      </c>
      <c r="I4107" s="84"/>
      <c r="J4107" s="85">
        <v>0.98411243507485491</v>
      </c>
      <c r="K4107" s="85">
        <v>0.93222818137493901</v>
      </c>
      <c r="L4107" s="85">
        <v>0.21099999999999999</v>
      </c>
      <c r="M4107" s="85">
        <v>1.9400000000000001E-2</v>
      </c>
    </row>
    <row r="4108" spans="1:13">
      <c r="A4108" s="82" t="s">
        <v>128</v>
      </c>
      <c r="B4108" s="13" t="s">
        <v>75</v>
      </c>
      <c r="C4108" s="13" t="s">
        <v>186</v>
      </c>
      <c r="D4108" s="13">
        <v>2017</v>
      </c>
      <c r="E4108" s="13">
        <v>2017</v>
      </c>
      <c r="F4108" s="13" t="s">
        <v>244</v>
      </c>
      <c r="G4108" s="86">
        <v>10540</v>
      </c>
      <c r="H4108" s="86">
        <v>23600</v>
      </c>
      <c r="I4108" s="84"/>
      <c r="J4108" s="85">
        <v>0.99625468164794007</v>
      </c>
      <c r="K4108" s="85">
        <v>0.94100294985250732</v>
      </c>
      <c r="L4108" s="85">
        <v>0.29599999999999999</v>
      </c>
      <c r="M4108" s="85">
        <v>9.0300000000000005E-2</v>
      </c>
    </row>
    <row r="4109" spans="1:13">
      <c r="A4109" s="82" t="s">
        <v>129</v>
      </c>
      <c r="B4109" s="13" t="s">
        <v>75</v>
      </c>
      <c r="C4109" s="13" t="s">
        <v>186</v>
      </c>
      <c r="D4109" s="13">
        <v>2017</v>
      </c>
      <c r="E4109" s="13">
        <v>2017</v>
      </c>
      <c r="F4109" s="13" t="s">
        <v>244</v>
      </c>
      <c r="G4109" s="86">
        <v>6385</v>
      </c>
      <c r="H4109" s="86">
        <v>11824</v>
      </c>
      <c r="I4109" s="84"/>
      <c r="J4109" s="85">
        <v>0.93174061433447097</v>
      </c>
      <c r="K4109" s="85">
        <v>0.90173410404624277</v>
      </c>
      <c r="L4109" s="85">
        <v>0.29599999999999999</v>
      </c>
      <c r="M4109" s="85">
        <v>9.0300000000000005E-2</v>
      </c>
    </row>
    <row r="4110" spans="1:13">
      <c r="A4110" s="82" t="s">
        <v>130</v>
      </c>
      <c r="B4110" s="13" t="s">
        <v>75</v>
      </c>
      <c r="C4110" s="13" t="s">
        <v>186</v>
      </c>
      <c r="D4110" s="13">
        <v>2017</v>
      </c>
      <c r="E4110" s="13">
        <v>2017</v>
      </c>
      <c r="F4110" s="13" t="s">
        <v>244</v>
      </c>
      <c r="G4110" s="86">
        <v>1566</v>
      </c>
      <c r="H4110" s="86">
        <v>3139</v>
      </c>
      <c r="I4110" s="84"/>
      <c r="J4110" s="85">
        <v>0.96296296296296302</v>
      </c>
      <c r="K4110" s="85">
        <v>0.8928571428571429</v>
      </c>
      <c r="L4110" s="85">
        <v>0.29599999999999999</v>
      </c>
      <c r="M4110" s="85">
        <v>9.0300000000000005E-2</v>
      </c>
    </row>
    <row r="4111" spans="1:13">
      <c r="A4111" s="82" t="s">
        <v>131</v>
      </c>
      <c r="B4111" s="13" t="s">
        <v>76</v>
      </c>
      <c r="C4111" s="13" t="s">
        <v>186</v>
      </c>
      <c r="D4111" s="13">
        <v>2017</v>
      </c>
      <c r="E4111" s="13">
        <v>2017</v>
      </c>
      <c r="F4111" s="13" t="s">
        <v>244</v>
      </c>
      <c r="G4111" s="86">
        <v>543966</v>
      </c>
      <c r="H4111" s="86">
        <v>1087433</v>
      </c>
      <c r="I4111" s="84"/>
      <c r="J4111" s="85">
        <v>0.98449855654575125</v>
      </c>
      <c r="K4111" s="85">
        <v>0.90756426671919632</v>
      </c>
      <c r="L4111" s="85">
        <v>0.46899999999999997</v>
      </c>
      <c r="M4111" s="85">
        <v>0.1045</v>
      </c>
    </row>
    <row r="4112" spans="1:13">
      <c r="A4112" s="82" t="s">
        <v>132</v>
      </c>
      <c r="B4112" s="13" t="s">
        <v>75</v>
      </c>
      <c r="C4112" s="13" t="s">
        <v>186</v>
      </c>
      <c r="D4112" s="13">
        <v>2017</v>
      </c>
      <c r="E4112" s="13">
        <v>2017</v>
      </c>
      <c r="F4112" s="13" t="s">
        <v>244</v>
      </c>
      <c r="G4112" s="86">
        <v>11270</v>
      </c>
      <c r="H4112" s="86">
        <v>27348</v>
      </c>
      <c r="I4112" s="84"/>
      <c r="J4112" s="85">
        <v>0.99744897959183676</v>
      </c>
      <c r="K4112" s="85">
        <v>0.99583333333333335</v>
      </c>
      <c r="L4112" s="85">
        <v>0.29599999999999999</v>
      </c>
      <c r="M4112" s="85">
        <v>9.0300000000000005E-2</v>
      </c>
    </row>
    <row r="4113" spans="1:13">
      <c r="A4113" s="82" t="s">
        <v>133</v>
      </c>
      <c r="B4113" s="13" t="s">
        <v>75</v>
      </c>
      <c r="C4113" s="13" t="s">
        <v>186</v>
      </c>
      <c r="D4113" s="13">
        <v>2017</v>
      </c>
      <c r="E4113" s="13">
        <v>2017</v>
      </c>
      <c r="F4113" s="13" t="s">
        <v>244</v>
      </c>
      <c r="G4113" s="86">
        <v>5916</v>
      </c>
      <c r="H4113" s="86">
        <v>9809</v>
      </c>
      <c r="I4113" s="84"/>
      <c r="J4113" s="85">
        <v>0.9859154929577465</v>
      </c>
      <c r="K4113" s="85">
        <v>0.91847826086956519</v>
      </c>
      <c r="L4113" s="85">
        <v>0.29599999999999999</v>
      </c>
      <c r="M4113" s="85">
        <v>9.0300000000000005E-2</v>
      </c>
    </row>
    <row r="4114" spans="1:13">
      <c r="A4114" s="82" t="s">
        <v>134</v>
      </c>
      <c r="B4114" s="13" t="s">
        <v>75</v>
      </c>
      <c r="C4114" s="13" t="s">
        <v>186</v>
      </c>
      <c r="D4114" s="13">
        <v>2017</v>
      </c>
      <c r="E4114" s="13">
        <v>2017</v>
      </c>
      <c r="F4114" s="13" t="s">
        <v>244</v>
      </c>
      <c r="G4114" s="86">
        <v>1031</v>
      </c>
      <c r="H4114" s="86">
        <v>1909</v>
      </c>
      <c r="I4114" s="84"/>
      <c r="J4114" s="85">
        <v>0.97777777777777775</v>
      </c>
      <c r="K4114" s="85">
        <v>0.88461538461538458</v>
      </c>
      <c r="L4114" s="85">
        <v>0.29599999999999999</v>
      </c>
      <c r="M4114" s="85">
        <v>9.0300000000000005E-2</v>
      </c>
    </row>
    <row r="4115" spans="1:13">
      <c r="A4115" s="82" t="s">
        <v>135</v>
      </c>
      <c r="B4115" s="13" t="s">
        <v>75</v>
      </c>
      <c r="C4115" s="13" t="s">
        <v>186</v>
      </c>
      <c r="D4115" s="13">
        <v>2017</v>
      </c>
      <c r="E4115" s="13">
        <v>2017</v>
      </c>
      <c r="F4115" s="13" t="s">
        <v>244</v>
      </c>
      <c r="G4115" s="86">
        <v>6307</v>
      </c>
      <c r="H4115" s="86">
        <v>11672</v>
      </c>
      <c r="I4115" s="84"/>
      <c r="J4115" s="85">
        <v>0.9578651685393258</v>
      </c>
      <c r="K4115" s="85">
        <v>0.94422310756972117</v>
      </c>
      <c r="L4115" s="85">
        <v>0.29599999999999999</v>
      </c>
      <c r="M4115" s="85">
        <v>9.0300000000000005E-2</v>
      </c>
    </row>
    <row r="4116" spans="1:13">
      <c r="A4116" s="82" t="s">
        <v>136</v>
      </c>
      <c r="B4116" s="13" t="s">
        <v>75</v>
      </c>
      <c r="C4116" s="13" t="s">
        <v>186</v>
      </c>
      <c r="D4116" s="13">
        <v>2017</v>
      </c>
      <c r="E4116" s="13">
        <v>2017</v>
      </c>
      <c r="F4116" s="13" t="s">
        <v>244</v>
      </c>
      <c r="G4116" s="86">
        <v>23272</v>
      </c>
      <c r="H4116" s="86">
        <v>53792</v>
      </c>
      <c r="I4116" s="84"/>
      <c r="J4116" s="85">
        <v>0.95561357702349869</v>
      </c>
      <c r="K4116" s="85">
        <v>0.97175141242937857</v>
      </c>
      <c r="L4116" s="25">
        <v>0</v>
      </c>
      <c r="M4116" s="85">
        <v>4.1500000000000002E-2</v>
      </c>
    </row>
    <row r="4117" spans="1:13">
      <c r="A4117" s="82" t="s">
        <v>137</v>
      </c>
      <c r="B4117" s="13" t="s">
        <v>75</v>
      </c>
      <c r="C4117" s="13" t="s">
        <v>186</v>
      </c>
      <c r="D4117" s="13">
        <v>2017</v>
      </c>
      <c r="E4117" s="13">
        <v>2017</v>
      </c>
      <c r="F4117" s="13" t="s">
        <v>244</v>
      </c>
      <c r="G4117" s="86">
        <v>541</v>
      </c>
      <c r="H4117" s="86">
        <v>1160</v>
      </c>
      <c r="I4117" s="84"/>
      <c r="J4117" s="85">
        <v>1</v>
      </c>
      <c r="K4117" s="85">
        <v>0.9375</v>
      </c>
      <c r="L4117" s="85">
        <v>0.29599999999999999</v>
      </c>
      <c r="M4117" s="85">
        <v>9.0300000000000005E-2</v>
      </c>
    </row>
    <row r="4118" spans="1:13">
      <c r="A4118" s="82" t="s">
        <v>138</v>
      </c>
      <c r="B4118" s="13" t="s">
        <v>75</v>
      </c>
      <c r="C4118" s="13" t="s">
        <v>186</v>
      </c>
      <c r="D4118" s="13">
        <v>2017</v>
      </c>
      <c r="E4118" s="13">
        <v>2017</v>
      </c>
      <c r="F4118" s="13" t="s">
        <v>244</v>
      </c>
      <c r="G4118" s="86">
        <v>398</v>
      </c>
      <c r="H4118" s="86">
        <v>693</v>
      </c>
      <c r="I4118" s="84"/>
      <c r="J4118" s="85">
        <v>1</v>
      </c>
      <c r="K4118" s="85">
        <v>0.95</v>
      </c>
      <c r="L4118" s="85">
        <v>0.29599999999999999</v>
      </c>
      <c r="M4118" s="85">
        <v>9.0300000000000005E-2</v>
      </c>
    </row>
    <row r="4119" spans="1:13">
      <c r="A4119" s="82" t="s">
        <v>139</v>
      </c>
      <c r="B4119" s="13" t="s">
        <v>75</v>
      </c>
      <c r="C4119" s="13" t="s">
        <v>186</v>
      </c>
      <c r="D4119" s="13">
        <v>2017</v>
      </c>
      <c r="E4119" s="13">
        <v>2017</v>
      </c>
      <c r="F4119" s="13" t="s">
        <v>244</v>
      </c>
      <c r="G4119" s="86">
        <v>19447</v>
      </c>
      <c r="H4119" s="86">
        <v>42443</v>
      </c>
      <c r="I4119" s="84"/>
      <c r="J4119" s="85">
        <v>0.99267015706806283</v>
      </c>
      <c r="K4119" s="85">
        <v>0.94117647058823528</v>
      </c>
      <c r="L4119" s="85">
        <v>0.28599999999999998</v>
      </c>
      <c r="M4119" s="85">
        <v>3.5700000000000003E-2</v>
      </c>
    </row>
    <row r="4120" spans="1:13">
      <c r="A4120" s="82" t="s">
        <v>140</v>
      </c>
      <c r="B4120" s="13" t="s">
        <v>75</v>
      </c>
      <c r="C4120" s="13" t="s">
        <v>186</v>
      </c>
      <c r="D4120" s="13">
        <v>2017</v>
      </c>
      <c r="E4120" s="13">
        <v>2017</v>
      </c>
      <c r="F4120" s="13" t="s">
        <v>244</v>
      </c>
      <c r="G4120" s="86">
        <v>3067</v>
      </c>
      <c r="H4120" s="86">
        <v>6080</v>
      </c>
      <c r="I4120" s="84"/>
      <c r="J4120" s="85">
        <v>0.90833333333333333</v>
      </c>
      <c r="K4120" s="85">
        <v>0.92500000000000004</v>
      </c>
      <c r="L4120" s="85">
        <v>0.29599999999999999</v>
      </c>
      <c r="M4120" s="85">
        <v>9.0300000000000005E-2</v>
      </c>
    </row>
    <row r="4121" spans="1:13">
      <c r="A4121" s="82" t="s">
        <v>141</v>
      </c>
      <c r="B4121" s="13" t="s">
        <v>75</v>
      </c>
      <c r="C4121" s="13" t="s">
        <v>186</v>
      </c>
      <c r="D4121" s="13">
        <v>2017</v>
      </c>
      <c r="E4121" s="13">
        <v>2017</v>
      </c>
      <c r="F4121" s="13" t="s">
        <v>244</v>
      </c>
      <c r="G4121" s="86">
        <v>4105</v>
      </c>
      <c r="H4121" s="86">
        <v>7090</v>
      </c>
      <c r="I4121" s="84"/>
      <c r="J4121" s="85">
        <v>0.93243243243243246</v>
      </c>
      <c r="K4121" s="85">
        <v>0.82634730538922152</v>
      </c>
      <c r="L4121" s="85">
        <v>0.29599999999999999</v>
      </c>
      <c r="M4121" s="85">
        <v>9.0300000000000005E-2</v>
      </c>
    </row>
    <row r="4122" spans="1:13">
      <c r="A4122" s="82" t="s">
        <v>142</v>
      </c>
      <c r="B4122" s="13" t="s">
        <v>74</v>
      </c>
      <c r="C4122" s="13" t="s">
        <v>186</v>
      </c>
      <c r="D4122" s="13">
        <v>2017</v>
      </c>
      <c r="E4122" s="13">
        <v>2017</v>
      </c>
      <c r="F4122" s="13" t="s">
        <v>244</v>
      </c>
      <c r="G4122" s="86">
        <v>115089</v>
      </c>
      <c r="H4122" s="86">
        <v>232951</v>
      </c>
      <c r="I4122" s="84"/>
      <c r="J4122" s="85">
        <v>0.99363192528125666</v>
      </c>
      <c r="K4122" s="85">
        <v>0.99772001823985412</v>
      </c>
      <c r="L4122" s="85">
        <v>0.36399999999999999</v>
      </c>
      <c r="M4122" s="85">
        <v>6.5699999999999995E-2</v>
      </c>
    </row>
    <row r="4123" spans="1:13">
      <c r="A4123" s="82" t="s">
        <v>143</v>
      </c>
      <c r="B4123" s="13" t="s">
        <v>74</v>
      </c>
      <c r="C4123" s="13" t="s">
        <v>186</v>
      </c>
      <c r="D4123" s="13">
        <v>2017</v>
      </c>
      <c r="E4123" s="13">
        <v>2017</v>
      </c>
      <c r="F4123" s="13" t="s">
        <v>244</v>
      </c>
      <c r="G4123" s="86">
        <v>8670</v>
      </c>
      <c r="H4123" s="86">
        <v>16179</v>
      </c>
      <c r="I4123" s="84"/>
      <c r="J4123" s="85">
        <v>1</v>
      </c>
      <c r="K4123" s="85">
        <v>0.88584474885844744</v>
      </c>
      <c r="L4123" s="85">
        <v>0.29599999999999999</v>
      </c>
      <c r="M4123" s="85">
        <v>9.0300000000000005E-2</v>
      </c>
    </row>
    <row r="4124" spans="1:13">
      <c r="A4124" s="82" t="s">
        <v>144</v>
      </c>
      <c r="B4124" s="13" t="s">
        <v>75</v>
      </c>
      <c r="C4124" s="13" t="s">
        <v>186</v>
      </c>
      <c r="D4124" s="13">
        <v>2017</v>
      </c>
      <c r="E4124" s="13">
        <v>2017</v>
      </c>
      <c r="F4124" s="13" t="s">
        <v>244</v>
      </c>
      <c r="G4124" s="86">
        <v>1097</v>
      </c>
      <c r="H4124" s="86">
        <v>2007</v>
      </c>
      <c r="I4124" s="84"/>
      <c r="J4124" s="85">
        <v>0.96842105263157896</v>
      </c>
      <c r="K4124" s="85">
        <v>0.9242424242424242</v>
      </c>
      <c r="L4124" s="85">
        <v>0.29599999999999999</v>
      </c>
      <c r="M4124" s="85">
        <v>9.0300000000000005E-2</v>
      </c>
    </row>
    <row r="4125" spans="1:13">
      <c r="A4125" s="82" t="s">
        <v>145</v>
      </c>
      <c r="B4125" s="13" t="s">
        <v>75</v>
      </c>
      <c r="C4125" s="13" t="s">
        <v>186</v>
      </c>
      <c r="D4125" s="13">
        <v>2017</v>
      </c>
      <c r="E4125" s="13">
        <v>2017</v>
      </c>
      <c r="F4125" s="13" t="s">
        <v>244</v>
      </c>
      <c r="G4125" s="86">
        <v>122740</v>
      </c>
      <c r="H4125" s="86">
        <v>271114</v>
      </c>
      <c r="I4125" s="84"/>
      <c r="J4125" s="85">
        <v>0.99532289980212263</v>
      </c>
      <c r="K4125" s="85">
        <v>0.91362467866323904</v>
      </c>
      <c r="L4125" s="85">
        <v>0.30599999999999999</v>
      </c>
      <c r="M4125" s="85">
        <v>4.3499999999999997E-2</v>
      </c>
    </row>
    <row r="4126" spans="1:13">
      <c r="A4126" s="82" t="s">
        <v>146</v>
      </c>
      <c r="B4126" s="13" t="s">
        <v>74</v>
      </c>
      <c r="C4126" s="13" t="s">
        <v>186</v>
      </c>
      <c r="D4126" s="13">
        <v>2017</v>
      </c>
      <c r="E4126" s="13">
        <v>2017</v>
      </c>
      <c r="F4126" s="13" t="s">
        <v>244</v>
      </c>
      <c r="G4126" s="86">
        <v>98208</v>
      </c>
      <c r="H4126" s="86">
        <v>205556</v>
      </c>
      <c r="I4126" s="84"/>
      <c r="J4126" s="85">
        <v>0.99407979407979408</v>
      </c>
      <c r="K4126" s="85">
        <v>0.99211770888071471</v>
      </c>
      <c r="L4126" s="85">
        <v>0.47499999999999998</v>
      </c>
      <c r="M4126" s="85">
        <v>3.8600000000000002E-2</v>
      </c>
    </row>
    <row r="4127" spans="1:13">
      <c r="A4127" s="82" t="s">
        <v>147</v>
      </c>
      <c r="B4127" s="13" t="s">
        <v>75</v>
      </c>
      <c r="C4127" s="13" t="s">
        <v>186</v>
      </c>
      <c r="D4127" s="13">
        <v>2017</v>
      </c>
      <c r="E4127" s="13">
        <v>2017</v>
      </c>
      <c r="F4127" s="13" t="s">
        <v>244</v>
      </c>
      <c r="G4127" s="86">
        <v>2121</v>
      </c>
      <c r="H4127" s="86">
        <v>4700</v>
      </c>
      <c r="I4127" s="84"/>
      <c r="J4127" s="85">
        <v>0.978494623655914</v>
      </c>
      <c r="K4127" s="85">
        <v>0.95522388059701491</v>
      </c>
      <c r="L4127" s="85">
        <v>0.29599999999999999</v>
      </c>
      <c r="M4127" s="85">
        <v>9.0300000000000005E-2</v>
      </c>
    </row>
    <row r="4128" spans="1:13">
      <c r="A4128" s="82" t="s">
        <v>148</v>
      </c>
      <c r="B4128" s="13" t="s">
        <v>75</v>
      </c>
      <c r="C4128" s="13" t="s">
        <v>186</v>
      </c>
      <c r="D4128" s="13">
        <v>2017</v>
      </c>
      <c r="E4128" s="13">
        <v>2017</v>
      </c>
      <c r="F4128" s="13" t="s">
        <v>244</v>
      </c>
      <c r="G4128" s="86">
        <v>165648</v>
      </c>
      <c r="H4128" s="86">
        <v>361295</v>
      </c>
      <c r="I4128" s="84"/>
      <c r="J4128" s="85">
        <v>0.9892054725743693</v>
      </c>
      <c r="K4128" s="85">
        <v>0.93710691823899372</v>
      </c>
      <c r="L4128" s="85">
        <v>0.25</v>
      </c>
      <c r="M4128" s="85">
        <v>3.78E-2</v>
      </c>
    </row>
    <row r="4129" spans="1:13">
      <c r="A4129" s="82" t="s">
        <v>149</v>
      </c>
      <c r="B4129" s="13" t="s">
        <v>74</v>
      </c>
      <c r="C4129" s="13" t="s">
        <v>186</v>
      </c>
      <c r="D4129" s="13">
        <v>2017</v>
      </c>
      <c r="E4129" s="13">
        <v>2017</v>
      </c>
      <c r="F4129" s="13" t="s">
        <v>244</v>
      </c>
      <c r="G4129" s="86">
        <v>133646</v>
      </c>
      <c r="H4129" s="86">
        <v>268127</v>
      </c>
      <c r="I4129" s="84"/>
      <c r="J4129" s="85">
        <v>0.97422844416162901</v>
      </c>
      <c r="K4129" s="85">
        <v>0.95580808080808077</v>
      </c>
      <c r="L4129" s="85">
        <v>0.435</v>
      </c>
      <c r="M4129" s="85">
        <v>2.8899999999999999E-2</v>
      </c>
    </row>
    <row r="4130" spans="1:13">
      <c r="A4130" s="82" t="s">
        <v>150</v>
      </c>
      <c r="B4130" s="13" t="s">
        <v>74</v>
      </c>
      <c r="C4130" s="13" t="s">
        <v>186</v>
      </c>
      <c r="D4130" s="13">
        <v>2017</v>
      </c>
      <c r="E4130" s="13">
        <v>2017</v>
      </c>
      <c r="F4130" s="13" t="s">
        <v>244</v>
      </c>
      <c r="G4130" s="86">
        <v>33923</v>
      </c>
      <c r="H4130" s="86">
        <v>50864</v>
      </c>
      <c r="I4130" s="84"/>
      <c r="J4130" s="85">
        <v>0.98502139800285304</v>
      </c>
      <c r="K4130" s="85">
        <v>0.86911764705882355</v>
      </c>
      <c r="L4130" s="85">
        <v>0.36399999999999999</v>
      </c>
      <c r="M4130" s="85">
        <v>7.9299999999999995E-2</v>
      </c>
    </row>
    <row r="4131" spans="1:13">
      <c r="A4131" s="82" t="s">
        <v>151</v>
      </c>
      <c r="B4131" s="13" t="s">
        <v>75</v>
      </c>
      <c r="C4131" s="13" t="s">
        <v>186</v>
      </c>
      <c r="D4131" s="13">
        <v>2017</v>
      </c>
      <c r="E4131" s="13">
        <v>2017</v>
      </c>
      <c r="F4131" s="13" t="s">
        <v>244</v>
      </c>
      <c r="G4131" s="86">
        <v>47781</v>
      </c>
      <c r="H4131" s="86">
        <v>105787</v>
      </c>
      <c r="I4131" s="84"/>
      <c r="J4131" s="85">
        <v>0.97793326157158234</v>
      </c>
      <c r="K4131" s="85">
        <v>0.91082251082251087</v>
      </c>
      <c r="L4131" s="85">
        <v>7.0999999999999994E-2</v>
      </c>
      <c r="M4131" s="85">
        <v>3.7400000000000003E-2</v>
      </c>
    </row>
    <row r="4132" spans="1:13">
      <c r="A4132" s="82" t="s">
        <v>152</v>
      </c>
      <c r="B4132" s="13" t="s">
        <v>74</v>
      </c>
      <c r="C4132" s="13" t="s">
        <v>186</v>
      </c>
      <c r="D4132" s="13">
        <v>2017</v>
      </c>
      <c r="E4132" s="13">
        <v>2017</v>
      </c>
      <c r="F4132" s="13" t="s">
        <v>244</v>
      </c>
      <c r="G4132" s="86">
        <v>9396</v>
      </c>
      <c r="H4132" s="86">
        <v>16600</v>
      </c>
      <c r="I4132" s="84"/>
      <c r="J4132" s="85">
        <v>0.98399999999999999</v>
      </c>
      <c r="K4132" s="85">
        <v>0.96595744680851059</v>
      </c>
      <c r="L4132" s="85">
        <v>0.29599999999999999</v>
      </c>
      <c r="M4132" s="85">
        <v>9.0300000000000005E-2</v>
      </c>
    </row>
    <row r="4133" spans="1:13">
      <c r="A4133" s="82" t="s">
        <v>153</v>
      </c>
      <c r="B4133" s="13" t="s">
        <v>74</v>
      </c>
      <c r="C4133" s="13" t="s">
        <v>186</v>
      </c>
      <c r="D4133" s="13">
        <v>2017</v>
      </c>
      <c r="E4133" s="13">
        <v>2017</v>
      </c>
      <c r="F4133" s="13" t="s">
        <v>244</v>
      </c>
      <c r="G4133" s="86">
        <v>13291</v>
      </c>
      <c r="H4133" s="86">
        <v>25375</v>
      </c>
      <c r="I4133" s="84"/>
      <c r="J4133" s="85">
        <v>0.97687861271676302</v>
      </c>
      <c r="K4133" s="85">
        <v>0.87687687687687688</v>
      </c>
      <c r="L4133" s="85">
        <v>0.29599999999999999</v>
      </c>
      <c r="M4133" s="85">
        <v>9.0300000000000005E-2</v>
      </c>
    </row>
    <row r="4134" spans="1:13">
      <c r="A4134" s="82" t="s">
        <v>154</v>
      </c>
      <c r="B4134" s="13" t="s">
        <v>74</v>
      </c>
      <c r="C4134" s="13" t="s">
        <v>186</v>
      </c>
      <c r="D4134" s="13">
        <v>2017</v>
      </c>
      <c r="E4134" s="13">
        <v>2017</v>
      </c>
      <c r="F4134" s="13" t="s">
        <v>244</v>
      </c>
      <c r="G4134" s="86">
        <v>18061</v>
      </c>
      <c r="H4134" s="86">
        <v>36432</v>
      </c>
      <c r="I4134" s="84"/>
      <c r="J4134" s="85">
        <v>0.95864262990455995</v>
      </c>
      <c r="K4134" s="85">
        <v>0.91772151898734178</v>
      </c>
      <c r="L4134" s="85">
        <v>0.29599999999999999</v>
      </c>
      <c r="M4134" s="85">
        <v>9.0300000000000005E-2</v>
      </c>
    </row>
    <row r="4135" spans="1:13">
      <c r="A4135" s="82" t="s">
        <v>155</v>
      </c>
      <c r="B4135" s="13" t="s">
        <v>74</v>
      </c>
      <c r="C4135" s="13" t="s">
        <v>186</v>
      </c>
      <c r="D4135" s="13">
        <v>2017</v>
      </c>
      <c r="E4135" s="13">
        <v>2017</v>
      </c>
      <c r="F4135" s="13" t="s">
        <v>244</v>
      </c>
      <c r="G4135" s="86">
        <v>46440</v>
      </c>
      <c r="H4135" s="86">
        <v>90030</v>
      </c>
      <c r="I4135" s="84"/>
      <c r="J4135" s="85">
        <v>0.98598654708520184</v>
      </c>
      <c r="K4135" s="85">
        <v>0.97938144329896903</v>
      </c>
      <c r="L4135" s="85">
        <v>0.375</v>
      </c>
      <c r="M4135" s="85">
        <v>5.11E-2</v>
      </c>
    </row>
    <row r="4136" spans="1:13">
      <c r="A4136" s="82" t="s">
        <v>156</v>
      </c>
      <c r="B4136" s="13" t="s">
        <v>74</v>
      </c>
      <c r="C4136" s="13" t="s">
        <v>186</v>
      </c>
      <c r="D4136" s="13">
        <v>2017</v>
      </c>
      <c r="E4136" s="13">
        <v>2017</v>
      </c>
      <c r="F4136" s="13" t="s">
        <v>244</v>
      </c>
      <c r="G4136" s="86">
        <v>14023</v>
      </c>
      <c r="H4136" s="86">
        <v>24863</v>
      </c>
      <c r="I4136" s="84"/>
      <c r="J4136" s="85">
        <v>0.982421875</v>
      </c>
      <c r="K4136" s="85">
        <v>0.97674418604651159</v>
      </c>
      <c r="L4136" s="85">
        <v>0.29599999999999999</v>
      </c>
      <c r="M4136" s="85">
        <v>9.0300000000000005E-2</v>
      </c>
    </row>
    <row r="4137" spans="1:13">
      <c r="A4137" s="82" t="s">
        <v>157</v>
      </c>
      <c r="B4137" s="13" t="s">
        <v>75</v>
      </c>
      <c r="C4137" s="13" t="s">
        <v>186</v>
      </c>
      <c r="D4137" s="13">
        <v>2017</v>
      </c>
      <c r="E4137" s="13">
        <v>2017</v>
      </c>
      <c r="F4137" s="13" t="s">
        <v>244</v>
      </c>
      <c r="G4137" s="86">
        <v>12332</v>
      </c>
      <c r="H4137" s="86">
        <v>23186</v>
      </c>
      <c r="I4137" s="84"/>
      <c r="J4137" s="85">
        <v>0.94921190893169882</v>
      </c>
      <c r="K4137" s="85">
        <v>0.95781637717121593</v>
      </c>
      <c r="L4137" s="85">
        <v>0.29599999999999999</v>
      </c>
      <c r="M4137" s="85">
        <v>9.0300000000000005E-2</v>
      </c>
    </row>
    <row r="4138" spans="1:13">
      <c r="A4138" s="82" t="s">
        <v>158</v>
      </c>
      <c r="B4138" s="13" t="s">
        <v>75</v>
      </c>
      <c r="C4138" s="13" t="s">
        <v>186</v>
      </c>
      <c r="D4138" s="13">
        <v>2017</v>
      </c>
      <c r="E4138" s="13">
        <v>2017</v>
      </c>
      <c r="F4138" s="13" t="s">
        <v>244</v>
      </c>
      <c r="G4138" s="86">
        <v>154</v>
      </c>
      <c r="H4138" s="86">
        <v>259</v>
      </c>
      <c r="I4138" s="84"/>
      <c r="J4138" s="85">
        <v>1</v>
      </c>
      <c r="K4138" s="85">
        <v>1</v>
      </c>
      <c r="L4138" s="85">
        <v>0.29599999999999999</v>
      </c>
      <c r="M4138" s="85">
        <v>9.0300000000000005E-2</v>
      </c>
    </row>
    <row r="4139" spans="1:13">
      <c r="A4139" s="82" t="s">
        <v>159</v>
      </c>
      <c r="B4139" s="13" t="s">
        <v>75</v>
      </c>
      <c r="C4139" s="13" t="s">
        <v>186</v>
      </c>
      <c r="D4139" s="13">
        <v>2017</v>
      </c>
      <c r="E4139" s="13">
        <v>2017</v>
      </c>
      <c r="F4139" s="13" t="s">
        <v>244</v>
      </c>
      <c r="G4139" s="86">
        <v>3050</v>
      </c>
      <c r="H4139" s="86">
        <v>6256</v>
      </c>
      <c r="I4139" s="84"/>
      <c r="J4139" s="85">
        <v>0.97619047619047616</v>
      </c>
      <c r="K4139" s="85">
        <v>0.86315789473684212</v>
      </c>
      <c r="L4139" s="85">
        <v>0.29599999999999999</v>
      </c>
      <c r="M4139" s="85">
        <v>9.0300000000000005E-2</v>
      </c>
    </row>
    <row r="4140" spans="1:13">
      <c r="A4140" s="82" t="s">
        <v>160</v>
      </c>
      <c r="B4140" s="13" t="s">
        <v>74</v>
      </c>
      <c r="C4140" s="13" t="s">
        <v>186</v>
      </c>
      <c r="D4140" s="13">
        <v>2017</v>
      </c>
      <c r="E4140" s="13">
        <v>2017</v>
      </c>
      <c r="F4140" s="13" t="s">
        <v>244</v>
      </c>
      <c r="G4140" s="86">
        <v>20949</v>
      </c>
      <c r="H4140" s="86">
        <v>39407</v>
      </c>
      <c r="I4140" s="84"/>
      <c r="J4140" s="85">
        <v>0.97636815920398012</v>
      </c>
      <c r="K4140" s="85">
        <v>0.9688249400479616</v>
      </c>
      <c r="L4140" s="85">
        <v>0.5</v>
      </c>
      <c r="M4140" s="85">
        <v>5.7999999999999996E-3</v>
      </c>
    </row>
    <row r="4141" spans="1:13">
      <c r="A4141" s="82" t="s">
        <v>161</v>
      </c>
      <c r="B4141" s="13" t="s">
        <v>74</v>
      </c>
      <c r="C4141" s="13" t="s">
        <v>186</v>
      </c>
      <c r="D4141" s="13">
        <v>2017</v>
      </c>
      <c r="E4141" s="13">
        <v>2017</v>
      </c>
      <c r="F4141" s="13" t="s">
        <v>244</v>
      </c>
      <c r="G4141" s="86">
        <v>17167</v>
      </c>
      <c r="H4141" s="86">
        <v>30001</v>
      </c>
      <c r="I4141" s="84"/>
      <c r="J4141" s="85">
        <v>0.98064516129032253</v>
      </c>
      <c r="K4141" s="85">
        <v>0.87267904509283822</v>
      </c>
      <c r="L4141" s="85">
        <v>0.29599999999999999</v>
      </c>
      <c r="M4141" s="85">
        <v>9.0300000000000005E-2</v>
      </c>
    </row>
    <row r="4142" spans="1:13">
      <c r="A4142" s="82" t="s">
        <v>162</v>
      </c>
      <c r="B4142" s="13" t="s">
        <v>75</v>
      </c>
      <c r="C4142" s="13" t="s">
        <v>186</v>
      </c>
      <c r="D4142" s="13">
        <v>2017</v>
      </c>
      <c r="E4142" s="13">
        <v>2017</v>
      </c>
      <c r="F4142" s="13" t="s">
        <v>244</v>
      </c>
      <c r="G4142" s="86">
        <v>39239</v>
      </c>
      <c r="H4142" s="86">
        <v>81885</v>
      </c>
      <c r="I4142" s="84"/>
      <c r="J4142" s="85">
        <v>0.97997711670480547</v>
      </c>
      <c r="K4142" s="85">
        <v>0.93644067796610164</v>
      </c>
      <c r="L4142" s="85">
        <v>0.6</v>
      </c>
      <c r="M4142" s="85">
        <v>4.2700000000000002E-2</v>
      </c>
    </row>
    <row r="4143" spans="1:13">
      <c r="A4143" s="82" t="s">
        <v>163</v>
      </c>
      <c r="B4143" s="13" t="s">
        <v>75</v>
      </c>
      <c r="C4143" s="13" t="s">
        <v>186</v>
      </c>
      <c r="D4143" s="13">
        <v>2017</v>
      </c>
      <c r="E4143" s="13">
        <v>2017</v>
      </c>
      <c r="F4143" s="13" t="s">
        <v>244</v>
      </c>
      <c r="G4143" s="86">
        <v>5361</v>
      </c>
      <c r="H4143" s="86">
        <v>12250</v>
      </c>
      <c r="I4143" s="84"/>
      <c r="J4143" s="85">
        <v>0.97101449275362317</v>
      </c>
      <c r="K4143" s="85">
        <v>0.92814371257485029</v>
      </c>
      <c r="L4143" s="85">
        <v>0.29599999999999999</v>
      </c>
      <c r="M4143" s="85">
        <v>9.0300000000000005E-2</v>
      </c>
    </row>
    <row r="4144" spans="1:13">
      <c r="A4144" s="82" t="s">
        <v>164</v>
      </c>
      <c r="B4144" s="13" t="s">
        <v>75</v>
      </c>
      <c r="C4144" s="13" t="s">
        <v>186</v>
      </c>
      <c r="D4144" s="13">
        <v>2017</v>
      </c>
      <c r="E4144" s="13">
        <v>2017</v>
      </c>
      <c r="F4144" s="13" t="s">
        <v>244</v>
      </c>
      <c r="G4144" s="86">
        <v>4246</v>
      </c>
      <c r="H4144" s="86">
        <v>8963</v>
      </c>
      <c r="I4144" s="84"/>
      <c r="J4144" s="85">
        <v>0.96153846153846156</v>
      </c>
      <c r="K4144" s="85">
        <v>0.94696969696969702</v>
      </c>
      <c r="L4144" s="85">
        <v>0.29599999999999999</v>
      </c>
      <c r="M4144" s="85">
        <v>9.0300000000000005E-2</v>
      </c>
    </row>
    <row r="4145" spans="1:13">
      <c r="A4145" s="82" t="s">
        <v>165</v>
      </c>
      <c r="B4145" s="13" t="s">
        <v>75</v>
      </c>
      <c r="C4145" s="13" t="s">
        <v>186</v>
      </c>
      <c r="D4145" s="13">
        <v>2017</v>
      </c>
      <c r="E4145" s="13">
        <v>2017</v>
      </c>
      <c r="F4145" s="13" t="s">
        <v>244</v>
      </c>
      <c r="G4145" s="86">
        <v>971</v>
      </c>
      <c r="H4145" s="86">
        <v>1691</v>
      </c>
      <c r="I4145" s="84"/>
      <c r="J4145" s="85">
        <v>0.98181818181818181</v>
      </c>
      <c r="K4145" s="85">
        <v>0.71739130434782605</v>
      </c>
      <c r="L4145" s="85">
        <v>0.29599999999999999</v>
      </c>
      <c r="M4145" s="85">
        <v>9.0300000000000005E-2</v>
      </c>
    </row>
    <row r="4146" spans="1:13">
      <c r="A4146" s="82" t="s">
        <v>166</v>
      </c>
      <c r="B4146" s="13" t="s">
        <v>74</v>
      </c>
      <c r="C4146" s="13" t="s">
        <v>186</v>
      </c>
      <c r="D4146" s="13">
        <v>2017</v>
      </c>
      <c r="E4146" s="13">
        <v>2017</v>
      </c>
      <c r="F4146" s="13" t="s">
        <v>244</v>
      </c>
      <c r="G4146" s="86">
        <v>50655</v>
      </c>
      <c r="H4146" s="86">
        <v>117113</v>
      </c>
      <c r="I4146" s="84"/>
      <c r="J4146" s="85">
        <v>0.92569832402234642</v>
      </c>
      <c r="K4146" s="85">
        <v>0.84</v>
      </c>
      <c r="L4146" s="85">
        <v>0.438</v>
      </c>
      <c r="M4146" s="85">
        <v>4.2500000000000003E-2</v>
      </c>
    </row>
    <row r="4147" spans="1:13">
      <c r="A4147" s="82" t="s">
        <v>167</v>
      </c>
      <c r="B4147" s="13" t="s">
        <v>75</v>
      </c>
      <c r="C4147" s="13" t="s">
        <v>186</v>
      </c>
      <c r="D4147" s="13">
        <v>2017</v>
      </c>
      <c r="E4147" s="13">
        <v>2017</v>
      </c>
      <c r="F4147" s="13" t="s">
        <v>244</v>
      </c>
      <c r="G4147" s="86">
        <v>2734</v>
      </c>
      <c r="H4147" s="86">
        <v>4770</v>
      </c>
      <c r="I4147" s="84"/>
      <c r="J4147" s="85">
        <v>0.95774647887323949</v>
      </c>
      <c r="K4147" s="85">
        <v>0.97727272727272729</v>
      </c>
      <c r="L4147" s="85">
        <v>0.29599999999999999</v>
      </c>
      <c r="M4147" s="85">
        <v>9.0300000000000005E-2</v>
      </c>
    </row>
    <row r="4148" spans="1:13">
      <c r="A4148" s="82" t="s">
        <v>168</v>
      </c>
      <c r="B4148" s="13" t="s">
        <v>74</v>
      </c>
      <c r="C4148" s="13" t="s">
        <v>186</v>
      </c>
      <c r="D4148" s="13">
        <v>2017</v>
      </c>
      <c r="E4148" s="13">
        <v>2017</v>
      </c>
      <c r="F4148" s="13" t="s">
        <v>244</v>
      </c>
      <c r="G4148" s="86">
        <v>34650</v>
      </c>
      <c r="H4148" s="86">
        <v>68571</v>
      </c>
      <c r="I4148" s="84"/>
      <c r="J4148" s="85">
        <v>0.9838709677419355</v>
      </c>
      <c r="K4148" s="85">
        <v>0.9632183908045977</v>
      </c>
      <c r="L4148" s="85">
        <v>0.13300000000000001</v>
      </c>
      <c r="M4148" s="85">
        <v>5.7599999999999998E-2</v>
      </c>
    </row>
    <row r="4149" spans="1:13">
      <c r="A4149" s="82" t="s">
        <v>169</v>
      </c>
      <c r="B4149" s="13" t="s">
        <v>74</v>
      </c>
      <c r="C4149" s="13" t="s">
        <v>186</v>
      </c>
      <c r="D4149" s="13">
        <v>2017</v>
      </c>
      <c r="E4149" s="13">
        <v>2017</v>
      </c>
      <c r="F4149" s="13" t="s">
        <v>244</v>
      </c>
      <c r="G4149" s="86">
        <v>9726</v>
      </c>
      <c r="H4149" s="86">
        <v>18467</v>
      </c>
      <c r="I4149" s="84"/>
      <c r="J4149" s="85">
        <v>0.92307692307692313</v>
      </c>
      <c r="K4149" s="85">
        <v>0.94716981132075473</v>
      </c>
      <c r="L4149" s="85">
        <v>0.29599999999999999</v>
      </c>
      <c r="M4149" s="85">
        <v>9.0300000000000005E-2</v>
      </c>
    </row>
    <row r="4150" spans="1:13">
      <c r="A4150" s="82" t="s">
        <v>170</v>
      </c>
      <c r="B4150" s="13" t="s">
        <v>75</v>
      </c>
      <c r="C4150" s="13" t="s">
        <v>186</v>
      </c>
      <c r="D4150" s="13">
        <v>2017</v>
      </c>
      <c r="E4150" s="13">
        <v>2017</v>
      </c>
      <c r="F4150" s="13" t="s">
        <v>244</v>
      </c>
      <c r="G4150" s="86">
        <v>6002</v>
      </c>
      <c r="H4150" s="86">
        <v>13022</v>
      </c>
      <c r="I4150" s="84"/>
      <c r="J4150" s="85">
        <v>0.98648648648648651</v>
      </c>
      <c r="K4150" s="85">
        <v>0.98222222222222222</v>
      </c>
      <c r="L4150" s="85">
        <v>0.29599999999999999</v>
      </c>
      <c r="M4150" s="85">
        <v>9.0300000000000005E-2</v>
      </c>
    </row>
    <row r="4151" spans="1:13">
      <c r="A4151" s="48" t="s">
        <v>276</v>
      </c>
      <c r="B4151" s="13" t="s">
        <v>66</v>
      </c>
      <c r="C4151" s="13" t="s">
        <v>65</v>
      </c>
      <c r="D4151" s="13">
        <v>2017</v>
      </c>
      <c r="E4151" s="13">
        <v>2018</v>
      </c>
      <c r="F4151" s="13" t="s">
        <v>244</v>
      </c>
      <c r="G4151" s="110"/>
      <c r="H4151" s="110"/>
      <c r="I4151" s="110"/>
      <c r="J4151" s="111"/>
      <c r="K4151" s="111"/>
      <c r="L4151" s="25">
        <v>0.254</v>
      </c>
      <c r="M4151" s="25">
        <v>5.3999999999999999E-2</v>
      </c>
    </row>
    <row r="4152" spans="1:13">
      <c r="A4152" s="48" t="s">
        <v>171</v>
      </c>
      <c r="B4152" s="13" t="s">
        <v>66</v>
      </c>
      <c r="C4152" s="13" t="s">
        <v>65</v>
      </c>
      <c r="D4152" s="13">
        <v>2017</v>
      </c>
      <c r="E4152" s="13">
        <v>2018</v>
      </c>
      <c r="F4152" s="13" t="s">
        <v>244</v>
      </c>
      <c r="G4152" s="86">
        <v>1992771</v>
      </c>
      <c r="H4152" s="86">
        <v>4089272</v>
      </c>
      <c r="I4152" s="84"/>
      <c r="J4152" s="85">
        <v>0.97983968399046084</v>
      </c>
      <c r="K4152" s="85">
        <v>0.92775324069086862</v>
      </c>
      <c r="L4152" s="85">
        <v>0.375</v>
      </c>
      <c r="M4152" s="85">
        <v>0.1077</v>
      </c>
    </row>
    <row r="4153" spans="1:13">
      <c r="A4153" s="48" t="s">
        <v>172</v>
      </c>
      <c r="B4153" s="13" t="s">
        <v>74</v>
      </c>
      <c r="C4153" s="13" t="s">
        <v>65</v>
      </c>
      <c r="D4153" s="13">
        <v>2017</v>
      </c>
      <c r="E4153" s="13">
        <v>2018</v>
      </c>
      <c r="F4153" s="13" t="s">
        <v>244</v>
      </c>
      <c r="G4153" s="86">
        <v>57502</v>
      </c>
      <c r="H4153" s="86">
        <v>107669</v>
      </c>
      <c r="I4153" s="84"/>
      <c r="J4153" s="25" t="s">
        <v>66</v>
      </c>
      <c r="K4153" s="25" t="s">
        <v>66</v>
      </c>
      <c r="L4153" s="85">
        <v>1</v>
      </c>
      <c r="M4153" s="85">
        <v>7.7999999999999996E-3</v>
      </c>
    </row>
    <row r="4154" spans="1:13">
      <c r="A4154" s="48" t="s">
        <v>173</v>
      </c>
      <c r="B4154" s="13" t="s">
        <v>75</v>
      </c>
      <c r="C4154" s="13" t="s">
        <v>65</v>
      </c>
      <c r="D4154" s="13">
        <v>2017</v>
      </c>
      <c r="E4154" s="13">
        <v>2018</v>
      </c>
      <c r="F4154" s="13" t="s">
        <v>244</v>
      </c>
      <c r="G4154" s="86">
        <v>79</v>
      </c>
      <c r="H4154" s="86">
        <v>144</v>
      </c>
      <c r="I4154" s="84"/>
      <c r="J4154" s="85">
        <v>1</v>
      </c>
      <c r="K4154" s="25" t="s">
        <v>66</v>
      </c>
      <c r="L4154" s="85">
        <v>0.66700000000000004</v>
      </c>
      <c r="M4154" s="85">
        <v>0.40620000000000001</v>
      </c>
    </row>
    <row r="4155" spans="1:13">
      <c r="A4155" s="48" t="s">
        <v>174</v>
      </c>
      <c r="B4155" s="13" t="s">
        <v>75</v>
      </c>
      <c r="C4155" s="13" t="s">
        <v>65</v>
      </c>
      <c r="D4155" s="13">
        <v>2017</v>
      </c>
      <c r="E4155" s="13">
        <v>2018</v>
      </c>
      <c r="F4155" s="13" t="s">
        <v>244</v>
      </c>
      <c r="G4155" s="86">
        <v>1648</v>
      </c>
      <c r="H4155" s="86">
        <v>3003</v>
      </c>
      <c r="I4155" s="84"/>
      <c r="J4155" s="85">
        <v>0.97333333333333338</v>
      </c>
      <c r="K4155" s="85">
        <v>1</v>
      </c>
      <c r="L4155" s="85">
        <v>0.66700000000000004</v>
      </c>
      <c r="M4155" s="85">
        <v>0.40620000000000001</v>
      </c>
    </row>
    <row r="4156" spans="1:13">
      <c r="A4156" s="48" t="s">
        <v>175</v>
      </c>
      <c r="B4156" s="13" t="s">
        <v>75</v>
      </c>
      <c r="C4156" s="13" t="s">
        <v>65</v>
      </c>
      <c r="D4156" s="13">
        <v>2017</v>
      </c>
      <c r="E4156" s="13">
        <v>2018</v>
      </c>
      <c r="F4156" s="13" t="s">
        <v>244</v>
      </c>
      <c r="G4156" s="86">
        <v>16660</v>
      </c>
      <c r="H4156" s="86">
        <v>30804</v>
      </c>
      <c r="I4156" s="84"/>
      <c r="J4156" s="85">
        <v>0.8738839285714286</v>
      </c>
      <c r="K4156" s="85">
        <v>0.92172523961661346</v>
      </c>
      <c r="L4156" s="85">
        <v>0.66700000000000004</v>
      </c>
      <c r="M4156" s="85">
        <v>0.40620000000000001</v>
      </c>
    </row>
    <row r="4157" spans="1:13">
      <c r="A4157" s="48" t="s">
        <v>176</v>
      </c>
      <c r="B4157" s="13" t="s">
        <v>75</v>
      </c>
      <c r="C4157" s="13" t="s">
        <v>65</v>
      </c>
      <c r="D4157" s="13">
        <v>2017</v>
      </c>
      <c r="E4157" s="13">
        <v>2018</v>
      </c>
      <c r="F4157" s="13" t="s">
        <v>244</v>
      </c>
      <c r="G4157" s="86">
        <v>2783</v>
      </c>
      <c r="H4157" s="86">
        <v>4982</v>
      </c>
      <c r="I4157" s="84"/>
      <c r="J4157" s="85">
        <v>0.98230088495575218</v>
      </c>
      <c r="K4157" s="85">
        <v>0.92307692307692313</v>
      </c>
      <c r="L4157" s="85">
        <v>0.66700000000000004</v>
      </c>
      <c r="M4157" s="85">
        <v>0.40620000000000001</v>
      </c>
    </row>
    <row r="4158" spans="1:13">
      <c r="A4158" s="48" t="s">
        <v>177</v>
      </c>
      <c r="B4158" s="13" t="s">
        <v>75</v>
      </c>
      <c r="C4158" s="13" t="s">
        <v>65</v>
      </c>
      <c r="D4158" s="13">
        <v>2017</v>
      </c>
      <c r="E4158" s="13">
        <v>2018</v>
      </c>
      <c r="F4158" s="13" t="s">
        <v>244</v>
      </c>
      <c r="G4158" s="86">
        <v>685</v>
      </c>
      <c r="H4158" s="86">
        <v>1492</v>
      </c>
      <c r="I4158" s="84"/>
      <c r="J4158" s="85">
        <v>0.94285714285714284</v>
      </c>
      <c r="K4158" s="85">
        <v>0.875</v>
      </c>
      <c r="L4158" s="85">
        <v>0.66700000000000004</v>
      </c>
      <c r="M4158" s="85">
        <v>0.40620000000000001</v>
      </c>
    </row>
    <row r="4159" spans="1:13">
      <c r="A4159" s="48" t="s">
        <v>178</v>
      </c>
      <c r="B4159" s="13" t="s">
        <v>74</v>
      </c>
      <c r="C4159" s="13" t="s">
        <v>65</v>
      </c>
      <c r="D4159" s="13">
        <v>2017</v>
      </c>
      <c r="E4159" s="13">
        <v>2018</v>
      </c>
      <c r="F4159" s="13" t="s">
        <v>244</v>
      </c>
      <c r="G4159" s="86">
        <v>31852</v>
      </c>
      <c r="H4159" s="86">
        <v>63270</v>
      </c>
      <c r="I4159" s="84"/>
      <c r="J4159" s="85">
        <v>0.97813288477712368</v>
      </c>
      <c r="K4159" s="85">
        <v>0.97755102040816322</v>
      </c>
      <c r="L4159" s="85">
        <v>0</v>
      </c>
      <c r="M4159" s="85">
        <v>3.1800000000000002E-2</v>
      </c>
    </row>
    <row r="4160" spans="1:13">
      <c r="A4160" s="48" t="s">
        <v>179</v>
      </c>
      <c r="B4160" s="13" t="s">
        <v>75</v>
      </c>
      <c r="C4160" s="13" t="s">
        <v>65</v>
      </c>
      <c r="D4160" s="13">
        <v>2017</v>
      </c>
      <c r="E4160" s="13">
        <v>2018</v>
      </c>
      <c r="F4160" s="13" t="s">
        <v>244</v>
      </c>
      <c r="G4160" s="86">
        <v>2602</v>
      </c>
      <c r="H4160" s="86">
        <v>5268</v>
      </c>
      <c r="I4160" s="84"/>
      <c r="J4160" s="85">
        <v>1</v>
      </c>
      <c r="K4160" s="85">
        <v>0.95348837209302328</v>
      </c>
      <c r="L4160" s="85">
        <v>0.66700000000000004</v>
      </c>
      <c r="M4160" s="85">
        <v>0.40620000000000001</v>
      </c>
    </row>
    <row r="4161" spans="1:13">
      <c r="A4161" s="48" t="s">
        <v>180</v>
      </c>
      <c r="B4161" s="13" t="s">
        <v>75</v>
      </c>
      <c r="C4161" s="13" t="s">
        <v>65</v>
      </c>
      <c r="D4161" s="13">
        <v>2017</v>
      </c>
      <c r="E4161" s="13">
        <v>2018</v>
      </c>
      <c r="F4161" s="13" t="s">
        <v>244</v>
      </c>
      <c r="G4161" s="86">
        <v>6685</v>
      </c>
      <c r="H4161" s="86">
        <v>11742</v>
      </c>
      <c r="I4161" s="84"/>
      <c r="J4161" s="85">
        <v>0.97740112994350281</v>
      </c>
      <c r="K4161" s="85">
        <v>0.98523985239852396</v>
      </c>
      <c r="L4161" s="85">
        <v>0.66700000000000004</v>
      </c>
      <c r="M4161" s="85">
        <v>0.40620000000000001</v>
      </c>
    </row>
    <row r="4162" spans="1:13">
      <c r="A4162" s="82" t="s">
        <v>122</v>
      </c>
      <c r="B4162" s="13" t="s">
        <v>74</v>
      </c>
      <c r="C4162" s="13" t="s">
        <v>65</v>
      </c>
      <c r="D4162" s="13">
        <v>2017</v>
      </c>
      <c r="E4162" s="13">
        <v>2018</v>
      </c>
      <c r="F4162" s="13" t="s">
        <v>244</v>
      </c>
      <c r="G4162" s="86">
        <v>88731</v>
      </c>
      <c r="H4162" s="86">
        <v>204699</v>
      </c>
      <c r="I4162" s="84"/>
      <c r="J4162" s="85">
        <v>0.96466721446179127</v>
      </c>
      <c r="K4162" s="85">
        <v>0.95012987012987016</v>
      </c>
      <c r="L4162" s="85">
        <v>0</v>
      </c>
      <c r="M4162" s="85">
        <v>5.7299999999999997E-2</v>
      </c>
    </row>
    <row r="4163" spans="1:13">
      <c r="A4163" s="82" t="s">
        <v>123</v>
      </c>
      <c r="B4163" s="13" t="s">
        <v>75</v>
      </c>
      <c r="C4163" s="13" t="s">
        <v>65</v>
      </c>
      <c r="D4163" s="13">
        <v>2017</v>
      </c>
      <c r="E4163" s="13">
        <v>2018</v>
      </c>
      <c r="F4163" s="13" t="s">
        <v>244</v>
      </c>
      <c r="G4163" s="86">
        <v>1487</v>
      </c>
      <c r="H4163" s="86">
        <v>3404</v>
      </c>
      <c r="I4163" s="84"/>
      <c r="J4163" s="85">
        <v>0.98571428571428577</v>
      </c>
      <c r="K4163" s="85">
        <v>1</v>
      </c>
      <c r="L4163" s="85">
        <v>0.66700000000000004</v>
      </c>
      <c r="M4163" s="85">
        <v>0.40620000000000001</v>
      </c>
    </row>
    <row r="4164" spans="1:13">
      <c r="A4164" s="82" t="s">
        <v>124</v>
      </c>
      <c r="B4164" s="13" t="s">
        <v>75</v>
      </c>
      <c r="C4164" s="13" t="s">
        <v>65</v>
      </c>
      <c r="D4164" s="13">
        <v>2017</v>
      </c>
      <c r="E4164" s="13">
        <v>2018</v>
      </c>
      <c r="F4164" s="13" t="s">
        <v>244</v>
      </c>
      <c r="G4164" s="86">
        <v>11949</v>
      </c>
      <c r="H4164" s="86">
        <v>20116</v>
      </c>
      <c r="I4164" s="84"/>
      <c r="J4164" s="85">
        <v>0.95652173913043481</v>
      </c>
      <c r="K4164" s="85">
        <v>0.96860986547085204</v>
      </c>
      <c r="L4164" s="85">
        <v>0.66700000000000004</v>
      </c>
      <c r="M4164" s="85">
        <v>0.40620000000000001</v>
      </c>
    </row>
    <row r="4165" spans="1:13">
      <c r="A4165" s="82" t="s">
        <v>125</v>
      </c>
      <c r="B4165" s="13" t="s">
        <v>75</v>
      </c>
      <c r="C4165" s="13" t="s">
        <v>65</v>
      </c>
      <c r="D4165" s="13">
        <v>2017</v>
      </c>
      <c r="E4165" s="13">
        <v>2018</v>
      </c>
      <c r="F4165" s="13" t="s">
        <v>244</v>
      </c>
      <c r="G4165" s="86">
        <v>17402</v>
      </c>
      <c r="H4165" s="86">
        <v>42152</v>
      </c>
      <c r="I4165" s="84"/>
      <c r="J4165" s="85">
        <v>0.9813829787234043</v>
      </c>
      <c r="K4165" s="85">
        <v>0.95424836601307195</v>
      </c>
      <c r="L4165" s="85">
        <v>0.66700000000000004</v>
      </c>
      <c r="M4165" s="85">
        <v>0.40620000000000001</v>
      </c>
    </row>
    <row r="4166" spans="1:13">
      <c r="A4166" s="82" t="s">
        <v>126</v>
      </c>
      <c r="B4166" s="13" t="s">
        <v>75</v>
      </c>
      <c r="C4166" s="13" t="s">
        <v>65</v>
      </c>
      <c r="D4166" s="13">
        <v>2017</v>
      </c>
      <c r="E4166" s="13">
        <v>2018</v>
      </c>
      <c r="F4166" s="13" t="s">
        <v>244</v>
      </c>
      <c r="G4166" s="86">
        <v>998</v>
      </c>
      <c r="H4166" s="86">
        <v>1915</v>
      </c>
      <c r="I4166" s="84"/>
      <c r="J4166" s="85">
        <v>0.97560975609756095</v>
      </c>
      <c r="K4166" s="85">
        <v>0.94444444444444442</v>
      </c>
      <c r="L4166" s="85">
        <v>0.66700000000000004</v>
      </c>
      <c r="M4166" s="85">
        <v>0.40620000000000001</v>
      </c>
    </row>
    <row r="4167" spans="1:13">
      <c r="A4167" s="82" t="s">
        <v>127</v>
      </c>
      <c r="B4167" s="13" t="s">
        <v>75</v>
      </c>
      <c r="C4167" s="13" t="s">
        <v>65</v>
      </c>
      <c r="D4167" s="13">
        <v>2017</v>
      </c>
      <c r="E4167" s="13">
        <v>2018</v>
      </c>
      <c r="F4167" s="13" t="s">
        <v>244</v>
      </c>
      <c r="G4167" s="86">
        <v>68617</v>
      </c>
      <c r="H4167" s="86">
        <v>157975</v>
      </c>
      <c r="I4167" s="84"/>
      <c r="J4167" s="85">
        <v>0.9884710403513588</v>
      </c>
      <c r="K4167" s="85">
        <v>0.93956953642384111</v>
      </c>
      <c r="L4167" s="85">
        <v>0.5</v>
      </c>
      <c r="M4167" s="85">
        <v>5.0200000000000002E-2</v>
      </c>
    </row>
    <row r="4168" spans="1:13">
      <c r="A4168" s="82" t="s">
        <v>128</v>
      </c>
      <c r="B4168" s="13" t="s">
        <v>75</v>
      </c>
      <c r="C4168" s="13" t="s">
        <v>65</v>
      </c>
      <c r="D4168" s="13">
        <v>2017</v>
      </c>
      <c r="E4168" s="13">
        <v>2018</v>
      </c>
      <c r="F4168" s="13" t="s">
        <v>244</v>
      </c>
      <c r="G4168" s="86">
        <v>10523</v>
      </c>
      <c r="H4168" s="86">
        <v>23482</v>
      </c>
      <c r="I4168" s="84"/>
      <c r="J4168" s="85">
        <v>0.99464285714285716</v>
      </c>
      <c r="K4168" s="85">
        <v>0.9338422391857506</v>
      </c>
      <c r="L4168" s="85">
        <v>0.66700000000000004</v>
      </c>
      <c r="M4168" s="85">
        <v>0.40620000000000001</v>
      </c>
    </row>
    <row r="4169" spans="1:13">
      <c r="A4169" s="82" t="s">
        <v>129</v>
      </c>
      <c r="B4169" s="13" t="s">
        <v>75</v>
      </c>
      <c r="C4169" s="13" t="s">
        <v>65</v>
      </c>
      <c r="D4169" s="13">
        <v>2017</v>
      </c>
      <c r="E4169" s="13">
        <v>2018</v>
      </c>
      <c r="F4169" s="13" t="s">
        <v>244</v>
      </c>
      <c r="G4169" s="86">
        <v>6578</v>
      </c>
      <c r="H4169" s="86">
        <v>12174</v>
      </c>
      <c r="I4169" s="84"/>
      <c r="J4169" s="85">
        <v>0.91481481481481486</v>
      </c>
      <c r="K4169" s="85">
        <v>0.85093167701863359</v>
      </c>
      <c r="L4169" s="85">
        <v>0.66700000000000004</v>
      </c>
      <c r="M4169" s="85">
        <v>0.40620000000000001</v>
      </c>
    </row>
    <row r="4170" spans="1:13">
      <c r="A4170" s="82" t="s">
        <v>130</v>
      </c>
      <c r="B4170" s="13" t="s">
        <v>75</v>
      </c>
      <c r="C4170" s="13" t="s">
        <v>65</v>
      </c>
      <c r="D4170" s="13">
        <v>2017</v>
      </c>
      <c r="E4170" s="13">
        <v>2018</v>
      </c>
      <c r="F4170" s="13" t="s">
        <v>244</v>
      </c>
      <c r="G4170" s="86">
        <v>1511</v>
      </c>
      <c r="H4170" s="86">
        <v>3043</v>
      </c>
      <c r="I4170" s="84"/>
      <c r="J4170" s="85">
        <v>0.93243243243243246</v>
      </c>
      <c r="K4170" s="85">
        <v>0.81132075471698117</v>
      </c>
      <c r="L4170" s="85">
        <v>0.66700000000000004</v>
      </c>
      <c r="M4170" s="85">
        <v>0.40620000000000001</v>
      </c>
    </row>
    <row r="4171" spans="1:13">
      <c r="A4171" s="82" t="s">
        <v>131</v>
      </c>
      <c r="B4171" s="13" t="s">
        <v>76</v>
      </c>
      <c r="C4171" s="13" t="s">
        <v>65</v>
      </c>
      <c r="D4171" s="13">
        <v>2017</v>
      </c>
      <c r="E4171" s="13">
        <v>2018</v>
      </c>
      <c r="F4171" s="13" t="s">
        <v>244</v>
      </c>
      <c r="G4171" s="86">
        <v>550197</v>
      </c>
      <c r="H4171" s="86">
        <v>1095403</v>
      </c>
      <c r="I4171" s="84"/>
      <c r="J4171" s="85">
        <v>0.98732853540013532</v>
      </c>
      <c r="K4171" s="85">
        <v>0.90461919033347604</v>
      </c>
      <c r="L4171" s="85">
        <v>0.44400000000000001</v>
      </c>
      <c r="M4171" s="85">
        <v>6.3E-2</v>
      </c>
    </row>
    <row r="4172" spans="1:13">
      <c r="A4172" s="82" t="s">
        <v>132</v>
      </c>
      <c r="B4172" s="13" t="s">
        <v>75</v>
      </c>
      <c r="C4172" s="13" t="s">
        <v>65</v>
      </c>
      <c r="D4172" s="13">
        <v>2017</v>
      </c>
      <c r="E4172" s="13">
        <v>2018</v>
      </c>
      <c r="F4172" s="13" t="s">
        <v>244</v>
      </c>
      <c r="G4172" s="86">
        <v>11211</v>
      </c>
      <c r="H4172" s="86">
        <v>27187</v>
      </c>
      <c r="I4172" s="84"/>
      <c r="J4172" s="85">
        <v>0.99530516431924887</v>
      </c>
      <c r="K4172" s="85">
        <v>0.98007968127490042</v>
      </c>
      <c r="L4172" s="85">
        <v>0.66700000000000004</v>
      </c>
      <c r="M4172" s="85">
        <v>0.40620000000000001</v>
      </c>
    </row>
    <row r="4173" spans="1:13">
      <c r="A4173" s="82" t="s">
        <v>133</v>
      </c>
      <c r="B4173" s="13" t="s">
        <v>75</v>
      </c>
      <c r="C4173" s="13" t="s">
        <v>65</v>
      </c>
      <c r="D4173" s="13">
        <v>2017</v>
      </c>
      <c r="E4173" s="13">
        <v>2018</v>
      </c>
      <c r="F4173" s="13" t="s">
        <v>244</v>
      </c>
      <c r="G4173" s="86">
        <v>5943</v>
      </c>
      <c r="H4173" s="86">
        <v>9818</v>
      </c>
      <c r="I4173" s="84"/>
      <c r="J4173" s="85">
        <v>0.96644295302013428</v>
      </c>
      <c r="K4173" s="85">
        <v>0.93048128342245995</v>
      </c>
      <c r="L4173" s="85">
        <v>0.66700000000000004</v>
      </c>
      <c r="M4173" s="85">
        <v>0.40620000000000001</v>
      </c>
    </row>
    <row r="4174" spans="1:13">
      <c r="A4174" s="82" t="s">
        <v>134</v>
      </c>
      <c r="B4174" s="13" t="s">
        <v>75</v>
      </c>
      <c r="C4174" s="13" t="s">
        <v>65</v>
      </c>
      <c r="D4174" s="13">
        <v>2017</v>
      </c>
      <c r="E4174" s="13">
        <v>2018</v>
      </c>
      <c r="F4174" s="13" t="s">
        <v>244</v>
      </c>
      <c r="G4174" s="86">
        <v>1023</v>
      </c>
      <c r="H4174" s="86">
        <v>1887</v>
      </c>
      <c r="I4174" s="84"/>
      <c r="J4174" s="85">
        <v>0.97142857142857142</v>
      </c>
      <c r="K4174" s="85">
        <v>0.95</v>
      </c>
      <c r="L4174" s="85">
        <v>0.66700000000000004</v>
      </c>
      <c r="M4174" s="85">
        <v>0.40620000000000001</v>
      </c>
    </row>
    <row r="4175" spans="1:13">
      <c r="A4175" s="82" t="s">
        <v>135</v>
      </c>
      <c r="B4175" s="13" t="s">
        <v>75</v>
      </c>
      <c r="C4175" s="13" t="s">
        <v>65</v>
      </c>
      <c r="D4175" s="13">
        <v>2017</v>
      </c>
      <c r="E4175" s="13">
        <v>2018</v>
      </c>
      <c r="F4175" s="13" t="s">
        <v>244</v>
      </c>
      <c r="G4175" s="86">
        <v>6400</v>
      </c>
      <c r="H4175" s="86">
        <v>11831</v>
      </c>
      <c r="I4175" s="84"/>
      <c r="J4175" s="85">
        <v>0.95216400911161736</v>
      </c>
      <c r="K4175" s="85">
        <v>0.91228070175438591</v>
      </c>
      <c r="L4175" s="85">
        <v>0.66700000000000004</v>
      </c>
      <c r="M4175" s="85">
        <v>0.40620000000000001</v>
      </c>
    </row>
    <row r="4176" spans="1:13">
      <c r="A4176" s="82" t="s">
        <v>136</v>
      </c>
      <c r="B4176" s="13" t="s">
        <v>75</v>
      </c>
      <c r="C4176" s="13" t="s">
        <v>65</v>
      </c>
      <c r="D4176" s="13">
        <v>2017</v>
      </c>
      <c r="E4176" s="13">
        <v>2018</v>
      </c>
      <c r="F4176" s="13" t="s">
        <v>244</v>
      </c>
      <c r="G4176" s="86">
        <v>23196</v>
      </c>
      <c r="H4176" s="86">
        <v>53463</v>
      </c>
      <c r="I4176" s="84"/>
      <c r="J4176" s="85">
        <v>0.97008547008547008</v>
      </c>
      <c r="K4176" s="85">
        <v>0.96417445482866049</v>
      </c>
      <c r="L4176" s="25">
        <v>1</v>
      </c>
      <c r="M4176" s="85">
        <v>2.9100000000000001E-2</v>
      </c>
    </row>
    <row r="4177" spans="1:13">
      <c r="A4177" s="82" t="s">
        <v>137</v>
      </c>
      <c r="B4177" s="13" t="s">
        <v>75</v>
      </c>
      <c r="C4177" s="13" t="s">
        <v>65</v>
      </c>
      <c r="D4177" s="13">
        <v>2017</v>
      </c>
      <c r="E4177" s="13">
        <v>2018</v>
      </c>
      <c r="F4177" s="13" t="s">
        <v>244</v>
      </c>
      <c r="G4177" s="86">
        <v>556</v>
      </c>
      <c r="H4177" s="86">
        <v>1169</v>
      </c>
      <c r="I4177" s="84"/>
      <c r="J4177" s="85">
        <v>0.97297297297297303</v>
      </c>
      <c r="K4177" s="85">
        <v>0.93103448275862066</v>
      </c>
      <c r="L4177" s="85">
        <v>0.66700000000000004</v>
      </c>
      <c r="M4177" s="85">
        <v>0.40620000000000001</v>
      </c>
    </row>
    <row r="4178" spans="1:13">
      <c r="A4178" s="82" t="s">
        <v>138</v>
      </c>
      <c r="B4178" s="13" t="s">
        <v>75</v>
      </c>
      <c r="C4178" s="13" t="s">
        <v>65</v>
      </c>
      <c r="D4178" s="13">
        <v>2017</v>
      </c>
      <c r="E4178" s="13">
        <v>2018</v>
      </c>
      <c r="F4178" s="13" t="s">
        <v>244</v>
      </c>
      <c r="G4178" s="86">
        <v>413</v>
      </c>
      <c r="H4178" s="86">
        <v>703</v>
      </c>
      <c r="I4178" s="84"/>
      <c r="J4178" s="85">
        <v>1</v>
      </c>
      <c r="K4178" s="85">
        <v>0.93548387096774188</v>
      </c>
      <c r="L4178" s="85">
        <v>0.66700000000000004</v>
      </c>
      <c r="M4178" s="85">
        <v>0.40620000000000001</v>
      </c>
    </row>
    <row r="4179" spans="1:13">
      <c r="A4179" s="82" t="s">
        <v>139</v>
      </c>
      <c r="B4179" s="13" t="s">
        <v>75</v>
      </c>
      <c r="C4179" s="13" t="s">
        <v>65</v>
      </c>
      <c r="D4179" s="13">
        <v>2017</v>
      </c>
      <c r="E4179" s="13">
        <v>2018</v>
      </c>
      <c r="F4179" s="13" t="s">
        <v>244</v>
      </c>
      <c r="G4179" s="86">
        <v>19155</v>
      </c>
      <c r="H4179" s="86">
        <v>41620</v>
      </c>
      <c r="I4179" s="84"/>
      <c r="J4179" s="85">
        <v>0.98764342453662846</v>
      </c>
      <c r="K4179" s="85">
        <v>0.95245901639344266</v>
      </c>
      <c r="L4179" s="85">
        <v>0</v>
      </c>
      <c r="M4179" s="85">
        <v>3.6600000000000001E-2</v>
      </c>
    </row>
    <row r="4180" spans="1:13">
      <c r="A4180" s="82" t="s">
        <v>140</v>
      </c>
      <c r="B4180" s="13" t="s">
        <v>75</v>
      </c>
      <c r="C4180" s="13" t="s">
        <v>65</v>
      </c>
      <c r="D4180" s="13">
        <v>2017</v>
      </c>
      <c r="E4180" s="13">
        <v>2018</v>
      </c>
      <c r="F4180" s="13" t="s">
        <v>244</v>
      </c>
      <c r="G4180" s="86">
        <v>3090</v>
      </c>
      <c r="H4180" s="86">
        <v>6222</v>
      </c>
      <c r="I4180" s="84"/>
      <c r="J4180" s="85">
        <v>0.90677966101694918</v>
      </c>
      <c r="K4180" s="85">
        <v>0.89552238805970152</v>
      </c>
      <c r="L4180" s="85">
        <v>0.66700000000000004</v>
      </c>
      <c r="M4180" s="85">
        <v>0.40620000000000001</v>
      </c>
    </row>
    <row r="4181" spans="1:13">
      <c r="A4181" s="82" t="s">
        <v>141</v>
      </c>
      <c r="B4181" s="13" t="s">
        <v>75</v>
      </c>
      <c r="C4181" s="13" t="s">
        <v>65</v>
      </c>
      <c r="D4181" s="13">
        <v>2017</v>
      </c>
      <c r="E4181" s="13">
        <v>2018</v>
      </c>
      <c r="F4181" s="13" t="s">
        <v>244</v>
      </c>
      <c r="G4181" s="86">
        <v>4107</v>
      </c>
      <c r="H4181" s="86">
        <v>7079</v>
      </c>
      <c r="I4181" s="84"/>
      <c r="J4181" s="85">
        <v>0.89047619047619042</v>
      </c>
      <c r="K4181" s="85">
        <v>0.81690140845070425</v>
      </c>
      <c r="L4181" s="85">
        <v>0.66700000000000004</v>
      </c>
      <c r="M4181" s="85">
        <v>0.40620000000000001</v>
      </c>
    </row>
    <row r="4182" spans="1:13">
      <c r="A4182" s="82" t="s">
        <v>142</v>
      </c>
      <c r="B4182" s="13" t="s">
        <v>74</v>
      </c>
      <c r="C4182" s="13" t="s">
        <v>65</v>
      </c>
      <c r="D4182" s="13">
        <v>2017</v>
      </c>
      <c r="E4182" s="13">
        <v>2018</v>
      </c>
      <c r="F4182" s="13" t="s">
        <v>244</v>
      </c>
      <c r="G4182" s="86">
        <v>115302</v>
      </c>
      <c r="H4182" s="86">
        <v>231950</v>
      </c>
      <c r="I4182" s="84"/>
      <c r="J4182" s="85">
        <v>0.99254526091586792</v>
      </c>
      <c r="K4182" s="85">
        <v>0.99911738746690204</v>
      </c>
      <c r="L4182" s="85">
        <v>0.33300000000000002</v>
      </c>
      <c r="M4182" s="85">
        <v>3.8600000000000002E-2</v>
      </c>
    </row>
    <row r="4183" spans="1:13">
      <c r="A4183" s="82" t="s">
        <v>143</v>
      </c>
      <c r="B4183" s="13" t="s">
        <v>74</v>
      </c>
      <c r="C4183" s="13" t="s">
        <v>65</v>
      </c>
      <c r="D4183" s="13">
        <v>2017</v>
      </c>
      <c r="E4183" s="13">
        <v>2018</v>
      </c>
      <c r="F4183" s="13" t="s">
        <v>244</v>
      </c>
      <c r="G4183" s="86">
        <v>8593</v>
      </c>
      <c r="H4183" s="86">
        <v>17608</v>
      </c>
      <c r="I4183" s="84"/>
      <c r="J4183" s="85">
        <v>1</v>
      </c>
      <c r="K4183" s="85">
        <v>0.90256410256410258</v>
      </c>
      <c r="L4183" s="85">
        <v>0.66700000000000004</v>
      </c>
      <c r="M4183" s="85">
        <v>0.40620000000000001</v>
      </c>
    </row>
    <row r="4184" spans="1:13">
      <c r="A4184" s="82" t="s">
        <v>144</v>
      </c>
      <c r="B4184" s="13" t="s">
        <v>75</v>
      </c>
      <c r="C4184" s="13" t="s">
        <v>65</v>
      </c>
      <c r="D4184" s="13">
        <v>2017</v>
      </c>
      <c r="E4184" s="13">
        <v>2018</v>
      </c>
      <c r="F4184" s="13" t="s">
        <v>244</v>
      </c>
      <c r="G4184" s="86">
        <v>1139</v>
      </c>
      <c r="H4184" s="86">
        <v>2030</v>
      </c>
      <c r="I4184" s="84"/>
      <c r="J4184" s="85">
        <v>0.97297297297297303</v>
      </c>
      <c r="K4184" s="85">
        <v>1</v>
      </c>
      <c r="L4184" s="85">
        <v>0.66700000000000004</v>
      </c>
      <c r="M4184" s="85">
        <v>0.40620000000000001</v>
      </c>
    </row>
    <row r="4185" spans="1:13">
      <c r="A4185" s="82" t="s">
        <v>145</v>
      </c>
      <c r="B4185" s="13" t="s">
        <v>75</v>
      </c>
      <c r="C4185" s="13" t="s">
        <v>65</v>
      </c>
      <c r="D4185" s="13">
        <v>2017</v>
      </c>
      <c r="E4185" s="13">
        <v>2018</v>
      </c>
      <c r="F4185" s="13" t="s">
        <v>244</v>
      </c>
      <c r="G4185" s="86">
        <v>122806</v>
      </c>
      <c r="H4185" s="86">
        <v>270567</v>
      </c>
      <c r="I4185" s="84"/>
      <c r="J4185" s="85">
        <v>0.98828394210889037</v>
      </c>
      <c r="K4185" s="85">
        <v>0.89963280293757653</v>
      </c>
      <c r="L4185" s="85">
        <v>0.33300000000000002</v>
      </c>
      <c r="M4185" s="85">
        <v>5.33E-2</v>
      </c>
    </row>
    <row r="4186" spans="1:13">
      <c r="A4186" s="82" t="s">
        <v>146</v>
      </c>
      <c r="B4186" s="13" t="s">
        <v>74</v>
      </c>
      <c r="C4186" s="13" t="s">
        <v>65</v>
      </c>
      <c r="D4186" s="13">
        <v>2017</v>
      </c>
      <c r="E4186" s="13">
        <v>2018</v>
      </c>
      <c r="F4186" s="13" t="s">
        <v>244</v>
      </c>
      <c r="G4186" s="86">
        <v>97936</v>
      </c>
      <c r="H4186" s="86">
        <v>204329</v>
      </c>
      <c r="I4186" s="84"/>
      <c r="J4186" s="85">
        <v>0.99543869063590018</v>
      </c>
      <c r="K4186" s="85">
        <v>0.99299191374663076</v>
      </c>
      <c r="L4186" s="85">
        <v>0.33300000000000002</v>
      </c>
      <c r="M4186" s="85">
        <v>3.73E-2</v>
      </c>
    </row>
    <row r="4187" spans="1:13">
      <c r="A4187" s="82" t="s">
        <v>147</v>
      </c>
      <c r="B4187" s="13" t="s">
        <v>75</v>
      </c>
      <c r="C4187" s="13" t="s">
        <v>65</v>
      </c>
      <c r="D4187" s="13">
        <v>2017</v>
      </c>
      <c r="E4187" s="13">
        <v>2018</v>
      </c>
      <c r="F4187" s="13" t="s">
        <v>244</v>
      </c>
      <c r="G4187" s="86">
        <v>2129</v>
      </c>
      <c r="H4187" s="86">
        <v>4710</v>
      </c>
      <c r="I4187" s="84"/>
      <c r="J4187" s="85">
        <v>0.91269841269841268</v>
      </c>
      <c r="K4187" s="85">
        <v>0.9285714285714286</v>
      </c>
      <c r="L4187" s="85">
        <v>0.66700000000000004</v>
      </c>
      <c r="M4187" s="85">
        <v>0.40620000000000001</v>
      </c>
    </row>
    <row r="4188" spans="1:13">
      <c r="A4188" s="82" t="s">
        <v>148</v>
      </c>
      <c r="B4188" s="13" t="s">
        <v>75</v>
      </c>
      <c r="C4188" s="13" t="s">
        <v>65</v>
      </c>
      <c r="D4188" s="13">
        <v>2017</v>
      </c>
      <c r="E4188" s="13">
        <v>2018</v>
      </c>
      <c r="F4188" s="13" t="s">
        <v>244</v>
      </c>
      <c r="G4188" s="86">
        <v>165353</v>
      </c>
      <c r="H4188" s="86">
        <v>359372</v>
      </c>
      <c r="I4188" s="84"/>
      <c r="J4188" s="85">
        <v>0.99355839198377671</v>
      </c>
      <c r="K4188" s="85">
        <v>0.9447819871336669</v>
      </c>
      <c r="L4188" s="85">
        <v>0.25</v>
      </c>
      <c r="M4188" s="85">
        <v>2.69E-2</v>
      </c>
    </row>
    <row r="4189" spans="1:13">
      <c r="A4189" s="82" t="s">
        <v>149</v>
      </c>
      <c r="B4189" s="13" t="s">
        <v>74</v>
      </c>
      <c r="C4189" s="13" t="s">
        <v>65</v>
      </c>
      <c r="D4189" s="13">
        <v>2017</v>
      </c>
      <c r="E4189" s="13">
        <v>2018</v>
      </c>
      <c r="F4189" s="13" t="s">
        <v>244</v>
      </c>
      <c r="G4189" s="86">
        <v>134449</v>
      </c>
      <c r="H4189" s="86">
        <v>268458</v>
      </c>
      <c r="I4189" s="84"/>
      <c r="J4189" s="85">
        <v>0.97419741974197416</v>
      </c>
      <c r="K4189" s="85">
        <v>0.95592823712948516</v>
      </c>
      <c r="L4189" s="85">
        <v>0.2</v>
      </c>
      <c r="M4189" s="85">
        <v>1.47E-2</v>
      </c>
    </row>
    <row r="4190" spans="1:13">
      <c r="A4190" s="82" t="s">
        <v>150</v>
      </c>
      <c r="B4190" s="13" t="s">
        <v>74</v>
      </c>
      <c r="C4190" s="13" t="s">
        <v>65</v>
      </c>
      <c r="D4190" s="13">
        <v>2017</v>
      </c>
      <c r="E4190" s="13">
        <v>2018</v>
      </c>
      <c r="F4190" s="13" t="s">
        <v>244</v>
      </c>
      <c r="G4190" s="86">
        <v>34061</v>
      </c>
      <c r="H4190" s="86">
        <v>50846</v>
      </c>
      <c r="I4190" s="84"/>
      <c r="J4190" s="85">
        <v>0.97461589846359387</v>
      </c>
      <c r="K4190" s="85">
        <v>0.86899563318777295</v>
      </c>
      <c r="L4190" s="85">
        <v>0</v>
      </c>
      <c r="M4190" s="85">
        <v>8.0399999999999999E-2</v>
      </c>
    </row>
    <row r="4191" spans="1:13">
      <c r="A4191" s="82" t="s">
        <v>151</v>
      </c>
      <c r="B4191" s="13" t="s">
        <v>75</v>
      </c>
      <c r="C4191" s="13" t="s">
        <v>65</v>
      </c>
      <c r="D4191" s="13">
        <v>2017</v>
      </c>
      <c r="E4191" s="13">
        <v>2018</v>
      </c>
      <c r="F4191" s="13" t="s">
        <v>244</v>
      </c>
      <c r="G4191" s="86">
        <v>47501</v>
      </c>
      <c r="H4191" s="86">
        <v>104759</v>
      </c>
      <c r="I4191" s="84"/>
      <c r="J4191" s="85">
        <v>0.98239254272397725</v>
      </c>
      <c r="K4191" s="85">
        <v>0.92067307692307687</v>
      </c>
      <c r="L4191" s="85">
        <v>0.5</v>
      </c>
      <c r="M4191" s="85">
        <v>0</v>
      </c>
    </row>
    <row r="4192" spans="1:13">
      <c r="A4192" s="82" t="s">
        <v>152</v>
      </c>
      <c r="B4192" s="13" t="s">
        <v>74</v>
      </c>
      <c r="C4192" s="13" t="s">
        <v>65</v>
      </c>
      <c r="D4192" s="13">
        <v>2017</v>
      </c>
      <c r="E4192" s="13">
        <v>2018</v>
      </c>
      <c r="F4192" s="13" t="s">
        <v>244</v>
      </c>
      <c r="G4192" s="86">
        <v>9423</v>
      </c>
      <c r="H4192" s="86">
        <v>16564</v>
      </c>
      <c r="I4192" s="84"/>
      <c r="J4192" s="85">
        <v>0.97692307692307689</v>
      </c>
      <c r="K4192" s="85">
        <v>0.94871794871794868</v>
      </c>
      <c r="L4192" s="85">
        <v>0.66700000000000004</v>
      </c>
      <c r="M4192" s="85">
        <v>0.40620000000000001</v>
      </c>
    </row>
    <row r="4193" spans="1:13">
      <c r="A4193" s="82" t="s">
        <v>153</v>
      </c>
      <c r="B4193" s="13" t="s">
        <v>74</v>
      </c>
      <c r="C4193" s="13" t="s">
        <v>65</v>
      </c>
      <c r="D4193" s="13">
        <v>2017</v>
      </c>
      <c r="E4193" s="13">
        <v>2018</v>
      </c>
      <c r="F4193" s="13" t="s">
        <v>244</v>
      </c>
      <c r="G4193" s="86">
        <v>13306</v>
      </c>
      <c r="H4193" s="86">
        <v>25396</v>
      </c>
      <c r="I4193" s="84"/>
      <c r="J4193" s="85">
        <v>0.99439252336448603</v>
      </c>
      <c r="K4193" s="85">
        <v>0.87687687687687688</v>
      </c>
      <c r="L4193" s="85">
        <v>0.66700000000000004</v>
      </c>
      <c r="M4193" s="85">
        <v>0.40620000000000001</v>
      </c>
    </row>
    <row r="4194" spans="1:13">
      <c r="A4194" s="82" t="s">
        <v>154</v>
      </c>
      <c r="B4194" s="13" t="s">
        <v>74</v>
      </c>
      <c r="C4194" s="13" t="s">
        <v>65</v>
      </c>
      <c r="D4194" s="13">
        <v>2017</v>
      </c>
      <c r="E4194" s="13">
        <v>2018</v>
      </c>
      <c r="F4194" s="13" t="s">
        <v>244</v>
      </c>
      <c r="G4194" s="86">
        <v>18410</v>
      </c>
      <c r="H4194" s="86">
        <v>36620</v>
      </c>
      <c r="I4194" s="84"/>
      <c r="J4194" s="85">
        <v>0.94405043341213557</v>
      </c>
      <c r="K4194" s="85">
        <v>0.88854489164086692</v>
      </c>
      <c r="L4194" s="85">
        <v>0.66700000000000004</v>
      </c>
      <c r="M4194" s="85">
        <v>0.40620000000000001</v>
      </c>
    </row>
    <row r="4195" spans="1:13">
      <c r="A4195" s="82" t="s">
        <v>155</v>
      </c>
      <c r="B4195" s="13" t="s">
        <v>74</v>
      </c>
      <c r="C4195" s="13" t="s">
        <v>65</v>
      </c>
      <c r="D4195" s="13">
        <v>2017</v>
      </c>
      <c r="E4195" s="13">
        <v>2018</v>
      </c>
      <c r="F4195" s="13" t="s">
        <v>244</v>
      </c>
      <c r="G4195" s="86">
        <v>46314</v>
      </c>
      <c r="H4195" s="86">
        <v>89521</v>
      </c>
      <c r="I4195" s="84"/>
      <c r="J4195" s="85">
        <v>0.99179366940211022</v>
      </c>
      <c r="K4195" s="85">
        <v>0.97431192660550459</v>
      </c>
      <c r="L4195" s="85">
        <v>1</v>
      </c>
      <c r="M4195" s="85">
        <v>0.1055</v>
      </c>
    </row>
    <row r="4196" spans="1:13">
      <c r="A4196" s="82" t="s">
        <v>156</v>
      </c>
      <c r="B4196" s="13" t="s">
        <v>74</v>
      </c>
      <c r="C4196" s="13" t="s">
        <v>65</v>
      </c>
      <c r="D4196" s="13">
        <v>2017</v>
      </c>
      <c r="E4196" s="13">
        <v>2018</v>
      </c>
      <c r="F4196" s="13" t="s">
        <v>244</v>
      </c>
      <c r="G4196" s="86">
        <v>13982</v>
      </c>
      <c r="H4196" s="86">
        <v>24693</v>
      </c>
      <c r="I4196" s="84"/>
      <c r="J4196" s="85">
        <v>0.98141891891891897</v>
      </c>
      <c r="K4196" s="85">
        <v>0.93939393939393945</v>
      </c>
      <c r="L4196" s="85">
        <v>0.66700000000000004</v>
      </c>
      <c r="M4196" s="85">
        <v>0.40620000000000001</v>
      </c>
    </row>
    <row r="4197" spans="1:13">
      <c r="A4197" s="82" t="s">
        <v>157</v>
      </c>
      <c r="B4197" s="13" t="s">
        <v>75</v>
      </c>
      <c r="C4197" s="13" t="s">
        <v>65</v>
      </c>
      <c r="D4197" s="13">
        <v>2017</v>
      </c>
      <c r="E4197" s="13">
        <v>2018</v>
      </c>
      <c r="F4197" s="13" t="s">
        <v>244</v>
      </c>
      <c r="G4197" s="86">
        <v>12297</v>
      </c>
      <c r="H4197" s="86">
        <v>23035</v>
      </c>
      <c r="I4197" s="84"/>
      <c r="J4197" s="85">
        <v>0.94233937397034595</v>
      </c>
      <c r="K4197" s="85">
        <v>0.96803652968036524</v>
      </c>
      <c r="L4197" s="85">
        <v>0.66700000000000004</v>
      </c>
      <c r="M4197" s="85">
        <v>0.40620000000000001</v>
      </c>
    </row>
    <row r="4198" spans="1:13">
      <c r="A4198" s="82" t="s">
        <v>158</v>
      </c>
      <c r="B4198" s="13" t="s">
        <v>75</v>
      </c>
      <c r="C4198" s="13" t="s">
        <v>65</v>
      </c>
      <c r="D4198" s="13">
        <v>2017</v>
      </c>
      <c r="E4198" s="13">
        <v>2018</v>
      </c>
      <c r="F4198" s="13" t="s">
        <v>244</v>
      </c>
      <c r="G4198" s="86">
        <v>159</v>
      </c>
      <c r="H4198" s="86">
        <v>273</v>
      </c>
      <c r="I4198" s="84"/>
      <c r="J4198" s="85">
        <v>1</v>
      </c>
      <c r="K4198" s="85">
        <v>0.4</v>
      </c>
      <c r="L4198" s="85">
        <v>0.66700000000000004</v>
      </c>
      <c r="M4198" s="85">
        <v>0.40620000000000001</v>
      </c>
    </row>
    <row r="4199" spans="1:13">
      <c r="A4199" s="82" t="s">
        <v>159</v>
      </c>
      <c r="B4199" s="13" t="s">
        <v>75</v>
      </c>
      <c r="C4199" s="13" t="s">
        <v>65</v>
      </c>
      <c r="D4199" s="13">
        <v>2017</v>
      </c>
      <c r="E4199" s="13">
        <v>2018</v>
      </c>
      <c r="F4199" s="13" t="s">
        <v>244</v>
      </c>
      <c r="G4199" s="86">
        <v>3070</v>
      </c>
      <c r="H4199" s="86">
        <v>6252</v>
      </c>
      <c r="I4199" s="84"/>
      <c r="J4199" s="85">
        <v>0.97590361445783136</v>
      </c>
      <c r="K4199" s="85">
        <v>0.88495575221238942</v>
      </c>
      <c r="L4199" s="85">
        <v>0.66700000000000004</v>
      </c>
      <c r="M4199" s="85">
        <v>0.40620000000000001</v>
      </c>
    </row>
    <row r="4200" spans="1:13">
      <c r="A4200" s="82" t="s">
        <v>160</v>
      </c>
      <c r="B4200" s="13" t="s">
        <v>74</v>
      </c>
      <c r="C4200" s="13" t="s">
        <v>65</v>
      </c>
      <c r="D4200" s="13">
        <v>2017</v>
      </c>
      <c r="E4200" s="13">
        <v>2018</v>
      </c>
      <c r="F4200" s="13" t="s">
        <v>244</v>
      </c>
      <c r="G4200" s="86">
        <v>20972</v>
      </c>
      <c r="H4200" s="86">
        <v>39184</v>
      </c>
      <c r="I4200" s="84"/>
      <c r="J4200" s="85">
        <v>0.97503285151116947</v>
      </c>
      <c r="K4200" s="85">
        <v>0.96186440677966101</v>
      </c>
      <c r="L4200" s="85">
        <v>0</v>
      </c>
      <c r="M4200" s="85">
        <v>0</v>
      </c>
    </row>
    <row r="4201" spans="1:13">
      <c r="A4201" s="82" t="s">
        <v>161</v>
      </c>
      <c r="B4201" s="13" t="s">
        <v>74</v>
      </c>
      <c r="C4201" s="13" t="s">
        <v>65</v>
      </c>
      <c r="D4201" s="13">
        <v>2017</v>
      </c>
      <c r="E4201" s="13">
        <v>2018</v>
      </c>
      <c r="F4201" s="13" t="s">
        <v>244</v>
      </c>
      <c r="G4201" s="86">
        <v>17685</v>
      </c>
      <c r="H4201" s="86">
        <v>33138</v>
      </c>
      <c r="I4201" s="84"/>
      <c r="J4201" s="85">
        <v>0.96666666666666667</v>
      </c>
      <c r="K4201" s="85">
        <v>0.734006734006734</v>
      </c>
      <c r="L4201" s="85">
        <v>0.66700000000000004</v>
      </c>
      <c r="M4201" s="85">
        <v>0.40620000000000001</v>
      </c>
    </row>
    <row r="4202" spans="1:13">
      <c r="A4202" s="82" t="s">
        <v>162</v>
      </c>
      <c r="B4202" s="13" t="s">
        <v>75</v>
      </c>
      <c r="C4202" s="13" t="s">
        <v>65</v>
      </c>
      <c r="D4202" s="13">
        <v>2017</v>
      </c>
      <c r="E4202" s="13">
        <v>2018</v>
      </c>
      <c r="F4202" s="13" t="s">
        <v>244</v>
      </c>
      <c r="G4202" s="86">
        <v>39064</v>
      </c>
      <c r="H4202" s="86">
        <v>81180</v>
      </c>
      <c r="I4202" s="84"/>
      <c r="J4202" s="85">
        <v>0.97713663581927057</v>
      </c>
      <c r="K4202" s="85">
        <v>0.9513776337115073</v>
      </c>
      <c r="L4202" s="85">
        <v>1</v>
      </c>
      <c r="M4202" s="85">
        <v>1.6E-2</v>
      </c>
    </row>
    <row r="4203" spans="1:13">
      <c r="A4203" s="82" t="s">
        <v>163</v>
      </c>
      <c r="B4203" s="13" t="s">
        <v>75</v>
      </c>
      <c r="C4203" s="13" t="s">
        <v>65</v>
      </c>
      <c r="D4203" s="13">
        <v>2017</v>
      </c>
      <c r="E4203" s="13">
        <v>2018</v>
      </c>
      <c r="F4203" s="13" t="s">
        <v>244</v>
      </c>
      <c r="G4203" s="86">
        <v>5303</v>
      </c>
      <c r="H4203" s="86">
        <v>12101</v>
      </c>
      <c r="I4203" s="84"/>
      <c r="J4203" s="85">
        <v>0.98445595854922274</v>
      </c>
      <c r="K4203" s="85">
        <v>0.91719745222929938</v>
      </c>
      <c r="L4203" s="85">
        <v>0.66700000000000004</v>
      </c>
      <c r="M4203" s="85">
        <v>0.40620000000000001</v>
      </c>
    </row>
    <row r="4204" spans="1:13">
      <c r="A4204" s="82" t="s">
        <v>164</v>
      </c>
      <c r="B4204" s="13" t="s">
        <v>75</v>
      </c>
      <c r="C4204" s="13" t="s">
        <v>65</v>
      </c>
      <c r="D4204" s="13">
        <v>2017</v>
      </c>
      <c r="E4204" s="13">
        <v>2018</v>
      </c>
      <c r="F4204" s="13" t="s">
        <v>244</v>
      </c>
      <c r="G4204" s="86">
        <v>4208</v>
      </c>
      <c r="H4204" s="86">
        <v>9010</v>
      </c>
      <c r="I4204" s="84"/>
      <c r="J4204" s="85">
        <v>0.97701149425287359</v>
      </c>
      <c r="K4204" s="85">
        <v>0.97457627118644063</v>
      </c>
      <c r="L4204" s="85">
        <v>0.66700000000000004</v>
      </c>
      <c r="M4204" s="85">
        <v>0.40620000000000001</v>
      </c>
    </row>
    <row r="4205" spans="1:13">
      <c r="A4205" s="82" t="s">
        <v>165</v>
      </c>
      <c r="B4205" s="13" t="s">
        <v>75</v>
      </c>
      <c r="C4205" s="13" t="s">
        <v>65</v>
      </c>
      <c r="D4205" s="13">
        <v>2017</v>
      </c>
      <c r="E4205" s="13">
        <v>2018</v>
      </c>
      <c r="F4205" s="13" t="s">
        <v>244</v>
      </c>
      <c r="G4205" s="86">
        <v>974</v>
      </c>
      <c r="H4205" s="86">
        <v>1705</v>
      </c>
      <c r="I4205" s="84"/>
      <c r="J4205" s="85">
        <v>1</v>
      </c>
      <c r="K4205" s="85">
        <v>0.72093023255813948</v>
      </c>
      <c r="L4205" s="85">
        <v>0.66700000000000004</v>
      </c>
      <c r="M4205" s="85">
        <v>0.40620000000000001</v>
      </c>
    </row>
    <row r="4206" spans="1:13">
      <c r="A4206" s="82" t="s">
        <v>166</v>
      </c>
      <c r="B4206" s="13" t="s">
        <v>74</v>
      </c>
      <c r="C4206" s="13" t="s">
        <v>65</v>
      </c>
      <c r="D4206" s="13">
        <v>2017</v>
      </c>
      <c r="E4206" s="13">
        <v>2018</v>
      </c>
      <c r="F4206" s="13" t="s">
        <v>244</v>
      </c>
      <c r="G4206" s="86">
        <v>51237</v>
      </c>
      <c r="H4206" s="86">
        <v>117227</v>
      </c>
      <c r="I4206" s="84"/>
      <c r="J4206" s="85">
        <v>0.9051610057344508</v>
      </c>
      <c r="K4206" s="85">
        <v>0.875</v>
      </c>
      <c r="L4206" s="85">
        <v>0</v>
      </c>
      <c r="M4206" s="85">
        <v>3.56E-2</v>
      </c>
    </row>
    <row r="4207" spans="1:13">
      <c r="A4207" s="82" t="s">
        <v>167</v>
      </c>
      <c r="B4207" s="13" t="s">
        <v>75</v>
      </c>
      <c r="C4207" s="13" t="s">
        <v>65</v>
      </c>
      <c r="D4207" s="13">
        <v>2017</v>
      </c>
      <c r="E4207" s="13">
        <v>2018</v>
      </c>
      <c r="F4207" s="13" t="s">
        <v>244</v>
      </c>
      <c r="G4207" s="86">
        <v>2737</v>
      </c>
      <c r="H4207" s="86">
        <v>4800</v>
      </c>
      <c r="I4207" s="84"/>
      <c r="J4207" s="85">
        <v>0.971830985915493</v>
      </c>
      <c r="K4207" s="85">
        <v>0.94680851063829785</v>
      </c>
      <c r="L4207" s="85">
        <v>0.66700000000000004</v>
      </c>
      <c r="M4207" s="85">
        <v>0.40620000000000001</v>
      </c>
    </row>
    <row r="4208" spans="1:13">
      <c r="A4208" s="82" t="s">
        <v>168</v>
      </c>
      <c r="B4208" s="13" t="s">
        <v>74</v>
      </c>
      <c r="C4208" s="13" t="s">
        <v>65</v>
      </c>
      <c r="D4208" s="13">
        <v>2017</v>
      </c>
      <c r="E4208" s="13">
        <v>2018</v>
      </c>
      <c r="F4208" s="13" t="s">
        <v>244</v>
      </c>
      <c r="G4208" s="86">
        <v>34846</v>
      </c>
      <c r="H4208" s="86">
        <v>68759</v>
      </c>
      <c r="I4208" s="84"/>
      <c r="J4208" s="85">
        <v>0.98827208756841278</v>
      </c>
      <c r="K4208" s="85">
        <v>0.96953210010881397</v>
      </c>
      <c r="L4208" s="85">
        <v>0</v>
      </c>
      <c r="M4208" s="85">
        <v>5.0500000000000003E-2</v>
      </c>
    </row>
    <row r="4209" spans="1:13">
      <c r="A4209" s="82" t="s">
        <v>169</v>
      </c>
      <c r="B4209" s="13" t="s">
        <v>74</v>
      </c>
      <c r="C4209" s="13" t="s">
        <v>65</v>
      </c>
      <c r="D4209" s="13">
        <v>2017</v>
      </c>
      <c r="E4209" s="13">
        <v>2018</v>
      </c>
      <c r="F4209" s="13" t="s">
        <v>244</v>
      </c>
      <c r="G4209" s="86">
        <v>9918</v>
      </c>
      <c r="H4209" s="86">
        <v>18541</v>
      </c>
      <c r="I4209" s="84"/>
      <c r="J4209" s="85">
        <v>0.84379785604900459</v>
      </c>
      <c r="K4209" s="85">
        <v>0.95041322314049592</v>
      </c>
      <c r="L4209" s="85">
        <v>0.66700000000000004</v>
      </c>
      <c r="M4209" s="85">
        <v>0.40620000000000001</v>
      </c>
    </row>
    <row r="4210" spans="1:13">
      <c r="A4210" s="82" t="s">
        <v>170</v>
      </c>
      <c r="B4210" s="13" t="s">
        <v>75</v>
      </c>
      <c r="C4210" s="13" t="s">
        <v>65</v>
      </c>
      <c r="D4210" s="13">
        <v>2017</v>
      </c>
      <c r="E4210" s="13">
        <v>2018</v>
      </c>
      <c r="F4210" s="13" t="s">
        <v>244</v>
      </c>
      <c r="G4210" s="86">
        <v>6014</v>
      </c>
      <c r="H4210" s="86">
        <v>12928</v>
      </c>
      <c r="I4210" s="84"/>
      <c r="J4210" s="85">
        <v>0.99344262295081964</v>
      </c>
      <c r="K4210" s="85">
        <v>0.98689956331877726</v>
      </c>
      <c r="L4210" s="85">
        <v>0.66700000000000004</v>
      </c>
      <c r="M4210" s="85">
        <v>0.40620000000000001</v>
      </c>
    </row>
    <row r="4211" spans="1:13">
      <c r="A4211" s="48" t="s">
        <v>276</v>
      </c>
      <c r="B4211" s="13" t="s">
        <v>66</v>
      </c>
      <c r="C4211" s="13" t="s">
        <v>187</v>
      </c>
      <c r="D4211" s="13">
        <v>2017</v>
      </c>
      <c r="E4211" s="13">
        <v>2018</v>
      </c>
      <c r="F4211" s="13" t="s">
        <v>244</v>
      </c>
      <c r="G4211" s="110"/>
      <c r="H4211" s="110"/>
      <c r="I4211" s="110"/>
      <c r="J4211" s="111"/>
      <c r="K4211" s="111"/>
      <c r="L4211" s="25">
        <v>0.254</v>
      </c>
      <c r="M4211" s="25">
        <v>5.3999999999999999E-2</v>
      </c>
    </row>
    <row r="4212" spans="1:13">
      <c r="A4212" s="48" t="s">
        <v>171</v>
      </c>
      <c r="B4212" s="13" t="s">
        <v>66</v>
      </c>
      <c r="C4212" s="13" t="s">
        <v>187</v>
      </c>
      <c r="D4212" s="13">
        <v>2017</v>
      </c>
      <c r="E4212" s="13">
        <v>2018</v>
      </c>
      <c r="F4212" s="13" t="s">
        <v>244</v>
      </c>
      <c r="G4212" s="86">
        <v>1984163</v>
      </c>
      <c r="H4212" s="86">
        <v>4072212</v>
      </c>
      <c r="I4212" s="84"/>
      <c r="J4212" s="85">
        <v>0.97550913496169211</v>
      </c>
      <c r="K4212" s="85">
        <v>0.92604160751131048</v>
      </c>
      <c r="L4212" s="85">
        <v>0.38200000000000001</v>
      </c>
      <c r="M4212" s="85">
        <v>6.4699999999999994E-2</v>
      </c>
    </row>
    <row r="4213" spans="1:13">
      <c r="A4213" s="48" t="s">
        <v>172</v>
      </c>
      <c r="B4213" s="13" t="s">
        <v>74</v>
      </c>
      <c r="C4213" s="13" t="s">
        <v>187</v>
      </c>
      <c r="D4213" s="13">
        <v>2017</v>
      </c>
      <c r="E4213" s="13">
        <v>2018</v>
      </c>
      <c r="F4213" s="13" t="s">
        <v>244</v>
      </c>
      <c r="G4213" s="86">
        <v>56882</v>
      </c>
      <c r="H4213" s="86">
        <v>106861</v>
      </c>
      <c r="I4213" s="84"/>
      <c r="J4213" s="25" t="s">
        <v>66</v>
      </c>
      <c r="K4213" s="25" t="s">
        <v>66</v>
      </c>
      <c r="L4213" s="85">
        <v>0.66700000000000004</v>
      </c>
      <c r="M4213" s="85">
        <v>0.05</v>
      </c>
    </row>
    <row r="4214" spans="1:13">
      <c r="A4214" s="48" t="s">
        <v>173</v>
      </c>
      <c r="B4214" s="13" t="s">
        <v>75</v>
      </c>
      <c r="C4214" s="13" t="s">
        <v>187</v>
      </c>
      <c r="D4214" s="13">
        <v>2017</v>
      </c>
      <c r="E4214" s="13">
        <v>2018</v>
      </c>
      <c r="F4214" s="13" t="s">
        <v>244</v>
      </c>
      <c r="G4214" s="86">
        <v>81</v>
      </c>
      <c r="H4214" s="86">
        <v>144</v>
      </c>
      <c r="I4214" s="84"/>
      <c r="J4214" s="85">
        <v>1</v>
      </c>
      <c r="K4214" s="85">
        <v>1</v>
      </c>
      <c r="L4214" s="85">
        <v>0.375</v>
      </c>
      <c r="M4214" s="85">
        <v>0.1105</v>
      </c>
    </row>
    <row r="4215" spans="1:13">
      <c r="A4215" s="48" t="s">
        <v>174</v>
      </c>
      <c r="B4215" s="13" t="s">
        <v>75</v>
      </c>
      <c r="C4215" s="13" t="s">
        <v>187</v>
      </c>
      <c r="D4215" s="13">
        <v>2017</v>
      </c>
      <c r="E4215" s="13">
        <v>2018</v>
      </c>
      <c r="F4215" s="13" t="s">
        <v>244</v>
      </c>
      <c r="G4215" s="86">
        <v>1608</v>
      </c>
      <c r="H4215" s="86">
        <v>2931</v>
      </c>
      <c r="I4215" s="84"/>
      <c r="J4215" s="85">
        <v>0.98461538461538467</v>
      </c>
      <c r="K4215" s="85">
        <v>0.95652173913043481</v>
      </c>
      <c r="L4215" s="85">
        <v>0.375</v>
      </c>
      <c r="M4215" s="85">
        <v>0.1105</v>
      </c>
    </row>
    <row r="4216" spans="1:13">
      <c r="A4216" s="48" t="s">
        <v>175</v>
      </c>
      <c r="B4216" s="13" t="s">
        <v>75</v>
      </c>
      <c r="C4216" s="13" t="s">
        <v>187</v>
      </c>
      <c r="D4216" s="13">
        <v>2017</v>
      </c>
      <c r="E4216" s="13">
        <v>2018</v>
      </c>
      <c r="F4216" s="13" t="s">
        <v>244</v>
      </c>
      <c r="G4216" s="86">
        <v>16760</v>
      </c>
      <c r="H4216" s="86">
        <v>30879</v>
      </c>
      <c r="I4216" s="84"/>
      <c r="J4216" s="85">
        <v>0.85465116279069764</v>
      </c>
      <c r="K4216" s="85">
        <v>0.95049504950495045</v>
      </c>
      <c r="L4216" s="85">
        <v>0.375</v>
      </c>
      <c r="M4216" s="85">
        <v>0.1105</v>
      </c>
    </row>
    <row r="4217" spans="1:13">
      <c r="A4217" s="48" t="s">
        <v>176</v>
      </c>
      <c r="B4217" s="13" t="s">
        <v>75</v>
      </c>
      <c r="C4217" s="13" t="s">
        <v>187</v>
      </c>
      <c r="D4217" s="13">
        <v>2017</v>
      </c>
      <c r="E4217" s="13">
        <v>2018</v>
      </c>
      <c r="F4217" s="13" t="s">
        <v>244</v>
      </c>
      <c r="G4217" s="86">
        <v>2742</v>
      </c>
      <c r="H4217" s="86">
        <v>4961</v>
      </c>
      <c r="I4217" s="84"/>
      <c r="J4217" s="85">
        <v>0.97619047619047616</v>
      </c>
      <c r="K4217" s="85">
        <v>0.95402298850574707</v>
      </c>
      <c r="L4217" s="85">
        <v>0.375</v>
      </c>
      <c r="M4217" s="85">
        <v>0.1105</v>
      </c>
    </row>
    <row r="4218" spans="1:13">
      <c r="A4218" s="48" t="s">
        <v>177</v>
      </c>
      <c r="B4218" s="13" t="s">
        <v>75</v>
      </c>
      <c r="C4218" s="13" t="s">
        <v>187</v>
      </c>
      <c r="D4218" s="13">
        <v>2017</v>
      </c>
      <c r="E4218" s="13">
        <v>2018</v>
      </c>
      <c r="F4218" s="13" t="s">
        <v>244</v>
      </c>
      <c r="G4218" s="86">
        <v>661</v>
      </c>
      <c r="H4218" s="86">
        <v>1437</v>
      </c>
      <c r="I4218" s="84"/>
      <c r="J4218" s="85">
        <v>0.8928571428571429</v>
      </c>
      <c r="K4218" s="85">
        <v>0.84</v>
      </c>
      <c r="L4218" s="85">
        <v>0.375</v>
      </c>
      <c r="M4218" s="85">
        <v>0.1105</v>
      </c>
    </row>
    <row r="4219" spans="1:13">
      <c r="A4219" s="48" t="s">
        <v>178</v>
      </c>
      <c r="B4219" s="13" t="s">
        <v>74</v>
      </c>
      <c r="C4219" s="13" t="s">
        <v>187</v>
      </c>
      <c r="D4219" s="13">
        <v>2017</v>
      </c>
      <c r="E4219" s="13">
        <v>2018</v>
      </c>
      <c r="F4219" s="13" t="s">
        <v>244</v>
      </c>
      <c r="G4219" s="86">
        <v>31599</v>
      </c>
      <c r="H4219" s="86">
        <v>63001</v>
      </c>
      <c r="I4219" s="84"/>
      <c r="J4219" s="85">
        <v>0.97779922779922779</v>
      </c>
      <c r="K4219" s="85">
        <v>0.95546558704453444</v>
      </c>
      <c r="L4219" s="85">
        <v>0.5</v>
      </c>
      <c r="M4219" s="85">
        <v>3.7499999999999999E-2</v>
      </c>
    </row>
    <row r="4220" spans="1:13">
      <c r="A4220" s="48" t="s">
        <v>179</v>
      </c>
      <c r="B4220" s="13" t="s">
        <v>75</v>
      </c>
      <c r="C4220" s="13" t="s">
        <v>187</v>
      </c>
      <c r="D4220" s="13">
        <v>2017</v>
      </c>
      <c r="E4220" s="13">
        <v>2018</v>
      </c>
      <c r="F4220" s="13" t="s">
        <v>244</v>
      </c>
      <c r="G4220" s="86">
        <v>2595</v>
      </c>
      <c r="H4220" s="86">
        <v>5241</v>
      </c>
      <c r="I4220" s="84"/>
      <c r="J4220" s="85">
        <v>1</v>
      </c>
      <c r="K4220" s="85">
        <v>0.96</v>
      </c>
      <c r="L4220" s="85">
        <v>0.375</v>
      </c>
      <c r="M4220" s="85">
        <v>0.1105</v>
      </c>
    </row>
    <row r="4221" spans="1:13">
      <c r="A4221" s="48" t="s">
        <v>180</v>
      </c>
      <c r="B4221" s="13" t="s">
        <v>75</v>
      </c>
      <c r="C4221" s="13" t="s">
        <v>187</v>
      </c>
      <c r="D4221" s="13">
        <v>2017</v>
      </c>
      <c r="E4221" s="13">
        <v>2018</v>
      </c>
      <c r="F4221" s="13" t="s">
        <v>244</v>
      </c>
      <c r="G4221" s="86">
        <v>6537</v>
      </c>
      <c r="H4221" s="86">
        <v>14754</v>
      </c>
      <c r="I4221" s="84"/>
      <c r="J4221" s="85">
        <v>0.97587131367292224</v>
      </c>
      <c r="K4221" s="85">
        <v>0.97454545454545449</v>
      </c>
      <c r="L4221" s="85">
        <v>0.375</v>
      </c>
      <c r="M4221" s="85">
        <v>0.1105</v>
      </c>
    </row>
    <row r="4222" spans="1:13">
      <c r="A4222" s="82" t="s">
        <v>122</v>
      </c>
      <c r="B4222" s="13" t="s">
        <v>74</v>
      </c>
      <c r="C4222" s="13" t="s">
        <v>187</v>
      </c>
      <c r="D4222" s="13">
        <v>2017</v>
      </c>
      <c r="E4222" s="13">
        <v>2018</v>
      </c>
      <c r="F4222" s="13" t="s">
        <v>244</v>
      </c>
      <c r="G4222" s="86">
        <v>89108</v>
      </c>
      <c r="H4222" s="86">
        <v>205161</v>
      </c>
      <c r="I4222" s="84"/>
      <c r="J4222" s="85">
        <v>0.93252688172043008</v>
      </c>
      <c r="K4222" s="85">
        <v>0.93739612188365651</v>
      </c>
      <c r="L4222" s="85">
        <v>0.33300000000000002</v>
      </c>
      <c r="M4222" s="85">
        <v>5.0799999999999998E-2</v>
      </c>
    </row>
    <row r="4223" spans="1:13">
      <c r="A4223" s="82" t="s">
        <v>123</v>
      </c>
      <c r="B4223" s="13" t="s">
        <v>75</v>
      </c>
      <c r="C4223" s="13" t="s">
        <v>187</v>
      </c>
      <c r="D4223" s="13">
        <v>2017</v>
      </c>
      <c r="E4223" s="13">
        <v>2018</v>
      </c>
      <c r="F4223" s="13" t="s">
        <v>244</v>
      </c>
      <c r="G4223" s="86">
        <v>1474</v>
      </c>
      <c r="H4223" s="86">
        <v>3392</v>
      </c>
      <c r="I4223" s="84"/>
      <c r="J4223" s="85">
        <v>1</v>
      </c>
      <c r="K4223" s="85">
        <v>0.96969696969696972</v>
      </c>
      <c r="L4223" s="85">
        <v>0.375</v>
      </c>
      <c r="M4223" s="85">
        <v>0.1105</v>
      </c>
    </row>
    <row r="4224" spans="1:13">
      <c r="A4224" s="82" t="s">
        <v>124</v>
      </c>
      <c r="B4224" s="13" t="s">
        <v>75</v>
      </c>
      <c r="C4224" s="13" t="s">
        <v>187</v>
      </c>
      <c r="D4224" s="13">
        <v>2017</v>
      </c>
      <c r="E4224" s="13">
        <v>2018</v>
      </c>
      <c r="F4224" s="13" t="s">
        <v>244</v>
      </c>
      <c r="G4224" s="86">
        <v>11974</v>
      </c>
      <c r="H4224" s="86">
        <v>20052</v>
      </c>
      <c r="I4224" s="84"/>
      <c r="J4224" s="85">
        <v>0.95604395604395609</v>
      </c>
      <c r="K4224" s="85">
        <v>0.9712918660287081</v>
      </c>
      <c r="L4224" s="85">
        <v>0.375</v>
      </c>
      <c r="M4224" s="85">
        <v>0.1105</v>
      </c>
    </row>
    <row r="4225" spans="1:13">
      <c r="A4225" s="82" t="s">
        <v>125</v>
      </c>
      <c r="B4225" s="13" t="s">
        <v>75</v>
      </c>
      <c r="C4225" s="13" t="s">
        <v>187</v>
      </c>
      <c r="D4225" s="13">
        <v>2017</v>
      </c>
      <c r="E4225" s="13">
        <v>2018</v>
      </c>
      <c r="F4225" s="13" t="s">
        <v>244</v>
      </c>
      <c r="G4225" s="86">
        <v>17347</v>
      </c>
      <c r="H4225" s="86">
        <v>41831</v>
      </c>
      <c r="I4225" s="84"/>
      <c r="J4225" s="85">
        <v>0.98640483383685795</v>
      </c>
      <c r="K4225" s="85">
        <v>0.93394077448747148</v>
      </c>
      <c r="L4225" s="85">
        <v>0.375</v>
      </c>
      <c r="M4225" s="85">
        <v>0.1105</v>
      </c>
    </row>
    <row r="4226" spans="1:13">
      <c r="A4226" s="82" t="s">
        <v>126</v>
      </c>
      <c r="B4226" s="13" t="s">
        <v>75</v>
      </c>
      <c r="C4226" s="13" t="s">
        <v>187</v>
      </c>
      <c r="D4226" s="13">
        <v>2017</v>
      </c>
      <c r="E4226" s="13">
        <v>2018</v>
      </c>
      <c r="F4226" s="13" t="s">
        <v>244</v>
      </c>
      <c r="G4226" s="86">
        <v>996</v>
      </c>
      <c r="H4226" s="86">
        <v>1928</v>
      </c>
      <c r="I4226" s="84"/>
      <c r="J4226" s="85">
        <v>1</v>
      </c>
      <c r="K4226" s="85">
        <v>0.73333333333333328</v>
      </c>
      <c r="L4226" s="85">
        <v>0.375</v>
      </c>
      <c r="M4226" s="85">
        <v>0.1105</v>
      </c>
    </row>
    <row r="4227" spans="1:13">
      <c r="A4227" s="82" t="s">
        <v>127</v>
      </c>
      <c r="B4227" s="13" t="s">
        <v>75</v>
      </c>
      <c r="C4227" s="13" t="s">
        <v>187</v>
      </c>
      <c r="D4227" s="13">
        <v>2017</v>
      </c>
      <c r="E4227" s="13">
        <v>2018</v>
      </c>
      <c r="F4227" s="13" t="s">
        <v>244</v>
      </c>
      <c r="G4227" s="86">
        <v>68295</v>
      </c>
      <c r="H4227" s="86">
        <v>157260</v>
      </c>
      <c r="I4227" s="84"/>
      <c r="J4227" s="85">
        <v>0.9883300916921367</v>
      </c>
      <c r="K4227" s="85">
        <v>0.93522093522093519</v>
      </c>
      <c r="L4227" s="85">
        <v>0.25</v>
      </c>
      <c r="M4227" s="85">
        <v>4.1399999999999999E-2</v>
      </c>
    </row>
    <row r="4228" spans="1:13">
      <c r="A4228" s="82" t="s">
        <v>128</v>
      </c>
      <c r="B4228" s="13" t="s">
        <v>75</v>
      </c>
      <c r="C4228" s="13" t="s">
        <v>187</v>
      </c>
      <c r="D4228" s="13">
        <v>2017</v>
      </c>
      <c r="E4228" s="13">
        <v>2018</v>
      </c>
      <c r="F4228" s="13" t="s">
        <v>244</v>
      </c>
      <c r="G4228" s="86">
        <v>10567</v>
      </c>
      <c r="H4228" s="86">
        <v>23576</v>
      </c>
      <c r="I4228" s="84"/>
      <c r="J4228" s="85">
        <v>0.9932659932659933</v>
      </c>
      <c r="K4228" s="85">
        <v>0.92079207920792083</v>
      </c>
      <c r="L4228" s="85">
        <v>0.375</v>
      </c>
      <c r="M4228" s="85">
        <v>0.1105</v>
      </c>
    </row>
    <row r="4229" spans="1:13">
      <c r="A4229" s="82" t="s">
        <v>129</v>
      </c>
      <c r="B4229" s="13" t="s">
        <v>75</v>
      </c>
      <c r="C4229" s="13" t="s">
        <v>187</v>
      </c>
      <c r="D4229" s="13">
        <v>2017</v>
      </c>
      <c r="E4229" s="13">
        <v>2018</v>
      </c>
      <c r="F4229" s="13" t="s">
        <v>244</v>
      </c>
      <c r="G4229" s="86">
        <v>6355</v>
      </c>
      <c r="H4229" s="86">
        <v>11708</v>
      </c>
      <c r="I4229" s="84"/>
      <c r="J4229" s="85">
        <v>0.93569131832797425</v>
      </c>
      <c r="K4229" s="85">
        <v>0.82954545454545459</v>
      </c>
      <c r="L4229" s="85">
        <v>0.375</v>
      </c>
      <c r="M4229" s="85">
        <v>0.1105</v>
      </c>
    </row>
    <row r="4230" spans="1:13">
      <c r="A4230" s="82" t="s">
        <v>130</v>
      </c>
      <c r="B4230" s="13" t="s">
        <v>75</v>
      </c>
      <c r="C4230" s="13" t="s">
        <v>187</v>
      </c>
      <c r="D4230" s="13">
        <v>2017</v>
      </c>
      <c r="E4230" s="13">
        <v>2018</v>
      </c>
      <c r="F4230" s="13" t="s">
        <v>244</v>
      </c>
      <c r="G4230" s="86">
        <v>1517</v>
      </c>
      <c r="H4230" s="86">
        <v>3078</v>
      </c>
      <c r="I4230" s="84"/>
      <c r="J4230" s="85">
        <v>0.93827160493827155</v>
      </c>
      <c r="K4230" s="85">
        <v>0.92307692307692313</v>
      </c>
      <c r="L4230" s="85">
        <v>0.375</v>
      </c>
      <c r="M4230" s="85">
        <v>0.1105</v>
      </c>
    </row>
    <row r="4231" spans="1:13">
      <c r="A4231" s="82" t="s">
        <v>131</v>
      </c>
      <c r="B4231" s="13" t="s">
        <v>76</v>
      </c>
      <c r="C4231" s="13" t="s">
        <v>187</v>
      </c>
      <c r="D4231" s="13">
        <v>2017</v>
      </c>
      <c r="E4231" s="13">
        <v>2018</v>
      </c>
      <c r="F4231" s="13" t="s">
        <v>244</v>
      </c>
      <c r="G4231" s="86">
        <v>550866</v>
      </c>
      <c r="H4231" s="86">
        <v>1095209</v>
      </c>
      <c r="I4231" s="84"/>
      <c r="J4231" s="85">
        <v>0.98733224222585925</v>
      </c>
      <c r="K4231" s="85">
        <v>0.91171253357660531</v>
      </c>
      <c r="L4231" s="85">
        <v>0.42899999999999999</v>
      </c>
      <c r="M4231" s="85">
        <v>6.7400000000000002E-2</v>
      </c>
    </row>
    <row r="4232" spans="1:13">
      <c r="A4232" s="82" t="s">
        <v>132</v>
      </c>
      <c r="B4232" s="13" t="s">
        <v>75</v>
      </c>
      <c r="C4232" s="13" t="s">
        <v>187</v>
      </c>
      <c r="D4232" s="13">
        <v>2017</v>
      </c>
      <c r="E4232" s="13">
        <v>2018</v>
      </c>
      <c r="F4232" s="13" t="s">
        <v>244</v>
      </c>
      <c r="G4232" s="86">
        <v>11235</v>
      </c>
      <c r="H4232" s="86">
        <v>27232</v>
      </c>
      <c r="I4232" s="84"/>
      <c r="J4232" s="85">
        <v>0.99027237354085607</v>
      </c>
      <c r="K4232" s="85">
        <v>0.98442367601246106</v>
      </c>
      <c r="L4232" s="85">
        <v>0.375</v>
      </c>
      <c r="M4232" s="85">
        <v>0.1105</v>
      </c>
    </row>
    <row r="4233" spans="1:13">
      <c r="A4233" s="82" t="s">
        <v>133</v>
      </c>
      <c r="B4233" s="13" t="s">
        <v>75</v>
      </c>
      <c r="C4233" s="13" t="s">
        <v>187</v>
      </c>
      <c r="D4233" s="13">
        <v>2017</v>
      </c>
      <c r="E4233" s="13">
        <v>2018</v>
      </c>
      <c r="F4233" s="13" t="s">
        <v>244</v>
      </c>
      <c r="G4233" s="86">
        <v>5936</v>
      </c>
      <c r="H4233" s="86">
        <v>9785</v>
      </c>
      <c r="I4233" s="84"/>
      <c r="J4233" s="85">
        <v>0.9563636363636363</v>
      </c>
      <c r="K4233" s="85">
        <v>0.91443850267379678</v>
      </c>
      <c r="L4233" s="85">
        <v>0.375</v>
      </c>
      <c r="M4233" s="85">
        <v>0.1105</v>
      </c>
    </row>
    <row r="4234" spans="1:13">
      <c r="A4234" s="82" t="s">
        <v>134</v>
      </c>
      <c r="B4234" s="13" t="s">
        <v>75</v>
      </c>
      <c r="C4234" s="13" t="s">
        <v>187</v>
      </c>
      <c r="D4234" s="13">
        <v>2017</v>
      </c>
      <c r="E4234" s="13">
        <v>2018</v>
      </c>
      <c r="F4234" s="13" t="s">
        <v>244</v>
      </c>
      <c r="G4234" s="86">
        <v>1017</v>
      </c>
      <c r="H4234" s="86">
        <v>1878</v>
      </c>
      <c r="I4234" s="84"/>
      <c r="J4234" s="85">
        <v>0.97727272727272729</v>
      </c>
      <c r="K4234" s="85">
        <v>0.96875</v>
      </c>
      <c r="L4234" s="85">
        <v>0.375</v>
      </c>
      <c r="M4234" s="85">
        <v>0.1105</v>
      </c>
    </row>
    <row r="4235" spans="1:13">
      <c r="A4235" s="82" t="s">
        <v>135</v>
      </c>
      <c r="B4235" s="13" t="s">
        <v>75</v>
      </c>
      <c r="C4235" s="13" t="s">
        <v>187</v>
      </c>
      <c r="D4235" s="13">
        <v>2017</v>
      </c>
      <c r="E4235" s="13">
        <v>2018</v>
      </c>
      <c r="F4235" s="13" t="s">
        <v>244</v>
      </c>
      <c r="G4235" s="86">
        <v>6284</v>
      </c>
      <c r="H4235" s="86">
        <v>11584</v>
      </c>
      <c r="I4235" s="84"/>
      <c r="J4235" s="85">
        <v>0.93279569892473124</v>
      </c>
      <c r="K4235" s="85">
        <v>0.89451476793248941</v>
      </c>
      <c r="L4235" s="85">
        <v>0.375</v>
      </c>
      <c r="M4235" s="85">
        <v>0.1105</v>
      </c>
    </row>
    <row r="4236" spans="1:13">
      <c r="A4236" s="82" t="s">
        <v>136</v>
      </c>
      <c r="B4236" s="13" t="s">
        <v>75</v>
      </c>
      <c r="C4236" s="13" t="s">
        <v>187</v>
      </c>
      <c r="D4236" s="13">
        <v>2017</v>
      </c>
      <c r="E4236" s="13">
        <v>2018</v>
      </c>
      <c r="F4236" s="13" t="s">
        <v>244</v>
      </c>
      <c r="G4236" s="86">
        <v>23042</v>
      </c>
      <c r="H4236" s="86">
        <v>53010</v>
      </c>
      <c r="I4236" s="84"/>
      <c r="J4236" s="85">
        <v>0.98543184183142563</v>
      </c>
      <c r="K4236" s="85">
        <v>0.97372262773722629</v>
      </c>
      <c r="L4236" s="25">
        <v>1</v>
      </c>
      <c r="M4236" s="85">
        <v>1.47E-2</v>
      </c>
    </row>
    <row r="4237" spans="1:13">
      <c r="A4237" s="82" t="s">
        <v>137</v>
      </c>
      <c r="B4237" s="13" t="s">
        <v>75</v>
      </c>
      <c r="C4237" s="13" t="s">
        <v>187</v>
      </c>
      <c r="D4237" s="13">
        <v>2017</v>
      </c>
      <c r="E4237" s="13">
        <v>2018</v>
      </c>
      <c r="F4237" s="13" t="s">
        <v>244</v>
      </c>
      <c r="G4237" s="86">
        <v>569</v>
      </c>
      <c r="H4237" s="86">
        <v>1208</v>
      </c>
      <c r="I4237" s="84"/>
      <c r="J4237" s="85">
        <v>0.95454545454545459</v>
      </c>
      <c r="K4237" s="85">
        <v>0.9285714285714286</v>
      </c>
      <c r="L4237" s="85">
        <v>0.375</v>
      </c>
      <c r="M4237" s="85">
        <v>0.1105</v>
      </c>
    </row>
    <row r="4238" spans="1:13">
      <c r="A4238" s="82" t="s">
        <v>138</v>
      </c>
      <c r="B4238" s="13" t="s">
        <v>75</v>
      </c>
      <c r="C4238" s="13" t="s">
        <v>187</v>
      </c>
      <c r="D4238" s="13">
        <v>2017</v>
      </c>
      <c r="E4238" s="13">
        <v>2018</v>
      </c>
      <c r="F4238" s="13" t="s">
        <v>244</v>
      </c>
      <c r="G4238" s="86">
        <v>398</v>
      </c>
      <c r="H4238" s="86">
        <v>681</v>
      </c>
      <c r="I4238" s="84"/>
      <c r="J4238" s="85">
        <v>1</v>
      </c>
      <c r="K4238" s="85">
        <v>0.91304347826086951</v>
      </c>
      <c r="L4238" s="85">
        <v>0.375</v>
      </c>
      <c r="M4238" s="85">
        <v>0.1105</v>
      </c>
    </row>
    <row r="4239" spans="1:13">
      <c r="A4239" s="82" t="s">
        <v>139</v>
      </c>
      <c r="B4239" s="13" t="s">
        <v>75</v>
      </c>
      <c r="C4239" s="13" t="s">
        <v>187</v>
      </c>
      <c r="D4239" s="13">
        <v>2017</v>
      </c>
      <c r="E4239" s="13">
        <v>2018</v>
      </c>
      <c r="F4239" s="13" t="s">
        <v>244</v>
      </c>
      <c r="G4239" s="86">
        <v>18967</v>
      </c>
      <c r="H4239" s="86">
        <v>41385</v>
      </c>
      <c r="I4239" s="84"/>
      <c r="J4239" s="85">
        <v>0.97607655502392343</v>
      </c>
      <c r="K4239" s="85">
        <v>0.93886462882096067</v>
      </c>
      <c r="L4239" s="85">
        <v>0.5</v>
      </c>
      <c r="M4239" s="85">
        <v>3.5999999999999997E-2</v>
      </c>
    </row>
    <row r="4240" spans="1:13">
      <c r="A4240" s="82" t="s">
        <v>140</v>
      </c>
      <c r="B4240" s="13" t="s">
        <v>75</v>
      </c>
      <c r="C4240" s="13" t="s">
        <v>187</v>
      </c>
      <c r="D4240" s="13">
        <v>2017</v>
      </c>
      <c r="E4240" s="13">
        <v>2018</v>
      </c>
      <c r="F4240" s="13" t="s">
        <v>244</v>
      </c>
      <c r="G4240" s="86">
        <v>3032</v>
      </c>
      <c r="H4240" s="86">
        <v>6083</v>
      </c>
      <c r="I4240" s="84"/>
      <c r="J4240" s="85">
        <v>0.94067796610169496</v>
      </c>
      <c r="K4240" s="85">
        <v>0.92045454545454541</v>
      </c>
      <c r="L4240" s="85">
        <v>0.375</v>
      </c>
      <c r="M4240" s="85">
        <v>0.1105</v>
      </c>
    </row>
    <row r="4241" spans="1:13">
      <c r="A4241" s="82" t="s">
        <v>141</v>
      </c>
      <c r="B4241" s="13" t="s">
        <v>75</v>
      </c>
      <c r="C4241" s="13" t="s">
        <v>187</v>
      </c>
      <c r="D4241" s="13">
        <v>2017</v>
      </c>
      <c r="E4241" s="13">
        <v>2018</v>
      </c>
      <c r="F4241" s="13" t="s">
        <v>244</v>
      </c>
      <c r="G4241" s="86">
        <v>4028</v>
      </c>
      <c r="H4241" s="86">
        <v>6959</v>
      </c>
      <c r="I4241" s="84"/>
      <c r="J4241" s="85">
        <v>0.82802547770700641</v>
      </c>
      <c r="K4241" s="85">
        <v>0.79166666666666663</v>
      </c>
      <c r="L4241" s="85">
        <v>0.375</v>
      </c>
      <c r="M4241" s="85">
        <v>0.1105</v>
      </c>
    </row>
    <row r="4242" spans="1:13">
      <c r="A4242" s="82" t="s">
        <v>142</v>
      </c>
      <c r="B4242" s="13" t="s">
        <v>74</v>
      </c>
      <c r="C4242" s="13" t="s">
        <v>187</v>
      </c>
      <c r="D4242" s="13">
        <v>2017</v>
      </c>
      <c r="E4242" s="13">
        <v>2018</v>
      </c>
      <c r="F4242" s="13" t="s">
        <v>244</v>
      </c>
      <c r="G4242" s="86">
        <v>114309</v>
      </c>
      <c r="H4242" s="86">
        <v>230662</v>
      </c>
      <c r="I4242" s="84"/>
      <c r="J4242" s="85">
        <v>0.99272571673085153</v>
      </c>
      <c r="K4242" s="85">
        <v>0.99763593380614657</v>
      </c>
      <c r="L4242" s="85">
        <v>0.33300000000000002</v>
      </c>
      <c r="M4242" s="85">
        <v>8.9399999999999993E-2</v>
      </c>
    </row>
    <row r="4243" spans="1:13">
      <c r="A4243" s="82" t="s">
        <v>143</v>
      </c>
      <c r="B4243" s="13" t="s">
        <v>74</v>
      </c>
      <c r="C4243" s="13" t="s">
        <v>187</v>
      </c>
      <c r="D4243" s="13">
        <v>2017</v>
      </c>
      <c r="E4243" s="13">
        <v>2018</v>
      </c>
      <c r="F4243" s="13" t="s">
        <v>244</v>
      </c>
      <c r="G4243" s="86">
        <v>8556</v>
      </c>
      <c r="H4243" s="86">
        <v>15948</v>
      </c>
      <c r="I4243" s="84"/>
      <c r="J4243" s="85">
        <v>0.98939929328621912</v>
      </c>
      <c r="K4243" s="85">
        <v>0.87614678899082565</v>
      </c>
      <c r="L4243" s="85">
        <v>0.375</v>
      </c>
      <c r="M4243" s="85">
        <v>0.1105</v>
      </c>
    </row>
    <row r="4244" spans="1:13">
      <c r="A4244" s="82" t="s">
        <v>144</v>
      </c>
      <c r="B4244" s="13" t="s">
        <v>75</v>
      </c>
      <c r="C4244" s="13" t="s">
        <v>187</v>
      </c>
      <c r="D4244" s="13">
        <v>2017</v>
      </c>
      <c r="E4244" s="13">
        <v>2018</v>
      </c>
      <c r="F4244" s="13" t="s">
        <v>244</v>
      </c>
      <c r="G4244" s="86">
        <v>1143</v>
      </c>
      <c r="H4244" s="86">
        <v>2044</v>
      </c>
      <c r="I4244" s="84"/>
      <c r="J4244" s="85">
        <v>0.97499999999999998</v>
      </c>
      <c r="K4244" s="85">
        <v>0.90196078431372551</v>
      </c>
      <c r="L4244" s="85">
        <v>0.375</v>
      </c>
      <c r="M4244" s="85">
        <v>0.1105</v>
      </c>
    </row>
    <row r="4245" spans="1:13">
      <c r="A4245" s="82" t="s">
        <v>145</v>
      </c>
      <c r="B4245" s="13" t="s">
        <v>75</v>
      </c>
      <c r="C4245" s="13" t="s">
        <v>187</v>
      </c>
      <c r="D4245" s="13">
        <v>2017</v>
      </c>
      <c r="E4245" s="13">
        <v>2018</v>
      </c>
      <c r="F4245" s="13" t="s">
        <v>244</v>
      </c>
      <c r="G4245" s="86">
        <v>122029</v>
      </c>
      <c r="H4245" s="86">
        <v>269026</v>
      </c>
      <c r="I4245" s="84"/>
      <c r="J4245" s="85">
        <v>0.98976691301876063</v>
      </c>
      <c r="K4245" s="85">
        <v>0.91644771413557535</v>
      </c>
      <c r="L4245" s="85">
        <v>0.33300000000000002</v>
      </c>
      <c r="M4245" s="85">
        <v>3.8600000000000002E-2</v>
      </c>
    </row>
    <row r="4246" spans="1:13">
      <c r="A4246" s="82" t="s">
        <v>146</v>
      </c>
      <c r="B4246" s="13" t="s">
        <v>74</v>
      </c>
      <c r="C4246" s="13" t="s">
        <v>187</v>
      </c>
      <c r="D4246" s="13">
        <v>2017</v>
      </c>
      <c r="E4246" s="13">
        <v>2018</v>
      </c>
      <c r="F4246" s="13" t="s">
        <v>244</v>
      </c>
      <c r="G4246" s="86">
        <v>96860</v>
      </c>
      <c r="H4246" s="86">
        <v>203309</v>
      </c>
      <c r="I4246" s="84"/>
      <c r="J4246" s="85">
        <v>0.99256410256410255</v>
      </c>
      <c r="K4246" s="85">
        <v>0.9830409356725146</v>
      </c>
      <c r="L4246" s="85">
        <v>0.4</v>
      </c>
      <c r="M4246" s="85">
        <v>7.3300000000000004E-2</v>
      </c>
    </row>
    <row r="4247" spans="1:13">
      <c r="A4247" s="82" t="s">
        <v>147</v>
      </c>
      <c r="B4247" s="13" t="s">
        <v>75</v>
      </c>
      <c r="C4247" s="13" t="s">
        <v>187</v>
      </c>
      <c r="D4247" s="13">
        <v>2017</v>
      </c>
      <c r="E4247" s="13">
        <v>2018</v>
      </c>
      <c r="F4247" s="13" t="s">
        <v>244</v>
      </c>
      <c r="G4247" s="86">
        <v>2122</v>
      </c>
      <c r="H4247" s="86">
        <v>4653</v>
      </c>
      <c r="I4247" s="84"/>
      <c r="J4247" s="85">
        <v>0.98076923076923073</v>
      </c>
      <c r="K4247" s="85">
        <v>0.96</v>
      </c>
      <c r="L4247" s="85">
        <v>0.375</v>
      </c>
      <c r="M4247" s="85">
        <v>0.1105</v>
      </c>
    </row>
    <row r="4248" spans="1:13">
      <c r="A4248" s="82" t="s">
        <v>148</v>
      </c>
      <c r="B4248" s="13" t="s">
        <v>75</v>
      </c>
      <c r="C4248" s="13" t="s">
        <v>187</v>
      </c>
      <c r="D4248" s="13">
        <v>2017</v>
      </c>
      <c r="E4248" s="13">
        <v>2018</v>
      </c>
      <c r="F4248" s="13" t="s">
        <v>244</v>
      </c>
      <c r="G4248" s="86">
        <v>163660</v>
      </c>
      <c r="H4248" s="86">
        <v>355714</v>
      </c>
      <c r="I4248" s="84"/>
      <c r="J4248" s="85">
        <v>0.99196428571428574</v>
      </c>
      <c r="K4248" s="85">
        <v>0.94368079419625817</v>
      </c>
      <c r="L4248" s="85">
        <v>0.14299999999999999</v>
      </c>
      <c r="M4248" s="85">
        <v>1.0800000000000001E-2</v>
      </c>
    </row>
    <row r="4249" spans="1:13">
      <c r="A4249" s="82" t="s">
        <v>149</v>
      </c>
      <c r="B4249" s="13" t="s">
        <v>74</v>
      </c>
      <c r="C4249" s="13" t="s">
        <v>187</v>
      </c>
      <c r="D4249" s="13">
        <v>2017</v>
      </c>
      <c r="E4249" s="13">
        <v>2018</v>
      </c>
      <c r="F4249" s="13" t="s">
        <v>244</v>
      </c>
      <c r="G4249" s="86">
        <v>133643</v>
      </c>
      <c r="H4249" s="86">
        <v>267634</v>
      </c>
      <c r="I4249" s="84"/>
      <c r="J4249" s="85">
        <v>0.97622171203673336</v>
      </c>
      <c r="K4249" s="85">
        <v>0.95381715362865227</v>
      </c>
      <c r="L4249" s="85">
        <v>0.3</v>
      </c>
      <c r="M4249" s="85">
        <v>1.47E-2</v>
      </c>
    </row>
    <row r="4250" spans="1:13">
      <c r="A4250" s="82" t="s">
        <v>150</v>
      </c>
      <c r="B4250" s="13" t="s">
        <v>74</v>
      </c>
      <c r="C4250" s="13" t="s">
        <v>187</v>
      </c>
      <c r="D4250" s="13">
        <v>2017</v>
      </c>
      <c r="E4250" s="13">
        <v>2018</v>
      </c>
      <c r="F4250" s="13" t="s">
        <v>244</v>
      </c>
      <c r="G4250" s="86">
        <v>33716</v>
      </c>
      <c r="H4250" s="86">
        <v>50406</v>
      </c>
      <c r="I4250" s="84"/>
      <c r="J4250" s="85">
        <v>0.97395079594790157</v>
      </c>
      <c r="K4250" s="85">
        <v>0.77488514548238896</v>
      </c>
      <c r="L4250" s="85">
        <v>0</v>
      </c>
      <c r="M4250" s="85">
        <v>9.2499999999999999E-2</v>
      </c>
    </row>
    <row r="4251" spans="1:13">
      <c r="A4251" s="82" t="s">
        <v>151</v>
      </c>
      <c r="B4251" s="13" t="s">
        <v>75</v>
      </c>
      <c r="C4251" s="13" t="s">
        <v>187</v>
      </c>
      <c r="D4251" s="13">
        <v>2017</v>
      </c>
      <c r="E4251" s="13">
        <v>2018</v>
      </c>
      <c r="F4251" s="13" t="s">
        <v>244</v>
      </c>
      <c r="G4251" s="86">
        <v>47203</v>
      </c>
      <c r="H4251" s="86">
        <v>104133</v>
      </c>
      <c r="I4251" s="84"/>
      <c r="J4251" s="85">
        <v>0.98077922077922075</v>
      </c>
      <c r="K4251" s="85">
        <v>0.92282696994313562</v>
      </c>
      <c r="L4251" s="85">
        <v>0.66700000000000004</v>
      </c>
      <c r="M4251" s="85">
        <v>0</v>
      </c>
    </row>
    <row r="4252" spans="1:13">
      <c r="A4252" s="82" t="s">
        <v>152</v>
      </c>
      <c r="B4252" s="13" t="s">
        <v>74</v>
      </c>
      <c r="C4252" s="13" t="s">
        <v>187</v>
      </c>
      <c r="D4252" s="13">
        <v>2017</v>
      </c>
      <c r="E4252" s="13">
        <v>2018</v>
      </c>
      <c r="F4252" s="13" t="s">
        <v>244</v>
      </c>
      <c r="G4252" s="86">
        <v>9383</v>
      </c>
      <c r="H4252" s="86">
        <v>16589</v>
      </c>
      <c r="I4252" s="84"/>
      <c r="J4252" s="85">
        <v>0.95354523227383858</v>
      </c>
      <c r="K4252" s="85">
        <v>0.95670995670995673</v>
      </c>
      <c r="L4252" s="85">
        <v>0.375</v>
      </c>
      <c r="M4252" s="85">
        <v>0.1105</v>
      </c>
    </row>
    <row r="4253" spans="1:13">
      <c r="A4253" s="82" t="s">
        <v>153</v>
      </c>
      <c r="B4253" s="13" t="s">
        <v>74</v>
      </c>
      <c r="C4253" s="13" t="s">
        <v>187</v>
      </c>
      <c r="D4253" s="13">
        <v>2017</v>
      </c>
      <c r="E4253" s="13">
        <v>2018</v>
      </c>
      <c r="F4253" s="13" t="s">
        <v>244</v>
      </c>
      <c r="G4253" s="86">
        <v>13159</v>
      </c>
      <c r="H4253" s="86">
        <v>25032</v>
      </c>
      <c r="I4253" s="84"/>
      <c r="J4253" s="85">
        <v>0.96129032258064517</v>
      </c>
      <c r="K4253" s="85">
        <v>0.87687687687687688</v>
      </c>
      <c r="L4253" s="85">
        <v>0.375</v>
      </c>
      <c r="M4253" s="85">
        <v>0.1105</v>
      </c>
    </row>
    <row r="4254" spans="1:13">
      <c r="A4254" s="82" t="s">
        <v>154</v>
      </c>
      <c r="B4254" s="13" t="s">
        <v>74</v>
      </c>
      <c r="C4254" s="13" t="s">
        <v>187</v>
      </c>
      <c r="D4254" s="13">
        <v>2017</v>
      </c>
      <c r="E4254" s="13">
        <v>2018</v>
      </c>
      <c r="F4254" s="13" t="s">
        <v>244</v>
      </c>
      <c r="G4254" s="86">
        <v>18746</v>
      </c>
      <c r="H4254" s="86">
        <v>36938</v>
      </c>
      <c r="I4254" s="84"/>
      <c r="J4254" s="85">
        <v>0.92307692307692313</v>
      </c>
      <c r="K4254" s="85">
        <v>0.86402266288951846</v>
      </c>
      <c r="L4254" s="85">
        <v>0.375</v>
      </c>
      <c r="M4254" s="85">
        <v>0.1105</v>
      </c>
    </row>
    <row r="4255" spans="1:13">
      <c r="A4255" s="82" t="s">
        <v>155</v>
      </c>
      <c r="B4255" s="13" t="s">
        <v>74</v>
      </c>
      <c r="C4255" s="13" t="s">
        <v>187</v>
      </c>
      <c r="D4255" s="13">
        <v>2017</v>
      </c>
      <c r="E4255" s="13">
        <v>2018</v>
      </c>
      <c r="F4255" s="13" t="s">
        <v>244</v>
      </c>
      <c r="G4255" s="86">
        <v>45866</v>
      </c>
      <c r="H4255" s="86">
        <v>88372</v>
      </c>
      <c r="I4255" s="84"/>
      <c r="J4255" s="85">
        <v>0.98588957055214721</v>
      </c>
      <c r="K4255" s="85">
        <v>0.9536842105263158</v>
      </c>
      <c r="L4255" s="85">
        <v>1</v>
      </c>
      <c r="M4255" s="85">
        <v>6.3E-2</v>
      </c>
    </row>
    <row r="4256" spans="1:13">
      <c r="A4256" s="82" t="s">
        <v>156</v>
      </c>
      <c r="B4256" s="13" t="s">
        <v>74</v>
      </c>
      <c r="C4256" s="13" t="s">
        <v>187</v>
      </c>
      <c r="D4256" s="13">
        <v>2017</v>
      </c>
      <c r="E4256" s="13">
        <v>2018</v>
      </c>
      <c r="F4256" s="13" t="s">
        <v>244</v>
      </c>
      <c r="G4256" s="86">
        <v>14109</v>
      </c>
      <c r="H4256" s="86">
        <v>24996</v>
      </c>
      <c r="I4256" s="84"/>
      <c r="J4256" s="85">
        <v>0.94713656387665202</v>
      </c>
      <c r="K4256" s="85">
        <v>0.92543859649122806</v>
      </c>
      <c r="L4256" s="85">
        <v>0.375</v>
      </c>
      <c r="M4256" s="85">
        <v>0.1105</v>
      </c>
    </row>
    <row r="4257" spans="1:13">
      <c r="A4257" s="82" t="s">
        <v>157</v>
      </c>
      <c r="B4257" s="13" t="s">
        <v>75</v>
      </c>
      <c r="C4257" s="13" t="s">
        <v>187</v>
      </c>
      <c r="D4257" s="13">
        <v>2017</v>
      </c>
      <c r="E4257" s="13">
        <v>2018</v>
      </c>
      <c r="F4257" s="13" t="s">
        <v>244</v>
      </c>
      <c r="G4257" s="86">
        <v>12256</v>
      </c>
      <c r="H4257" s="86">
        <v>22878</v>
      </c>
      <c r="I4257" s="84"/>
      <c r="J4257" s="85">
        <v>0.94385964912280707</v>
      </c>
      <c r="K4257" s="85">
        <v>0.95283018867924529</v>
      </c>
      <c r="L4257" s="85">
        <v>0.375</v>
      </c>
      <c r="M4257" s="85">
        <v>0.1105</v>
      </c>
    </row>
    <row r="4258" spans="1:13">
      <c r="A4258" s="82" t="s">
        <v>158</v>
      </c>
      <c r="B4258" s="13" t="s">
        <v>75</v>
      </c>
      <c r="C4258" s="13" t="s">
        <v>187</v>
      </c>
      <c r="D4258" s="13">
        <v>2017</v>
      </c>
      <c r="E4258" s="13">
        <v>2018</v>
      </c>
      <c r="F4258" s="13" t="s">
        <v>244</v>
      </c>
      <c r="G4258" s="86">
        <v>158</v>
      </c>
      <c r="H4258" s="86">
        <v>271</v>
      </c>
      <c r="I4258" s="84"/>
      <c r="J4258" s="85">
        <v>1</v>
      </c>
      <c r="K4258" s="85">
        <v>0.75</v>
      </c>
      <c r="L4258" s="85">
        <v>0.375</v>
      </c>
      <c r="M4258" s="85">
        <v>0.1105</v>
      </c>
    </row>
    <row r="4259" spans="1:13">
      <c r="A4259" s="82" t="s">
        <v>159</v>
      </c>
      <c r="B4259" s="13" t="s">
        <v>75</v>
      </c>
      <c r="C4259" s="13" t="s">
        <v>187</v>
      </c>
      <c r="D4259" s="13">
        <v>2017</v>
      </c>
      <c r="E4259" s="13">
        <v>2018</v>
      </c>
      <c r="F4259" s="13" t="s">
        <v>244</v>
      </c>
      <c r="G4259" s="86">
        <v>3048</v>
      </c>
      <c r="H4259" s="86">
        <v>6221</v>
      </c>
      <c r="I4259" s="84"/>
      <c r="J4259" s="85">
        <v>0.96899224806201545</v>
      </c>
      <c r="K4259" s="85">
        <v>0.86458333333333337</v>
      </c>
      <c r="L4259" s="85">
        <v>0.375</v>
      </c>
      <c r="M4259" s="85">
        <v>0.1105</v>
      </c>
    </row>
    <row r="4260" spans="1:13">
      <c r="A4260" s="82" t="s">
        <v>160</v>
      </c>
      <c r="B4260" s="13" t="s">
        <v>74</v>
      </c>
      <c r="C4260" s="13" t="s">
        <v>187</v>
      </c>
      <c r="D4260" s="13">
        <v>2017</v>
      </c>
      <c r="E4260" s="13">
        <v>2018</v>
      </c>
      <c r="F4260" s="13" t="s">
        <v>244</v>
      </c>
      <c r="G4260" s="86">
        <v>20868</v>
      </c>
      <c r="H4260" s="86">
        <v>38995</v>
      </c>
      <c r="I4260" s="84"/>
      <c r="J4260" s="85">
        <v>0.98294762484774667</v>
      </c>
      <c r="K4260" s="85">
        <v>0.96420581655480986</v>
      </c>
      <c r="L4260" s="85">
        <v>0</v>
      </c>
      <c r="M4260" s="85">
        <v>1.2699999999999999E-2</v>
      </c>
    </row>
    <row r="4261" spans="1:13">
      <c r="A4261" s="82" t="s">
        <v>161</v>
      </c>
      <c r="B4261" s="13" t="s">
        <v>74</v>
      </c>
      <c r="C4261" s="13" t="s">
        <v>187</v>
      </c>
      <c r="D4261" s="13">
        <v>2017</v>
      </c>
      <c r="E4261" s="13">
        <v>2018</v>
      </c>
      <c r="F4261" s="13" t="s">
        <v>244</v>
      </c>
      <c r="G4261" s="86">
        <v>17414</v>
      </c>
      <c r="H4261" s="86">
        <v>30149</v>
      </c>
      <c r="I4261" s="84"/>
      <c r="J4261" s="85">
        <v>0.93075356415478616</v>
      </c>
      <c r="K4261" s="85">
        <v>0.52291105121293802</v>
      </c>
      <c r="L4261" s="85">
        <v>0.375</v>
      </c>
      <c r="M4261" s="85">
        <v>0.1105</v>
      </c>
    </row>
    <row r="4262" spans="1:13">
      <c r="A4262" s="82" t="s">
        <v>162</v>
      </c>
      <c r="B4262" s="13" t="s">
        <v>75</v>
      </c>
      <c r="C4262" s="13" t="s">
        <v>187</v>
      </c>
      <c r="D4262" s="13">
        <v>2017</v>
      </c>
      <c r="E4262" s="13">
        <v>2018</v>
      </c>
      <c r="F4262" s="13" t="s">
        <v>244</v>
      </c>
      <c r="G4262" s="86">
        <v>38782</v>
      </c>
      <c r="H4262" s="86">
        <v>80667</v>
      </c>
      <c r="I4262" s="84"/>
      <c r="J4262" s="85">
        <v>0.96389496717724288</v>
      </c>
      <c r="K4262" s="85">
        <v>0.94417862838915467</v>
      </c>
      <c r="L4262" s="85">
        <v>1</v>
      </c>
      <c r="M4262" s="85">
        <v>2.5700000000000001E-2</v>
      </c>
    </row>
    <row r="4263" spans="1:13">
      <c r="A4263" s="82" t="s">
        <v>163</v>
      </c>
      <c r="B4263" s="13" t="s">
        <v>75</v>
      </c>
      <c r="C4263" s="13" t="s">
        <v>187</v>
      </c>
      <c r="D4263" s="13">
        <v>2017</v>
      </c>
      <c r="E4263" s="13">
        <v>2018</v>
      </c>
      <c r="F4263" s="13" t="s">
        <v>244</v>
      </c>
      <c r="G4263" s="86">
        <v>5301</v>
      </c>
      <c r="H4263" s="86">
        <v>12071</v>
      </c>
      <c r="I4263" s="84"/>
      <c r="J4263" s="85">
        <v>0.95726495726495731</v>
      </c>
      <c r="K4263" s="85">
        <v>0.92737430167597767</v>
      </c>
      <c r="L4263" s="85">
        <v>0.375</v>
      </c>
      <c r="M4263" s="85">
        <v>0.1105</v>
      </c>
    </row>
    <row r="4264" spans="1:13">
      <c r="A4264" s="82" t="s">
        <v>164</v>
      </c>
      <c r="B4264" s="13" t="s">
        <v>75</v>
      </c>
      <c r="C4264" s="13" t="s">
        <v>187</v>
      </c>
      <c r="D4264" s="13">
        <v>2017</v>
      </c>
      <c r="E4264" s="13">
        <v>2018</v>
      </c>
      <c r="F4264" s="13" t="s">
        <v>244</v>
      </c>
      <c r="G4264" s="86">
        <v>4138</v>
      </c>
      <c r="H4264" s="86">
        <v>8887</v>
      </c>
      <c r="I4264" s="84"/>
      <c r="J4264" s="85">
        <v>0.91752577319587625</v>
      </c>
      <c r="K4264" s="85">
        <v>0.97014925373134331</v>
      </c>
      <c r="L4264" s="85">
        <v>0.375</v>
      </c>
      <c r="M4264" s="85">
        <v>0.1105</v>
      </c>
    </row>
    <row r="4265" spans="1:13">
      <c r="A4265" s="82" t="s">
        <v>165</v>
      </c>
      <c r="B4265" s="13" t="s">
        <v>75</v>
      </c>
      <c r="C4265" s="13" t="s">
        <v>187</v>
      </c>
      <c r="D4265" s="13">
        <v>2017</v>
      </c>
      <c r="E4265" s="13">
        <v>2018</v>
      </c>
      <c r="F4265" s="13" t="s">
        <v>244</v>
      </c>
      <c r="G4265" s="86">
        <v>973</v>
      </c>
      <c r="H4265" s="86">
        <v>1680</v>
      </c>
      <c r="I4265" s="84"/>
      <c r="J4265" s="85">
        <v>1</v>
      </c>
      <c r="K4265" s="85">
        <v>0.78048780487804881</v>
      </c>
      <c r="L4265" s="85">
        <v>0.375</v>
      </c>
      <c r="M4265" s="85">
        <v>0.1105</v>
      </c>
    </row>
    <row r="4266" spans="1:13">
      <c r="A4266" s="82" t="s">
        <v>166</v>
      </c>
      <c r="B4266" s="13" t="s">
        <v>74</v>
      </c>
      <c r="C4266" s="13" t="s">
        <v>187</v>
      </c>
      <c r="D4266" s="13">
        <v>2017</v>
      </c>
      <c r="E4266" s="13">
        <v>2018</v>
      </c>
      <c r="F4266" s="13" t="s">
        <v>244</v>
      </c>
      <c r="G4266" s="86">
        <v>50906</v>
      </c>
      <c r="H4266" s="86">
        <v>117022</v>
      </c>
      <c r="I4266" s="84"/>
      <c r="J4266" s="85">
        <v>0.88252862120457942</v>
      </c>
      <c r="K4266" s="85">
        <v>0.84262295081967209</v>
      </c>
      <c r="L4266" s="85">
        <v>0.25</v>
      </c>
      <c r="M4266" s="85">
        <v>2.93E-2</v>
      </c>
    </row>
    <row r="4267" spans="1:13">
      <c r="A4267" s="82" t="s">
        <v>167</v>
      </c>
      <c r="B4267" s="13" t="s">
        <v>75</v>
      </c>
      <c r="C4267" s="13" t="s">
        <v>187</v>
      </c>
      <c r="D4267" s="13">
        <v>2017</v>
      </c>
      <c r="E4267" s="13">
        <v>2018</v>
      </c>
      <c r="F4267" s="13" t="s">
        <v>244</v>
      </c>
      <c r="G4267" s="86">
        <v>2710</v>
      </c>
      <c r="H4267" s="86">
        <v>4773</v>
      </c>
      <c r="I4267" s="84"/>
      <c r="J4267" s="85">
        <v>0.98360655737704916</v>
      </c>
      <c r="K4267" s="85">
        <v>0.97752808988764039</v>
      </c>
      <c r="L4267" s="85">
        <v>0.375</v>
      </c>
      <c r="M4267" s="85">
        <v>0.1105</v>
      </c>
    </row>
    <row r="4268" spans="1:13">
      <c r="A4268" s="82" t="s">
        <v>168</v>
      </c>
      <c r="B4268" s="13" t="s">
        <v>74</v>
      </c>
      <c r="C4268" s="13" t="s">
        <v>187</v>
      </c>
      <c r="D4268" s="13">
        <v>2017</v>
      </c>
      <c r="E4268" s="13">
        <v>2018</v>
      </c>
      <c r="F4268" s="13" t="s">
        <v>244</v>
      </c>
      <c r="G4268" s="86">
        <v>34631</v>
      </c>
      <c r="H4268" s="86">
        <v>68495</v>
      </c>
      <c r="I4268" s="84"/>
      <c r="J4268" s="85">
        <v>0.97707979626485564</v>
      </c>
      <c r="K4268" s="85">
        <v>0.97</v>
      </c>
      <c r="L4268" s="85">
        <v>0</v>
      </c>
      <c r="M4268" s="85">
        <v>7.3899999999999993E-2</v>
      </c>
    </row>
    <row r="4269" spans="1:13">
      <c r="A4269" s="82" t="s">
        <v>169</v>
      </c>
      <c r="B4269" s="13" t="s">
        <v>74</v>
      </c>
      <c r="C4269" s="13" t="s">
        <v>187</v>
      </c>
      <c r="D4269" s="13">
        <v>2017</v>
      </c>
      <c r="E4269" s="13">
        <v>2018</v>
      </c>
      <c r="F4269" s="13" t="s">
        <v>244</v>
      </c>
      <c r="G4269" s="86">
        <v>10044</v>
      </c>
      <c r="H4269" s="86">
        <v>18604</v>
      </c>
      <c r="I4269" s="84"/>
      <c r="J4269" s="85">
        <v>0.77086494688922613</v>
      </c>
      <c r="K4269" s="85">
        <v>0.96648044692737434</v>
      </c>
      <c r="L4269" s="85">
        <v>0.375</v>
      </c>
      <c r="M4269" s="85">
        <v>0.1105</v>
      </c>
    </row>
    <row r="4270" spans="1:13">
      <c r="A4270" s="82" t="s">
        <v>170</v>
      </c>
      <c r="B4270" s="13" t="s">
        <v>75</v>
      </c>
      <c r="C4270" s="13" t="s">
        <v>187</v>
      </c>
      <c r="D4270" s="13">
        <v>2017</v>
      </c>
      <c r="E4270" s="13">
        <v>2018</v>
      </c>
      <c r="F4270" s="13" t="s">
        <v>244</v>
      </c>
      <c r="G4270" s="86">
        <v>5958</v>
      </c>
      <c r="H4270" s="86">
        <v>12834</v>
      </c>
      <c r="I4270" s="84"/>
      <c r="J4270" s="85">
        <v>0.984375</v>
      </c>
      <c r="K4270" s="85">
        <v>0.96694214876033058</v>
      </c>
      <c r="L4270" s="85">
        <v>0.375</v>
      </c>
      <c r="M4270" s="85">
        <v>0.1105</v>
      </c>
    </row>
    <row r="4271" spans="1:13">
      <c r="A4271" s="48" t="s">
        <v>276</v>
      </c>
      <c r="B4271" s="13" t="s">
        <v>66</v>
      </c>
      <c r="C4271" s="13" t="s">
        <v>188</v>
      </c>
      <c r="D4271" s="13">
        <v>2017</v>
      </c>
      <c r="E4271" s="13">
        <v>2018</v>
      </c>
      <c r="F4271" s="13" t="s">
        <v>244</v>
      </c>
      <c r="G4271" s="110"/>
      <c r="H4271" s="110"/>
      <c r="I4271" s="110"/>
      <c r="J4271" s="111"/>
      <c r="K4271" s="111"/>
      <c r="L4271" s="25">
        <v>0.254</v>
      </c>
      <c r="M4271" s="25">
        <v>5.3999999999999999E-2</v>
      </c>
    </row>
    <row r="4272" spans="1:13">
      <c r="A4272" s="48" t="s">
        <v>171</v>
      </c>
      <c r="B4272" s="13" t="s">
        <v>66</v>
      </c>
      <c r="C4272" s="13" t="s">
        <v>188</v>
      </c>
      <c r="D4272" s="13">
        <v>2017</v>
      </c>
      <c r="E4272" s="13">
        <v>2018</v>
      </c>
      <c r="F4272" s="13" t="s">
        <v>244</v>
      </c>
      <c r="G4272" s="86">
        <v>1985950</v>
      </c>
      <c r="H4272" s="86">
        <v>4069769</v>
      </c>
      <c r="I4272" s="84"/>
      <c r="J4272" s="85">
        <v>0.97875539877439344</v>
      </c>
      <c r="K4272" s="85">
        <v>0.92992337546024484</v>
      </c>
      <c r="L4272" s="85">
        <v>0.52100000000000002</v>
      </c>
      <c r="M4272" s="85">
        <v>6.4500000000000002E-2</v>
      </c>
    </row>
    <row r="4273" spans="1:13">
      <c r="A4273" s="48" t="s">
        <v>172</v>
      </c>
      <c r="B4273" s="13" t="s">
        <v>74</v>
      </c>
      <c r="C4273" s="13" t="s">
        <v>188</v>
      </c>
      <c r="D4273" s="13">
        <v>2017</v>
      </c>
      <c r="E4273" s="13">
        <v>2018</v>
      </c>
      <c r="F4273" s="13" t="s">
        <v>244</v>
      </c>
      <c r="G4273" s="86">
        <v>56587</v>
      </c>
      <c r="H4273" s="86">
        <v>106310</v>
      </c>
      <c r="I4273" s="84"/>
      <c r="J4273" s="25" t="s">
        <v>66</v>
      </c>
      <c r="K4273" s="25" t="s">
        <v>66</v>
      </c>
      <c r="L4273" s="85">
        <v>0.8</v>
      </c>
      <c r="M4273" s="85">
        <v>5.3900000000000003E-2</v>
      </c>
    </row>
    <row r="4274" spans="1:13">
      <c r="A4274" s="48" t="s">
        <v>173</v>
      </c>
      <c r="B4274" s="13" t="s">
        <v>75</v>
      </c>
      <c r="C4274" s="13" t="s">
        <v>188</v>
      </c>
      <c r="D4274" s="13">
        <v>2017</v>
      </c>
      <c r="E4274" s="13">
        <v>2018</v>
      </c>
      <c r="F4274" s="13" t="s">
        <v>244</v>
      </c>
      <c r="G4274" s="86">
        <v>77</v>
      </c>
      <c r="H4274" s="86">
        <v>136</v>
      </c>
      <c r="I4274" s="84"/>
      <c r="J4274" s="85">
        <v>1</v>
      </c>
      <c r="K4274" s="25" t="s">
        <v>66</v>
      </c>
      <c r="L4274" s="85">
        <v>0.53800000000000003</v>
      </c>
      <c r="M4274" s="85">
        <v>5.9200000000000003E-2</v>
      </c>
    </row>
    <row r="4275" spans="1:13">
      <c r="A4275" s="48" t="s">
        <v>174</v>
      </c>
      <c r="B4275" s="13" t="s">
        <v>75</v>
      </c>
      <c r="C4275" s="13" t="s">
        <v>188</v>
      </c>
      <c r="D4275" s="13">
        <v>2017</v>
      </c>
      <c r="E4275" s="13">
        <v>2018</v>
      </c>
      <c r="F4275" s="13" t="s">
        <v>244</v>
      </c>
      <c r="G4275" s="86">
        <v>1609</v>
      </c>
      <c r="H4275" s="86">
        <v>2939</v>
      </c>
      <c r="I4275" s="84"/>
      <c r="J4275" s="85">
        <v>1</v>
      </c>
      <c r="K4275" s="85">
        <v>0.96491228070175439</v>
      </c>
      <c r="L4275" s="85">
        <v>0.53800000000000003</v>
      </c>
      <c r="M4275" s="85">
        <v>5.9200000000000003E-2</v>
      </c>
    </row>
    <row r="4276" spans="1:13">
      <c r="A4276" s="48" t="s">
        <v>175</v>
      </c>
      <c r="B4276" s="13" t="s">
        <v>75</v>
      </c>
      <c r="C4276" s="13" t="s">
        <v>188</v>
      </c>
      <c r="D4276" s="13">
        <v>2017</v>
      </c>
      <c r="E4276" s="13">
        <v>2018</v>
      </c>
      <c r="F4276" s="13" t="s">
        <v>244</v>
      </c>
      <c r="G4276" s="86">
        <v>16845</v>
      </c>
      <c r="H4276" s="86">
        <v>30881</v>
      </c>
      <c r="I4276" s="84"/>
      <c r="J4276" s="85">
        <v>0.89987484355444303</v>
      </c>
      <c r="K4276" s="85">
        <v>0.93835616438356162</v>
      </c>
      <c r="L4276" s="85">
        <v>0.53800000000000003</v>
      </c>
      <c r="M4276" s="85">
        <v>5.9200000000000003E-2</v>
      </c>
    </row>
    <row r="4277" spans="1:13">
      <c r="A4277" s="48" t="s">
        <v>176</v>
      </c>
      <c r="B4277" s="13" t="s">
        <v>75</v>
      </c>
      <c r="C4277" s="13" t="s">
        <v>188</v>
      </c>
      <c r="D4277" s="13">
        <v>2017</v>
      </c>
      <c r="E4277" s="13">
        <v>2018</v>
      </c>
      <c r="F4277" s="13" t="s">
        <v>244</v>
      </c>
      <c r="G4277" s="86">
        <v>2768</v>
      </c>
      <c r="H4277" s="86">
        <v>4999</v>
      </c>
      <c r="I4277" s="84"/>
      <c r="J4277" s="85">
        <v>0.98347107438016534</v>
      </c>
      <c r="K4277" s="85">
        <v>0.95774647887323938</v>
      </c>
      <c r="L4277" s="85">
        <v>0.53800000000000003</v>
      </c>
      <c r="M4277" s="85">
        <v>5.9200000000000003E-2</v>
      </c>
    </row>
    <row r="4278" spans="1:13">
      <c r="A4278" s="48" t="s">
        <v>177</v>
      </c>
      <c r="B4278" s="13" t="s">
        <v>75</v>
      </c>
      <c r="C4278" s="13" t="s">
        <v>188</v>
      </c>
      <c r="D4278" s="13">
        <v>2017</v>
      </c>
      <c r="E4278" s="13">
        <v>2018</v>
      </c>
      <c r="F4278" s="13" t="s">
        <v>244</v>
      </c>
      <c r="G4278" s="86">
        <v>670</v>
      </c>
      <c r="H4278" s="86">
        <v>1442</v>
      </c>
      <c r="I4278" s="84"/>
      <c r="J4278" s="85">
        <v>0.95652173913043481</v>
      </c>
      <c r="K4278" s="85">
        <v>0.93939393939393945</v>
      </c>
      <c r="L4278" s="85">
        <v>0.53800000000000003</v>
      </c>
      <c r="M4278" s="85">
        <v>5.9200000000000003E-2</v>
      </c>
    </row>
    <row r="4279" spans="1:13">
      <c r="A4279" s="48" t="s">
        <v>178</v>
      </c>
      <c r="B4279" s="13" t="s">
        <v>74</v>
      </c>
      <c r="C4279" s="13" t="s">
        <v>188</v>
      </c>
      <c r="D4279" s="13">
        <v>2017</v>
      </c>
      <c r="E4279" s="13">
        <v>2018</v>
      </c>
      <c r="F4279" s="13" t="s">
        <v>244</v>
      </c>
      <c r="G4279" s="86">
        <v>31506</v>
      </c>
      <c r="H4279" s="86">
        <v>62958</v>
      </c>
      <c r="I4279" s="84"/>
      <c r="J4279" s="85">
        <v>0.97942386831275718</v>
      </c>
      <c r="K4279" s="85">
        <v>0.97852028639618138</v>
      </c>
      <c r="L4279" s="85">
        <v>0.66700000000000004</v>
      </c>
      <c r="M4279" s="85">
        <v>5.3900000000000003E-2</v>
      </c>
    </row>
    <row r="4280" spans="1:13">
      <c r="A4280" s="48" t="s">
        <v>179</v>
      </c>
      <c r="B4280" s="13" t="s">
        <v>75</v>
      </c>
      <c r="C4280" s="13" t="s">
        <v>188</v>
      </c>
      <c r="D4280" s="13">
        <v>2017</v>
      </c>
      <c r="E4280" s="13">
        <v>2018</v>
      </c>
      <c r="F4280" s="13" t="s">
        <v>244</v>
      </c>
      <c r="G4280" s="86">
        <v>2588</v>
      </c>
      <c r="H4280" s="86">
        <v>5215</v>
      </c>
      <c r="I4280" s="84"/>
      <c r="J4280" s="85">
        <v>0.99019607843137258</v>
      </c>
      <c r="K4280" s="85">
        <v>0.92957746478873238</v>
      </c>
      <c r="L4280" s="85">
        <v>0.53800000000000003</v>
      </c>
      <c r="M4280" s="85">
        <v>5.9200000000000003E-2</v>
      </c>
    </row>
    <row r="4281" spans="1:13">
      <c r="A4281" s="48" t="s">
        <v>180</v>
      </c>
      <c r="B4281" s="13" t="s">
        <v>75</v>
      </c>
      <c r="C4281" s="13" t="s">
        <v>188</v>
      </c>
      <c r="D4281" s="13">
        <v>2017</v>
      </c>
      <c r="E4281" s="13">
        <v>2018</v>
      </c>
      <c r="F4281" s="13" t="s">
        <v>244</v>
      </c>
      <c r="G4281" s="86">
        <v>6544</v>
      </c>
      <c r="H4281" s="86">
        <v>11440</v>
      </c>
      <c r="I4281" s="84"/>
      <c r="J4281" s="85">
        <v>0.98203592814371254</v>
      </c>
      <c r="K4281" s="85">
        <v>0.98795180722891562</v>
      </c>
      <c r="L4281" s="85">
        <v>0.53800000000000003</v>
      </c>
      <c r="M4281" s="85">
        <v>5.9200000000000003E-2</v>
      </c>
    </row>
    <row r="4282" spans="1:13">
      <c r="A4282" s="82" t="s">
        <v>122</v>
      </c>
      <c r="B4282" s="13" t="s">
        <v>74</v>
      </c>
      <c r="C4282" s="13" t="s">
        <v>188</v>
      </c>
      <c r="D4282" s="13">
        <v>2017</v>
      </c>
      <c r="E4282" s="13">
        <v>2018</v>
      </c>
      <c r="F4282" s="13" t="s">
        <v>244</v>
      </c>
      <c r="G4282" s="86">
        <v>89719</v>
      </c>
      <c r="H4282" s="86">
        <v>206345</v>
      </c>
      <c r="I4282" s="84"/>
      <c r="J4282" s="85">
        <v>0.93533913961467408</v>
      </c>
      <c r="K4282" s="85">
        <v>0.94406779661016949</v>
      </c>
      <c r="L4282" s="85">
        <v>0.44400000000000001</v>
      </c>
      <c r="M4282" s="85">
        <v>6.4899999999999999E-2</v>
      </c>
    </row>
    <row r="4283" spans="1:13">
      <c r="A4283" s="82" t="s">
        <v>123</v>
      </c>
      <c r="B4283" s="13" t="s">
        <v>75</v>
      </c>
      <c r="C4283" s="13" t="s">
        <v>188</v>
      </c>
      <c r="D4283" s="13">
        <v>2017</v>
      </c>
      <c r="E4283" s="13">
        <v>2018</v>
      </c>
      <c r="F4283" s="13" t="s">
        <v>244</v>
      </c>
      <c r="G4283" s="86">
        <v>1474</v>
      </c>
      <c r="H4283" s="86">
        <v>2385</v>
      </c>
      <c r="I4283" s="84"/>
      <c r="J4283" s="85">
        <v>0.95588235294117652</v>
      </c>
      <c r="K4283" s="85">
        <v>0.97826086956521741</v>
      </c>
      <c r="L4283" s="85">
        <v>0.53800000000000003</v>
      </c>
      <c r="M4283" s="85">
        <v>5.9200000000000003E-2</v>
      </c>
    </row>
    <row r="4284" spans="1:13">
      <c r="A4284" s="82" t="s">
        <v>124</v>
      </c>
      <c r="B4284" s="13" t="s">
        <v>75</v>
      </c>
      <c r="C4284" s="13" t="s">
        <v>188</v>
      </c>
      <c r="D4284" s="13">
        <v>2017</v>
      </c>
      <c r="E4284" s="13">
        <v>2018</v>
      </c>
      <c r="F4284" s="13" t="s">
        <v>244</v>
      </c>
      <c r="G4284" s="86">
        <v>12008</v>
      </c>
      <c r="H4284" s="86">
        <v>20034</v>
      </c>
      <c r="I4284" s="84"/>
      <c r="J4284" s="85">
        <v>0.95741056218057918</v>
      </c>
      <c r="K4284" s="85">
        <v>0.96601941747572817</v>
      </c>
      <c r="L4284" s="85">
        <v>0.53800000000000003</v>
      </c>
      <c r="M4284" s="85">
        <v>5.9200000000000003E-2</v>
      </c>
    </row>
    <row r="4285" spans="1:13">
      <c r="A4285" s="82" t="s">
        <v>125</v>
      </c>
      <c r="B4285" s="13" t="s">
        <v>75</v>
      </c>
      <c r="C4285" s="13" t="s">
        <v>188</v>
      </c>
      <c r="D4285" s="13">
        <v>2017</v>
      </c>
      <c r="E4285" s="13">
        <v>2018</v>
      </c>
      <c r="F4285" s="13" t="s">
        <v>244</v>
      </c>
      <c r="G4285" s="86">
        <v>17180</v>
      </c>
      <c r="H4285" s="86">
        <v>41423</v>
      </c>
      <c r="I4285" s="84"/>
      <c r="J4285" s="85">
        <v>0.98809523809523814</v>
      </c>
      <c r="K4285" s="85">
        <v>0.92351274787535409</v>
      </c>
      <c r="L4285" s="85">
        <v>0.53800000000000003</v>
      </c>
      <c r="M4285" s="85">
        <v>5.9200000000000003E-2</v>
      </c>
    </row>
    <row r="4286" spans="1:13">
      <c r="A4286" s="82" t="s">
        <v>126</v>
      </c>
      <c r="B4286" s="13" t="s">
        <v>75</v>
      </c>
      <c r="C4286" s="13" t="s">
        <v>188</v>
      </c>
      <c r="D4286" s="13">
        <v>2017</v>
      </c>
      <c r="E4286" s="13">
        <v>2018</v>
      </c>
      <c r="F4286" s="13" t="s">
        <v>244</v>
      </c>
      <c r="G4286" s="86">
        <v>999</v>
      </c>
      <c r="H4286" s="86">
        <v>1925</v>
      </c>
      <c r="I4286" s="84"/>
      <c r="J4286" s="85">
        <v>1</v>
      </c>
      <c r="K4286" s="85">
        <v>0.8529411764705882</v>
      </c>
      <c r="L4286" s="85">
        <v>0.53800000000000003</v>
      </c>
      <c r="M4286" s="85">
        <v>5.9200000000000003E-2</v>
      </c>
    </row>
    <row r="4287" spans="1:13">
      <c r="A4287" s="82" t="s">
        <v>127</v>
      </c>
      <c r="B4287" s="13" t="s">
        <v>75</v>
      </c>
      <c r="C4287" s="13" t="s">
        <v>188</v>
      </c>
      <c r="D4287" s="13">
        <v>2017</v>
      </c>
      <c r="E4287" s="13">
        <v>2018</v>
      </c>
      <c r="F4287" s="13" t="s">
        <v>244</v>
      </c>
      <c r="G4287" s="86">
        <v>68268</v>
      </c>
      <c r="H4287" s="86">
        <v>157266</v>
      </c>
      <c r="I4287" s="84"/>
      <c r="J4287" s="85">
        <v>0.98506588579795018</v>
      </c>
      <c r="K4287" s="85">
        <v>0.93650068524440389</v>
      </c>
      <c r="L4287" s="85">
        <v>0.4</v>
      </c>
      <c r="M4287" s="85">
        <v>2.6700000000000002E-2</v>
      </c>
    </row>
    <row r="4288" spans="1:13">
      <c r="A4288" s="82" t="s">
        <v>128</v>
      </c>
      <c r="B4288" s="13" t="s">
        <v>75</v>
      </c>
      <c r="C4288" s="13" t="s">
        <v>188</v>
      </c>
      <c r="D4288" s="13">
        <v>2017</v>
      </c>
      <c r="E4288" s="13">
        <v>2018</v>
      </c>
      <c r="F4288" s="13" t="s">
        <v>244</v>
      </c>
      <c r="G4288" s="86">
        <v>10606</v>
      </c>
      <c r="H4288" s="86">
        <v>23692</v>
      </c>
      <c r="I4288" s="84"/>
      <c r="J4288" s="85">
        <v>1</v>
      </c>
      <c r="K4288" s="85">
        <v>0.95975232198142413</v>
      </c>
      <c r="L4288" s="85">
        <v>0.53800000000000003</v>
      </c>
      <c r="M4288" s="85">
        <v>5.9200000000000003E-2</v>
      </c>
    </row>
    <row r="4289" spans="1:13">
      <c r="A4289" s="82" t="s">
        <v>129</v>
      </c>
      <c r="B4289" s="13" t="s">
        <v>75</v>
      </c>
      <c r="C4289" s="13" t="s">
        <v>188</v>
      </c>
      <c r="D4289" s="13">
        <v>2017</v>
      </c>
      <c r="E4289" s="13">
        <v>2018</v>
      </c>
      <c r="F4289" s="13" t="s">
        <v>244</v>
      </c>
      <c r="G4289" s="86">
        <v>6320</v>
      </c>
      <c r="H4289" s="86">
        <v>11620</v>
      </c>
      <c r="I4289" s="84"/>
      <c r="J4289" s="85">
        <v>0.87132352941176472</v>
      </c>
      <c r="K4289" s="85">
        <v>0.91228070175438591</v>
      </c>
      <c r="L4289" s="85">
        <v>0.53800000000000003</v>
      </c>
      <c r="M4289" s="85">
        <v>5.9200000000000003E-2</v>
      </c>
    </row>
    <row r="4290" spans="1:13">
      <c r="A4290" s="82" t="s">
        <v>130</v>
      </c>
      <c r="B4290" s="13" t="s">
        <v>75</v>
      </c>
      <c r="C4290" s="13" t="s">
        <v>188</v>
      </c>
      <c r="D4290" s="13">
        <v>2017</v>
      </c>
      <c r="E4290" s="13">
        <v>2018</v>
      </c>
      <c r="F4290" s="13" t="s">
        <v>244</v>
      </c>
      <c r="G4290" s="86">
        <v>1497</v>
      </c>
      <c r="H4290" s="86">
        <v>3025</v>
      </c>
      <c r="I4290" s="84"/>
      <c r="J4290" s="85">
        <v>0.93333333333333335</v>
      </c>
      <c r="K4290" s="85">
        <v>0.94871794871794868</v>
      </c>
      <c r="L4290" s="85">
        <v>0.53800000000000003</v>
      </c>
      <c r="M4290" s="85">
        <v>5.9200000000000003E-2</v>
      </c>
    </row>
    <row r="4291" spans="1:13">
      <c r="A4291" s="82" t="s">
        <v>131</v>
      </c>
      <c r="B4291" s="13" t="s">
        <v>76</v>
      </c>
      <c r="C4291" s="13" t="s">
        <v>188</v>
      </c>
      <c r="D4291" s="13">
        <v>2017</v>
      </c>
      <c r="E4291" s="13">
        <v>2018</v>
      </c>
      <c r="F4291" s="13" t="s">
        <v>244</v>
      </c>
      <c r="G4291" s="86">
        <v>554348</v>
      </c>
      <c r="H4291" s="86">
        <v>1099100</v>
      </c>
      <c r="I4291" s="84"/>
      <c r="J4291" s="85">
        <v>0.98864628820960698</v>
      </c>
      <c r="K4291" s="85">
        <v>0.91670242437245231</v>
      </c>
      <c r="L4291" s="85">
        <v>0.623</v>
      </c>
      <c r="M4291" s="85">
        <v>0.10390000000000001</v>
      </c>
    </row>
    <row r="4292" spans="1:13">
      <c r="A4292" s="82" t="s">
        <v>132</v>
      </c>
      <c r="B4292" s="13" t="s">
        <v>75</v>
      </c>
      <c r="C4292" s="13" t="s">
        <v>188</v>
      </c>
      <c r="D4292" s="13">
        <v>2017</v>
      </c>
      <c r="E4292" s="13">
        <v>2018</v>
      </c>
      <c r="F4292" s="13" t="s">
        <v>244</v>
      </c>
      <c r="G4292" s="86">
        <v>11301</v>
      </c>
      <c r="H4292" s="86">
        <v>27315</v>
      </c>
      <c r="I4292" s="84"/>
      <c r="J4292" s="85">
        <v>0.98326359832635979</v>
      </c>
      <c r="K4292" s="85">
        <v>0.98</v>
      </c>
      <c r="L4292" s="85">
        <v>0.53800000000000003</v>
      </c>
      <c r="M4292" s="85">
        <v>5.9200000000000003E-2</v>
      </c>
    </row>
    <row r="4293" spans="1:13">
      <c r="A4293" s="82" t="s">
        <v>133</v>
      </c>
      <c r="B4293" s="13" t="s">
        <v>75</v>
      </c>
      <c r="C4293" s="13" t="s">
        <v>188</v>
      </c>
      <c r="D4293" s="13">
        <v>2017</v>
      </c>
      <c r="E4293" s="13">
        <v>2018</v>
      </c>
      <c r="F4293" s="13" t="s">
        <v>244</v>
      </c>
      <c r="G4293" s="86">
        <v>5923</v>
      </c>
      <c r="H4293" s="86">
        <v>9775</v>
      </c>
      <c r="I4293" s="84"/>
      <c r="J4293" s="85">
        <v>0.97378277153558057</v>
      </c>
      <c r="K4293" s="85">
        <v>0.9526627218934911</v>
      </c>
      <c r="L4293" s="85">
        <v>0.53800000000000003</v>
      </c>
      <c r="M4293" s="85">
        <v>5.9200000000000003E-2</v>
      </c>
    </row>
    <row r="4294" spans="1:13">
      <c r="A4294" s="82" t="s">
        <v>134</v>
      </c>
      <c r="B4294" s="13" t="s">
        <v>75</v>
      </c>
      <c r="C4294" s="13" t="s">
        <v>188</v>
      </c>
      <c r="D4294" s="13">
        <v>2017</v>
      </c>
      <c r="E4294" s="13">
        <v>2018</v>
      </c>
      <c r="F4294" s="13" t="s">
        <v>244</v>
      </c>
      <c r="G4294" s="86">
        <v>1031</v>
      </c>
      <c r="H4294" s="86">
        <v>1910</v>
      </c>
      <c r="I4294" s="84"/>
      <c r="J4294" s="85">
        <v>1</v>
      </c>
      <c r="K4294" s="85">
        <v>1</v>
      </c>
      <c r="L4294" s="85">
        <v>0.53800000000000003</v>
      </c>
      <c r="M4294" s="85">
        <v>5.9200000000000003E-2</v>
      </c>
    </row>
    <row r="4295" spans="1:13">
      <c r="A4295" s="82" t="s">
        <v>135</v>
      </c>
      <c r="B4295" s="13" t="s">
        <v>75</v>
      </c>
      <c r="C4295" s="13" t="s">
        <v>188</v>
      </c>
      <c r="D4295" s="13">
        <v>2017</v>
      </c>
      <c r="E4295" s="13">
        <v>2018</v>
      </c>
      <c r="F4295" s="13" t="s">
        <v>244</v>
      </c>
      <c r="G4295" s="86">
        <v>6272</v>
      </c>
      <c r="H4295" s="86">
        <v>11569</v>
      </c>
      <c r="I4295" s="84"/>
      <c r="J4295" s="85">
        <v>0.92211838006230529</v>
      </c>
      <c r="K4295" s="85">
        <v>0.87606837606837606</v>
      </c>
      <c r="L4295" s="85">
        <v>0.53800000000000003</v>
      </c>
      <c r="M4295" s="85">
        <v>5.9200000000000003E-2</v>
      </c>
    </row>
    <row r="4296" spans="1:13">
      <c r="A4296" s="82" t="s">
        <v>136</v>
      </c>
      <c r="B4296" s="13" t="s">
        <v>75</v>
      </c>
      <c r="C4296" s="13" t="s">
        <v>188</v>
      </c>
      <c r="D4296" s="13">
        <v>2017</v>
      </c>
      <c r="E4296" s="13">
        <v>2018</v>
      </c>
      <c r="F4296" s="13" t="s">
        <v>244</v>
      </c>
      <c r="G4296" s="86">
        <v>23084</v>
      </c>
      <c r="H4296" s="86">
        <v>53088</v>
      </c>
      <c r="I4296" s="84"/>
      <c r="J4296" s="85">
        <v>0.98527865404837012</v>
      </c>
      <c r="K4296" s="85">
        <v>0.97380585516178741</v>
      </c>
      <c r="L4296" s="85">
        <v>1</v>
      </c>
      <c r="M4296" s="85">
        <v>1.18E-2</v>
      </c>
    </row>
    <row r="4297" spans="1:13">
      <c r="A4297" s="82" t="s">
        <v>137</v>
      </c>
      <c r="B4297" s="13" t="s">
        <v>75</v>
      </c>
      <c r="C4297" s="13" t="s">
        <v>188</v>
      </c>
      <c r="D4297" s="13">
        <v>2017</v>
      </c>
      <c r="E4297" s="13">
        <v>2018</v>
      </c>
      <c r="F4297" s="13" t="s">
        <v>244</v>
      </c>
      <c r="G4297" s="86">
        <v>581</v>
      </c>
      <c r="H4297" s="86">
        <v>1216</v>
      </c>
      <c r="I4297" s="84"/>
      <c r="J4297" s="85">
        <v>0.88571428571428568</v>
      </c>
      <c r="K4297" s="85">
        <v>0.92</v>
      </c>
      <c r="L4297" s="85">
        <v>0.53800000000000003</v>
      </c>
      <c r="M4297" s="85">
        <v>5.9200000000000003E-2</v>
      </c>
    </row>
    <row r="4298" spans="1:13">
      <c r="A4298" s="82" t="s">
        <v>138</v>
      </c>
      <c r="B4298" s="13" t="s">
        <v>75</v>
      </c>
      <c r="C4298" s="13" t="s">
        <v>188</v>
      </c>
      <c r="D4298" s="13">
        <v>2017</v>
      </c>
      <c r="E4298" s="13">
        <v>2018</v>
      </c>
      <c r="F4298" s="13" t="s">
        <v>244</v>
      </c>
      <c r="G4298" s="86">
        <v>413</v>
      </c>
      <c r="H4298" s="86">
        <v>709</v>
      </c>
      <c r="I4298" s="84"/>
      <c r="J4298" s="85">
        <v>0.92500000000000004</v>
      </c>
      <c r="K4298" s="85">
        <v>0.92</v>
      </c>
      <c r="L4298" s="85">
        <v>0.53800000000000003</v>
      </c>
      <c r="M4298" s="85">
        <v>5.9200000000000003E-2</v>
      </c>
    </row>
    <row r="4299" spans="1:13">
      <c r="A4299" s="82" t="s">
        <v>139</v>
      </c>
      <c r="B4299" s="13" t="s">
        <v>75</v>
      </c>
      <c r="C4299" s="13" t="s">
        <v>188</v>
      </c>
      <c r="D4299" s="13">
        <v>2017</v>
      </c>
      <c r="E4299" s="13">
        <v>2018</v>
      </c>
      <c r="F4299" s="13" t="s">
        <v>244</v>
      </c>
      <c r="G4299" s="86">
        <v>20394</v>
      </c>
      <c r="H4299" s="86">
        <v>45078</v>
      </c>
      <c r="I4299" s="84"/>
      <c r="J4299" s="85">
        <v>0.9781115879828326</v>
      </c>
      <c r="K4299" s="85">
        <v>0.92895015906680811</v>
      </c>
      <c r="L4299" s="85">
        <v>0.5</v>
      </c>
      <c r="M4299" s="85">
        <v>4.7199999999999999E-2</v>
      </c>
    </row>
    <row r="4300" spans="1:13">
      <c r="A4300" s="82" t="s">
        <v>140</v>
      </c>
      <c r="B4300" s="13" t="s">
        <v>75</v>
      </c>
      <c r="C4300" s="13" t="s">
        <v>188</v>
      </c>
      <c r="D4300" s="13">
        <v>2017</v>
      </c>
      <c r="E4300" s="13">
        <v>2018</v>
      </c>
      <c r="F4300" s="13" t="s">
        <v>244</v>
      </c>
      <c r="G4300" s="86">
        <v>3030</v>
      </c>
      <c r="H4300" s="86">
        <v>6038</v>
      </c>
      <c r="I4300" s="84"/>
      <c r="J4300" s="85">
        <v>0.89444444444444449</v>
      </c>
      <c r="K4300" s="85">
        <v>0.89622641509433965</v>
      </c>
      <c r="L4300" s="85">
        <v>0.53800000000000003</v>
      </c>
      <c r="M4300" s="85">
        <v>5.9200000000000003E-2</v>
      </c>
    </row>
    <row r="4301" spans="1:13">
      <c r="A4301" s="82" t="s">
        <v>141</v>
      </c>
      <c r="B4301" s="13" t="s">
        <v>75</v>
      </c>
      <c r="C4301" s="13" t="s">
        <v>188</v>
      </c>
      <c r="D4301" s="13">
        <v>2017</v>
      </c>
      <c r="E4301" s="13">
        <v>2018</v>
      </c>
      <c r="F4301" s="13" t="s">
        <v>244</v>
      </c>
      <c r="G4301" s="86">
        <v>4031</v>
      </c>
      <c r="H4301" s="86">
        <v>6939</v>
      </c>
      <c r="I4301" s="84"/>
      <c r="J4301" s="85">
        <v>0.78888888888888886</v>
      </c>
      <c r="K4301" s="85">
        <v>0.76119402985074625</v>
      </c>
      <c r="L4301" s="85">
        <v>0.53800000000000003</v>
      </c>
      <c r="M4301" s="85">
        <v>5.9200000000000003E-2</v>
      </c>
    </row>
    <row r="4302" spans="1:13">
      <c r="A4302" s="82" t="s">
        <v>142</v>
      </c>
      <c r="B4302" s="13" t="s">
        <v>74</v>
      </c>
      <c r="C4302" s="13" t="s">
        <v>188</v>
      </c>
      <c r="D4302" s="13">
        <v>2017</v>
      </c>
      <c r="E4302" s="13">
        <v>2018</v>
      </c>
      <c r="F4302" s="13" t="s">
        <v>244</v>
      </c>
      <c r="G4302" s="86">
        <v>113785</v>
      </c>
      <c r="H4302" s="86">
        <v>230130</v>
      </c>
      <c r="I4302" s="84"/>
      <c r="J4302" s="85">
        <v>0.99566704675028506</v>
      </c>
      <c r="K4302" s="85">
        <v>0.99705159705159707</v>
      </c>
      <c r="L4302" s="85">
        <v>0.33300000000000002</v>
      </c>
      <c r="M4302" s="85">
        <v>7.5499999999999998E-2</v>
      </c>
    </row>
    <row r="4303" spans="1:13">
      <c r="A4303" s="82" t="s">
        <v>143</v>
      </c>
      <c r="B4303" s="13" t="s">
        <v>74</v>
      </c>
      <c r="C4303" s="13" t="s">
        <v>188</v>
      </c>
      <c r="D4303" s="13">
        <v>2017</v>
      </c>
      <c r="E4303" s="13">
        <v>2018</v>
      </c>
      <c r="F4303" s="13" t="s">
        <v>244</v>
      </c>
      <c r="G4303" s="86">
        <v>8522</v>
      </c>
      <c r="H4303" s="86">
        <v>15863</v>
      </c>
      <c r="I4303" s="84"/>
      <c r="J4303" s="85">
        <v>0.9884615384615385</v>
      </c>
      <c r="K4303" s="85">
        <v>0.90686274509803921</v>
      </c>
      <c r="L4303" s="85">
        <v>0.53800000000000003</v>
      </c>
      <c r="M4303" s="85">
        <v>5.9200000000000003E-2</v>
      </c>
    </row>
    <row r="4304" spans="1:13">
      <c r="A4304" s="82" t="s">
        <v>144</v>
      </c>
      <c r="B4304" s="13" t="s">
        <v>75</v>
      </c>
      <c r="C4304" s="13" t="s">
        <v>188</v>
      </c>
      <c r="D4304" s="13">
        <v>2017</v>
      </c>
      <c r="E4304" s="13">
        <v>2018</v>
      </c>
      <c r="F4304" s="13" t="s">
        <v>244</v>
      </c>
      <c r="G4304" s="86">
        <v>1174</v>
      </c>
      <c r="H4304" s="86">
        <v>2108</v>
      </c>
      <c r="I4304" s="84"/>
      <c r="J4304" s="85">
        <v>0.95081967213114749</v>
      </c>
      <c r="K4304" s="85">
        <v>0.97142857142857142</v>
      </c>
      <c r="L4304" s="85">
        <v>0.53800000000000003</v>
      </c>
      <c r="M4304" s="85">
        <v>5.9200000000000003E-2</v>
      </c>
    </row>
    <row r="4305" spans="1:13">
      <c r="A4305" s="82" t="s">
        <v>145</v>
      </c>
      <c r="B4305" s="13" t="s">
        <v>75</v>
      </c>
      <c r="C4305" s="13" t="s">
        <v>188</v>
      </c>
      <c r="D4305" s="13">
        <v>2017</v>
      </c>
      <c r="E4305" s="13">
        <v>2018</v>
      </c>
      <c r="F4305" s="13" t="s">
        <v>244</v>
      </c>
      <c r="G4305" s="86">
        <v>120891</v>
      </c>
      <c r="H4305" s="86">
        <v>265986</v>
      </c>
      <c r="I4305" s="84"/>
      <c r="J4305" s="85">
        <v>0.99308705984013823</v>
      </c>
      <c r="K4305" s="85">
        <v>0.92058735391069824</v>
      </c>
      <c r="L4305" s="85">
        <v>0.55600000000000005</v>
      </c>
      <c r="M4305" s="85">
        <v>3.1600000000000003E-2</v>
      </c>
    </row>
    <row r="4306" spans="1:13">
      <c r="A4306" s="82" t="s">
        <v>146</v>
      </c>
      <c r="B4306" s="13" t="s">
        <v>74</v>
      </c>
      <c r="C4306" s="13" t="s">
        <v>188</v>
      </c>
      <c r="D4306" s="13">
        <v>2017</v>
      </c>
      <c r="E4306" s="13">
        <v>2018</v>
      </c>
      <c r="F4306" s="13" t="s">
        <v>244</v>
      </c>
      <c r="G4306" s="86">
        <v>96516</v>
      </c>
      <c r="H4306" s="86">
        <v>202910</v>
      </c>
      <c r="I4306" s="84"/>
      <c r="J4306" s="85">
        <v>0.99281644785731982</v>
      </c>
      <c r="K4306" s="85">
        <v>0.98481308411214952</v>
      </c>
      <c r="L4306" s="85">
        <v>0.625</v>
      </c>
      <c r="M4306" s="85">
        <v>6.8900000000000003E-2</v>
      </c>
    </row>
    <row r="4307" spans="1:13">
      <c r="A4307" s="82" t="s">
        <v>147</v>
      </c>
      <c r="B4307" s="13" t="s">
        <v>75</v>
      </c>
      <c r="C4307" s="13" t="s">
        <v>188</v>
      </c>
      <c r="D4307" s="13">
        <v>2017</v>
      </c>
      <c r="E4307" s="13">
        <v>2018</v>
      </c>
      <c r="F4307" s="13" t="s">
        <v>244</v>
      </c>
      <c r="G4307" s="86">
        <v>2118</v>
      </c>
      <c r="H4307" s="86">
        <v>4652</v>
      </c>
      <c r="I4307" s="84"/>
      <c r="J4307" s="85">
        <v>0.9652173913043478</v>
      </c>
      <c r="K4307" s="85">
        <v>0.97368421052631582</v>
      </c>
      <c r="L4307" s="85">
        <v>0.53800000000000003</v>
      </c>
      <c r="M4307" s="85">
        <v>5.9200000000000003E-2</v>
      </c>
    </row>
    <row r="4308" spans="1:13">
      <c r="A4308" s="82" t="s">
        <v>148</v>
      </c>
      <c r="B4308" s="13" t="s">
        <v>75</v>
      </c>
      <c r="C4308" s="13" t="s">
        <v>188</v>
      </c>
      <c r="D4308" s="13">
        <v>2017</v>
      </c>
      <c r="E4308" s="13">
        <v>2018</v>
      </c>
      <c r="F4308" s="13" t="s">
        <v>244</v>
      </c>
      <c r="G4308" s="86">
        <v>162482</v>
      </c>
      <c r="H4308" s="86">
        <v>352795</v>
      </c>
      <c r="I4308" s="84"/>
      <c r="J4308" s="85">
        <v>0.99403275048570638</v>
      </c>
      <c r="K4308" s="85">
        <v>0.94490131578947367</v>
      </c>
      <c r="L4308" s="85">
        <v>0.3</v>
      </c>
      <c r="M4308" s="85">
        <v>4.4200000000000003E-2</v>
      </c>
    </row>
    <row r="4309" spans="1:13">
      <c r="A4309" s="82" t="s">
        <v>149</v>
      </c>
      <c r="B4309" s="13" t="s">
        <v>74</v>
      </c>
      <c r="C4309" s="13" t="s">
        <v>188</v>
      </c>
      <c r="D4309" s="13">
        <v>2017</v>
      </c>
      <c r="E4309" s="13">
        <v>2018</v>
      </c>
      <c r="F4309" s="13" t="s">
        <v>244</v>
      </c>
      <c r="G4309" s="86">
        <v>133714</v>
      </c>
      <c r="H4309" s="86">
        <v>268565</v>
      </c>
      <c r="I4309" s="84"/>
      <c r="J4309" s="85">
        <v>0.97560160427807485</v>
      </c>
      <c r="K4309" s="85">
        <v>0.95692025664527958</v>
      </c>
      <c r="L4309" s="85">
        <v>0.53300000000000003</v>
      </c>
      <c r="M4309" s="85">
        <v>1.38E-2</v>
      </c>
    </row>
    <row r="4310" spans="1:13">
      <c r="A4310" s="82" t="s">
        <v>150</v>
      </c>
      <c r="B4310" s="13" t="s">
        <v>74</v>
      </c>
      <c r="C4310" s="13" t="s">
        <v>188</v>
      </c>
      <c r="D4310" s="13">
        <v>2017</v>
      </c>
      <c r="E4310" s="13">
        <v>2018</v>
      </c>
      <c r="F4310" s="13" t="s">
        <v>244</v>
      </c>
      <c r="G4310" s="86">
        <v>33601</v>
      </c>
      <c r="H4310" s="86">
        <v>50348</v>
      </c>
      <c r="I4310" s="84"/>
      <c r="J4310" s="85">
        <v>0.96715049656226126</v>
      </c>
      <c r="K4310" s="85">
        <v>0.78333333333333333</v>
      </c>
      <c r="L4310" s="85">
        <v>0</v>
      </c>
      <c r="M4310" s="85">
        <v>6.7000000000000004E-2</v>
      </c>
    </row>
    <row r="4311" spans="1:13">
      <c r="A4311" s="82" t="s">
        <v>151</v>
      </c>
      <c r="B4311" s="13" t="s">
        <v>75</v>
      </c>
      <c r="C4311" s="13" t="s">
        <v>188</v>
      </c>
      <c r="D4311" s="13">
        <v>2017</v>
      </c>
      <c r="E4311" s="13">
        <v>2018</v>
      </c>
      <c r="F4311" s="13" t="s">
        <v>244</v>
      </c>
      <c r="G4311" s="86">
        <v>46912</v>
      </c>
      <c r="H4311" s="86">
        <v>103344</v>
      </c>
      <c r="I4311" s="84"/>
      <c r="J4311" s="85">
        <v>0.98250128667009784</v>
      </c>
      <c r="K4311" s="85">
        <v>0.92518101367658889</v>
      </c>
      <c r="L4311" s="85">
        <v>0.5</v>
      </c>
      <c r="M4311" s="85">
        <v>1.29E-2</v>
      </c>
    </row>
    <row r="4312" spans="1:13">
      <c r="A4312" s="82" t="s">
        <v>152</v>
      </c>
      <c r="B4312" s="13" t="s">
        <v>74</v>
      </c>
      <c r="C4312" s="13" t="s">
        <v>188</v>
      </c>
      <c r="D4312" s="13">
        <v>2017</v>
      </c>
      <c r="E4312" s="13">
        <v>2018</v>
      </c>
      <c r="F4312" s="13" t="s">
        <v>244</v>
      </c>
      <c r="G4312" s="86">
        <v>9388</v>
      </c>
      <c r="H4312" s="86">
        <v>16451</v>
      </c>
      <c r="I4312" s="84"/>
      <c r="J4312" s="85">
        <v>0.97841726618705038</v>
      </c>
      <c r="K4312" s="85">
        <v>0.97247706422018354</v>
      </c>
      <c r="L4312" s="85">
        <v>0.53800000000000003</v>
      </c>
      <c r="M4312" s="85">
        <v>5.9200000000000003E-2</v>
      </c>
    </row>
    <row r="4313" spans="1:13">
      <c r="A4313" s="82" t="s">
        <v>153</v>
      </c>
      <c r="B4313" s="13" t="s">
        <v>74</v>
      </c>
      <c r="C4313" s="13" t="s">
        <v>188</v>
      </c>
      <c r="D4313" s="13">
        <v>2017</v>
      </c>
      <c r="E4313" s="13">
        <v>2018</v>
      </c>
      <c r="F4313" s="13" t="s">
        <v>244</v>
      </c>
      <c r="G4313" s="86">
        <v>13040</v>
      </c>
      <c r="H4313" s="86">
        <v>24925</v>
      </c>
      <c r="I4313" s="84"/>
      <c r="J4313" s="85">
        <v>0.97239915074309979</v>
      </c>
      <c r="K4313" s="85">
        <v>0.93103448275862066</v>
      </c>
      <c r="L4313" s="85">
        <v>0.53800000000000003</v>
      </c>
      <c r="M4313" s="85">
        <v>5.9200000000000003E-2</v>
      </c>
    </row>
    <row r="4314" spans="1:13">
      <c r="A4314" s="82" t="s">
        <v>154</v>
      </c>
      <c r="B4314" s="13" t="s">
        <v>74</v>
      </c>
      <c r="C4314" s="13" t="s">
        <v>188</v>
      </c>
      <c r="D4314" s="13">
        <v>2017</v>
      </c>
      <c r="E4314" s="13">
        <v>2018</v>
      </c>
      <c r="F4314" s="13" t="s">
        <v>244</v>
      </c>
      <c r="G4314" s="86">
        <v>19232</v>
      </c>
      <c r="H4314" s="86">
        <v>37984</v>
      </c>
      <c r="I4314" s="84"/>
      <c r="J4314" s="85">
        <v>0.87682832948421863</v>
      </c>
      <c r="K4314" s="85">
        <v>0.91003460207612452</v>
      </c>
      <c r="L4314" s="85">
        <v>0.53800000000000003</v>
      </c>
      <c r="M4314" s="85">
        <v>5.9200000000000003E-2</v>
      </c>
    </row>
    <row r="4315" spans="1:13">
      <c r="A4315" s="82" t="s">
        <v>155</v>
      </c>
      <c r="B4315" s="13" t="s">
        <v>74</v>
      </c>
      <c r="C4315" s="13" t="s">
        <v>188</v>
      </c>
      <c r="D4315" s="13">
        <v>2017</v>
      </c>
      <c r="E4315" s="13">
        <v>2018</v>
      </c>
      <c r="F4315" s="13" t="s">
        <v>244</v>
      </c>
      <c r="G4315" s="86">
        <v>45652</v>
      </c>
      <c r="H4315" s="86">
        <v>87809</v>
      </c>
      <c r="I4315" s="84"/>
      <c r="J4315" s="85">
        <v>0.98702983138780809</v>
      </c>
      <c r="K4315" s="85">
        <v>0.96226415094339623</v>
      </c>
      <c r="L4315" s="85">
        <v>0.75</v>
      </c>
      <c r="M4315" s="85">
        <v>4.5999999999999999E-2</v>
      </c>
    </row>
    <row r="4316" spans="1:13">
      <c r="A4316" s="82" t="s">
        <v>156</v>
      </c>
      <c r="B4316" s="13" t="s">
        <v>74</v>
      </c>
      <c r="C4316" s="13" t="s">
        <v>188</v>
      </c>
      <c r="D4316" s="13">
        <v>2017</v>
      </c>
      <c r="E4316" s="13">
        <v>2018</v>
      </c>
      <c r="F4316" s="13" t="s">
        <v>244</v>
      </c>
      <c r="G4316" s="86">
        <v>14362</v>
      </c>
      <c r="H4316" s="86">
        <v>25568</v>
      </c>
      <c r="I4316" s="84"/>
      <c r="J4316" s="85">
        <v>0.96788321167883207</v>
      </c>
      <c r="K4316" s="85">
        <v>0.970873786407767</v>
      </c>
      <c r="L4316" s="85">
        <v>0.53800000000000003</v>
      </c>
      <c r="M4316" s="85">
        <v>5.9200000000000003E-2</v>
      </c>
    </row>
    <row r="4317" spans="1:13">
      <c r="A4317" s="82" t="s">
        <v>157</v>
      </c>
      <c r="B4317" s="13" t="s">
        <v>75</v>
      </c>
      <c r="C4317" s="13" t="s">
        <v>188</v>
      </c>
      <c r="D4317" s="13">
        <v>2017</v>
      </c>
      <c r="E4317" s="13">
        <v>2018</v>
      </c>
      <c r="F4317" s="13" t="s">
        <v>244</v>
      </c>
      <c r="G4317" s="86">
        <v>12331</v>
      </c>
      <c r="H4317" s="86">
        <v>23085</v>
      </c>
      <c r="I4317" s="84"/>
      <c r="J4317" s="85">
        <v>0.93717277486910999</v>
      </c>
      <c r="K4317" s="85">
        <v>0.95717884130982367</v>
      </c>
      <c r="L4317" s="85">
        <v>0.53800000000000003</v>
      </c>
      <c r="M4317" s="85">
        <v>5.9200000000000003E-2</v>
      </c>
    </row>
    <row r="4318" spans="1:13">
      <c r="A4318" s="82" t="s">
        <v>158</v>
      </c>
      <c r="B4318" s="13" t="s">
        <v>75</v>
      </c>
      <c r="C4318" s="13" t="s">
        <v>188</v>
      </c>
      <c r="D4318" s="13">
        <v>2017</v>
      </c>
      <c r="E4318" s="13">
        <v>2018</v>
      </c>
      <c r="F4318" s="13" t="s">
        <v>244</v>
      </c>
      <c r="G4318" s="86">
        <v>156</v>
      </c>
      <c r="H4318" s="86">
        <v>262</v>
      </c>
      <c r="I4318" s="84"/>
      <c r="J4318" s="85">
        <v>1</v>
      </c>
      <c r="K4318" s="85">
        <v>1</v>
      </c>
      <c r="L4318" s="85">
        <v>0.53800000000000003</v>
      </c>
      <c r="M4318" s="85">
        <v>5.9200000000000003E-2</v>
      </c>
    </row>
    <row r="4319" spans="1:13">
      <c r="A4319" s="82" t="s">
        <v>159</v>
      </c>
      <c r="B4319" s="13" t="s">
        <v>75</v>
      </c>
      <c r="C4319" s="13" t="s">
        <v>188</v>
      </c>
      <c r="D4319" s="13">
        <v>2017</v>
      </c>
      <c r="E4319" s="13">
        <v>2018</v>
      </c>
      <c r="F4319" s="13" t="s">
        <v>244</v>
      </c>
      <c r="G4319" s="86">
        <v>3078</v>
      </c>
      <c r="H4319" s="86">
        <v>6353</v>
      </c>
      <c r="I4319" s="84"/>
      <c r="J4319" s="85">
        <v>0.95348837209302328</v>
      </c>
      <c r="K4319" s="85">
        <v>0.88135593220338981</v>
      </c>
      <c r="L4319" s="85">
        <v>0.53800000000000003</v>
      </c>
      <c r="M4319" s="85">
        <v>5.9200000000000003E-2</v>
      </c>
    </row>
    <row r="4320" spans="1:13">
      <c r="A4320" s="82" t="s">
        <v>160</v>
      </c>
      <c r="B4320" s="13" t="s">
        <v>74</v>
      </c>
      <c r="C4320" s="13" t="s">
        <v>188</v>
      </c>
      <c r="D4320" s="13">
        <v>2017</v>
      </c>
      <c r="E4320" s="13">
        <v>2018</v>
      </c>
      <c r="F4320" s="13" t="s">
        <v>244</v>
      </c>
      <c r="G4320" s="86">
        <v>20974</v>
      </c>
      <c r="H4320" s="86">
        <v>39153</v>
      </c>
      <c r="I4320" s="84"/>
      <c r="J4320" s="85">
        <v>0.96977329974811088</v>
      </c>
      <c r="K4320" s="85">
        <v>0.96082474226804127</v>
      </c>
      <c r="L4320" s="85">
        <v>0</v>
      </c>
      <c r="M4320" s="85">
        <v>2.4899999999999999E-2</v>
      </c>
    </row>
    <row r="4321" spans="1:13">
      <c r="A4321" s="82" t="s">
        <v>161</v>
      </c>
      <c r="B4321" s="13" t="s">
        <v>74</v>
      </c>
      <c r="C4321" s="13" t="s">
        <v>188</v>
      </c>
      <c r="D4321" s="13">
        <v>2017</v>
      </c>
      <c r="E4321" s="13">
        <v>2018</v>
      </c>
      <c r="F4321" s="13" t="s">
        <v>244</v>
      </c>
      <c r="G4321" s="86">
        <v>16881</v>
      </c>
      <c r="H4321" s="86">
        <v>29682</v>
      </c>
      <c r="I4321" s="84"/>
      <c r="J4321" s="85">
        <v>0.86422413793103448</v>
      </c>
      <c r="K4321" s="85">
        <v>0.51038575667655783</v>
      </c>
      <c r="L4321" s="85">
        <v>0.53800000000000003</v>
      </c>
      <c r="M4321" s="85">
        <v>5.9200000000000003E-2</v>
      </c>
    </row>
    <row r="4322" spans="1:13">
      <c r="A4322" s="82" t="s">
        <v>162</v>
      </c>
      <c r="B4322" s="13" t="s">
        <v>75</v>
      </c>
      <c r="C4322" s="13" t="s">
        <v>188</v>
      </c>
      <c r="D4322" s="13">
        <v>2017</v>
      </c>
      <c r="E4322" s="13">
        <v>2018</v>
      </c>
      <c r="F4322" s="13" t="s">
        <v>244</v>
      </c>
      <c r="G4322" s="86">
        <v>38671</v>
      </c>
      <c r="H4322" s="86">
        <v>80673</v>
      </c>
      <c r="I4322" s="84"/>
      <c r="J4322" s="85">
        <v>0.98370197904540158</v>
      </c>
      <c r="K4322" s="85">
        <v>0.94096916299559474</v>
      </c>
      <c r="L4322" s="85">
        <v>1</v>
      </c>
      <c r="M4322" s="85">
        <v>2.0299999999999999E-2</v>
      </c>
    </row>
    <row r="4323" spans="1:13">
      <c r="A4323" s="82" t="s">
        <v>163</v>
      </c>
      <c r="B4323" s="13" t="s">
        <v>75</v>
      </c>
      <c r="C4323" s="13" t="s">
        <v>188</v>
      </c>
      <c r="D4323" s="13">
        <v>2017</v>
      </c>
      <c r="E4323" s="13">
        <v>2018</v>
      </c>
      <c r="F4323" s="13" t="s">
        <v>244</v>
      </c>
      <c r="G4323" s="86">
        <v>5359</v>
      </c>
      <c r="H4323" s="86">
        <v>12232</v>
      </c>
      <c r="I4323" s="84"/>
      <c r="J4323" s="85">
        <v>0.97397769516728627</v>
      </c>
      <c r="K4323" s="85">
        <v>0.95169082125603865</v>
      </c>
      <c r="L4323" s="85">
        <v>0.53800000000000003</v>
      </c>
      <c r="M4323" s="85">
        <v>5.9200000000000003E-2</v>
      </c>
    </row>
    <row r="4324" spans="1:13">
      <c r="A4324" s="82" t="s">
        <v>164</v>
      </c>
      <c r="B4324" s="13" t="s">
        <v>75</v>
      </c>
      <c r="C4324" s="13" t="s">
        <v>188</v>
      </c>
      <c r="D4324" s="13">
        <v>2017</v>
      </c>
      <c r="E4324" s="13">
        <v>2018</v>
      </c>
      <c r="F4324" s="13" t="s">
        <v>244</v>
      </c>
      <c r="G4324" s="86">
        <v>4159</v>
      </c>
      <c r="H4324" s="86">
        <v>9011</v>
      </c>
      <c r="I4324" s="84"/>
      <c r="J4324" s="85">
        <v>0.89671361502347413</v>
      </c>
      <c r="K4324" s="85">
        <v>0.94557823129251706</v>
      </c>
      <c r="L4324" s="85">
        <v>0.53800000000000003</v>
      </c>
      <c r="M4324" s="85">
        <v>5.9200000000000003E-2</v>
      </c>
    </row>
    <row r="4325" spans="1:13">
      <c r="A4325" s="82" t="s">
        <v>165</v>
      </c>
      <c r="B4325" s="13" t="s">
        <v>75</v>
      </c>
      <c r="C4325" s="13" t="s">
        <v>188</v>
      </c>
      <c r="D4325" s="13">
        <v>2017</v>
      </c>
      <c r="E4325" s="13">
        <v>2018</v>
      </c>
      <c r="F4325" s="13" t="s">
        <v>244</v>
      </c>
      <c r="G4325" s="86">
        <v>986</v>
      </c>
      <c r="H4325" s="86">
        <v>1685</v>
      </c>
      <c r="I4325" s="84"/>
      <c r="J4325" s="85">
        <v>0.984375</v>
      </c>
      <c r="K4325" s="85">
        <v>0.63636363636363635</v>
      </c>
      <c r="L4325" s="85">
        <v>0.53800000000000003</v>
      </c>
      <c r="M4325" s="85">
        <v>5.9200000000000003E-2</v>
      </c>
    </row>
    <row r="4326" spans="1:13">
      <c r="A4326" s="82" t="s">
        <v>166</v>
      </c>
      <c r="B4326" s="13" t="s">
        <v>74</v>
      </c>
      <c r="C4326" s="13" t="s">
        <v>188</v>
      </c>
      <c r="D4326" s="13">
        <v>2017</v>
      </c>
      <c r="E4326" s="13">
        <v>2018</v>
      </c>
      <c r="F4326" s="13" t="s">
        <v>244</v>
      </c>
      <c r="G4326" s="86">
        <v>51026</v>
      </c>
      <c r="H4326" s="86">
        <v>117544</v>
      </c>
      <c r="I4326" s="84"/>
      <c r="J4326" s="85">
        <v>0.99417475728155336</v>
      </c>
      <c r="K4326" s="85">
        <v>0.82352941176470584</v>
      </c>
      <c r="L4326" s="85">
        <v>0.2</v>
      </c>
      <c r="M4326" s="85">
        <v>2.3400000000000001E-2</v>
      </c>
    </row>
    <row r="4327" spans="1:13">
      <c r="A4327" s="82" t="s">
        <v>167</v>
      </c>
      <c r="B4327" s="13" t="s">
        <v>75</v>
      </c>
      <c r="C4327" s="13" t="s">
        <v>188</v>
      </c>
      <c r="D4327" s="13">
        <v>2017</v>
      </c>
      <c r="E4327" s="13">
        <v>2018</v>
      </c>
      <c r="F4327" s="13" t="s">
        <v>244</v>
      </c>
      <c r="G4327" s="86">
        <v>2684</v>
      </c>
      <c r="H4327" s="86">
        <v>4725</v>
      </c>
      <c r="I4327" s="84"/>
      <c r="J4327" s="85">
        <v>0.97457627118644063</v>
      </c>
      <c r="K4327" s="85">
        <v>0.97222222222222221</v>
      </c>
      <c r="L4327" s="85">
        <v>0.53800000000000003</v>
      </c>
      <c r="M4327" s="85">
        <v>5.9200000000000003E-2</v>
      </c>
    </row>
    <row r="4328" spans="1:13">
      <c r="A4328" s="82" t="s">
        <v>168</v>
      </c>
      <c r="B4328" s="13" t="s">
        <v>74</v>
      </c>
      <c r="C4328" s="13" t="s">
        <v>188</v>
      </c>
      <c r="D4328" s="13">
        <v>2017</v>
      </c>
      <c r="E4328" s="13">
        <v>2018</v>
      </c>
      <c r="F4328" s="13" t="s">
        <v>244</v>
      </c>
      <c r="G4328" s="86">
        <v>34448</v>
      </c>
      <c r="H4328" s="86">
        <v>67604</v>
      </c>
      <c r="I4328" s="84"/>
      <c r="J4328" s="85">
        <v>0.98945286750164796</v>
      </c>
      <c r="K4328" s="85">
        <v>0.95342465753424654</v>
      </c>
      <c r="L4328" s="85">
        <v>0</v>
      </c>
      <c r="M4328" s="85">
        <v>6.9099999999999995E-2</v>
      </c>
    </row>
    <row r="4329" spans="1:13">
      <c r="A4329" s="82" t="s">
        <v>169</v>
      </c>
      <c r="B4329" s="13" t="s">
        <v>74</v>
      </c>
      <c r="C4329" s="13" t="s">
        <v>188</v>
      </c>
      <c r="D4329" s="13">
        <v>2017</v>
      </c>
      <c r="E4329" s="13">
        <v>2018</v>
      </c>
      <c r="F4329" s="13" t="s">
        <v>244</v>
      </c>
      <c r="G4329" s="86">
        <v>10146</v>
      </c>
      <c r="H4329" s="86">
        <v>18712</v>
      </c>
      <c r="I4329" s="84"/>
      <c r="J4329" s="85">
        <v>0.81632653061224492</v>
      </c>
      <c r="K4329" s="85">
        <v>0.86448598130841126</v>
      </c>
      <c r="L4329" s="85">
        <v>0.53800000000000003</v>
      </c>
      <c r="M4329" s="85">
        <v>5.9200000000000003E-2</v>
      </c>
    </row>
    <row r="4330" spans="1:13">
      <c r="A4330" s="82" t="s">
        <v>170</v>
      </c>
      <c r="B4330" s="13" t="s">
        <v>75</v>
      </c>
      <c r="C4330" s="13" t="s">
        <v>188</v>
      </c>
      <c r="D4330" s="13">
        <v>2017</v>
      </c>
      <c r="E4330" s="13">
        <v>2018</v>
      </c>
      <c r="F4330" s="13" t="s">
        <v>244</v>
      </c>
      <c r="G4330" s="86">
        <v>5989</v>
      </c>
      <c r="H4330" s="86">
        <v>12838</v>
      </c>
      <c r="I4330" s="84"/>
      <c r="J4330" s="85">
        <v>0.98559077809798268</v>
      </c>
      <c r="K4330" s="85">
        <v>0.97265625</v>
      </c>
      <c r="L4330" s="85">
        <v>0.53800000000000003</v>
      </c>
      <c r="M4330" s="85">
        <v>5.9200000000000003E-2</v>
      </c>
    </row>
    <row r="4331" spans="1:13">
      <c r="A4331" s="48" t="s">
        <v>276</v>
      </c>
      <c r="B4331" s="13" t="s">
        <v>66</v>
      </c>
      <c r="C4331" s="13" t="s">
        <v>3</v>
      </c>
      <c r="D4331" s="13">
        <v>2018</v>
      </c>
      <c r="E4331" s="13">
        <v>2018</v>
      </c>
      <c r="F4331" s="13" t="s">
        <v>244</v>
      </c>
      <c r="G4331" s="110"/>
      <c r="H4331" s="110"/>
      <c r="I4331" s="110"/>
      <c r="J4331" s="111"/>
      <c r="K4331" s="111"/>
      <c r="L4331" s="25">
        <v>0.254</v>
      </c>
      <c r="M4331" s="25">
        <v>5.3999999999999999E-2</v>
      </c>
    </row>
    <row r="4332" spans="1:13">
      <c r="A4332" s="48" t="s">
        <v>171</v>
      </c>
      <c r="B4332" s="13" t="s">
        <v>66</v>
      </c>
      <c r="C4332" s="13" t="s">
        <v>3</v>
      </c>
      <c r="D4332" s="13">
        <v>2018</v>
      </c>
      <c r="E4332" s="13">
        <v>2018</v>
      </c>
      <c r="F4332" s="13" t="s">
        <v>244</v>
      </c>
      <c r="G4332" s="86">
        <v>1978933</v>
      </c>
      <c r="H4332" s="86">
        <v>4036001</v>
      </c>
      <c r="I4332" s="84"/>
      <c r="J4332" s="85">
        <v>0.97950903442073423</v>
      </c>
      <c r="K4332" s="85">
        <v>0.90960405489912122</v>
      </c>
      <c r="L4332" s="85">
        <v>0.59499999999999997</v>
      </c>
      <c r="M4332" s="85">
        <v>6.2700000000000006E-2</v>
      </c>
    </row>
    <row r="4333" spans="1:13">
      <c r="A4333" s="48" t="s">
        <v>172</v>
      </c>
      <c r="B4333" s="13" t="s">
        <v>74</v>
      </c>
      <c r="C4333" s="13" t="s">
        <v>3</v>
      </c>
      <c r="D4333" s="13">
        <v>2018</v>
      </c>
      <c r="E4333" s="13">
        <v>2018</v>
      </c>
      <c r="F4333" s="13" t="s">
        <v>244</v>
      </c>
      <c r="G4333" s="86">
        <v>56497</v>
      </c>
      <c r="H4333" s="86">
        <v>104937</v>
      </c>
      <c r="I4333" s="84"/>
      <c r="J4333" s="25">
        <v>0.98519999999999996</v>
      </c>
      <c r="K4333" s="25">
        <v>0.9829</v>
      </c>
      <c r="L4333" s="85">
        <v>0.85699999999999998</v>
      </c>
      <c r="M4333" s="85">
        <v>4.5199999999999997E-2</v>
      </c>
    </row>
    <row r="4334" spans="1:13">
      <c r="A4334" s="48" t="s">
        <v>173</v>
      </c>
      <c r="B4334" s="13" t="s">
        <v>75</v>
      </c>
      <c r="C4334" s="13" t="s">
        <v>3</v>
      </c>
      <c r="D4334" s="13">
        <v>2018</v>
      </c>
      <c r="E4334" s="13">
        <v>2018</v>
      </c>
      <c r="F4334" s="13" t="s">
        <v>244</v>
      </c>
      <c r="G4334" s="86">
        <v>79</v>
      </c>
      <c r="H4334" s="86">
        <v>139</v>
      </c>
      <c r="I4334" s="84"/>
      <c r="J4334" s="85">
        <v>1</v>
      </c>
      <c r="K4334" s="85">
        <v>1</v>
      </c>
      <c r="L4334" s="85">
        <v>0.54500000000000004</v>
      </c>
      <c r="M4334" s="85">
        <v>7.22E-2</v>
      </c>
    </row>
    <row r="4335" spans="1:13">
      <c r="A4335" s="48" t="s">
        <v>174</v>
      </c>
      <c r="B4335" s="13" t="s">
        <v>75</v>
      </c>
      <c r="C4335" s="13" t="s">
        <v>3</v>
      </c>
      <c r="D4335" s="13">
        <v>2018</v>
      </c>
      <c r="E4335" s="13">
        <v>2018</v>
      </c>
      <c r="F4335" s="13" t="s">
        <v>244</v>
      </c>
      <c r="G4335" s="86">
        <v>1609</v>
      </c>
      <c r="H4335" s="86">
        <v>2915</v>
      </c>
      <c r="I4335" s="84"/>
      <c r="J4335" s="85">
        <v>1</v>
      </c>
      <c r="K4335" s="85">
        <v>0.98461538461538467</v>
      </c>
      <c r="L4335" s="85">
        <v>0.54500000000000004</v>
      </c>
      <c r="M4335" s="85">
        <v>7.22E-2</v>
      </c>
    </row>
    <row r="4336" spans="1:13">
      <c r="A4336" s="48" t="s">
        <v>175</v>
      </c>
      <c r="B4336" s="13" t="s">
        <v>75</v>
      </c>
      <c r="C4336" s="13" t="s">
        <v>3</v>
      </c>
      <c r="D4336" s="13">
        <v>2018</v>
      </c>
      <c r="E4336" s="13">
        <v>2018</v>
      </c>
      <c r="F4336" s="13" t="s">
        <v>244</v>
      </c>
      <c r="G4336" s="86">
        <v>17012</v>
      </c>
      <c r="H4336" s="86">
        <v>31060</v>
      </c>
      <c r="I4336" s="84"/>
      <c r="J4336" s="85">
        <v>0.93989071038251371</v>
      </c>
      <c r="K4336" s="85">
        <v>0.94459459459459461</v>
      </c>
      <c r="L4336" s="85">
        <v>0.54500000000000004</v>
      </c>
      <c r="M4336" s="85">
        <v>7.22E-2</v>
      </c>
    </row>
    <row r="4337" spans="1:13">
      <c r="A4337" s="48" t="s">
        <v>176</v>
      </c>
      <c r="B4337" s="13" t="s">
        <v>75</v>
      </c>
      <c r="C4337" s="13" t="s">
        <v>3</v>
      </c>
      <c r="D4337" s="13">
        <v>2018</v>
      </c>
      <c r="E4337" s="13">
        <v>2018</v>
      </c>
      <c r="F4337" s="13" t="s">
        <v>244</v>
      </c>
      <c r="G4337" s="86">
        <v>2770</v>
      </c>
      <c r="H4337" s="86">
        <v>4993</v>
      </c>
      <c r="I4337" s="84"/>
      <c r="J4337" s="85">
        <v>0.9726027397260274</v>
      </c>
      <c r="K4337" s="85">
        <v>0.95652173913043481</v>
      </c>
      <c r="L4337" s="85">
        <v>0.54500000000000004</v>
      </c>
      <c r="M4337" s="85">
        <v>7.22E-2</v>
      </c>
    </row>
    <row r="4338" spans="1:13">
      <c r="A4338" s="48" t="s">
        <v>177</v>
      </c>
      <c r="B4338" s="13" t="s">
        <v>75</v>
      </c>
      <c r="C4338" s="13" t="s">
        <v>3</v>
      </c>
      <c r="D4338" s="13">
        <v>2018</v>
      </c>
      <c r="E4338" s="13">
        <v>2018</v>
      </c>
      <c r="F4338" s="13" t="s">
        <v>244</v>
      </c>
      <c r="G4338" s="86">
        <v>682</v>
      </c>
      <c r="H4338" s="86">
        <v>1486</v>
      </c>
      <c r="I4338" s="84"/>
      <c r="J4338" s="85">
        <v>0.90476190476190477</v>
      </c>
      <c r="K4338" s="85">
        <v>0.96875</v>
      </c>
      <c r="L4338" s="85">
        <v>0.54500000000000004</v>
      </c>
      <c r="M4338" s="85">
        <v>7.22E-2</v>
      </c>
    </row>
    <row r="4339" spans="1:13">
      <c r="A4339" s="48" t="s">
        <v>178</v>
      </c>
      <c r="B4339" s="13" t="s">
        <v>74</v>
      </c>
      <c r="C4339" s="13" t="s">
        <v>3</v>
      </c>
      <c r="D4339" s="13">
        <v>2018</v>
      </c>
      <c r="E4339" s="13">
        <v>2018</v>
      </c>
      <c r="F4339" s="13" t="s">
        <v>244</v>
      </c>
      <c r="G4339" s="86">
        <v>31436</v>
      </c>
      <c r="H4339" s="86">
        <v>62160</v>
      </c>
      <c r="I4339" s="84"/>
      <c r="J4339" s="85">
        <v>0.97906755470980023</v>
      </c>
      <c r="K4339" s="85">
        <v>0.97919999999999996</v>
      </c>
      <c r="L4339" s="85">
        <v>0.75</v>
      </c>
      <c r="M4339" s="85">
        <v>4.0800000000000003E-2</v>
      </c>
    </row>
    <row r="4340" spans="1:13">
      <c r="A4340" s="48" t="s">
        <v>179</v>
      </c>
      <c r="B4340" s="13" t="s">
        <v>75</v>
      </c>
      <c r="C4340" s="13" t="s">
        <v>3</v>
      </c>
      <c r="D4340" s="13">
        <v>2018</v>
      </c>
      <c r="E4340" s="13">
        <v>2018</v>
      </c>
      <c r="F4340" s="13" t="s">
        <v>244</v>
      </c>
      <c r="G4340" s="86">
        <v>2602</v>
      </c>
      <c r="H4340" s="86">
        <v>5196</v>
      </c>
      <c r="I4340" s="84"/>
      <c r="J4340" s="85">
        <v>1</v>
      </c>
      <c r="K4340" s="85">
        <v>0.85333333333333339</v>
      </c>
      <c r="L4340" s="85">
        <v>0.54500000000000004</v>
      </c>
      <c r="M4340" s="85">
        <v>7.22E-2</v>
      </c>
    </row>
    <row r="4341" spans="1:13">
      <c r="A4341" s="48" t="s">
        <v>180</v>
      </c>
      <c r="B4341" s="13" t="s">
        <v>75</v>
      </c>
      <c r="C4341" s="13" t="s">
        <v>3</v>
      </c>
      <c r="D4341" s="13">
        <v>2018</v>
      </c>
      <c r="E4341" s="13">
        <v>2018</v>
      </c>
      <c r="F4341" s="13" t="s">
        <v>244</v>
      </c>
      <c r="G4341" s="86">
        <v>6529</v>
      </c>
      <c r="H4341" s="86">
        <v>11339</v>
      </c>
      <c r="I4341" s="84"/>
      <c r="J4341" s="85">
        <v>0.99085365853658536</v>
      </c>
      <c r="K4341" s="85">
        <v>1</v>
      </c>
      <c r="L4341" s="85">
        <v>0.54500000000000004</v>
      </c>
      <c r="M4341" s="85">
        <v>7.22E-2</v>
      </c>
    </row>
    <row r="4342" spans="1:13">
      <c r="A4342" s="82" t="s">
        <v>122</v>
      </c>
      <c r="B4342" s="13" t="s">
        <v>74</v>
      </c>
      <c r="C4342" s="13" t="s">
        <v>3</v>
      </c>
      <c r="D4342" s="13">
        <v>2018</v>
      </c>
      <c r="E4342" s="13">
        <v>2018</v>
      </c>
      <c r="F4342" s="13" t="s">
        <v>244</v>
      </c>
      <c r="G4342" s="86">
        <v>89469</v>
      </c>
      <c r="H4342" s="86">
        <v>205875</v>
      </c>
      <c r="I4342" s="84"/>
      <c r="J4342" s="85">
        <v>0.94232331437855399</v>
      </c>
      <c r="K4342" s="85">
        <v>0.69015544041450783</v>
      </c>
      <c r="L4342" s="85">
        <v>0.58299999999999996</v>
      </c>
      <c r="M4342" s="85">
        <v>7.17E-2</v>
      </c>
    </row>
    <row r="4343" spans="1:13">
      <c r="A4343" s="82" t="s">
        <v>123</v>
      </c>
      <c r="B4343" s="13" t="s">
        <v>75</v>
      </c>
      <c r="C4343" s="13" t="s">
        <v>3</v>
      </c>
      <c r="D4343" s="13">
        <v>2018</v>
      </c>
      <c r="E4343" s="13">
        <v>2018</v>
      </c>
      <c r="F4343" s="13" t="s">
        <v>244</v>
      </c>
      <c r="G4343" s="86">
        <v>1493</v>
      </c>
      <c r="H4343" s="86">
        <v>3425</v>
      </c>
      <c r="I4343" s="84"/>
      <c r="J4343" s="85">
        <v>0.92405063291139244</v>
      </c>
      <c r="K4343" s="85">
        <v>0.98039215686274506</v>
      </c>
      <c r="L4343" s="85">
        <v>0.54500000000000004</v>
      </c>
      <c r="M4343" s="85">
        <v>7.22E-2</v>
      </c>
    </row>
    <row r="4344" spans="1:13">
      <c r="A4344" s="82" t="s">
        <v>124</v>
      </c>
      <c r="B4344" s="13" t="s">
        <v>75</v>
      </c>
      <c r="C4344" s="13" t="s">
        <v>3</v>
      </c>
      <c r="D4344" s="13">
        <v>2018</v>
      </c>
      <c r="E4344" s="13">
        <v>2018</v>
      </c>
      <c r="F4344" s="13" t="s">
        <v>244</v>
      </c>
      <c r="G4344" s="86">
        <v>12025</v>
      </c>
      <c r="H4344" s="86">
        <v>20071</v>
      </c>
      <c r="I4344" s="84"/>
      <c r="J4344" s="85">
        <v>0.98493975903614461</v>
      </c>
      <c r="K4344" s="85">
        <v>0.9854469854469855</v>
      </c>
      <c r="L4344" s="85">
        <v>0.54500000000000004</v>
      </c>
      <c r="M4344" s="85">
        <v>7.22E-2</v>
      </c>
    </row>
    <row r="4345" spans="1:13">
      <c r="A4345" s="82" t="s">
        <v>125</v>
      </c>
      <c r="B4345" s="13" t="s">
        <v>75</v>
      </c>
      <c r="C4345" s="13" t="s">
        <v>3</v>
      </c>
      <c r="D4345" s="13">
        <v>2018</v>
      </c>
      <c r="E4345" s="13">
        <v>2018</v>
      </c>
      <c r="F4345" s="13" t="s">
        <v>244</v>
      </c>
      <c r="G4345" s="86">
        <v>17149</v>
      </c>
      <c r="H4345" s="86">
        <v>41050</v>
      </c>
      <c r="I4345" s="84"/>
      <c r="J4345" s="85">
        <v>0.97236842105263155</v>
      </c>
      <c r="K4345" s="85">
        <v>0.92750533049040507</v>
      </c>
      <c r="L4345" s="85">
        <v>0.54500000000000004</v>
      </c>
      <c r="M4345" s="85">
        <v>7.22E-2</v>
      </c>
    </row>
    <row r="4346" spans="1:13">
      <c r="A4346" s="82" t="s">
        <v>126</v>
      </c>
      <c r="B4346" s="13" t="s">
        <v>75</v>
      </c>
      <c r="C4346" s="13" t="s">
        <v>3</v>
      </c>
      <c r="D4346" s="13">
        <v>2018</v>
      </c>
      <c r="E4346" s="13">
        <v>2018</v>
      </c>
      <c r="F4346" s="13" t="s">
        <v>244</v>
      </c>
      <c r="G4346" s="86">
        <v>1033</v>
      </c>
      <c r="H4346" s="86">
        <v>2002</v>
      </c>
      <c r="I4346" s="84"/>
      <c r="J4346" s="85">
        <v>1</v>
      </c>
      <c r="K4346" s="85">
        <v>0.87234042553191493</v>
      </c>
      <c r="L4346" s="85">
        <v>0.54500000000000004</v>
      </c>
      <c r="M4346" s="85">
        <v>7.22E-2</v>
      </c>
    </row>
    <row r="4347" spans="1:13">
      <c r="A4347" s="82" t="s">
        <v>127</v>
      </c>
      <c r="B4347" s="13" t="s">
        <v>75</v>
      </c>
      <c r="C4347" s="13" t="s">
        <v>3</v>
      </c>
      <c r="D4347" s="13">
        <v>2018</v>
      </c>
      <c r="E4347" s="13">
        <v>2018</v>
      </c>
      <c r="F4347" s="13" t="s">
        <v>244</v>
      </c>
      <c r="G4347" s="86">
        <v>68299</v>
      </c>
      <c r="H4347" s="86">
        <v>157208</v>
      </c>
      <c r="I4347" s="84"/>
      <c r="J4347" s="85">
        <v>0.98085053469286243</v>
      </c>
      <c r="K4347" s="85">
        <v>0.90787019768743005</v>
      </c>
      <c r="L4347" s="85">
        <v>0.5</v>
      </c>
      <c r="M4347" s="85">
        <v>2.1600000000000001E-2</v>
      </c>
    </row>
    <row r="4348" spans="1:13">
      <c r="A4348" s="82" t="s">
        <v>128</v>
      </c>
      <c r="B4348" s="13" t="s">
        <v>75</v>
      </c>
      <c r="C4348" s="13" t="s">
        <v>3</v>
      </c>
      <c r="D4348" s="13">
        <v>2018</v>
      </c>
      <c r="E4348" s="13">
        <v>2018</v>
      </c>
      <c r="F4348" s="13" t="s">
        <v>244</v>
      </c>
      <c r="G4348" s="86">
        <v>10770</v>
      </c>
      <c r="H4348" s="86">
        <v>23971</v>
      </c>
      <c r="I4348" s="84"/>
      <c r="J4348" s="85">
        <v>0.99294781382228492</v>
      </c>
      <c r="K4348" s="85">
        <v>0.94541910331384016</v>
      </c>
      <c r="L4348" s="85">
        <v>0.54500000000000004</v>
      </c>
      <c r="M4348" s="85">
        <v>7.22E-2</v>
      </c>
    </row>
    <row r="4349" spans="1:13">
      <c r="A4349" s="82" t="s">
        <v>129</v>
      </c>
      <c r="B4349" s="13" t="s">
        <v>75</v>
      </c>
      <c r="C4349" s="13" t="s">
        <v>3</v>
      </c>
      <c r="D4349" s="13">
        <v>2018</v>
      </c>
      <c r="E4349" s="13">
        <v>2018</v>
      </c>
      <c r="F4349" s="13" t="s">
        <v>244</v>
      </c>
      <c r="G4349" s="86">
        <v>6396</v>
      </c>
      <c r="H4349" s="86">
        <v>11684</v>
      </c>
      <c r="I4349" s="84"/>
      <c r="J4349" s="85">
        <v>0.90490797546012269</v>
      </c>
      <c r="K4349" s="85">
        <v>0.92050209205020916</v>
      </c>
      <c r="L4349" s="85">
        <v>0.54500000000000004</v>
      </c>
      <c r="M4349" s="85">
        <v>7.22E-2</v>
      </c>
    </row>
    <row r="4350" spans="1:13">
      <c r="A4350" s="82" t="s">
        <v>130</v>
      </c>
      <c r="B4350" s="13" t="s">
        <v>75</v>
      </c>
      <c r="C4350" s="13" t="s">
        <v>3</v>
      </c>
      <c r="D4350" s="13">
        <v>2018</v>
      </c>
      <c r="E4350" s="13">
        <v>2018</v>
      </c>
      <c r="F4350" s="13" t="s">
        <v>244</v>
      </c>
      <c r="G4350" s="86">
        <v>1515</v>
      </c>
      <c r="H4350" s="86">
        <v>3044</v>
      </c>
      <c r="I4350" s="84"/>
      <c r="J4350" s="85">
        <v>0.93975903614457834</v>
      </c>
      <c r="K4350" s="85">
        <v>0.73913043478260865</v>
      </c>
      <c r="L4350" s="85">
        <v>0.54500000000000004</v>
      </c>
      <c r="M4350" s="85">
        <v>7.22E-2</v>
      </c>
    </row>
    <row r="4351" spans="1:13">
      <c r="A4351" s="82" t="s">
        <v>131</v>
      </c>
      <c r="B4351" s="13" t="s">
        <v>76</v>
      </c>
      <c r="C4351" s="13" t="s">
        <v>3</v>
      </c>
      <c r="D4351" s="13">
        <v>2018</v>
      </c>
      <c r="E4351" s="13">
        <v>2018</v>
      </c>
      <c r="F4351" s="13" t="s">
        <v>244</v>
      </c>
      <c r="G4351" s="86">
        <v>555624</v>
      </c>
      <c r="H4351" s="86">
        <v>1097151</v>
      </c>
      <c r="I4351" s="84"/>
      <c r="J4351" s="85">
        <v>0.99184549356223173</v>
      </c>
      <c r="K4351" s="85">
        <v>0.91588909034626098</v>
      </c>
      <c r="L4351" s="85">
        <v>0.71399999999999997</v>
      </c>
      <c r="M4351" s="85">
        <v>0.1033</v>
      </c>
    </row>
    <row r="4352" spans="1:13">
      <c r="A4352" s="82" t="s">
        <v>132</v>
      </c>
      <c r="B4352" s="13" t="s">
        <v>75</v>
      </c>
      <c r="C4352" s="13" t="s">
        <v>3</v>
      </c>
      <c r="D4352" s="13">
        <v>2018</v>
      </c>
      <c r="E4352" s="13">
        <v>2018</v>
      </c>
      <c r="F4352" s="13" t="s">
        <v>244</v>
      </c>
      <c r="G4352" s="86">
        <v>11370</v>
      </c>
      <c r="H4352" s="86">
        <v>27424</v>
      </c>
      <c r="I4352" s="84"/>
      <c r="J4352" s="85">
        <v>0.99411764705882355</v>
      </c>
      <c r="K4352" s="85">
        <v>0.97826086956521741</v>
      </c>
      <c r="L4352" s="85">
        <v>0.54500000000000004</v>
      </c>
      <c r="M4352" s="85">
        <v>7.22E-2</v>
      </c>
    </row>
    <row r="4353" spans="1:13">
      <c r="A4353" s="82" t="s">
        <v>133</v>
      </c>
      <c r="B4353" s="13" t="s">
        <v>75</v>
      </c>
      <c r="C4353" s="13" t="s">
        <v>3</v>
      </c>
      <c r="D4353" s="13">
        <v>2018</v>
      </c>
      <c r="E4353" s="13">
        <v>2018</v>
      </c>
      <c r="F4353" s="13" t="s">
        <v>244</v>
      </c>
      <c r="G4353" s="86">
        <v>6007</v>
      </c>
      <c r="H4353" s="86">
        <v>9872</v>
      </c>
      <c r="I4353" s="84"/>
      <c r="J4353" s="85">
        <v>0.991044776119403</v>
      </c>
      <c r="K4353" s="85">
        <v>0.90783410138248843</v>
      </c>
      <c r="L4353" s="85">
        <v>0.54500000000000004</v>
      </c>
      <c r="M4353" s="85">
        <v>7.22E-2</v>
      </c>
    </row>
    <row r="4354" spans="1:13">
      <c r="A4354" s="82" t="s">
        <v>134</v>
      </c>
      <c r="B4354" s="13" t="s">
        <v>75</v>
      </c>
      <c r="C4354" s="13" t="s">
        <v>3</v>
      </c>
      <c r="D4354" s="13">
        <v>2018</v>
      </c>
      <c r="E4354" s="13">
        <v>2018</v>
      </c>
      <c r="F4354" s="13" t="s">
        <v>244</v>
      </c>
      <c r="G4354" s="86">
        <v>1039</v>
      </c>
      <c r="H4354" s="86">
        <v>1926</v>
      </c>
      <c r="I4354" s="84"/>
      <c r="J4354" s="85">
        <v>0.98039215686274506</v>
      </c>
      <c r="K4354" s="85">
        <v>0.97368421052631582</v>
      </c>
      <c r="L4354" s="85">
        <v>0.54500000000000004</v>
      </c>
      <c r="M4354" s="85">
        <v>7.22E-2</v>
      </c>
    </row>
    <row r="4355" spans="1:13">
      <c r="A4355" s="82" t="s">
        <v>135</v>
      </c>
      <c r="B4355" s="13" t="s">
        <v>75</v>
      </c>
      <c r="C4355" s="13" t="s">
        <v>3</v>
      </c>
      <c r="D4355" s="13">
        <v>2018</v>
      </c>
      <c r="E4355" s="13">
        <v>2018</v>
      </c>
      <c r="F4355" s="13" t="s">
        <v>244</v>
      </c>
      <c r="G4355" s="86">
        <v>6287</v>
      </c>
      <c r="H4355" s="86">
        <v>11559</v>
      </c>
      <c r="I4355" s="84"/>
      <c r="J4355" s="85">
        <v>0.93939393939393945</v>
      </c>
      <c r="K4355" s="85">
        <v>0.88102893890675238</v>
      </c>
      <c r="L4355" s="85">
        <v>0.54500000000000004</v>
      </c>
      <c r="M4355" s="85">
        <v>7.22E-2</v>
      </c>
    </row>
    <row r="4356" spans="1:13">
      <c r="A4356" s="82" t="s">
        <v>136</v>
      </c>
      <c r="B4356" s="13" t="s">
        <v>75</v>
      </c>
      <c r="C4356" s="13" t="s">
        <v>3</v>
      </c>
      <c r="D4356" s="13">
        <v>2018</v>
      </c>
      <c r="E4356" s="13">
        <v>2018</v>
      </c>
      <c r="F4356" s="13" t="s">
        <v>244</v>
      </c>
      <c r="G4356" s="86">
        <v>23163</v>
      </c>
      <c r="H4356" s="86">
        <v>53153</v>
      </c>
      <c r="I4356" s="84"/>
      <c r="J4356" s="85">
        <v>0.97720797720797725</v>
      </c>
      <c r="K4356" s="85">
        <v>0.97278911564625847</v>
      </c>
      <c r="L4356" s="85">
        <v>1</v>
      </c>
      <c r="M4356" s="85">
        <v>4.2999999999999997E-2</v>
      </c>
    </row>
    <row r="4357" spans="1:13">
      <c r="A4357" s="82" t="s">
        <v>137</v>
      </c>
      <c r="B4357" s="13" t="s">
        <v>75</v>
      </c>
      <c r="C4357" s="13" t="s">
        <v>3</v>
      </c>
      <c r="D4357" s="13">
        <v>2018</v>
      </c>
      <c r="E4357" s="13">
        <v>2018</v>
      </c>
      <c r="F4357" s="13" t="s">
        <v>244</v>
      </c>
      <c r="G4357" s="86">
        <v>594</v>
      </c>
      <c r="H4357" s="86">
        <v>1244</v>
      </c>
      <c r="I4357" s="84"/>
      <c r="J4357" s="85">
        <v>0.97222222222222221</v>
      </c>
      <c r="K4357" s="85">
        <v>0.96296296296296291</v>
      </c>
      <c r="L4357" s="85">
        <v>0.54500000000000004</v>
      </c>
      <c r="M4357" s="85">
        <v>7.22E-2</v>
      </c>
    </row>
    <row r="4358" spans="1:13">
      <c r="A4358" s="82" t="s">
        <v>138</v>
      </c>
      <c r="B4358" s="13" t="s">
        <v>75</v>
      </c>
      <c r="C4358" s="13" t="s">
        <v>3</v>
      </c>
      <c r="D4358" s="13">
        <v>2018</v>
      </c>
      <c r="E4358" s="13">
        <v>2018</v>
      </c>
      <c r="F4358" s="13" t="s">
        <v>244</v>
      </c>
      <c r="G4358" s="86">
        <v>401</v>
      </c>
      <c r="H4358" s="86">
        <v>697</v>
      </c>
      <c r="I4358" s="84"/>
      <c r="J4358" s="85">
        <v>0.95238095238095233</v>
      </c>
      <c r="K4358" s="85">
        <v>0.9375</v>
      </c>
      <c r="L4358" s="85">
        <v>0.54500000000000004</v>
      </c>
      <c r="M4358" s="85">
        <v>7.22E-2</v>
      </c>
    </row>
    <row r="4359" spans="1:13">
      <c r="A4359" s="82" t="s">
        <v>139</v>
      </c>
      <c r="B4359" s="13" t="s">
        <v>75</v>
      </c>
      <c r="C4359" s="13" t="s">
        <v>3</v>
      </c>
      <c r="D4359" s="13">
        <v>2018</v>
      </c>
      <c r="E4359" s="13">
        <v>2018</v>
      </c>
      <c r="F4359" s="13" t="s">
        <v>244</v>
      </c>
      <c r="G4359" s="86">
        <v>21204</v>
      </c>
      <c r="H4359" s="86">
        <v>47217</v>
      </c>
      <c r="I4359" s="84"/>
      <c r="J4359" s="85">
        <v>0.969896004378763</v>
      </c>
      <c r="K4359" s="85">
        <v>0.9247787610619469</v>
      </c>
      <c r="L4359" s="85">
        <v>0.5</v>
      </c>
      <c r="M4359" s="85">
        <v>4.8099999999999997E-2</v>
      </c>
    </row>
    <row r="4360" spans="1:13">
      <c r="A4360" s="82" t="s">
        <v>140</v>
      </c>
      <c r="B4360" s="13" t="s">
        <v>75</v>
      </c>
      <c r="C4360" s="13" t="s">
        <v>3</v>
      </c>
      <c r="D4360" s="13">
        <v>2018</v>
      </c>
      <c r="E4360" s="13">
        <v>2018</v>
      </c>
      <c r="F4360" s="13" t="s">
        <v>244</v>
      </c>
      <c r="G4360" s="86">
        <v>3062</v>
      </c>
      <c r="H4360" s="86">
        <v>6110</v>
      </c>
      <c r="I4360" s="84"/>
      <c r="J4360" s="85">
        <v>0.89655172413793105</v>
      </c>
      <c r="K4360" s="85">
        <v>0.86238532110091748</v>
      </c>
      <c r="L4360" s="85">
        <v>0.54500000000000004</v>
      </c>
      <c r="M4360" s="85">
        <v>7.22E-2</v>
      </c>
    </row>
    <row r="4361" spans="1:13">
      <c r="A4361" s="82" t="s">
        <v>141</v>
      </c>
      <c r="B4361" s="13" t="s">
        <v>75</v>
      </c>
      <c r="C4361" s="13" t="s">
        <v>3</v>
      </c>
      <c r="D4361" s="13">
        <v>2018</v>
      </c>
      <c r="E4361" s="13">
        <v>2018</v>
      </c>
      <c r="F4361" s="13" t="s">
        <v>244</v>
      </c>
      <c r="G4361" s="86">
        <v>4019</v>
      </c>
      <c r="H4361" s="86">
        <v>6901</v>
      </c>
      <c r="I4361" s="84"/>
      <c r="J4361" s="85">
        <v>0.73684210526315796</v>
      </c>
      <c r="K4361" s="85">
        <v>0.76162790697674421</v>
      </c>
      <c r="L4361" s="85">
        <v>0.54500000000000004</v>
      </c>
      <c r="M4361" s="85">
        <v>7.22E-2</v>
      </c>
    </row>
    <row r="4362" spans="1:13">
      <c r="A4362" s="82" t="s">
        <v>142</v>
      </c>
      <c r="B4362" s="13" t="s">
        <v>74</v>
      </c>
      <c r="C4362" s="13" t="s">
        <v>3</v>
      </c>
      <c r="D4362" s="13">
        <v>2018</v>
      </c>
      <c r="E4362" s="13">
        <v>2018</v>
      </c>
      <c r="F4362" s="13" t="s">
        <v>244</v>
      </c>
      <c r="G4362" s="86">
        <v>113584</v>
      </c>
      <c r="H4362" s="86">
        <v>226935</v>
      </c>
      <c r="I4362" s="84"/>
      <c r="J4362" s="85">
        <v>0.98945019273686341</v>
      </c>
      <c r="K4362" s="85">
        <v>0.99809741248097417</v>
      </c>
      <c r="L4362" s="85">
        <v>0.5</v>
      </c>
      <c r="M4362" s="85">
        <v>9.1300000000000006E-2</v>
      </c>
    </row>
    <row r="4363" spans="1:13">
      <c r="A4363" s="82" t="s">
        <v>143</v>
      </c>
      <c r="B4363" s="13" t="s">
        <v>74</v>
      </c>
      <c r="C4363" s="13" t="s">
        <v>3</v>
      </c>
      <c r="D4363" s="13">
        <v>2018</v>
      </c>
      <c r="E4363" s="13">
        <v>2018</v>
      </c>
      <c r="F4363" s="13" t="s">
        <v>244</v>
      </c>
      <c r="G4363" s="86">
        <v>8576</v>
      </c>
      <c r="H4363" s="86">
        <v>15802</v>
      </c>
      <c r="I4363" s="84"/>
      <c r="J4363" s="85">
        <v>1</v>
      </c>
      <c r="K4363" s="85">
        <v>0.91221374045801529</v>
      </c>
      <c r="L4363" s="85">
        <v>0.54500000000000004</v>
      </c>
      <c r="M4363" s="85">
        <v>7.22E-2</v>
      </c>
    </row>
    <row r="4364" spans="1:13">
      <c r="A4364" s="82" t="s">
        <v>144</v>
      </c>
      <c r="B4364" s="13" t="s">
        <v>75</v>
      </c>
      <c r="C4364" s="13" t="s">
        <v>3</v>
      </c>
      <c r="D4364" s="13">
        <v>2018</v>
      </c>
      <c r="E4364" s="13">
        <v>2018</v>
      </c>
      <c r="F4364" s="13" t="s">
        <v>244</v>
      </c>
      <c r="G4364" s="86">
        <v>1220</v>
      </c>
      <c r="H4364" s="86">
        <v>2202</v>
      </c>
      <c r="I4364" s="84"/>
      <c r="J4364" s="85">
        <v>0.97701149425287359</v>
      </c>
      <c r="K4364" s="85">
        <v>0.921875</v>
      </c>
      <c r="L4364" s="85">
        <v>0.54500000000000004</v>
      </c>
      <c r="M4364" s="85">
        <v>7.22E-2</v>
      </c>
    </row>
    <row r="4365" spans="1:13">
      <c r="A4365" s="82" t="s">
        <v>145</v>
      </c>
      <c r="B4365" s="13" t="s">
        <v>75</v>
      </c>
      <c r="C4365" s="13" t="s">
        <v>3</v>
      </c>
      <c r="D4365" s="13">
        <v>2018</v>
      </c>
      <c r="E4365" s="13">
        <v>2018</v>
      </c>
      <c r="F4365" s="13" t="s">
        <v>244</v>
      </c>
      <c r="G4365" s="86">
        <v>120061</v>
      </c>
      <c r="H4365" s="86">
        <v>263086</v>
      </c>
      <c r="I4365" s="84"/>
      <c r="J4365" s="85">
        <v>0.99038461538461542</v>
      </c>
      <c r="K4365" s="85">
        <v>0.90085312427945585</v>
      </c>
      <c r="L4365" s="85">
        <v>0.63600000000000001</v>
      </c>
      <c r="M4365" s="85">
        <v>4.5999999999999999E-2</v>
      </c>
    </row>
    <row r="4366" spans="1:13">
      <c r="A4366" s="82" t="s">
        <v>146</v>
      </c>
      <c r="B4366" s="13" t="s">
        <v>74</v>
      </c>
      <c r="C4366" s="13" t="s">
        <v>3</v>
      </c>
      <c r="D4366" s="13">
        <v>2018</v>
      </c>
      <c r="E4366" s="13">
        <v>2018</v>
      </c>
      <c r="F4366" s="13" t="s">
        <v>244</v>
      </c>
      <c r="G4366" s="86">
        <v>96362</v>
      </c>
      <c r="H4366" s="86">
        <v>200821</v>
      </c>
      <c r="I4366" s="84"/>
      <c r="J4366" s="85">
        <v>0.99390243902439024</v>
      </c>
      <c r="K4366" s="85">
        <v>0.90947148090005236</v>
      </c>
      <c r="L4366" s="85">
        <v>0.66700000000000004</v>
      </c>
      <c r="M4366" s="85">
        <v>6.9000000000000006E-2</v>
      </c>
    </row>
    <row r="4367" spans="1:13">
      <c r="A4367" s="82" t="s">
        <v>147</v>
      </c>
      <c r="B4367" s="13" t="s">
        <v>75</v>
      </c>
      <c r="C4367" s="13" t="s">
        <v>3</v>
      </c>
      <c r="D4367" s="13">
        <v>2018</v>
      </c>
      <c r="E4367" s="13">
        <v>2018</v>
      </c>
      <c r="F4367" s="13" t="s">
        <v>244</v>
      </c>
      <c r="G4367" s="86">
        <v>2127</v>
      </c>
      <c r="H4367" s="86">
        <v>4659</v>
      </c>
      <c r="I4367" s="84"/>
      <c r="J4367" s="85">
        <v>0.94308943089430897</v>
      </c>
      <c r="K4367" s="85">
        <v>0.9</v>
      </c>
      <c r="L4367" s="85">
        <v>0.54500000000000004</v>
      </c>
      <c r="M4367" s="85">
        <v>7.22E-2</v>
      </c>
    </row>
    <row r="4368" spans="1:13">
      <c r="A4368" s="82" t="s">
        <v>148</v>
      </c>
      <c r="B4368" s="13" t="s">
        <v>75</v>
      </c>
      <c r="C4368" s="13" t="s">
        <v>3</v>
      </c>
      <c r="D4368" s="13">
        <v>2018</v>
      </c>
      <c r="E4368" s="13">
        <v>2018</v>
      </c>
      <c r="F4368" s="13" t="s">
        <v>244</v>
      </c>
      <c r="G4368" s="86">
        <v>161011</v>
      </c>
      <c r="H4368" s="86">
        <v>348552</v>
      </c>
      <c r="I4368" s="84"/>
      <c r="J4368" s="85">
        <v>0.98870588235294121</v>
      </c>
      <c r="K4368" s="85">
        <v>0.88744372186093046</v>
      </c>
      <c r="L4368" s="85">
        <v>0.46200000000000002</v>
      </c>
      <c r="M4368" s="85">
        <v>4.19E-2</v>
      </c>
    </row>
    <row r="4369" spans="1:13">
      <c r="A4369" s="82" t="s">
        <v>149</v>
      </c>
      <c r="B4369" s="13" t="s">
        <v>74</v>
      </c>
      <c r="C4369" s="13" t="s">
        <v>3</v>
      </c>
      <c r="D4369" s="13">
        <v>2018</v>
      </c>
      <c r="E4369" s="13">
        <v>2018</v>
      </c>
      <c r="F4369" s="13" t="s">
        <v>244</v>
      </c>
      <c r="G4369" s="86">
        <v>132859</v>
      </c>
      <c r="H4369" s="86">
        <v>262987</v>
      </c>
      <c r="I4369" s="84"/>
      <c r="J4369" s="85">
        <v>0.97724550898203588</v>
      </c>
      <c r="K4369" s="85">
        <v>0.96171874999999996</v>
      </c>
      <c r="L4369" s="85">
        <v>0.55000000000000004</v>
      </c>
      <c r="M4369" s="85">
        <v>1.21E-2</v>
      </c>
    </row>
    <row r="4370" spans="1:13">
      <c r="A4370" s="82" t="s">
        <v>150</v>
      </c>
      <c r="B4370" s="13" t="s">
        <v>74</v>
      </c>
      <c r="C4370" s="13" t="s">
        <v>3</v>
      </c>
      <c r="D4370" s="13">
        <v>2018</v>
      </c>
      <c r="E4370" s="13">
        <v>2018</v>
      </c>
      <c r="F4370" s="13" t="s">
        <v>244</v>
      </c>
      <c r="G4370" s="86">
        <v>33498</v>
      </c>
      <c r="H4370" s="86">
        <v>49803</v>
      </c>
      <c r="I4370" s="84"/>
      <c r="J4370" s="85">
        <v>0.97081306462821404</v>
      </c>
      <c r="K4370" s="85">
        <v>0.66864784546805345</v>
      </c>
      <c r="L4370" s="85">
        <v>0.33300000000000002</v>
      </c>
      <c r="M4370" s="85">
        <v>8.43E-2</v>
      </c>
    </row>
    <row r="4371" spans="1:13">
      <c r="A4371" s="82" t="s">
        <v>151</v>
      </c>
      <c r="B4371" s="13" t="s">
        <v>75</v>
      </c>
      <c r="C4371" s="13" t="s">
        <v>3</v>
      </c>
      <c r="D4371" s="13">
        <v>2018</v>
      </c>
      <c r="E4371" s="13">
        <v>2018</v>
      </c>
      <c r="F4371" s="13" t="s">
        <v>244</v>
      </c>
      <c r="G4371" s="86">
        <v>46664</v>
      </c>
      <c r="H4371" s="86">
        <v>102602</v>
      </c>
      <c r="I4371" s="84"/>
      <c r="J4371" s="85">
        <v>0.98107714701601167</v>
      </c>
      <c r="K4371" s="85">
        <v>0.90444930707512761</v>
      </c>
      <c r="L4371" s="85">
        <v>0.6</v>
      </c>
      <c r="M4371" s="85">
        <v>1.8499999999999999E-2</v>
      </c>
    </row>
    <row r="4372" spans="1:13">
      <c r="A4372" s="82" t="s">
        <v>152</v>
      </c>
      <c r="B4372" s="13" t="s">
        <v>74</v>
      </c>
      <c r="C4372" s="13" t="s">
        <v>3</v>
      </c>
      <c r="D4372" s="13">
        <v>2018</v>
      </c>
      <c r="E4372" s="13">
        <v>2018</v>
      </c>
      <c r="F4372" s="13" t="s">
        <v>244</v>
      </c>
      <c r="G4372" s="86">
        <v>9469</v>
      </c>
      <c r="H4372" s="86">
        <v>16415</v>
      </c>
      <c r="I4372" s="84"/>
      <c r="J4372" s="85">
        <v>0.96008869179600886</v>
      </c>
      <c r="K4372" s="85">
        <v>0.95406360424028269</v>
      </c>
      <c r="L4372" s="85">
        <v>0.54500000000000004</v>
      </c>
      <c r="M4372" s="85">
        <v>7.22E-2</v>
      </c>
    </row>
    <row r="4373" spans="1:13">
      <c r="A4373" s="82" t="s">
        <v>153</v>
      </c>
      <c r="B4373" s="13" t="s">
        <v>74</v>
      </c>
      <c r="C4373" s="13" t="s">
        <v>3</v>
      </c>
      <c r="D4373" s="13">
        <v>2018</v>
      </c>
      <c r="E4373" s="13">
        <v>2018</v>
      </c>
      <c r="F4373" s="13" t="s">
        <v>244</v>
      </c>
      <c r="G4373" s="86">
        <v>13072</v>
      </c>
      <c r="H4373" s="86">
        <v>24923</v>
      </c>
      <c r="I4373" s="84"/>
      <c r="J4373" s="85">
        <v>0.97588126159554733</v>
      </c>
      <c r="K4373" s="85">
        <v>0.9353932584269663</v>
      </c>
      <c r="L4373" s="85">
        <v>0.54500000000000004</v>
      </c>
      <c r="M4373" s="85">
        <v>7.22E-2</v>
      </c>
    </row>
    <row r="4374" spans="1:13">
      <c r="A4374" s="82" t="s">
        <v>154</v>
      </c>
      <c r="B4374" s="13" t="s">
        <v>74</v>
      </c>
      <c r="C4374" s="13" t="s">
        <v>3</v>
      </c>
      <c r="D4374" s="13">
        <v>2018</v>
      </c>
      <c r="E4374" s="13">
        <v>2018</v>
      </c>
      <c r="F4374" s="13" t="s">
        <v>244</v>
      </c>
      <c r="G4374" s="86">
        <v>19890</v>
      </c>
      <c r="H4374" s="86">
        <v>39123</v>
      </c>
      <c r="I4374" s="84"/>
      <c r="J4374" s="85">
        <v>0.81601731601731609</v>
      </c>
      <c r="K4374" s="85">
        <v>0.89189189189189189</v>
      </c>
      <c r="L4374" s="85">
        <v>0.54500000000000004</v>
      </c>
      <c r="M4374" s="85">
        <v>7.22E-2</v>
      </c>
    </row>
    <row r="4375" spans="1:13">
      <c r="A4375" s="82" t="s">
        <v>155</v>
      </c>
      <c r="B4375" s="13" t="s">
        <v>74</v>
      </c>
      <c r="C4375" s="13" t="s">
        <v>3</v>
      </c>
      <c r="D4375" s="13">
        <v>2018</v>
      </c>
      <c r="E4375" s="13">
        <v>2018</v>
      </c>
      <c r="F4375" s="13" t="s">
        <v>244</v>
      </c>
      <c r="G4375" s="86">
        <v>45365</v>
      </c>
      <c r="H4375" s="86">
        <v>87007</v>
      </c>
      <c r="I4375" s="84"/>
      <c r="J4375" s="85">
        <v>0.99261538461538457</v>
      </c>
      <c r="K4375" s="85">
        <v>0.97373358348968109</v>
      </c>
      <c r="L4375" s="85">
        <v>0.6</v>
      </c>
      <c r="M4375" s="85">
        <v>5.1499999999999997E-2</v>
      </c>
    </row>
    <row r="4376" spans="1:13">
      <c r="A4376" s="82" t="s">
        <v>156</v>
      </c>
      <c r="B4376" s="13" t="s">
        <v>74</v>
      </c>
      <c r="C4376" s="13" t="s">
        <v>3</v>
      </c>
      <c r="D4376" s="13">
        <v>2018</v>
      </c>
      <c r="E4376" s="13">
        <v>2018</v>
      </c>
      <c r="F4376" s="13" t="s">
        <v>244</v>
      </c>
      <c r="G4376" s="86">
        <v>14583</v>
      </c>
      <c r="H4376" s="86">
        <v>26016</v>
      </c>
      <c r="I4376" s="84"/>
      <c r="J4376" s="85">
        <v>0.96562032884902838</v>
      </c>
      <c r="K4376" s="85">
        <v>0.96539792387543255</v>
      </c>
      <c r="L4376" s="85">
        <v>0.54500000000000004</v>
      </c>
      <c r="M4376" s="85">
        <v>7.22E-2</v>
      </c>
    </row>
    <row r="4377" spans="1:13">
      <c r="A4377" s="82" t="s">
        <v>157</v>
      </c>
      <c r="B4377" s="13" t="s">
        <v>75</v>
      </c>
      <c r="C4377" s="13" t="s">
        <v>3</v>
      </c>
      <c r="D4377" s="13">
        <v>2018</v>
      </c>
      <c r="E4377" s="13">
        <v>2018</v>
      </c>
      <c r="F4377" s="13" t="s">
        <v>244</v>
      </c>
      <c r="G4377" s="86">
        <v>12367</v>
      </c>
      <c r="H4377" s="86">
        <v>23062</v>
      </c>
      <c r="I4377" s="84"/>
      <c r="J4377" s="85">
        <v>0.93834586466165415</v>
      </c>
      <c r="K4377" s="85">
        <v>0.95029821073558651</v>
      </c>
      <c r="L4377" s="85">
        <v>0.54500000000000004</v>
      </c>
      <c r="M4377" s="85">
        <v>7.22E-2</v>
      </c>
    </row>
    <row r="4378" spans="1:13">
      <c r="A4378" s="82" t="s">
        <v>158</v>
      </c>
      <c r="B4378" s="13" t="s">
        <v>75</v>
      </c>
      <c r="C4378" s="13" t="s">
        <v>3</v>
      </c>
      <c r="D4378" s="13">
        <v>2018</v>
      </c>
      <c r="E4378" s="13">
        <v>2018</v>
      </c>
      <c r="F4378" s="13" t="s">
        <v>244</v>
      </c>
      <c r="G4378" s="86">
        <v>153</v>
      </c>
      <c r="H4378" s="86">
        <v>259</v>
      </c>
      <c r="I4378" s="84"/>
      <c r="J4378" s="85">
        <v>1</v>
      </c>
      <c r="K4378" s="85">
        <v>1</v>
      </c>
      <c r="L4378" s="85">
        <v>0.54500000000000004</v>
      </c>
      <c r="M4378" s="85">
        <v>7.22E-2</v>
      </c>
    </row>
    <row r="4379" spans="1:13">
      <c r="A4379" s="82" t="s">
        <v>159</v>
      </c>
      <c r="B4379" s="13" t="s">
        <v>75</v>
      </c>
      <c r="C4379" s="13" t="s">
        <v>3</v>
      </c>
      <c r="D4379" s="13">
        <v>2018</v>
      </c>
      <c r="E4379" s="13">
        <v>2018</v>
      </c>
      <c r="F4379" s="13" t="s">
        <v>244</v>
      </c>
      <c r="G4379" s="86">
        <v>3127</v>
      </c>
      <c r="H4379" s="86">
        <v>6419</v>
      </c>
      <c r="I4379" s="84"/>
      <c r="J4379" s="85">
        <v>0.93121693121693117</v>
      </c>
      <c r="K4379" s="85">
        <v>0.88524590163934425</v>
      </c>
      <c r="L4379" s="85">
        <v>0.54500000000000004</v>
      </c>
      <c r="M4379" s="85">
        <v>7.22E-2</v>
      </c>
    </row>
    <row r="4380" spans="1:13">
      <c r="A4380" s="82" t="s">
        <v>160</v>
      </c>
      <c r="B4380" s="13" t="s">
        <v>74</v>
      </c>
      <c r="C4380" s="13" t="s">
        <v>3</v>
      </c>
      <c r="D4380" s="13">
        <v>2018</v>
      </c>
      <c r="E4380" s="13">
        <v>2018</v>
      </c>
      <c r="F4380" s="13" t="s">
        <v>244</v>
      </c>
      <c r="G4380" s="86">
        <v>20761</v>
      </c>
      <c r="H4380" s="86">
        <v>38145</v>
      </c>
      <c r="I4380" s="84"/>
      <c r="J4380" s="85">
        <v>0.9719626168224299</v>
      </c>
      <c r="K4380" s="85">
        <v>0.95833333333333337</v>
      </c>
      <c r="L4380" s="85">
        <v>0</v>
      </c>
      <c r="M4380" s="85">
        <v>4.58E-2</v>
      </c>
    </row>
    <row r="4381" spans="1:13">
      <c r="A4381" s="82" t="s">
        <v>161</v>
      </c>
      <c r="B4381" s="13" t="s">
        <v>74</v>
      </c>
      <c r="C4381" s="13" t="s">
        <v>3</v>
      </c>
      <c r="D4381" s="13">
        <v>2018</v>
      </c>
      <c r="E4381" s="13">
        <v>2018</v>
      </c>
      <c r="F4381" s="13" t="s">
        <v>244</v>
      </c>
      <c r="G4381" s="86">
        <v>16778</v>
      </c>
      <c r="H4381" s="86">
        <v>29264</v>
      </c>
      <c r="I4381" s="84"/>
      <c r="J4381" s="85">
        <v>0.9401408450704225</v>
      </c>
      <c r="K4381" s="85">
        <v>0.5461538461538461</v>
      </c>
      <c r="L4381" s="85">
        <v>0.54500000000000004</v>
      </c>
      <c r="M4381" s="85">
        <v>7.22E-2</v>
      </c>
    </row>
    <row r="4382" spans="1:13">
      <c r="A4382" s="82" t="s">
        <v>162</v>
      </c>
      <c r="B4382" s="13" t="s">
        <v>75</v>
      </c>
      <c r="C4382" s="13" t="s">
        <v>3</v>
      </c>
      <c r="D4382" s="13">
        <v>2018</v>
      </c>
      <c r="E4382" s="13">
        <v>2018</v>
      </c>
      <c r="F4382" s="13" t="s">
        <v>244</v>
      </c>
      <c r="G4382" s="86">
        <v>38318</v>
      </c>
      <c r="H4382" s="86">
        <v>80036</v>
      </c>
      <c r="I4382" s="84"/>
      <c r="J4382" s="85">
        <v>0.97318007662835249</v>
      </c>
      <c r="K4382" s="85">
        <v>0.9395562356541699</v>
      </c>
      <c r="L4382" s="85">
        <v>0.5</v>
      </c>
      <c r="M4382" s="85">
        <v>5.8400000000000001E-2</v>
      </c>
    </row>
    <row r="4383" spans="1:13">
      <c r="A4383" s="82" t="s">
        <v>163</v>
      </c>
      <c r="B4383" s="13" t="s">
        <v>75</v>
      </c>
      <c r="C4383" s="13" t="s">
        <v>3</v>
      </c>
      <c r="D4383" s="13">
        <v>2018</v>
      </c>
      <c r="E4383" s="13">
        <v>2018</v>
      </c>
      <c r="F4383" s="13" t="s">
        <v>244</v>
      </c>
      <c r="G4383" s="86">
        <v>5374</v>
      </c>
      <c r="H4383" s="86">
        <v>12262</v>
      </c>
      <c r="I4383" s="84"/>
      <c r="J4383" s="85">
        <v>0.98207885304659504</v>
      </c>
      <c r="K4383" s="85">
        <v>0.94690265486725667</v>
      </c>
      <c r="L4383" s="85">
        <v>0.54500000000000004</v>
      </c>
      <c r="M4383" s="85">
        <v>7.22E-2</v>
      </c>
    </row>
    <row r="4384" spans="1:13">
      <c r="A4384" s="82" t="s">
        <v>164</v>
      </c>
      <c r="B4384" s="13" t="s">
        <v>75</v>
      </c>
      <c r="C4384" s="13" t="s">
        <v>3</v>
      </c>
      <c r="D4384" s="13">
        <v>2018</v>
      </c>
      <c r="E4384" s="13">
        <v>2018</v>
      </c>
      <c r="F4384" s="13" t="s">
        <v>244</v>
      </c>
      <c r="G4384" s="86">
        <v>4184</v>
      </c>
      <c r="H4384" s="86">
        <v>8982</v>
      </c>
      <c r="I4384" s="84"/>
      <c r="J4384" s="85">
        <v>0.92405063291139244</v>
      </c>
      <c r="K4384" s="85">
        <v>0.94565217391304346</v>
      </c>
      <c r="L4384" s="85">
        <v>0.54500000000000004</v>
      </c>
      <c r="M4384" s="85">
        <v>7.22E-2</v>
      </c>
    </row>
    <row r="4385" spans="1:13">
      <c r="A4385" s="82" t="s">
        <v>165</v>
      </c>
      <c r="B4385" s="13" t="s">
        <v>75</v>
      </c>
      <c r="C4385" s="13" t="s">
        <v>3</v>
      </c>
      <c r="D4385" s="13">
        <v>2018</v>
      </c>
      <c r="E4385" s="13">
        <v>2018</v>
      </c>
      <c r="F4385" s="13" t="s">
        <v>244</v>
      </c>
      <c r="G4385" s="86">
        <v>990</v>
      </c>
      <c r="H4385" s="86">
        <v>1673</v>
      </c>
      <c r="I4385" s="84"/>
      <c r="J4385" s="85">
        <v>0.9137931034482758</v>
      </c>
      <c r="K4385" s="85">
        <v>0.86</v>
      </c>
      <c r="L4385" s="85">
        <v>0.54500000000000004</v>
      </c>
      <c r="M4385" s="85">
        <v>7.22E-2</v>
      </c>
    </row>
    <row r="4386" spans="1:13">
      <c r="A4386" s="82" t="s">
        <v>166</v>
      </c>
      <c r="B4386" s="13" t="s">
        <v>74</v>
      </c>
      <c r="C4386" s="13" t="s">
        <v>3</v>
      </c>
      <c r="D4386" s="13">
        <v>2018</v>
      </c>
      <c r="E4386" s="13">
        <v>2018</v>
      </c>
      <c r="F4386" s="13" t="s">
        <v>244</v>
      </c>
      <c r="G4386" s="86">
        <v>51376</v>
      </c>
      <c r="H4386" s="86">
        <v>117240</v>
      </c>
      <c r="I4386" s="84"/>
      <c r="J4386" s="85">
        <v>0.98858146684233639</v>
      </c>
      <c r="K4386" s="85">
        <v>0.78510028653295127</v>
      </c>
      <c r="L4386" s="85">
        <v>0.2</v>
      </c>
      <c r="M4386" s="85">
        <v>3.3599999999999998E-2</v>
      </c>
    </row>
    <row r="4387" spans="1:13">
      <c r="A4387" s="82" t="s">
        <v>167</v>
      </c>
      <c r="B4387" s="13" t="s">
        <v>75</v>
      </c>
      <c r="C4387" s="13" t="s">
        <v>3</v>
      </c>
      <c r="D4387" s="13">
        <v>2018</v>
      </c>
      <c r="E4387" s="13">
        <v>2018</v>
      </c>
      <c r="F4387" s="13" t="s">
        <v>244</v>
      </c>
      <c r="G4387" s="86">
        <v>2679</v>
      </c>
      <c r="H4387" s="86">
        <v>4702</v>
      </c>
      <c r="I4387" s="84"/>
      <c r="J4387" s="85">
        <v>0.97315436241610742</v>
      </c>
      <c r="K4387" s="85">
        <v>0.9553571428571429</v>
      </c>
      <c r="L4387" s="85">
        <v>0.54500000000000004</v>
      </c>
      <c r="M4387" s="85">
        <v>7.22E-2</v>
      </c>
    </row>
    <row r="4388" spans="1:13">
      <c r="A4388" s="82" t="s">
        <v>168</v>
      </c>
      <c r="B4388" s="13" t="s">
        <v>74</v>
      </c>
      <c r="C4388" s="13" t="s">
        <v>3</v>
      </c>
      <c r="D4388" s="13">
        <v>2018</v>
      </c>
      <c r="E4388" s="13">
        <v>2018</v>
      </c>
      <c r="F4388" s="13" t="s">
        <v>244</v>
      </c>
      <c r="G4388" s="86">
        <v>34548</v>
      </c>
      <c r="H4388" s="86">
        <v>67471</v>
      </c>
      <c r="I4388" s="84"/>
      <c r="J4388" s="85">
        <v>0.98361650485436891</v>
      </c>
      <c r="K4388" s="85">
        <v>0.97121535181236673</v>
      </c>
      <c r="L4388" s="85">
        <v>0</v>
      </c>
      <c r="M4388" s="85">
        <v>6.6500000000000004E-2</v>
      </c>
    </row>
    <row r="4389" spans="1:13">
      <c r="A4389" s="82" t="s">
        <v>169</v>
      </c>
      <c r="B4389" s="13" t="s">
        <v>74</v>
      </c>
      <c r="C4389" s="13" t="s">
        <v>3</v>
      </c>
      <c r="D4389" s="13">
        <v>2018</v>
      </c>
      <c r="E4389" s="13">
        <v>2018</v>
      </c>
      <c r="F4389" s="13" t="s">
        <v>244</v>
      </c>
      <c r="G4389" s="86">
        <v>10145</v>
      </c>
      <c r="H4389" s="86">
        <v>18544</v>
      </c>
      <c r="I4389" s="84"/>
      <c r="J4389" s="85">
        <v>0.85263157894736841</v>
      </c>
      <c r="K4389" s="85">
        <v>0.90821256038647347</v>
      </c>
      <c r="L4389" s="85">
        <v>0.54500000000000004</v>
      </c>
      <c r="M4389" s="85">
        <v>7.22E-2</v>
      </c>
    </row>
    <row r="4390" spans="1:13">
      <c r="A4390" s="82" t="s">
        <v>170</v>
      </c>
      <c r="B4390" s="13" t="s">
        <v>75</v>
      </c>
      <c r="C4390" s="13" t="s">
        <v>3</v>
      </c>
      <c r="D4390" s="13">
        <v>2018</v>
      </c>
      <c r="E4390" s="13">
        <v>2018</v>
      </c>
      <c r="F4390" s="13" t="s">
        <v>244</v>
      </c>
      <c r="G4390" s="86">
        <v>6053</v>
      </c>
      <c r="H4390" s="86">
        <v>12884</v>
      </c>
      <c r="I4390" s="84"/>
      <c r="J4390" s="85">
        <v>0.98774509803921573</v>
      </c>
      <c r="K4390" s="85">
        <v>0.97222222222222221</v>
      </c>
      <c r="L4390" s="85">
        <v>0.54500000000000004</v>
      </c>
      <c r="M4390" s="85">
        <v>7.22E-2</v>
      </c>
    </row>
    <row r="4391" spans="1:13">
      <c r="A4391" s="48" t="s">
        <v>276</v>
      </c>
      <c r="B4391" s="13" t="s">
        <v>66</v>
      </c>
      <c r="C4391" s="13" t="s">
        <v>182</v>
      </c>
      <c r="D4391" s="13">
        <v>2018</v>
      </c>
      <c r="E4391" s="13">
        <v>2018</v>
      </c>
      <c r="F4391" s="13" t="s">
        <v>244</v>
      </c>
      <c r="G4391" s="110"/>
      <c r="H4391" s="110"/>
      <c r="I4391" s="110"/>
      <c r="J4391" s="111"/>
      <c r="K4391" s="111"/>
      <c r="L4391" s="25"/>
      <c r="M4391" s="25"/>
    </row>
    <row r="4392" spans="1:13">
      <c r="A4392" s="48" t="s">
        <v>171</v>
      </c>
      <c r="B4392" s="13" t="s">
        <v>66</v>
      </c>
      <c r="C4392" s="13" t="s">
        <v>182</v>
      </c>
      <c r="D4392" s="13">
        <v>2018</v>
      </c>
      <c r="E4392" s="13">
        <v>2018</v>
      </c>
      <c r="F4392" s="13" t="s">
        <v>244</v>
      </c>
      <c r="G4392" s="110">
        <v>1959612</v>
      </c>
      <c r="H4392" s="110">
        <v>4008084</v>
      </c>
      <c r="I4392" s="110"/>
      <c r="J4392" s="111">
        <v>0.98094222022572852</v>
      </c>
      <c r="K4392" s="111">
        <v>0.90998728960443709</v>
      </c>
      <c r="L4392" s="25">
        <v>0.64</v>
      </c>
      <c r="M4392" s="111">
        <v>6.3299999999999995E-2</v>
      </c>
    </row>
    <row r="4393" spans="1:13">
      <c r="A4393" s="48" t="s">
        <v>172</v>
      </c>
      <c r="B4393" s="13" t="s">
        <v>74</v>
      </c>
      <c r="C4393" s="13" t="s">
        <v>182</v>
      </c>
      <c r="D4393" s="13">
        <v>2018</v>
      </c>
      <c r="E4393" s="13">
        <v>2018</v>
      </c>
      <c r="F4393" s="13" t="s">
        <v>244</v>
      </c>
      <c r="G4393" s="110">
        <v>55019</v>
      </c>
      <c r="H4393" s="110">
        <v>103106</v>
      </c>
      <c r="I4393" s="110"/>
      <c r="J4393" s="111">
        <v>0.98415374241402565</v>
      </c>
      <c r="K4393" s="111">
        <v>0.970873786407767</v>
      </c>
      <c r="L4393" s="25">
        <v>0.88900000000000001</v>
      </c>
      <c r="M4393" s="111">
        <v>0.04</v>
      </c>
    </row>
    <row r="4394" spans="1:13">
      <c r="A4394" s="48" t="s">
        <v>173</v>
      </c>
      <c r="B4394" s="13" t="s">
        <v>75</v>
      </c>
      <c r="C4394" s="13" t="s">
        <v>182</v>
      </c>
      <c r="D4394" s="13">
        <v>2018</v>
      </c>
      <c r="E4394" s="13">
        <v>2018</v>
      </c>
      <c r="F4394" s="13" t="s">
        <v>244</v>
      </c>
      <c r="G4394" s="110">
        <v>79</v>
      </c>
      <c r="H4394" s="110">
        <v>141</v>
      </c>
      <c r="I4394" s="110"/>
      <c r="J4394" s="111">
        <v>1</v>
      </c>
      <c r="K4394" s="111">
        <v>0.66666666666666663</v>
      </c>
      <c r="L4394" s="25">
        <v>0.6</v>
      </c>
      <c r="M4394" s="111">
        <v>0.13</v>
      </c>
    </row>
    <row r="4395" spans="1:13">
      <c r="A4395" s="48" t="s">
        <v>174</v>
      </c>
      <c r="B4395" s="13" t="s">
        <v>75</v>
      </c>
      <c r="C4395" s="13" t="s">
        <v>182</v>
      </c>
      <c r="D4395" s="13">
        <v>2018</v>
      </c>
      <c r="E4395" s="13">
        <v>2018</v>
      </c>
      <c r="F4395" s="13" t="s">
        <v>244</v>
      </c>
      <c r="G4395" s="110">
        <v>1571</v>
      </c>
      <c r="H4395" s="110">
        <v>2838</v>
      </c>
      <c r="I4395" s="110"/>
      <c r="J4395" s="111">
        <v>0.98648648648648651</v>
      </c>
      <c r="K4395" s="111">
        <v>0.97959183673469385</v>
      </c>
      <c r="L4395" s="25">
        <v>0.6</v>
      </c>
      <c r="M4395" s="111">
        <v>0.13</v>
      </c>
    </row>
    <row r="4396" spans="1:13">
      <c r="A4396" s="48" t="s">
        <v>175</v>
      </c>
      <c r="B4396" s="13" t="s">
        <v>75</v>
      </c>
      <c r="C4396" s="13" t="s">
        <v>182</v>
      </c>
      <c r="D4396" s="13">
        <v>2018</v>
      </c>
      <c r="E4396" s="13">
        <v>2018</v>
      </c>
      <c r="F4396" s="13" t="s">
        <v>244</v>
      </c>
      <c r="G4396" s="110">
        <v>16903</v>
      </c>
      <c r="H4396" s="110">
        <v>30858</v>
      </c>
      <c r="I4396" s="110"/>
      <c r="J4396" s="111">
        <v>0.89900249376558605</v>
      </c>
      <c r="K4396" s="111">
        <v>0.97044334975369462</v>
      </c>
      <c r="L4396" s="25">
        <v>0.6</v>
      </c>
      <c r="M4396" s="111">
        <v>0.13</v>
      </c>
    </row>
    <row r="4397" spans="1:13">
      <c r="A4397" s="48" t="s">
        <v>176</v>
      </c>
      <c r="B4397" s="13" t="s">
        <v>75</v>
      </c>
      <c r="C4397" s="13" t="s">
        <v>182</v>
      </c>
      <c r="D4397" s="13">
        <v>2018</v>
      </c>
      <c r="E4397" s="13">
        <v>2018</v>
      </c>
      <c r="F4397" s="13" t="s">
        <v>244</v>
      </c>
      <c r="G4397" s="110">
        <v>2732</v>
      </c>
      <c r="H4397" s="110">
        <v>4961</v>
      </c>
      <c r="I4397" s="110"/>
      <c r="J4397" s="111">
        <v>0.97560975609756095</v>
      </c>
      <c r="K4397" s="111">
        <v>0.97333333333333338</v>
      </c>
      <c r="L4397" s="25">
        <v>0.6</v>
      </c>
      <c r="M4397" s="111">
        <v>0.13</v>
      </c>
    </row>
    <row r="4398" spans="1:13">
      <c r="A4398" s="48" t="s">
        <v>177</v>
      </c>
      <c r="B4398" s="13" t="s">
        <v>75</v>
      </c>
      <c r="C4398" s="13" t="s">
        <v>182</v>
      </c>
      <c r="D4398" s="13">
        <v>2018</v>
      </c>
      <c r="E4398" s="13">
        <v>2018</v>
      </c>
      <c r="F4398" s="13" t="s">
        <v>244</v>
      </c>
      <c r="G4398" s="110">
        <v>672</v>
      </c>
      <c r="H4398" s="110">
        <v>1475</v>
      </c>
      <c r="I4398" s="110"/>
      <c r="J4398" s="111">
        <v>0.94117647058823528</v>
      </c>
      <c r="K4398" s="111">
        <v>0.80952380952380953</v>
      </c>
      <c r="L4398" s="25">
        <v>0.6</v>
      </c>
      <c r="M4398" s="111">
        <v>0.13</v>
      </c>
    </row>
    <row r="4399" spans="1:13">
      <c r="A4399" s="48" t="s">
        <v>178</v>
      </c>
      <c r="B4399" s="13" t="s">
        <v>74</v>
      </c>
      <c r="C4399" s="13" t="s">
        <v>182</v>
      </c>
      <c r="D4399" s="13">
        <v>2018</v>
      </c>
      <c r="E4399" s="13">
        <v>2018</v>
      </c>
      <c r="F4399" s="13" t="s">
        <v>244</v>
      </c>
      <c r="G4399" s="110">
        <v>30879</v>
      </c>
      <c r="H4399" s="110">
        <v>61557</v>
      </c>
      <c r="I4399" s="110"/>
      <c r="J4399" s="111">
        <v>0.97599164926931103</v>
      </c>
      <c r="K4399" s="111">
        <v>0.97228144989339016</v>
      </c>
      <c r="L4399" s="25">
        <v>0.8</v>
      </c>
      <c r="M4399" s="111">
        <v>3.3000000000000002E-2</v>
      </c>
    </row>
    <row r="4400" spans="1:13">
      <c r="A4400" s="48" t="s">
        <v>179</v>
      </c>
      <c r="B4400" s="13" t="s">
        <v>75</v>
      </c>
      <c r="C4400" s="13" t="s">
        <v>182</v>
      </c>
      <c r="D4400" s="13">
        <v>2018</v>
      </c>
      <c r="E4400" s="13">
        <v>2018</v>
      </c>
      <c r="F4400" s="13" t="s">
        <v>244</v>
      </c>
      <c r="G4400" s="110">
        <v>2571</v>
      </c>
      <c r="H4400" s="110">
        <v>5134</v>
      </c>
      <c r="I4400" s="110"/>
      <c r="J4400" s="111">
        <v>1</v>
      </c>
      <c r="K4400" s="111">
        <v>0.91578947368421049</v>
      </c>
      <c r="L4400" s="25">
        <v>0.6</v>
      </c>
      <c r="M4400" s="111">
        <v>0.13</v>
      </c>
    </row>
    <row r="4401" spans="1:13">
      <c r="A4401" s="48" t="s">
        <v>180</v>
      </c>
      <c r="B4401" s="13" t="s">
        <v>75</v>
      </c>
      <c r="C4401" s="13" t="s">
        <v>182</v>
      </c>
      <c r="D4401" s="13">
        <v>2018</v>
      </c>
      <c r="E4401" s="13">
        <v>2018</v>
      </c>
      <c r="F4401" s="13" t="s">
        <v>244</v>
      </c>
      <c r="G4401" s="110">
        <v>6459</v>
      </c>
      <c r="H4401" s="110">
        <v>11192</v>
      </c>
      <c r="I4401" s="110"/>
      <c r="J4401" s="111">
        <v>0.97435897435897434</v>
      </c>
      <c r="K4401" s="111">
        <v>1</v>
      </c>
      <c r="L4401" s="25">
        <v>0.6</v>
      </c>
      <c r="M4401" s="111">
        <v>0.13</v>
      </c>
    </row>
    <row r="4402" spans="1:13">
      <c r="A4402" s="82" t="s">
        <v>122</v>
      </c>
      <c r="B4402" s="13" t="s">
        <v>74</v>
      </c>
      <c r="C4402" s="13" t="s">
        <v>182</v>
      </c>
      <c r="D4402" s="13">
        <v>2018</v>
      </c>
      <c r="E4402" s="13">
        <v>2018</v>
      </c>
      <c r="F4402" s="13" t="s">
        <v>244</v>
      </c>
      <c r="G4402" s="110">
        <v>89727</v>
      </c>
      <c r="H4402" s="110">
        <v>205940</v>
      </c>
      <c r="I4402" s="110"/>
      <c r="J4402" s="111">
        <v>0.93538913362701903</v>
      </c>
      <c r="K4402" s="111">
        <v>0.64233576642335766</v>
      </c>
      <c r="L4402" s="25">
        <v>0.53300000000000003</v>
      </c>
      <c r="M4402" s="111">
        <v>5.9200000000000003E-2</v>
      </c>
    </row>
    <row r="4403" spans="1:13">
      <c r="A4403" s="82" t="s">
        <v>123</v>
      </c>
      <c r="B4403" s="13" t="s">
        <v>75</v>
      </c>
      <c r="C4403" s="13" t="s">
        <v>182</v>
      </c>
      <c r="D4403" s="13">
        <v>2018</v>
      </c>
      <c r="E4403" s="13">
        <v>2018</v>
      </c>
      <c r="F4403" s="13" t="s">
        <v>244</v>
      </c>
      <c r="G4403" s="110">
        <v>1487</v>
      </c>
      <c r="H4403" s="110">
        <v>3411</v>
      </c>
      <c r="I4403" s="110"/>
      <c r="J4403" s="111">
        <v>0.98550724637681164</v>
      </c>
      <c r="K4403" s="111">
        <v>0.95121951219512191</v>
      </c>
      <c r="L4403" s="25">
        <v>0.6</v>
      </c>
      <c r="M4403" s="111">
        <v>0.13</v>
      </c>
    </row>
    <row r="4404" spans="1:13">
      <c r="A4404" s="82" t="s">
        <v>124</v>
      </c>
      <c r="B4404" s="13" t="s">
        <v>75</v>
      </c>
      <c r="C4404" s="13" t="s">
        <v>182</v>
      </c>
      <c r="D4404" s="13">
        <v>2018</v>
      </c>
      <c r="E4404" s="13">
        <v>2018</v>
      </c>
      <c r="F4404" s="13" t="s">
        <v>244</v>
      </c>
      <c r="G4404" s="110">
        <v>11801</v>
      </c>
      <c r="H4404" s="110">
        <v>19743</v>
      </c>
      <c r="I4404" s="110"/>
      <c r="J4404" s="111">
        <v>0.9765625</v>
      </c>
      <c r="K4404" s="111">
        <v>0.9703504043126685</v>
      </c>
      <c r="L4404" s="25">
        <v>0.6</v>
      </c>
      <c r="M4404" s="111">
        <v>0.13</v>
      </c>
    </row>
    <row r="4405" spans="1:13">
      <c r="A4405" s="82" t="s">
        <v>125</v>
      </c>
      <c r="B4405" s="13" t="s">
        <v>75</v>
      </c>
      <c r="C4405" s="13" t="s">
        <v>182</v>
      </c>
      <c r="D4405" s="13">
        <v>2018</v>
      </c>
      <c r="E4405" s="13">
        <v>2018</v>
      </c>
      <c r="F4405" s="13" t="s">
        <v>244</v>
      </c>
      <c r="G4405" s="110">
        <v>16932</v>
      </c>
      <c r="H4405" s="110">
        <v>40404</v>
      </c>
      <c r="I4405" s="110"/>
      <c r="J4405" s="111">
        <v>0.99039999999999995</v>
      </c>
      <c r="K4405" s="111">
        <v>0.92225201072386054</v>
      </c>
      <c r="L4405" s="25">
        <v>0.6</v>
      </c>
      <c r="M4405" s="111">
        <v>0.13</v>
      </c>
    </row>
    <row r="4406" spans="1:13">
      <c r="A4406" s="82" t="s">
        <v>126</v>
      </c>
      <c r="B4406" s="13" t="s">
        <v>75</v>
      </c>
      <c r="C4406" s="13" t="s">
        <v>182</v>
      </c>
      <c r="D4406" s="13">
        <v>2018</v>
      </c>
      <c r="E4406" s="13">
        <v>2018</v>
      </c>
      <c r="F4406" s="13" t="s">
        <v>244</v>
      </c>
      <c r="G4406" s="110">
        <v>1042</v>
      </c>
      <c r="H4406" s="110">
        <v>1996</v>
      </c>
      <c r="I4406" s="110"/>
      <c r="J4406" s="111">
        <v>1</v>
      </c>
      <c r="K4406" s="111">
        <v>0.94444444444444442</v>
      </c>
      <c r="L4406" s="25">
        <v>0.6</v>
      </c>
      <c r="M4406" s="111">
        <v>0.13</v>
      </c>
    </row>
    <row r="4407" spans="1:13">
      <c r="A4407" s="82" t="s">
        <v>127</v>
      </c>
      <c r="B4407" s="13" t="s">
        <v>75</v>
      </c>
      <c r="C4407" s="13" t="s">
        <v>182</v>
      </c>
      <c r="D4407" s="13">
        <v>2018</v>
      </c>
      <c r="E4407" s="13">
        <v>2018</v>
      </c>
      <c r="F4407" s="13" t="s">
        <v>244</v>
      </c>
      <c r="G4407" s="110">
        <v>67900</v>
      </c>
      <c r="H4407" s="110">
        <v>156899</v>
      </c>
      <c r="I4407" s="110"/>
      <c r="J4407" s="111">
        <v>0.98148148148148151</v>
      </c>
      <c r="K4407" s="111">
        <v>0.92317939609236233</v>
      </c>
      <c r="L4407" s="25">
        <v>0.5</v>
      </c>
      <c r="M4407" s="111">
        <v>2.07E-2</v>
      </c>
    </row>
    <row r="4408" spans="1:13">
      <c r="A4408" s="82" t="s">
        <v>128</v>
      </c>
      <c r="B4408" s="13" t="s">
        <v>75</v>
      </c>
      <c r="C4408" s="13" t="s">
        <v>182</v>
      </c>
      <c r="D4408" s="13">
        <v>2018</v>
      </c>
      <c r="E4408" s="13">
        <v>2018</v>
      </c>
      <c r="F4408" s="13" t="s">
        <v>244</v>
      </c>
      <c r="G4408" s="110">
        <v>10635</v>
      </c>
      <c r="H4408" s="110">
        <v>23910</v>
      </c>
      <c r="I4408" s="110"/>
      <c r="J4408" s="111">
        <v>1</v>
      </c>
      <c r="K4408" s="111">
        <v>0.96242774566473988</v>
      </c>
      <c r="L4408" s="25">
        <v>0.6</v>
      </c>
      <c r="M4408" s="111">
        <v>0.13</v>
      </c>
    </row>
    <row r="4409" spans="1:13">
      <c r="A4409" s="82" t="s">
        <v>129</v>
      </c>
      <c r="B4409" s="13" t="s">
        <v>75</v>
      </c>
      <c r="C4409" s="13" t="s">
        <v>182</v>
      </c>
      <c r="D4409" s="13">
        <v>2018</v>
      </c>
      <c r="E4409" s="13">
        <v>2018</v>
      </c>
      <c r="F4409" s="13" t="s">
        <v>244</v>
      </c>
      <c r="G4409" s="110">
        <v>6303</v>
      </c>
      <c r="H4409" s="110">
        <v>11576</v>
      </c>
      <c r="I4409" s="110"/>
      <c r="J4409" s="111">
        <v>0.94776119402985071</v>
      </c>
      <c r="K4409" s="111">
        <v>0.91443850267379678</v>
      </c>
      <c r="L4409" s="25">
        <v>0.6</v>
      </c>
      <c r="M4409" s="111">
        <v>0.13</v>
      </c>
    </row>
    <row r="4410" spans="1:13">
      <c r="A4410" s="82" t="s">
        <v>130</v>
      </c>
      <c r="B4410" s="13" t="s">
        <v>75</v>
      </c>
      <c r="C4410" s="13" t="s">
        <v>182</v>
      </c>
      <c r="D4410" s="13">
        <v>2018</v>
      </c>
      <c r="E4410" s="13">
        <v>2018</v>
      </c>
      <c r="F4410" s="13" t="s">
        <v>244</v>
      </c>
      <c r="G4410" s="110">
        <v>1521</v>
      </c>
      <c r="H4410" s="110">
        <v>3025</v>
      </c>
      <c r="I4410" s="110"/>
      <c r="J4410" s="111">
        <v>0.94871794871794868</v>
      </c>
      <c r="K4410" s="111">
        <v>0.76271186440677963</v>
      </c>
      <c r="L4410" s="25">
        <v>0.6</v>
      </c>
      <c r="M4410" s="111">
        <v>0.13</v>
      </c>
    </row>
    <row r="4411" spans="1:13">
      <c r="A4411" s="82" t="s">
        <v>131</v>
      </c>
      <c r="B4411" s="13" t="s">
        <v>76</v>
      </c>
      <c r="C4411" s="13" t="s">
        <v>182</v>
      </c>
      <c r="D4411" s="13">
        <v>2018</v>
      </c>
      <c r="E4411" s="13">
        <v>2018</v>
      </c>
      <c r="F4411" s="13" t="s">
        <v>244</v>
      </c>
      <c r="G4411" s="110">
        <v>547867</v>
      </c>
      <c r="H4411" s="110">
        <v>1083101</v>
      </c>
      <c r="I4411" s="110"/>
      <c r="J4411" s="111">
        <v>0.99228791773778924</v>
      </c>
      <c r="K4411" s="111">
        <v>0.91552887424958829</v>
      </c>
      <c r="L4411" s="25">
        <v>0.76200000000000001</v>
      </c>
      <c r="M4411" s="111">
        <v>8.2500000000000004E-2</v>
      </c>
    </row>
    <row r="4412" spans="1:13">
      <c r="A4412" s="82" t="s">
        <v>132</v>
      </c>
      <c r="B4412" s="13" t="s">
        <v>75</v>
      </c>
      <c r="C4412" s="13" t="s">
        <v>182</v>
      </c>
      <c r="D4412" s="13">
        <v>2018</v>
      </c>
      <c r="E4412" s="13">
        <v>2018</v>
      </c>
      <c r="F4412" s="13" t="s">
        <v>244</v>
      </c>
      <c r="G4412" s="110">
        <v>11348</v>
      </c>
      <c r="H4412" s="110">
        <v>27455</v>
      </c>
      <c r="I4412" s="110"/>
      <c r="J4412" s="111">
        <v>0.99214659685863871</v>
      </c>
      <c r="K4412" s="111">
        <v>0.98734177215189878</v>
      </c>
      <c r="L4412" s="25">
        <v>0.6</v>
      </c>
      <c r="M4412" s="111">
        <v>0.13</v>
      </c>
    </row>
    <row r="4413" spans="1:13">
      <c r="A4413" s="82" t="s">
        <v>133</v>
      </c>
      <c r="B4413" s="13" t="s">
        <v>75</v>
      </c>
      <c r="C4413" s="13" t="s">
        <v>182</v>
      </c>
      <c r="D4413" s="13">
        <v>2018</v>
      </c>
      <c r="E4413" s="13">
        <v>2018</v>
      </c>
      <c r="F4413" s="13" t="s">
        <v>244</v>
      </c>
      <c r="G4413" s="110">
        <v>5987</v>
      </c>
      <c r="H4413" s="110">
        <v>9836</v>
      </c>
      <c r="I4413" s="110"/>
      <c r="J4413" s="111">
        <v>0.98566308243727596</v>
      </c>
      <c r="K4413" s="111">
        <v>0.92655367231638419</v>
      </c>
      <c r="L4413" s="25">
        <v>0.6</v>
      </c>
      <c r="M4413" s="111">
        <v>0.13</v>
      </c>
    </row>
    <row r="4414" spans="1:13">
      <c r="A4414" s="82" t="s">
        <v>134</v>
      </c>
      <c r="B4414" s="13" t="s">
        <v>75</v>
      </c>
      <c r="C4414" s="13" t="s">
        <v>182</v>
      </c>
      <c r="D4414" s="13">
        <v>2018</v>
      </c>
      <c r="E4414" s="13">
        <v>2018</v>
      </c>
      <c r="F4414" s="13" t="s">
        <v>244</v>
      </c>
      <c r="G4414" s="110">
        <v>1041</v>
      </c>
      <c r="H4414" s="110">
        <v>1930</v>
      </c>
      <c r="I4414" s="110"/>
      <c r="J4414" s="111">
        <v>0.94444444444444442</v>
      </c>
      <c r="K4414" s="111">
        <v>0.96</v>
      </c>
      <c r="L4414" s="25">
        <v>0.6</v>
      </c>
      <c r="M4414" s="111">
        <v>0.13</v>
      </c>
    </row>
    <row r="4415" spans="1:13">
      <c r="A4415" s="82" t="s">
        <v>135</v>
      </c>
      <c r="B4415" s="13" t="s">
        <v>75</v>
      </c>
      <c r="C4415" s="13" t="s">
        <v>182</v>
      </c>
      <c r="D4415" s="13">
        <v>2018</v>
      </c>
      <c r="E4415" s="13">
        <v>2018</v>
      </c>
      <c r="F4415" s="13" t="s">
        <v>244</v>
      </c>
      <c r="G4415" s="110">
        <v>6170</v>
      </c>
      <c r="H4415" s="110">
        <v>11424</v>
      </c>
      <c r="I4415" s="110"/>
      <c r="J4415" s="111">
        <v>0.92328767123287669</v>
      </c>
      <c r="K4415" s="111">
        <v>0.90036900369003692</v>
      </c>
      <c r="L4415" s="25">
        <v>0.6</v>
      </c>
      <c r="M4415" s="111">
        <v>0.13</v>
      </c>
    </row>
    <row r="4416" spans="1:13">
      <c r="A4416" s="82" t="s">
        <v>136</v>
      </c>
      <c r="B4416" s="13" t="s">
        <v>75</v>
      </c>
      <c r="C4416" s="13" t="s">
        <v>182</v>
      </c>
      <c r="D4416" s="13">
        <v>2018</v>
      </c>
      <c r="E4416" s="13">
        <v>2018</v>
      </c>
      <c r="F4416" s="13" t="s">
        <v>244</v>
      </c>
      <c r="G4416" s="110">
        <v>22977</v>
      </c>
      <c r="H4416" s="110">
        <v>52829</v>
      </c>
      <c r="I4416" s="110"/>
      <c r="J4416" s="111">
        <v>0.98982188295165396</v>
      </c>
      <c r="K4416" s="111">
        <v>0.96969696969696972</v>
      </c>
      <c r="L4416" s="25">
        <v>1</v>
      </c>
      <c r="M4416" s="111">
        <v>3.3799999999999997E-2</v>
      </c>
    </row>
    <row r="4417" spans="1:13">
      <c r="A4417" s="82" t="s">
        <v>137</v>
      </c>
      <c r="B4417" s="13" t="s">
        <v>75</v>
      </c>
      <c r="C4417" s="13" t="s">
        <v>182</v>
      </c>
      <c r="D4417" s="13">
        <v>2018</v>
      </c>
      <c r="E4417" s="13">
        <v>2018</v>
      </c>
      <c r="F4417" s="13" t="s">
        <v>244</v>
      </c>
      <c r="G4417" s="110">
        <v>595</v>
      </c>
      <c r="H4417" s="110">
        <v>1224</v>
      </c>
      <c r="I4417" s="110"/>
      <c r="J4417" s="111">
        <v>1</v>
      </c>
      <c r="K4417" s="111">
        <v>0.94736842105263153</v>
      </c>
      <c r="L4417" s="25">
        <v>0.6</v>
      </c>
      <c r="M4417" s="111">
        <v>0.13</v>
      </c>
    </row>
    <row r="4418" spans="1:13">
      <c r="A4418" s="82" t="s">
        <v>138</v>
      </c>
      <c r="B4418" s="13" t="s">
        <v>75</v>
      </c>
      <c r="C4418" s="13" t="s">
        <v>182</v>
      </c>
      <c r="D4418" s="13">
        <v>2018</v>
      </c>
      <c r="E4418" s="13">
        <v>2018</v>
      </c>
      <c r="F4418" s="13" t="s">
        <v>244</v>
      </c>
      <c r="G4418" s="110">
        <v>403</v>
      </c>
      <c r="H4418" s="110">
        <v>698</v>
      </c>
      <c r="I4418" s="110"/>
      <c r="J4418" s="111">
        <v>1</v>
      </c>
      <c r="K4418" s="111">
        <v>0.94117647058823528</v>
      </c>
      <c r="L4418" s="25">
        <v>0.6</v>
      </c>
      <c r="M4418" s="111">
        <v>0.13</v>
      </c>
    </row>
    <row r="4419" spans="1:13">
      <c r="A4419" s="82" t="s">
        <v>139</v>
      </c>
      <c r="B4419" s="13" t="s">
        <v>75</v>
      </c>
      <c r="C4419" s="13" t="s">
        <v>182</v>
      </c>
      <c r="D4419" s="13">
        <v>2018</v>
      </c>
      <c r="E4419" s="13">
        <v>2018</v>
      </c>
      <c r="F4419" s="13" t="s">
        <v>244</v>
      </c>
      <c r="G4419" s="110">
        <v>21349</v>
      </c>
      <c r="H4419" s="110">
        <v>47635</v>
      </c>
      <c r="I4419" s="110"/>
      <c r="J4419" s="111">
        <v>0.99575911789652249</v>
      </c>
      <c r="K4419" s="111">
        <v>0.93610223642172519</v>
      </c>
      <c r="L4419" s="25">
        <v>0.5</v>
      </c>
      <c r="M4419" s="111">
        <v>5.28E-2</v>
      </c>
    </row>
    <row r="4420" spans="1:13">
      <c r="A4420" s="82" t="s">
        <v>140</v>
      </c>
      <c r="B4420" s="13" t="s">
        <v>75</v>
      </c>
      <c r="C4420" s="13" t="s">
        <v>182</v>
      </c>
      <c r="D4420" s="13">
        <v>2018</v>
      </c>
      <c r="E4420" s="13">
        <v>2018</v>
      </c>
      <c r="F4420" s="13" t="s">
        <v>244</v>
      </c>
      <c r="G4420" s="110">
        <v>3052</v>
      </c>
      <c r="H4420" s="110">
        <v>6077</v>
      </c>
      <c r="I4420" s="110"/>
      <c r="J4420" s="111">
        <v>0.93865030674846628</v>
      </c>
      <c r="K4420" s="111">
        <v>0.89622641509433965</v>
      </c>
      <c r="L4420" s="25">
        <v>0.6</v>
      </c>
      <c r="M4420" s="111">
        <v>0.13</v>
      </c>
    </row>
    <row r="4421" spans="1:13">
      <c r="A4421" s="82" t="s">
        <v>141</v>
      </c>
      <c r="B4421" s="13" t="s">
        <v>75</v>
      </c>
      <c r="C4421" s="13" t="s">
        <v>182</v>
      </c>
      <c r="D4421" s="13">
        <v>2018</v>
      </c>
      <c r="E4421" s="13">
        <v>2018</v>
      </c>
      <c r="F4421" s="13" t="s">
        <v>244</v>
      </c>
      <c r="G4421" s="110">
        <v>3964</v>
      </c>
      <c r="H4421" s="110">
        <v>6748</v>
      </c>
      <c r="I4421" s="110"/>
      <c r="J4421" s="111">
        <v>0.77653631284916202</v>
      </c>
      <c r="K4421" s="111">
        <v>0.72916666666666663</v>
      </c>
      <c r="L4421" s="25">
        <v>0.6</v>
      </c>
      <c r="M4421" s="111">
        <v>0.13</v>
      </c>
    </row>
    <row r="4422" spans="1:13">
      <c r="A4422" s="82" t="s">
        <v>142</v>
      </c>
      <c r="B4422" s="13" t="s">
        <v>74</v>
      </c>
      <c r="C4422" s="13" t="s">
        <v>182</v>
      </c>
      <c r="D4422" s="13">
        <v>2018</v>
      </c>
      <c r="E4422" s="13">
        <v>2018</v>
      </c>
      <c r="F4422" s="13" t="s">
        <v>244</v>
      </c>
      <c r="G4422" s="110">
        <v>111321</v>
      </c>
      <c r="H4422" s="110">
        <v>224263</v>
      </c>
      <c r="I4422" s="110"/>
      <c r="J4422" s="111">
        <v>0.99197145405887599</v>
      </c>
      <c r="K4422" s="111">
        <v>0.99799196787148592</v>
      </c>
      <c r="L4422" s="25">
        <v>0.56299999999999994</v>
      </c>
      <c r="M4422" s="111">
        <v>8.7999999999999995E-2</v>
      </c>
    </row>
    <row r="4423" spans="1:13">
      <c r="A4423" s="82" t="s">
        <v>143</v>
      </c>
      <c r="B4423" s="13" t="s">
        <v>74</v>
      </c>
      <c r="C4423" s="13" t="s">
        <v>182</v>
      </c>
      <c r="D4423" s="13">
        <v>2018</v>
      </c>
      <c r="E4423" s="13">
        <v>2018</v>
      </c>
      <c r="F4423" s="13" t="s">
        <v>244</v>
      </c>
      <c r="G4423" s="110">
        <v>8387</v>
      </c>
      <c r="H4423" s="110">
        <v>15593</v>
      </c>
      <c r="I4423" s="110"/>
      <c r="J4423" s="111">
        <v>1</v>
      </c>
      <c r="K4423" s="111">
        <v>0.8867924528301887</v>
      </c>
      <c r="L4423" s="25">
        <v>0.6</v>
      </c>
      <c r="M4423" s="111">
        <v>0.13</v>
      </c>
    </row>
    <row r="4424" spans="1:13">
      <c r="A4424" s="82" t="s">
        <v>144</v>
      </c>
      <c r="B4424" s="13" t="s">
        <v>75</v>
      </c>
      <c r="C4424" s="13" t="s">
        <v>182</v>
      </c>
      <c r="D4424" s="13">
        <v>2018</v>
      </c>
      <c r="E4424" s="13">
        <v>2018</v>
      </c>
      <c r="F4424" s="13" t="s">
        <v>244</v>
      </c>
      <c r="G4424" s="110">
        <v>1191</v>
      </c>
      <c r="H4424" s="110">
        <v>2189</v>
      </c>
      <c r="I4424" s="110"/>
      <c r="J4424" s="111">
        <v>0.984375</v>
      </c>
      <c r="K4424" s="111">
        <v>0.83783783783783783</v>
      </c>
      <c r="L4424" s="25">
        <v>0.6</v>
      </c>
      <c r="M4424" s="111">
        <v>0.13</v>
      </c>
    </row>
    <row r="4425" spans="1:13">
      <c r="A4425" s="82" t="s">
        <v>145</v>
      </c>
      <c r="B4425" s="13" t="s">
        <v>75</v>
      </c>
      <c r="C4425" s="13" t="s">
        <v>182</v>
      </c>
      <c r="D4425" s="13">
        <v>2018</v>
      </c>
      <c r="E4425" s="13">
        <v>2018</v>
      </c>
      <c r="F4425" s="13" t="s">
        <v>244</v>
      </c>
      <c r="G4425" s="110">
        <v>117728</v>
      </c>
      <c r="H4425" s="110">
        <v>258144</v>
      </c>
      <c r="I4425" s="110"/>
      <c r="J4425" s="111">
        <v>0.98698299391140043</v>
      </c>
      <c r="K4425" s="111">
        <v>0.89484240687679084</v>
      </c>
      <c r="L4425" s="25">
        <v>0.64300000000000002</v>
      </c>
      <c r="M4425" s="111">
        <v>3.9300000000000002E-2</v>
      </c>
    </row>
    <row r="4426" spans="1:13">
      <c r="A4426" s="82" t="s">
        <v>146</v>
      </c>
      <c r="B4426" s="13" t="s">
        <v>74</v>
      </c>
      <c r="C4426" s="13" t="s">
        <v>182</v>
      </c>
      <c r="D4426" s="13">
        <v>2018</v>
      </c>
      <c r="E4426" s="13">
        <v>2018</v>
      </c>
      <c r="F4426" s="13" t="s">
        <v>244</v>
      </c>
      <c r="G4426" s="110">
        <v>94749</v>
      </c>
      <c r="H4426" s="110">
        <v>199442</v>
      </c>
      <c r="I4426" s="110"/>
      <c r="J4426" s="111">
        <v>0.99282678002125402</v>
      </c>
      <c r="K4426" s="111">
        <v>0.79260543038705955</v>
      </c>
      <c r="L4426" s="25">
        <v>0.66700000000000004</v>
      </c>
      <c r="M4426" s="111">
        <v>6.4100000000000004E-2</v>
      </c>
    </row>
    <row r="4427" spans="1:13">
      <c r="A4427" s="82" t="s">
        <v>147</v>
      </c>
      <c r="B4427" s="13" t="s">
        <v>75</v>
      </c>
      <c r="C4427" s="13" t="s">
        <v>182</v>
      </c>
      <c r="D4427" s="13">
        <v>2018</v>
      </c>
      <c r="E4427" s="13">
        <v>2018</v>
      </c>
      <c r="F4427" s="13" t="s">
        <v>244</v>
      </c>
      <c r="G4427" s="110">
        <v>2126</v>
      </c>
      <c r="H4427" s="110">
        <v>4655</v>
      </c>
      <c r="I4427" s="110"/>
      <c r="J4427" s="111">
        <v>1</v>
      </c>
      <c r="K4427" s="111">
        <v>0.97014925373134331</v>
      </c>
      <c r="L4427" s="25">
        <v>0.6</v>
      </c>
      <c r="M4427" s="111">
        <v>0.13</v>
      </c>
    </row>
    <row r="4428" spans="1:13">
      <c r="A4428" s="82" t="s">
        <v>148</v>
      </c>
      <c r="B4428" s="13" t="s">
        <v>75</v>
      </c>
      <c r="C4428" s="13" t="s">
        <v>182</v>
      </c>
      <c r="D4428" s="13">
        <v>2018</v>
      </c>
      <c r="E4428" s="13">
        <v>2018</v>
      </c>
      <c r="F4428" s="13" t="s">
        <v>244</v>
      </c>
      <c r="G4428" s="110">
        <v>158956</v>
      </c>
      <c r="H4428" s="110">
        <v>344997</v>
      </c>
      <c r="I4428" s="110"/>
      <c r="J4428" s="111">
        <v>0.99007148530579825</v>
      </c>
      <c r="K4428" s="111">
        <v>0.92475014697236924</v>
      </c>
      <c r="L4428" s="25">
        <v>0.52900000000000003</v>
      </c>
      <c r="M4428" s="111">
        <v>3.5799999999999998E-2</v>
      </c>
    </row>
    <row r="4429" spans="1:13">
      <c r="A4429" s="82" t="s">
        <v>149</v>
      </c>
      <c r="B4429" s="13" t="s">
        <v>74</v>
      </c>
      <c r="C4429" s="13" t="s">
        <v>182</v>
      </c>
      <c r="D4429" s="13">
        <v>2018</v>
      </c>
      <c r="E4429" s="13">
        <v>2018</v>
      </c>
      <c r="F4429" s="13" t="s">
        <v>244</v>
      </c>
      <c r="G4429" s="110">
        <v>131584</v>
      </c>
      <c r="H4429" s="110">
        <v>260795</v>
      </c>
      <c r="I4429" s="110"/>
      <c r="J4429" s="111">
        <v>0.97836266752785406</v>
      </c>
      <c r="K4429" s="111">
        <v>0.96685971685971683</v>
      </c>
      <c r="L4429" s="25">
        <v>0.64</v>
      </c>
      <c r="M4429" s="111">
        <v>3.4700000000000002E-2</v>
      </c>
    </row>
    <row r="4430" spans="1:13">
      <c r="A4430" s="82" t="s">
        <v>150</v>
      </c>
      <c r="B4430" s="13" t="s">
        <v>74</v>
      </c>
      <c r="C4430" s="13" t="s">
        <v>182</v>
      </c>
      <c r="D4430" s="13">
        <v>2018</v>
      </c>
      <c r="E4430" s="13">
        <v>2018</v>
      </c>
      <c r="F4430" s="13" t="s">
        <v>244</v>
      </c>
      <c r="G4430" s="110">
        <v>32822</v>
      </c>
      <c r="H4430" s="110">
        <v>49160</v>
      </c>
      <c r="I4430" s="110"/>
      <c r="J4430" s="111">
        <v>0.96145124716553287</v>
      </c>
      <c r="K4430" s="111">
        <v>0.62618595825426948</v>
      </c>
      <c r="L4430" s="25">
        <v>0.25</v>
      </c>
      <c r="M4430" s="111">
        <v>7.7299999999999994E-2</v>
      </c>
    </row>
    <row r="4431" spans="1:13">
      <c r="A4431" s="82" t="s">
        <v>151</v>
      </c>
      <c r="B4431" s="13" t="s">
        <v>75</v>
      </c>
      <c r="C4431" s="13" t="s">
        <v>182</v>
      </c>
      <c r="D4431" s="13">
        <v>2018</v>
      </c>
      <c r="E4431" s="13">
        <v>2018</v>
      </c>
      <c r="F4431" s="13" t="s">
        <v>244</v>
      </c>
      <c r="G4431" s="110">
        <v>46250</v>
      </c>
      <c r="H4431" s="110">
        <v>101739</v>
      </c>
      <c r="I4431" s="110"/>
      <c r="J4431" s="111">
        <v>0.97490452809601746</v>
      </c>
      <c r="K4431" s="111">
        <v>0.89606035205364631</v>
      </c>
      <c r="L4431" s="25">
        <v>0.66700000000000004</v>
      </c>
      <c r="M4431" s="111">
        <v>1.8100000000000002E-2</v>
      </c>
    </row>
    <row r="4432" spans="1:13">
      <c r="A4432" s="82" t="s">
        <v>152</v>
      </c>
      <c r="B4432" s="13" t="s">
        <v>74</v>
      </c>
      <c r="C4432" s="13" t="s">
        <v>182</v>
      </c>
      <c r="D4432" s="13">
        <v>2018</v>
      </c>
      <c r="E4432" s="13">
        <v>2018</v>
      </c>
      <c r="F4432" s="13" t="s">
        <v>244</v>
      </c>
      <c r="G4432" s="110">
        <v>9358</v>
      </c>
      <c r="H4432" s="110">
        <v>16330</v>
      </c>
      <c r="I4432" s="110"/>
      <c r="J4432" s="111">
        <v>0.97698209718670082</v>
      </c>
      <c r="K4432" s="111">
        <v>0.9641255605381166</v>
      </c>
      <c r="L4432" s="25">
        <v>0.6</v>
      </c>
      <c r="M4432" s="111">
        <v>0.13</v>
      </c>
    </row>
    <row r="4433" spans="1:13">
      <c r="A4433" s="82" t="s">
        <v>153</v>
      </c>
      <c r="B4433" s="13" t="s">
        <v>74</v>
      </c>
      <c r="C4433" s="13" t="s">
        <v>182</v>
      </c>
      <c r="D4433" s="13">
        <v>2018</v>
      </c>
      <c r="E4433" s="13">
        <v>2018</v>
      </c>
      <c r="F4433" s="13" t="s">
        <v>244</v>
      </c>
      <c r="G4433" s="110">
        <v>12771</v>
      </c>
      <c r="H4433" s="110">
        <v>24271</v>
      </c>
      <c r="I4433" s="110"/>
      <c r="J4433" s="111">
        <v>0.99356223175965663</v>
      </c>
      <c r="K4433" s="111">
        <v>0.90169491525423728</v>
      </c>
      <c r="L4433" s="25">
        <v>0.6</v>
      </c>
      <c r="M4433" s="111">
        <v>0.13</v>
      </c>
    </row>
    <row r="4434" spans="1:13">
      <c r="A4434" s="82" t="s">
        <v>154</v>
      </c>
      <c r="B4434" s="13" t="s">
        <v>74</v>
      </c>
      <c r="C4434" s="13" t="s">
        <v>182</v>
      </c>
      <c r="D4434" s="13">
        <v>2018</v>
      </c>
      <c r="E4434" s="13">
        <v>2018</v>
      </c>
      <c r="F4434" s="13" t="s">
        <v>244</v>
      </c>
      <c r="G4434" s="110">
        <v>20269</v>
      </c>
      <c r="H4434" s="110">
        <v>39690</v>
      </c>
      <c r="I4434" s="110"/>
      <c r="J4434" s="111">
        <v>0.88064516129032255</v>
      </c>
      <c r="K4434" s="111">
        <v>0.88732394366197187</v>
      </c>
      <c r="L4434" s="25">
        <v>0.6</v>
      </c>
      <c r="M4434" s="111">
        <v>0.13</v>
      </c>
    </row>
    <row r="4435" spans="1:13">
      <c r="A4435" s="82" t="s">
        <v>155</v>
      </c>
      <c r="B4435" s="13" t="s">
        <v>74</v>
      </c>
      <c r="C4435" s="13" t="s">
        <v>182</v>
      </c>
      <c r="D4435" s="13">
        <v>2018</v>
      </c>
      <c r="E4435" s="13">
        <v>2018</v>
      </c>
      <c r="F4435" s="13" t="s">
        <v>244</v>
      </c>
      <c r="G4435" s="110">
        <v>44319</v>
      </c>
      <c r="H4435" s="110">
        <v>84952</v>
      </c>
      <c r="I4435" s="110"/>
      <c r="J4435" s="111">
        <v>0.99398395721925137</v>
      </c>
      <c r="K4435" s="111">
        <v>0.97040169133192389</v>
      </c>
      <c r="L4435" s="25">
        <v>0.66700000000000004</v>
      </c>
      <c r="M4435" s="111">
        <v>0.05</v>
      </c>
    </row>
    <row r="4436" spans="1:13">
      <c r="A4436" s="82" t="s">
        <v>156</v>
      </c>
      <c r="B4436" s="13" t="s">
        <v>74</v>
      </c>
      <c r="C4436" s="13" t="s">
        <v>182</v>
      </c>
      <c r="D4436" s="13">
        <v>2018</v>
      </c>
      <c r="E4436" s="13">
        <v>2018</v>
      </c>
      <c r="F4436" s="13" t="s">
        <v>244</v>
      </c>
      <c r="G4436" s="110">
        <v>14771</v>
      </c>
      <c r="H4436" s="110">
        <v>26244</v>
      </c>
      <c r="I4436" s="110"/>
      <c r="J4436" s="111">
        <v>0.96768707482993199</v>
      </c>
      <c r="K4436" s="111">
        <v>0.99065420560747663</v>
      </c>
      <c r="L4436" s="25">
        <v>0.6</v>
      </c>
      <c r="M4436" s="111">
        <v>0.13</v>
      </c>
    </row>
    <row r="4437" spans="1:13">
      <c r="A4437" s="82" t="s">
        <v>157</v>
      </c>
      <c r="B4437" s="13" t="s">
        <v>75</v>
      </c>
      <c r="C4437" s="13" t="s">
        <v>182</v>
      </c>
      <c r="D4437" s="13">
        <v>2018</v>
      </c>
      <c r="E4437" s="13">
        <v>2018</v>
      </c>
      <c r="F4437" s="13" t="s">
        <v>244</v>
      </c>
      <c r="G4437" s="110">
        <v>12235</v>
      </c>
      <c r="H4437" s="110">
        <v>22870</v>
      </c>
      <c r="I4437" s="110"/>
      <c r="J4437" s="111">
        <v>0.9373848987108655</v>
      </c>
      <c r="K4437" s="111">
        <v>0.93398533007334961</v>
      </c>
      <c r="L4437" s="25">
        <v>0.6</v>
      </c>
      <c r="M4437" s="111">
        <v>0.13</v>
      </c>
    </row>
    <row r="4438" spans="1:13">
      <c r="A4438" s="82" t="s">
        <v>158</v>
      </c>
      <c r="B4438" s="13" t="s">
        <v>75</v>
      </c>
      <c r="C4438" s="13" t="s">
        <v>182</v>
      </c>
      <c r="D4438" s="13">
        <v>2018</v>
      </c>
      <c r="E4438" s="13">
        <v>2018</v>
      </c>
      <c r="F4438" s="13" t="s">
        <v>244</v>
      </c>
      <c r="G4438" s="110">
        <v>146</v>
      </c>
      <c r="H4438" s="110">
        <v>236</v>
      </c>
      <c r="I4438" s="110"/>
      <c r="J4438" s="111">
        <v>1</v>
      </c>
      <c r="K4438" s="111">
        <v>0.75</v>
      </c>
      <c r="L4438" s="25">
        <v>0.6</v>
      </c>
      <c r="M4438" s="111">
        <v>0.13</v>
      </c>
    </row>
    <row r="4439" spans="1:13">
      <c r="A4439" s="82" t="s">
        <v>159</v>
      </c>
      <c r="B4439" s="13" t="s">
        <v>75</v>
      </c>
      <c r="C4439" s="13" t="s">
        <v>182</v>
      </c>
      <c r="D4439" s="13">
        <v>2018</v>
      </c>
      <c r="E4439" s="13">
        <v>2018</v>
      </c>
      <c r="F4439" s="13" t="s">
        <v>244</v>
      </c>
      <c r="G4439" s="110">
        <v>3165</v>
      </c>
      <c r="H4439" s="110">
        <v>6506</v>
      </c>
      <c r="I4439" s="110"/>
      <c r="J4439" s="111">
        <v>0.9375</v>
      </c>
      <c r="K4439" s="111">
        <v>0.92920353982300885</v>
      </c>
      <c r="L4439" s="25">
        <v>0.6</v>
      </c>
      <c r="M4439" s="111">
        <v>0.13</v>
      </c>
    </row>
    <row r="4440" spans="1:13">
      <c r="A4440" s="82" t="s">
        <v>160</v>
      </c>
      <c r="B4440" s="13" t="s">
        <v>74</v>
      </c>
      <c r="C4440" s="13" t="s">
        <v>182</v>
      </c>
      <c r="D4440" s="13">
        <v>2018</v>
      </c>
      <c r="E4440" s="13">
        <v>2018</v>
      </c>
      <c r="F4440" s="13" t="s">
        <v>244</v>
      </c>
      <c r="G4440" s="110">
        <v>20387</v>
      </c>
      <c r="H4440" s="110">
        <v>37788</v>
      </c>
      <c r="I4440" s="110"/>
      <c r="J4440" s="111">
        <v>0.97880299251870329</v>
      </c>
      <c r="K4440" s="111">
        <v>0.96</v>
      </c>
      <c r="L4440" s="25">
        <v>0.25</v>
      </c>
      <c r="M4440" s="111">
        <v>3.4700000000000002E-2</v>
      </c>
    </row>
    <row r="4441" spans="1:13">
      <c r="A4441" s="82" t="s">
        <v>161</v>
      </c>
      <c r="B4441" s="13" t="s">
        <v>74</v>
      </c>
      <c r="C4441" s="13" t="s">
        <v>182</v>
      </c>
      <c r="D4441" s="13">
        <v>2018</v>
      </c>
      <c r="E4441" s="13">
        <v>2018</v>
      </c>
      <c r="F4441" s="13" t="s">
        <v>244</v>
      </c>
      <c r="G4441" s="110">
        <v>16488</v>
      </c>
      <c r="H4441" s="110">
        <v>28908</v>
      </c>
      <c r="I4441" s="110"/>
      <c r="J4441" s="111">
        <v>0.96502057613168724</v>
      </c>
      <c r="K4441" s="111">
        <v>0.48958333333333331</v>
      </c>
      <c r="L4441" s="25">
        <v>0.6</v>
      </c>
      <c r="M4441" s="111">
        <v>0.13</v>
      </c>
    </row>
    <row r="4442" spans="1:13">
      <c r="A4442" s="82" t="s">
        <v>162</v>
      </c>
      <c r="B4442" s="13" t="s">
        <v>75</v>
      </c>
      <c r="C4442" s="13" t="s">
        <v>182</v>
      </c>
      <c r="D4442" s="13">
        <v>2018</v>
      </c>
      <c r="E4442" s="13">
        <v>2018</v>
      </c>
      <c r="F4442" s="13" t="s">
        <v>244</v>
      </c>
      <c r="G4442" s="110">
        <v>37759</v>
      </c>
      <c r="H4442" s="110">
        <v>79077</v>
      </c>
      <c r="I4442" s="110"/>
      <c r="J4442" s="111">
        <v>0.97846332945285219</v>
      </c>
      <c r="K4442" s="111">
        <v>0.9303525365434222</v>
      </c>
      <c r="L4442" s="25">
        <v>0.66700000000000004</v>
      </c>
      <c r="M4442" s="111">
        <v>6.25E-2</v>
      </c>
    </row>
    <row r="4443" spans="1:13">
      <c r="A4443" s="82" t="s">
        <v>163</v>
      </c>
      <c r="B4443" s="13" t="s">
        <v>75</v>
      </c>
      <c r="C4443" s="13" t="s">
        <v>182</v>
      </c>
      <c r="D4443" s="13">
        <v>2018</v>
      </c>
      <c r="E4443" s="13">
        <v>2018</v>
      </c>
      <c r="F4443" s="13" t="s">
        <v>244</v>
      </c>
      <c r="G4443" s="110">
        <v>5348</v>
      </c>
      <c r="H4443" s="110">
        <v>12267</v>
      </c>
      <c r="I4443" s="110"/>
      <c r="J4443" s="111">
        <v>0.9946236559139785</v>
      </c>
      <c r="K4443" s="111">
        <v>0.96350364963503654</v>
      </c>
      <c r="L4443" s="25">
        <v>0.6</v>
      </c>
      <c r="M4443" s="111">
        <v>0.13</v>
      </c>
    </row>
    <row r="4444" spans="1:13">
      <c r="A4444" s="82" t="s">
        <v>164</v>
      </c>
      <c r="B4444" s="13" t="s">
        <v>75</v>
      </c>
      <c r="C4444" s="13" t="s">
        <v>182</v>
      </c>
      <c r="D4444" s="13">
        <v>2018</v>
      </c>
      <c r="E4444" s="13">
        <v>2018</v>
      </c>
      <c r="F4444" s="13" t="s">
        <v>244</v>
      </c>
      <c r="G4444" s="110">
        <v>4126</v>
      </c>
      <c r="H4444" s="110">
        <v>8944</v>
      </c>
      <c r="I4444" s="110"/>
      <c r="J4444" s="111">
        <v>0.87719298245614041</v>
      </c>
      <c r="K4444" s="111">
        <v>0.97247706422018354</v>
      </c>
      <c r="L4444" s="25">
        <v>0.6</v>
      </c>
      <c r="M4444" s="111">
        <v>0.13</v>
      </c>
    </row>
    <row r="4445" spans="1:13">
      <c r="A4445" s="82" t="s">
        <v>165</v>
      </c>
      <c r="B4445" s="13" t="s">
        <v>75</v>
      </c>
      <c r="C4445" s="13" t="s">
        <v>182</v>
      </c>
      <c r="D4445" s="13">
        <v>2018</v>
      </c>
      <c r="E4445" s="13">
        <v>2018</v>
      </c>
      <c r="F4445" s="13" t="s">
        <v>244</v>
      </c>
      <c r="G4445" s="110">
        <v>969</v>
      </c>
      <c r="H4445" s="110">
        <v>1655</v>
      </c>
      <c r="I4445" s="110"/>
      <c r="J4445" s="111">
        <v>1</v>
      </c>
      <c r="K4445" s="111">
        <v>0.87096774193548387</v>
      </c>
      <c r="L4445" s="25">
        <v>0.6</v>
      </c>
      <c r="M4445" s="111">
        <v>0.13</v>
      </c>
    </row>
    <row r="4446" spans="1:13">
      <c r="A4446" s="82" t="s">
        <v>166</v>
      </c>
      <c r="B4446" s="13" t="s">
        <v>74</v>
      </c>
      <c r="C4446" s="13" t="s">
        <v>182</v>
      </c>
      <c r="D4446" s="13">
        <v>2018</v>
      </c>
      <c r="E4446" s="13">
        <v>2018</v>
      </c>
      <c r="F4446" s="13" t="s">
        <v>244</v>
      </c>
      <c r="G4446" s="110">
        <v>50651</v>
      </c>
      <c r="H4446" s="110">
        <v>117219</v>
      </c>
      <c r="I4446" s="110"/>
      <c r="J4446" s="111">
        <v>0.99171597633136099</v>
      </c>
      <c r="K4446" s="111">
        <v>0.80288461538461542</v>
      </c>
      <c r="L4446" s="25">
        <v>0.16700000000000001</v>
      </c>
      <c r="M4446" s="111">
        <v>3.7999999999999999E-2</v>
      </c>
    </row>
    <row r="4447" spans="1:13">
      <c r="A4447" s="82" t="s">
        <v>167</v>
      </c>
      <c r="B4447" s="13" t="s">
        <v>75</v>
      </c>
      <c r="C4447" s="13" t="s">
        <v>182</v>
      </c>
      <c r="D4447" s="13">
        <v>2018</v>
      </c>
      <c r="E4447" s="13">
        <v>2018</v>
      </c>
      <c r="F4447" s="13" t="s">
        <v>244</v>
      </c>
      <c r="G4447" s="110">
        <v>2661</v>
      </c>
      <c r="H4447" s="110">
        <v>4669</v>
      </c>
      <c r="I4447" s="110"/>
      <c r="J4447" s="111">
        <v>1</v>
      </c>
      <c r="K4447" s="111">
        <v>0.95238095238095233</v>
      </c>
      <c r="L4447" s="25">
        <v>0.6</v>
      </c>
      <c r="M4447" s="111">
        <v>0.13</v>
      </c>
    </row>
    <row r="4448" spans="1:13">
      <c r="A4448" s="82" t="s">
        <v>168</v>
      </c>
      <c r="B4448" s="13" t="s">
        <v>74</v>
      </c>
      <c r="C4448" s="13" t="s">
        <v>182</v>
      </c>
      <c r="D4448" s="13">
        <v>2018</v>
      </c>
      <c r="E4448" s="13">
        <v>2018</v>
      </c>
      <c r="F4448" s="13" t="s">
        <v>244</v>
      </c>
      <c r="G4448" s="110">
        <v>34044</v>
      </c>
      <c r="H4448" s="110">
        <v>67156</v>
      </c>
      <c r="I4448" s="110"/>
      <c r="J4448" s="111">
        <v>0.97786720321931586</v>
      </c>
      <c r="K4448" s="111">
        <v>0.95780590717299574</v>
      </c>
      <c r="L4448" s="25">
        <v>0.2</v>
      </c>
      <c r="M4448" s="111">
        <v>6.0400000000000002E-2</v>
      </c>
    </row>
    <row r="4449" spans="1:13">
      <c r="A4449" s="82" t="s">
        <v>169</v>
      </c>
      <c r="B4449" s="13" t="s">
        <v>74</v>
      </c>
      <c r="C4449" s="13" t="s">
        <v>182</v>
      </c>
      <c r="D4449" s="13">
        <v>2018</v>
      </c>
      <c r="E4449" s="13">
        <v>2018</v>
      </c>
      <c r="F4449" s="13" t="s">
        <v>244</v>
      </c>
      <c r="G4449" s="110">
        <v>10064</v>
      </c>
      <c r="H4449" s="110">
        <v>18382</v>
      </c>
      <c r="I4449" s="110"/>
      <c r="J4449" s="111">
        <v>0.83300198807157055</v>
      </c>
      <c r="K4449" s="111">
        <v>0.85606060606060608</v>
      </c>
      <c r="L4449" s="25">
        <v>0.6</v>
      </c>
      <c r="M4449" s="111">
        <v>0.13</v>
      </c>
    </row>
    <row r="4450" spans="1:13">
      <c r="A4450" s="82" t="s">
        <v>170</v>
      </c>
      <c r="B4450" s="13" t="s">
        <v>75</v>
      </c>
      <c r="C4450" s="13" t="s">
        <v>182</v>
      </c>
      <c r="D4450" s="13">
        <v>2018</v>
      </c>
      <c r="E4450" s="13">
        <v>2018</v>
      </c>
      <c r="F4450" s="13" t="s">
        <v>244</v>
      </c>
      <c r="G4450" s="110">
        <v>5981</v>
      </c>
      <c r="H4450" s="110">
        <v>12820</v>
      </c>
      <c r="I4450" s="110"/>
      <c r="J4450" s="111">
        <v>0.99270072992700731</v>
      </c>
      <c r="K4450" s="111">
        <v>0.95833333333333337</v>
      </c>
      <c r="L4450" s="25">
        <v>0.6</v>
      </c>
      <c r="M4450" s="111">
        <v>0.13</v>
      </c>
    </row>
    <row r="4451" spans="1:13">
      <c r="A4451" s="48" t="s">
        <v>276</v>
      </c>
      <c r="B4451" s="13" t="s">
        <v>66</v>
      </c>
      <c r="C4451" s="13" t="s">
        <v>183</v>
      </c>
      <c r="D4451" s="13">
        <v>2018</v>
      </c>
      <c r="E4451" s="13">
        <v>2018</v>
      </c>
      <c r="F4451" s="13" t="s">
        <v>244</v>
      </c>
      <c r="G4451" s="110"/>
      <c r="H4451" s="110"/>
      <c r="I4451" s="110"/>
      <c r="J4451" s="111"/>
      <c r="K4451" s="111"/>
      <c r="L4451" s="25"/>
      <c r="M4451" s="25"/>
    </row>
    <row r="4452" spans="1:13">
      <c r="A4452" s="48" t="s">
        <v>171</v>
      </c>
      <c r="B4452" s="13" t="s">
        <v>66</v>
      </c>
      <c r="C4452" s="13" t="s">
        <v>183</v>
      </c>
      <c r="D4452" s="13">
        <v>2018</v>
      </c>
      <c r="E4452" s="13">
        <v>2018</v>
      </c>
      <c r="F4452" s="13" t="s">
        <v>244</v>
      </c>
      <c r="G4452" s="110">
        <v>1978064</v>
      </c>
      <c r="H4452" s="110">
        <v>4024010</v>
      </c>
      <c r="I4452" s="110"/>
      <c r="J4452" s="111">
        <v>0.98295726793570593</v>
      </c>
      <c r="K4452" s="111">
        <v>0.92426494102597867</v>
      </c>
      <c r="L4452" s="25">
        <v>0.66900000000000004</v>
      </c>
      <c r="M4452" s="111">
        <v>7.0499999999999993E-2</v>
      </c>
    </row>
    <row r="4453" spans="1:13">
      <c r="A4453" s="48" t="s">
        <v>172</v>
      </c>
      <c r="B4453" s="13" t="s">
        <v>74</v>
      </c>
      <c r="C4453" s="13" t="s">
        <v>183</v>
      </c>
      <c r="D4453" s="13">
        <v>2018</v>
      </c>
      <c r="E4453" s="13">
        <v>2018</v>
      </c>
      <c r="F4453" s="13" t="s">
        <v>244</v>
      </c>
      <c r="G4453" s="110">
        <v>55632</v>
      </c>
      <c r="H4453" s="110">
        <v>103157</v>
      </c>
      <c r="I4453" s="110"/>
      <c r="J4453" s="111">
        <v>0.98415374241402565</v>
      </c>
      <c r="K4453" s="111">
        <v>0.970873786407767</v>
      </c>
      <c r="L4453" s="25">
        <v>0.90900000000000003</v>
      </c>
      <c r="M4453" s="111">
        <v>4.2900000000000001E-2</v>
      </c>
    </row>
    <row r="4454" spans="1:13">
      <c r="A4454" s="48" t="s">
        <v>173</v>
      </c>
      <c r="B4454" s="13" t="s">
        <v>75</v>
      </c>
      <c r="C4454" s="13" t="s">
        <v>183</v>
      </c>
      <c r="D4454" s="13">
        <v>2018</v>
      </c>
      <c r="E4454" s="13">
        <v>2018</v>
      </c>
      <c r="F4454" s="13" t="s">
        <v>244</v>
      </c>
      <c r="G4454" s="110">
        <v>80</v>
      </c>
      <c r="H4454" s="110">
        <v>147</v>
      </c>
      <c r="I4454" s="110"/>
      <c r="J4454" s="111">
        <v>1</v>
      </c>
      <c r="K4454" s="111">
        <v>1</v>
      </c>
      <c r="L4454" s="25">
        <v>0.65600000000000003</v>
      </c>
      <c r="M4454" s="111">
        <v>0.17280000000000001</v>
      </c>
    </row>
    <row r="4455" spans="1:13">
      <c r="A4455" s="48" t="s">
        <v>174</v>
      </c>
      <c r="B4455" s="13" t="s">
        <v>75</v>
      </c>
      <c r="C4455" s="13" t="s">
        <v>183</v>
      </c>
      <c r="D4455" s="13">
        <v>2018</v>
      </c>
      <c r="E4455" s="13">
        <v>2018</v>
      </c>
      <c r="F4455" s="13" t="s">
        <v>244</v>
      </c>
      <c r="G4455" s="110">
        <v>1558</v>
      </c>
      <c r="H4455" s="110">
        <v>2817</v>
      </c>
      <c r="I4455" s="110"/>
      <c r="J4455" s="111">
        <v>0.98630136986301364</v>
      </c>
      <c r="K4455" s="111">
        <v>0.9821428571428571</v>
      </c>
      <c r="L4455" s="25">
        <v>0.65600000000000003</v>
      </c>
      <c r="M4455" s="111">
        <v>0.17280000000000001</v>
      </c>
    </row>
    <row r="4456" spans="1:13">
      <c r="A4456" s="48" t="s">
        <v>175</v>
      </c>
      <c r="B4456" s="13" t="s">
        <v>75</v>
      </c>
      <c r="C4456" s="13" t="s">
        <v>183</v>
      </c>
      <c r="D4456" s="13">
        <v>2018</v>
      </c>
      <c r="E4456" s="13">
        <v>2018</v>
      </c>
      <c r="F4456" s="13" t="s">
        <v>244</v>
      </c>
      <c r="G4456" s="110">
        <v>17067</v>
      </c>
      <c r="H4456" s="110">
        <v>30964</v>
      </c>
      <c r="I4456" s="110"/>
      <c r="J4456" s="111">
        <v>0.9094594594594595</v>
      </c>
      <c r="K4456" s="111">
        <v>0.95210727969348663</v>
      </c>
      <c r="L4456" s="25">
        <v>0.65600000000000003</v>
      </c>
      <c r="M4456" s="111">
        <v>0.17280000000000001</v>
      </c>
    </row>
    <row r="4457" spans="1:13">
      <c r="A4457" s="48" t="s">
        <v>176</v>
      </c>
      <c r="B4457" s="13" t="s">
        <v>75</v>
      </c>
      <c r="C4457" s="13" t="s">
        <v>183</v>
      </c>
      <c r="D4457" s="13">
        <v>2018</v>
      </c>
      <c r="E4457" s="13">
        <v>2018</v>
      </c>
      <c r="F4457" s="13" t="s">
        <v>244</v>
      </c>
      <c r="G4457" s="110">
        <v>2749</v>
      </c>
      <c r="H4457" s="110">
        <v>4978</v>
      </c>
      <c r="I4457" s="110"/>
      <c r="J4457" s="111">
        <v>0.97727272727272729</v>
      </c>
      <c r="K4457" s="111">
        <v>0.95652173913043481</v>
      </c>
      <c r="L4457" s="25">
        <v>0.65600000000000003</v>
      </c>
      <c r="M4457" s="111">
        <v>0.17280000000000001</v>
      </c>
    </row>
    <row r="4458" spans="1:13">
      <c r="A4458" s="48" t="s">
        <v>177</v>
      </c>
      <c r="B4458" s="13" t="s">
        <v>75</v>
      </c>
      <c r="C4458" s="13" t="s">
        <v>183</v>
      </c>
      <c r="D4458" s="13">
        <v>2018</v>
      </c>
      <c r="E4458" s="13">
        <v>2018</v>
      </c>
      <c r="F4458" s="13" t="s">
        <v>244</v>
      </c>
      <c r="G4458" s="110">
        <v>697</v>
      </c>
      <c r="H4458" s="110">
        <v>1498</v>
      </c>
      <c r="I4458" s="110"/>
      <c r="J4458" s="111">
        <v>0.97058823529411764</v>
      </c>
      <c r="K4458" s="111">
        <v>0.96153846153846156</v>
      </c>
      <c r="L4458" s="25">
        <v>0.65600000000000003</v>
      </c>
      <c r="M4458" s="111">
        <v>0.17280000000000001</v>
      </c>
    </row>
    <row r="4459" spans="1:13">
      <c r="A4459" s="48" t="s">
        <v>178</v>
      </c>
      <c r="B4459" s="13" t="s">
        <v>74</v>
      </c>
      <c r="C4459" s="13" t="s">
        <v>183</v>
      </c>
      <c r="D4459" s="13">
        <v>2018</v>
      </c>
      <c r="E4459" s="13">
        <v>2018</v>
      </c>
      <c r="F4459" s="13" t="s">
        <v>244</v>
      </c>
      <c r="G4459" s="110">
        <v>30919</v>
      </c>
      <c r="H4459" s="110">
        <v>61341</v>
      </c>
      <c r="I4459" s="110"/>
      <c r="J4459" s="111">
        <v>0.98305084745762716</v>
      </c>
      <c r="K4459" s="111">
        <v>0.97908745247148288</v>
      </c>
      <c r="L4459" s="25">
        <v>0.83299999999999996</v>
      </c>
      <c r="M4459" s="111">
        <v>3.2599999999999997E-2</v>
      </c>
    </row>
    <row r="4460" spans="1:13">
      <c r="A4460" s="48" t="s">
        <v>179</v>
      </c>
      <c r="B4460" s="13" t="s">
        <v>75</v>
      </c>
      <c r="C4460" s="13" t="s">
        <v>183</v>
      </c>
      <c r="D4460" s="13">
        <v>2018</v>
      </c>
      <c r="E4460" s="13">
        <v>2018</v>
      </c>
      <c r="F4460" s="13" t="s">
        <v>244</v>
      </c>
      <c r="G4460" s="110">
        <v>2576</v>
      </c>
      <c r="H4460" s="110">
        <v>5137</v>
      </c>
      <c r="I4460" s="110"/>
      <c r="J4460" s="111">
        <v>0.99</v>
      </c>
      <c r="K4460" s="111">
        <v>0.92105263157894735</v>
      </c>
      <c r="L4460" s="25">
        <v>0.65600000000000003</v>
      </c>
      <c r="M4460" s="111">
        <v>0.17280000000000001</v>
      </c>
    </row>
    <row r="4461" spans="1:13">
      <c r="A4461" s="48" t="s">
        <v>180</v>
      </c>
      <c r="B4461" s="13" t="s">
        <v>75</v>
      </c>
      <c r="C4461" s="13" t="s">
        <v>183</v>
      </c>
      <c r="D4461" s="13">
        <v>2018</v>
      </c>
      <c r="E4461" s="13">
        <v>2018</v>
      </c>
      <c r="F4461" s="13" t="s">
        <v>244</v>
      </c>
      <c r="G4461" s="110">
        <v>6530</v>
      </c>
      <c r="H4461" s="110">
        <v>11288</v>
      </c>
      <c r="I4461" s="110"/>
      <c r="J4461" s="111">
        <v>0.97560975609756095</v>
      </c>
      <c r="K4461" s="111">
        <v>0.98523985239852396</v>
      </c>
      <c r="L4461" s="25">
        <v>0.65600000000000003</v>
      </c>
      <c r="M4461" s="111">
        <v>0.17280000000000001</v>
      </c>
    </row>
    <row r="4462" spans="1:13">
      <c r="A4462" s="82" t="s">
        <v>122</v>
      </c>
      <c r="B4462" s="13" t="s">
        <v>74</v>
      </c>
      <c r="C4462" s="13" t="s">
        <v>183</v>
      </c>
      <c r="D4462" s="13">
        <v>2018</v>
      </c>
      <c r="E4462" s="13">
        <v>2018</v>
      </c>
      <c r="F4462" s="13" t="s">
        <v>244</v>
      </c>
      <c r="G4462" s="110">
        <v>94887</v>
      </c>
      <c r="H4462" s="110">
        <v>217902</v>
      </c>
      <c r="I4462" s="110"/>
      <c r="J4462" s="111">
        <v>0.93170589944783488</v>
      </c>
      <c r="K4462" s="111">
        <v>0.64255319148936174</v>
      </c>
      <c r="L4462" s="25">
        <v>0.58799999999999997</v>
      </c>
      <c r="M4462" s="111">
        <v>5.1999999999999998E-2</v>
      </c>
    </row>
    <row r="4463" spans="1:13">
      <c r="A4463" s="82" t="s">
        <v>123</v>
      </c>
      <c r="B4463" s="13" t="s">
        <v>75</v>
      </c>
      <c r="C4463" s="13" t="s">
        <v>183</v>
      </c>
      <c r="D4463" s="13">
        <v>2018</v>
      </c>
      <c r="E4463" s="13">
        <v>2018</v>
      </c>
      <c r="F4463" s="13" t="s">
        <v>244</v>
      </c>
      <c r="G4463" s="110">
        <v>1487</v>
      </c>
      <c r="H4463" s="110">
        <v>3379</v>
      </c>
      <c r="I4463" s="110"/>
      <c r="J4463" s="111">
        <v>1</v>
      </c>
      <c r="K4463" s="111">
        <v>0.98039215686274506</v>
      </c>
      <c r="L4463" s="25">
        <v>0.65600000000000003</v>
      </c>
      <c r="M4463" s="111">
        <v>0.17280000000000001</v>
      </c>
    </row>
    <row r="4464" spans="1:13">
      <c r="A4464" s="82" t="s">
        <v>124</v>
      </c>
      <c r="B4464" s="13" t="s">
        <v>75</v>
      </c>
      <c r="C4464" s="13" t="s">
        <v>183</v>
      </c>
      <c r="D4464" s="13">
        <v>2018</v>
      </c>
      <c r="E4464" s="13">
        <v>2018</v>
      </c>
      <c r="F4464" s="13" t="s">
        <v>244</v>
      </c>
      <c r="G4464" s="110">
        <v>11956</v>
      </c>
      <c r="H4464" s="110">
        <v>19931</v>
      </c>
      <c r="I4464" s="110"/>
      <c r="J4464" s="111">
        <v>0.97754491017964074</v>
      </c>
      <c r="K4464" s="111">
        <v>0.97453703703703709</v>
      </c>
      <c r="L4464" s="25">
        <v>0.65600000000000003</v>
      </c>
      <c r="M4464" s="111">
        <v>0.17280000000000001</v>
      </c>
    </row>
    <row r="4465" spans="1:13">
      <c r="A4465" s="82" t="s">
        <v>125</v>
      </c>
      <c r="B4465" s="13" t="s">
        <v>75</v>
      </c>
      <c r="C4465" s="13" t="s">
        <v>183</v>
      </c>
      <c r="D4465" s="13">
        <v>2018</v>
      </c>
      <c r="E4465" s="13">
        <v>2018</v>
      </c>
      <c r="F4465" s="13" t="s">
        <v>244</v>
      </c>
      <c r="G4465" s="110">
        <v>16881</v>
      </c>
      <c r="H4465" s="110">
        <v>40017</v>
      </c>
      <c r="I4465" s="110"/>
      <c r="J4465" s="111">
        <v>0.97451274362818596</v>
      </c>
      <c r="K4465" s="111">
        <v>0.92986425339366519</v>
      </c>
      <c r="L4465" s="25">
        <v>0.65600000000000003</v>
      </c>
      <c r="M4465" s="111">
        <v>0.17280000000000001</v>
      </c>
    </row>
    <row r="4466" spans="1:13">
      <c r="A4466" s="82" t="s">
        <v>126</v>
      </c>
      <c r="B4466" s="13" t="s">
        <v>75</v>
      </c>
      <c r="C4466" s="13" t="s">
        <v>183</v>
      </c>
      <c r="D4466" s="13">
        <v>2018</v>
      </c>
      <c r="E4466" s="13">
        <v>2018</v>
      </c>
      <c r="F4466" s="13" t="s">
        <v>244</v>
      </c>
      <c r="G4466" s="110">
        <v>1036</v>
      </c>
      <c r="H4466" s="110">
        <v>1981</v>
      </c>
      <c r="I4466" s="110"/>
      <c r="J4466" s="111">
        <v>1</v>
      </c>
      <c r="K4466" s="111">
        <v>0.90322580645161288</v>
      </c>
      <c r="L4466" s="25">
        <v>0.65600000000000003</v>
      </c>
      <c r="M4466" s="111">
        <v>0.17280000000000001</v>
      </c>
    </row>
    <row r="4467" spans="1:13">
      <c r="A4467" s="82" t="s">
        <v>127</v>
      </c>
      <c r="B4467" s="13" t="s">
        <v>75</v>
      </c>
      <c r="C4467" s="13" t="s">
        <v>183</v>
      </c>
      <c r="D4467" s="13">
        <v>2018</v>
      </c>
      <c r="E4467" s="13">
        <v>2018</v>
      </c>
      <c r="F4467" s="13" t="s">
        <v>244</v>
      </c>
      <c r="G4467" s="110">
        <v>68132</v>
      </c>
      <c r="H4467" s="110">
        <v>156958</v>
      </c>
      <c r="I4467" s="110"/>
      <c r="J4467" s="111">
        <v>0.98507017020005971</v>
      </c>
      <c r="K4467" s="111">
        <v>0.9417344173441734</v>
      </c>
      <c r="L4467" s="25">
        <v>0.4</v>
      </c>
      <c r="M4467" s="111">
        <v>2.3699999999999999E-2</v>
      </c>
    </row>
    <row r="4468" spans="1:13">
      <c r="A4468" s="82" t="s">
        <v>128</v>
      </c>
      <c r="B4468" s="13" t="s">
        <v>75</v>
      </c>
      <c r="C4468" s="13" t="s">
        <v>183</v>
      </c>
      <c r="D4468" s="13">
        <v>2018</v>
      </c>
      <c r="E4468" s="13">
        <v>2018</v>
      </c>
      <c r="F4468" s="13" t="s">
        <v>244</v>
      </c>
      <c r="G4468" s="110">
        <v>10700</v>
      </c>
      <c r="H4468" s="110">
        <v>23929</v>
      </c>
      <c r="I4468" s="110"/>
      <c r="J4468" s="111">
        <v>0.99795081967213117</v>
      </c>
      <c r="K4468" s="111">
        <v>0.94721407624633436</v>
      </c>
      <c r="L4468" s="25">
        <v>0.65600000000000003</v>
      </c>
      <c r="M4468" s="111">
        <v>0.17280000000000001</v>
      </c>
    </row>
    <row r="4469" spans="1:13">
      <c r="A4469" s="82" t="s">
        <v>129</v>
      </c>
      <c r="B4469" s="13" t="s">
        <v>75</v>
      </c>
      <c r="C4469" s="13" t="s">
        <v>183</v>
      </c>
      <c r="D4469" s="13">
        <v>2018</v>
      </c>
      <c r="E4469" s="13">
        <v>2018</v>
      </c>
      <c r="F4469" s="13" t="s">
        <v>244</v>
      </c>
      <c r="G4469" s="110">
        <v>6313</v>
      </c>
      <c r="H4469" s="110">
        <v>11533</v>
      </c>
      <c r="I4469" s="110"/>
      <c r="J4469" s="111">
        <v>0.91335740072202165</v>
      </c>
      <c r="K4469" s="111">
        <v>0.84864864864864864</v>
      </c>
      <c r="L4469" s="25">
        <v>0.65600000000000003</v>
      </c>
      <c r="M4469" s="111">
        <v>0.17280000000000001</v>
      </c>
    </row>
    <row r="4470" spans="1:13">
      <c r="A4470" s="82" t="s">
        <v>130</v>
      </c>
      <c r="B4470" s="13" t="s">
        <v>75</v>
      </c>
      <c r="C4470" s="13" t="s">
        <v>183</v>
      </c>
      <c r="D4470" s="13">
        <v>2018</v>
      </c>
      <c r="E4470" s="13">
        <v>2018</v>
      </c>
      <c r="F4470" s="13" t="s">
        <v>244</v>
      </c>
      <c r="G4470" s="110">
        <v>1544</v>
      </c>
      <c r="H4470" s="110">
        <v>3053</v>
      </c>
      <c r="I4470" s="110"/>
      <c r="J4470" s="111">
        <v>0.90588235294117647</v>
      </c>
      <c r="K4470" s="111">
        <v>0.86274509803921573</v>
      </c>
      <c r="L4470" s="25">
        <v>0.65600000000000003</v>
      </c>
      <c r="M4470" s="111">
        <v>0.17280000000000001</v>
      </c>
    </row>
    <row r="4471" spans="1:13">
      <c r="A4471" s="82" t="s">
        <v>131</v>
      </c>
      <c r="B4471" s="13" t="s">
        <v>76</v>
      </c>
      <c r="C4471" s="13" t="s">
        <v>183</v>
      </c>
      <c r="D4471" s="13">
        <v>2018</v>
      </c>
      <c r="E4471" s="13">
        <v>2018</v>
      </c>
      <c r="F4471" s="13" t="s">
        <v>244</v>
      </c>
      <c r="G4471" s="110">
        <v>553466</v>
      </c>
      <c r="H4471" s="110">
        <v>1086313</v>
      </c>
      <c r="I4471" s="110"/>
      <c r="J4471" s="111">
        <v>0.99220217630170493</v>
      </c>
      <c r="K4471" s="111">
        <v>0.92718908629441621</v>
      </c>
      <c r="L4471" s="25">
        <v>0.78</v>
      </c>
      <c r="M4471" s="111">
        <v>9.5000000000000001E-2</v>
      </c>
    </row>
    <row r="4472" spans="1:13">
      <c r="A4472" s="82" t="s">
        <v>132</v>
      </c>
      <c r="B4472" s="13" t="s">
        <v>75</v>
      </c>
      <c r="C4472" s="13" t="s">
        <v>183</v>
      </c>
      <c r="D4472" s="13">
        <v>2018</v>
      </c>
      <c r="E4472" s="13">
        <v>2018</v>
      </c>
      <c r="F4472" s="13" t="s">
        <v>244</v>
      </c>
      <c r="G4472" s="110">
        <v>11404</v>
      </c>
      <c r="H4472" s="110">
        <v>27446</v>
      </c>
      <c r="I4472" s="110"/>
      <c r="J4472" s="111">
        <v>0.99507389162561577</v>
      </c>
      <c r="K4472" s="111">
        <v>0.98880597014925375</v>
      </c>
      <c r="L4472" s="25">
        <v>0.65600000000000003</v>
      </c>
      <c r="M4472" s="111">
        <v>0.17280000000000001</v>
      </c>
    </row>
    <row r="4473" spans="1:13">
      <c r="A4473" s="82" t="s">
        <v>133</v>
      </c>
      <c r="B4473" s="13" t="s">
        <v>75</v>
      </c>
      <c r="C4473" s="13" t="s">
        <v>183</v>
      </c>
      <c r="D4473" s="13">
        <v>2018</v>
      </c>
      <c r="E4473" s="13">
        <v>2018</v>
      </c>
      <c r="F4473" s="13" t="s">
        <v>244</v>
      </c>
      <c r="G4473" s="110">
        <v>6030</v>
      </c>
      <c r="H4473" s="110">
        <v>9849</v>
      </c>
      <c r="I4473" s="110"/>
      <c r="J4473" s="111">
        <v>0.97463768115942029</v>
      </c>
      <c r="K4473" s="111">
        <v>0.88826815642458101</v>
      </c>
      <c r="L4473" s="25">
        <v>0.65600000000000003</v>
      </c>
      <c r="M4473" s="111">
        <v>0.17280000000000001</v>
      </c>
    </row>
    <row r="4474" spans="1:13">
      <c r="A4474" s="82" t="s">
        <v>134</v>
      </c>
      <c r="B4474" s="13" t="s">
        <v>75</v>
      </c>
      <c r="C4474" s="13" t="s">
        <v>183</v>
      </c>
      <c r="D4474" s="13">
        <v>2018</v>
      </c>
      <c r="E4474" s="13">
        <v>2018</v>
      </c>
      <c r="F4474" s="13" t="s">
        <v>244</v>
      </c>
      <c r="G4474" s="110">
        <v>1040</v>
      </c>
      <c r="H4474" s="110">
        <v>1903</v>
      </c>
      <c r="I4474" s="110"/>
      <c r="J4474" s="111">
        <v>0.94117647058823528</v>
      </c>
      <c r="K4474" s="111">
        <v>1</v>
      </c>
      <c r="L4474" s="25">
        <v>0.65600000000000003</v>
      </c>
      <c r="M4474" s="111">
        <v>0.17280000000000001</v>
      </c>
    </row>
    <row r="4475" spans="1:13">
      <c r="A4475" s="82" t="s">
        <v>135</v>
      </c>
      <c r="B4475" s="13" t="s">
        <v>75</v>
      </c>
      <c r="C4475" s="13" t="s">
        <v>183</v>
      </c>
      <c r="D4475" s="13">
        <v>2018</v>
      </c>
      <c r="E4475" s="13">
        <v>2018</v>
      </c>
      <c r="F4475" s="13" t="s">
        <v>244</v>
      </c>
      <c r="G4475" s="110">
        <v>6240</v>
      </c>
      <c r="H4475" s="110">
        <v>11568</v>
      </c>
      <c r="I4475" s="110"/>
      <c r="J4475" s="111">
        <v>0.91466666666666663</v>
      </c>
      <c r="K4475" s="111">
        <v>0.90671641791044777</v>
      </c>
      <c r="L4475" s="25">
        <v>0.65600000000000003</v>
      </c>
      <c r="M4475" s="111">
        <v>0.17280000000000001</v>
      </c>
    </row>
    <row r="4476" spans="1:13">
      <c r="A4476" s="82" t="s">
        <v>136</v>
      </c>
      <c r="B4476" s="13" t="s">
        <v>75</v>
      </c>
      <c r="C4476" s="13" t="s">
        <v>183</v>
      </c>
      <c r="D4476" s="13">
        <v>2018</v>
      </c>
      <c r="E4476" s="13">
        <v>2018</v>
      </c>
      <c r="F4476" s="13" t="s">
        <v>244</v>
      </c>
      <c r="G4476" s="110">
        <v>23268</v>
      </c>
      <c r="H4476" s="110">
        <v>53212</v>
      </c>
      <c r="I4476" s="110"/>
      <c r="J4476" s="111">
        <v>0.99433106575963714</v>
      </c>
      <c r="K4476" s="111">
        <v>0.98291925465838514</v>
      </c>
      <c r="L4476" s="25">
        <v>1</v>
      </c>
      <c r="M4476" s="111">
        <v>2.9700000000000001E-2</v>
      </c>
    </row>
    <row r="4477" spans="1:13">
      <c r="A4477" s="82" t="s">
        <v>137</v>
      </c>
      <c r="B4477" s="13" t="s">
        <v>75</v>
      </c>
      <c r="C4477" s="13" t="s">
        <v>183</v>
      </c>
      <c r="D4477" s="13">
        <v>2018</v>
      </c>
      <c r="E4477" s="13">
        <v>2018</v>
      </c>
      <c r="F4477" s="13" t="s">
        <v>244</v>
      </c>
      <c r="G4477" s="110">
        <v>597</v>
      </c>
      <c r="H4477" s="110">
        <v>1214</v>
      </c>
      <c r="I4477" s="110"/>
      <c r="J4477" s="111">
        <v>0.96875</v>
      </c>
      <c r="K4477" s="111">
        <v>0.95</v>
      </c>
      <c r="L4477" s="25">
        <v>0.65600000000000003</v>
      </c>
      <c r="M4477" s="111">
        <v>0.17280000000000001</v>
      </c>
    </row>
    <row r="4478" spans="1:13">
      <c r="A4478" s="82" t="s">
        <v>138</v>
      </c>
      <c r="B4478" s="13" t="s">
        <v>75</v>
      </c>
      <c r="C4478" s="13" t="s">
        <v>183</v>
      </c>
      <c r="D4478" s="13">
        <v>2018</v>
      </c>
      <c r="E4478" s="13">
        <v>2018</v>
      </c>
      <c r="F4478" s="13" t="s">
        <v>244</v>
      </c>
      <c r="G4478" s="110">
        <v>395</v>
      </c>
      <c r="H4478" s="110">
        <v>686</v>
      </c>
      <c r="I4478" s="110"/>
      <c r="J4478" s="111">
        <v>1</v>
      </c>
      <c r="K4478" s="111">
        <v>1</v>
      </c>
      <c r="L4478" s="25">
        <v>0.65600000000000003</v>
      </c>
      <c r="M4478" s="111">
        <v>0.17280000000000001</v>
      </c>
    </row>
    <row r="4479" spans="1:13">
      <c r="A4479" s="82" t="s">
        <v>139</v>
      </c>
      <c r="B4479" s="13" t="s">
        <v>75</v>
      </c>
      <c r="C4479" s="13" t="s">
        <v>183</v>
      </c>
      <c r="D4479" s="13">
        <v>2018</v>
      </c>
      <c r="E4479" s="13">
        <v>2018</v>
      </c>
      <c r="F4479" s="13" t="s">
        <v>244</v>
      </c>
      <c r="G4479" s="110">
        <v>21615</v>
      </c>
      <c r="H4479" s="110">
        <v>48150</v>
      </c>
      <c r="I4479" s="110"/>
      <c r="J4479" s="111">
        <v>0.99140401146131807</v>
      </c>
      <c r="K4479" s="111">
        <v>0.95344827586206893</v>
      </c>
      <c r="L4479" s="25">
        <v>0.33300000000000002</v>
      </c>
      <c r="M4479" s="111">
        <v>4.8599999999999997E-2</v>
      </c>
    </row>
    <row r="4480" spans="1:13">
      <c r="A4480" s="82" t="s">
        <v>140</v>
      </c>
      <c r="B4480" s="13" t="s">
        <v>75</v>
      </c>
      <c r="C4480" s="13" t="s">
        <v>183</v>
      </c>
      <c r="D4480" s="13">
        <v>2018</v>
      </c>
      <c r="E4480" s="13">
        <v>2018</v>
      </c>
      <c r="F4480" s="13" t="s">
        <v>244</v>
      </c>
      <c r="G4480" s="110">
        <v>3052</v>
      </c>
      <c r="H4480" s="110">
        <v>6089</v>
      </c>
      <c r="I4480" s="110"/>
      <c r="J4480" s="111">
        <v>0.97457627118644063</v>
      </c>
      <c r="K4480" s="111">
        <v>0.8970588235294118</v>
      </c>
      <c r="L4480" s="25">
        <v>0.65600000000000003</v>
      </c>
      <c r="M4480" s="111">
        <v>0.17280000000000001</v>
      </c>
    </row>
    <row r="4481" spans="1:13">
      <c r="A4481" s="82" t="s">
        <v>141</v>
      </c>
      <c r="B4481" s="13" t="s">
        <v>75</v>
      </c>
      <c r="C4481" s="13" t="s">
        <v>183</v>
      </c>
      <c r="D4481" s="13">
        <v>2018</v>
      </c>
      <c r="E4481" s="13">
        <v>2018</v>
      </c>
      <c r="F4481" s="13" t="s">
        <v>244</v>
      </c>
      <c r="G4481" s="110">
        <v>4087</v>
      </c>
      <c r="H4481" s="110">
        <v>6988</v>
      </c>
      <c r="I4481" s="110"/>
      <c r="J4481" s="111">
        <v>0.8876811594202898</v>
      </c>
      <c r="K4481" s="111">
        <v>0.74594594594594599</v>
      </c>
      <c r="L4481" s="25">
        <v>0.65600000000000003</v>
      </c>
      <c r="M4481" s="111">
        <v>0.17280000000000001</v>
      </c>
    </row>
    <row r="4482" spans="1:13">
      <c r="A4482" s="82" t="s">
        <v>142</v>
      </c>
      <c r="B4482" s="13" t="s">
        <v>74</v>
      </c>
      <c r="C4482" s="13" t="s">
        <v>183</v>
      </c>
      <c r="D4482" s="13">
        <v>2018</v>
      </c>
      <c r="E4482" s="13">
        <v>2018</v>
      </c>
      <c r="F4482" s="13" t="s">
        <v>244</v>
      </c>
      <c r="G4482" s="110">
        <v>112044</v>
      </c>
      <c r="H4482" s="110">
        <v>224545</v>
      </c>
      <c r="I4482" s="110"/>
      <c r="J4482" s="111">
        <v>0.99206017551190973</v>
      </c>
      <c r="K4482" s="111">
        <v>0.99375557537912573</v>
      </c>
      <c r="L4482" s="25">
        <v>0.63200000000000001</v>
      </c>
      <c r="M4482" s="111">
        <v>7.9500000000000001E-2</v>
      </c>
    </row>
    <row r="4483" spans="1:13">
      <c r="A4483" s="82" t="s">
        <v>143</v>
      </c>
      <c r="B4483" s="13" t="s">
        <v>74</v>
      </c>
      <c r="C4483" s="13" t="s">
        <v>183</v>
      </c>
      <c r="D4483" s="13">
        <v>2018</v>
      </c>
      <c r="E4483" s="13">
        <v>2018</v>
      </c>
      <c r="F4483" s="13" t="s">
        <v>244</v>
      </c>
      <c r="G4483" s="110">
        <v>8486</v>
      </c>
      <c r="H4483" s="110">
        <v>15477</v>
      </c>
      <c r="I4483" s="110"/>
      <c r="J4483" s="111">
        <v>1</v>
      </c>
      <c r="K4483" s="111">
        <v>0.90598290598290598</v>
      </c>
      <c r="L4483" s="25">
        <v>0.65600000000000003</v>
      </c>
      <c r="M4483" s="111">
        <v>0.17280000000000001</v>
      </c>
    </row>
    <row r="4484" spans="1:13">
      <c r="A4484" s="82" t="s">
        <v>144</v>
      </c>
      <c r="B4484" s="13" t="s">
        <v>75</v>
      </c>
      <c r="C4484" s="13" t="s">
        <v>183</v>
      </c>
      <c r="D4484" s="13">
        <v>2018</v>
      </c>
      <c r="E4484" s="13">
        <v>2018</v>
      </c>
      <c r="F4484" s="13" t="s">
        <v>244</v>
      </c>
      <c r="G4484" s="110">
        <v>1209</v>
      </c>
      <c r="H4484" s="110">
        <v>2206</v>
      </c>
      <c r="I4484" s="110"/>
      <c r="J4484" s="111">
        <v>1</v>
      </c>
      <c r="K4484" s="111">
        <v>0.86111111111111116</v>
      </c>
      <c r="L4484" s="25">
        <v>0.65600000000000003</v>
      </c>
      <c r="M4484" s="111">
        <v>0.17280000000000001</v>
      </c>
    </row>
    <row r="4485" spans="1:13">
      <c r="A4485" s="82" t="s">
        <v>145</v>
      </c>
      <c r="B4485" s="13" t="s">
        <v>75</v>
      </c>
      <c r="C4485" s="13" t="s">
        <v>183</v>
      </c>
      <c r="D4485" s="13">
        <v>2018</v>
      </c>
      <c r="E4485" s="13">
        <v>2018</v>
      </c>
      <c r="F4485" s="13" t="s">
        <v>244</v>
      </c>
      <c r="G4485" s="110">
        <v>117832</v>
      </c>
      <c r="H4485" s="110">
        <v>256978</v>
      </c>
      <c r="I4485" s="110"/>
      <c r="J4485" s="111">
        <v>0.99191577364166195</v>
      </c>
      <c r="K4485" s="111">
        <v>0.92242703533026116</v>
      </c>
      <c r="L4485" s="25">
        <v>0.68799999999999994</v>
      </c>
      <c r="M4485" s="111">
        <v>3.4000000000000002E-2</v>
      </c>
    </row>
    <row r="4486" spans="1:13">
      <c r="A4486" s="82" t="s">
        <v>146</v>
      </c>
      <c r="B4486" s="13" t="s">
        <v>74</v>
      </c>
      <c r="C4486" s="13" t="s">
        <v>183</v>
      </c>
      <c r="D4486" s="13">
        <v>2018</v>
      </c>
      <c r="E4486" s="13">
        <v>2018</v>
      </c>
      <c r="F4486" s="13" t="s">
        <v>244</v>
      </c>
      <c r="G4486" s="110">
        <v>95602</v>
      </c>
      <c r="H4486" s="110">
        <v>199742</v>
      </c>
      <c r="I4486" s="110"/>
      <c r="J4486" s="111">
        <v>0.99361963190184044</v>
      </c>
      <c r="K4486" s="111">
        <v>0.88736118455843471</v>
      </c>
      <c r="L4486" s="25">
        <v>0.66700000000000004</v>
      </c>
      <c r="M4486" s="111">
        <v>6.6400000000000001E-2</v>
      </c>
    </row>
    <row r="4487" spans="1:13">
      <c r="A4487" s="82" t="s">
        <v>147</v>
      </c>
      <c r="B4487" s="13" t="s">
        <v>75</v>
      </c>
      <c r="C4487" s="13" t="s">
        <v>183</v>
      </c>
      <c r="D4487" s="13">
        <v>2018</v>
      </c>
      <c r="E4487" s="13">
        <v>2018</v>
      </c>
      <c r="F4487" s="13" t="s">
        <v>244</v>
      </c>
      <c r="G4487" s="110">
        <v>2154</v>
      </c>
      <c r="H4487" s="110">
        <v>4716</v>
      </c>
      <c r="I4487" s="110"/>
      <c r="J4487" s="111">
        <v>0.98969072164948457</v>
      </c>
      <c r="K4487" s="111">
        <v>0.94029850746268662</v>
      </c>
      <c r="L4487" s="25">
        <v>0.65600000000000003</v>
      </c>
      <c r="M4487" s="111">
        <v>0.17280000000000001</v>
      </c>
    </row>
    <row r="4488" spans="1:13">
      <c r="A4488" s="82" t="s">
        <v>148</v>
      </c>
      <c r="B4488" s="13" t="s">
        <v>75</v>
      </c>
      <c r="C4488" s="13" t="s">
        <v>183</v>
      </c>
      <c r="D4488" s="13">
        <v>2018</v>
      </c>
      <c r="E4488" s="13">
        <v>2018</v>
      </c>
      <c r="F4488" s="13" t="s">
        <v>244</v>
      </c>
      <c r="G4488" s="110">
        <v>158837</v>
      </c>
      <c r="H4488" s="110">
        <v>343226</v>
      </c>
      <c r="I4488" s="110"/>
      <c r="J4488" s="111">
        <v>0.99215993727949825</v>
      </c>
      <c r="K4488" s="111">
        <v>0.94793291731669271</v>
      </c>
      <c r="L4488" s="25">
        <v>0.57099999999999995</v>
      </c>
      <c r="M4488" s="111">
        <v>3.9300000000000002E-2</v>
      </c>
    </row>
    <row r="4489" spans="1:13">
      <c r="A4489" s="82" t="s">
        <v>149</v>
      </c>
      <c r="B4489" s="13" t="s">
        <v>74</v>
      </c>
      <c r="C4489" s="13" t="s">
        <v>183</v>
      </c>
      <c r="D4489" s="13">
        <v>2018</v>
      </c>
      <c r="E4489" s="13">
        <v>2018</v>
      </c>
      <c r="F4489" s="13" t="s">
        <v>244</v>
      </c>
      <c r="G4489" s="110">
        <v>132723</v>
      </c>
      <c r="H4489" s="110">
        <v>261612</v>
      </c>
      <c r="I4489" s="110"/>
      <c r="J4489" s="111">
        <v>0.98479654195856314</v>
      </c>
      <c r="K4489" s="111">
        <v>0.96321353065539117</v>
      </c>
      <c r="L4489" s="25">
        <v>0.69</v>
      </c>
      <c r="M4489" s="111">
        <v>4.6600000000000003E-2</v>
      </c>
    </row>
    <row r="4490" spans="1:13">
      <c r="A4490" s="82" t="s">
        <v>150</v>
      </c>
      <c r="B4490" s="13" t="s">
        <v>74</v>
      </c>
      <c r="C4490" s="13" t="s">
        <v>183</v>
      </c>
      <c r="D4490" s="13">
        <v>2018</v>
      </c>
      <c r="E4490" s="13">
        <v>2018</v>
      </c>
      <c r="F4490" s="13" t="s">
        <v>244</v>
      </c>
      <c r="G4490" s="110">
        <v>33145</v>
      </c>
      <c r="H4490" s="110">
        <v>49118</v>
      </c>
      <c r="I4490" s="110"/>
      <c r="J4490" s="111">
        <v>0.98008991650610144</v>
      </c>
      <c r="K4490" s="111">
        <v>0.70562130177514792</v>
      </c>
      <c r="L4490" s="25">
        <v>0.4</v>
      </c>
      <c r="M4490" s="111">
        <v>6.7299999999999999E-2</v>
      </c>
    </row>
    <row r="4491" spans="1:13">
      <c r="A4491" s="82" t="s">
        <v>151</v>
      </c>
      <c r="B4491" s="13" t="s">
        <v>75</v>
      </c>
      <c r="C4491" s="13" t="s">
        <v>183</v>
      </c>
      <c r="D4491" s="13">
        <v>2018</v>
      </c>
      <c r="E4491" s="13">
        <v>2018</v>
      </c>
      <c r="F4491" s="13" t="s">
        <v>244</v>
      </c>
      <c r="G4491" s="110">
        <v>46348</v>
      </c>
      <c r="H4491" s="110">
        <v>101545</v>
      </c>
      <c r="I4491" s="110"/>
      <c r="J4491" s="111">
        <v>0.98255515649050795</v>
      </c>
      <c r="K4491" s="111">
        <v>0.91857707509881426</v>
      </c>
      <c r="L4491" s="25">
        <v>0.57099999999999995</v>
      </c>
      <c r="M4491" s="111">
        <v>1.5699999999999999E-2</v>
      </c>
    </row>
    <row r="4492" spans="1:13">
      <c r="A4492" s="82" t="s">
        <v>152</v>
      </c>
      <c r="B4492" s="13" t="s">
        <v>74</v>
      </c>
      <c r="C4492" s="13" t="s">
        <v>183</v>
      </c>
      <c r="D4492" s="13">
        <v>2018</v>
      </c>
      <c r="E4492" s="13">
        <v>2018</v>
      </c>
      <c r="F4492" s="13" t="s">
        <v>244</v>
      </c>
      <c r="G4492" s="110">
        <v>9476</v>
      </c>
      <c r="H4492" s="110">
        <v>16328</v>
      </c>
      <c r="I4492" s="110"/>
      <c r="J4492" s="111">
        <v>0.97701149425287359</v>
      </c>
      <c r="K4492" s="111">
        <v>0.95061728395061729</v>
      </c>
      <c r="L4492" s="25">
        <v>0.65600000000000003</v>
      </c>
      <c r="M4492" s="111">
        <v>0.17280000000000001</v>
      </c>
    </row>
    <row r="4493" spans="1:13">
      <c r="A4493" s="82" t="s">
        <v>153</v>
      </c>
      <c r="B4493" s="13" t="s">
        <v>74</v>
      </c>
      <c r="C4493" s="13" t="s">
        <v>183</v>
      </c>
      <c r="D4493" s="13">
        <v>2018</v>
      </c>
      <c r="E4493" s="13">
        <v>2018</v>
      </c>
      <c r="F4493" s="13" t="s">
        <v>244</v>
      </c>
      <c r="G4493" s="110">
        <v>12879</v>
      </c>
      <c r="H4493" s="110">
        <v>24322</v>
      </c>
      <c r="I4493" s="110"/>
      <c r="J4493" s="111">
        <v>0.98235294117647054</v>
      </c>
      <c r="K4493" s="111">
        <v>0.92032967032967028</v>
      </c>
      <c r="L4493" s="25">
        <v>0.65600000000000003</v>
      </c>
      <c r="M4493" s="111">
        <v>0.17280000000000001</v>
      </c>
    </row>
    <row r="4494" spans="1:13">
      <c r="A4494" s="82" t="s">
        <v>154</v>
      </c>
      <c r="B4494" s="13" t="s">
        <v>74</v>
      </c>
      <c r="C4494" s="13" t="s">
        <v>183</v>
      </c>
      <c r="D4494" s="13">
        <v>2018</v>
      </c>
      <c r="E4494" s="13">
        <v>2018</v>
      </c>
      <c r="F4494" s="13" t="s">
        <v>244</v>
      </c>
      <c r="G4494" s="110">
        <v>20595</v>
      </c>
      <c r="H4494" s="110">
        <v>40497</v>
      </c>
      <c r="I4494" s="110"/>
      <c r="J4494" s="111">
        <v>0.91411564625850339</v>
      </c>
      <c r="K4494" s="111">
        <v>0.92971246006389774</v>
      </c>
      <c r="L4494" s="25">
        <v>0.65600000000000003</v>
      </c>
      <c r="M4494" s="111">
        <v>0.17280000000000001</v>
      </c>
    </row>
    <row r="4495" spans="1:13">
      <c r="A4495" s="82" t="s">
        <v>155</v>
      </c>
      <c r="B4495" s="13" t="s">
        <v>74</v>
      </c>
      <c r="C4495" s="13" t="s">
        <v>183</v>
      </c>
      <c r="D4495" s="13">
        <v>2018</v>
      </c>
      <c r="E4495" s="13">
        <v>2018</v>
      </c>
      <c r="F4495" s="13" t="s">
        <v>244</v>
      </c>
      <c r="G4495" s="110">
        <v>44303</v>
      </c>
      <c r="H4495" s="110">
        <v>84476</v>
      </c>
      <c r="I4495" s="110"/>
      <c r="J4495" s="111">
        <v>0.99303356554781508</v>
      </c>
      <c r="K4495" s="111">
        <v>0.96885813148788924</v>
      </c>
      <c r="L4495" s="25">
        <v>0.71399999999999997</v>
      </c>
      <c r="M4495" s="111">
        <v>7.6999999999999999E-2</v>
      </c>
    </row>
    <row r="4496" spans="1:13">
      <c r="A4496" s="82" t="s">
        <v>156</v>
      </c>
      <c r="B4496" s="13" t="s">
        <v>74</v>
      </c>
      <c r="C4496" s="13" t="s">
        <v>183</v>
      </c>
      <c r="D4496" s="13">
        <v>2018</v>
      </c>
      <c r="E4496" s="13">
        <v>2018</v>
      </c>
      <c r="F4496" s="13" t="s">
        <v>244</v>
      </c>
      <c r="G4496" s="110">
        <v>14858</v>
      </c>
      <c r="H4496" s="110">
        <v>26186</v>
      </c>
      <c r="I4496" s="110"/>
      <c r="J4496" s="111">
        <v>0.9714714714714715</v>
      </c>
      <c r="K4496" s="111">
        <v>0.98775510204081629</v>
      </c>
      <c r="L4496" s="25">
        <v>0.65600000000000003</v>
      </c>
      <c r="M4496" s="111">
        <v>0.17280000000000001</v>
      </c>
    </row>
    <row r="4497" spans="1:13">
      <c r="A4497" s="82" t="s">
        <v>157</v>
      </c>
      <c r="B4497" s="13" t="s">
        <v>75</v>
      </c>
      <c r="C4497" s="13" t="s">
        <v>183</v>
      </c>
      <c r="D4497" s="13">
        <v>2018</v>
      </c>
      <c r="E4497" s="13">
        <v>2018</v>
      </c>
      <c r="F4497" s="13" t="s">
        <v>244</v>
      </c>
      <c r="G4497" s="110">
        <v>12322</v>
      </c>
      <c r="H4497" s="110">
        <v>22929</v>
      </c>
      <c r="I4497" s="110"/>
      <c r="J4497" s="111">
        <v>0.93155258764607685</v>
      </c>
      <c r="K4497" s="111">
        <v>0.96120689655172409</v>
      </c>
      <c r="L4497" s="25">
        <v>0.65600000000000003</v>
      </c>
      <c r="M4497" s="111">
        <v>0.17280000000000001</v>
      </c>
    </row>
    <row r="4498" spans="1:13">
      <c r="A4498" s="82" t="s">
        <v>158</v>
      </c>
      <c r="B4498" s="13" t="s">
        <v>75</v>
      </c>
      <c r="C4498" s="13" t="s">
        <v>183</v>
      </c>
      <c r="D4498" s="13">
        <v>2018</v>
      </c>
      <c r="E4498" s="13">
        <v>2018</v>
      </c>
      <c r="F4498" s="13" t="s">
        <v>244</v>
      </c>
      <c r="G4498" s="110">
        <v>147</v>
      </c>
      <c r="H4498" s="110">
        <v>241</v>
      </c>
      <c r="I4498" s="110"/>
      <c r="J4498" s="111">
        <v>1</v>
      </c>
      <c r="K4498" s="111">
        <v>1</v>
      </c>
      <c r="L4498" s="25">
        <v>0.65600000000000003</v>
      </c>
      <c r="M4498" s="111">
        <v>0.17280000000000001</v>
      </c>
    </row>
    <row r="4499" spans="1:13">
      <c r="A4499" s="82" t="s">
        <v>159</v>
      </c>
      <c r="B4499" s="13" t="s">
        <v>75</v>
      </c>
      <c r="C4499" s="13" t="s">
        <v>183</v>
      </c>
      <c r="D4499" s="13">
        <v>2018</v>
      </c>
      <c r="E4499" s="13">
        <v>2018</v>
      </c>
      <c r="F4499" s="13" t="s">
        <v>244</v>
      </c>
      <c r="G4499" s="110">
        <v>3192</v>
      </c>
      <c r="H4499" s="110">
        <v>6514</v>
      </c>
      <c r="I4499" s="110"/>
      <c r="J4499" s="111">
        <v>0.96478873239436624</v>
      </c>
      <c r="K4499" s="111">
        <v>0.92660550458715596</v>
      </c>
      <c r="L4499" s="25">
        <v>0.65600000000000003</v>
      </c>
      <c r="M4499" s="111">
        <v>0.17280000000000001</v>
      </c>
    </row>
    <row r="4500" spans="1:13">
      <c r="A4500" s="82" t="s">
        <v>160</v>
      </c>
      <c r="B4500" s="13" t="s">
        <v>74</v>
      </c>
      <c r="C4500" s="13" t="s">
        <v>183</v>
      </c>
      <c r="D4500" s="13">
        <v>2018</v>
      </c>
      <c r="E4500" s="13">
        <v>2018</v>
      </c>
      <c r="F4500" s="13" t="s">
        <v>244</v>
      </c>
      <c r="G4500" s="110">
        <v>20539</v>
      </c>
      <c r="H4500" s="110">
        <v>37878</v>
      </c>
      <c r="I4500" s="110"/>
      <c r="J4500" s="111">
        <v>0.97506561679790027</v>
      </c>
      <c r="K4500" s="111">
        <v>0.94942528735632181</v>
      </c>
      <c r="L4500" s="25">
        <v>0.4</v>
      </c>
      <c r="M4500" s="111">
        <v>3.0099999999999998E-2</v>
      </c>
    </row>
    <row r="4501" spans="1:13">
      <c r="A4501" s="82" t="s">
        <v>161</v>
      </c>
      <c r="B4501" s="13" t="s">
        <v>74</v>
      </c>
      <c r="C4501" s="13" t="s">
        <v>183</v>
      </c>
      <c r="D4501" s="13">
        <v>2018</v>
      </c>
      <c r="E4501" s="13">
        <v>2018</v>
      </c>
      <c r="F4501" s="13" t="s">
        <v>244</v>
      </c>
      <c r="G4501" s="110">
        <v>16662</v>
      </c>
      <c r="H4501" s="110">
        <v>28991</v>
      </c>
      <c r="I4501" s="110"/>
      <c r="J4501" s="111">
        <v>0.95169082125603865</v>
      </c>
      <c r="K4501" s="111">
        <v>0.53205128205128205</v>
      </c>
      <c r="L4501" s="25">
        <v>0.65600000000000003</v>
      </c>
      <c r="M4501" s="111">
        <v>0.17280000000000001</v>
      </c>
    </row>
    <row r="4502" spans="1:13">
      <c r="A4502" s="82" t="s">
        <v>162</v>
      </c>
      <c r="B4502" s="13" t="s">
        <v>75</v>
      </c>
      <c r="C4502" s="13" t="s">
        <v>183</v>
      </c>
      <c r="D4502" s="13">
        <v>2018</v>
      </c>
      <c r="E4502" s="13">
        <v>2018</v>
      </c>
      <c r="F4502" s="13" t="s">
        <v>244</v>
      </c>
      <c r="G4502" s="110">
        <v>37905</v>
      </c>
      <c r="H4502" s="110">
        <v>79038</v>
      </c>
      <c r="I4502" s="110"/>
      <c r="J4502" s="111">
        <v>0.97159699892818863</v>
      </c>
      <c r="K4502" s="111">
        <v>0.95542949756888174</v>
      </c>
      <c r="L4502" s="25">
        <v>0.66700000000000004</v>
      </c>
      <c r="M4502" s="111">
        <v>5.45E-2</v>
      </c>
    </row>
    <row r="4503" spans="1:13">
      <c r="A4503" s="82" t="s">
        <v>163</v>
      </c>
      <c r="B4503" s="13" t="s">
        <v>75</v>
      </c>
      <c r="C4503" s="13" t="s">
        <v>183</v>
      </c>
      <c r="D4503" s="13">
        <v>2018</v>
      </c>
      <c r="E4503" s="13">
        <v>2018</v>
      </c>
      <c r="F4503" s="13" t="s">
        <v>244</v>
      </c>
      <c r="G4503" s="110">
        <v>5315</v>
      </c>
      <c r="H4503" s="110">
        <v>12152</v>
      </c>
      <c r="I4503" s="110"/>
      <c r="J4503" s="111">
        <v>0.99487179487179489</v>
      </c>
      <c r="K4503" s="111">
        <v>0.98192771084337349</v>
      </c>
      <c r="L4503" s="25">
        <v>0.65600000000000003</v>
      </c>
      <c r="M4503" s="111">
        <v>0.17280000000000001</v>
      </c>
    </row>
    <row r="4504" spans="1:13">
      <c r="A4504" s="82" t="s">
        <v>164</v>
      </c>
      <c r="B4504" s="13" t="s">
        <v>75</v>
      </c>
      <c r="C4504" s="13" t="s">
        <v>183</v>
      </c>
      <c r="D4504" s="13">
        <v>2018</v>
      </c>
      <c r="E4504" s="13">
        <v>2018</v>
      </c>
      <c r="F4504" s="13" t="s">
        <v>244</v>
      </c>
      <c r="G4504" s="110">
        <v>4187</v>
      </c>
      <c r="H4504" s="110">
        <v>9032</v>
      </c>
      <c r="I4504" s="110"/>
      <c r="J4504" s="111">
        <v>0.9425837320574163</v>
      </c>
      <c r="K4504" s="111">
        <v>0.96052631578947367</v>
      </c>
      <c r="L4504" s="25">
        <v>0.65600000000000003</v>
      </c>
      <c r="M4504" s="111">
        <v>0.17280000000000001</v>
      </c>
    </row>
    <row r="4505" spans="1:13">
      <c r="A4505" s="82" t="s">
        <v>165</v>
      </c>
      <c r="B4505" s="13" t="s">
        <v>75</v>
      </c>
      <c r="C4505" s="13" t="s">
        <v>183</v>
      </c>
      <c r="D4505" s="13">
        <v>2018</v>
      </c>
      <c r="E4505" s="13">
        <v>2018</v>
      </c>
      <c r="F4505" s="13" t="s">
        <v>244</v>
      </c>
      <c r="G4505" s="110">
        <v>995</v>
      </c>
      <c r="H4505" s="110">
        <v>1687</v>
      </c>
      <c r="I4505" s="110"/>
      <c r="J4505" s="111">
        <v>1</v>
      </c>
      <c r="K4505" s="111">
        <v>0.84782608695652173</v>
      </c>
      <c r="L4505" s="25">
        <v>0.65600000000000003</v>
      </c>
      <c r="M4505" s="111">
        <v>0.17280000000000001</v>
      </c>
    </row>
    <row r="4506" spans="1:13">
      <c r="A4506" s="82" t="s">
        <v>166</v>
      </c>
      <c r="B4506" s="13" t="s">
        <v>74</v>
      </c>
      <c r="C4506" s="13" t="s">
        <v>183</v>
      </c>
      <c r="D4506" s="13">
        <v>2018</v>
      </c>
      <c r="E4506" s="13">
        <v>2018</v>
      </c>
      <c r="F4506" s="13" t="s">
        <v>244</v>
      </c>
      <c r="G4506" s="110">
        <v>50926</v>
      </c>
      <c r="H4506" s="110">
        <v>117454</v>
      </c>
      <c r="I4506" s="110"/>
      <c r="J4506" s="111">
        <v>0.9919724770642202</v>
      </c>
      <c r="K4506" s="111">
        <v>0.74568965517241381</v>
      </c>
      <c r="L4506" s="25">
        <v>0.28599999999999998</v>
      </c>
      <c r="M4506" s="111">
        <v>4.2200000000000001E-2</v>
      </c>
    </row>
    <row r="4507" spans="1:13">
      <c r="A4507" s="82" t="s">
        <v>167</v>
      </c>
      <c r="B4507" s="13" t="s">
        <v>75</v>
      </c>
      <c r="C4507" s="13" t="s">
        <v>183</v>
      </c>
      <c r="D4507" s="13">
        <v>2018</v>
      </c>
      <c r="E4507" s="13">
        <v>2018</v>
      </c>
      <c r="F4507" s="13" t="s">
        <v>244</v>
      </c>
      <c r="G4507" s="110">
        <v>2670</v>
      </c>
      <c r="H4507" s="110">
        <v>4676</v>
      </c>
      <c r="I4507" s="110"/>
      <c r="J4507" s="111">
        <v>1</v>
      </c>
      <c r="K4507" s="111">
        <v>0.96341463414634143</v>
      </c>
      <c r="L4507" s="25">
        <v>0.65600000000000003</v>
      </c>
      <c r="M4507" s="111">
        <v>0.17280000000000001</v>
      </c>
    </row>
    <row r="4508" spans="1:13">
      <c r="A4508" s="82" t="s">
        <v>168</v>
      </c>
      <c r="B4508" s="13" t="s">
        <v>74</v>
      </c>
      <c r="C4508" s="13" t="s">
        <v>183</v>
      </c>
      <c r="D4508" s="13">
        <v>2018</v>
      </c>
      <c r="E4508" s="13">
        <v>2018</v>
      </c>
      <c r="F4508" s="13" t="s">
        <v>244</v>
      </c>
      <c r="G4508" s="110">
        <v>34532</v>
      </c>
      <c r="H4508" s="110">
        <v>67699</v>
      </c>
      <c r="I4508" s="110"/>
      <c r="J4508" s="111">
        <v>0.98540145985401462</v>
      </c>
      <c r="K4508" s="111">
        <v>0.96843434343434343</v>
      </c>
      <c r="L4508" s="25">
        <v>0.28599999999999998</v>
      </c>
      <c r="M4508" s="111">
        <v>6.2799999999999995E-2</v>
      </c>
    </row>
    <row r="4509" spans="1:13">
      <c r="A4509" s="82" t="s">
        <v>169</v>
      </c>
      <c r="B4509" s="13" t="s">
        <v>74</v>
      </c>
      <c r="C4509" s="13" t="s">
        <v>183</v>
      </c>
      <c r="D4509" s="13">
        <v>2018</v>
      </c>
      <c r="E4509" s="13">
        <v>2018</v>
      </c>
      <c r="F4509" s="13" t="s">
        <v>244</v>
      </c>
      <c r="G4509" s="110">
        <v>10136</v>
      </c>
      <c r="H4509" s="110">
        <v>18290</v>
      </c>
      <c r="I4509" s="110"/>
      <c r="J4509" s="111">
        <v>0.87188612099644125</v>
      </c>
      <c r="K4509" s="111">
        <v>0.8896551724137931</v>
      </c>
      <c r="L4509" s="25">
        <v>0.65600000000000003</v>
      </c>
      <c r="M4509" s="111">
        <v>0.17280000000000001</v>
      </c>
    </row>
    <row r="4510" spans="1:13">
      <c r="A4510" s="82" t="s">
        <v>170</v>
      </c>
      <c r="B4510" s="13" t="s">
        <v>75</v>
      </c>
      <c r="C4510" s="13" t="s">
        <v>183</v>
      </c>
      <c r="D4510" s="13">
        <v>2018</v>
      </c>
      <c r="E4510" s="13">
        <v>2018</v>
      </c>
      <c r="F4510" s="13" t="s">
        <v>244</v>
      </c>
      <c r="G4510" s="110">
        <v>6107</v>
      </c>
      <c r="H4510" s="110">
        <v>13027</v>
      </c>
      <c r="I4510" s="110"/>
      <c r="J4510" s="111">
        <v>0.99669966996699666</v>
      </c>
      <c r="K4510" s="111">
        <v>0.96551724137931039</v>
      </c>
      <c r="L4510" s="25">
        <v>0.65600000000000003</v>
      </c>
      <c r="M4510" s="111">
        <v>0.17280000000000001</v>
      </c>
    </row>
    <row r="4511" spans="1:13">
      <c r="A4511" s="48" t="s">
        <v>276</v>
      </c>
      <c r="B4511" s="13" t="s">
        <v>66</v>
      </c>
      <c r="C4511" s="13" t="s">
        <v>62</v>
      </c>
      <c r="D4511" s="13">
        <v>2018</v>
      </c>
      <c r="E4511" s="13">
        <v>2018</v>
      </c>
      <c r="F4511" s="13" t="s">
        <v>244</v>
      </c>
      <c r="G4511" s="23"/>
      <c r="H4511" s="23"/>
      <c r="I4511" s="23"/>
      <c r="J4511" s="25"/>
      <c r="K4511" s="25"/>
      <c r="L4511" s="25"/>
      <c r="M4511" s="25"/>
    </row>
    <row r="4512" spans="1:13">
      <c r="A4512" s="48" t="s">
        <v>171</v>
      </c>
      <c r="B4512" s="13" t="s">
        <v>66</v>
      </c>
      <c r="C4512" s="13" t="s">
        <v>62</v>
      </c>
      <c r="D4512" s="13">
        <v>2018</v>
      </c>
      <c r="E4512" s="13">
        <v>2018</v>
      </c>
      <c r="F4512" s="13" t="s">
        <v>244</v>
      </c>
      <c r="G4512" s="23"/>
      <c r="H4512" s="23"/>
      <c r="I4512" s="23"/>
      <c r="J4512" s="25"/>
      <c r="K4512" s="25"/>
      <c r="L4512" s="25">
        <v>0.68500000000000005</v>
      </c>
      <c r="M4512" s="25">
        <v>7.0999999999999994E-2</v>
      </c>
    </row>
    <row r="4513" spans="1:13">
      <c r="A4513" s="48" t="s">
        <v>172</v>
      </c>
      <c r="B4513" s="13" t="s">
        <v>74</v>
      </c>
      <c r="C4513" s="13" t="s">
        <v>62</v>
      </c>
      <c r="D4513" s="13">
        <v>2018</v>
      </c>
      <c r="E4513" s="13">
        <v>2018</v>
      </c>
      <c r="F4513" s="13" t="s">
        <v>244</v>
      </c>
      <c r="G4513" s="23"/>
      <c r="H4513" s="23"/>
      <c r="I4513" s="23"/>
      <c r="J4513" s="25"/>
      <c r="K4513" s="25"/>
      <c r="L4513" s="25">
        <v>0.91700000000000004</v>
      </c>
      <c r="M4513" s="25">
        <v>4.9799999999999997E-2</v>
      </c>
    </row>
    <row r="4514" spans="1:13">
      <c r="A4514" s="48" t="s">
        <v>173</v>
      </c>
      <c r="B4514" s="13" t="s">
        <v>75</v>
      </c>
      <c r="C4514" s="13" t="s">
        <v>62</v>
      </c>
      <c r="D4514" s="13">
        <v>2018</v>
      </c>
      <c r="E4514" s="13">
        <v>2018</v>
      </c>
      <c r="F4514" s="13" t="s">
        <v>244</v>
      </c>
      <c r="G4514" s="23"/>
      <c r="H4514" s="23"/>
      <c r="I4514" s="23"/>
      <c r="J4514" s="25"/>
      <c r="K4514" s="25"/>
      <c r="L4514" s="25">
        <v>0.66700000000000004</v>
      </c>
      <c r="M4514" s="25">
        <v>0.191</v>
      </c>
    </row>
    <row r="4515" spans="1:13">
      <c r="A4515" s="48" t="s">
        <v>174</v>
      </c>
      <c r="B4515" s="13" t="s">
        <v>75</v>
      </c>
      <c r="C4515" s="13" t="s">
        <v>62</v>
      </c>
      <c r="D4515" s="13">
        <v>2018</v>
      </c>
      <c r="E4515" s="13">
        <v>2018</v>
      </c>
      <c r="F4515" s="13" t="s">
        <v>244</v>
      </c>
      <c r="G4515" s="23"/>
      <c r="H4515" s="23"/>
      <c r="I4515" s="23"/>
      <c r="J4515" s="25"/>
      <c r="K4515" s="25"/>
      <c r="L4515" s="25">
        <v>0.66700000000000004</v>
      </c>
      <c r="M4515" s="25">
        <v>0.191</v>
      </c>
    </row>
    <row r="4516" spans="1:13">
      <c r="A4516" s="48" t="s">
        <v>175</v>
      </c>
      <c r="B4516" s="13" t="s">
        <v>75</v>
      </c>
      <c r="C4516" s="13" t="s">
        <v>62</v>
      </c>
      <c r="D4516" s="13">
        <v>2018</v>
      </c>
      <c r="E4516" s="13">
        <v>2018</v>
      </c>
      <c r="F4516" s="13" t="s">
        <v>244</v>
      </c>
      <c r="G4516" s="23"/>
      <c r="H4516" s="23"/>
      <c r="I4516" s="23"/>
      <c r="J4516" s="25"/>
      <c r="K4516" s="25"/>
      <c r="L4516" s="25">
        <v>0.66700000000000004</v>
      </c>
      <c r="M4516" s="25">
        <v>0.191</v>
      </c>
    </row>
    <row r="4517" spans="1:13">
      <c r="A4517" s="48" t="s">
        <v>176</v>
      </c>
      <c r="B4517" s="13" t="s">
        <v>75</v>
      </c>
      <c r="C4517" s="13" t="s">
        <v>62</v>
      </c>
      <c r="D4517" s="13">
        <v>2018</v>
      </c>
      <c r="E4517" s="13">
        <v>2018</v>
      </c>
      <c r="F4517" s="13" t="s">
        <v>244</v>
      </c>
      <c r="G4517" s="23"/>
      <c r="H4517" s="23"/>
      <c r="I4517" s="23"/>
      <c r="J4517" s="25"/>
      <c r="K4517" s="25"/>
      <c r="L4517" s="25">
        <v>0.66700000000000004</v>
      </c>
      <c r="M4517" s="25">
        <v>0.191</v>
      </c>
    </row>
    <row r="4518" spans="1:13">
      <c r="A4518" s="48" t="s">
        <v>177</v>
      </c>
      <c r="B4518" s="13" t="s">
        <v>75</v>
      </c>
      <c r="C4518" s="13" t="s">
        <v>62</v>
      </c>
      <c r="D4518" s="13">
        <v>2018</v>
      </c>
      <c r="E4518" s="13">
        <v>2018</v>
      </c>
      <c r="F4518" s="13" t="s">
        <v>244</v>
      </c>
      <c r="G4518" s="23"/>
      <c r="H4518" s="23"/>
      <c r="I4518" s="23"/>
      <c r="J4518" s="25"/>
      <c r="K4518" s="25"/>
      <c r="L4518" s="25">
        <v>0.66700000000000004</v>
      </c>
      <c r="M4518" s="25">
        <v>0.191</v>
      </c>
    </row>
    <row r="4519" spans="1:13">
      <c r="A4519" s="48" t="s">
        <v>178</v>
      </c>
      <c r="B4519" s="13" t="s">
        <v>74</v>
      </c>
      <c r="C4519" s="13" t="s">
        <v>62</v>
      </c>
      <c r="D4519" s="13">
        <v>2018</v>
      </c>
      <c r="E4519" s="13">
        <v>2018</v>
      </c>
      <c r="F4519" s="13" t="s">
        <v>244</v>
      </c>
      <c r="G4519" s="23"/>
      <c r="H4519" s="23"/>
      <c r="I4519" s="23"/>
      <c r="J4519" s="25"/>
      <c r="K4519" s="25"/>
      <c r="L4519" s="25">
        <v>0.85699999999999998</v>
      </c>
      <c r="M4519" s="25">
        <v>3.39E-2</v>
      </c>
    </row>
    <row r="4520" spans="1:13">
      <c r="A4520" s="48" t="s">
        <v>179</v>
      </c>
      <c r="B4520" s="13" t="s">
        <v>75</v>
      </c>
      <c r="C4520" s="13" t="s">
        <v>62</v>
      </c>
      <c r="D4520" s="13">
        <v>2018</v>
      </c>
      <c r="E4520" s="13">
        <v>2018</v>
      </c>
      <c r="F4520" s="13" t="s">
        <v>244</v>
      </c>
      <c r="G4520" s="23"/>
      <c r="H4520" s="23"/>
      <c r="I4520" s="23"/>
      <c r="J4520" s="25"/>
      <c r="K4520" s="25"/>
      <c r="L4520" s="25">
        <v>0.66700000000000004</v>
      </c>
      <c r="M4520" s="25">
        <v>0.191</v>
      </c>
    </row>
    <row r="4521" spans="1:13">
      <c r="A4521" s="48" t="s">
        <v>180</v>
      </c>
      <c r="B4521" s="13" t="s">
        <v>75</v>
      </c>
      <c r="C4521" s="13" t="s">
        <v>62</v>
      </c>
      <c r="D4521" s="13">
        <v>2018</v>
      </c>
      <c r="E4521" s="13">
        <v>2018</v>
      </c>
      <c r="F4521" s="13" t="s">
        <v>244</v>
      </c>
      <c r="G4521" s="23"/>
      <c r="H4521" s="23"/>
      <c r="I4521" s="23"/>
      <c r="J4521" s="25"/>
      <c r="K4521" s="25"/>
      <c r="L4521" s="25">
        <v>0.66700000000000004</v>
      </c>
      <c r="M4521" s="25">
        <v>0.191</v>
      </c>
    </row>
    <row r="4522" spans="1:13">
      <c r="A4522" s="82" t="s">
        <v>122</v>
      </c>
      <c r="B4522" s="13" t="s">
        <v>74</v>
      </c>
      <c r="C4522" s="13" t="s">
        <v>62</v>
      </c>
      <c r="D4522" s="13">
        <v>2018</v>
      </c>
      <c r="E4522" s="13">
        <v>2018</v>
      </c>
      <c r="F4522" s="13" t="s">
        <v>244</v>
      </c>
      <c r="G4522" s="23"/>
      <c r="H4522" s="23"/>
      <c r="I4522" s="23"/>
      <c r="J4522" s="25"/>
      <c r="K4522" s="25"/>
      <c r="L4522" s="25">
        <v>0.65</v>
      </c>
      <c r="M4522" s="25">
        <v>5.0500000000000003E-2</v>
      </c>
    </row>
    <row r="4523" spans="1:13">
      <c r="A4523" s="82" t="s">
        <v>123</v>
      </c>
      <c r="B4523" s="13" t="s">
        <v>75</v>
      </c>
      <c r="C4523" s="13" t="s">
        <v>62</v>
      </c>
      <c r="D4523" s="13">
        <v>2018</v>
      </c>
      <c r="E4523" s="13">
        <v>2018</v>
      </c>
      <c r="F4523" s="13" t="s">
        <v>244</v>
      </c>
      <c r="G4523" s="23"/>
      <c r="H4523" s="23"/>
      <c r="I4523" s="23"/>
      <c r="J4523" s="25"/>
      <c r="K4523" s="25"/>
      <c r="L4523" s="25">
        <v>0.66700000000000004</v>
      </c>
      <c r="M4523" s="25">
        <v>0.191</v>
      </c>
    </row>
    <row r="4524" spans="1:13">
      <c r="A4524" s="82" t="s">
        <v>124</v>
      </c>
      <c r="B4524" s="13" t="s">
        <v>75</v>
      </c>
      <c r="C4524" s="13" t="s">
        <v>62</v>
      </c>
      <c r="D4524" s="13">
        <v>2018</v>
      </c>
      <c r="E4524" s="13">
        <v>2018</v>
      </c>
      <c r="F4524" s="13" t="s">
        <v>244</v>
      </c>
      <c r="G4524" s="23"/>
      <c r="H4524" s="23"/>
      <c r="I4524" s="23"/>
      <c r="J4524" s="25"/>
      <c r="K4524" s="25"/>
      <c r="L4524" s="25">
        <v>0.66700000000000004</v>
      </c>
      <c r="M4524" s="25">
        <v>0.191</v>
      </c>
    </row>
    <row r="4525" spans="1:13">
      <c r="A4525" s="82" t="s">
        <v>125</v>
      </c>
      <c r="B4525" s="13" t="s">
        <v>75</v>
      </c>
      <c r="C4525" s="13" t="s">
        <v>62</v>
      </c>
      <c r="D4525" s="13">
        <v>2018</v>
      </c>
      <c r="E4525" s="13">
        <v>2018</v>
      </c>
      <c r="F4525" s="13" t="s">
        <v>244</v>
      </c>
      <c r="G4525" s="23"/>
      <c r="H4525" s="23"/>
      <c r="I4525" s="23"/>
      <c r="J4525" s="25"/>
      <c r="K4525" s="25"/>
      <c r="L4525" s="25">
        <v>0.66700000000000004</v>
      </c>
      <c r="M4525" s="25">
        <v>0.191</v>
      </c>
    </row>
    <row r="4526" spans="1:13">
      <c r="A4526" s="82" t="s">
        <v>126</v>
      </c>
      <c r="B4526" s="13" t="s">
        <v>75</v>
      </c>
      <c r="C4526" s="13" t="s">
        <v>62</v>
      </c>
      <c r="D4526" s="13">
        <v>2018</v>
      </c>
      <c r="E4526" s="13">
        <v>2018</v>
      </c>
      <c r="F4526" s="13" t="s">
        <v>244</v>
      </c>
      <c r="G4526" s="23"/>
      <c r="H4526" s="23"/>
      <c r="I4526" s="23"/>
      <c r="J4526" s="25"/>
      <c r="K4526" s="25"/>
      <c r="L4526" s="25">
        <v>0.66700000000000004</v>
      </c>
      <c r="M4526" s="25">
        <v>0.191</v>
      </c>
    </row>
    <row r="4527" spans="1:13">
      <c r="A4527" s="82" t="s">
        <v>127</v>
      </c>
      <c r="B4527" s="13" t="s">
        <v>75</v>
      </c>
      <c r="C4527" s="13" t="s">
        <v>62</v>
      </c>
      <c r="D4527" s="13">
        <v>2018</v>
      </c>
      <c r="E4527" s="13">
        <v>2018</v>
      </c>
      <c r="F4527" s="13" t="s">
        <v>244</v>
      </c>
      <c r="G4527" s="23"/>
      <c r="H4527" s="23"/>
      <c r="I4527" s="23"/>
      <c r="J4527" s="25"/>
      <c r="K4527" s="25"/>
      <c r="L4527" s="25">
        <v>0.41699999999999998</v>
      </c>
      <c r="M4527" s="25">
        <v>2.4E-2</v>
      </c>
    </row>
    <row r="4528" spans="1:13">
      <c r="A4528" s="82" t="s">
        <v>128</v>
      </c>
      <c r="B4528" s="13" t="s">
        <v>75</v>
      </c>
      <c r="C4528" s="13" t="s">
        <v>62</v>
      </c>
      <c r="D4528" s="13">
        <v>2018</v>
      </c>
      <c r="E4528" s="13">
        <v>2018</v>
      </c>
      <c r="F4528" s="13" t="s">
        <v>244</v>
      </c>
      <c r="G4528" s="23"/>
      <c r="H4528" s="23"/>
      <c r="I4528" s="23"/>
      <c r="J4528" s="25"/>
      <c r="K4528" s="25"/>
      <c r="L4528" s="25">
        <v>0.66700000000000004</v>
      </c>
      <c r="M4528" s="25">
        <v>0.191</v>
      </c>
    </row>
    <row r="4529" spans="1:13">
      <c r="A4529" s="82" t="s">
        <v>129</v>
      </c>
      <c r="B4529" s="13" t="s">
        <v>75</v>
      </c>
      <c r="C4529" s="13" t="s">
        <v>62</v>
      </c>
      <c r="D4529" s="13">
        <v>2018</v>
      </c>
      <c r="E4529" s="13">
        <v>2018</v>
      </c>
      <c r="F4529" s="13" t="s">
        <v>244</v>
      </c>
      <c r="G4529" s="23"/>
      <c r="H4529" s="23"/>
      <c r="I4529" s="23"/>
      <c r="J4529" s="25"/>
      <c r="K4529" s="25"/>
      <c r="L4529" s="25">
        <v>0.66700000000000004</v>
      </c>
      <c r="M4529" s="25">
        <v>0.191</v>
      </c>
    </row>
    <row r="4530" spans="1:13">
      <c r="A4530" s="82" t="s">
        <v>130</v>
      </c>
      <c r="B4530" s="13" t="s">
        <v>75</v>
      </c>
      <c r="C4530" s="13" t="s">
        <v>62</v>
      </c>
      <c r="D4530" s="13">
        <v>2018</v>
      </c>
      <c r="E4530" s="13">
        <v>2018</v>
      </c>
      <c r="F4530" s="13" t="s">
        <v>244</v>
      </c>
      <c r="G4530" s="23"/>
      <c r="H4530" s="23"/>
      <c r="I4530" s="23"/>
      <c r="J4530" s="25"/>
      <c r="K4530" s="25"/>
      <c r="L4530" s="25">
        <v>0.66700000000000004</v>
      </c>
      <c r="M4530" s="25">
        <v>0.191</v>
      </c>
    </row>
    <row r="4531" spans="1:13">
      <c r="A4531" s="82" t="s">
        <v>131</v>
      </c>
      <c r="B4531" s="13" t="s">
        <v>76</v>
      </c>
      <c r="C4531" s="13" t="s">
        <v>62</v>
      </c>
      <c r="D4531" s="13">
        <v>2018</v>
      </c>
      <c r="E4531" s="13">
        <v>2018</v>
      </c>
      <c r="F4531" s="13" t="s">
        <v>244</v>
      </c>
      <c r="G4531" s="23"/>
      <c r="H4531" s="23"/>
      <c r="I4531" s="23"/>
      <c r="J4531" s="25"/>
      <c r="K4531" s="25"/>
      <c r="L4531" s="25">
        <v>0.78900000000000003</v>
      </c>
      <c r="M4531" s="25">
        <v>8.3599999999999994E-2</v>
      </c>
    </row>
    <row r="4532" spans="1:13">
      <c r="A4532" s="82" t="s">
        <v>132</v>
      </c>
      <c r="B4532" s="13" t="s">
        <v>75</v>
      </c>
      <c r="C4532" s="13" t="s">
        <v>62</v>
      </c>
      <c r="D4532" s="13">
        <v>2018</v>
      </c>
      <c r="E4532" s="13">
        <v>2018</v>
      </c>
      <c r="F4532" s="13" t="s">
        <v>244</v>
      </c>
      <c r="G4532" s="23"/>
      <c r="H4532" s="23"/>
      <c r="I4532" s="23"/>
      <c r="J4532" s="25"/>
      <c r="K4532" s="25"/>
      <c r="L4532" s="25">
        <v>0.66700000000000004</v>
      </c>
      <c r="M4532" s="25">
        <v>0.191</v>
      </c>
    </row>
    <row r="4533" spans="1:13">
      <c r="A4533" s="82" t="s">
        <v>133</v>
      </c>
      <c r="B4533" s="13" t="s">
        <v>75</v>
      </c>
      <c r="C4533" s="13" t="s">
        <v>62</v>
      </c>
      <c r="D4533" s="13">
        <v>2018</v>
      </c>
      <c r="E4533" s="13">
        <v>2018</v>
      </c>
      <c r="F4533" s="13" t="s">
        <v>244</v>
      </c>
      <c r="G4533" s="23"/>
      <c r="H4533" s="23"/>
      <c r="I4533" s="23"/>
      <c r="J4533" s="25"/>
      <c r="K4533" s="25"/>
      <c r="L4533" s="25">
        <v>0.66700000000000004</v>
      </c>
      <c r="M4533" s="25">
        <v>0.191</v>
      </c>
    </row>
    <row r="4534" spans="1:13">
      <c r="A4534" s="82" t="s">
        <v>134</v>
      </c>
      <c r="B4534" s="13" t="s">
        <v>75</v>
      </c>
      <c r="C4534" s="13" t="s">
        <v>62</v>
      </c>
      <c r="D4534" s="13">
        <v>2018</v>
      </c>
      <c r="E4534" s="13">
        <v>2018</v>
      </c>
      <c r="F4534" s="13" t="s">
        <v>244</v>
      </c>
      <c r="G4534" s="23"/>
      <c r="H4534" s="23"/>
      <c r="I4534" s="23"/>
      <c r="J4534" s="25"/>
      <c r="K4534" s="25"/>
      <c r="L4534" s="25">
        <v>0.66700000000000004</v>
      </c>
      <c r="M4534" s="25">
        <v>0.191</v>
      </c>
    </row>
    <row r="4535" spans="1:13">
      <c r="A4535" s="82" t="s">
        <v>135</v>
      </c>
      <c r="B4535" s="13" t="s">
        <v>75</v>
      </c>
      <c r="C4535" s="13" t="s">
        <v>62</v>
      </c>
      <c r="D4535" s="13">
        <v>2018</v>
      </c>
      <c r="E4535" s="13">
        <v>2018</v>
      </c>
      <c r="F4535" s="13" t="s">
        <v>244</v>
      </c>
      <c r="G4535" s="23"/>
      <c r="H4535" s="23"/>
      <c r="I4535" s="23"/>
      <c r="J4535" s="25"/>
      <c r="K4535" s="25"/>
      <c r="L4535" s="25">
        <v>0.66700000000000004</v>
      </c>
      <c r="M4535" s="25">
        <v>0.191</v>
      </c>
    </row>
    <row r="4536" spans="1:13">
      <c r="A4536" s="82" t="s">
        <v>136</v>
      </c>
      <c r="B4536" s="13" t="s">
        <v>75</v>
      </c>
      <c r="C4536" s="13" t="s">
        <v>62</v>
      </c>
      <c r="D4536" s="13">
        <v>2018</v>
      </c>
      <c r="E4536" s="13">
        <v>2018</v>
      </c>
      <c r="F4536" s="13" t="s">
        <v>244</v>
      </c>
      <c r="G4536" s="23"/>
      <c r="H4536" s="23"/>
      <c r="I4536" s="23"/>
      <c r="J4536" s="25"/>
      <c r="K4536" s="25"/>
      <c r="L4536" s="25">
        <v>1</v>
      </c>
      <c r="M4536" s="25">
        <v>3.1899999999999998E-2</v>
      </c>
    </row>
    <row r="4537" spans="1:13">
      <c r="A4537" s="82" t="s">
        <v>137</v>
      </c>
      <c r="B4537" s="13" t="s">
        <v>75</v>
      </c>
      <c r="C4537" s="13" t="s">
        <v>62</v>
      </c>
      <c r="D4537" s="13">
        <v>2018</v>
      </c>
      <c r="E4537" s="13">
        <v>2018</v>
      </c>
      <c r="F4537" s="13" t="s">
        <v>244</v>
      </c>
      <c r="G4537" s="23"/>
      <c r="H4537" s="23"/>
      <c r="I4537" s="23"/>
      <c r="J4537" s="25"/>
      <c r="K4537" s="25"/>
      <c r="L4537" s="25">
        <v>0.66700000000000004</v>
      </c>
      <c r="M4537" s="25">
        <v>0.191</v>
      </c>
    </row>
    <row r="4538" spans="1:13">
      <c r="A4538" s="82" t="s">
        <v>138</v>
      </c>
      <c r="B4538" s="13" t="s">
        <v>75</v>
      </c>
      <c r="C4538" s="13" t="s">
        <v>62</v>
      </c>
      <c r="D4538" s="13">
        <v>2018</v>
      </c>
      <c r="E4538" s="13">
        <v>2018</v>
      </c>
      <c r="F4538" s="13" t="s">
        <v>244</v>
      </c>
      <c r="G4538" s="23"/>
      <c r="H4538" s="23"/>
      <c r="I4538" s="23"/>
      <c r="J4538" s="25"/>
      <c r="K4538" s="25"/>
      <c r="L4538" s="25">
        <v>0.66700000000000004</v>
      </c>
      <c r="M4538" s="25">
        <v>0.191</v>
      </c>
    </row>
    <row r="4539" spans="1:13">
      <c r="A4539" s="82" t="s">
        <v>139</v>
      </c>
      <c r="B4539" s="13" t="s">
        <v>75</v>
      </c>
      <c r="C4539" s="13" t="s">
        <v>62</v>
      </c>
      <c r="D4539" s="13">
        <v>2018</v>
      </c>
      <c r="E4539" s="13">
        <v>2018</v>
      </c>
      <c r="F4539" s="13" t="s">
        <v>244</v>
      </c>
      <c r="G4539" s="23"/>
      <c r="H4539" s="23"/>
      <c r="I4539" s="23"/>
      <c r="J4539" s="25"/>
      <c r="K4539" s="25"/>
      <c r="L4539" s="25">
        <v>0.25</v>
      </c>
      <c r="M4539" s="25">
        <v>4.4299999999999999E-2</v>
      </c>
    </row>
    <row r="4540" spans="1:13">
      <c r="A4540" s="82" t="s">
        <v>140</v>
      </c>
      <c r="B4540" s="13" t="s">
        <v>75</v>
      </c>
      <c r="C4540" s="13" t="s">
        <v>62</v>
      </c>
      <c r="D4540" s="13">
        <v>2018</v>
      </c>
      <c r="E4540" s="13">
        <v>2018</v>
      </c>
      <c r="F4540" s="13" t="s">
        <v>244</v>
      </c>
      <c r="G4540" s="23"/>
      <c r="H4540" s="23"/>
      <c r="I4540" s="23"/>
      <c r="J4540" s="25"/>
      <c r="K4540" s="25"/>
      <c r="L4540" s="25">
        <v>0.66700000000000004</v>
      </c>
      <c r="M4540" s="25">
        <v>0.191</v>
      </c>
    </row>
    <row r="4541" spans="1:13">
      <c r="A4541" s="82" t="s">
        <v>141</v>
      </c>
      <c r="B4541" s="13" t="s">
        <v>75</v>
      </c>
      <c r="C4541" s="13" t="s">
        <v>62</v>
      </c>
      <c r="D4541" s="13">
        <v>2018</v>
      </c>
      <c r="E4541" s="13">
        <v>2018</v>
      </c>
      <c r="F4541" s="13" t="s">
        <v>244</v>
      </c>
      <c r="G4541" s="23"/>
      <c r="H4541" s="23"/>
      <c r="I4541" s="23"/>
      <c r="J4541" s="25"/>
      <c r="K4541" s="25"/>
      <c r="L4541" s="25">
        <v>0.66700000000000004</v>
      </c>
      <c r="M4541" s="25">
        <v>0.191</v>
      </c>
    </row>
    <row r="4542" spans="1:13">
      <c r="A4542" s="82" t="s">
        <v>142</v>
      </c>
      <c r="B4542" s="13" t="s">
        <v>74</v>
      </c>
      <c r="C4542" s="13" t="s">
        <v>62</v>
      </c>
      <c r="D4542" s="13">
        <v>2018</v>
      </c>
      <c r="E4542" s="13">
        <v>2018</v>
      </c>
      <c r="F4542" s="13" t="s">
        <v>244</v>
      </c>
      <c r="G4542" s="23"/>
      <c r="H4542" s="23"/>
      <c r="I4542" s="23"/>
      <c r="J4542" s="25"/>
      <c r="K4542" s="25"/>
      <c r="L4542" s="25">
        <v>0.63600000000000001</v>
      </c>
      <c r="M4542" s="25">
        <v>8.3699999999999997E-2</v>
      </c>
    </row>
    <row r="4543" spans="1:13">
      <c r="A4543" s="82" t="s">
        <v>143</v>
      </c>
      <c r="B4543" s="13" t="s">
        <v>74</v>
      </c>
      <c r="C4543" s="13" t="s">
        <v>62</v>
      </c>
      <c r="D4543" s="13">
        <v>2018</v>
      </c>
      <c r="E4543" s="13">
        <v>2018</v>
      </c>
      <c r="F4543" s="13" t="s">
        <v>244</v>
      </c>
      <c r="G4543" s="23"/>
      <c r="H4543" s="23"/>
      <c r="I4543" s="23"/>
      <c r="J4543" s="25"/>
      <c r="K4543" s="25"/>
      <c r="L4543" s="25">
        <v>0.66700000000000004</v>
      </c>
      <c r="M4543" s="25">
        <v>0.191</v>
      </c>
    </row>
    <row r="4544" spans="1:13">
      <c r="A4544" s="82" t="s">
        <v>144</v>
      </c>
      <c r="B4544" s="13" t="s">
        <v>75</v>
      </c>
      <c r="C4544" s="13" t="s">
        <v>62</v>
      </c>
      <c r="D4544" s="13">
        <v>2018</v>
      </c>
      <c r="E4544" s="13">
        <v>2018</v>
      </c>
      <c r="F4544" s="13" t="s">
        <v>244</v>
      </c>
      <c r="G4544" s="23"/>
      <c r="H4544" s="23"/>
      <c r="I4544" s="23"/>
      <c r="J4544" s="25"/>
      <c r="K4544" s="25"/>
      <c r="L4544" s="25">
        <v>0.66700000000000004</v>
      </c>
      <c r="M4544" s="25">
        <v>0.191</v>
      </c>
    </row>
    <row r="4545" spans="1:13">
      <c r="A4545" s="82" t="s">
        <v>145</v>
      </c>
      <c r="B4545" s="13" t="s">
        <v>75</v>
      </c>
      <c r="C4545" s="13" t="s">
        <v>62</v>
      </c>
      <c r="D4545" s="13">
        <v>2018</v>
      </c>
      <c r="E4545" s="13">
        <v>2018</v>
      </c>
      <c r="F4545" s="13" t="s">
        <v>244</v>
      </c>
      <c r="G4545" s="23"/>
      <c r="H4545" s="23"/>
      <c r="I4545" s="23"/>
      <c r="J4545" s="25"/>
      <c r="K4545" s="25"/>
      <c r="L4545" s="25">
        <v>0.66700000000000004</v>
      </c>
      <c r="M4545" s="25">
        <v>4.2500000000000003E-2</v>
      </c>
    </row>
    <row r="4546" spans="1:13">
      <c r="A4546" s="82" t="s">
        <v>146</v>
      </c>
      <c r="B4546" s="13" t="s">
        <v>74</v>
      </c>
      <c r="C4546" s="13" t="s">
        <v>62</v>
      </c>
      <c r="D4546" s="13">
        <v>2018</v>
      </c>
      <c r="E4546" s="13">
        <v>2018</v>
      </c>
      <c r="F4546" s="13" t="s">
        <v>244</v>
      </c>
      <c r="G4546" s="23"/>
      <c r="H4546" s="23"/>
      <c r="I4546" s="23"/>
      <c r="J4546" s="25"/>
      <c r="K4546" s="25"/>
      <c r="L4546" s="25">
        <v>0.7</v>
      </c>
      <c r="M4546" s="25">
        <v>6.7000000000000004E-2</v>
      </c>
    </row>
    <row r="4547" spans="1:13">
      <c r="A4547" s="82" t="s">
        <v>147</v>
      </c>
      <c r="B4547" s="13" t="s">
        <v>75</v>
      </c>
      <c r="C4547" s="13" t="s">
        <v>62</v>
      </c>
      <c r="D4547" s="13">
        <v>2018</v>
      </c>
      <c r="E4547" s="13">
        <v>2018</v>
      </c>
      <c r="F4547" s="13" t="s">
        <v>244</v>
      </c>
      <c r="G4547" s="23"/>
      <c r="H4547" s="23"/>
      <c r="I4547" s="23"/>
      <c r="J4547" s="25"/>
      <c r="K4547" s="25"/>
      <c r="L4547" s="25">
        <v>0.66700000000000004</v>
      </c>
      <c r="M4547" s="25">
        <v>0.191</v>
      </c>
    </row>
    <row r="4548" spans="1:13">
      <c r="A4548" s="82" t="s">
        <v>148</v>
      </c>
      <c r="B4548" s="13" t="s">
        <v>75</v>
      </c>
      <c r="C4548" s="13" t="s">
        <v>62</v>
      </c>
      <c r="D4548" s="13">
        <v>2018</v>
      </c>
      <c r="E4548" s="13">
        <v>2018</v>
      </c>
      <c r="F4548" s="13" t="s">
        <v>244</v>
      </c>
      <c r="G4548" s="23"/>
      <c r="H4548" s="23"/>
      <c r="I4548" s="23"/>
      <c r="J4548" s="25"/>
      <c r="K4548" s="25"/>
      <c r="L4548" s="25">
        <v>0.6</v>
      </c>
      <c r="M4548" s="25">
        <v>4.99E-2</v>
      </c>
    </row>
    <row r="4549" spans="1:13">
      <c r="A4549" s="82" t="s">
        <v>149</v>
      </c>
      <c r="B4549" s="13" t="s">
        <v>74</v>
      </c>
      <c r="C4549" s="13" t="s">
        <v>62</v>
      </c>
      <c r="D4549" s="13">
        <v>2018</v>
      </c>
      <c r="E4549" s="13">
        <v>2018</v>
      </c>
      <c r="F4549" s="13" t="s">
        <v>244</v>
      </c>
      <c r="G4549" s="23"/>
      <c r="H4549" s="23"/>
      <c r="I4549" s="23"/>
      <c r="J4549" s="25"/>
      <c r="K4549" s="25"/>
      <c r="L4549" s="25">
        <v>0.72699999999999998</v>
      </c>
      <c r="M4549" s="25">
        <v>4.41E-2</v>
      </c>
    </row>
    <row r="4550" spans="1:13">
      <c r="A4550" s="82" t="s">
        <v>150</v>
      </c>
      <c r="B4550" s="13" t="s">
        <v>74</v>
      </c>
      <c r="C4550" s="13" t="s">
        <v>62</v>
      </c>
      <c r="D4550" s="13">
        <v>2018</v>
      </c>
      <c r="E4550" s="13">
        <v>2018</v>
      </c>
      <c r="F4550" s="13" t="s">
        <v>244</v>
      </c>
      <c r="G4550" s="23"/>
      <c r="H4550" s="23"/>
      <c r="I4550" s="23"/>
      <c r="J4550" s="25"/>
      <c r="K4550" s="25"/>
      <c r="L4550" s="25">
        <v>0.5</v>
      </c>
      <c r="M4550" s="25">
        <v>6.6199999999999995E-2</v>
      </c>
    </row>
    <row r="4551" spans="1:13">
      <c r="A4551" s="82" t="s">
        <v>151</v>
      </c>
      <c r="B4551" s="13" t="s">
        <v>75</v>
      </c>
      <c r="C4551" s="13" t="s">
        <v>62</v>
      </c>
      <c r="D4551" s="13">
        <v>2018</v>
      </c>
      <c r="E4551" s="13">
        <v>2018</v>
      </c>
      <c r="F4551" s="13" t="s">
        <v>244</v>
      </c>
      <c r="G4551" s="23"/>
      <c r="H4551" s="23"/>
      <c r="I4551" s="23"/>
      <c r="J4551" s="25"/>
      <c r="K4551" s="25"/>
      <c r="L4551" s="25">
        <v>0.625</v>
      </c>
      <c r="M4551" s="25">
        <v>2.9000000000000001E-2</v>
      </c>
    </row>
    <row r="4552" spans="1:13">
      <c r="A4552" s="82" t="s">
        <v>152</v>
      </c>
      <c r="B4552" s="13" t="s">
        <v>74</v>
      </c>
      <c r="C4552" s="13" t="s">
        <v>62</v>
      </c>
      <c r="D4552" s="13">
        <v>2018</v>
      </c>
      <c r="E4552" s="13">
        <v>2018</v>
      </c>
      <c r="F4552" s="13" t="s">
        <v>244</v>
      </c>
      <c r="G4552" s="23"/>
      <c r="H4552" s="23"/>
      <c r="I4552" s="23"/>
      <c r="J4552" s="25"/>
      <c r="K4552" s="25"/>
      <c r="L4552" s="25">
        <v>0.66700000000000004</v>
      </c>
      <c r="M4552" s="25">
        <v>0.191</v>
      </c>
    </row>
    <row r="4553" spans="1:13">
      <c r="A4553" s="82" t="s">
        <v>153</v>
      </c>
      <c r="B4553" s="13" t="s">
        <v>74</v>
      </c>
      <c r="C4553" s="13" t="s">
        <v>62</v>
      </c>
      <c r="D4553" s="13">
        <v>2018</v>
      </c>
      <c r="E4553" s="13">
        <v>2018</v>
      </c>
      <c r="F4553" s="13" t="s">
        <v>244</v>
      </c>
      <c r="G4553" s="23"/>
      <c r="H4553" s="23"/>
      <c r="I4553" s="23"/>
      <c r="J4553" s="25"/>
      <c r="K4553" s="25"/>
      <c r="L4553" s="25">
        <v>0.66700000000000004</v>
      </c>
      <c r="M4553" s="25">
        <v>0.191</v>
      </c>
    </row>
    <row r="4554" spans="1:13">
      <c r="A4554" s="82" t="s">
        <v>154</v>
      </c>
      <c r="B4554" s="13" t="s">
        <v>74</v>
      </c>
      <c r="C4554" s="13" t="s">
        <v>62</v>
      </c>
      <c r="D4554" s="13">
        <v>2018</v>
      </c>
      <c r="E4554" s="13">
        <v>2018</v>
      </c>
      <c r="F4554" s="13" t="s">
        <v>244</v>
      </c>
      <c r="G4554" s="23"/>
      <c r="H4554" s="23"/>
      <c r="I4554" s="23"/>
      <c r="J4554" s="25"/>
      <c r="K4554" s="25"/>
      <c r="L4554" s="25">
        <v>0.66700000000000004</v>
      </c>
      <c r="M4554" s="25">
        <v>0.191</v>
      </c>
    </row>
    <row r="4555" spans="1:13">
      <c r="A4555" s="82" t="s">
        <v>155</v>
      </c>
      <c r="B4555" s="13" t="s">
        <v>74</v>
      </c>
      <c r="C4555" s="13" t="s">
        <v>62</v>
      </c>
      <c r="D4555" s="13">
        <v>2018</v>
      </c>
      <c r="E4555" s="13">
        <v>2018</v>
      </c>
      <c r="F4555" s="13" t="s">
        <v>244</v>
      </c>
      <c r="G4555" s="23"/>
      <c r="H4555" s="23"/>
      <c r="I4555" s="23"/>
      <c r="J4555" s="25"/>
      <c r="K4555" s="25"/>
      <c r="L4555" s="25">
        <v>0.75</v>
      </c>
      <c r="M4555" s="25">
        <v>6.6699999999999995E-2</v>
      </c>
    </row>
    <row r="4556" spans="1:13">
      <c r="A4556" s="82" t="s">
        <v>156</v>
      </c>
      <c r="B4556" s="13" t="s">
        <v>74</v>
      </c>
      <c r="C4556" s="13" t="s">
        <v>62</v>
      </c>
      <c r="D4556" s="13">
        <v>2018</v>
      </c>
      <c r="E4556" s="13">
        <v>2018</v>
      </c>
      <c r="F4556" s="13" t="s">
        <v>244</v>
      </c>
      <c r="G4556" s="23"/>
      <c r="H4556" s="23"/>
      <c r="I4556" s="23"/>
      <c r="J4556" s="25"/>
      <c r="K4556" s="25"/>
      <c r="L4556" s="25">
        <v>0.66700000000000004</v>
      </c>
      <c r="M4556" s="25">
        <v>0.191</v>
      </c>
    </row>
    <row r="4557" spans="1:13">
      <c r="A4557" s="82" t="s">
        <v>157</v>
      </c>
      <c r="B4557" s="13" t="s">
        <v>75</v>
      </c>
      <c r="C4557" s="13" t="s">
        <v>62</v>
      </c>
      <c r="D4557" s="13">
        <v>2018</v>
      </c>
      <c r="E4557" s="13">
        <v>2018</v>
      </c>
      <c r="F4557" s="13" t="s">
        <v>244</v>
      </c>
      <c r="G4557" s="23"/>
      <c r="H4557" s="23"/>
      <c r="I4557" s="23"/>
      <c r="J4557" s="25"/>
      <c r="K4557" s="25"/>
      <c r="L4557" s="25">
        <v>0.66700000000000004</v>
      </c>
      <c r="M4557" s="25">
        <v>0.191</v>
      </c>
    </row>
    <row r="4558" spans="1:13">
      <c r="A4558" s="82" t="s">
        <v>158</v>
      </c>
      <c r="B4558" s="13" t="s">
        <v>75</v>
      </c>
      <c r="C4558" s="13" t="s">
        <v>62</v>
      </c>
      <c r="D4558" s="13">
        <v>2018</v>
      </c>
      <c r="E4558" s="13">
        <v>2018</v>
      </c>
      <c r="F4558" s="13" t="s">
        <v>244</v>
      </c>
      <c r="G4558" s="23"/>
      <c r="H4558" s="23"/>
      <c r="I4558" s="23"/>
      <c r="J4558" s="25"/>
      <c r="K4558" s="25"/>
      <c r="L4558" s="25">
        <v>0.66700000000000004</v>
      </c>
      <c r="M4558" s="25">
        <v>0.191</v>
      </c>
    </row>
    <row r="4559" spans="1:13">
      <c r="A4559" s="82" t="s">
        <v>159</v>
      </c>
      <c r="B4559" s="13" t="s">
        <v>75</v>
      </c>
      <c r="C4559" s="13" t="s">
        <v>62</v>
      </c>
      <c r="D4559" s="13">
        <v>2018</v>
      </c>
      <c r="E4559" s="13">
        <v>2018</v>
      </c>
      <c r="F4559" s="13" t="s">
        <v>244</v>
      </c>
      <c r="G4559" s="23"/>
      <c r="H4559" s="23"/>
      <c r="I4559" s="23"/>
      <c r="J4559" s="25"/>
      <c r="K4559" s="25"/>
      <c r="L4559" s="25">
        <v>0.66700000000000004</v>
      </c>
      <c r="M4559" s="25">
        <v>0.191</v>
      </c>
    </row>
    <row r="4560" spans="1:13">
      <c r="A4560" s="82" t="s">
        <v>160</v>
      </c>
      <c r="B4560" s="13" t="s">
        <v>74</v>
      </c>
      <c r="C4560" s="13" t="s">
        <v>62</v>
      </c>
      <c r="D4560" s="13">
        <v>2018</v>
      </c>
      <c r="E4560" s="13">
        <v>2018</v>
      </c>
      <c r="F4560" s="13" t="s">
        <v>244</v>
      </c>
      <c r="G4560" s="23"/>
      <c r="H4560" s="23"/>
      <c r="I4560" s="23"/>
      <c r="J4560" s="25"/>
      <c r="K4560" s="25"/>
      <c r="L4560" s="25">
        <v>0.33300000000000002</v>
      </c>
      <c r="M4560" s="25">
        <v>2.8299999999999999E-2</v>
      </c>
    </row>
    <row r="4561" spans="1:13">
      <c r="A4561" s="82" t="s">
        <v>161</v>
      </c>
      <c r="B4561" s="13" t="s">
        <v>74</v>
      </c>
      <c r="C4561" s="13" t="s">
        <v>62</v>
      </c>
      <c r="D4561" s="13">
        <v>2018</v>
      </c>
      <c r="E4561" s="13">
        <v>2018</v>
      </c>
      <c r="F4561" s="13" t="s">
        <v>244</v>
      </c>
      <c r="G4561" s="23"/>
      <c r="H4561" s="23"/>
      <c r="I4561" s="23"/>
      <c r="J4561" s="25"/>
      <c r="K4561" s="25"/>
      <c r="L4561" s="25">
        <v>0.66700000000000004</v>
      </c>
      <c r="M4561" s="25">
        <v>0.191</v>
      </c>
    </row>
    <row r="4562" spans="1:13">
      <c r="A4562" s="82" t="s">
        <v>162</v>
      </c>
      <c r="B4562" s="13" t="s">
        <v>75</v>
      </c>
      <c r="C4562" s="13" t="s">
        <v>62</v>
      </c>
      <c r="D4562" s="13">
        <v>2018</v>
      </c>
      <c r="E4562" s="13">
        <v>2018</v>
      </c>
      <c r="F4562" s="13" t="s">
        <v>244</v>
      </c>
      <c r="G4562" s="23"/>
      <c r="H4562" s="23"/>
      <c r="I4562" s="23"/>
      <c r="J4562" s="25"/>
      <c r="K4562" s="25"/>
      <c r="L4562" s="25">
        <v>0.75</v>
      </c>
      <c r="M4562" s="25">
        <v>5.2400000000000002E-2</v>
      </c>
    </row>
    <row r="4563" spans="1:13">
      <c r="A4563" s="82" t="s">
        <v>163</v>
      </c>
      <c r="B4563" s="13" t="s">
        <v>75</v>
      </c>
      <c r="C4563" s="13" t="s">
        <v>62</v>
      </c>
      <c r="D4563" s="13">
        <v>2018</v>
      </c>
      <c r="E4563" s="13">
        <v>2018</v>
      </c>
      <c r="F4563" s="13" t="s">
        <v>244</v>
      </c>
      <c r="G4563" s="23"/>
      <c r="H4563" s="23"/>
      <c r="I4563" s="23"/>
      <c r="J4563" s="25"/>
      <c r="K4563" s="25"/>
      <c r="L4563" s="25">
        <v>0.66700000000000004</v>
      </c>
      <c r="M4563" s="25">
        <v>0.191</v>
      </c>
    </row>
    <row r="4564" spans="1:13">
      <c r="A4564" s="82" t="s">
        <v>164</v>
      </c>
      <c r="B4564" s="13" t="s">
        <v>75</v>
      </c>
      <c r="C4564" s="13" t="s">
        <v>62</v>
      </c>
      <c r="D4564" s="13">
        <v>2018</v>
      </c>
      <c r="E4564" s="13">
        <v>2018</v>
      </c>
      <c r="F4564" s="13" t="s">
        <v>244</v>
      </c>
      <c r="G4564" s="23"/>
      <c r="H4564" s="23"/>
      <c r="I4564" s="23"/>
      <c r="J4564" s="25"/>
      <c r="K4564" s="25"/>
      <c r="L4564" s="25">
        <v>0.66700000000000004</v>
      </c>
      <c r="M4564" s="25">
        <v>0.191</v>
      </c>
    </row>
    <row r="4565" spans="1:13">
      <c r="A4565" s="82" t="s">
        <v>165</v>
      </c>
      <c r="B4565" s="13" t="s">
        <v>75</v>
      </c>
      <c r="C4565" s="13" t="s">
        <v>62</v>
      </c>
      <c r="D4565" s="13">
        <v>2018</v>
      </c>
      <c r="E4565" s="13">
        <v>2018</v>
      </c>
      <c r="F4565" s="13" t="s">
        <v>244</v>
      </c>
      <c r="G4565" s="23"/>
      <c r="H4565" s="23"/>
      <c r="I4565" s="23"/>
      <c r="J4565" s="25"/>
      <c r="K4565" s="25"/>
      <c r="L4565" s="25">
        <v>0.66700000000000004</v>
      </c>
      <c r="M4565" s="25">
        <v>0.191</v>
      </c>
    </row>
    <row r="4566" spans="1:13">
      <c r="A4566" s="82" t="s">
        <v>166</v>
      </c>
      <c r="B4566" s="13" t="s">
        <v>74</v>
      </c>
      <c r="C4566" s="13" t="s">
        <v>62</v>
      </c>
      <c r="D4566" s="13">
        <v>2018</v>
      </c>
      <c r="E4566" s="13">
        <v>2018</v>
      </c>
      <c r="F4566" s="13" t="s">
        <v>244</v>
      </c>
      <c r="G4566" s="23"/>
      <c r="H4566" s="23"/>
      <c r="I4566" s="23"/>
      <c r="J4566" s="25"/>
      <c r="K4566" s="25"/>
      <c r="L4566" s="25">
        <v>0.33300000000000002</v>
      </c>
      <c r="M4566" s="25">
        <v>4.2000000000000003E-2</v>
      </c>
    </row>
    <row r="4567" spans="1:13">
      <c r="A4567" s="82" t="s">
        <v>167</v>
      </c>
      <c r="B4567" s="13" t="s">
        <v>75</v>
      </c>
      <c r="C4567" s="13" t="s">
        <v>62</v>
      </c>
      <c r="D4567" s="13">
        <v>2018</v>
      </c>
      <c r="E4567" s="13">
        <v>2018</v>
      </c>
      <c r="F4567" s="13" t="s">
        <v>244</v>
      </c>
      <c r="G4567" s="23"/>
      <c r="H4567" s="23"/>
      <c r="I4567" s="23"/>
      <c r="J4567" s="25"/>
      <c r="K4567" s="25"/>
      <c r="L4567" s="25">
        <v>0.66700000000000004</v>
      </c>
      <c r="M4567" s="25">
        <v>0.191</v>
      </c>
    </row>
    <row r="4568" spans="1:13">
      <c r="A4568" s="82" t="s">
        <v>168</v>
      </c>
      <c r="B4568" s="13" t="s">
        <v>74</v>
      </c>
      <c r="C4568" s="13" t="s">
        <v>62</v>
      </c>
      <c r="D4568" s="13">
        <v>2018</v>
      </c>
      <c r="E4568" s="13">
        <v>2018</v>
      </c>
      <c r="F4568" s="13" t="s">
        <v>244</v>
      </c>
      <c r="G4568" s="23"/>
      <c r="H4568" s="23"/>
      <c r="I4568" s="23"/>
      <c r="J4568" s="25"/>
      <c r="K4568" s="25"/>
      <c r="L4568" s="25">
        <v>0.375</v>
      </c>
      <c r="M4568" s="25">
        <v>5.5300000000000002E-2</v>
      </c>
    </row>
    <row r="4569" spans="1:13">
      <c r="A4569" s="82" t="s">
        <v>169</v>
      </c>
      <c r="B4569" s="13" t="s">
        <v>74</v>
      </c>
      <c r="C4569" s="13" t="s">
        <v>62</v>
      </c>
      <c r="D4569" s="13">
        <v>2018</v>
      </c>
      <c r="E4569" s="13">
        <v>2018</v>
      </c>
      <c r="F4569" s="13" t="s">
        <v>244</v>
      </c>
      <c r="G4569" s="23"/>
      <c r="H4569" s="23"/>
      <c r="I4569" s="23"/>
      <c r="J4569" s="25"/>
      <c r="K4569" s="25"/>
      <c r="L4569" s="25">
        <v>0.66700000000000004</v>
      </c>
      <c r="M4569" s="25">
        <v>0.191</v>
      </c>
    </row>
    <row r="4570" spans="1:13">
      <c r="A4570" s="82" t="s">
        <v>170</v>
      </c>
      <c r="B4570" s="13" t="s">
        <v>75</v>
      </c>
      <c r="C4570" s="13" t="s">
        <v>62</v>
      </c>
      <c r="D4570" s="13">
        <v>2018</v>
      </c>
      <c r="E4570" s="13">
        <v>2018</v>
      </c>
      <c r="F4570" s="13" t="s">
        <v>244</v>
      </c>
      <c r="G4570" s="23"/>
      <c r="H4570" s="23"/>
      <c r="I4570" s="23"/>
      <c r="J4570" s="25"/>
      <c r="K4570" s="25"/>
      <c r="L4570" s="25">
        <v>0.66700000000000004</v>
      </c>
      <c r="M4570" s="25">
        <v>0.191</v>
      </c>
    </row>
    <row r="4571" spans="1:13">
      <c r="A4571" s="48" t="s">
        <v>276</v>
      </c>
      <c r="B4571" s="13" t="s">
        <v>66</v>
      </c>
      <c r="C4571" s="13" t="s">
        <v>63</v>
      </c>
      <c r="D4571" s="13">
        <v>2018</v>
      </c>
      <c r="E4571" s="13">
        <v>2018</v>
      </c>
      <c r="F4571" s="13" t="s">
        <v>244</v>
      </c>
      <c r="G4571" s="23"/>
      <c r="H4571" s="23"/>
      <c r="I4571" s="23"/>
      <c r="J4571" s="25"/>
      <c r="K4571" s="25"/>
      <c r="L4571" s="25"/>
      <c r="M4571" s="25"/>
    </row>
    <row r="4572" spans="1:13">
      <c r="A4572" s="48" t="s">
        <v>171</v>
      </c>
      <c r="B4572" s="13" t="s">
        <v>66</v>
      </c>
      <c r="C4572" s="13" t="s">
        <v>63</v>
      </c>
      <c r="D4572" s="13">
        <v>2018</v>
      </c>
      <c r="E4572" s="13">
        <v>2018</v>
      </c>
      <c r="F4572" s="13" t="s">
        <v>244</v>
      </c>
      <c r="G4572" s="23"/>
      <c r="H4572" s="23"/>
      <c r="I4572" s="23"/>
      <c r="J4572" s="25"/>
      <c r="K4572" s="25"/>
      <c r="L4572" s="25">
        <v>0.64900000000000002</v>
      </c>
      <c r="M4572" s="25">
        <v>6.6799999999999998E-2</v>
      </c>
    </row>
    <row r="4573" spans="1:13">
      <c r="A4573" s="48" t="s">
        <v>172</v>
      </c>
      <c r="B4573" s="13" t="s">
        <v>74</v>
      </c>
      <c r="C4573" s="13" t="s">
        <v>63</v>
      </c>
      <c r="D4573" s="13">
        <v>2018</v>
      </c>
      <c r="E4573" s="13">
        <v>2018</v>
      </c>
      <c r="F4573" s="13" t="s">
        <v>244</v>
      </c>
      <c r="G4573" s="23"/>
      <c r="H4573" s="23"/>
      <c r="I4573" s="23"/>
      <c r="J4573" s="25"/>
      <c r="K4573" s="25"/>
      <c r="L4573" s="25">
        <v>0.85699999999999998</v>
      </c>
      <c r="M4573" s="25">
        <v>4.3200000000000002E-2</v>
      </c>
    </row>
    <row r="4574" spans="1:13">
      <c r="A4574" s="48" t="s">
        <v>173</v>
      </c>
      <c r="B4574" s="13" t="s">
        <v>75</v>
      </c>
      <c r="C4574" s="13" t="s">
        <v>63</v>
      </c>
      <c r="D4574" s="13">
        <v>2018</v>
      </c>
      <c r="E4574" s="13">
        <v>2018</v>
      </c>
      <c r="F4574" s="13" t="s">
        <v>244</v>
      </c>
      <c r="G4574" s="23"/>
      <c r="H4574" s="23"/>
      <c r="I4574" s="23"/>
      <c r="J4574" s="25"/>
      <c r="K4574" s="25"/>
      <c r="L4574" s="25">
        <v>0.625</v>
      </c>
      <c r="M4574" s="25">
        <v>0.16930000000000001</v>
      </c>
    </row>
    <row r="4575" spans="1:13">
      <c r="A4575" s="48" t="s">
        <v>174</v>
      </c>
      <c r="B4575" s="13" t="s">
        <v>75</v>
      </c>
      <c r="C4575" s="13" t="s">
        <v>63</v>
      </c>
      <c r="D4575" s="13">
        <v>2018</v>
      </c>
      <c r="E4575" s="13">
        <v>2018</v>
      </c>
      <c r="F4575" s="13" t="s">
        <v>244</v>
      </c>
      <c r="G4575" s="23"/>
      <c r="H4575" s="23"/>
      <c r="I4575" s="23"/>
      <c r="J4575" s="25"/>
      <c r="K4575" s="25"/>
      <c r="L4575" s="25">
        <v>0.625</v>
      </c>
      <c r="M4575" s="25">
        <v>0.16930000000000001</v>
      </c>
    </row>
    <row r="4576" spans="1:13">
      <c r="A4576" s="48" t="s">
        <v>175</v>
      </c>
      <c r="B4576" s="13" t="s">
        <v>75</v>
      </c>
      <c r="C4576" s="13" t="s">
        <v>63</v>
      </c>
      <c r="D4576" s="13">
        <v>2018</v>
      </c>
      <c r="E4576" s="13">
        <v>2018</v>
      </c>
      <c r="F4576" s="13" t="s">
        <v>244</v>
      </c>
      <c r="G4576" s="23"/>
      <c r="H4576" s="23"/>
      <c r="I4576" s="23"/>
      <c r="J4576" s="25"/>
      <c r="K4576" s="25"/>
      <c r="L4576" s="25">
        <v>0.625</v>
      </c>
      <c r="M4576" s="25">
        <v>0.16930000000000001</v>
      </c>
    </row>
    <row r="4577" spans="1:13">
      <c r="A4577" s="48" t="s">
        <v>176</v>
      </c>
      <c r="B4577" s="13" t="s">
        <v>75</v>
      </c>
      <c r="C4577" s="13" t="s">
        <v>63</v>
      </c>
      <c r="D4577" s="13">
        <v>2018</v>
      </c>
      <c r="E4577" s="13">
        <v>2018</v>
      </c>
      <c r="F4577" s="13" t="s">
        <v>244</v>
      </c>
      <c r="G4577" s="23"/>
      <c r="H4577" s="23"/>
      <c r="I4577" s="23"/>
      <c r="J4577" s="25"/>
      <c r="K4577" s="25"/>
      <c r="L4577" s="25">
        <v>0.625</v>
      </c>
      <c r="M4577" s="25">
        <v>0.16930000000000001</v>
      </c>
    </row>
    <row r="4578" spans="1:13">
      <c r="A4578" s="48" t="s">
        <v>177</v>
      </c>
      <c r="B4578" s="13" t="s">
        <v>75</v>
      </c>
      <c r="C4578" s="13" t="s">
        <v>63</v>
      </c>
      <c r="D4578" s="13">
        <v>2018</v>
      </c>
      <c r="E4578" s="13">
        <v>2018</v>
      </c>
      <c r="F4578" s="13" t="s">
        <v>244</v>
      </c>
      <c r="G4578" s="23"/>
      <c r="H4578" s="23"/>
      <c r="I4578" s="23"/>
      <c r="J4578" s="25"/>
      <c r="K4578" s="25"/>
      <c r="L4578" s="25">
        <v>0.625</v>
      </c>
      <c r="M4578" s="25">
        <v>0.16930000000000001</v>
      </c>
    </row>
    <row r="4579" spans="1:13">
      <c r="A4579" s="48" t="s">
        <v>178</v>
      </c>
      <c r="B4579" s="13" t="s">
        <v>74</v>
      </c>
      <c r="C4579" s="13" t="s">
        <v>63</v>
      </c>
      <c r="D4579" s="13">
        <v>2018</v>
      </c>
      <c r="E4579" s="13">
        <v>2018</v>
      </c>
      <c r="F4579" s="13" t="s">
        <v>244</v>
      </c>
      <c r="G4579" s="23"/>
      <c r="H4579" s="23"/>
      <c r="I4579" s="23"/>
      <c r="J4579" s="25"/>
      <c r="K4579" s="25"/>
      <c r="L4579" s="25">
        <v>0.75</v>
      </c>
      <c r="M4579" s="25">
        <v>2.9100000000000001E-2</v>
      </c>
    </row>
    <row r="4580" spans="1:13">
      <c r="A4580" s="48" t="s">
        <v>179</v>
      </c>
      <c r="B4580" s="13" t="s">
        <v>75</v>
      </c>
      <c r="C4580" s="13" t="s">
        <v>63</v>
      </c>
      <c r="D4580" s="13">
        <v>2018</v>
      </c>
      <c r="E4580" s="13">
        <v>2018</v>
      </c>
      <c r="F4580" s="13" t="s">
        <v>244</v>
      </c>
      <c r="G4580" s="23"/>
      <c r="H4580" s="23"/>
      <c r="I4580" s="23"/>
      <c r="J4580" s="25"/>
      <c r="K4580" s="25"/>
      <c r="L4580" s="25">
        <v>0.625</v>
      </c>
      <c r="M4580" s="25">
        <v>0.16930000000000001</v>
      </c>
    </row>
    <row r="4581" spans="1:13">
      <c r="A4581" s="48" t="s">
        <v>180</v>
      </c>
      <c r="B4581" s="13" t="s">
        <v>75</v>
      </c>
      <c r="C4581" s="13" t="s">
        <v>63</v>
      </c>
      <c r="D4581" s="13">
        <v>2018</v>
      </c>
      <c r="E4581" s="13">
        <v>2018</v>
      </c>
      <c r="F4581" s="13" t="s">
        <v>244</v>
      </c>
      <c r="G4581" s="23"/>
      <c r="H4581" s="23"/>
      <c r="I4581" s="23"/>
      <c r="J4581" s="25"/>
      <c r="K4581" s="25"/>
      <c r="L4581" s="25">
        <v>0.625</v>
      </c>
      <c r="M4581" s="25">
        <v>0.16930000000000001</v>
      </c>
    </row>
    <row r="4582" spans="1:13">
      <c r="A4582" s="82" t="s">
        <v>122</v>
      </c>
      <c r="B4582" s="13" t="s">
        <v>74</v>
      </c>
      <c r="C4582" s="13" t="s">
        <v>63</v>
      </c>
      <c r="D4582" s="13">
        <v>2018</v>
      </c>
      <c r="E4582" s="13">
        <v>2018</v>
      </c>
      <c r="F4582" s="13" t="s">
        <v>244</v>
      </c>
      <c r="G4582" s="23"/>
      <c r="H4582" s="23"/>
      <c r="I4582" s="23"/>
      <c r="J4582" s="25"/>
      <c r="K4582" s="25"/>
      <c r="L4582" s="25">
        <v>0.60899999999999999</v>
      </c>
      <c r="M4582" s="25">
        <v>4.53E-2</v>
      </c>
    </row>
    <row r="4583" spans="1:13">
      <c r="A4583" s="82" t="s">
        <v>123</v>
      </c>
      <c r="B4583" s="13" t="s">
        <v>75</v>
      </c>
      <c r="C4583" s="13" t="s">
        <v>63</v>
      </c>
      <c r="D4583" s="13">
        <v>2018</v>
      </c>
      <c r="E4583" s="13">
        <v>2018</v>
      </c>
      <c r="F4583" s="13" t="s">
        <v>244</v>
      </c>
      <c r="G4583" s="23"/>
      <c r="H4583" s="23"/>
      <c r="I4583" s="23"/>
      <c r="J4583" s="25"/>
      <c r="K4583" s="25"/>
      <c r="L4583" s="25">
        <v>0.625</v>
      </c>
      <c r="M4583" s="25">
        <v>0.16930000000000001</v>
      </c>
    </row>
    <row r="4584" spans="1:13">
      <c r="A4584" s="82" t="s">
        <v>124</v>
      </c>
      <c r="B4584" s="13" t="s">
        <v>75</v>
      </c>
      <c r="C4584" s="13" t="s">
        <v>63</v>
      </c>
      <c r="D4584" s="13">
        <v>2018</v>
      </c>
      <c r="E4584" s="13">
        <v>2018</v>
      </c>
      <c r="F4584" s="13" t="s">
        <v>244</v>
      </c>
      <c r="G4584" s="23"/>
      <c r="H4584" s="23"/>
      <c r="I4584" s="23"/>
      <c r="J4584" s="25"/>
      <c r="K4584" s="25"/>
      <c r="L4584" s="25">
        <v>0.625</v>
      </c>
      <c r="M4584" s="25">
        <v>0.16930000000000001</v>
      </c>
    </row>
    <row r="4585" spans="1:13">
      <c r="A4585" s="82" t="s">
        <v>125</v>
      </c>
      <c r="B4585" s="13" t="s">
        <v>75</v>
      </c>
      <c r="C4585" s="13" t="s">
        <v>63</v>
      </c>
      <c r="D4585" s="13">
        <v>2018</v>
      </c>
      <c r="E4585" s="13">
        <v>2018</v>
      </c>
      <c r="F4585" s="13" t="s">
        <v>244</v>
      </c>
      <c r="G4585" s="23"/>
      <c r="H4585" s="23"/>
      <c r="I4585" s="23"/>
      <c r="J4585" s="25"/>
      <c r="K4585" s="25"/>
      <c r="L4585" s="25">
        <v>0.625</v>
      </c>
      <c r="M4585" s="25">
        <v>0.16930000000000001</v>
      </c>
    </row>
    <row r="4586" spans="1:13">
      <c r="A4586" s="82" t="s">
        <v>126</v>
      </c>
      <c r="B4586" s="13" t="s">
        <v>75</v>
      </c>
      <c r="C4586" s="13" t="s">
        <v>63</v>
      </c>
      <c r="D4586" s="13">
        <v>2018</v>
      </c>
      <c r="E4586" s="13">
        <v>2018</v>
      </c>
      <c r="F4586" s="13" t="s">
        <v>244</v>
      </c>
      <c r="G4586" s="23"/>
      <c r="H4586" s="23"/>
      <c r="I4586" s="23"/>
      <c r="J4586" s="25"/>
      <c r="K4586" s="25"/>
      <c r="L4586" s="25">
        <v>0.625</v>
      </c>
      <c r="M4586" s="25">
        <v>0.16930000000000001</v>
      </c>
    </row>
    <row r="4587" spans="1:13">
      <c r="A4587" s="82" t="s">
        <v>127</v>
      </c>
      <c r="B4587" s="13" t="s">
        <v>75</v>
      </c>
      <c r="C4587" s="13" t="s">
        <v>63</v>
      </c>
      <c r="D4587" s="13">
        <v>2018</v>
      </c>
      <c r="E4587" s="13">
        <v>2018</v>
      </c>
      <c r="F4587" s="13" t="s">
        <v>244</v>
      </c>
      <c r="G4587" s="23"/>
      <c r="H4587" s="23"/>
      <c r="I4587" s="23"/>
      <c r="J4587" s="25"/>
      <c r="K4587" s="25"/>
      <c r="L4587" s="25">
        <v>0.42899999999999999</v>
      </c>
      <c r="M4587" s="25">
        <v>2.5899999999999999E-2</v>
      </c>
    </row>
    <row r="4588" spans="1:13">
      <c r="A4588" s="82" t="s">
        <v>128</v>
      </c>
      <c r="B4588" s="13" t="s">
        <v>75</v>
      </c>
      <c r="C4588" s="13" t="s">
        <v>63</v>
      </c>
      <c r="D4588" s="13">
        <v>2018</v>
      </c>
      <c r="E4588" s="13">
        <v>2018</v>
      </c>
      <c r="F4588" s="13" t="s">
        <v>244</v>
      </c>
      <c r="G4588" s="23"/>
      <c r="H4588" s="23"/>
      <c r="I4588" s="23"/>
      <c r="J4588" s="25"/>
      <c r="K4588" s="25"/>
      <c r="L4588" s="25">
        <v>0.625</v>
      </c>
      <c r="M4588" s="25">
        <v>0.16930000000000001</v>
      </c>
    </row>
    <row r="4589" spans="1:13">
      <c r="A4589" s="82" t="s">
        <v>129</v>
      </c>
      <c r="B4589" s="13" t="s">
        <v>75</v>
      </c>
      <c r="C4589" s="13" t="s">
        <v>63</v>
      </c>
      <c r="D4589" s="13">
        <v>2018</v>
      </c>
      <c r="E4589" s="13">
        <v>2018</v>
      </c>
      <c r="F4589" s="13" t="s">
        <v>244</v>
      </c>
      <c r="G4589" s="23"/>
      <c r="H4589" s="23"/>
      <c r="I4589" s="23"/>
      <c r="J4589" s="25"/>
      <c r="K4589" s="25"/>
      <c r="L4589" s="25">
        <v>0.625</v>
      </c>
      <c r="M4589" s="25">
        <v>0.16930000000000001</v>
      </c>
    </row>
    <row r="4590" spans="1:13">
      <c r="A4590" s="82" t="s">
        <v>130</v>
      </c>
      <c r="B4590" s="13" t="s">
        <v>75</v>
      </c>
      <c r="C4590" s="13" t="s">
        <v>63</v>
      </c>
      <c r="D4590" s="13">
        <v>2018</v>
      </c>
      <c r="E4590" s="13">
        <v>2018</v>
      </c>
      <c r="F4590" s="13" t="s">
        <v>244</v>
      </c>
      <c r="G4590" s="23"/>
      <c r="H4590" s="23"/>
      <c r="I4590" s="23"/>
      <c r="J4590" s="25"/>
      <c r="K4590" s="25"/>
      <c r="L4590" s="25">
        <v>0.625</v>
      </c>
      <c r="M4590" s="25">
        <v>0.16930000000000001</v>
      </c>
    </row>
    <row r="4591" spans="1:13">
      <c r="A4591" s="82" t="s">
        <v>131</v>
      </c>
      <c r="B4591" s="13" t="s">
        <v>76</v>
      </c>
      <c r="C4591" s="13" t="s">
        <v>63</v>
      </c>
      <c r="D4591" s="13">
        <v>2018</v>
      </c>
      <c r="E4591" s="13">
        <v>2018</v>
      </c>
      <c r="F4591" s="13" t="s">
        <v>244</v>
      </c>
      <c r="G4591" s="23"/>
      <c r="H4591" s="23"/>
      <c r="I4591" s="23"/>
      <c r="J4591" s="25"/>
      <c r="K4591" s="25"/>
      <c r="L4591" s="25">
        <v>0.73399999999999999</v>
      </c>
      <c r="M4591" s="25">
        <v>8.0299999999999996E-2</v>
      </c>
    </row>
    <row r="4592" spans="1:13">
      <c r="A4592" s="82" t="s">
        <v>132</v>
      </c>
      <c r="B4592" s="13" t="s">
        <v>75</v>
      </c>
      <c r="C4592" s="13" t="s">
        <v>63</v>
      </c>
      <c r="D4592" s="13">
        <v>2018</v>
      </c>
      <c r="E4592" s="13">
        <v>2018</v>
      </c>
      <c r="F4592" s="13" t="s">
        <v>244</v>
      </c>
      <c r="G4592" s="23"/>
      <c r="H4592" s="23"/>
      <c r="I4592" s="23"/>
      <c r="J4592" s="25"/>
      <c r="K4592" s="25"/>
      <c r="L4592" s="25">
        <v>0.625</v>
      </c>
      <c r="M4592" s="25">
        <v>0.16930000000000001</v>
      </c>
    </row>
    <row r="4593" spans="1:13">
      <c r="A4593" s="82" t="s">
        <v>133</v>
      </c>
      <c r="B4593" s="13" t="s">
        <v>75</v>
      </c>
      <c r="C4593" s="13" t="s">
        <v>63</v>
      </c>
      <c r="D4593" s="13">
        <v>2018</v>
      </c>
      <c r="E4593" s="13">
        <v>2018</v>
      </c>
      <c r="F4593" s="13" t="s">
        <v>244</v>
      </c>
      <c r="G4593" s="23"/>
      <c r="H4593" s="23"/>
      <c r="I4593" s="23"/>
      <c r="J4593" s="25"/>
      <c r="K4593" s="25"/>
      <c r="L4593" s="25">
        <v>0.625</v>
      </c>
      <c r="M4593" s="25">
        <v>0.16930000000000001</v>
      </c>
    </row>
    <row r="4594" spans="1:13">
      <c r="A4594" s="82" t="s">
        <v>134</v>
      </c>
      <c r="B4594" s="13" t="s">
        <v>75</v>
      </c>
      <c r="C4594" s="13" t="s">
        <v>63</v>
      </c>
      <c r="D4594" s="13">
        <v>2018</v>
      </c>
      <c r="E4594" s="13">
        <v>2018</v>
      </c>
      <c r="F4594" s="13" t="s">
        <v>244</v>
      </c>
      <c r="G4594" s="23"/>
      <c r="H4594" s="23"/>
      <c r="I4594" s="23"/>
      <c r="J4594" s="25"/>
      <c r="K4594" s="25"/>
      <c r="L4594" s="25">
        <v>0.625</v>
      </c>
      <c r="M4594" s="25">
        <v>0.16930000000000001</v>
      </c>
    </row>
    <row r="4595" spans="1:13">
      <c r="A4595" s="82" t="s">
        <v>135</v>
      </c>
      <c r="B4595" s="13" t="s">
        <v>75</v>
      </c>
      <c r="C4595" s="13" t="s">
        <v>63</v>
      </c>
      <c r="D4595" s="13">
        <v>2018</v>
      </c>
      <c r="E4595" s="13">
        <v>2018</v>
      </c>
      <c r="F4595" s="13" t="s">
        <v>244</v>
      </c>
      <c r="G4595" s="23"/>
      <c r="H4595" s="23"/>
      <c r="I4595" s="23"/>
      <c r="J4595" s="25"/>
      <c r="K4595" s="25"/>
      <c r="L4595" s="25">
        <v>0.625</v>
      </c>
      <c r="M4595" s="25">
        <v>0.16930000000000001</v>
      </c>
    </row>
    <row r="4596" spans="1:13">
      <c r="A4596" s="82" t="s">
        <v>136</v>
      </c>
      <c r="B4596" s="13" t="s">
        <v>75</v>
      </c>
      <c r="C4596" s="13" t="s">
        <v>63</v>
      </c>
      <c r="D4596" s="13">
        <v>2018</v>
      </c>
      <c r="E4596" s="13">
        <v>2018</v>
      </c>
      <c r="F4596" s="13" t="s">
        <v>244</v>
      </c>
      <c r="G4596" s="23"/>
      <c r="H4596" s="23"/>
      <c r="I4596" s="23"/>
      <c r="J4596" s="25"/>
      <c r="K4596" s="25"/>
      <c r="L4596" s="25">
        <v>0.75</v>
      </c>
      <c r="M4596" s="25">
        <v>3.1099999999999999E-2</v>
      </c>
    </row>
    <row r="4597" spans="1:13">
      <c r="A4597" s="82" t="s">
        <v>137</v>
      </c>
      <c r="B4597" s="13" t="s">
        <v>75</v>
      </c>
      <c r="C4597" s="13" t="s">
        <v>63</v>
      </c>
      <c r="D4597" s="13">
        <v>2018</v>
      </c>
      <c r="E4597" s="13">
        <v>2018</v>
      </c>
      <c r="F4597" s="13" t="s">
        <v>244</v>
      </c>
      <c r="G4597" s="23"/>
      <c r="H4597" s="23"/>
      <c r="I4597" s="23"/>
      <c r="J4597" s="25"/>
      <c r="K4597" s="25"/>
      <c r="L4597" s="25">
        <v>0.625</v>
      </c>
      <c r="M4597" s="25">
        <v>0.16930000000000001</v>
      </c>
    </row>
    <row r="4598" spans="1:13">
      <c r="A4598" s="82" t="s">
        <v>138</v>
      </c>
      <c r="B4598" s="13" t="s">
        <v>75</v>
      </c>
      <c r="C4598" s="13" t="s">
        <v>63</v>
      </c>
      <c r="D4598" s="13">
        <v>2018</v>
      </c>
      <c r="E4598" s="13">
        <v>2018</v>
      </c>
      <c r="F4598" s="13" t="s">
        <v>244</v>
      </c>
      <c r="G4598" s="23"/>
      <c r="H4598" s="23"/>
      <c r="I4598" s="23"/>
      <c r="J4598" s="25"/>
      <c r="K4598" s="25"/>
      <c r="L4598" s="25">
        <v>0.625</v>
      </c>
      <c r="M4598" s="25">
        <v>0.16930000000000001</v>
      </c>
    </row>
    <row r="4599" spans="1:13">
      <c r="A4599" s="82" t="s">
        <v>139</v>
      </c>
      <c r="B4599" s="13" t="s">
        <v>75</v>
      </c>
      <c r="C4599" s="13" t="s">
        <v>63</v>
      </c>
      <c r="D4599" s="13">
        <v>2018</v>
      </c>
      <c r="E4599" s="13">
        <v>2018</v>
      </c>
      <c r="F4599" s="13" t="s">
        <v>244</v>
      </c>
      <c r="G4599" s="23"/>
      <c r="H4599" s="23"/>
      <c r="I4599" s="23"/>
      <c r="J4599" s="25"/>
      <c r="K4599" s="25"/>
      <c r="L4599" s="25">
        <v>0.2</v>
      </c>
      <c r="M4599" s="25">
        <v>6.2600000000000003E-2</v>
      </c>
    </row>
    <row r="4600" spans="1:13">
      <c r="A4600" s="82" t="s">
        <v>140</v>
      </c>
      <c r="B4600" s="13" t="s">
        <v>75</v>
      </c>
      <c r="C4600" s="13" t="s">
        <v>63</v>
      </c>
      <c r="D4600" s="13">
        <v>2018</v>
      </c>
      <c r="E4600" s="13">
        <v>2018</v>
      </c>
      <c r="F4600" s="13" t="s">
        <v>244</v>
      </c>
      <c r="G4600" s="23"/>
      <c r="H4600" s="23"/>
      <c r="I4600" s="23"/>
      <c r="J4600" s="25"/>
      <c r="K4600" s="25"/>
      <c r="L4600" s="25">
        <v>0.625</v>
      </c>
      <c r="M4600" s="25">
        <v>0.16930000000000001</v>
      </c>
    </row>
    <row r="4601" spans="1:13">
      <c r="A4601" s="82" t="s">
        <v>141</v>
      </c>
      <c r="B4601" s="13" t="s">
        <v>75</v>
      </c>
      <c r="C4601" s="13" t="s">
        <v>63</v>
      </c>
      <c r="D4601" s="13">
        <v>2018</v>
      </c>
      <c r="E4601" s="13">
        <v>2018</v>
      </c>
      <c r="F4601" s="13" t="s">
        <v>244</v>
      </c>
      <c r="G4601" s="23"/>
      <c r="H4601" s="23"/>
      <c r="I4601" s="23"/>
      <c r="J4601" s="25"/>
      <c r="K4601" s="25"/>
      <c r="L4601" s="25">
        <v>0.625</v>
      </c>
      <c r="M4601" s="25">
        <v>0.16930000000000001</v>
      </c>
    </row>
    <row r="4602" spans="1:13">
      <c r="A4602" s="82" t="s">
        <v>142</v>
      </c>
      <c r="B4602" s="13" t="s">
        <v>74</v>
      </c>
      <c r="C4602" s="13" t="s">
        <v>63</v>
      </c>
      <c r="D4602" s="13">
        <v>2018</v>
      </c>
      <c r="E4602" s="13">
        <v>2018</v>
      </c>
      <c r="F4602" s="13" t="s">
        <v>244</v>
      </c>
      <c r="G4602" s="23"/>
      <c r="H4602" s="23"/>
      <c r="I4602" s="23"/>
      <c r="J4602" s="25"/>
      <c r="K4602" s="25"/>
      <c r="L4602" s="25">
        <v>0.6</v>
      </c>
      <c r="M4602" s="25">
        <v>8.8300000000000003E-2</v>
      </c>
    </row>
    <row r="4603" spans="1:13">
      <c r="A4603" s="82" t="s">
        <v>143</v>
      </c>
      <c r="B4603" s="13" t="s">
        <v>74</v>
      </c>
      <c r="C4603" s="13" t="s">
        <v>63</v>
      </c>
      <c r="D4603" s="13">
        <v>2018</v>
      </c>
      <c r="E4603" s="13">
        <v>2018</v>
      </c>
      <c r="F4603" s="13" t="s">
        <v>244</v>
      </c>
      <c r="G4603" s="23"/>
      <c r="H4603" s="23"/>
      <c r="I4603" s="23"/>
      <c r="J4603" s="25"/>
      <c r="K4603" s="25"/>
      <c r="L4603" s="25">
        <v>0.625</v>
      </c>
      <c r="M4603" s="25">
        <v>0.16930000000000001</v>
      </c>
    </row>
    <row r="4604" spans="1:13">
      <c r="A4604" s="82" t="s">
        <v>144</v>
      </c>
      <c r="B4604" s="13" t="s">
        <v>75</v>
      </c>
      <c r="C4604" s="13" t="s">
        <v>63</v>
      </c>
      <c r="D4604" s="13">
        <v>2018</v>
      </c>
      <c r="E4604" s="13">
        <v>2018</v>
      </c>
      <c r="F4604" s="13" t="s">
        <v>244</v>
      </c>
      <c r="G4604" s="23"/>
      <c r="H4604" s="23"/>
      <c r="I4604" s="23"/>
      <c r="J4604" s="25"/>
      <c r="K4604" s="25"/>
      <c r="L4604" s="25">
        <v>0.625</v>
      </c>
      <c r="M4604" s="25">
        <v>0.16930000000000001</v>
      </c>
    </row>
    <row r="4605" spans="1:13">
      <c r="A4605" s="82" t="s">
        <v>145</v>
      </c>
      <c r="B4605" s="13" t="s">
        <v>75</v>
      </c>
      <c r="C4605" s="13" t="s">
        <v>63</v>
      </c>
      <c r="D4605" s="13">
        <v>2018</v>
      </c>
      <c r="E4605" s="13">
        <v>2018</v>
      </c>
      <c r="F4605" s="13" t="s">
        <v>244</v>
      </c>
      <c r="G4605" s="23"/>
      <c r="H4605" s="23"/>
      <c r="I4605" s="23"/>
      <c r="J4605" s="25"/>
      <c r="K4605" s="25"/>
      <c r="L4605" s="25">
        <v>0.66700000000000004</v>
      </c>
      <c r="M4605" s="25">
        <v>4.3400000000000001E-2</v>
      </c>
    </row>
    <row r="4606" spans="1:13">
      <c r="A4606" s="82" t="s">
        <v>146</v>
      </c>
      <c r="B4606" s="13" t="s">
        <v>74</v>
      </c>
      <c r="C4606" s="13" t="s">
        <v>63</v>
      </c>
      <c r="D4606" s="13">
        <v>2018</v>
      </c>
      <c r="E4606" s="13">
        <v>2018</v>
      </c>
      <c r="F4606" s="13" t="s">
        <v>244</v>
      </c>
      <c r="G4606" s="23"/>
      <c r="H4606" s="23"/>
      <c r="I4606" s="23"/>
      <c r="J4606" s="25"/>
      <c r="K4606" s="25"/>
      <c r="L4606" s="25">
        <v>0.65200000000000002</v>
      </c>
      <c r="M4606" s="25">
        <v>6.4699999999999994E-2</v>
      </c>
    </row>
    <row r="4607" spans="1:13">
      <c r="A4607" s="82" t="s">
        <v>147</v>
      </c>
      <c r="B4607" s="13" t="s">
        <v>75</v>
      </c>
      <c r="C4607" s="13" t="s">
        <v>63</v>
      </c>
      <c r="D4607" s="13">
        <v>2018</v>
      </c>
      <c r="E4607" s="13">
        <v>2018</v>
      </c>
      <c r="F4607" s="13" t="s">
        <v>244</v>
      </c>
      <c r="G4607" s="23"/>
      <c r="H4607" s="23"/>
      <c r="I4607" s="23"/>
      <c r="J4607" s="25"/>
      <c r="K4607" s="25"/>
      <c r="L4607" s="25">
        <v>0.625</v>
      </c>
      <c r="M4607" s="25">
        <v>0.16930000000000001</v>
      </c>
    </row>
    <row r="4608" spans="1:13">
      <c r="A4608" s="82" t="s">
        <v>148</v>
      </c>
      <c r="B4608" s="13" t="s">
        <v>75</v>
      </c>
      <c r="C4608" s="13" t="s">
        <v>63</v>
      </c>
      <c r="D4608" s="13">
        <v>2018</v>
      </c>
      <c r="E4608" s="13">
        <v>2018</v>
      </c>
      <c r="F4608" s="13" t="s">
        <v>244</v>
      </c>
      <c r="G4608" s="23"/>
      <c r="H4608" s="23"/>
      <c r="I4608" s="23"/>
      <c r="J4608" s="25"/>
      <c r="K4608" s="25"/>
      <c r="L4608" s="25">
        <v>0.57099999999999995</v>
      </c>
      <c r="M4608" s="25">
        <v>4.8099999999999997E-2</v>
      </c>
    </row>
    <row r="4609" spans="1:13">
      <c r="A4609" s="82" t="s">
        <v>149</v>
      </c>
      <c r="B4609" s="13" t="s">
        <v>74</v>
      </c>
      <c r="C4609" s="13" t="s">
        <v>63</v>
      </c>
      <c r="D4609" s="13">
        <v>2018</v>
      </c>
      <c r="E4609" s="13">
        <v>2018</v>
      </c>
      <c r="F4609" s="13" t="s">
        <v>244</v>
      </c>
      <c r="G4609" s="23"/>
      <c r="H4609" s="23"/>
      <c r="I4609" s="23"/>
      <c r="J4609" s="25"/>
      <c r="K4609" s="25"/>
      <c r="L4609" s="25">
        <v>0.71099999999999997</v>
      </c>
      <c r="M4609" s="25">
        <v>4.4499999999999998E-2</v>
      </c>
    </row>
    <row r="4610" spans="1:13">
      <c r="A4610" s="82" t="s">
        <v>150</v>
      </c>
      <c r="B4610" s="13" t="s">
        <v>74</v>
      </c>
      <c r="C4610" s="13" t="s">
        <v>63</v>
      </c>
      <c r="D4610" s="13">
        <v>2018</v>
      </c>
      <c r="E4610" s="13">
        <v>2018</v>
      </c>
      <c r="F4610" s="13" t="s">
        <v>244</v>
      </c>
      <c r="G4610" s="23"/>
      <c r="H4610" s="23"/>
      <c r="I4610" s="23"/>
      <c r="J4610" s="25"/>
      <c r="K4610" s="25"/>
      <c r="L4610" s="25">
        <v>0.57099999999999995</v>
      </c>
      <c r="M4610" s="25">
        <v>0.08</v>
      </c>
    </row>
    <row r="4611" spans="1:13">
      <c r="A4611" s="82" t="s">
        <v>151</v>
      </c>
      <c r="B4611" s="13" t="s">
        <v>75</v>
      </c>
      <c r="C4611" s="13" t="s">
        <v>63</v>
      </c>
      <c r="D4611" s="13">
        <v>2018</v>
      </c>
      <c r="E4611" s="13">
        <v>2018</v>
      </c>
      <c r="F4611" s="13" t="s">
        <v>244</v>
      </c>
      <c r="G4611" s="23"/>
      <c r="H4611" s="23"/>
      <c r="I4611" s="23"/>
      <c r="J4611" s="25"/>
      <c r="K4611" s="25"/>
      <c r="L4611" s="25">
        <v>0.55600000000000005</v>
      </c>
      <c r="M4611" s="25">
        <v>3.3300000000000003E-2</v>
      </c>
    </row>
    <row r="4612" spans="1:13">
      <c r="A4612" s="82" t="s">
        <v>152</v>
      </c>
      <c r="B4612" s="13" t="s">
        <v>74</v>
      </c>
      <c r="C4612" s="13" t="s">
        <v>63</v>
      </c>
      <c r="D4612" s="13">
        <v>2018</v>
      </c>
      <c r="E4612" s="13">
        <v>2018</v>
      </c>
      <c r="F4612" s="13" t="s">
        <v>244</v>
      </c>
      <c r="G4612" s="23"/>
      <c r="H4612" s="23"/>
      <c r="I4612" s="23"/>
      <c r="J4612" s="25"/>
      <c r="K4612" s="25"/>
      <c r="L4612" s="25">
        <v>0.625</v>
      </c>
      <c r="M4612" s="25">
        <v>0.16930000000000001</v>
      </c>
    </row>
    <row r="4613" spans="1:13">
      <c r="A4613" s="82" t="s">
        <v>153</v>
      </c>
      <c r="B4613" s="13" t="s">
        <v>74</v>
      </c>
      <c r="C4613" s="13" t="s">
        <v>63</v>
      </c>
      <c r="D4613" s="13">
        <v>2018</v>
      </c>
      <c r="E4613" s="13">
        <v>2018</v>
      </c>
      <c r="F4613" s="13" t="s">
        <v>244</v>
      </c>
      <c r="G4613" s="23"/>
      <c r="H4613" s="23"/>
      <c r="I4613" s="23"/>
      <c r="J4613" s="25"/>
      <c r="K4613" s="25"/>
      <c r="L4613" s="25">
        <v>0.625</v>
      </c>
      <c r="M4613" s="25">
        <v>0.16930000000000001</v>
      </c>
    </row>
    <row r="4614" spans="1:13">
      <c r="A4614" s="82" t="s">
        <v>154</v>
      </c>
      <c r="B4614" s="13" t="s">
        <v>74</v>
      </c>
      <c r="C4614" s="13" t="s">
        <v>63</v>
      </c>
      <c r="D4614" s="13">
        <v>2018</v>
      </c>
      <c r="E4614" s="13">
        <v>2018</v>
      </c>
      <c r="F4614" s="13" t="s">
        <v>244</v>
      </c>
      <c r="G4614" s="23"/>
      <c r="H4614" s="23"/>
      <c r="I4614" s="23"/>
      <c r="J4614" s="25"/>
      <c r="K4614" s="25"/>
      <c r="L4614" s="25">
        <v>0.625</v>
      </c>
      <c r="M4614" s="25">
        <v>0.16930000000000001</v>
      </c>
    </row>
    <row r="4615" spans="1:13">
      <c r="A4615" s="82" t="s">
        <v>155</v>
      </c>
      <c r="B4615" s="13" t="s">
        <v>74</v>
      </c>
      <c r="C4615" s="13" t="s">
        <v>63</v>
      </c>
      <c r="D4615" s="13">
        <v>2018</v>
      </c>
      <c r="E4615" s="13">
        <v>2018</v>
      </c>
      <c r="F4615" s="13" t="s">
        <v>244</v>
      </c>
      <c r="G4615" s="23"/>
      <c r="H4615" s="23"/>
      <c r="I4615" s="23"/>
      <c r="J4615" s="25"/>
      <c r="K4615" s="25"/>
      <c r="L4615" s="25">
        <v>0.77800000000000002</v>
      </c>
      <c r="M4615" s="25">
        <v>6.7500000000000004E-2</v>
      </c>
    </row>
    <row r="4616" spans="1:13">
      <c r="A4616" s="82" t="s">
        <v>156</v>
      </c>
      <c r="B4616" s="13" t="s">
        <v>74</v>
      </c>
      <c r="C4616" s="13" t="s">
        <v>63</v>
      </c>
      <c r="D4616" s="13">
        <v>2018</v>
      </c>
      <c r="E4616" s="13">
        <v>2018</v>
      </c>
      <c r="F4616" s="13" t="s">
        <v>244</v>
      </c>
      <c r="G4616" s="23"/>
      <c r="H4616" s="23"/>
      <c r="I4616" s="23"/>
      <c r="J4616" s="25"/>
      <c r="K4616" s="25"/>
      <c r="L4616" s="25">
        <v>0.625</v>
      </c>
      <c r="M4616" s="25">
        <v>0.16930000000000001</v>
      </c>
    </row>
    <row r="4617" spans="1:13">
      <c r="A4617" s="82" t="s">
        <v>157</v>
      </c>
      <c r="B4617" s="13" t="s">
        <v>75</v>
      </c>
      <c r="C4617" s="13" t="s">
        <v>63</v>
      </c>
      <c r="D4617" s="13">
        <v>2018</v>
      </c>
      <c r="E4617" s="13">
        <v>2018</v>
      </c>
      <c r="F4617" s="13" t="s">
        <v>244</v>
      </c>
      <c r="G4617" s="23"/>
      <c r="H4617" s="23"/>
      <c r="I4617" s="23"/>
      <c r="J4617" s="25"/>
      <c r="K4617" s="25"/>
      <c r="L4617" s="25">
        <v>0.625</v>
      </c>
      <c r="M4617" s="25">
        <v>0.16930000000000001</v>
      </c>
    </row>
    <row r="4618" spans="1:13">
      <c r="A4618" s="82" t="s">
        <v>158</v>
      </c>
      <c r="B4618" s="13" t="s">
        <v>75</v>
      </c>
      <c r="C4618" s="13" t="s">
        <v>63</v>
      </c>
      <c r="D4618" s="13">
        <v>2018</v>
      </c>
      <c r="E4618" s="13">
        <v>2018</v>
      </c>
      <c r="F4618" s="13" t="s">
        <v>244</v>
      </c>
      <c r="G4618" s="23"/>
      <c r="H4618" s="23"/>
      <c r="I4618" s="23"/>
      <c r="J4618" s="25"/>
      <c r="K4618" s="25"/>
      <c r="L4618" s="25">
        <v>0.625</v>
      </c>
      <c r="M4618" s="25">
        <v>0.16930000000000001</v>
      </c>
    </row>
    <row r="4619" spans="1:13">
      <c r="A4619" s="82" t="s">
        <v>159</v>
      </c>
      <c r="B4619" s="13" t="s">
        <v>75</v>
      </c>
      <c r="C4619" s="13" t="s">
        <v>63</v>
      </c>
      <c r="D4619" s="13">
        <v>2018</v>
      </c>
      <c r="E4619" s="13">
        <v>2018</v>
      </c>
      <c r="F4619" s="13" t="s">
        <v>244</v>
      </c>
      <c r="G4619" s="23"/>
      <c r="H4619" s="23"/>
      <c r="I4619" s="23"/>
      <c r="J4619" s="25"/>
      <c r="K4619" s="25"/>
      <c r="L4619" s="25">
        <v>0.625</v>
      </c>
      <c r="M4619" s="25">
        <v>0.16930000000000001</v>
      </c>
    </row>
    <row r="4620" spans="1:13">
      <c r="A4620" s="82" t="s">
        <v>160</v>
      </c>
      <c r="B4620" s="13" t="s">
        <v>74</v>
      </c>
      <c r="C4620" s="13" t="s">
        <v>63</v>
      </c>
      <c r="D4620" s="13">
        <v>2018</v>
      </c>
      <c r="E4620" s="13">
        <v>2018</v>
      </c>
      <c r="F4620" s="13" t="s">
        <v>244</v>
      </c>
      <c r="G4620" s="23"/>
      <c r="H4620" s="23"/>
      <c r="I4620" s="23"/>
      <c r="J4620" s="25"/>
      <c r="K4620" s="25"/>
      <c r="L4620" s="25">
        <v>0.28599999999999998</v>
      </c>
      <c r="M4620" s="25">
        <v>3.3700000000000001E-2</v>
      </c>
    </row>
    <row r="4621" spans="1:13">
      <c r="A4621" s="82" t="s">
        <v>161</v>
      </c>
      <c r="B4621" s="13" t="s">
        <v>74</v>
      </c>
      <c r="C4621" s="13" t="s">
        <v>63</v>
      </c>
      <c r="D4621" s="13">
        <v>2018</v>
      </c>
      <c r="E4621" s="13">
        <v>2018</v>
      </c>
      <c r="F4621" s="13" t="s">
        <v>244</v>
      </c>
      <c r="G4621" s="23"/>
      <c r="H4621" s="23"/>
      <c r="I4621" s="23"/>
      <c r="J4621" s="25"/>
      <c r="K4621" s="25"/>
      <c r="L4621" s="25">
        <v>0.625</v>
      </c>
      <c r="M4621" s="25">
        <v>0.16930000000000001</v>
      </c>
    </row>
    <row r="4622" spans="1:13">
      <c r="A4622" s="82" t="s">
        <v>162</v>
      </c>
      <c r="B4622" s="13" t="s">
        <v>75</v>
      </c>
      <c r="C4622" s="13" t="s">
        <v>63</v>
      </c>
      <c r="D4622" s="13">
        <v>2018</v>
      </c>
      <c r="E4622" s="13">
        <v>2018</v>
      </c>
      <c r="F4622" s="13" t="s">
        <v>244</v>
      </c>
      <c r="G4622" s="23"/>
      <c r="H4622" s="23"/>
      <c r="I4622" s="23"/>
      <c r="J4622" s="25"/>
      <c r="K4622" s="25"/>
      <c r="L4622" s="25">
        <v>0.6</v>
      </c>
      <c r="M4622" s="25">
        <v>5.3199999999999997E-2</v>
      </c>
    </row>
    <row r="4623" spans="1:13">
      <c r="A4623" s="82" t="s">
        <v>163</v>
      </c>
      <c r="B4623" s="13" t="s">
        <v>75</v>
      </c>
      <c r="C4623" s="13" t="s">
        <v>63</v>
      </c>
      <c r="D4623" s="13">
        <v>2018</v>
      </c>
      <c r="E4623" s="13">
        <v>2018</v>
      </c>
      <c r="F4623" s="13" t="s">
        <v>244</v>
      </c>
      <c r="G4623" s="23"/>
      <c r="H4623" s="23"/>
      <c r="I4623" s="23"/>
      <c r="J4623" s="25"/>
      <c r="K4623" s="25"/>
      <c r="L4623" s="25">
        <v>0.625</v>
      </c>
      <c r="M4623" s="25">
        <v>0.16930000000000001</v>
      </c>
    </row>
    <row r="4624" spans="1:13">
      <c r="A4624" s="82" t="s">
        <v>164</v>
      </c>
      <c r="B4624" s="13" t="s">
        <v>75</v>
      </c>
      <c r="C4624" s="13" t="s">
        <v>63</v>
      </c>
      <c r="D4624" s="13">
        <v>2018</v>
      </c>
      <c r="E4624" s="13">
        <v>2018</v>
      </c>
      <c r="F4624" s="13" t="s">
        <v>244</v>
      </c>
      <c r="G4624" s="23"/>
      <c r="H4624" s="23"/>
      <c r="I4624" s="23"/>
      <c r="J4624" s="25"/>
      <c r="K4624" s="25"/>
      <c r="L4624" s="25">
        <v>0.625</v>
      </c>
      <c r="M4624" s="25">
        <v>0.16930000000000001</v>
      </c>
    </row>
    <row r="4625" spans="1:13">
      <c r="A4625" s="82" t="s">
        <v>165</v>
      </c>
      <c r="B4625" s="13" t="s">
        <v>75</v>
      </c>
      <c r="C4625" s="13" t="s">
        <v>63</v>
      </c>
      <c r="D4625" s="13">
        <v>2018</v>
      </c>
      <c r="E4625" s="13">
        <v>2018</v>
      </c>
      <c r="F4625" s="13" t="s">
        <v>244</v>
      </c>
      <c r="G4625" s="23"/>
      <c r="H4625" s="23"/>
      <c r="I4625" s="23"/>
      <c r="J4625" s="25"/>
      <c r="K4625" s="25"/>
      <c r="L4625" s="25">
        <v>0.625</v>
      </c>
      <c r="M4625" s="25">
        <v>0.16930000000000001</v>
      </c>
    </row>
    <row r="4626" spans="1:13">
      <c r="A4626" s="82" t="s">
        <v>166</v>
      </c>
      <c r="B4626" s="13" t="s">
        <v>74</v>
      </c>
      <c r="C4626" s="13" t="s">
        <v>63</v>
      </c>
      <c r="D4626" s="13">
        <v>2018</v>
      </c>
      <c r="E4626" s="13">
        <v>2018</v>
      </c>
      <c r="F4626" s="13" t="s">
        <v>244</v>
      </c>
      <c r="G4626" s="23"/>
      <c r="H4626" s="23"/>
      <c r="I4626" s="23"/>
      <c r="J4626" s="25"/>
      <c r="K4626" s="25"/>
      <c r="L4626" s="25">
        <v>0.4</v>
      </c>
      <c r="M4626" s="25">
        <v>4.7600000000000003E-2</v>
      </c>
    </row>
    <row r="4627" spans="1:13">
      <c r="A4627" s="82" t="s">
        <v>167</v>
      </c>
      <c r="B4627" s="13" t="s">
        <v>75</v>
      </c>
      <c r="C4627" s="13" t="s">
        <v>63</v>
      </c>
      <c r="D4627" s="13">
        <v>2018</v>
      </c>
      <c r="E4627" s="13">
        <v>2018</v>
      </c>
      <c r="F4627" s="13" t="s">
        <v>244</v>
      </c>
      <c r="G4627" s="23"/>
      <c r="H4627" s="23"/>
      <c r="I4627" s="23"/>
      <c r="J4627" s="25"/>
      <c r="K4627" s="25"/>
      <c r="L4627" s="25">
        <v>0.625</v>
      </c>
      <c r="M4627" s="25">
        <v>0.16930000000000001</v>
      </c>
    </row>
    <row r="4628" spans="1:13">
      <c r="A4628" s="82" t="s">
        <v>168</v>
      </c>
      <c r="B4628" s="13" t="s">
        <v>74</v>
      </c>
      <c r="C4628" s="13" t="s">
        <v>63</v>
      </c>
      <c r="D4628" s="13">
        <v>2018</v>
      </c>
      <c r="E4628" s="13">
        <v>2018</v>
      </c>
      <c r="F4628" s="13" t="s">
        <v>244</v>
      </c>
      <c r="G4628" s="23"/>
      <c r="H4628" s="23"/>
      <c r="I4628" s="23"/>
      <c r="J4628" s="25"/>
      <c r="K4628" s="25"/>
      <c r="L4628" s="25">
        <v>0.44400000000000001</v>
      </c>
      <c r="M4628" s="25">
        <v>5.3800000000000001E-2</v>
      </c>
    </row>
    <row r="4629" spans="1:13">
      <c r="A4629" s="82" t="s">
        <v>169</v>
      </c>
      <c r="B4629" s="13" t="s">
        <v>74</v>
      </c>
      <c r="C4629" s="13" t="s">
        <v>63</v>
      </c>
      <c r="D4629" s="13">
        <v>2018</v>
      </c>
      <c r="E4629" s="13">
        <v>2018</v>
      </c>
      <c r="F4629" s="13" t="s">
        <v>244</v>
      </c>
      <c r="G4629" s="23"/>
      <c r="H4629" s="23"/>
      <c r="I4629" s="23"/>
      <c r="J4629" s="25"/>
      <c r="K4629" s="25"/>
      <c r="L4629" s="25">
        <v>0.625</v>
      </c>
      <c r="M4629" s="25">
        <v>0.16930000000000001</v>
      </c>
    </row>
    <row r="4630" spans="1:13">
      <c r="A4630" s="82" t="s">
        <v>170</v>
      </c>
      <c r="B4630" s="13" t="s">
        <v>75</v>
      </c>
      <c r="C4630" s="13" t="s">
        <v>63</v>
      </c>
      <c r="D4630" s="13">
        <v>2018</v>
      </c>
      <c r="E4630" s="13">
        <v>2018</v>
      </c>
      <c r="F4630" s="13" t="s">
        <v>244</v>
      </c>
      <c r="G4630" s="23"/>
      <c r="H4630" s="23"/>
      <c r="I4630" s="23"/>
      <c r="J4630" s="25"/>
      <c r="K4630" s="25"/>
      <c r="L4630" s="25">
        <v>0.625</v>
      </c>
      <c r="M4630" s="25">
        <v>0.16930000000000001</v>
      </c>
    </row>
    <row r="4631" spans="1:13">
      <c r="A4631" s="48" t="s">
        <v>276</v>
      </c>
      <c r="B4631" s="13" t="s">
        <v>66</v>
      </c>
      <c r="C4631" s="13" t="s">
        <v>184</v>
      </c>
      <c r="D4631" s="13">
        <v>2018</v>
      </c>
      <c r="E4631" s="13">
        <v>2018</v>
      </c>
      <c r="F4631" s="13" t="s">
        <v>244</v>
      </c>
      <c r="G4631" s="23"/>
      <c r="H4631" s="23"/>
      <c r="I4631" s="23"/>
      <c r="J4631" s="25"/>
      <c r="K4631" s="25"/>
      <c r="L4631" s="25"/>
      <c r="M4631" s="25"/>
    </row>
    <row r="4632" spans="1:13">
      <c r="A4632" s="48" t="s">
        <v>171</v>
      </c>
      <c r="B4632" s="13" t="s">
        <v>66</v>
      </c>
      <c r="C4632" s="13" t="s">
        <v>184</v>
      </c>
      <c r="D4632" s="13">
        <v>2018</v>
      </c>
      <c r="E4632" s="13">
        <v>2018</v>
      </c>
      <c r="F4632" s="13" t="s">
        <v>244</v>
      </c>
      <c r="G4632" s="23"/>
      <c r="H4632" s="23"/>
      <c r="I4632" s="23"/>
      <c r="J4632" s="25"/>
      <c r="K4632" s="25"/>
      <c r="L4632" s="25">
        <v>0.60599999999999998</v>
      </c>
      <c r="M4632" s="25">
        <v>7.17E-2</v>
      </c>
    </row>
    <row r="4633" spans="1:13">
      <c r="A4633" s="48" t="s">
        <v>172</v>
      </c>
      <c r="B4633" s="13" t="s">
        <v>74</v>
      </c>
      <c r="C4633" s="13" t="s">
        <v>184</v>
      </c>
      <c r="D4633" s="13">
        <v>2018</v>
      </c>
      <c r="E4633" s="13">
        <v>2018</v>
      </c>
      <c r="F4633" s="13" t="s">
        <v>244</v>
      </c>
      <c r="G4633" s="23"/>
      <c r="H4633" s="23"/>
      <c r="I4633" s="23"/>
      <c r="J4633" s="25"/>
      <c r="K4633" s="25"/>
      <c r="L4633" s="25">
        <v>0.82399999999999995</v>
      </c>
      <c r="M4633" s="25">
        <v>4.5400000000000003E-2</v>
      </c>
    </row>
    <row r="4634" spans="1:13">
      <c r="A4634" s="48" t="s">
        <v>173</v>
      </c>
      <c r="B4634" s="13" t="s">
        <v>75</v>
      </c>
      <c r="C4634" s="13" t="s">
        <v>184</v>
      </c>
      <c r="D4634" s="13">
        <v>2018</v>
      </c>
      <c r="E4634" s="13">
        <v>2018</v>
      </c>
      <c r="F4634" s="13" t="s">
        <v>244</v>
      </c>
      <c r="G4634" s="23"/>
      <c r="H4634" s="23"/>
      <c r="I4634" s="23"/>
      <c r="J4634" s="25"/>
      <c r="K4634" s="25"/>
      <c r="L4634" s="25">
        <v>0.54</v>
      </c>
      <c r="M4634" s="25">
        <v>0.16489999999999999</v>
      </c>
    </row>
    <row r="4635" spans="1:13">
      <c r="A4635" s="48" t="s">
        <v>174</v>
      </c>
      <c r="B4635" s="13" t="s">
        <v>75</v>
      </c>
      <c r="C4635" s="13" t="s">
        <v>184</v>
      </c>
      <c r="D4635" s="13">
        <v>2018</v>
      </c>
      <c r="E4635" s="13">
        <v>2018</v>
      </c>
      <c r="F4635" s="13" t="s">
        <v>244</v>
      </c>
      <c r="G4635" s="23"/>
      <c r="H4635" s="23"/>
      <c r="I4635" s="23"/>
      <c r="J4635" s="25"/>
      <c r="K4635" s="25"/>
      <c r="L4635" s="25">
        <v>0.54</v>
      </c>
      <c r="M4635" s="25">
        <v>0.16489999999999999</v>
      </c>
    </row>
    <row r="4636" spans="1:13">
      <c r="A4636" s="48" t="s">
        <v>175</v>
      </c>
      <c r="B4636" s="13" t="s">
        <v>75</v>
      </c>
      <c r="C4636" s="13" t="s">
        <v>184</v>
      </c>
      <c r="D4636" s="13">
        <v>2018</v>
      </c>
      <c r="E4636" s="13">
        <v>2018</v>
      </c>
      <c r="F4636" s="13" t="s">
        <v>244</v>
      </c>
      <c r="G4636" s="23"/>
      <c r="H4636" s="23"/>
      <c r="I4636" s="23"/>
      <c r="J4636" s="25"/>
      <c r="K4636" s="25"/>
      <c r="L4636" s="25">
        <v>0.54</v>
      </c>
      <c r="M4636" s="25">
        <v>0.16489999999999999</v>
      </c>
    </row>
    <row r="4637" spans="1:13">
      <c r="A4637" s="48" t="s">
        <v>176</v>
      </c>
      <c r="B4637" s="13" t="s">
        <v>75</v>
      </c>
      <c r="C4637" s="13" t="s">
        <v>184</v>
      </c>
      <c r="D4637" s="13">
        <v>2018</v>
      </c>
      <c r="E4637" s="13">
        <v>2018</v>
      </c>
      <c r="F4637" s="13" t="s">
        <v>244</v>
      </c>
      <c r="G4637" s="23"/>
      <c r="H4637" s="23"/>
      <c r="I4637" s="23"/>
      <c r="J4637" s="25"/>
      <c r="K4637" s="25"/>
      <c r="L4637" s="25">
        <v>0.54</v>
      </c>
      <c r="M4637" s="25">
        <v>0.16489999999999999</v>
      </c>
    </row>
    <row r="4638" spans="1:13">
      <c r="A4638" s="48" t="s">
        <v>177</v>
      </c>
      <c r="B4638" s="13" t="s">
        <v>75</v>
      </c>
      <c r="C4638" s="13" t="s">
        <v>184</v>
      </c>
      <c r="D4638" s="13">
        <v>2018</v>
      </c>
      <c r="E4638" s="13">
        <v>2018</v>
      </c>
      <c r="F4638" s="13" t="s">
        <v>244</v>
      </c>
      <c r="G4638" s="23"/>
      <c r="H4638" s="23"/>
      <c r="I4638" s="23"/>
      <c r="J4638" s="25"/>
      <c r="K4638" s="25"/>
      <c r="L4638" s="25">
        <v>0.54</v>
      </c>
      <c r="M4638" s="25">
        <v>0.16489999999999999</v>
      </c>
    </row>
    <row r="4639" spans="1:13">
      <c r="A4639" s="48" t="s">
        <v>178</v>
      </c>
      <c r="B4639" s="13" t="s">
        <v>74</v>
      </c>
      <c r="C4639" s="13" t="s">
        <v>184</v>
      </c>
      <c r="D4639" s="13">
        <v>2018</v>
      </c>
      <c r="E4639" s="13">
        <v>2018</v>
      </c>
      <c r="F4639" s="13" t="s">
        <v>244</v>
      </c>
      <c r="G4639" s="23"/>
      <c r="H4639" s="23"/>
      <c r="I4639" s="23"/>
      <c r="J4639" s="25"/>
      <c r="K4639" s="25"/>
      <c r="L4639" s="25">
        <v>0.8</v>
      </c>
      <c r="M4639" s="25">
        <v>2.4299999999999999E-2</v>
      </c>
    </row>
    <row r="4640" spans="1:13">
      <c r="A4640" s="48" t="s">
        <v>179</v>
      </c>
      <c r="B4640" s="13" t="s">
        <v>75</v>
      </c>
      <c r="C4640" s="13" t="s">
        <v>184</v>
      </c>
      <c r="D4640" s="13">
        <v>2018</v>
      </c>
      <c r="E4640" s="13">
        <v>2018</v>
      </c>
      <c r="F4640" s="13" t="s">
        <v>244</v>
      </c>
      <c r="G4640" s="23"/>
      <c r="H4640" s="23"/>
      <c r="I4640" s="23"/>
      <c r="J4640" s="25"/>
      <c r="K4640" s="25"/>
      <c r="L4640" s="25">
        <v>0.54</v>
      </c>
      <c r="M4640" s="25">
        <v>0.16489999999999999</v>
      </c>
    </row>
    <row r="4641" spans="1:13">
      <c r="A4641" s="48" t="s">
        <v>180</v>
      </c>
      <c r="B4641" s="13" t="s">
        <v>75</v>
      </c>
      <c r="C4641" s="13" t="s">
        <v>184</v>
      </c>
      <c r="D4641" s="13">
        <v>2018</v>
      </c>
      <c r="E4641" s="13">
        <v>2018</v>
      </c>
      <c r="F4641" s="13" t="s">
        <v>244</v>
      </c>
      <c r="G4641" s="23"/>
      <c r="H4641" s="23"/>
      <c r="I4641" s="23"/>
      <c r="J4641" s="25"/>
      <c r="K4641" s="25"/>
      <c r="L4641" s="25">
        <v>0.54</v>
      </c>
      <c r="M4641" s="25">
        <v>0.16489999999999999</v>
      </c>
    </row>
    <row r="4642" spans="1:13">
      <c r="A4642" s="82" t="s">
        <v>122</v>
      </c>
      <c r="B4642" s="13" t="s">
        <v>74</v>
      </c>
      <c r="C4642" s="13" t="s">
        <v>184</v>
      </c>
      <c r="D4642" s="13">
        <v>2018</v>
      </c>
      <c r="E4642" s="13">
        <v>2018</v>
      </c>
      <c r="F4642" s="13" t="s">
        <v>244</v>
      </c>
      <c r="G4642" s="23"/>
      <c r="H4642" s="23"/>
      <c r="I4642" s="23"/>
      <c r="J4642" s="25"/>
      <c r="K4642" s="25"/>
      <c r="L4642" s="25">
        <v>0.55600000000000005</v>
      </c>
      <c r="M4642" s="25">
        <v>0.05</v>
      </c>
    </row>
    <row r="4643" spans="1:13">
      <c r="A4643" s="82" t="s">
        <v>123</v>
      </c>
      <c r="B4643" s="13" t="s">
        <v>75</v>
      </c>
      <c r="C4643" s="13" t="s">
        <v>184</v>
      </c>
      <c r="D4643" s="13">
        <v>2018</v>
      </c>
      <c r="E4643" s="13">
        <v>2018</v>
      </c>
      <c r="F4643" s="13" t="s">
        <v>244</v>
      </c>
      <c r="G4643" s="23"/>
      <c r="H4643" s="23"/>
      <c r="I4643" s="23"/>
      <c r="J4643" s="25"/>
      <c r="K4643" s="25"/>
      <c r="L4643" s="25">
        <v>0.54</v>
      </c>
      <c r="M4643" s="25">
        <v>0.16489999999999999</v>
      </c>
    </row>
    <row r="4644" spans="1:13">
      <c r="A4644" s="82" t="s">
        <v>124</v>
      </c>
      <c r="B4644" s="13" t="s">
        <v>75</v>
      </c>
      <c r="C4644" s="13" t="s">
        <v>184</v>
      </c>
      <c r="D4644" s="13">
        <v>2018</v>
      </c>
      <c r="E4644" s="13">
        <v>2018</v>
      </c>
      <c r="F4644" s="13" t="s">
        <v>244</v>
      </c>
      <c r="G4644" s="23"/>
      <c r="H4644" s="23"/>
      <c r="I4644" s="23"/>
      <c r="J4644" s="25"/>
      <c r="K4644" s="25"/>
      <c r="L4644" s="25">
        <v>0.54</v>
      </c>
      <c r="M4644" s="25">
        <v>0.16489999999999999</v>
      </c>
    </row>
    <row r="4645" spans="1:13">
      <c r="A4645" s="82" t="s">
        <v>125</v>
      </c>
      <c r="B4645" s="13" t="s">
        <v>75</v>
      </c>
      <c r="C4645" s="13" t="s">
        <v>184</v>
      </c>
      <c r="D4645" s="13">
        <v>2018</v>
      </c>
      <c r="E4645" s="13">
        <v>2018</v>
      </c>
      <c r="F4645" s="13" t="s">
        <v>244</v>
      </c>
      <c r="G4645" s="23"/>
      <c r="H4645" s="23"/>
      <c r="I4645" s="23"/>
      <c r="J4645" s="25"/>
      <c r="K4645" s="25"/>
      <c r="L4645" s="25">
        <v>0.54</v>
      </c>
      <c r="M4645" s="25">
        <v>0.16489999999999999</v>
      </c>
    </row>
    <row r="4646" spans="1:13">
      <c r="A4646" s="82" t="s">
        <v>126</v>
      </c>
      <c r="B4646" s="13" t="s">
        <v>75</v>
      </c>
      <c r="C4646" s="13" t="s">
        <v>184</v>
      </c>
      <c r="D4646" s="13">
        <v>2018</v>
      </c>
      <c r="E4646" s="13">
        <v>2018</v>
      </c>
      <c r="F4646" s="13" t="s">
        <v>244</v>
      </c>
      <c r="G4646" s="23"/>
      <c r="H4646" s="23"/>
      <c r="I4646" s="23"/>
      <c r="J4646" s="25"/>
      <c r="K4646" s="25"/>
      <c r="L4646" s="25">
        <v>0.54</v>
      </c>
      <c r="M4646" s="25">
        <v>0.16489999999999999</v>
      </c>
    </row>
    <row r="4647" spans="1:13">
      <c r="A4647" s="82" t="s">
        <v>127</v>
      </c>
      <c r="B4647" s="13" t="s">
        <v>75</v>
      </c>
      <c r="C4647" s="13" t="s">
        <v>184</v>
      </c>
      <c r="D4647" s="13">
        <v>2018</v>
      </c>
      <c r="E4647" s="13">
        <v>2018</v>
      </c>
      <c r="F4647" s="13" t="s">
        <v>244</v>
      </c>
      <c r="G4647" s="23"/>
      <c r="H4647" s="23"/>
      <c r="I4647" s="23"/>
      <c r="J4647" s="25"/>
      <c r="K4647" s="25"/>
      <c r="L4647" s="25">
        <v>0.375</v>
      </c>
      <c r="M4647" s="25">
        <v>2.35E-2</v>
      </c>
    </row>
    <row r="4648" spans="1:13">
      <c r="A4648" s="82" t="s">
        <v>128</v>
      </c>
      <c r="B4648" s="13" t="s">
        <v>75</v>
      </c>
      <c r="C4648" s="13" t="s">
        <v>184</v>
      </c>
      <c r="D4648" s="13">
        <v>2018</v>
      </c>
      <c r="E4648" s="13">
        <v>2018</v>
      </c>
      <c r="F4648" s="13" t="s">
        <v>244</v>
      </c>
      <c r="G4648" s="23"/>
      <c r="H4648" s="23"/>
      <c r="I4648" s="23"/>
      <c r="J4648" s="25"/>
      <c r="K4648" s="25"/>
      <c r="L4648" s="25">
        <v>0.54</v>
      </c>
      <c r="M4648" s="25">
        <v>0.16489999999999999</v>
      </c>
    </row>
    <row r="4649" spans="1:13">
      <c r="A4649" s="82" t="s">
        <v>129</v>
      </c>
      <c r="B4649" s="13" t="s">
        <v>75</v>
      </c>
      <c r="C4649" s="13" t="s">
        <v>184</v>
      </c>
      <c r="D4649" s="13">
        <v>2018</v>
      </c>
      <c r="E4649" s="13">
        <v>2018</v>
      </c>
      <c r="F4649" s="13" t="s">
        <v>244</v>
      </c>
      <c r="G4649" s="23"/>
      <c r="H4649" s="23"/>
      <c r="I4649" s="23"/>
      <c r="J4649" s="25"/>
      <c r="K4649" s="25"/>
      <c r="L4649" s="25">
        <v>0.54</v>
      </c>
      <c r="M4649" s="25">
        <v>0.16489999999999999</v>
      </c>
    </row>
    <row r="4650" spans="1:13">
      <c r="A4650" s="82" t="s">
        <v>130</v>
      </c>
      <c r="B4650" s="13" t="s">
        <v>75</v>
      </c>
      <c r="C4650" s="13" t="s">
        <v>184</v>
      </c>
      <c r="D4650" s="13">
        <v>2018</v>
      </c>
      <c r="E4650" s="13">
        <v>2018</v>
      </c>
      <c r="F4650" s="13" t="s">
        <v>244</v>
      </c>
      <c r="G4650" s="23"/>
      <c r="H4650" s="23"/>
      <c r="I4650" s="23"/>
      <c r="J4650" s="25"/>
      <c r="K4650" s="25"/>
      <c r="L4650" s="25">
        <v>0.54</v>
      </c>
      <c r="M4650" s="25">
        <v>0.16489999999999999</v>
      </c>
    </row>
    <row r="4651" spans="1:13">
      <c r="A4651" s="82" t="s">
        <v>131</v>
      </c>
      <c r="B4651" s="13" t="s">
        <v>76</v>
      </c>
      <c r="C4651" s="13" t="s">
        <v>184</v>
      </c>
      <c r="D4651" s="13">
        <v>2018</v>
      </c>
      <c r="E4651" s="13">
        <v>2018</v>
      </c>
      <c r="F4651" s="13" t="s">
        <v>244</v>
      </c>
      <c r="G4651" s="23"/>
      <c r="H4651" s="23"/>
      <c r="I4651" s="23"/>
      <c r="J4651" s="25"/>
      <c r="K4651" s="25"/>
      <c r="L4651" s="25">
        <v>0.67800000000000005</v>
      </c>
      <c r="M4651" s="25">
        <v>8.8200000000000001E-2</v>
      </c>
    </row>
    <row r="4652" spans="1:13">
      <c r="A4652" s="82" t="s">
        <v>132</v>
      </c>
      <c r="B4652" s="13" t="s">
        <v>75</v>
      </c>
      <c r="C4652" s="13" t="s">
        <v>184</v>
      </c>
      <c r="D4652" s="13">
        <v>2018</v>
      </c>
      <c r="E4652" s="13">
        <v>2018</v>
      </c>
      <c r="F4652" s="13" t="s">
        <v>244</v>
      </c>
      <c r="G4652" s="23"/>
      <c r="H4652" s="23"/>
      <c r="I4652" s="23"/>
      <c r="J4652" s="25"/>
      <c r="K4652" s="25"/>
      <c r="L4652" s="25">
        <v>0.54</v>
      </c>
      <c r="M4652" s="25">
        <v>0.16489999999999999</v>
      </c>
    </row>
    <row r="4653" spans="1:13">
      <c r="A4653" s="82" t="s">
        <v>133</v>
      </c>
      <c r="B4653" s="13" t="s">
        <v>75</v>
      </c>
      <c r="C4653" s="13" t="s">
        <v>184</v>
      </c>
      <c r="D4653" s="13">
        <v>2018</v>
      </c>
      <c r="E4653" s="13">
        <v>2018</v>
      </c>
      <c r="F4653" s="13" t="s">
        <v>244</v>
      </c>
      <c r="G4653" s="23"/>
      <c r="H4653" s="23"/>
      <c r="I4653" s="23"/>
      <c r="J4653" s="25"/>
      <c r="K4653" s="25"/>
      <c r="L4653" s="25">
        <v>0.54</v>
      </c>
      <c r="M4653" s="25">
        <v>0.16489999999999999</v>
      </c>
    </row>
    <row r="4654" spans="1:13">
      <c r="A4654" s="82" t="s">
        <v>134</v>
      </c>
      <c r="B4654" s="13" t="s">
        <v>75</v>
      </c>
      <c r="C4654" s="13" t="s">
        <v>184</v>
      </c>
      <c r="D4654" s="13">
        <v>2018</v>
      </c>
      <c r="E4654" s="13">
        <v>2018</v>
      </c>
      <c r="F4654" s="13" t="s">
        <v>244</v>
      </c>
      <c r="G4654" s="23"/>
      <c r="H4654" s="23"/>
      <c r="I4654" s="23"/>
      <c r="J4654" s="25"/>
      <c r="K4654" s="25"/>
      <c r="L4654" s="25">
        <v>0.54</v>
      </c>
      <c r="M4654" s="25">
        <v>0.16489999999999999</v>
      </c>
    </row>
    <row r="4655" spans="1:13">
      <c r="A4655" s="82" t="s">
        <v>135</v>
      </c>
      <c r="B4655" s="13" t="s">
        <v>75</v>
      </c>
      <c r="C4655" s="13" t="s">
        <v>184</v>
      </c>
      <c r="D4655" s="13">
        <v>2018</v>
      </c>
      <c r="E4655" s="13">
        <v>2018</v>
      </c>
      <c r="F4655" s="13" t="s">
        <v>244</v>
      </c>
      <c r="G4655" s="23"/>
      <c r="H4655" s="23"/>
      <c r="I4655" s="23"/>
      <c r="J4655" s="25"/>
      <c r="K4655" s="25"/>
      <c r="L4655" s="25">
        <v>0.54</v>
      </c>
      <c r="M4655" s="25">
        <v>0.16489999999999999</v>
      </c>
    </row>
    <row r="4656" spans="1:13">
      <c r="A4656" s="82" t="s">
        <v>136</v>
      </c>
      <c r="B4656" s="13" t="s">
        <v>75</v>
      </c>
      <c r="C4656" s="13" t="s">
        <v>184</v>
      </c>
      <c r="D4656" s="13">
        <v>2018</v>
      </c>
      <c r="E4656" s="13">
        <v>2018</v>
      </c>
      <c r="F4656" s="13" t="s">
        <v>244</v>
      </c>
      <c r="G4656" s="23"/>
      <c r="H4656" s="23"/>
      <c r="I4656" s="23"/>
      <c r="J4656" s="25"/>
      <c r="K4656" s="25"/>
      <c r="L4656" s="25">
        <v>0.6</v>
      </c>
      <c r="M4656" s="25">
        <v>2.86E-2</v>
      </c>
    </row>
    <row r="4657" spans="1:13">
      <c r="A4657" s="82" t="s">
        <v>137</v>
      </c>
      <c r="B4657" s="13" t="s">
        <v>75</v>
      </c>
      <c r="C4657" s="13" t="s">
        <v>184</v>
      </c>
      <c r="D4657" s="13">
        <v>2018</v>
      </c>
      <c r="E4657" s="13">
        <v>2018</v>
      </c>
      <c r="F4657" s="13" t="s">
        <v>244</v>
      </c>
      <c r="G4657" s="23"/>
      <c r="H4657" s="23"/>
      <c r="I4657" s="23"/>
      <c r="J4657" s="25"/>
      <c r="K4657" s="25"/>
      <c r="L4657" s="25">
        <v>0.54</v>
      </c>
      <c r="M4657" s="25">
        <v>0.16489999999999999</v>
      </c>
    </row>
    <row r="4658" spans="1:13">
      <c r="A4658" s="82" t="s">
        <v>138</v>
      </c>
      <c r="B4658" s="13" t="s">
        <v>75</v>
      </c>
      <c r="C4658" s="13" t="s">
        <v>184</v>
      </c>
      <c r="D4658" s="13">
        <v>2018</v>
      </c>
      <c r="E4658" s="13">
        <v>2018</v>
      </c>
      <c r="F4658" s="13" t="s">
        <v>244</v>
      </c>
      <c r="G4658" s="23"/>
      <c r="H4658" s="23"/>
      <c r="I4658" s="23"/>
      <c r="J4658" s="25"/>
      <c r="K4658" s="25"/>
      <c r="L4658" s="25">
        <v>0.54</v>
      </c>
      <c r="M4658" s="25">
        <v>0.16489999999999999</v>
      </c>
    </row>
    <row r="4659" spans="1:13">
      <c r="A4659" s="82" t="s">
        <v>139</v>
      </c>
      <c r="B4659" s="13" t="s">
        <v>75</v>
      </c>
      <c r="C4659" s="13" t="s">
        <v>184</v>
      </c>
      <c r="D4659" s="13">
        <v>2018</v>
      </c>
      <c r="E4659" s="13">
        <v>2018</v>
      </c>
      <c r="F4659" s="13" t="s">
        <v>244</v>
      </c>
      <c r="G4659" s="23"/>
      <c r="H4659" s="23"/>
      <c r="I4659" s="23"/>
      <c r="J4659" s="25"/>
      <c r="K4659" s="25"/>
      <c r="L4659" s="25">
        <v>0.16700000000000001</v>
      </c>
      <c r="M4659" s="25">
        <v>6.8199999999999997E-2</v>
      </c>
    </row>
    <row r="4660" spans="1:13">
      <c r="A4660" s="82" t="s">
        <v>140</v>
      </c>
      <c r="B4660" s="13" t="s">
        <v>75</v>
      </c>
      <c r="C4660" s="13" t="s">
        <v>184</v>
      </c>
      <c r="D4660" s="13">
        <v>2018</v>
      </c>
      <c r="E4660" s="13">
        <v>2018</v>
      </c>
      <c r="F4660" s="13" t="s">
        <v>244</v>
      </c>
      <c r="G4660" s="23"/>
      <c r="H4660" s="23"/>
      <c r="I4660" s="23"/>
      <c r="J4660" s="25"/>
      <c r="K4660" s="25"/>
      <c r="L4660" s="25">
        <v>0.54</v>
      </c>
      <c r="M4660" s="25">
        <v>0.16489999999999999</v>
      </c>
    </row>
    <row r="4661" spans="1:13">
      <c r="A4661" s="82" t="s">
        <v>141</v>
      </c>
      <c r="B4661" s="13" t="s">
        <v>75</v>
      </c>
      <c r="C4661" s="13" t="s">
        <v>184</v>
      </c>
      <c r="D4661" s="13">
        <v>2018</v>
      </c>
      <c r="E4661" s="13">
        <v>2018</v>
      </c>
      <c r="F4661" s="13" t="s">
        <v>244</v>
      </c>
      <c r="G4661" s="23"/>
      <c r="H4661" s="23"/>
      <c r="I4661" s="23"/>
      <c r="J4661" s="25"/>
      <c r="K4661" s="25"/>
      <c r="L4661" s="25">
        <v>0.54</v>
      </c>
      <c r="M4661" s="25">
        <v>0.16489999999999999</v>
      </c>
    </row>
    <row r="4662" spans="1:13">
      <c r="A4662" s="82" t="s">
        <v>142</v>
      </c>
      <c r="B4662" s="13" t="s">
        <v>74</v>
      </c>
      <c r="C4662" s="13" t="s">
        <v>184</v>
      </c>
      <c r="D4662" s="13">
        <v>2018</v>
      </c>
      <c r="E4662" s="13">
        <v>2018</v>
      </c>
      <c r="F4662" s="13" t="s">
        <v>244</v>
      </c>
      <c r="G4662" s="23"/>
      <c r="H4662" s="23"/>
      <c r="I4662" s="23"/>
      <c r="J4662" s="25"/>
      <c r="K4662" s="25"/>
      <c r="L4662" s="25">
        <v>0.65500000000000003</v>
      </c>
      <c r="M4662" s="25">
        <v>8.1699999999999995E-2</v>
      </c>
    </row>
    <row r="4663" spans="1:13">
      <c r="A4663" s="82" t="s">
        <v>143</v>
      </c>
      <c r="B4663" s="13" t="s">
        <v>74</v>
      </c>
      <c r="C4663" s="13" t="s">
        <v>184</v>
      </c>
      <c r="D4663" s="13">
        <v>2018</v>
      </c>
      <c r="E4663" s="13">
        <v>2018</v>
      </c>
      <c r="F4663" s="13" t="s">
        <v>244</v>
      </c>
      <c r="G4663" s="23"/>
      <c r="H4663" s="23"/>
      <c r="I4663" s="23"/>
      <c r="J4663" s="25"/>
      <c r="K4663" s="25"/>
      <c r="L4663" s="25">
        <v>0.54</v>
      </c>
      <c r="M4663" s="25">
        <v>0.16489999999999999</v>
      </c>
    </row>
    <row r="4664" spans="1:13">
      <c r="A4664" s="82" t="s">
        <v>144</v>
      </c>
      <c r="B4664" s="13" t="s">
        <v>75</v>
      </c>
      <c r="C4664" s="13" t="s">
        <v>184</v>
      </c>
      <c r="D4664" s="13">
        <v>2018</v>
      </c>
      <c r="E4664" s="13">
        <v>2018</v>
      </c>
      <c r="F4664" s="13" t="s">
        <v>244</v>
      </c>
      <c r="G4664" s="23"/>
      <c r="H4664" s="23"/>
      <c r="I4664" s="23"/>
      <c r="J4664" s="25"/>
      <c r="K4664" s="25"/>
      <c r="L4664" s="25">
        <v>0.54</v>
      </c>
      <c r="M4664" s="25">
        <v>0.16489999999999999</v>
      </c>
    </row>
    <row r="4665" spans="1:13">
      <c r="A4665" s="82" t="s">
        <v>145</v>
      </c>
      <c r="B4665" s="13" t="s">
        <v>75</v>
      </c>
      <c r="C4665" s="13" t="s">
        <v>184</v>
      </c>
      <c r="D4665" s="13">
        <v>2018</v>
      </c>
      <c r="E4665" s="13">
        <v>2018</v>
      </c>
      <c r="F4665" s="13" t="s">
        <v>244</v>
      </c>
      <c r="G4665" s="23"/>
      <c r="H4665" s="23"/>
      <c r="I4665" s="23"/>
      <c r="J4665" s="25"/>
      <c r="K4665" s="25"/>
      <c r="L4665" s="25">
        <v>0.64</v>
      </c>
      <c r="M4665" s="25">
        <v>4.5600000000000002E-2</v>
      </c>
    </row>
    <row r="4666" spans="1:13">
      <c r="A4666" s="82" t="s">
        <v>146</v>
      </c>
      <c r="B4666" s="13" t="s">
        <v>74</v>
      </c>
      <c r="C4666" s="13" t="s">
        <v>184</v>
      </c>
      <c r="D4666" s="13">
        <v>2018</v>
      </c>
      <c r="E4666" s="13">
        <v>2018</v>
      </c>
      <c r="F4666" s="13" t="s">
        <v>244</v>
      </c>
      <c r="G4666" s="23"/>
      <c r="H4666" s="23"/>
      <c r="I4666" s="23"/>
      <c r="J4666" s="25"/>
      <c r="K4666" s="25"/>
      <c r="L4666" s="25">
        <v>0.63</v>
      </c>
      <c r="M4666" s="25">
        <v>6.9400000000000003E-2</v>
      </c>
    </row>
    <row r="4667" spans="1:13">
      <c r="A4667" s="82" t="s">
        <v>147</v>
      </c>
      <c r="B4667" s="13" t="s">
        <v>75</v>
      </c>
      <c r="C4667" s="13" t="s">
        <v>184</v>
      </c>
      <c r="D4667" s="13">
        <v>2018</v>
      </c>
      <c r="E4667" s="13">
        <v>2018</v>
      </c>
      <c r="F4667" s="13" t="s">
        <v>244</v>
      </c>
      <c r="G4667" s="23"/>
      <c r="H4667" s="23"/>
      <c r="I4667" s="23"/>
      <c r="J4667" s="25"/>
      <c r="K4667" s="25"/>
      <c r="L4667" s="25">
        <v>0.54</v>
      </c>
      <c r="M4667" s="25">
        <v>0.16489999999999999</v>
      </c>
    </row>
    <row r="4668" spans="1:13">
      <c r="A4668" s="82" t="s">
        <v>148</v>
      </c>
      <c r="B4668" s="13" t="s">
        <v>75</v>
      </c>
      <c r="C4668" s="13" t="s">
        <v>184</v>
      </c>
      <c r="D4668" s="13">
        <v>2018</v>
      </c>
      <c r="E4668" s="13">
        <v>2018</v>
      </c>
      <c r="F4668" s="13" t="s">
        <v>244</v>
      </c>
      <c r="G4668" s="23"/>
      <c r="H4668" s="23"/>
      <c r="I4668" s="23"/>
      <c r="J4668" s="25"/>
      <c r="K4668" s="25"/>
      <c r="L4668" s="25">
        <v>0.5</v>
      </c>
      <c r="M4668" s="25">
        <v>4.9799999999999997E-2</v>
      </c>
    </row>
    <row r="4669" spans="1:13">
      <c r="A4669" s="82" t="s">
        <v>149</v>
      </c>
      <c r="B4669" s="13" t="s">
        <v>74</v>
      </c>
      <c r="C4669" s="13" t="s">
        <v>184</v>
      </c>
      <c r="D4669" s="13">
        <v>2018</v>
      </c>
      <c r="E4669" s="13">
        <v>2018</v>
      </c>
      <c r="F4669" s="13" t="s">
        <v>244</v>
      </c>
      <c r="G4669" s="23"/>
      <c r="H4669" s="23"/>
      <c r="I4669" s="23"/>
      <c r="J4669" s="25"/>
      <c r="K4669" s="25"/>
      <c r="L4669" s="25">
        <v>0.63600000000000001</v>
      </c>
      <c r="M4669" s="25">
        <v>3.8699999999999998E-2</v>
      </c>
    </row>
    <row r="4670" spans="1:13">
      <c r="A4670" s="82" t="s">
        <v>150</v>
      </c>
      <c r="B4670" s="13" t="s">
        <v>74</v>
      </c>
      <c r="C4670" s="13" t="s">
        <v>184</v>
      </c>
      <c r="D4670" s="13">
        <v>2018</v>
      </c>
      <c r="E4670" s="13">
        <v>2018</v>
      </c>
      <c r="F4670" s="13" t="s">
        <v>244</v>
      </c>
      <c r="G4670" s="23"/>
      <c r="H4670" s="23"/>
      <c r="I4670" s="23"/>
      <c r="J4670" s="25"/>
      <c r="K4670" s="25"/>
      <c r="L4670" s="25">
        <v>0.55600000000000005</v>
      </c>
      <c r="M4670" s="25">
        <v>7.5300000000000006E-2</v>
      </c>
    </row>
    <row r="4671" spans="1:13">
      <c r="A4671" s="82" t="s">
        <v>151</v>
      </c>
      <c r="B4671" s="13" t="s">
        <v>75</v>
      </c>
      <c r="C4671" s="13" t="s">
        <v>184</v>
      </c>
      <c r="D4671" s="13">
        <v>2018</v>
      </c>
      <c r="E4671" s="13">
        <v>2018</v>
      </c>
      <c r="F4671" s="13" t="s">
        <v>244</v>
      </c>
      <c r="G4671" s="23"/>
      <c r="H4671" s="23"/>
      <c r="I4671" s="23"/>
      <c r="J4671" s="25"/>
      <c r="K4671" s="25"/>
      <c r="L4671" s="25">
        <v>0.5</v>
      </c>
      <c r="M4671" s="25">
        <v>3.7900000000000003E-2</v>
      </c>
    </row>
    <row r="4672" spans="1:13">
      <c r="A4672" s="82" t="s">
        <v>152</v>
      </c>
      <c r="B4672" s="13" t="s">
        <v>74</v>
      </c>
      <c r="C4672" s="13" t="s">
        <v>184</v>
      </c>
      <c r="D4672" s="13">
        <v>2018</v>
      </c>
      <c r="E4672" s="13">
        <v>2018</v>
      </c>
      <c r="F4672" s="13" t="s">
        <v>244</v>
      </c>
      <c r="G4672" s="23"/>
      <c r="H4672" s="23"/>
      <c r="I4672" s="23"/>
      <c r="J4672" s="25"/>
      <c r="K4672" s="25"/>
      <c r="L4672" s="25">
        <v>0.54</v>
      </c>
      <c r="M4672" s="25">
        <v>0.16489999999999999</v>
      </c>
    </row>
    <row r="4673" spans="1:13">
      <c r="A4673" s="82" t="s">
        <v>153</v>
      </c>
      <c r="B4673" s="13" t="s">
        <v>74</v>
      </c>
      <c r="C4673" s="13" t="s">
        <v>184</v>
      </c>
      <c r="D4673" s="13">
        <v>2018</v>
      </c>
      <c r="E4673" s="13">
        <v>2018</v>
      </c>
      <c r="F4673" s="13" t="s">
        <v>244</v>
      </c>
      <c r="G4673" s="23"/>
      <c r="H4673" s="23"/>
      <c r="I4673" s="23"/>
      <c r="J4673" s="25"/>
      <c r="K4673" s="25"/>
      <c r="L4673" s="25">
        <v>0.54</v>
      </c>
      <c r="M4673" s="25">
        <v>0.16489999999999999</v>
      </c>
    </row>
    <row r="4674" spans="1:13">
      <c r="A4674" s="82" t="s">
        <v>154</v>
      </c>
      <c r="B4674" s="13" t="s">
        <v>74</v>
      </c>
      <c r="C4674" s="13" t="s">
        <v>184</v>
      </c>
      <c r="D4674" s="13">
        <v>2018</v>
      </c>
      <c r="E4674" s="13">
        <v>2018</v>
      </c>
      <c r="F4674" s="13" t="s">
        <v>244</v>
      </c>
      <c r="G4674" s="23"/>
      <c r="H4674" s="23"/>
      <c r="I4674" s="23"/>
      <c r="J4674" s="25"/>
      <c r="K4674" s="25"/>
      <c r="L4674" s="25">
        <v>0.54</v>
      </c>
      <c r="M4674" s="25">
        <v>0.16489999999999999</v>
      </c>
    </row>
    <row r="4675" spans="1:13">
      <c r="A4675" s="82" t="s">
        <v>155</v>
      </c>
      <c r="B4675" s="13" t="s">
        <v>74</v>
      </c>
      <c r="C4675" s="13" t="s">
        <v>184</v>
      </c>
      <c r="D4675" s="13">
        <v>2018</v>
      </c>
      <c r="E4675" s="13">
        <v>2018</v>
      </c>
      <c r="F4675" s="13" t="s">
        <v>244</v>
      </c>
      <c r="G4675" s="23"/>
      <c r="H4675" s="23"/>
      <c r="I4675" s="23"/>
      <c r="J4675" s="25"/>
      <c r="K4675" s="25"/>
      <c r="L4675" s="25">
        <v>0.81799999999999995</v>
      </c>
      <c r="M4675" s="25">
        <v>5.6099999999999997E-2</v>
      </c>
    </row>
    <row r="4676" spans="1:13">
      <c r="A4676" s="82" t="s">
        <v>156</v>
      </c>
      <c r="B4676" s="13" t="s">
        <v>74</v>
      </c>
      <c r="C4676" s="13" t="s">
        <v>184</v>
      </c>
      <c r="D4676" s="13">
        <v>2018</v>
      </c>
      <c r="E4676" s="13">
        <v>2018</v>
      </c>
      <c r="F4676" s="13" t="s">
        <v>244</v>
      </c>
      <c r="G4676" s="23"/>
      <c r="H4676" s="23"/>
      <c r="I4676" s="23"/>
      <c r="J4676" s="25"/>
      <c r="K4676" s="25"/>
      <c r="L4676" s="25">
        <v>0.54</v>
      </c>
      <c r="M4676" s="25">
        <v>0.16489999999999999</v>
      </c>
    </row>
    <row r="4677" spans="1:13">
      <c r="A4677" s="82" t="s">
        <v>157</v>
      </c>
      <c r="B4677" s="13" t="s">
        <v>75</v>
      </c>
      <c r="C4677" s="13" t="s">
        <v>184</v>
      </c>
      <c r="D4677" s="13">
        <v>2018</v>
      </c>
      <c r="E4677" s="13">
        <v>2018</v>
      </c>
      <c r="F4677" s="13" t="s">
        <v>244</v>
      </c>
      <c r="G4677" s="23"/>
      <c r="H4677" s="23"/>
      <c r="I4677" s="23"/>
      <c r="J4677" s="25"/>
      <c r="K4677" s="25"/>
      <c r="L4677" s="25">
        <v>0.54</v>
      </c>
      <c r="M4677" s="25">
        <v>0.16489999999999999</v>
      </c>
    </row>
    <row r="4678" spans="1:13">
      <c r="A4678" s="82" t="s">
        <v>158</v>
      </c>
      <c r="B4678" s="13" t="s">
        <v>75</v>
      </c>
      <c r="C4678" s="13" t="s">
        <v>184</v>
      </c>
      <c r="D4678" s="13">
        <v>2018</v>
      </c>
      <c r="E4678" s="13">
        <v>2018</v>
      </c>
      <c r="F4678" s="13" t="s">
        <v>244</v>
      </c>
      <c r="G4678" s="23"/>
      <c r="H4678" s="23"/>
      <c r="I4678" s="23"/>
      <c r="J4678" s="25"/>
      <c r="K4678" s="25"/>
      <c r="L4678" s="25">
        <v>0.54</v>
      </c>
      <c r="M4678" s="25">
        <v>0.16489999999999999</v>
      </c>
    </row>
    <row r="4679" spans="1:13">
      <c r="A4679" s="82" t="s">
        <v>159</v>
      </c>
      <c r="B4679" s="13" t="s">
        <v>75</v>
      </c>
      <c r="C4679" s="13" t="s">
        <v>184</v>
      </c>
      <c r="D4679" s="13">
        <v>2018</v>
      </c>
      <c r="E4679" s="13">
        <v>2018</v>
      </c>
      <c r="F4679" s="13" t="s">
        <v>244</v>
      </c>
      <c r="G4679" s="23"/>
      <c r="H4679" s="23"/>
      <c r="I4679" s="23"/>
      <c r="J4679" s="25"/>
      <c r="K4679" s="25"/>
      <c r="L4679" s="25">
        <v>0.54</v>
      </c>
      <c r="M4679" s="25">
        <v>0.16489999999999999</v>
      </c>
    </row>
    <row r="4680" spans="1:13">
      <c r="A4680" s="82" t="s">
        <v>160</v>
      </c>
      <c r="B4680" s="13" t="s">
        <v>74</v>
      </c>
      <c r="C4680" s="13" t="s">
        <v>184</v>
      </c>
      <c r="D4680" s="13">
        <v>2018</v>
      </c>
      <c r="E4680" s="13">
        <v>2018</v>
      </c>
      <c r="F4680" s="13" t="s">
        <v>244</v>
      </c>
      <c r="G4680" s="23"/>
      <c r="H4680" s="23"/>
      <c r="I4680" s="23"/>
      <c r="J4680" s="25"/>
      <c r="K4680" s="25"/>
      <c r="L4680" s="25">
        <v>0.375</v>
      </c>
      <c r="M4680" s="25">
        <v>3.6400000000000002E-2</v>
      </c>
    </row>
    <row r="4681" spans="1:13">
      <c r="A4681" s="82" t="s">
        <v>161</v>
      </c>
      <c r="B4681" s="13" t="s">
        <v>74</v>
      </c>
      <c r="C4681" s="13" t="s">
        <v>184</v>
      </c>
      <c r="D4681" s="13">
        <v>2018</v>
      </c>
      <c r="E4681" s="13">
        <v>2018</v>
      </c>
      <c r="F4681" s="13" t="s">
        <v>244</v>
      </c>
      <c r="G4681" s="23"/>
      <c r="H4681" s="23"/>
      <c r="I4681" s="23"/>
      <c r="J4681" s="25"/>
      <c r="K4681" s="25"/>
      <c r="L4681" s="25">
        <v>0.54</v>
      </c>
      <c r="M4681" s="25">
        <v>0.16489999999999999</v>
      </c>
    </row>
    <row r="4682" spans="1:13">
      <c r="A4682" s="82" t="s">
        <v>162</v>
      </c>
      <c r="B4682" s="13" t="s">
        <v>75</v>
      </c>
      <c r="C4682" s="13" t="s">
        <v>184</v>
      </c>
      <c r="D4682" s="13">
        <v>2018</v>
      </c>
      <c r="E4682" s="13">
        <v>2018</v>
      </c>
      <c r="F4682" s="13" t="s">
        <v>244</v>
      </c>
      <c r="G4682" s="23"/>
      <c r="H4682" s="23"/>
      <c r="I4682" s="23"/>
      <c r="J4682" s="25"/>
      <c r="K4682" s="25"/>
      <c r="L4682" s="25">
        <v>0.5</v>
      </c>
      <c r="M4682" s="25">
        <v>5.7299999999999997E-2</v>
      </c>
    </row>
    <row r="4683" spans="1:13">
      <c r="A4683" s="82" t="s">
        <v>163</v>
      </c>
      <c r="B4683" s="13" t="s">
        <v>75</v>
      </c>
      <c r="C4683" s="13" t="s">
        <v>184</v>
      </c>
      <c r="D4683" s="13">
        <v>2018</v>
      </c>
      <c r="E4683" s="13">
        <v>2018</v>
      </c>
      <c r="F4683" s="13" t="s">
        <v>244</v>
      </c>
      <c r="G4683" s="23"/>
      <c r="H4683" s="23"/>
      <c r="I4683" s="23"/>
      <c r="J4683" s="25"/>
      <c r="K4683" s="25"/>
      <c r="L4683" s="25">
        <v>0.54</v>
      </c>
      <c r="M4683" s="25">
        <v>0.16489999999999999</v>
      </c>
    </row>
    <row r="4684" spans="1:13">
      <c r="A4684" s="82" t="s">
        <v>164</v>
      </c>
      <c r="B4684" s="13" t="s">
        <v>75</v>
      </c>
      <c r="C4684" s="13" t="s">
        <v>184</v>
      </c>
      <c r="D4684" s="13">
        <v>2018</v>
      </c>
      <c r="E4684" s="13">
        <v>2018</v>
      </c>
      <c r="F4684" s="13" t="s">
        <v>244</v>
      </c>
      <c r="G4684" s="23"/>
      <c r="H4684" s="23"/>
      <c r="I4684" s="23"/>
      <c r="J4684" s="25"/>
      <c r="K4684" s="25"/>
      <c r="L4684" s="25">
        <v>0.54</v>
      </c>
      <c r="M4684" s="25">
        <v>0.16489999999999999</v>
      </c>
    </row>
    <row r="4685" spans="1:13">
      <c r="A4685" s="82" t="s">
        <v>165</v>
      </c>
      <c r="B4685" s="13" t="s">
        <v>75</v>
      </c>
      <c r="C4685" s="13" t="s">
        <v>184</v>
      </c>
      <c r="D4685" s="13">
        <v>2018</v>
      </c>
      <c r="E4685" s="13">
        <v>2018</v>
      </c>
      <c r="F4685" s="13" t="s">
        <v>244</v>
      </c>
      <c r="G4685" s="23"/>
      <c r="H4685" s="23"/>
      <c r="I4685" s="23"/>
      <c r="J4685" s="25"/>
      <c r="K4685" s="25"/>
      <c r="L4685" s="25">
        <v>0.54</v>
      </c>
      <c r="M4685" s="25">
        <v>0.16489999999999999</v>
      </c>
    </row>
    <row r="4686" spans="1:13">
      <c r="A4686" s="82" t="s">
        <v>166</v>
      </c>
      <c r="B4686" s="13" t="s">
        <v>74</v>
      </c>
      <c r="C4686" s="13" t="s">
        <v>184</v>
      </c>
      <c r="D4686" s="13">
        <v>2018</v>
      </c>
      <c r="E4686" s="13">
        <v>2018</v>
      </c>
      <c r="F4686" s="13" t="s">
        <v>244</v>
      </c>
      <c r="G4686" s="23"/>
      <c r="H4686" s="23"/>
      <c r="I4686" s="23"/>
      <c r="J4686" s="25"/>
      <c r="K4686" s="25"/>
      <c r="L4686" s="25">
        <v>0.36399999999999999</v>
      </c>
      <c r="M4686" s="25">
        <v>5.8900000000000001E-2</v>
      </c>
    </row>
    <row r="4687" spans="1:13">
      <c r="A4687" s="82" t="s">
        <v>167</v>
      </c>
      <c r="B4687" s="13" t="s">
        <v>75</v>
      </c>
      <c r="C4687" s="13" t="s">
        <v>184</v>
      </c>
      <c r="D4687" s="13">
        <v>2018</v>
      </c>
      <c r="E4687" s="13">
        <v>2018</v>
      </c>
      <c r="F4687" s="13" t="s">
        <v>244</v>
      </c>
      <c r="G4687" s="23"/>
      <c r="H4687" s="23"/>
      <c r="I4687" s="23"/>
      <c r="J4687" s="25"/>
      <c r="K4687" s="25"/>
      <c r="L4687" s="25">
        <v>0.54</v>
      </c>
      <c r="M4687" s="25">
        <v>0.16489999999999999</v>
      </c>
    </row>
    <row r="4688" spans="1:13">
      <c r="A4688" s="82" t="s">
        <v>168</v>
      </c>
      <c r="B4688" s="13" t="s">
        <v>74</v>
      </c>
      <c r="C4688" s="13" t="s">
        <v>184</v>
      </c>
      <c r="D4688" s="13">
        <v>2018</v>
      </c>
      <c r="E4688" s="13">
        <v>2018</v>
      </c>
      <c r="F4688" s="13" t="s">
        <v>244</v>
      </c>
      <c r="G4688" s="23"/>
      <c r="H4688" s="23"/>
      <c r="I4688" s="23"/>
      <c r="J4688" s="25"/>
      <c r="K4688" s="25"/>
      <c r="L4688" s="25">
        <v>0.45500000000000002</v>
      </c>
      <c r="M4688" s="25">
        <v>5.6000000000000001E-2</v>
      </c>
    </row>
    <row r="4689" spans="1:13">
      <c r="A4689" s="82" t="s">
        <v>169</v>
      </c>
      <c r="B4689" s="13" t="s">
        <v>74</v>
      </c>
      <c r="C4689" s="13" t="s">
        <v>184</v>
      </c>
      <c r="D4689" s="13">
        <v>2018</v>
      </c>
      <c r="E4689" s="13">
        <v>2018</v>
      </c>
      <c r="F4689" s="13" t="s">
        <v>244</v>
      </c>
      <c r="G4689" s="23"/>
      <c r="H4689" s="23"/>
      <c r="I4689" s="23"/>
      <c r="J4689" s="25"/>
      <c r="K4689" s="25"/>
      <c r="L4689" s="25">
        <v>0.54</v>
      </c>
      <c r="M4689" s="25">
        <v>0.16489999999999999</v>
      </c>
    </row>
    <row r="4690" spans="1:13">
      <c r="A4690" s="82" t="s">
        <v>170</v>
      </c>
      <c r="B4690" s="13" t="s">
        <v>75</v>
      </c>
      <c r="C4690" s="13" t="s">
        <v>184</v>
      </c>
      <c r="D4690" s="13">
        <v>2018</v>
      </c>
      <c r="E4690" s="13">
        <v>2018</v>
      </c>
      <c r="F4690" s="13" t="s">
        <v>244</v>
      </c>
      <c r="G4690" s="23"/>
      <c r="H4690" s="23"/>
      <c r="I4690" s="23"/>
      <c r="J4690" s="25"/>
      <c r="K4690" s="25"/>
      <c r="L4690" s="25">
        <v>0.54</v>
      </c>
      <c r="M4690" s="25">
        <v>0.16489999999999999</v>
      </c>
    </row>
    <row r="4691" spans="1:13">
      <c r="A4691" s="48" t="s">
        <v>276</v>
      </c>
      <c r="B4691" s="13" t="s">
        <v>66</v>
      </c>
      <c r="C4691" s="13" t="s">
        <v>64</v>
      </c>
      <c r="D4691" s="13">
        <v>2018</v>
      </c>
      <c r="E4691" s="13">
        <v>2018</v>
      </c>
      <c r="F4691" s="13" t="s">
        <v>324</v>
      </c>
      <c r="G4691" s="23"/>
      <c r="H4691" s="23"/>
      <c r="I4691" s="23"/>
      <c r="J4691" s="25"/>
      <c r="K4691" s="25"/>
      <c r="L4691" s="25"/>
      <c r="M4691" s="25"/>
    </row>
    <row r="4692" spans="1:13">
      <c r="A4692" s="48" t="s">
        <v>171</v>
      </c>
      <c r="B4692" s="13" t="s">
        <v>66</v>
      </c>
      <c r="C4692" s="13" t="s">
        <v>64</v>
      </c>
      <c r="D4692" s="13">
        <v>2018</v>
      </c>
      <c r="E4692" s="13">
        <v>2018</v>
      </c>
      <c r="F4692" s="13" t="s">
        <v>324</v>
      </c>
      <c r="G4692" s="23"/>
      <c r="H4692" s="23"/>
      <c r="I4692" s="23"/>
      <c r="J4692" s="25"/>
      <c r="K4692" s="25"/>
      <c r="L4692" s="25">
        <v>0.57799999999999996</v>
      </c>
      <c r="M4692" s="25">
        <v>6.8900000000000003E-2</v>
      </c>
    </row>
    <row r="4693" spans="1:13">
      <c r="A4693" s="48" t="s">
        <v>172</v>
      </c>
      <c r="B4693" s="13" t="s">
        <v>74</v>
      </c>
      <c r="C4693" s="13" t="s">
        <v>64</v>
      </c>
      <c r="D4693" s="13">
        <v>2018</v>
      </c>
      <c r="E4693" s="13">
        <v>2018</v>
      </c>
      <c r="F4693" s="13" t="s">
        <v>324</v>
      </c>
      <c r="G4693" s="23"/>
      <c r="H4693" s="23"/>
      <c r="I4693" s="23"/>
      <c r="J4693" s="25"/>
      <c r="K4693" s="25"/>
      <c r="L4693" s="25">
        <v>0.73699999999999999</v>
      </c>
      <c r="M4693" s="25">
        <v>4.2599999999999999E-2</v>
      </c>
    </row>
    <row r="4694" spans="1:13">
      <c r="A4694" s="48" t="s">
        <v>173</v>
      </c>
      <c r="B4694" s="13" t="s">
        <v>75</v>
      </c>
      <c r="C4694" s="13" t="s">
        <v>64</v>
      </c>
      <c r="D4694" s="13">
        <v>2018</v>
      </c>
      <c r="E4694" s="13">
        <v>2018</v>
      </c>
      <c r="F4694" s="13" t="s">
        <v>324</v>
      </c>
      <c r="G4694" s="23"/>
      <c r="H4694" s="23"/>
      <c r="I4694" s="23"/>
      <c r="J4694" s="25"/>
      <c r="K4694" s="25"/>
      <c r="L4694" s="25">
        <v>0.50800000000000001</v>
      </c>
      <c r="M4694" s="25">
        <v>0.14929999999999999</v>
      </c>
    </row>
    <row r="4695" spans="1:13">
      <c r="A4695" s="48" t="s">
        <v>174</v>
      </c>
      <c r="B4695" s="13" t="s">
        <v>75</v>
      </c>
      <c r="C4695" s="13" t="s">
        <v>64</v>
      </c>
      <c r="D4695" s="13">
        <v>2018</v>
      </c>
      <c r="E4695" s="13">
        <v>2018</v>
      </c>
      <c r="F4695" s="13" t="s">
        <v>324</v>
      </c>
      <c r="G4695" s="23"/>
      <c r="H4695" s="23"/>
      <c r="I4695" s="23"/>
      <c r="J4695" s="25"/>
      <c r="K4695" s="25"/>
      <c r="L4695" s="25">
        <v>0.50800000000000001</v>
      </c>
      <c r="M4695" s="25">
        <v>0.14929999999999999</v>
      </c>
    </row>
    <row r="4696" spans="1:13">
      <c r="A4696" s="48" t="s">
        <v>175</v>
      </c>
      <c r="B4696" s="13" t="s">
        <v>75</v>
      </c>
      <c r="C4696" s="13" t="s">
        <v>64</v>
      </c>
      <c r="D4696" s="13">
        <v>2018</v>
      </c>
      <c r="E4696" s="13">
        <v>2018</v>
      </c>
      <c r="F4696" s="13" t="s">
        <v>324</v>
      </c>
      <c r="G4696" s="23"/>
      <c r="H4696" s="23"/>
      <c r="I4696" s="23"/>
      <c r="J4696" s="25"/>
      <c r="K4696" s="25"/>
      <c r="L4696" s="25">
        <v>0.50800000000000001</v>
      </c>
      <c r="M4696" s="25">
        <v>0.14929999999999999</v>
      </c>
    </row>
    <row r="4697" spans="1:13">
      <c r="A4697" s="48" t="s">
        <v>176</v>
      </c>
      <c r="B4697" s="13" t="s">
        <v>75</v>
      </c>
      <c r="C4697" s="13" t="s">
        <v>64</v>
      </c>
      <c r="D4697" s="13">
        <v>2018</v>
      </c>
      <c r="E4697" s="13">
        <v>2018</v>
      </c>
      <c r="F4697" s="13" t="s">
        <v>324</v>
      </c>
      <c r="G4697" s="23"/>
      <c r="H4697" s="23"/>
      <c r="I4697" s="23"/>
      <c r="J4697" s="25"/>
      <c r="K4697" s="25"/>
      <c r="L4697" s="25">
        <v>0.50800000000000001</v>
      </c>
      <c r="M4697" s="25">
        <v>0.14929999999999999</v>
      </c>
    </row>
    <row r="4698" spans="1:13">
      <c r="A4698" s="48" t="s">
        <v>177</v>
      </c>
      <c r="B4698" s="13" t="s">
        <v>75</v>
      </c>
      <c r="C4698" s="13" t="s">
        <v>64</v>
      </c>
      <c r="D4698" s="13">
        <v>2018</v>
      </c>
      <c r="E4698" s="13">
        <v>2018</v>
      </c>
      <c r="F4698" s="13" t="s">
        <v>324</v>
      </c>
      <c r="G4698" s="23"/>
      <c r="H4698" s="23"/>
      <c r="I4698" s="23"/>
      <c r="J4698" s="25"/>
      <c r="K4698" s="25"/>
      <c r="L4698" s="25">
        <v>0.50800000000000001</v>
      </c>
      <c r="M4698" s="25">
        <v>0.14929999999999999</v>
      </c>
    </row>
    <row r="4699" spans="1:13">
      <c r="A4699" s="48" t="s">
        <v>178</v>
      </c>
      <c r="B4699" s="13" t="s">
        <v>74</v>
      </c>
      <c r="C4699" s="13" t="s">
        <v>64</v>
      </c>
      <c r="D4699" s="13">
        <v>2018</v>
      </c>
      <c r="E4699" s="13">
        <v>2018</v>
      </c>
      <c r="F4699" s="13" t="s">
        <v>324</v>
      </c>
      <c r="G4699" s="23"/>
      <c r="H4699" s="23"/>
      <c r="I4699" s="23"/>
      <c r="J4699" s="25"/>
      <c r="K4699" s="25"/>
      <c r="L4699" s="25">
        <v>0.72699999999999998</v>
      </c>
      <c r="M4699" s="25">
        <v>2.2700000000000001E-2</v>
      </c>
    </row>
    <row r="4700" spans="1:13">
      <c r="A4700" s="48" t="s">
        <v>179</v>
      </c>
      <c r="B4700" s="13" t="s">
        <v>75</v>
      </c>
      <c r="C4700" s="13" t="s">
        <v>64</v>
      </c>
      <c r="D4700" s="13">
        <v>2018</v>
      </c>
      <c r="E4700" s="13">
        <v>2018</v>
      </c>
      <c r="F4700" s="13" t="s">
        <v>324</v>
      </c>
      <c r="G4700" s="23"/>
      <c r="H4700" s="23"/>
      <c r="I4700" s="23"/>
      <c r="J4700" s="25"/>
      <c r="K4700" s="25"/>
      <c r="L4700" s="25">
        <v>0.50800000000000001</v>
      </c>
      <c r="M4700" s="25">
        <v>0.14929999999999999</v>
      </c>
    </row>
    <row r="4701" spans="1:13">
      <c r="A4701" s="48" t="s">
        <v>180</v>
      </c>
      <c r="B4701" s="13" t="s">
        <v>75</v>
      </c>
      <c r="C4701" s="13" t="s">
        <v>64</v>
      </c>
      <c r="D4701" s="13">
        <v>2018</v>
      </c>
      <c r="E4701" s="13">
        <v>2018</v>
      </c>
      <c r="F4701" s="13" t="s">
        <v>324</v>
      </c>
      <c r="G4701" s="23"/>
      <c r="H4701" s="23"/>
      <c r="I4701" s="23"/>
      <c r="J4701" s="25"/>
      <c r="K4701" s="25"/>
      <c r="L4701" s="25">
        <v>0.50800000000000001</v>
      </c>
      <c r="M4701" s="25">
        <v>0.14929999999999999</v>
      </c>
    </row>
    <row r="4702" spans="1:13">
      <c r="A4702" s="82" t="s">
        <v>122</v>
      </c>
      <c r="B4702" s="13" t="s">
        <v>74</v>
      </c>
      <c r="C4702" s="13" t="s">
        <v>64</v>
      </c>
      <c r="D4702" s="13">
        <v>2018</v>
      </c>
      <c r="E4702" s="13">
        <v>2018</v>
      </c>
      <c r="F4702" s="13" t="s">
        <v>324</v>
      </c>
      <c r="G4702" s="23"/>
      <c r="H4702" s="23"/>
      <c r="I4702" s="23"/>
      <c r="J4702" s="25"/>
      <c r="K4702" s="25"/>
      <c r="L4702" s="25">
        <v>0.53300000000000003</v>
      </c>
      <c r="M4702" s="25">
        <v>4.6899999999999997E-2</v>
      </c>
    </row>
    <row r="4703" spans="1:13">
      <c r="A4703" s="82" t="s">
        <v>123</v>
      </c>
      <c r="B4703" s="13" t="s">
        <v>75</v>
      </c>
      <c r="C4703" s="13" t="s">
        <v>64</v>
      </c>
      <c r="D4703" s="13">
        <v>2018</v>
      </c>
      <c r="E4703" s="13">
        <v>2018</v>
      </c>
      <c r="F4703" s="13" t="s">
        <v>324</v>
      </c>
      <c r="G4703" s="23"/>
      <c r="H4703" s="23"/>
      <c r="I4703" s="23"/>
      <c r="J4703" s="25"/>
      <c r="K4703" s="25"/>
      <c r="L4703" s="25">
        <v>0.50800000000000001</v>
      </c>
      <c r="M4703" s="25">
        <v>0.14929999999999999</v>
      </c>
    </row>
    <row r="4704" spans="1:13">
      <c r="A4704" s="82" t="s">
        <v>124</v>
      </c>
      <c r="B4704" s="13" t="s">
        <v>75</v>
      </c>
      <c r="C4704" s="13" t="s">
        <v>64</v>
      </c>
      <c r="D4704" s="13">
        <v>2018</v>
      </c>
      <c r="E4704" s="13">
        <v>2018</v>
      </c>
      <c r="F4704" s="13" t="s">
        <v>324</v>
      </c>
      <c r="G4704" s="23"/>
      <c r="H4704" s="23"/>
      <c r="I4704" s="23"/>
      <c r="J4704" s="25"/>
      <c r="K4704" s="25"/>
      <c r="L4704" s="25">
        <v>0.50800000000000001</v>
      </c>
      <c r="M4704" s="25">
        <v>0.14929999999999999</v>
      </c>
    </row>
    <row r="4705" spans="1:13">
      <c r="A4705" s="82" t="s">
        <v>125</v>
      </c>
      <c r="B4705" s="13" t="s">
        <v>75</v>
      </c>
      <c r="C4705" s="13" t="s">
        <v>64</v>
      </c>
      <c r="D4705" s="13">
        <v>2018</v>
      </c>
      <c r="E4705" s="13">
        <v>2018</v>
      </c>
      <c r="F4705" s="13" t="s">
        <v>324</v>
      </c>
      <c r="G4705" s="23"/>
      <c r="H4705" s="23"/>
      <c r="I4705" s="23"/>
      <c r="J4705" s="25"/>
      <c r="K4705" s="25"/>
      <c r="L4705" s="25">
        <v>0.50800000000000001</v>
      </c>
      <c r="M4705" s="25">
        <v>0.14929999999999999</v>
      </c>
    </row>
    <row r="4706" spans="1:13">
      <c r="A4706" s="82" t="s">
        <v>126</v>
      </c>
      <c r="B4706" s="13" t="s">
        <v>75</v>
      </c>
      <c r="C4706" s="13" t="s">
        <v>64</v>
      </c>
      <c r="D4706" s="13">
        <v>2018</v>
      </c>
      <c r="E4706" s="13">
        <v>2018</v>
      </c>
      <c r="F4706" s="13" t="s">
        <v>324</v>
      </c>
      <c r="G4706" s="23"/>
      <c r="H4706" s="23"/>
      <c r="I4706" s="23"/>
      <c r="J4706" s="25"/>
      <c r="K4706" s="25"/>
      <c r="L4706" s="25">
        <v>0.50800000000000001</v>
      </c>
      <c r="M4706" s="25">
        <v>0.14929999999999999</v>
      </c>
    </row>
    <row r="4707" spans="1:13">
      <c r="A4707" s="82" t="s">
        <v>127</v>
      </c>
      <c r="B4707" s="13" t="s">
        <v>75</v>
      </c>
      <c r="C4707" s="13" t="s">
        <v>64</v>
      </c>
      <c r="D4707" s="13">
        <v>2018</v>
      </c>
      <c r="E4707" s="13">
        <v>2018</v>
      </c>
      <c r="F4707" s="13" t="s">
        <v>324</v>
      </c>
      <c r="G4707" s="23"/>
      <c r="H4707" s="23"/>
      <c r="I4707" s="23"/>
      <c r="J4707" s="25"/>
      <c r="K4707" s="25"/>
      <c r="L4707" s="25">
        <v>0.316</v>
      </c>
      <c r="M4707" s="25">
        <v>2.2499999999999999E-2</v>
      </c>
    </row>
    <row r="4708" spans="1:13">
      <c r="A4708" s="82" t="s">
        <v>128</v>
      </c>
      <c r="B4708" s="13" t="s">
        <v>75</v>
      </c>
      <c r="C4708" s="13" t="s">
        <v>64</v>
      </c>
      <c r="D4708" s="13">
        <v>2018</v>
      </c>
      <c r="E4708" s="13">
        <v>2018</v>
      </c>
      <c r="F4708" s="13" t="s">
        <v>324</v>
      </c>
      <c r="G4708" s="23"/>
      <c r="H4708" s="23"/>
      <c r="I4708" s="23"/>
      <c r="J4708" s="25"/>
      <c r="K4708" s="25"/>
      <c r="L4708" s="25">
        <v>0.50800000000000001</v>
      </c>
      <c r="M4708" s="25">
        <v>0.14929999999999999</v>
      </c>
    </row>
    <row r="4709" spans="1:13">
      <c r="A4709" s="82" t="s">
        <v>129</v>
      </c>
      <c r="B4709" s="13" t="s">
        <v>75</v>
      </c>
      <c r="C4709" s="13" t="s">
        <v>64</v>
      </c>
      <c r="D4709" s="13">
        <v>2018</v>
      </c>
      <c r="E4709" s="13">
        <v>2018</v>
      </c>
      <c r="F4709" s="13" t="s">
        <v>324</v>
      </c>
      <c r="G4709" s="23"/>
      <c r="H4709" s="23"/>
      <c r="I4709" s="23"/>
      <c r="J4709" s="25"/>
      <c r="K4709" s="25"/>
      <c r="L4709" s="25">
        <v>0.50800000000000001</v>
      </c>
      <c r="M4709" s="25">
        <v>0.14929999999999999</v>
      </c>
    </row>
    <row r="4710" spans="1:13">
      <c r="A4710" s="82" t="s">
        <v>130</v>
      </c>
      <c r="B4710" s="13" t="s">
        <v>75</v>
      </c>
      <c r="C4710" s="13" t="s">
        <v>64</v>
      </c>
      <c r="D4710" s="13">
        <v>2018</v>
      </c>
      <c r="E4710" s="13">
        <v>2018</v>
      </c>
      <c r="F4710" s="13" t="s">
        <v>324</v>
      </c>
      <c r="G4710" s="23"/>
      <c r="H4710" s="23"/>
      <c r="I4710" s="23"/>
      <c r="J4710" s="25"/>
      <c r="K4710" s="25"/>
      <c r="L4710" s="25">
        <v>0.50800000000000001</v>
      </c>
      <c r="M4710" s="25">
        <v>0.14929999999999999</v>
      </c>
    </row>
    <row r="4711" spans="1:13">
      <c r="A4711" s="82" t="s">
        <v>131</v>
      </c>
      <c r="B4711" s="13" t="s">
        <v>76</v>
      </c>
      <c r="C4711" s="13" t="s">
        <v>64</v>
      </c>
      <c r="D4711" s="13">
        <v>2018</v>
      </c>
      <c r="E4711" s="13">
        <v>2018</v>
      </c>
      <c r="F4711" s="13" t="s">
        <v>324</v>
      </c>
      <c r="G4711" s="23"/>
      <c r="H4711" s="23"/>
      <c r="I4711" s="23"/>
      <c r="J4711" s="25"/>
      <c r="K4711" s="25"/>
      <c r="L4711" s="25">
        <v>0.629</v>
      </c>
      <c r="M4711" s="25">
        <v>8.5800000000000001E-2</v>
      </c>
    </row>
    <row r="4712" spans="1:13">
      <c r="A4712" s="82" t="s">
        <v>132</v>
      </c>
      <c r="B4712" s="13" t="s">
        <v>75</v>
      </c>
      <c r="C4712" s="13" t="s">
        <v>64</v>
      </c>
      <c r="D4712" s="13">
        <v>2018</v>
      </c>
      <c r="E4712" s="13">
        <v>2018</v>
      </c>
      <c r="F4712" s="13" t="s">
        <v>324</v>
      </c>
      <c r="G4712" s="23"/>
      <c r="H4712" s="23"/>
      <c r="I4712" s="23"/>
      <c r="J4712" s="25"/>
      <c r="K4712" s="25"/>
      <c r="L4712" s="25">
        <v>0.50800000000000001</v>
      </c>
      <c r="M4712" s="25">
        <v>0.14929999999999999</v>
      </c>
    </row>
    <row r="4713" spans="1:13">
      <c r="A4713" s="82" t="s">
        <v>133</v>
      </c>
      <c r="B4713" s="13" t="s">
        <v>75</v>
      </c>
      <c r="C4713" s="13" t="s">
        <v>64</v>
      </c>
      <c r="D4713" s="13">
        <v>2018</v>
      </c>
      <c r="E4713" s="13">
        <v>2018</v>
      </c>
      <c r="F4713" s="13" t="s">
        <v>324</v>
      </c>
      <c r="G4713" s="23"/>
      <c r="H4713" s="23"/>
      <c r="I4713" s="23"/>
      <c r="J4713" s="25"/>
      <c r="K4713" s="25"/>
      <c r="L4713" s="25">
        <v>0.50800000000000001</v>
      </c>
      <c r="M4713" s="25">
        <v>0.14929999999999999</v>
      </c>
    </row>
    <row r="4714" spans="1:13">
      <c r="A4714" s="82" t="s">
        <v>134</v>
      </c>
      <c r="B4714" s="13" t="s">
        <v>75</v>
      </c>
      <c r="C4714" s="13" t="s">
        <v>64</v>
      </c>
      <c r="D4714" s="13">
        <v>2018</v>
      </c>
      <c r="E4714" s="13">
        <v>2018</v>
      </c>
      <c r="F4714" s="13" t="s">
        <v>324</v>
      </c>
      <c r="G4714" s="23"/>
      <c r="H4714" s="23"/>
      <c r="I4714" s="23"/>
      <c r="J4714" s="25"/>
      <c r="K4714" s="25"/>
      <c r="L4714" s="25">
        <v>0.50800000000000001</v>
      </c>
      <c r="M4714" s="25">
        <v>0.14929999999999999</v>
      </c>
    </row>
    <row r="4715" spans="1:13">
      <c r="A4715" s="82" t="s">
        <v>135</v>
      </c>
      <c r="B4715" s="13" t="s">
        <v>75</v>
      </c>
      <c r="C4715" s="13" t="s">
        <v>64</v>
      </c>
      <c r="D4715" s="13">
        <v>2018</v>
      </c>
      <c r="E4715" s="13">
        <v>2018</v>
      </c>
      <c r="F4715" s="13" t="s">
        <v>324</v>
      </c>
      <c r="G4715" s="23"/>
      <c r="H4715" s="23"/>
      <c r="I4715" s="23"/>
      <c r="J4715" s="25"/>
      <c r="K4715" s="25"/>
      <c r="L4715" s="25">
        <v>0.50800000000000001</v>
      </c>
      <c r="M4715" s="25">
        <v>0.14929999999999999</v>
      </c>
    </row>
    <row r="4716" spans="1:13">
      <c r="A4716" s="82" t="s">
        <v>136</v>
      </c>
      <c r="B4716" s="13" t="s">
        <v>75</v>
      </c>
      <c r="C4716" s="13" t="s">
        <v>64</v>
      </c>
      <c r="D4716" s="13">
        <v>2018</v>
      </c>
      <c r="E4716" s="13">
        <v>2018</v>
      </c>
      <c r="F4716" s="13" t="s">
        <v>324</v>
      </c>
      <c r="G4716" s="23"/>
      <c r="H4716" s="23"/>
      <c r="I4716" s="23"/>
      <c r="J4716" s="25"/>
      <c r="K4716" s="25"/>
      <c r="L4716" s="25">
        <v>0.6</v>
      </c>
      <c r="M4716" s="25">
        <v>2.8899999999999999E-2</v>
      </c>
    </row>
    <row r="4717" spans="1:13">
      <c r="A4717" s="82" t="s">
        <v>137</v>
      </c>
      <c r="B4717" s="13" t="s">
        <v>75</v>
      </c>
      <c r="C4717" s="13" t="s">
        <v>64</v>
      </c>
      <c r="D4717" s="13">
        <v>2018</v>
      </c>
      <c r="E4717" s="13">
        <v>2018</v>
      </c>
      <c r="F4717" s="13" t="s">
        <v>324</v>
      </c>
      <c r="G4717" s="23"/>
      <c r="H4717" s="23"/>
      <c r="I4717" s="23"/>
      <c r="J4717" s="25"/>
      <c r="K4717" s="25"/>
      <c r="L4717" s="25">
        <v>0.50800000000000001</v>
      </c>
      <c r="M4717" s="25">
        <v>0.14929999999999999</v>
      </c>
    </row>
    <row r="4718" spans="1:13">
      <c r="A4718" s="82" t="s">
        <v>138</v>
      </c>
      <c r="B4718" s="13" t="s">
        <v>75</v>
      </c>
      <c r="C4718" s="13" t="s">
        <v>64</v>
      </c>
      <c r="D4718" s="13">
        <v>2018</v>
      </c>
      <c r="E4718" s="13">
        <v>2018</v>
      </c>
      <c r="F4718" s="13" t="s">
        <v>324</v>
      </c>
      <c r="G4718" s="23"/>
      <c r="H4718" s="23"/>
      <c r="I4718" s="23"/>
      <c r="J4718" s="25"/>
      <c r="K4718" s="25"/>
      <c r="L4718" s="25">
        <v>0.50800000000000001</v>
      </c>
      <c r="M4718" s="25">
        <v>0.14929999999999999</v>
      </c>
    </row>
    <row r="4719" spans="1:13">
      <c r="A4719" s="82" t="s">
        <v>139</v>
      </c>
      <c r="B4719" s="13" t="s">
        <v>75</v>
      </c>
      <c r="C4719" s="13" t="s">
        <v>64</v>
      </c>
      <c r="D4719" s="13">
        <v>2018</v>
      </c>
      <c r="E4719" s="13">
        <v>2018</v>
      </c>
      <c r="F4719" s="13" t="s">
        <v>324</v>
      </c>
      <c r="G4719" s="23"/>
      <c r="H4719" s="23"/>
      <c r="I4719" s="23"/>
      <c r="J4719" s="25"/>
      <c r="K4719" s="25"/>
      <c r="L4719" s="25">
        <v>0.28599999999999998</v>
      </c>
      <c r="M4719" s="25">
        <v>6.6000000000000003E-2</v>
      </c>
    </row>
    <row r="4720" spans="1:13">
      <c r="A4720" s="82" t="s">
        <v>140</v>
      </c>
      <c r="B4720" s="13" t="s">
        <v>75</v>
      </c>
      <c r="C4720" s="13" t="s">
        <v>64</v>
      </c>
      <c r="D4720" s="13">
        <v>2018</v>
      </c>
      <c r="E4720" s="13">
        <v>2018</v>
      </c>
      <c r="F4720" s="13" t="s">
        <v>324</v>
      </c>
      <c r="G4720" s="23"/>
      <c r="H4720" s="23"/>
      <c r="I4720" s="23"/>
      <c r="J4720" s="25"/>
      <c r="K4720" s="25"/>
      <c r="L4720" s="25">
        <v>0.50800000000000001</v>
      </c>
      <c r="M4720" s="25">
        <v>0.14929999999999999</v>
      </c>
    </row>
    <row r="4721" spans="1:13">
      <c r="A4721" s="82" t="s">
        <v>141</v>
      </c>
      <c r="B4721" s="13" t="s">
        <v>75</v>
      </c>
      <c r="C4721" s="13" t="s">
        <v>64</v>
      </c>
      <c r="D4721" s="13">
        <v>2018</v>
      </c>
      <c r="E4721" s="13">
        <v>2018</v>
      </c>
      <c r="F4721" s="13" t="s">
        <v>324</v>
      </c>
      <c r="G4721" s="23"/>
      <c r="H4721" s="23"/>
      <c r="I4721" s="23"/>
      <c r="J4721" s="25"/>
      <c r="K4721" s="25"/>
      <c r="L4721" s="25">
        <v>0.50800000000000001</v>
      </c>
      <c r="M4721" s="25">
        <v>0.14929999999999999</v>
      </c>
    </row>
    <row r="4722" spans="1:13">
      <c r="A4722" s="82" t="s">
        <v>142</v>
      </c>
      <c r="B4722" s="13" t="s">
        <v>74</v>
      </c>
      <c r="C4722" s="13" t="s">
        <v>64</v>
      </c>
      <c r="D4722" s="13">
        <v>2018</v>
      </c>
      <c r="E4722" s="13">
        <v>2018</v>
      </c>
      <c r="F4722" s="13" t="s">
        <v>324</v>
      </c>
      <c r="G4722" s="23"/>
      <c r="H4722" s="23"/>
      <c r="I4722" s="23"/>
      <c r="J4722" s="25"/>
      <c r="K4722" s="25"/>
      <c r="L4722" s="25">
        <v>0.63600000000000001</v>
      </c>
      <c r="M4722" s="25">
        <v>7.4200000000000002E-2</v>
      </c>
    </row>
    <row r="4723" spans="1:13">
      <c r="A4723" s="82" t="s">
        <v>143</v>
      </c>
      <c r="B4723" s="13" t="s">
        <v>74</v>
      </c>
      <c r="C4723" s="13" t="s">
        <v>64</v>
      </c>
      <c r="D4723" s="13">
        <v>2018</v>
      </c>
      <c r="E4723" s="13">
        <v>2018</v>
      </c>
      <c r="F4723" s="13" t="s">
        <v>324</v>
      </c>
      <c r="G4723" s="23"/>
      <c r="H4723" s="23"/>
      <c r="I4723" s="23"/>
      <c r="J4723" s="25"/>
      <c r="K4723" s="25"/>
      <c r="L4723" s="25">
        <v>0.50800000000000001</v>
      </c>
      <c r="M4723" s="25">
        <v>0.14929999999999999</v>
      </c>
    </row>
    <row r="4724" spans="1:13">
      <c r="A4724" s="82" t="s">
        <v>144</v>
      </c>
      <c r="B4724" s="13" t="s">
        <v>75</v>
      </c>
      <c r="C4724" s="13" t="s">
        <v>64</v>
      </c>
      <c r="D4724" s="13">
        <v>2018</v>
      </c>
      <c r="E4724" s="13">
        <v>2018</v>
      </c>
      <c r="F4724" s="13" t="s">
        <v>324</v>
      </c>
      <c r="G4724" s="23"/>
      <c r="H4724" s="23"/>
      <c r="I4724" s="23"/>
      <c r="J4724" s="25"/>
      <c r="K4724" s="25"/>
      <c r="L4724" s="25">
        <v>0.50800000000000001</v>
      </c>
      <c r="M4724" s="25">
        <v>0.14929999999999999</v>
      </c>
    </row>
    <row r="4725" spans="1:13">
      <c r="A4725" s="82" t="s">
        <v>145</v>
      </c>
      <c r="B4725" s="13" t="s">
        <v>75</v>
      </c>
      <c r="C4725" s="13" t="s">
        <v>64</v>
      </c>
      <c r="D4725" s="13">
        <v>2018</v>
      </c>
      <c r="E4725" s="13">
        <v>2018</v>
      </c>
      <c r="F4725" s="13" t="s">
        <v>324</v>
      </c>
      <c r="G4725" s="23"/>
      <c r="H4725" s="23"/>
      <c r="I4725" s="23"/>
      <c r="J4725" s="25"/>
      <c r="K4725" s="25"/>
      <c r="L4725" s="25">
        <v>0.65500000000000003</v>
      </c>
      <c r="M4725" s="25">
        <v>4.48E-2</v>
      </c>
    </row>
    <row r="4726" spans="1:13">
      <c r="A4726" s="82" t="s">
        <v>146</v>
      </c>
      <c r="B4726" s="13" t="s">
        <v>74</v>
      </c>
      <c r="C4726" s="13" t="s">
        <v>64</v>
      </c>
      <c r="D4726" s="13">
        <v>2018</v>
      </c>
      <c r="E4726" s="13">
        <v>2018</v>
      </c>
      <c r="F4726" s="13" t="s">
        <v>324</v>
      </c>
      <c r="G4726" s="23"/>
      <c r="H4726" s="23"/>
      <c r="I4726" s="23"/>
      <c r="J4726" s="25"/>
      <c r="K4726" s="25"/>
      <c r="L4726" s="25">
        <v>0.64500000000000002</v>
      </c>
      <c r="M4726" s="25">
        <v>6.8400000000000002E-2</v>
      </c>
    </row>
    <row r="4727" spans="1:13">
      <c r="A4727" s="82" t="s">
        <v>147</v>
      </c>
      <c r="B4727" s="13" t="s">
        <v>75</v>
      </c>
      <c r="C4727" s="13" t="s">
        <v>64</v>
      </c>
      <c r="D4727" s="13">
        <v>2018</v>
      </c>
      <c r="E4727" s="13">
        <v>2018</v>
      </c>
      <c r="F4727" s="13" t="s">
        <v>324</v>
      </c>
      <c r="G4727" s="23"/>
      <c r="H4727" s="23"/>
      <c r="I4727" s="23"/>
      <c r="J4727" s="25"/>
      <c r="K4727" s="25"/>
      <c r="L4727" s="25">
        <v>0.50800000000000001</v>
      </c>
      <c r="M4727" s="25">
        <v>0.14929999999999999</v>
      </c>
    </row>
    <row r="4728" spans="1:13">
      <c r="A4728" s="82" t="s">
        <v>148</v>
      </c>
      <c r="B4728" s="13" t="s">
        <v>75</v>
      </c>
      <c r="C4728" s="13" t="s">
        <v>64</v>
      </c>
      <c r="D4728" s="13">
        <v>2018</v>
      </c>
      <c r="E4728" s="13">
        <v>2018</v>
      </c>
      <c r="F4728" s="13" t="s">
        <v>324</v>
      </c>
      <c r="G4728" s="23"/>
      <c r="H4728" s="23"/>
      <c r="I4728" s="23"/>
      <c r="J4728" s="25"/>
      <c r="K4728" s="25"/>
      <c r="L4728" s="25">
        <v>0.48599999999999999</v>
      </c>
      <c r="M4728" s="25">
        <v>6.1199999999999997E-2</v>
      </c>
    </row>
    <row r="4729" spans="1:13">
      <c r="A4729" s="82" t="s">
        <v>149</v>
      </c>
      <c r="B4729" s="13" t="s">
        <v>74</v>
      </c>
      <c r="C4729" s="13" t="s">
        <v>64</v>
      </c>
      <c r="D4729" s="13">
        <v>2018</v>
      </c>
      <c r="E4729" s="13">
        <v>2018</v>
      </c>
      <c r="F4729" s="13" t="s">
        <v>324</v>
      </c>
      <c r="G4729" s="23"/>
      <c r="H4729" s="23"/>
      <c r="I4729" s="23"/>
      <c r="J4729" s="25"/>
      <c r="K4729" s="25"/>
      <c r="L4729" s="25">
        <v>0.64</v>
      </c>
      <c r="M4729" s="25">
        <v>3.4700000000000002E-2</v>
      </c>
    </row>
    <row r="4730" spans="1:13">
      <c r="A4730" s="82" t="s">
        <v>150</v>
      </c>
      <c r="B4730" s="13" t="s">
        <v>74</v>
      </c>
      <c r="C4730" s="13" t="s">
        <v>64</v>
      </c>
      <c r="D4730" s="13">
        <v>2018</v>
      </c>
      <c r="E4730" s="13">
        <v>2018</v>
      </c>
      <c r="F4730" s="13" t="s">
        <v>324</v>
      </c>
      <c r="G4730" s="23"/>
      <c r="H4730" s="23"/>
      <c r="I4730" s="23"/>
      <c r="J4730" s="25"/>
      <c r="K4730" s="25"/>
      <c r="L4730" s="25">
        <v>0.5</v>
      </c>
      <c r="M4730" s="25">
        <v>7.4800000000000005E-2</v>
      </c>
    </row>
    <row r="4731" spans="1:13">
      <c r="A4731" s="82" t="s">
        <v>151</v>
      </c>
      <c r="B4731" s="13" t="s">
        <v>75</v>
      </c>
      <c r="C4731" s="13" t="s">
        <v>64</v>
      </c>
      <c r="D4731" s="13">
        <v>2018</v>
      </c>
      <c r="E4731" s="13">
        <v>2018</v>
      </c>
      <c r="F4731" s="13" t="s">
        <v>324</v>
      </c>
      <c r="G4731" s="23"/>
      <c r="H4731" s="23"/>
      <c r="I4731" s="23"/>
      <c r="J4731" s="25"/>
      <c r="K4731" s="25"/>
      <c r="L4731" s="25">
        <v>0.41699999999999998</v>
      </c>
      <c r="M4731" s="25">
        <v>3.4299999999999997E-2</v>
      </c>
    </row>
    <row r="4732" spans="1:13">
      <c r="A4732" s="82" t="s">
        <v>152</v>
      </c>
      <c r="B4732" s="13" t="s">
        <v>74</v>
      </c>
      <c r="C4732" s="13" t="s">
        <v>64</v>
      </c>
      <c r="D4732" s="13">
        <v>2018</v>
      </c>
      <c r="E4732" s="13">
        <v>2018</v>
      </c>
      <c r="F4732" s="13" t="s">
        <v>324</v>
      </c>
      <c r="G4732" s="23"/>
      <c r="H4732" s="23"/>
      <c r="I4732" s="23"/>
      <c r="J4732" s="25"/>
      <c r="K4732" s="25"/>
      <c r="L4732" s="25">
        <v>0.50800000000000001</v>
      </c>
      <c r="M4732" s="25">
        <v>0.14929999999999999</v>
      </c>
    </row>
    <row r="4733" spans="1:13">
      <c r="A4733" s="82" t="s">
        <v>153</v>
      </c>
      <c r="B4733" s="13" t="s">
        <v>74</v>
      </c>
      <c r="C4733" s="13" t="s">
        <v>64</v>
      </c>
      <c r="D4733" s="13">
        <v>2018</v>
      </c>
      <c r="E4733" s="13">
        <v>2018</v>
      </c>
      <c r="F4733" s="13" t="s">
        <v>324</v>
      </c>
      <c r="G4733" s="23"/>
      <c r="H4733" s="23"/>
      <c r="I4733" s="23"/>
      <c r="J4733" s="25"/>
      <c r="K4733" s="25"/>
      <c r="L4733" s="25">
        <v>0.50800000000000001</v>
      </c>
      <c r="M4733" s="25">
        <v>0.14929999999999999</v>
      </c>
    </row>
    <row r="4734" spans="1:13">
      <c r="A4734" s="82" t="s">
        <v>154</v>
      </c>
      <c r="B4734" s="13" t="s">
        <v>74</v>
      </c>
      <c r="C4734" s="13" t="s">
        <v>64</v>
      </c>
      <c r="D4734" s="13">
        <v>2018</v>
      </c>
      <c r="E4734" s="13">
        <v>2018</v>
      </c>
      <c r="F4734" s="13" t="s">
        <v>324</v>
      </c>
      <c r="G4734" s="23"/>
      <c r="H4734" s="23"/>
      <c r="I4734" s="23"/>
      <c r="J4734" s="25"/>
      <c r="K4734" s="25"/>
      <c r="L4734" s="25">
        <v>0.50800000000000001</v>
      </c>
      <c r="M4734" s="25">
        <v>0.14929999999999999</v>
      </c>
    </row>
    <row r="4735" spans="1:13">
      <c r="A4735" s="82" t="s">
        <v>155</v>
      </c>
      <c r="B4735" s="13" t="s">
        <v>74</v>
      </c>
      <c r="C4735" s="13" t="s">
        <v>64</v>
      </c>
      <c r="D4735" s="13">
        <v>2018</v>
      </c>
      <c r="E4735" s="13">
        <v>2018</v>
      </c>
      <c r="F4735" s="13" t="s">
        <v>324</v>
      </c>
      <c r="G4735" s="23"/>
      <c r="H4735" s="23"/>
      <c r="I4735" s="23"/>
      <c r="J4735" s="25"/>
      <c r="K4735" s="25"/>
      <c r="L4735" s="25">
        <v>0.83299999999999996</v>
      </c>
      <c r="M4735" s="25">
        <v>5.4899999999999997E-2</v>
      </c>
    </row>
    <row r="4736" spans="1:13">
      <c r="A4736" s="82" t="s">
        <v>156</v>
      </c>
      <c r="B4736" s="13" t="s">
        <v>74</v>
      </c>
      <c r="C4736" s="13" t="s">
        <v>64</v>
      </c>
      <c r="D4736" s="13">
        <v>2018</v>
      </c>
      <c r="E4736" s="13">
        <v>2018</v>
      </c>
      <c r="F4736" s="13" t="s">
        <v>324</v>
      </c>
      <c r="G4736" s="23"/>
      <c r="H4736" s="23"/>
      <c r="I4736" s="23"/>
      <c r="J4736" s="25"/>
      <c r="K4736" s="25"/>
      <c r="L4736" s="25">
        <v>0.50800000000000001</v>
      </c>
      <c r="M4736" s="25">
        <v>0.14929999999999999</v>
      </c>
    </row>
    <row r="4737" spans="1:13">
      <c r="A4737" s="82" t="s">
        <v>157</v>
      </c>
      <c r="B4737" s="13" t="s">
        <v>75</v>
      </c>
      <c r="C4737" s="13" t="s">
        <v>64</v>
      </c>
      <c r="D4737" s="13">
        <v>2018</v>
      </c>
      <c r="E4737" s="13">
        <v>2018</v>
      </c>
      <c r="F4737" s="13" t="s">
        <v>324</v>
      </c>
      <c r="G4737" s="23"/>
      <c r="H4737" s="23"/>
      <c r="I4737" s="23"/>
      <c r="J4737" s="25"/>
      <c r="K4737" s="25"/>
      <c r="L4737" s="25">
        <v>0.50800000000000001</v>
      </c>
      <c r="M4737" s="25">
        <v>0.14929999999999999</v>
      </c>
    </row>
    <row r="4738" spans="1:13">
      <c r="A4738" s="82" t="s">
        <v>158</v>
      </c>
      <c r="B4738" s="13" t="s">
        <v>75</v>
      </c>
      <c r="C4738" s="13" t="s">
        <v>64</v>
      </c>
      <c r="D4738" s="13">
        <v>2018</v>
      </c>
      <c r="E4738" s="13">
        <v>2018</v>
      </c>
      <c r="F4738" s="13" t="s">
        <v>324</v>
      </c>
      <c r="G4738" s="23"/>
      <c r="H4738" s="23"/>
      <c r="I4738" s="23"/>
      <c r="J4738" s="25"/>
      <c r="K4738" s="25"/>
      <c r="L4738" s="25">
        <v>0.50800000000000001</v>
      </c>
      <c r="M4738" s="25">
        <v>0.14929999999999999</v>
      </c>
    </row>
    <row r="4739" spans="1:13">
      <c r="A4739" s="82" t="s">
        <v>159</v>
      </c>
      <c r="B4739" s="13" t="s">
        <v>75</v>
      </c>
      <c r="C4739" s="13" t="s">
        <v>64</v>
      </c>
      <c r="D4739" s="13">
        <v>2018</v>
      </c>
      <c r="E4739" s="13">
        <v>2018</v>
      </c>
      <c r="F4739" s="13" t="s">
        <v>324</v>
      </c>
      <c r="G4739" s="23"/>
      <c r="H4739" s="23"/>
      <c r="I4739" s="23"/>
      <c r="J4739" s="25"/>
      <c r="K4739" s="25"/>
      <c r="L4739" s="25">
        <v>0.50800000000000001</v>
      </c>
      <c r="M4739" s="25">
        <v>0.14929999999999999</v>
      </c>
    </row>
    <row r="4740" spans="1:13">
      <c r="A4740" s="82" t="s">
        <v>160</v>
      </c>
      <c r="B4740" s="13" t="s">
        <v>74</v>
      </c>
      <c r="C4740" s="13" t="s">
        <v>64</v>
      </c>
      <c r="D4740" s="13">
        <v>2018</v>
      </c>
      <c r="E4740" s="13">
        <v>2018</v>
      </c>
      <c r="F4740" s="13" t="s">
        <v>324</v>
      </c>
      <c r="G4740" s="23"/>
      <c r="H4740" s="23"/>
      <c r="I4740" s="23"/>
      <c r="J4740" s="25"/>
      <c r="K4740" s="25"/>
      <c r="L4740" s="25">
        <v>0.375</v>
      </c>
      <c r="M4740" s="25">
        <v>3.1300000000000001E-2</v>
      </c>
    </row>
    <row r="4741" spans="1:13">
      <c r="A4741" s="82" t="s">
        <v>161</v>
      </c>
      <c r="B4741" s="13" t="s">
        <v>74</v>
      </c>
      <c r="C4741" s="13" t="s">
        <v>64</v>
      </c>
      <c r="D4741" s="13">
        <v>2018</v>
      </c>
      <c r="E4741" s="13">
        <v>2018</v>
      </c>
      <c r="F4741" s="13" t="s">
        <v>324</v>
      </c>
      <c r="G4741" s="23"/>
      <c r="H4741" s="23"/>
      <c r="I4741" s="23"/>
      <c r="J4741" s="25"/>
      <c r="K4741" s="25"/>
      <c r="L4741" s="25">
        <v>0.50800000000000001</v>
      </c>
      <c r="M4741" s="25">
        <v>0.14929999999999999</v>
      </c>
    </row>
    <row r="4742" spans="1:13">
      <c r="A4742" s="82" t="s">
        <v>162</v>
      </c>
      <c r="B4742" s="13" t="s">
        <v>75</v>
      </c>
      <c r="C4742" s="13" t="s">
        <v>64</v>
      </c>
      <c r="D4742" s="13">
        <v>2018</v>
      </c>
      <c r="E4742" s="13">
        <v>2018</v>
      </c>
      <c r="F4742" s="13" t="s">
        <v>324</v>
      </c>
      <c r="G4742" s="23"/>
      <c r="H4742" s="23"/>
      <c r="I4742" s="23"/>
      <c r="J4742" s="25"/>
      <c r="K4742" s="25"/>
      <c r="L4742" s="25">
        <v>0.42899999999999999</v>
      </c>
      <c r="M4742" s="25">
        <v>5.3199999999999997E-2</v>
      </c>
    </row>
    <row r="4743" spans="1:13">
      <c r="A4743" s="82" t="s">
        <v>163</v>
      </c>
      <c r="B4743" s="13" t="s">
        <v>75</v>
      </c>
      <c r="C4743" s="13" t="s">
        <v>64</v>
      </c>
      <c r="D4743" s="13">
        <v>2018</v>
      </c>
      <c r="E4743" s="13">
        <v>2018</v>
      </c>
      <c r="F4743" s="13" t="s">
        <v>324</v>
      </c>
      <c r="G4743" s="23"/>
      <c r="H4743" s="23"/>
      <c r="I4743" s="23"/>
      <c r="J4743" s="25"/>
      <c r="K4743" s="25"/>
      <c r="L4743" s="25">
        <v>0.50800000000000001</v>
      </c>
      <c r="M4743" s="25">
        <v>0.14929999999999999</v>
      </c>
    </row>
    <row r="4744" spans="1:13">
      <c r="A4744" s="82" t="s">
        <v>164</v>
      </c>
      <c r="B4744" s="13" t="s">
        <v>75</v>
      </c>
      <c r="C4744" s="13" t="s">
        <v>64</v>
      </c>
      <c r="D4744" s="13">
        <v>2018</v>
      </c>
      <c r="E4744" s="13">
        <v>2018</v>
      </c>
      <c r="F4744" s="13" t="s">
        <v>324</v>
      </c>
      <c r="G4744" s="23"/>
      <c r="H4744" s="23"/>
      <c r="I4744" s="23"/>
      <c r="J4744" s="25"/>
      <c r="K4744" s="25"/>
      <c r="L4744" s="25">
        <v>0.50800000000000001</v>
      </c>
      <c r="M4744" s="25">
        <v>0.14929999999999999</v>
      </c>
    </row>
    <row r="4745" spans="1:13">
      <c r="A4745" s="82" t="s">
        <v>165</v>
      </c>
      <c r="B4745" s="13" t="s">
        <v>75</v>
      </c>
      <c r="C4745" s="13" t="s">
        <v>64</v>
      </c>
      <c r="D4745" s="13">
        <v>2018</v>
      </c>
      <c r="E4745" s="13">
        <v>2018</v>
      </c>
      <c r="F4745" s="13" t="s">
        <v>324</v>
      </c>
      <c r="G4745" s="23"/>
      <c r="H4745" s="23"/>
      <c r="I4745" s="23"/>
      <c r="J4745" s="25"/>
      <c r="K4745" s="25"/>
      <c r="L4745" s="25">
        <v>0.50800000000000001</v>
      </c>
      <c r="M4745" s="25">
        <v>0.14929999999999999</v>
      </c>
    </row>
    <row r="4746" spans="1:13">
      <c r="A4746" s="82" t="s">
        <v>166</v>
      </c>
      <c r="B4746" s="13" t="s">
        <v>74</v>
      </c>
      <c r="C4746" s="13" t="s">
        <v>64</v>
      </c>
      <c r="D4746" s="13">
        <v>2018</v>
      </c>
      <c r="E4746" s="13">
        <v>2018</v>
      </c>
      <c r="F4746" s="13" t="s">
        <v>324</v>
      </c>
      <c r="G4746" s="23"/>
      <c r="H4746" s="23"/>
      <c r="I4746" s="23"/>
      <c r="J4746" s="25"/>
      <c r="K4746" s="25"/>
      <c r="L4746" s="25">
        <v>0.41699999999999998</v>
      </c>
      <c r="M4746" s="25">
        <v>5.4699999999999999E-2</v>
      </c>
    </row>
    <row r="4747" spans="1:13">
      <c r="A4747" s="82" t="s">
        <v>167</v>
      </c>
      <c r="B4747" s="13" t="s">
        <v>75</v>
      </c>
      <c r="C4747" s="13" t="s">
        <v>64</v>
      </c>
      <c r="D4747" s="13">
        <v>2018</v>
      </c>
      <c r="E4747" s="13">
        <v>2018</v>
      </c>
      <c r="F4747" s="13" t="s">
        <v>324</v>
      </c>
      <c r="G4747" s="23"/>
      <c r="H4747" s="23"/>
      <c r="I4747" s="23"/>
      <c r="J4747" s="25"/>
      <c r="K4747" s="25"/>
      <c r="L4747" s="25">
        <v>0.50800000000000001</v>
      </c>
      <c r="M4747" s="25">
        <v>0.14929999999999999</v>
      </c>
    </row>
    <row r="4748" spans="1:13">
      <c r="A4748" s="82" t="s">
        <v>168</v>
      </c>
      <c r="B4748" s="13" t="s">
        <v>74</v>
      </c>
      <c r="C4748" s="13" t="s">
        <v>64</v>
      </c>
      <c r="D4748" s="13">
        <v>2018</v>
      </c>
      <c r="E4748" s="13">
        <v>2018</v>
      </c>
      <c r="F4748" s="13" t="s">
        <v>324</v>
      </c>
      <c r="G4748" s="23"/>
      <c r="H4748" s="23"/>
      <c r="I4748" s="23"/>
      <c r="J4748" s="25"/>
      <c r="K4748" s="25"/>
      <c r="L4748" s="25">
        <v>0.38500000000000001</v>
      </c>
      <c r="M4748" s="25">
        <v>5.4699999999999999E-2</v>
      </c>
    </row>
    <row r="4749" spans="1:13">
      <c r="A4749" s="82" t="s">
        <v>169</v>
      </c>
      <c r="B4749" s="13" t="s">
        <v>74</v>
      </c>
      <c r="C4749" s="13" t="s">
        <v>64</v>
      </c>
      <c r="D4749" s="13">
        <v>2018</v>
      </c>
      <c r="E4749" s="13">
        <v>2018</v>
      </c>
      <c r="F4749" s="13" t="s">
        <v>324</v>
      </c>
      <c r="G4749" s="23"/>
      <c r="H4749" s="23"/>
      <c r="I4749" s="23"/>
      <c r="J4749" s="25"/>
      <c r="K4749" s="25"/>
      <c r="L4749" s="25">
        <v>0.50800000000000001</v>
      </c>
      <c r="M4749" s="25">
        <v>0.14929999999999999</v>
      </c>
    </row>
    <row r="4750" spans="1:13">
      <c r="A4750" s="82" t="s">
        <v>170</v>
      </c>
      <c r="B4750" s="13" t="s">
        <v>75</v>
      </c>
      <c r="C4750" s="13" t="s">
        <v>64</v>
      </c>
      <c r="D4750" s="13">
        <v>2018</v>
      </c>
      <c r="E4750" s="13">
        <v>2018</v>
      </c>
      <c r="F4750" s="13" t="s">
        <v>324</v>
      </c>
      <c r="G4750" s="23"/>
      <c r="H4750" s="23"/>
      <c r="I4750" s="23"/>
      <c r="J4750" s="25"/>
      <c r="K4750" s="25"/>
      <c r="L4750" s="25">
        <v>0.50800000000000001</v>
      </c>
      <c r="M4750" s="25">
        <v>0.14929999999999999</v>
      </c>
    </row>
    <row r="4751" spans="1:13">
      <c r="A4751" s="48" t="s">
        <v>276</v>
      </c>
      <c r="B4751" s="13" t="s">
        <v>66</v>
      </c>
      <c r="C4751" s="13" t="s">
        <v>185</v>
      </c>
      <c r="D4751" s="13">
        <v>2018</v>
      </c>
      <c r="E4751" s="13">
        <v>2018</v>
      </c>
      <c r="F4751" s="13" t="s">
        <v>324</v>
      </c>
      <c r="G4751" s="23"/>
      <c r="H4751" s="23"/>
      <c r="I4751" s="23"/>
      <c r="J4751" s="25"/>
      <c r="K4751" s="25"/>
      <c r="L4751" s="25"/>
      <c r="M4751" s="25"/>
    </row>
    <row r="4752" spans="1:13">
      <c r="A4752" s="48" t="s">
        <v>171</v>
      </c>
      <c r="B4752" s="13" t="s">
        <v>66</v>
      </c>
      <c r="C4752" s="13" t="s">
        <v>185</v>
      </c>
      <c r="D4752" s="13">
        <v>2018</v>
      </c>
      <c r="E4752" s="13">
        <v>2018</v>
      </c>
      <c r="F4752" s="13" t="s">
        <v>324</v>
      </c>
      <c r="G4752" s="23"/>
      <c r="H4752" s="23"/>
      <c r="I4752" s="23"/>
      <c r="J4752" s="25"/>
      <c r="K4752" s="25"/>
      <c r="L4752" s="25">
        <v>0.54700000000000004</v>
      </c>
      <c r="M4752" s="25">
        <v>6.7900000000000002E-2</v>
      </c>
    </row>
    <row r="4753" spans="1:13">
      <c r="A4753" s="48" t="s">
        <v>172</v>
      </c>
      <c r="B4753" s="13" t="s">
        <v>74</v>
      </c>
      <c r="C4753" s="13" t="s">
        <v>185</v>
      </c>
      <c r="D4753" s="13">
        <v>2018</v>
      </c>
      <c r="E4753" s="13">
        <v>2018</v>
      </c>
      <c r="F4753" s="13" t="s">
        <v>324</v>
      </c>
      <c r="G4753" s="23"/>
      <c r="H4753" s="23"/>
      <c r="I4753" s="23"/>
      <c r="J4753" s="25"/>
      <c r="K4753" s="25"/>
      <c r="L4753" s="25">
        <v>0.68200000000000005</v>
      </c>
      <c r="M4753" s="25">
        <v>4.1200000000000001E-2</v>
      </c>
    </row>
    <row r="4754" spans="1:13">
      <c r="A4754" s="48" t="s">
        <v>173</v>
      </c>
      <c r="B4754" s="13" t="s">
        <v>75</v>
      </c>
      <c r="C4754" s="13" t="s">
        <v>185</v>
      </c>
      <c r="D4754" s="13">
        <v>2018</v>
      </c>
      <c r="E4754" s="13">
        <v>2018</v>
      </c>
      <c r="F4754" s="13" t="s">
        <v>324</v>
      </c>
      <c r="G4754" s="23"/>
      <c r="H4754" s="23"/>
      <c r="I4754" s="23"/>
      <c r="J4754" s="25"/>
      <c r="K4754" s="25"/>
      <c r="L4754" s="25">
        <v>0.46300000000000002</v>
      </c>
      <c r="M4754" s="25">
        <v>0.1318</v>
      </c>
    </row>
    <row r="4755" spans="1:13">
      <c r="A4755" s="48" t="s">
        <v>174</v>
      </c>
      <c r="B4755" s="13" t="s">
        <v>75</v>
      </c>
      <c r="C4755" s="13" t="s">
        <v>185</v>
      </c>
      <c r="D4755" s="13">
        <v>2018</v>
      </c>
      <c r="E4755" s="13">
        <v>2018</v>
      </c>
      <c r="F4755" s="13" t="s">
        <v>324</v>
      </c>
      <c r="G4755" s="23"/>
      <c r="H4755" s="23"/>
      <c r="I4755" s="23"/>
      <c r="J4755" s="25"/>
      <c r="K4755" s="25"/>
      <c r="L4755" s="25">
        <v>0.46300000000000002</v>
      </c>
      <c r="M4755" s="25">
        <v>0.1318</v>
      </c>
    </row>
    <row r="4756" spans="1:13">
      <c r="A4756" s="48" t="s">
        <v>175</v>
      </c>
      <c r="B4756" s="13" t="s">
        <v>75</v>
      </c>
      <c r="C4756" s="13" t="s">
        <v>185</v>
      </c>
      <c r="D4756" s="13">
        <v>2018</v>
      </c>
      <c r="E4756" s="13">
        <v>2018</v>
      </c>
      <c r="F4756" s="13" t="s">
        <v>324</v>
      </c>
      <c r="G4756" s="23"/>
      <c r="H4756" s="23"/>
      <c r="I4756" s="23"/>
      <c r="J4756" s="25"/>
      <c r="K4756" s="25"/>
      <c r="L4756" s="25">
        <v>0.46300000000000002</v>
      </c>
      <c r="M4756" s="25">
        <v>0.1318</v>
      </c>
    </row>
    <row r="4757" spans="1:13">
      <c r="A4757" s="48" t="s">
        <v>176</v>
      </c>
      <c r="B4757" s="13" t="s">
        <v>75</v>
      </c>
      <c r="C4757" s="13" t="s">
        <v>185</v>
      </c>
      <c r="D4757" s="13">
        <v>2018</v>
      </c>
      <c r="E4757" s="13">
        <v>2018</v>
      </c>
      <c r="F4757" s="13" t="s">
        <v>324</v>
      </c>
      <c r="G4757" s="23"/>
      <c r="H4757" s="23"/>
      <c r="I4757" s="23"/>
      <c r="J4757" s="25"/>
      <c r="K4757" s="25"/>
      <c r="L4757" s="25">
        <v>0.46300000000000002</v>
      </c>
      <c r="M4757" s="25">
        <v>0.1318</v>
      </c>
    </row>
    <row r="4758" spans="1:13">
      <c r="A4758" s="48" t="s">
        <v>177</v>
      </c>
      <c r="B4758" s="13" t="s">
        <v>75</v>
      </c>
      <c r="C4758" s="13" t="s">
        <v>185</v>
      </c>
      <c r="D4758" s="13">
        <v>2018</v>
      </c>
      <c r="E4758" s="13">
        <v>2018</v>
      </c>
      <c r="F4758" s="13" t="s">
        <v>324</v>
      </c>
      <c r="G4758" s="23"/>
      <c r="H4758" s="23"/>
      <c r="I4758" s="23"/>
      <c r="J4758" s="25"/>
      <c r="K4758" s="25"/>
      <c r="L4758" s="25">
        <v>0.46300000000000002</v>
      </c>
      <c r="M4758" s="25">
        <v>0.1318</v>
      </c>
    </row>
    <row r="4759" spans="1:13">
      <c r="A4759" s="48" t="s">
        <v>178</v>
      </c>
      <c r="B4759" s="13" t="s">
        <v>74</v>
      </c>
      <c r="C4759" s="13" t="s">
        <v>185</v>
      </c>
      <c r="D4759" s="13">
        <v>2018</v>
      </c>
      <c r="E4759" s="13">
        <v>2018</v>
      </c>
      <c r="F4759" s="13" t="s">
        <v>324</v>
      </c>
      <c r="G4759" s="23"/>
      <c r="H4759" s="23"/>
      <c r="I4759" s="23"/>
      <c r="J4759" s="25"/>
      <c r="K4759" s="25"/>
      <c r="L4759" s="25">
        <v>0.66700000000000004</v>
      </c>
      <c r="M4759" s="25">
        <v>2.0400000000000001E-2</v>
      </c>
    </row>
    <row r="4760" spans="1:13">
      <c r="A4760" s="48" t="s">
        <v>179</v>
      </c>
      <c r="B4760" s="13" t="s">
        <v>75</v>
      </c>
      <c r="C4760" s="13" t="s">
        <v>185</v>
      </c>
      <c r="D4760" s="13">
        <v>2018</v>
      </c>
      <c r="E4760" s="13">
        <v>2018</v>
      </c>
      <c r="F4760" s="13" t="s">
        <v>324</v>
      </c>
      <c r="G4760" s="23"/>
      <c r="H4760" s="23"/>
      <c r="I4760" s="23"/>
      <c r="J4760" s="25"/>
      <c r="K4760" s="25"/>
      <c r="L4760" s="25">
        <v>0.46300000000000002</v>
      </c>
      <c r="M4760" s="25">
        <v>0.1318</v>
      </c>
    </row>
    <row r="4761" spans="1:13">
      <c r="A4761" s="48" t="s">
        <v>180</v>
      </c>
      <c r="B4761" s="13" t="s">
        <v>75</v>
      </c>
      <c r="C4761" s="13" t="s">
        <v>185</v>
      </c>
      <c r="D4761" s="13">
        <v>2018</v>
      </c>
      <c r="E4761" s="13">
        <v>2018</v>
      </c>
      <c r="F4761" s="13" t="s">
        <v>324</v>
      </c>
      <c r="G4761" s="23"/>
      <c r="H4761" s="23"/>
      <c r="I4761" s="23"/>
      <c r="J4761" s="25"/>
      <c r="K4761" s="25"/>
      <c r="L4761" s="25">
        <v>0.46300000000000002</v>
      </c>
      <c r="M4761" s="25">
        <v>0.1318</v>
      </c>
    </row>
    <row r="4762" spans="1:13">
      <c r="A4762" s="82" t="s">
        <v>122</v>
      </c>
      <c r="B4762" s="13" t="s">
        <v>74</v>
      </c>
      <c r="C4762" s="13" t="s">
        <v>185</v>
      </c>
      <c r="D4762" s="13">
        <v>2018</v>
      </c>
      <c r="E4762" s="13">
        <v>2018</v>
      </c>
      <c r="F4762" s="13" t="s">
        <v>324</v>
      </c>
      <c r="G4762" s="23"/>
      <c r="H4762" s="23"/>
      <c r="I4762" s="23"/>
      <c r="J4762" s="25"/>
      <c r="K4762" s="25"/>
      <c r="L4762" s="25">
        <v>0.52900000000000003</v>
      </c>
      <c r="M4762" s="25">
        <v>4.3900000000000002E-2</v>
      </c>
    </row>
    <row r="4763" spans="1:13">
      <c r="A4763" s="82" t="s">
        <v>123</v>
      </c>
      <c r="B4763" s="13" t="s">
        <v>75</v>
      </c>
      <c r="C4763" s="13" t="s">
        <v>185</v>
      </c>
      <c r="D4763" s="13">
        <v>2018</v>
      </c>
      <c r="E4763" s="13">
        <v>2018</v>
      </c>
      <c r="F4763" s="13" t="s">
        <v>324</v>
      </c>
      <c r="G4763" s="23"/>
      <c r="H4763" s="23"/>
      <c r="I4763" s="23"/>
      <c r="J4763" s="25"/>
      <c r="K4763" s="25"/>
      <c r="L4763" s="25">
        <v>0.46300000000000002</v>
      </c>
      <c r="M4763" s="25">
        <v>0.1318</v>
      </c>
    </row>
    <row r="4764" spans="1:13">
      <c r="A4764" s="82" t="s">
        <v>124</v>
      </c>
      <c r="B4764" s="13" t="s">
        <v>75</v>
      </c>
      <c r="C4764" s="13" t="s">
        <v>185</v>
      </c>
      <c r="D4764" s="13">
        <v>2018</v>
      </c>
      <c r="E4764" s="13">
        <v>2018</v>
      </c>
      <c r="F4764" s="13" t="s">
        <v>324</v>
      </c>
      <c r="G4764" s="23"/>
      <c r="H4764" s="23"/>
      <c r="I4764" s="23"/>
      <c r="J4764" s="25"/>
      <c r="K4764" s="25"/>
      <c r="L4764" s="25">
        <v>0.46300000000000002</v>
      </c>
      <c r="M4764" s="25">
        <v>0.1318</v>
      </c>
    </row>
    <row r="4765" spans="1:13">
      <c r="A4765" s="82" t="s">
        <v>125</v>
      </c>
      <c r="B4765" s="13" t="s">
        <v>75</v>
      </c>
      <c r="C4765" s="13" t="s">
        <v>185</v>
      </c>
      <c r="D4765" s="13">
        <v>2018</v>
      </c>
      <c r="E4765" s="13">
        <v>2018</v>
      </c>
      <c r="F4765" s="13" t="s">
        <v>324</v>
      </c>
      <c r="G4765" s="23"/>
      <c r="H4765" s="23"/>
      <c r="I4765" s="23"/>
      <c r="J4765" s="25"/>
      <c r="K4765" s="25"/>
      <c r="L4765" s="25">
        <v>0.46300000000000002</v>
      </c>
      <c r="M4765" s="25">
        <v>0.1318</v>
      </c>
    </row>
    <row r="4766" spans="1:13">
      <c r="A4766" s="82" t="s">
        <v>126</v>
      </c>
      <c r="B4766" s="13" t="s">
        <v>75</v>
      </c>
      <c r="C4766" s="13" t="s">
        <v>185</v>
      </c>
      <c r="D4766" s="13">
        <v>2018</v>
      </c>
      <c r="E4766" s="13">
        <v>2018</v>
      </c>
      <c r="F4766" s="13" t="s">
        <v>324</v>
      </c>
      <c r="G4766" s="23"/>
      <c r="H4766" s="23"/>
      <c r="I4766" s="23"/>
      <c r="J4766" s="25"/>
      <c r="K4766" s="25"/>
      <c r="L4766" s="25">
        <v>0.46300000000000002</v>
      </c>
      <c r="M4766" s="25">
        <v>0.1318</v>
      </c>
    </row>
    <row r="4767" spans="1:13">
      <c r="A4767" s="82" t="s">
        <v>127</v>
      </c>
      <c r="B4767" s="13" t="s">
        <v>75</v>
      </c>
      <c r="C4767" s="13" t="s">
        <v>185</v>
      </c>
      <c r="D4767" s="13">
        <v>2018</v>
      </c>
      <c r="E4767" s="13">
        <v>2018</v>
      </c>
      <c r="F4767" s="13" t="s">
        <v>324</v>
      </c>
      <c r="G4767" s="23"/>
      <c r="H4767" s="23"/>
      <c r="I4767" s="23"/>
      <c r="J4767" s="25"/>
      <c r="K4767" s="25"/>
      <c r="L4767" s="25">
        <v>0.36399999999999999</v>
      </c>
      <c r="M4767" s="25">
        <v>2.0500000000000001E-2</v>
      </c>
    </row>
    <row r="4768" spans="1:13">
      <c r="A4768" s="82" t="s">
        <v>128</v>
      </c>
      <c r="B4768" s="13" t="s">
        <v>75</v>
      </c>
      <c r="C4768" s="13" t="s">
        <v>185</v>
      </c>
      <c r="D4768" s="13">
        <v>2018</v>
      </c>
      <c r="E4768" s="13">
        <v>2018</v>
      </c>
      <c r="F4768" s="13" t="s">
        <v>324</v>
      </c>
      <c r="G4768" s="23"/>
      <c r="H4768" s="23"/>
      <c r="I4768" s="23"/>
      <c r="J4768" s="25"/>
      <c r="K4768" s="25"/>
      <c r="L4768" s="25">
        <v>0.46300000000000002</v>
      </c>
      <c r="M4768" s="25">
        <v>0.1318</v>
      </c>
    </row>
    <row r="4769" spans="1:13">
      <c r="A4769" s="82" t="s">
        <v>129</v>
      </c>
      <c r="B4769" s="13" t="s">
        <v>75</v>
      </c>
      <c r="C4769" s="13" t="s">
        <v>185</v>
      </c>
      <c r="D4769" s="13">
        <v>2018</v>
      </c>
      <c r="E4769" s="13">
        <v>2018</v>
      </c>
      <c r="F4769" s="13" t="s">
        <v>324</v>
      </c>
      <c r="G4769" s="23"/>
      <c r="H4769" s="23"/>
      <c r="I4769" s="23"/>
      <c r="J4769" s="25"/>
      <c r="K4769" s="25"/>
      <c r="L4769" s="25">
        <v>0.46300000000000002</v>
      </c>
      <c r="M4769" s="25">
        <v>0.1318</v>
      </c>
    </row>
    <row r="4770" spans="1:13">
      <c r="A4770" s="82" t="s">
        <v>130</v>
      </c>
      <c r="B4770" s="13" t="s">
        <v>75</v>
      </c>
      <c r="C4770" s="13" t="s">
        <v>185</v>
      </c>
      <c r="D4770" s="13">
        <v>2018</v>
      </c>
      <c r="E4770" s="13">
        <v>2018</v>
      </c>
      <c r="F4770" s="13" t="s">
        <v>324</v>
      </c>
      <c r="G4770" s="23"/>
      <c r="H4770" s="23"/>
      <c r="I4770" s="23"/>
      <c r="J4770" s="25"/>
      <c r="K4770" s="25"/>
      <c r="L4770" s="25">
        <v>0.46300000000000002</v>
      </c>
      <c r="M4770" s="25">
        <v>0.1318</v>
      </c>
    </row>
    <row r="4771" spans="1:13">
      <c r="A4771" s="82" t="s">
        <v>131</v>
      </c>
      <c r="B4771" s="13" t="s">
        <v>76</v>
      </c>
      <c r="C4771" s="13" t="s">
        <v>185</v>
      </c>
      <c r="D4771" s="13">
        <v>2018</v>
      </c>
      <c r="E4771" s="13">
        <v>2018</v>
      </c>
      <c r="F4771" s="13" t="s">
        <v>324</v>
      </c>
      <c r="G4771" s="23"/>
      <c r="H4771" s="23"/>
      <c r="I4771" s="23"/>
      <c r="J4771" s="25"/>
      <c r="K4771" s="25"/>
      <c r="L4771" s="25">
        <v>0.61099999999999999</v>
      </c>
      <c r="M4771" s="25">
        <v>8.8200000000000001E-2</v>
      </c>
    </row>
    <row r="4772" spans="1:13">
      <c r="A4772" s="82" t="s">
        <v>132</v>
      </c>
      <c r="B4772" s="13" t="s">
        <v>75</v>
      </c>
      <c r="C4772" s="13" t="s">
        <v>185</v>
      </c>
      <c r="D4772" s="13">
        <v>2018</v>
      </c>
      <c r="E4772" s="13">
        <v>2018</v>
      </c>
      <c r="F4772" s="13" t="s">
        <v>324</v>
      </c>
      <c r="G4772" s="23"/>
      <c r="H4772" s="23"/>
      <c r="I4772" s="23"/>
      <c r="J4772" s="25"/>
      <c r="K4772" s="25"/>
      <c r="L4772" s="25">
        <v>0.46300000000000002</v>
      </c>
      <c r="M4772" s="25">
        <v>0.1318</v>
      </c>
    </row>
    <row r="4773" spans="1:13">
      <c r="A4773" s="82" t="s">
        <v>133</v>
      </c>
      <c r="B4773" s="13" t="s">
        <v>75</v>
      </c>
      <c r="C4773" s="13" t="s">
        <v>185</v>
      </c>
      <c r="D4773" s="13">
        <v>2018</v>
      </c>
      <c r="E4773" s="13">
        <v>2018</v>
      </c>
      <c r="F4773" s="13" t="s">
        <v>324</v>
      </c>
      <c r="G4773" s="23"/>
      <c r="H4773" s="23"/>
      <c r="I4773" s="23"/>
      <c r="J4773" s="25"/>
      <c r="K4773" s="25"/>
      <c r="L4773" s="25">
        <v>0.46300000000000002</v>
      </c>
      <c r="M4773" s="25">
        <v>0.1318</v>
      </c>
    </row>
    <row r="4774" spans="1:13">
      <c r="A4774" s="82" t="s">
        <v>134</v>
      </c>
      <c r="B4774" s="13" t="s">
        <v>75</v>
      </c>
      <c r="C4774" s="13" t="s">
        <v>185</v>
      </c>
      <c r="D4774" s="13">
        <v>2018</v>
      </c>
      <c r="E4774" s="13">
        <v>2018</v>
      </c>
      <c r="F4774" s="13" t="s">
        <v>324</v>
      </c>
      <c r="G4774" s="23"/>
      <c r="H4774" s="23"/>
      <c r="I4774" s="23"/>
      <c r="J4774" s="25"/>
      <c r="K4774" s="25"/>
      <c r="L4774" s="25">
        <v>0.46300000000000002</v>
      </c>
      <c r="M4774" s="25">
        <v>0.1318</v>
      </c>
    </row>
    <row r="4775" spans="1:13">
      <c r="A4775" s="82" t="s">
        <v>135</v>
      </c>
      <c r="B4775" s="13" t="s">
        <v>75</v>
      </c>
      <c r="C4775" s="13" t="s">
        <v>185</v>
      </c>
      <c r="D4775" s="13">
        <v>2018</v>
      </c>
      <c r="E4775" s="13">
        <v>2018</v>
      </c>
      <c r="F4775" s="13" t="s">
        <v>324</v>
      </c>
      <c r="G4775" s="23"/>
      <c r="H4775" s="23"/>
      <c r="I4775" s="23"/>
      <c r="J4775" s="25"/>
      <c r="K4775" s="25"/>
      <c r="L4775" s="25">
        <v>0.46300000000000002</v>
      </c>
      <c r="M4775" s="25">
        <v>0.1318</v>
      </c>
    </row>
    <row r="4776" spans="1:13">
      <c r="A4776" s="82" t="s">
        <v>136</v>
      </c>
      <c r="B4776" s="13" t="s">
        <v>75</v>
      </c>
      <c r="C4776" s="13" t="s">
        <v>185</v>
      </c>
      <c r="D4776" s="13">
        <v>2018</v>
      </c>
      <c r="E4776" s="13">
        <v>2018</v>
      </c>
      <c r="F4776" s="13" t="s">
        <v>324</v>
      </c>
      <c r="G4776" s="23"/>
      <c r="H4776" s="23"/>
      <c r="I4776" s="23"/>
      <c r="J4776" s="25"/>
      <c r="K4776" s="25"/>
      <c r="L4776" s="25">
        <v>0.66700000000000004</v>
      </c>
      <c r="M4776" s="25">
        <v>2.6100000000000002E-2</v>
      </c>
    </row>
    <row r="4777" spans="1:13">
      <c r="A4777" s="82" t="s">
        <v>137</v>
      </c>
      <c r="B4777" s="13" t="s">
        <v>75</v>
      </c>
      <c r="C4777" s="13" t="s">
        <v>185</v>
      </c>
      <c r="D4777" s="13">
        <v>2018</v>
      </c>
      <c r="E4777" s="13">
        <v>2018</v>
      </c>
      <c r="F4777" s="13" t="s">
        <v>324</v>
      </c>
      <c r="G4777" s="23"/>
      <c r="H4777" s="23"/>
      <c r="I4777" s="23"/>
      <c r="J4777" s="25"/>
      <c r="K4777" s="25"/>
      <c r="L4777" s="25">
        <v>0.46300000000000002</v>
      </c>
      <c r="M4777" s="25">
        <v>0.1318</v>
      </c>
    </row>
    <row r="4778" spans="1:13">
      <c r="A4778" s="82" t="s">
        <v>138</v>
      </c>
      <c r="B4778" s="13" t="s">
        <v>75</v>
      </c>
      <c r="C4778" s="13" t="s">
        <v>185</v>
      </c>
      <c r="D4778" s="13">
        <v>2018</v>
      </c>
      <c r="E4778" s="13">
        <v>2018</v>
      </c>
      <c r="F4778" s="13" t="s">
        <v>324</v>
      </c>
      <c r="G4778" s="23"/>
      <c r="H4778" s="23"/>
      <c r="I4778" s="23"/>
      <c r="J4778" s="25"/>
      <c r="K4778" s="25"/>
      <c r="L4778" s="25">
        <v>0.46300000000000002</v>
      </c>
      <c r="M4778" s="25">
        <v>0.1318</v>
      </c>
    </row>
    <row r="4779" spans="1:13">
      <c r="A4779" s="82" t="s">
        <v>139</v>
      </c>
      <c r="B4779" s="13" t="s">
        <v>75</v>
      </c>
      <c r="C4779" s="13" t="s">
        <v>185</v>
      </c>
      <c r="D4779" s="13">
        <v>2018</v>
      </c>
      <c r="E4779" s="13">
        <v>2018</v>
      </c>
      <c r="F4779" s="13" t="s">
        <v>324</v>
      </c>
      <c r="G4779" s="23"/>
      <c r="H4779" s="23"/>
      <c r="I4779" s="23"/>
      <c r="J4779" s="25"/>
      <c r="K4779" s="25"/>
      <c r="L4779" s="25">
        <v>0.25</v>
      </c>
      <c r="M4779" s="25">
        <v>6.8500000000000005E-2</v>
      </c>
    </row>
    <row r="4780" spans="1:13">
      <c r="A4780" s="82" t="s">
        <v>140</v>
      </c>
      <c r="B4780" s="13" t="s">
        <v>75</v>
      </c>
      <c r="C4780" s="13" t="s">
        <v>185</v>
      </c>
      <c r="D4780" s="13">
        <v>2018</v>
      </c>
      <c r="E4780" s="13">
        <v>2018</v>
      </c>
      <c r="F4780" s="13" t="s">
        <v>324</v>
      </c>
      <c r="G4780" s="23"/>
      <c r="H4780" s="23"/>
      <c r="I4780" s="23"/>
      <c r="J4780" s="25"/>
      <c r="K4780" s="25"/>
      <c r="L4780" s="25">
        <v>0.46300000000000002</v>
      </c>
      <c r="M4780" s="25">
        <v>0.1318</v>
      </c>
    </row>
    <row r="4781" spans="1:13">
      <c r="A4781" s="82" t="s">
        <v>141</v>
      </c>
      <c r="B4781" s="13" t="s">
        <v>75</v>
      </c>
      <c r="C4781" s="13" t="s">
        <v>185</v>
      </c>
      <c r="D4781" s="13">
        <v>2018</v>
      </c>
      <c r="E4781" s="13">
        <v>2018</v>
      </c>
      <c r="F4781" s="13" t="s">
        <v>324</v>
      </c>
      <c r="G4781" s="23"/>
      <c r="H4781" s="23"/>
      <c r="I4781" s="23"/>
      <c r="J4781" s="25"/>
      <c r="K4781" s="25"/>
      <c r="L4781" s="25">
        <v>0.46300000000000002</v>
      </c>
      <c r="M4781" s="25">
        <v>0.1318</v>
      </c>
    </row>
    <row r="4782" spans="1:13">
      <c r="A4782" s="82" t="s">
        <v>142</v>
      </c>
      <c r="B4782" s="13" t="s">
        <v>74</v>
      </c>
      <c r="C4782" s="13" t="s">
        <v>185</v>
      </c>
      <c r="D4782" s="13">
        <v>2018</v>
      </c>
      <c r="E4782" s="13">
        <v>2018</v>
      </c>
      <c r="F4782" s="13" t="s">
        <v>324</v>
      </c>
      <c r="G4782" s="23"/>
      <c r="H4782" s="23"/>
      <c r="I4782" s="23"/>
      <c r="J4782" s="25"/>
      <c r="K4782" s="25"/>
      <c r="L4782" s="25">
        <v>0.56799999999999995</v>
      </c>
      <c r="M4782" s="25">
        <v>7.6600000000000001E-2</v>
      </c>
    </row>
    <row r="4783" spans="1:13">
      <c r="A4783" s="82" t="s">
        <v>143</v>
      </c>
      <c r="B4783" s="13" t="s">
        <v>74</v>
      </c>
      <c r="C4783" s="13" t="s">
        <v>185</v>
      </c>
      <c r="D4783" s="13">
        <v>2018</v>
      </c>
      <c r="E4783" s="13">
        <v>2018</v>
      </c>
      <c r="F4783" s="13" t="s">
        <v>324</v>
      </c>
      <c r="G4783" s="23"/>
      <c r="H4783" s="23"/>
      <c r="I4783" s="23"/>
      <c r="J4783" s="25"/>
      <c r="K4783" s="25"/>
      <c r="L4783" s="25">
        <v>0.46300000000000002</v>
      </c>
      <c r="M4783" s="25">
        <v>0.1318</v>
      </c>
    </row>
    <row r="4784" spans="1:13">
      <c r="A4784" s="82" t="s">
        <v>144</v>
      </c>
      <c r="B4784" s="13" t="s">
        <v>75</v>
      </c>
      <c r="C4784" s="13" t="s">
        <v>185</v>
      </c>
      <c r="D4784" s="13">
        <v>2018</v>
      </c>
      <c r="E4784" s="13">
        <v>2018</v>
      </c>
      <c r="F4784" s="13" t="s">
        <v>324</v>
      </c>
      <c r="G4784" s="23"/>
      <c r="H4784" s="23"/>
      <c r="I4784" s="23"/>
      <c r="J4784" s="25"/>
      <c r="K4784" s="25"/>
      <c r="L4784" s="25">
        <v>0.46300000000000002</v>
      </c>
      <c r="M4784" s="25">
        <v>0.1318</v>
      </c>
    </row>
    <row r="4785" spans="1:13">
      <c r="A4785" s="82" t="s">
        <v>145</v>
      </c>
      <c r="B4785" s="13" t="s">
        <v>75</v>
      </c>
      <c r="C4785" s="13" t="s">
        <v>185</v>
      </c>
      <c r="D4785" s="13">
        <v>2018</v>
      </c>
      <c r="E4785" s="13">
        <v>2018</v>
      </c>
      <c r="F4785" s="13" t="s">
        <v>324</v>
      </c>
      <c r="G4785" s="23"/>
      <c r="H4785" s="23"/>
      <c r="I4785" s="23"/>
      <c r="J4785" s="25"/>
      <c r="K4785" s="25"/>
      <c r="L4785" s="25">
        <v>0.59399999999999997</v>
      </c>
      <c r="M4785" s="25">
        <v>4.0899999999999999E-2</v>
      </c>
    </row>
    <row r="4786" spans="1:13">
      <c r="A4786" s="82" t="s">
        <v>146</v>
      </c>
      <c r="B4786" s="13" t="s">
        <v>74</v>
      </c>
      <c r="C4786" s="13" t="s">
        <v>185</v>
      </c>
      <c r="D4786" s="13">
        <v>2018</v>
      </c>
      <c r="E4786" s="13">
        <v>2018</v>
      </c>
      <c r="F4786" s="13" t="s">
        <v>324</v>
      </c>
      <c r="G4786" s="23"/>
      <c r="H4786" s="23"/>
      <c r="I4786" s="23"/>
      <c r="J4786" s="25"/>
      <c r="K4786" s="25"/>
      <c r="L4786" s="25">
        <v>0.58299999999999996</v>
      </c>
      <c r="M4786" s="25">
        <v>6.1400000000000003E-2</v>
      </c>
    </row>
    <row r="4787" spans="1:13">
      <c r="A4787" s="82" t="s">
        <v>147</v>
      </c>
      <c r="B4787" s="13" t="s">
        <v>75</v>
      </c>
      <c r="C4787" s="13" t="s">
        <v>185</v>
      </c>
      <c r="D4787" s="13">
        <v>2018</v>
      </c>
      <c r="E4787" s="13">
        <v>2018</v>
      </c>
      <c r="F4787" s="13" t="s">
        <v>324</v>
      </c>
      <c r="G4787" s="23"/>
      <c r="H4787" s="23"/>
      <c r="I4787" s="23"/>
      <c r="J4787" s="25"/>
      <c r="K4787" s="25"/>
      <c r="L4787" s="25">
        <v>0.46300000000000002</v>
      </c>
      <c r="M4787" s="25">
        <v>0.1318</v>
      </c>
    </row>
    <row r="4788" spans="1:13">
      <c r="A4788" s="82" t="s">
        <v>148</v>
      </c>
      <c r="B4788" s="13" t="s">
        <v>75</v>
      </c>
      <c r="C4788" s="13" t="s">
        <v>185</v>
      </c>
      <c r="D4788" s="13">
        <v>2018</v>
      </c>
      <c r="E4788" s="13">
        <v>2018</v>
      </c>
      <c r="F4788" s="13" t="s">
        <v>324</v>
      </c>
      <c r="G4788" s="23"/>
      <c r="H4788" s="23"/>
      <c r="I4788" s="23"/>
      <c r="J4788" s="25"/>
      <c r="K4788" s="25"/>
      <c r="L4788" s="25">
        <v>0.45</v>
      </c>
      <c r="M4788" s="25">
        <v>6.0699999999999997E-2</v>
      </c>
    </row>
    <row r="4789" spans="1:13">
      <c r="A4789" s="82" t="s">
        <v>149</v>
      </c>
      <c r="B4789" s="13" t="s">
        <v>74</v>
      </c>
      <c r="C4789" s="13" t="s">
        <v>185</v>
      </c>
      <c r="D4789" s="13">
        <v>2018</v>
      </c>
      <c r="E4789" s="13">
        <v>2018</v>
      </c>
      <c r="F4789" s="13" t="s">
        <v>324</v>
      </c>
      <c r="G4789" s="23"/>
      <c r="H4789" s="23"/>
      <c r="I4789" s="23"/>
      <c r="J4789" s="25"/>
      <c r="K4789" s="25"/>
      <c r="L4789" s="25">
        <v>0.60699999999999998</v>
      </c>
      <c r="M4789" s="25">
        <v>3.3300000000000003E-2</v>
      </c>
    </row>
    <row r="4790" spans="1:13">
      <c r="A4790" s="82" t="s">
        <v>150</v>
      </c>
      <c r="B4790" s="13" t="s">
        <v>74</v>
      </c>
      <c r="C4790" s="13" t="s">
        <v>185</v>
      </c>
      <c r="D4790" s="13">
        <v>2018</v>
      </c>
      <c r="E4790" s="13">
        <v>2018</v>
      </c>
      <c r="F4790" s="13" t="s">
        <v>324</v>
      </c>
      <c r="G4790" s="23"/>
      <c r="H4790" s="23"/>
      <c r="I4790" s="23"/>
      <c r="J4790" s="25"/>
      <c r="K4790" s="25"/>
      <c r="L4790" s="25">
        <v>0.45500000000000002</v>
      </c>
      <c r="M4790" s="25">
        <v>7.8600000000000003E-2</v>
      </c>
    </row>
    <row r="4791" spans="1:13">
      <c r="A4791" s="82" t="s">
        <v>151</v>
      </c>
      <c r="B4791" s="13" t="s">
        <v>75</v>
      </c>
      <c r="C4791" s="13" t="s">
        <v>185</v>
      </c>
      <c r="D4791" s="13">
        <v>2018</v>
      </c>
      <c r="E4791" s="13">
        <v>2018</v>
      </c>
      <c r="F4791" s="13" t="s">
        <v>324</v>
      </c>
      <c r="G4791" s="23"/>
      <c r="H4791" s="23"/>
      <c r="I4791" s="23"/>
      <c r="J4791" s="25"/>
      <c r="K4791" s="25"/>
      <c r="L4791" s="25">
        <v>0.35699999999999998</v>
      </c>
      <c r="M4791" s="25">
        <v>3.0300000000000001E-2</v>
      </c>
    </row>
    <row r="4792" spans="1:13">
      <c r="A4792" s="82" t="s">
        <v>152</v>
      </c>
      <c r="B4792" s="13" t="s">
        <v>74</v>
      </c>
      <c r="C4792" s="13" t="s">
        <v>185</v>
      </c>
      <c r="D4792" s="13">
        <v>2018</v>
      </c>
      <c r="E4792" s="13">
        <v>2018</v>
      </c>
      <c r="F4792" s="13" t="s">
        <v>324</v>
      </c>
      <c r="G4792" s="23"/>
      <c r="H4792" s="23"/>
      <c r="I4792" s="23"/>
      <c r="J4792" s="25"/>
      <c r="K4792" s="25"/>
      <c r="L4792" s="25">
        <v>0.46300000000000002</v>
      </c>
      <c r="M4792" s="25">
        <v>0.1318</v>
      </c>
    </row>
    <row r="4793" spans="1:13">
      <c r="A4793" s="82" t="s">
        <v>153</v>
      </c>
      <c r="B4793" s="13" t="s">
        <v>74</v>
      </c>
      <c r="C4793" s="13" t="s">
        <v>185</v>
      </c>
      <c r="D4793" s="13">
        <v>2018</v>
      </c>
      <c r="E4793" s="13">
        <v>2018</v>
      </c>
      <c r="F4793" s="13" t="s">
        <v>324</v>
      </c>
      <c r="G4793" s="23"/>
      <c r="H4793" s="23"/>
      <c r="I4793" s="23"/>
      <c r="J4793" s="25"/>
      <c r="K4793" s="25"/>
      <c r="L4793" s="25">
        <v>0.46300000000000002</v>
      </c>
      <c r="M4793" s="25">
        <v>0.1318</v>
      </c>
    </row>
    <row r="4794" spans="1:13">
      <c r="A4794" s="82" t="s">
        <v>154</v>
      </c>
      <c r="B4794" s="13" t="s">
        <v>74</v>
      </c>
      <c r="C4794" s="13" t="s">
        <v>185</v>
      </c>
      <c r="D4794" s="13">
        <v>2018</v>
      </c>
      <c r="E4794" s="13">
        <v>2018</v>
      </c>
      <c r="F4794" s="13" t="s">
        <v>324</v>
      </c>
      <c r="G4794" s="23"/>
      <c r="H4794" s="23"/>
      <c r="I4794" s="23"/>
      <c r="J4794" s="25"/>
      <c r="K4794" s="25"/>
      <c r="L4794" s="25">
        <v>0.46300000000000002</v>
      </c>
      <c r="M4794" s="25">
        <v>0.1318</v>
      </c>
    </row>
    <row r="4795" spans="1:13">
      <c r="A4795" s="82" t="s">
        <v>155</v>
      </c>
      <c r="B4795" s="13" t="s">
        <v>74</v>
      </c>
      <c r="C4795" s="13" t="s">
        <v>185</v>
      </c>
      <c r="D4795" s="13">
        <v>2018</v>
      </c>
      <c r="E4795" s="13">
        <v>2018</v>
      </c>
      <c r="F4795" s="13" t="s">
        <v>324</v>
      </c>
      <c r="G4795" s="23"/>
      <c r="H4795" s="23"/>
      <c r="I4795" s="23"/>
      <c r="J4795" s="25"/>
      <c r="K4795" s="25"/>
      <c r="L4795" s="25">
        <v>0.84599999999999997</v>
      </c>
      <c r="M4795" s="25">
        <v>6.2700000000000006E-2</v>
      </c>
    </row>
    <row r="4796" spans="1:13">
      <c r="A4796" s="82" t="s">
        <v>156</v>
      </c>
      <c r="B4796" s="13" t="s">
        <v>74</v>
      </c>
      <c r="C4796" s="13" t="s">
        <v>185</v>
      </c>
      <c r="D4796" s="13">
        <v>2018</v>
      </c>
      <c r="E4796" s="13">
        <v>2018</v>
      </c>
      <c r="F4796" s="13" t="s">
        <v>324</v>
      </c>
      <c r="G4796" s="23"/>
      <c r="H4796" s="23"/>
      <c r="I4796" s="23"/>
      <c r="J4796" s="25"/>
      <c r="K4796" s="25"/>
      <c r="L4796" s="25">
        <v>0.46300000000000002</v>
      </c>
      <c r="M4796" s="25">
        <v>0.1318</v>
      </c>
    </row>
    <row r="4797" spans="1:13">
      <c r="A4797" s="82" t="s">
        <v>157</v>
      </c>
      <c r="B4797" s="13" t="s">
        <v>75</v>
      </c>
      <c r="C4797" s="13" t="s">
        <v>185</v>
      </c>
      <c r="D4797" s="13">
        <v>2018</v>
      </c>
      <c r="E4797" s="13">
        <v>2018</v>
      </c>
      <c r="F4797" s="13" t="s">
        <v>324</v>
      </c>
      <c r="G4797" s="23"/>
      <c r="H4797" s="23"/>
      <c r="I4797" s="23"/>
      <c r="J4797" s="25"/>
      <c r="K4797" s="25"/>
      <c r="L4797" s="25">
        <v>0.46300000000000002</v>
      </c>
      <c r="M4797" s="25">
        <v>0.1318</v>
      </c>
    </row>
    <row r="4798" spans="1:13">
      <c r="A4798" s="82" t="s">
        <v>158</v>
      </c>
      <c r="B4798" s="13" t="s">
        <v>75</v>
      </c>
      <c r="C4798" s="13" t="s">
        <v>185</v>
      </c>
      <c r="D4798" s="13">
        <v>2018</v>
      </c>
      <c r="E4798" s="13">
        <v>2018</v>
      </c>
      <c r="F4798" s="13" t="s">
        <v>324</v>
      </c>
      <c r="G4798" s="23"/>
      <c r="H4798" s="23"/>
      <c r="I4798" s="23"/>
      <c r="J4798" s="25"/>
      <c r="K4798" s="25"/>
      <c r="L4798" s="25">
        <v>0.46300000000000002</v>
      </c>
      <c r="M4798" s="25">
        <v>0.1318</v>
      </c>
    </row>
    <row r="4799" spans="1:13">
      <c r="A4799" s="82" t="s">
        <v>159</v>
      </c>
      <c r="B4799" s="13" t="s">
        <v>75</v>
      </c>
      <c r="C4799" s="13" t="s">
        <v>185</v>
      </c>
      <c r="D4799" s="13">
        <v>2018</v>
      </c>
      <c r="E4799" s="13">
        <v>2018</v>
      </c>
      <c r="F4799" s="13" t="s">
        <v>324</v>
      </c>
      <c r="G4799" s="23"/>
      <c r="H4799" s="23"/>
      <c r="I4799" s="23"/>
      <c r="J4799" s="25"/>
      <c r="K4799" s="25"/>
      <c r="L4799" s="25">
        <v>0.46300000000000002</v>
      </c>
      <c r="M4799" s="25">
        <v>0.1318</v>
      </c>
    </row>
    <row r="4800" spans="1:13">
      <c r="A4800" s="82" t="s">
        <v>160</v>
      </c>
      <c r="B4800" s="13" t="s">
        <v>74</v>
      </c>
      <c r="C4800" s="13" t="s">
        <v>185</v>
      </c>
      <c r="D4800" s="13">
        <v>2018</v>
      </c>
      <c r="E4800" s="13">
        <v>2018</v>
      </c>
      <c r="F4800" s="13" t="s">
        <v>324</v>
      </c>
      <c r="G4800" s="23"/>
      <c r="H4800" s="23"/>
      <c r="I4800" s="23"/>
      <c r="J4800" s="25"/>
      <c r="K4800" s="25"/>
      <c r="L4800" s="25">
        <v>0.33300000000000002</v>
      </c>
      <c r="M4800" s="25">
        <v>2.93E-2</v>
      </c>
    </row>
    <row r="4801" spans="1:13">
      <c r="A4801" s="82" t="s">
        <v>161</v>
      </c>
      <c r="B4801" s="13" t="s">
        <v>74</v>
      </c>
      <c r="C4801" s="13" t="s">
        <v>185</v>
      </c>
      <c r="D4801" s="13">
        <v>2018</v>
      </c>
      <c r="E4801" s="13">
        <v>2018</v>
      </c>
      <c r="F4801" s="13" t="s">
        <v>324</v>
      </c>
      <c r="G4801" s="23"/>
      <c r="H4801" s="23"/>
      <c r="I4801" s="23"/>
      <c r="J4801" s="25"/>
      <c r="K4801" s="25"/>
      <c r="L4801" s="25">
        <v>0.46300000000000002</v>
      </c>
      <c r="M4801" s="25">
        <v>0.1318</v>
      </c>
    </row>
    <row r="4802" spans="1:13">
      <c r="A4802" s="82" t="s">
        <v>162</v>
      </c>
      <c r="B4802" s="13" t="s">
        <v>75</v>
      </c>
      <c r="C4802" s="13" t="s">
        <v>185</v>
      </c>
      <c r="D4802" s="13">
        <v>2018</v>
      </c>
      <c r="E4802" s="13">
        <v>2018</v>
      </c>
      <c r="F4802" s="13" t="s">
        <v>324</v>
      </c>
      <c r="G4802" s="23"/>
      <c r="H4802" s="23"/>
      <c r="I4802" s="23"/>
      <c r="J4802" s="25"/>
      <c r="K4802" s="25"/>
      <c r="L4802" s="25">
        <v>0.42899999999999999</v>
      </c>
      <c r="M4802" s="25">
        <v>4.6600000000000003E-2</v>
      </c>
    </row>
    <row r="4803" spans="1:13">
      <c r="A4803" s="82" t="s">
        <v>163</v>
      </c>
      <c r="B4803" s="13" t="s">
        <v>75</v>
      </c>
      <c r="C4803" s="13" t="s">
        <v>185</v>
      </c>
      <c r="D4803" s="13">
        <v>2018</v>
      </c>
      <c r="E4803" s="13">
        <v>2018</v>
      </c>
      <c r="F4803" s="13" t="s">
        <v>324</v>
      </c>
      <c r="G4803" s="23"/>
      <c r="H4803" s="23"/>
      <c r="I4803" s="23"/>
      <c r="J4803" s="25"/>
      <c r="K4803" s="25"/>
      <c r="L4803" s="25">
        <v>0.46300000000000002</v>
      </c>
      <c r="M4803" s="25">
        <v>0.1318</v>
      </c>
    </row>
    <row r="4804" spans="1:13">
      <c r="A4804" s="82" t="s">
        <v>164</v>
      </c>
      <c r="B4804" s="13" t="s">
        <v>75</v>
      </c>
      <c r="C4804" s="13" t="s">
        <v>185</v>
      </c>
      <c r="D4804" s="13">
        <v>2018</v>
      </c>
      <c r="E4804" s="13">
        <v>2018</v>
      </c>
      <c r="F4804" s="13" t="s">
        <v>324</v>
      </c>
      <c r="G4804" s="23"/>
      <c r="H4804" s="23"/>
      <c r="I4804" s="23"/>
      <c r="J4804" s="25"/>
      <c r="K4804" s="25"/>
      <c r="L4804" s="25">
        <v>0.46300000000000002</v>
      </c>
      <c r="M4804" s="25">
        <v>0.1318</v>
      </c>
    </row>
    <row r="4805" spans="1:13">
      <c r="A4805" s="82" t="s">
        <v>165</v>
      </c>
      <c r="B4805" s="13" t="s">
        <v>75</v>
      </c>
      <c r="C4805" s="13" t="s">
        <v>185</v>
      </c>
      <c r="D4805" s="13">
        <v>2018</v>
      </c>
      <c r="E4805" s="13">
        <v>2018</v>
      </c>
      <c r="F4805" s="13" t="s">
        <v>324</v>
      </c>
      <c r="G4805" s="23"/>
      <c r="H4805" s="23"/>
      <c r="I4805" s="23"/>
      <c r="J4805" s="25"/>
      <c r="K4805" s="25"/>
      <c r="L4805" s="25">
        <v>0.46300000000000002</v>
      </c>
      <c r="M4805" s="25">
        <v>0.1318</v>
      </c>
    </row>
    <row r="4806" spans="1:13">
      <c r="A4806" s="82" t="s">
        <v>166</v>
      </c>
      <c r="B4806" s="13" t="s">
        <v>74</v>
      </c>
      <c r="C4806" s="13" t="s">
        <v>185</v>
      </c>
      <c r="D4806" s="13">
        <v>2018</v>
      </c>
      <c r="E4806" s="13">
        <v>2018</v>
      </c>
      <c r="F4806" s="13" t="s">
        <v>324</v>
      </c>
      <c r="G4806" s="23"/>
      <c r="H4806" s="23"/>
      <c r="I4806" s="23"/>
      <c r="J4806" s="25"/>
      <c r="K4806" s="25"/>
      <c r="L4806" s="25">
        <v>0.35699999999999998</v>
      </c>
      <c r="M4806" s="25">
        <v>5.3999999999999999E-2</v>
      </c>
    </row>
    <row r="4807" spans="1:13">
      <c r="A4807" s="82" t="s">
        <v>167</v>
      </c>
      <c r="B4807" s="13" t="s">
        <v>75</v>
      </c>
      <c r="C4807" s="13" t="s">
        <v>185</v>
      </c>
      <c r="D4807" s="13">
        <v>2018</v>
      </c>
      <c r="E4807" s="13">
        <v>2018</v>
      </c>
      <c r="F4807" s="13" t="s">
        <v>324</v>
      </c>
      <c r="G4807" s="23"/>
      <c r="H4807" s="23"/>
      <c r="I4807" s="23"/>
      <c r="J4807" s="25"/>
      <c r="K4807" s="25"/>
      <c r="L4807" s="25">
        <v>0.46300000000000002</v>
      </c>
      <c r="M4807" s="25">
        <v>0.1318</v>
      </c>
    </row>
    <row r="4808" spans="1:13">
      <c r="A4808" s="82" t="s">
        <v>168</v>
      </c>
      <c r="B4808" s="13" t="s">
        <v>74</v>
      </c>
      <c r="C4808" s="13" t="s">
        <v>185</v>
      </c>
      <c r="D4808" s="13">
        <v>2018</v>
      </c>
      <c r="E4808" s="13">
        <v>2018</v>
      </c>
      <c r="F4808" s="13" t="s">
        <v>324</v>
      </c>
      <c r="G4808" s="23"/>
      <c r="H4808" s="23"/>
      <c r="I4808" s="23"/>
      <c r="J4808" s="25"/>
      <c r="K4808" s="25"/>
      <c r="L4808" s="25">
        <v>0.4</v>
      </c>
      <c r="M4808" s="25">
        <v>5.3400000000000003E-2</v>
      </c>
    </row>
    <row r="4809" spans="1:13">
      <c r="A4809" s="82" t="s">
        <v>169</v>
      </c>
      <c r="B4809" s="13" t="s">
        <v>74</v>
      </c>
      <c r="C4809" s="13" t="s">
        <v>185</v>
      </c>
      <c r="D4809" s="13">
        <v>2018</v>
      </c>
      <c r="E4809" s="13">
        <v>2018</v>
      </c>
      <c r="F4809" s="13" t="s">
        <v>324</v>
      </c>
      <c r="G4809" s="23"/>
      <c r="H4809" s="23"/>
      <c r="I4809" s="23"/>
      <c r="J4809" s="25"/>
      <c r="K4809" s="25"/>
      <c r="L4809" s="25">
        <v>0.46300000000000002</v>
      </c>
      <c r="M4809" s="25">
        <v>0.1318</v>
      </c>
    </row>
    <row r="4810" spans="1:13">
      <c r="A4810" s="82" t="s">
        <v>170</v>
      </c>
      <c r="B4810" s="13" t="s">
        <v>75</v>
      </c>
      <c r="C4810" s="13" t="s">
        <v>185</v>
      </c>
      <c r="D4810" s="13">
        <v>2018</v>
      </c>
      <c r="E4810" s="13">
        <v>2018</v>
      </c>
      <c r="F4810" s="13" t="s">
        <v>324</v>
      </c>
      <c r="G4810" s="23"/>
      <c r="H4810" s="23"/>
      <c r="I4810" s="23"/>
      <c r="J4810" s="25"/>
      <c r="K4810" s="25"/>
      <c r="L4810" s="25">
        <v>0.46300000000000002</v>
      </c>
      <c r="M4810" s="25">
        <v>0.1318</v>
      </c>
    </row>
    <row r="4811" spans="1:13">
      <c r="A4811" s="48" t="s">
        <v>276</v>
      </c>
      <c r="B4811" s="13" t="s">
        <v>66</v>
      </c>
      <c r="C4811" s="13" t="s">
        <v>186</v>
      </c>
      <c r="D4811" s="13">
        <v>2018</v>
      </c>
      <c r="E4811" s="13">
        <v>2018</v>
      </c>
      <c r="F4811" s="13" t="s">
        <v>324</v>
      </c>
      <c r="G4811" s="23"/>
      <c r="H4811" s="23"/>
      <c r="I4811" s="23"/>
      <c r="J4811" s="25"/>
      <c r="K4811" s="25"/>
      <c r="L4811" s="25"/>
      <c r="M4811" s="25"/>
    </row>
    <row r="4812" spans="1:13">
      <c r="A4812" s="48" t="s">
        <v>171</v>
      </c>
      <c r="B4812" s="13" t="s">
        <v>66</v>
      </c>
      <c r="C4812" s="13" t="s">
        <v>186</v>
      </c>
      <c r="D4812" s="13">
        <v>2018</v>
      </c>
      <c r="E4812" s="13">
        <v>2018</v>
      </c>
      <c r="F4812" s="13" t="s">
        <v>324</v>
      </c>
      <c r="G4812" s="23"/>
      <c r="H4812" s="23"/>
      <c r="I4812" s="23"/>
      <c r="J4812" s="25"/>
      <c r="K4812" s="25"/>
      <c r="L4812" s="25">
        <v>0.52</v>
      </c>
      <c r="M4812" s="25">
        <v>6.6500000000000004E-2</v>
      </c>
    </row>
    <row r="4813" spans="1:13">
      <c r="A4813" s="48" t="s">
        <v>172</v>
      </c>
      <c r="B4813" s="13" t="s">
        <v>74</v>
      </c>
      <c r="C4813" s="13" t="s">
        <v>186</v>
      </c>
      <c r="D4813" s="13">
        <v>2018</v>
      </c>
      <c r="E4813" s="13">
        <v>2018</v>
      </c>
      <c r="F4813" s="13" t="s">
        <v>324</v>
      </c>
      <c r="G4813" s="23"/>
      <c r="H4813" s="23"/>
      <c r="I4813" s="23"/>
      <c r="J4813" s="25"/>
      <c r="K4813" s="25"/>
      <c r="L4813" s="25">
        <v>0.6</v>
      </c>
      <c r="M4813" s="25">
        <v>3.7900000000000003E-2</v>
      </c>
    </row>
    <row r="4814" spans="1:13">
      <c r="A4814" s="48" t="s">
        <v>173</v>
      </c>
      <c r="B4814" s="13" t="s">
        <v>75</v>
      </c>
      <c r="C4814" s="13" t="s">
        <v>186</v>
      </c>
      <c r="D4814" s="13">
        <v>2018</v>
      </c>
      <c r="E4814" s="13">
        <v>2018</v>
      </c>
      <c r="F4814" s="13" t="s">
        <v>324</v>
      </c>
      <c r="G4814" s="23"/>
      <c r="H4814" s="23"/>
      <c r="I4814" s="23"/>
      <c r="J4814" s="25"/>
      <c r="K4814" s="25"/>
      <c r="L4814" s="25">
        <v>0.44900000000000001</v>
      </c>
      <c r="M4814" s="25">
        <v>0.15290000000000001</v>
      </c>
    </row>
    <row r="4815" spans="1:13">
      <c r="A4815" s="48" t="s">
        <v>174</v>
      </c>
      <c r="B4815" s="13" t="s">
        <v>75</v>
      </c>
      <c r="C4815" s="13" t="s">
        <v>186</v>
      </c>
      <c r="D4815" s="13">
        <v>2018</v>
      </c>
      <c r="E4815" s="13">
        <v>2018</v>
      </c>
      <c r="F4815" s="13" t="s">
        <v>324</v>
      </c>
      <c r="G4815" s="23"/>
      <c r="H4815" s="23"/>
      <c r="I4815" s="23"/>
      <c r="J4815" s="25"/>
      <c r="K4815" s="25"/>
      <c r="L4815" s="25">
        <v>0.44900000000000001</v>
      </c>
      <c r="M4815" s="25">
        <v>0.15290000000000001</v>
      </c>
    </row>
    <row r="4816" spans="1:13">
      <c r="A4816" s="48" t="s">
        <v>175</v>
      </c>
      <c r="B4816" s="13" t="s">
        <v>75</v>
      </c>
      <c r="C4816" s="13" t="s">
        <v>186</v>
      </c>
      <c r="D4816" s="13">
        <v>2018</v>
      </c>
      <c r="E4816" s="13">
        <v>2018</v>
      </c>
      <c r="F4816" s="13" t="s">
        <v>324</v>
      </c>
      <c r="G4816" s="23"/>
      <c r="H4816" s="23"/>
      <c r="I4816" s="23"/>
      <c r="J4816" s="25"/>
      <c r="K4816" s="25"/>
      <c r="L4816" s="25">
        <v>0.44900000000000001</v>
      </c>
      <c r="M4816" s="25">
        <v>0.15290000000000001</v>
      </c>
    </row>
    <row r="4817" spans="1:13">
      <c r="A4817" s="48" t="s">
        <v>176</v>
      </c>
      <c r="B4817" s="13" t="s">
        <v>75</v>
      </c>
      <c r="C4817" s="13" t="s">
        <v>186</v>
      </c>
      <c r="D4817" s="13">
        <v>2018</v>
      </c>
      <c r="E4817" s="13">
        <v>2018</v>
      </c>
      <c r="F4817" s="13" t="s">
        <v>324</v>
      </c>
      <c r="G4817" s="23"/>
      <c r="H4817" s="23"/>
      <c r="I4817" s="23"/>
      <c r="J4817" s="25"/>
      <c r="K4817" s="25"/>
      <c r="L4817" s="25">
        <v>0.44900000000000001</v>
      </c>
      <c r="M4817" s="25">
        <v>0.15290000000000001</v>
      </c>
    </row>
    <row r="4818" spans="1:13">
      <c r="A4818" s="48" t="s">
        <v>177</v>
      </c>
      <c r="B4818" s="13" t="s">
        <v>75</v>
      </c>
      <c r="C4818" s="13" t="s">
        <v>186</v>
      </c>
      <c r="D4818" s="13">
        <v>2018</v>
      </c>
      <c r="E4818" s="13">
        <v>2018</v>
      </c>
      <c r="F4818" s="13" t="s">
        <v>324</v>
      </c>
      <c r="G4818" s="23"/>
      <c r="H4818" s="23"/>
      <c r="I4818" s="23"/>
      <c r="J4818" s="25"/>
      <c r="K4818" s="25"/>
      <c r="L4818" s="25">
        <v>0.44900000000000001</v>
      </c>
      <c r="M4818" s="25">
        <v>0.15290000000000001</v>
      </c>
    </row>
    <row r="4819" spans="1:13">
      <c r="A4819" s="48" t="s">
        <v>178</v>
      </c>
      <c r="B4819" s="13" t="s">
        <v>74</v>
      </c>
      <c r="C4819" s="13" t="s">
        <v>186</v>
      </c>
      <c r="D4819" s="13">
        <v>2018</v>
      </c>
      <c r="E4819" s="13">
        <v>2018</v>
      </c>
      <c r="F4819" s="13" t="s">
        <v>324</v>
      </c>
      <c r="G4819" s="23"/>
      <c r="H4819" s="23"/>
      <c r="I4819" s="23"/>
      <c r="J4819" s="25"/>
      <c r="K4819" s="25"/>
      <c r="L4819" s="25">
        <v>0.61499999999999999</v>
      </c>
      <c r="M4819" s="25">
        <v>2.5100000000000001E-2</v>
      </c>
    </row>
    <row r="4820" spans="1:13">
      <c r="A4820" s="48" t="s">
        <v>179</v>
      </c>
      <c r="B4820" s="13" t="s">
        <v>75</v>
      </c>
      <c r="C4820" s="13" t="s">
        <v>186</v>
      </c>
      <c r="D4820" s="13">
        <v>2018</v>
      </c>
      <c r="E4820" s="13">
        <v>2018</v>
      </c>
      <c r="F4820" s="13" t="s">
        <v>324</v>
      </c>
      <c r="G4820" s="23"/>
      <c r="H4820" s="23"/>
      <c r="I4820" s="23"/>
      <c r="J4820" s="25"/>
      <c r="K4820" s="25"/>
      <c r="L4820" s="25">
        <v>0.44900000000000001</v>
      </c>
      <c r="M4820" s="25">
        <v>0.15290000000000001</v>
      </c>
    </row>
    <row r="4821" spans="1:13">
      <c r="A4821" s="48" t="s">
        <v>180</v>
      </c>
      <c r="B4821" s="13" t="s">
        <v>75</v>
      </c>
      <c r="C4821" s="13" t="s">
        <v>186</v>
      </c>
      <c r="D4821" s="13">
        <v>2018</v>
      </c>
      <c r="E4821" s="13">
        <v>2018</v>
      </c>
      <c r="F4821" s="13" t="s">
        <v>324</v>
      </c>
      <c r="G4821" s="23"/>
      <c r="H4821" s="23"/>
      <c r="I4821" s="23"/>
      <c r="J4821" s="25"/>
      <c r="K4821" s="25"/>
      <c r="L4821" s="25">
        <v>0.44900000000000001</v>
      </c>
      <c r="M4821" s="25">
        <v>0.15290000000000001</v>
      </c>
    </row>
    <row r="4822" spans="1:13">
      <c r="A4822" s="82" t="s">
        <v>122</v>
      </c>
      <c r="B4822" s="13" t="s">
        <v>74</v>
      </c>
      <c r="C4822" s="13" t="s">
        <v>186</v>
      </c>
      <c r="D4822" s="13">
        <v>2018</v>
      </c>
      <c r="E4822" s="13">
        <v>2018</v>
      </c>
      <c r="F4822" s="13" t="s">
        <v>324</v>
      </c>
      <c r="G4822" s="23"/>
      <c r="H4822" s="23"/>
      <c r="I4822" s="23"/>
      <c r="J4822" s="25"/>
      <c r="K4822" s="25"/>
      <c r="L4822" s="25">
        <v>0.51400000000000001</v>
      </c>
      <c r="M4822" s="25">
        <v>4.19E-2</v>
      </c>
    </row>
    <row r="4823" spans="1:13">
      <c r="A4823" s="82" t="s">
        <v>123</v>
      </c>
      <c r="B4823" s="13" t="s">
        <v>75</v>
      </c>
      <c r="C4823" s="13" t="s">
        <v>186</v>
      </c>
      <c r="D4823" s="13">
        <v>2018</v>
      </c>
      <c r="E4823" s="13">
        <v>2018</v>
      </c>
      <c r="F4823" s="13" t="s">
        <v>324</v>
      </c>
      <c r="G4823" s="23"/>
      <c r="H4823" s="23"/>
      <c r="I4823" s="23"/>
      <c r="J4823" s="25"/>
      <c r="K4823" s="25"/>
      <c r="L4823" s="25">
        <v>0.44900000000000001</v>
      </c>
      <c r="M4823" s="25">
        <v>0.15290000000000001</v>
      </c>
    </row>
    <row r="4824" spans="1:13">
      <c r="A4824" s="82" t="s">
        <v>124</v>
      </c>
      <c r="B4824" s="13" t="s">
        <v>75</v>
      </c>
      <c r="C4824" s="13" t="s">
        <v>186</v>
      </c>
      <c r="D4824" s="13">
        <v>2018</v>
      </c>
      <c r="E4824" s="13">
        <v>2018</v>
      </c>
      <c r="F4824" s="13" t="s">
        <v>324</v>
      </c>
      <c r="G4824" s="23"/>
      <c r="H4824" s="23"/>
      <c r="I4824" s="23"/>
      <c r="J4824" s="25"/>
      <c r="K4824" s="25"/>
      <c r="L4824" s="25">
        <v>0.44900000000000001</v>
      </c>
      <c r="M4824" s="25">
        <v>0.15290000000000001</v>
      </c>
    </row>
    <row r="4825" spans="1:13">
      <c r="A4825" s="82" t="s">
        <v>125</v>
      </c>
      <c r="B4825" s="13" t="s">
        <v>75</v>
      </c>
      <c r="C4825" s="13" t="s">
        <v>186</v>
      </c>
      <c r="D4825" s="13">
        <v>2018</v>
      </c>
      <c r="E4825" s="13">
        <v>2018</v>
      </c>
      <c r="F4825" s="13" t="s">
        <v>324</v>
      </c>
      <c r="G4825" s="23"/>
      <c r="H4825" s="23"/>
      <c r="I4825" s="23"/>
      <c r="J4825" s="25"/>
      <c r="K4825" s="25"/>
      <c r="L4825" s="25">
        <v>0.44900000000000001</v>
      </c>
      <c r="M4825" s="25">
        <v>0.15290000000000001</v>
      </c>
    </row>
    <row r="4826" spans="1:13">
      <c r="A4826" s="82" t="s">
        <v>126</v>
      </c>
      <c r="B4826" s="13" t="s">
        <v>75</v>
      </c>
      <c r="C4826" s="13" t="s">
        <v>186</v>
      </c>
      <c r="D4826" s="13">
        <v>2018</v>
      </c>
      <c r="E4826" s="13">
        <v>2018</v>
      </c>
      <c r="F4826" s="13" t="s">
        <v>324</v>
      </c>
      <c r="G4826" s="23"/>
      <c r="H4826" s="23"/>
      <c r="I4826" s="23"/>
      <c r="J4826" s="25"/>
      <c r="K4826" s="25"/>
      <c r="L4826" s="25">
        <v>0.44900000000000001</v>
      </c>
      <c r="M4826" s="25">
        <v>0.15290000000000001</v>
      </c>
    </row>
    <row r="4827" spans="1:13">
      <c r="A4827" s="82" t="s">
        <v>127</v>
      </c>
      <c r="B4827" s="13" t="s">
        <v>75</v>
      </c>
      <c r="C4827" s="13" t="s">
        <v>186</v>
      </c>
      <c r="D4827" s="13">
        <v>2018</v>
      </c>
      <c r="E4827" s="13">
        <v>2018</v>
      </c>
      <c r="F4827" s="13" t="s">
        <v>324</v>
      </c>
      <c r="G4827" s="23"/>
      <c r="H4827" s="23"/>
      <c r="I4827" s="23"/>
      <c r="J4827" s="25"/>
      <c r="K4827" s="25"/>
      <c r="L4827" s="25">
        <v>0.33300000000000002</v>
      </c>
      <c r="M4827" s="25">
        <v>2.01E-2</v>
      </c>
    </row>
    <row r="4828" spans="1:13">
      <c r="A4828" s="82" t="s">
        <v>128</v>
      </c>
      <c r="B4828" s="13" t="s">
        <v>75</v>
      </c>
      <c r="C4828" s="13" t="s">
        <v>186</v>
      </c>
      <c r="D4828" s="13">
        <v>2018</v>
      </c>
      <c r="E4828" s="13">
        <v>2018</v>
      </c>
      <c r="F4828" s="13" t="s">
        <v>324</v>
      </c>
      <c r="G4828" s="23"/>
      <c r="H4828" s="23"/>
      <c r="I4828" s="23"/>
      <c r="J4828" s="25"/>
      <c r="K4828" s="25"/>
      <c r="L4828" s="25">
        <v>0.44900000000000001</v>
      </c>
      <c r="M4828" s="25">
        <v>0.15290000000000001</v>
      </c>
    </row>
    <row r="4829" spans="1:13">
      <c r="A4829" s="82" t="s">
        <v>129</v>
      </c>
      <c r="B4829" s="13" t="s">
        <v>75</v>
      </c>
      <c r="C4829" s="13" t="s">
        <v>186</v>
      </c>
      <c r="D4829" s="13">
        <v>2018</v>
      </c>
      <c r="E4829" s="13">
        <v>2018</v>
      </c>
      <c r="F4829" s="13" t="s">
        <v>324</v>
      </c>
      <c r="G4829" s="23"/>
      <c r="H4829" s="23"/>
      <c r="I4829" s="23"/>
      <c r="J4829" s="25"/>
      <c r="K4829" s="25"/>
      <c r="L4829" s="25">
        <v>0.44900000000000001</v>
      </c>
      <c r="M4829" s="25">
        <v>0.15290000000000001</v>
      </c>
    </row>
    <row r="4830" spans="1:13">
      <c r="A4830" s="82" t="s">
        <v>130</v>
      </c>
      <c r="B4830" s="13" t="s">
        <v>75</v>
      </c>
      <c r="C4830" s="13" t="s">
        <v>186</v>
      </c>
      <c r="D4830" s="13">
        <v>2018</v>
      </c>
      <c r="E4830" s="13">
        <v>2018</v>
      </c>
      <c r="F4830" s="13" t="s">
        <v>324</v>
      </c>
      <c r="G4830" s="23"/>
      <c r="H4830" s="23"/>
      <c r="I4830" s="23"/>
      <c r="J4830" s="25"/>
      <c r="K4830" s="25"/>
      <c r="L4830" s="25">
        <v>0.44900000000000001</v>
      </c>
      <c r="M4830" s="25">
        <v>0.15290000000000001</v>
      </c>
    </row>
    <row r="4831" spans="1:13">
      <c r="A4831" s="82" t="s">
        <v>131</v>
      </c>
      <c r="B4831" s="13" t="s">
        <v>76</v>
      </c>
      <c r="C4831" s="13" t="s">
        <v>186</v>
      </c>
      <c r="D4831" s="13">
        <v>2018</v>
      </c>
      <c r="E4831" s="13">
        <v>2018</v>
      </c>
      <c r="F4831" s="13" t="s">
        <v>324</v>
      </c>
      <c r="G4831" s="23"/>
      <c r="H4831" s="23"/>
      <c r="I4831" s="23"/>
      <c r="J4831" s="25"/>
      <c r="K4831" s="25"/>
      <c r="L4831" s="25">
        <v>0.57799999999999996</v>
      </c>
      <c r="M4831" s="25">
        <v>7.7600000000000002E-2</v>
      </c>
    </row>
    <row r="4832" spans="1:13">
      <c r="A4832" s="82" t="s">
        <v>132</v>
      </c>
      <c r="B4832" s="13" t="s">
        <v>75</v>
      </c>
      <c r="C4832" s="13" t="s">
        <v>186</v>
      </c>
      <c r="D4832" s="13">
        <v>2018</v>
      </c>
      <c r="E4832" s="13">
        <v>2018</v>
      </c>
      <c r="F4832" s="13" t="s">
        <v>324</v>
      </c>
      <c r="G4832" s="23"/>
      <c r="H4832" s="23"/>
      <c r="I4832" s="23"/>
      <c r="J4832" s="25"/>
      <c r="K4832" s="25"/>
      <c r="L4832" s="25">
        <v>0.44900000000000001</v>
      </c>
      <c r="M4832" s="25">
        <v>0.15290000000000001</v>
      </c>
    </row>
    <row r="4833" spans="1:13">
      <c r="A4833" s="82" t="s">
        <v>133</v>
      </c>
      <c r="B4833" s="13" t="s">
        <v>75</v>
      </c>
      <c r="C4833" s="13" t="s">
        <v>186</v>
      </c>
      <c r="D4833" s="13">
        <v>2018</v>
      </c>
      <c r="E4833" s="13">
        <v>2018</v>
      </c>
      <c r="F4833" s="13" t="s">
        <v>324</v>
      </c>
      <c r="G4833" s="23"/>
      <c r="H4833" s="23"/>
      <c r="I4833" s="23"/>
      <c r="J4833" s="25"/>
      <c r="K4833" s="25"/>
      <c r="L4833" s="25">
        <v>0.44900000000000001</v>
      </c>
      <c r="M4833" s="25">
        <v>0.15290000000000001</v>
      </c>
    </row>
    <row r="4834" spans="1:13">
      <c r="A4834" s="82" t="s">
        <v>134</v>
      </c>
      <c r="B4834" s="13" t="s">
        <v>75</v>
      </c>
      <c r="C4834" s="13" t="s">
        <v>186</v>
      </c>
      <c r="D4834" s="13">
        <v>2018</v>
      </c>
      <c r="E4834" s="13">
        <v>2018</v>
      </c>
      <c r="F4834" s="13" t="s">
        <v>324</v>
      </c>
      <c r="G4834" s="23"/>
      <c r="H4834" s="23"/>
      <c r="I4834" s="23"/>
      <c r="J4834" s="25"/>
      <c r="K4834" s="25"/>
      <c r="L4834" s="25">
        <v>0.44900000000000001</v>
      </c>
      <c r="M4834" s="25">
        <v>0.15290000000000001</v>
      </c>
    </row>
    <row r="4835" spans="1:13">
      <c r="A4835" s="82" t="s">
        <v>135</v>
      </c>
      <c r="B4835" s="13" t="s">
        <v>75</v>
      </c>
      <c r="C4835" s="13" t="s">
        <v>186</v>
      </c>
      <c r="D4835" s="13">
        <v>2018</v>
      </c>
      <c r="E4835" s="13">
        <v>2018</v>
      </c>
      <c r="F4835" s="13" t="s">
        <v>324</v>
      </c>
      <c r="G4835" s="23"/>
      <c r="H4835" s="23"/>
      <c r="I4835" s="23"/>
      <c r="J4835" s="25"/>
      <c r="K4835" s="25"/>
      <c r="L4835" s="25">
        <v>0.44900000000000001</v>
      </c>
      <c r="M4835" s="25">
        <v>0.15290000000000001</v>
      </c>
    </row>
    <row r="4836" spans="1:13">
      <c r="A4836" s="82" t="s">
        <v>136</v>
      </c>
      <c r="B4836" s="13" t="s">
        <v>75</v>
      </c>
      <c r="C4836" s="13" t="s">
        <v>186</v>
      </c>
      <c r="D4836" s="13">
        <v>2018</v>
      </c>
      <c r="E4836" s="13">
        <v>2018</v>
      </c>
      <c r="F4836" s="13" t="s">
        <v>324</v>
      </c>
      <c r="G4836" s="23"/>
      <c r="H4836" s="23"/>
      <c r="I4836" s="23"/>
      <c r="J4836" s="25"/>
      <c r="K4836" s="25"/>
      <c r="L4836" s="25">
        <v>0.66700000000000004</v>
      </c>
      <c r="M4836" s="25">
        <v>2.47E-2</v>
      </c>
    </row>
    <row r="4837" spans="1:13">
      <c r="A4837" s="82" t="s">
        <v>137</v>
      </c>
      <c r="B4837" s="13" t="s">
        <v>75</v>
      </c>
      <c r="C4837" s="13" t="s">
        <v>186</v>
      </c>
      <c r="D4837" s="13">
        <v>2018</v>
      </c>
      <c r="E4837" s="13">
        <v>2018</v>
      </c>
      <c r="F4837" s="13" t="s">
        <v>324</v>
      </c>
      <c r="G4837" s="23"/>
      <c r="H4837" s="23"/>
      <c r="I4837" s="23"/>
      <c r="J4837" s="25"/>
      <c r="K4837" s="25"/>
      <c r="L4837" s="25">
        <v>0.44900000000000001</v>
      </c>
      <c r="M4837" s="25">
        <v>0.15290000000000001</v>
      </c>
    </row>
    <row r="4838" spans="1:13">
      <c r="A4838" s="82" t="s">
        <v>138</v>
      </c>
      <c r="B4838" s="13" t="s">
        <v>75</v>
      </c>
      <c r="C4838" s="13" t="s">
        <v>186</v>
      </c>
      <c r="D4838" s="13">
        <v>2018</v>
      </c>
      <c r="E4838" s="13">
        <v>2018</v>
      </c>
      <c r="F4838" s="13" t="s">
        <v>324</v>
      </c>
      <c r="G4838" s="23"/>
      <c r="H4838" s="23"/>
      <c r="I4838" s="23"/>
      <c r="J4838" s="25"/>
      <c r="K4838" s="25"/>
      <c r="L4838" s="25">
        <v>0.44900000000000001</v>
      </c>
      <c r="M4838" s="25">
        <v>0.15290000000000001</v>
      </c>
    </row>
    <row r="4839" spans="1:13">
      <c r="A4839" s="82" t="s">
        <v>139</v>
      </c>
      <c r="B4839" s="13" t="s">
        <v>75</v>
      </c>
      <c r="C4839" s="13" t="s">
        <v>186</v>
      </c>
      <c r="D4839" s="13">
        <v>2018</v>
      </c>
      <c r="E4839" s="13">
        <v>2018</v>
      </c>
      <c r="F4839" s="13" t="s">
        <v>324</v>
      </c>
      <c r="G4839" s="23"/>
      <c r="H4839" s="23"/>
      <c r="I4839" s="23"/>
      <c r="J4839" s="25"/>
      <c r="K4839" s="25"/>
      <c r="L4839" s="25">
        <v>0.222</v>
      </c>
      <c r="M4839" s="25">
        <v>6.9000000000000006E-2</v>
      </c>
    </row>
    <row r="4840" spans="1:13">
      <c r="A4840" s="82" t="s">
        <v>140</v>
      </c>
      <c r="B4840" s="13" t="s">
        <v>75</v>
      </c>
      <c r="C4840" s="13" t="s">
        <v>186</v>
      </c>
      <c r="D4840" s="13">
        <v>2018</v>
      </c>
      <c r="E4840" s="13">
        <v>2018</v>
      </c>
      <c r="F4840" s="13" t="s">
        <v>324</v>
      </c>
      <c r="G4840" s="23"/>
      <c r="H4840" s="23"/>
      <c r="I4840" s="23"/>
      <c r="J4840" s="25"/>
      <c r="K4840" s="25"/>
      <c r="L4840" s="25">
        <v>0.44900000000000001</v>
      </c>
      <c r="M4840" s="25">
        <v>0.15290000000000001</v>
      </c>
    </row>
    <row r="4841" spans="1:13">
      <c r="A4841" s="82" t="s">
        <v>141</v>
      </c>
      <c r="B4841" s="13" t="s">
        <v>75</v>
      </c>
      <c r="C4841" s="13" t="s">
        <v>186</v>
      </c>
      <c r="D4841" s="13">
        <v>2018</v>
      </c>
      <c r="E4841" s="13">
        <v>2018</v>
      </c>
      <c r="F4841" s="13" t="s">
        <v>324</v>
      </c>
      <c r="G4841" s="23"/>
      <c r="H4841" s="23"/>
      <c r="I4841" s="23"/>
      <c r="J4841" s="25"/>
      <c r="K4841" s="25"/>
      <c r="L4841" s="25">
        <v>0.44900000000000001</v>
      </c>
      <c r="M4841" s="25">
        <v>0.15290000000000001</v>
      </c>
    </row>
    <row r="4842" spans="1:13">
      <c r="A4842" s="82" t="s">
        <v>142</v>
      </c>
      <c r="B4842" s="13" t="s">
        <v>74</v>
      </c>
      <c r="C4842" s="13" t="s">
        <v>186</v>
      </c>
      <c r="D4842" s="13">
        <v>2018</v>
      </c>
      <c r="E4842" s="13">
        <v>2018</v>
      </c>
      <c r="F4842" s="13" t="s">
        <v>324</v>
      </c>
      <c r="G4842" s="23"/>
      <c r="H4842" s="23"/>
      <c r="I4842" s="23"/>
      <c r="J4842" s="25"/>
      <c r="K4842" s="25"/>
      <c r="L4842" s="25">
        <v>0.59499999999999997</v>
      </c>
      <c r="M4842" s="25">
        <v>7.3999999999999996E-2</v>
      </c>
    </row>
    <row r="4843" spans="1:13">
      <c r="A4843" s="82" t="s">
        <v>143</v>
      </c>
      <c r="B4843" s="13" t="s">
        <v>74</v>
      </c>
      <c r="C4843" s="13" t="s">
        <v>186</v>
      </c>
      <c r="D4843" s="13">
        <v>2018</v>
      </c>
      <c r="E4843" s="13">
        <v>2018</v>
      </c>
      <c r="F4843" s="13" t="s">
        <v>324</v>
      </c>
      <c r="G4843" s="23"/>
      <c r="H4843" s="23"/>
      <c r="I4843" s="23"/>
      <c r="J4843" s="25"/>
      <c r="K4843" s="25"/>
      <c r="L4843" s="25">
        <v>0.44900000000000001</v>
      </c>
      <c r="M4843" s="25">
        <v>0.15290000000000001</v>
      </c>
    </row>
    <row r="4844" spans="1:13">
      <c r="A4844" s="82" t="s">
        <v>144</v>
      </c>
      <c r="B4844" s="13" t="s">
        <v>75</v>
      </c>
      <c r="C4844" s="13" t="s">
        <v>186</v>
      </c>
      <c r="D4844" s="13">
        <v>2018</v>
      </c>
      <c r="E4844" s="13">
        <v>2018</v>
      </c>
      <c r="F4844" s="13" t="s">
        <v>324</v>
      </c>
      <c r="G4844" s="23"/>
      <c r="H4844" s="23"/>
      <c r="I4844" s="23"/>
      <c r="J4844" s="25"/>
      <c r="K4844" s="25"/>
      <c r="L4844" s="25">
        <v>0.44900000000000001</v>
      </c>
      <c r="M4844" s="25">
        <v>0.15290000000000001</v>
      </c>
    </row>
    <row r="4845" spans="1:13">
      <c r="A4845" s="82" t="s">
        <v>145</v>
      </c>
      <c r="B4845" s="13" t="s">
        <v>75</v>
      </c>
      <c r="C4845" s="13" t="s">
        <v>186</v>
      </c>
      <c r="D4845" s="13">
        <v>2018</v>
      </c>
      <c r="E4845" s="13">
        <v>2018</v>
      </c>
      <c r="F4845" s="13" t="s">
        <v>324</v>
      </c>
      <c r="G4845" s="23"/>
      <c r="H4845" s="23"/>
      <c r="I4845" s="23"/>
      <c r="J4845" s="25"/>
      <c r="K4845" s="25"/>
      <c r="L4845" s="25">
        <v>0.55600000000000005</v>
      </c>
      <c r="M4845" s="25">
        <v>4.6199999999999998E-2</v>
      </c>
    </row>
    <row r="4846" spans="1:13">
      <c r="A4846" s="82" t="s">
        <v>146</v>
      </c>
      <c r="B4846" s="13" t="s">
        <v>74</v>
      </c>
      <c r="C4846" s="13" t="s">
        <v>186</v>
      </c>
      <c r="D4846" s="13">
        <v>2018</v>
      </c>
      <c r="E4846" s="13">
        <v>2018</v>
      </c>
      <c r="F4846" s="13" t="s">
        <v>324</v>
      </c>
      <c r="G4846" s="23"/>
      <c r="H4846" s="23"/>
      <c r="I4846" s="23"/>
      <c r="J4846" s="25"/>
      <c r="K4846" s="25"/>
      <c r="L4846" s="25">
        <v>0.55000000000000004</v>
      </c>
      <c r="M4846" s="25">
        <v>6.1600000000000002E-2</v>
      </c>
    </row>
    <row r="4847" spans="1:13">
      <c r="A4847" s="82" t="s">
        <v>147</v>
      </c>
      <c r="B4847" s="13" t="s">
        <v>75</v>
      </c>
      <c r="C4847" s="13" t="s">
        <v>186</v>
      </c>
      <c r="D4847" s="13">
        <v>2018</v>
      </c>
      <c r="E4847" s="13">
        <v>2018</v>
      </c>
      <c r="F4847" s="13" t="s">
        <v>324</v>
      </c>
      <c r="G4847" s="23"/>
      <c r="H4847" s="23"/>
      <c r="I4847" s="23"/>
      <c r="J4847" s="25"/>
      <c r="K4847" s="25"/>
      <c r="L4847" s="25">
        <v>0.44900000000000001</v>
      </c>
      <c r="M4847" s="25">
        <v>0.15290000000000001</v>
      </c>
    </row>
    <row r="4848" spans="1:13">
      <c r="A4848" s="82" t="s">
        <v>148</v>
      </c>
      <c r="B4848" s="13" t="s">
        <v>75</v>
      </c>
      <c r="C4848" s="13" t="s">
        <v>186</v>
      </c>
      <c r="D4848" s="13">
        <v>2018</v>
      </c>
      <c r="E4848" s="13">
        <v>2018</v>
      </c>
      <c r="F4848" s="13" t="s">
        <v>324</v>
      </c>
      <c r="G4848" s="23"/>
      <c r="H4848" s="23"/>
      <c r="I4848" s="23"/>
      <c r="J4848" s="25"/>
      <c r="K4848" s="25"/>
      <c r="L4848" s="25">
        <v>0.45500000000000002</v>
      </c>
      <c r="M4848" s="25">
        <v>6.0400000000000002E-2</v>
      </c>
    </row>
    <row r="4849" spans="1:13">
      <c r="A4849" s="82" t="s">
        <v>149</v>
      </c>
      <c r="B4849" s="13" t="s">
        <v>74</v>
      </c>
      <c r="C4849" s="13" t="s">
        <v>186</v>
      </c>
      <c r="D4849" s="13">
        <v>2018</v>
      </c>
      <c r="E4849" s="13">
        <v>2018</v>
      </c>
      <c r="F4849" s="13" t="s">
        <v>324</v>
      </c>
      <c r="G4849" s="23"/>
      <c r="H4849" s="23"/>
      <c r="I4849" s="23"/>
      <c r="J4849" s="25"/>
      <c r="K4849" s="25"/>
      <c r="L4849" s="25">
        <v>0.57099999999999995</v>
      </c>
      <c r="M4849" s="25">
        <v>3.6600000000000001E-2</v>
      </c>
    </row>
    <row r="4850" spans="1:13">
      <c r="A4850" s="82" t="s">
        <v>150</v>
      </c>
      <c r="B4850" s="13" t="s">
        <v>74</v>
      </c>
      <c r="C4850" s="13" t="s">
        <v>186</v>
      </c>
      <c r="D4850" s="13">
        <v>2018</v>
      </c>
      <c r="E4850" s="13">
        <v>2018</v>
      </c>
      <c r="F4850" s="13" t="s">
        <v>324</v>
      </c>
      <c r="G4850" s="23"/>
      <c r="H4850" s="23"/>
      <c r="I4850" s="23"/>
      <c r="J4850" s="25"/>
      <c r="K4850" s="25"/>
      <c r="L4850" s="25">
        <v>0.41699999999999998</v>
      </c>
      <c r="M4850" s="25">
        <v>7.6899999999999996E-2</v>
      </c>
    </row>
    <row r="4851" spans="1:13">
      <c r="A4851" s="82" t="s">
        <v>151</v>
      </c>
      <c r="B4851" s="13" t="s">
        <v>75</v>
      </c>
      <c r="C4851" s="13" t="s">
        <v>186</v>
      </c>
      <c r="D4851" s="13">
        <v>2018</v>
      </c>
      <c r="E4851" s="13">
        <v>2018</v>
      </c>
      <c r="F4851" s="13" t="s">
        <v>324</v>
      </c>
      <c r="G4851" s="23"/>
      <c r="H4851" s="23"/>
      <c r="I4851" s="23"/>
      <c r="J4851" s="25"/>
      <c r="K4851" s="25"/>
      <c r="L4851" s="25">
        <v>0.313</v>
      </c>
      <c r="M4851" s="25">
        <v>3.0800000000000001E-2</v>
      </c>
    </row>
    <row r="4852" spans="1:13">
      <c r="A4852" s="82" t="s">
        <v>152</v>
      </c>
      <c r="B4852" s="13" t="s">
        <v>74</v>
      </c>
      <c r="C4852" s="13" t="s">
        <v>186</v>
      </c>
      <c r="D4852" s="13">
        <v>2018</v>
      </c>
      <c r="E4852" s="13">
        <v>2018</v>
      </c>
      <c r="F4852" s="13" t="s">
        <v>324</v>
      </c>
      <c r="G4852" s="23"/>
      <c r="H4852" s="23"/>
      <c r="I4852" s="23"/>
      <c r="J4852" s="25"/>
      <c r="K4852" s="25"/>
      <c r="L4852" s="25">
        <v>0.44900000000000001</v>
      </c>
      <c r="M4852" s="25">
        <v>0.15290000000000001</v>
      </c>
    </row>
    <row r="4853" spans="1:13">
      <c r="A4853" s="82" t="s">
        <v>153</v>
      </c>
      <c r="B4853" s="13" t="s">
        <v>74</v>
      </c>
      <c r="C4853" s="13" t="s">
        <v>186</v>
      </c>
      <c r="D4853" s="13">
        <v>2018</v>
      </c>
      <c r="E4853" s="13">
        <v>2018</v>
      </c>
      <c r="F4853" s="13" t="s">
        <v>324</v>
      </c>
      <c r="G4853" s="23"/>
      <c r="H4853" s="23"/>
      <c r="I4853" s="23"/>
      <c r="J4853" s="25"/>
      <c r="K4853" s="25"/>
      <c r="L4853" s="25">
        <v>0.44900000000000001</v>
      </c>
      <c r="M4853" s="25">
        <v>0.15290000000000001</v>
      </c>
    </row>
    <row r="4854" spans="1:13">
      <c r="A4854" s="82" t="s">
        <v>154</v>
      </c>
      <c r="B4854" s="13" t="s">
        <v>74</v>
      </c>
      <c r="C4854" s="13" t="s">
        <v>186</v>
      </c>
      <c r="D4854" s="13">
        <v>2018</v>
      </c>
      <c r="E4854" s="13">
        <v>2018</v>
      </c>
      <c r="F4854" s="13" t="s">
        <v>324</v>
      </c>
      <c r="G4854" s="23"/>
      <c r="H4854" s="23"/>
      <c r="I4854" s="23"/>
      <c r="J4854" s="25"/>
      <c r="K4854" s="25"/>
      <c r="L4854" s="25">
        <v>0.44900000000000001</v>
      </c>
      <c r="M4854" s="25">
        <v>0.15290000000000001</v>
      </c>
    </row>
    <row r="4855" spans="1:13">
      <c r="A4855" s="82" t="s">
        <v>155</v>
      </c>
      <c r="B4855" s="13" t="s">
        <v>74</v>
      </c>
      <c r="C4855" s="13" t="s">
        <v>186</v>
      </c>
      <c r="D4855" s="13">
        <v>2018</v>
      </c>
      <c r="E4855" s="13">
        <v>2018</v>
      </c>
      <c r="F4855" s="13" t="s">
        <v>324</v>
      </c>
      <c r="G4855" s="23"/>
      <c r="H4855" s="23"/>
      <c r="I4855" s="23"/>
      <c r="J4855" s="25"/>
      <c r="K4855" s="25"/>
      <c r="L4855" s="25">
        <v>0.78600000000000003</v>
      </c>
      <c r="M4855" s="25">
        <v>6.25E-2</v>
      </c>
    </row>
    <row r="4856" spans="1:13">
      <c r="A4856" s="82" t="s">
        <v>156</v>
      </c>
      <c r="B4856" s="13" t="s">
        <v>74</v>
      </c>
      <c r="C4856" s="13" t="s">
        <v>186</v>
      </c>
      <c r="D4856" s="13">
        <v>2018</v>
      </c>
      <c r="E4856" s="13">
        <v>2018</v>
      </c>
      <c r="F4856" s="13" t="s">
        <v>324</v>
      </c>
      <c r="G4856" s="23"/>
      <c r="H4856" s="23"/>
      <c r="I4856" s="23"/>
      <c r="J4856" s="25"/>
      <c r="K4856" s="25"/>
      <c r="L4856" s="25">
        <v>0.44900000000000001</v>
      </c>
      <c r="M4856" s="25">
        <v>0.15290000000000001</v>
      </c>
    </row>
    <row r="4857" spans="1:13">
      <c r="A4857" s="82" t="s">
        <v>157</v>
      </c>
      <c r="B4857" s="13" t="s">
        <v>75</v>
      </c>
      <c r="C4857" s="13" t="s">
        <v>186</v>
      </c>
      <c r="D4857" s="13">
        <v>2018</v>
      </c>
      <c r="E4857" s="13">
        <v>2018</v>
      </c>
      <c r="F4857" s="13" t="s">
        <v>324</v>
      </c>
      <c r="G4857" s="23"/>
      <c r="H4857" s="23"/>
      <c r="I4857" s="23"/>
      <c r="J4857" s="25"/>
      <c r="K4857" s="25"/>
      <c r="L4857" s="25">
        <v>0.44900000000000001</v>
      </c>
      <c r="M4857" s="25">
        <v>0.15290000000000001</v>
      </c>
    </row>
    <row r="4858" spans="1:13">
      <c r="A4858" s="82" t="s">
        <v>158</v>
      </c>
      <c r="B4858" s="13" t="s">
        <v>75</v>
      </c>
      <c r="C4858" s="13" t="s">
        <v>186</v>
      </c>
      <c r="D4858" s="13">
        <v>2018</v>
      </c>
      <c r="E4858" s="13">
        <v>2018</v>
      </c>
      <c r="F4858" s="13" t="s">
        <v>324</v>
      </c>
      <c r="G4858" s="23"/>
      <c r="H4858" s="23"/>
      <c r="I4858" s="23"/>
      <c r="J4858" s="25"/>
      <c r="K4858" s="25"/>
      <c r="L4858" s="25">
        <v>0.44900000000000001</v>
      </c>
      <c r="M4858" s="25">
        <v>0.15290000000000001</v>
      </c>
    </row>
    <row r="4859" spans="1:13">
      <c r="A4859" s="82" t="s">
        <v>159</v>
      </c>
      <c r="B4859" s="13" t="s">
        <v>75</v>
      </c>
      <c r="C4859" s="13" t="s">
        <v>186</v>
      </c>
      <c r="D4859" s="13">
        <v>2018</v>
      </c>
      <c r="E4859" s="13">
        <v>2018</v>
      </c>
      <c r="F4859" s="13" t="s">
        <v>324</v>
      </c>
      <c r="G4859" s="23"/>
      <c r="H4859" s="23"/>
      <c r="I4859" s="23"/>
      <c r="J4859" s="25"/>
      <c r="K4859" s="25"/>
      <c r="L4859" s="25">
        <v>0.44900000000000001</v>
      </c>
      <c r="M4859" s="25">
        <v>0.15290000000000001</v>
      </c>
    </row>
    <row r="4860" spans="1:13">
      <c r="A4860" s="82" t="s">
        <v>160</v>
      </c>
      <c r="B4860" s="13" t="s">
        <v>74</v>
      </c>
      <c r="C4860" s="13" t="s">
        <v>186</v>
      </c>
      <c r="D4860" s="13">
        <v>2018</v>
      </c>
      <c r="E4860" s="13">
        <v>2018</v>
      </c>
      <c r="F4860" s="13" t="s">
        <v>324</v>
      </c>
      <c r="G4860" s="23"/>
      <c r="H4860" s="23"/>
      <c r="I4860" s="23"/>
      <c r="J4860" s="25"/>
      <c r="K4860" s="25"/>
      <c r="L4860" s="25">
        <v>0.33300000000000002</v>
      </c>
      <c r="M4860" s="25">
        <v>2.2800000000000001E-2</v>
      </c>
    </row>
    <row r="4861" spans="1:13">
      <c r="A4861" s="82" t="s">
        <v>161</v>
      </c>
      <c r="B4861" s="13" t="s">
        <v>74</v>
      </c>
      <c r="C4861" s="13" t="s">
        <v>186</v>
      </c>
      <c r="D4861" s="13">
        <v>2018</v>
      </c>
      <c r="E4861" s="13">
        <v>2018</v>
      </c>
      <c r="F4861" s="13" t="s">
        <v>324</v>
      </c>
      <c r="G4861" s="23"/>
      <c r="H4861" s="23"/>
      <c r="I4861" s="23"/>
      <c r="J4861" s="25"/>
      <c r="K4861" s="25"/>
      <c r="L4861" s="25">
        <v>0.44900000000000001</v>
      </c>
      <c r="M4861" s="25">
        <v>0.15290000000000001</v>
      </c>
    </row>
    <row r="4862" spans="1:13">
      <c r="A4862" s="82" t="s">
        <v>162</v>
      </c>
      <c r="B4862" s="13" t="s">
        <v>75</v>
      </c>
      <c r="C4862" s="13" t="s">
        <v>186</v>
      </c>
      <c r="D4862" s="13">
        <v>2018</v>
      </c>
      <c r="E4862" s="13">
        <v>2018</v>
      </c>
      <c r="F4862" s="13" t="s">
        <v>324</v>
      </c>
      <c r="G4862" s="23"/>
      <c r="H4862" s="23"/>
      <c r="I4862" s="23"/>
      <c r="J4862" s="25"/>
      <c r="K4862" s="25"/>
      <c r="L4862" s="25">
        <v>0.375</v>
      </c>
      <c r="M4862" s="25">
        <v>5.0099999999999999E-2</v>
      </c>
    </row>
    <row r="4863" spans="1:13">
      <c r="A4863" s="82" t="s">
        <v>163</v>
      </c>
      <c r="B4863" s="13" t="s">
        <v>75</v>
      </c>
      <c r="C4863" s="13" t="s">
        <v>186</v>
      </c>
      <c r="D4863" s="13">
        <v>2018</v>
      </c>
      <c r="E4863" s="13">
        <v>2018</v>
      </c>
      <c r="F4863" s="13" t="s">
        <v>324</v>
      </c>
      <c r="G4863" s="23"/>
      <c r="H4863" s="23"/>
      <c r="I4863" s="23"/>
      <c r="J4863" s="25"/>
      <c r="K4863" s="25"/>
      <c r="L4863" s="25">
        <v>0.44900000000000001</v>
      </c>
      <c r="M4863" s="25">
        <v>0.15290000000000001</v>
      </c>
    </row>
    <row r="4864" spans="1:13">
      <c r="A4864" s="82" t="s">
        <v>164</v>
      </c>
      <c r="B4864" s="13" t="s">
        <v>75</v>
      </c>
      <c r="C4864" s="13" t="s">
        <v>186</v>
      </c>
      <c r="D4864" s="13">
        <v>2018</v>
      </c>
      <c r="E4864" s="13">
        <v>2018</v>
      </c>
      <c r="F4864" s="13" t="s">
        <v>324</v>
      </c>
      <c r="G4864" s="23"/>
      <c r="H4864" s="23"/>
      <c r="I4864" s="23"/>
      <c r="J4864" s="25"/>
      <c r="K4864" s="25"/>
      <c r="L4864" s="25">
        <v>0.44900000000000001</v>
      </c>
      <c r="M4864" s="25">
        <v>0.15290000000000001</v>
      </c>
    </row>
    <row r="4865" spans="1:13">
      <c r="A4865" s="82" t="s">
        <v>165</v>
      </c>
      <c r="B4865" s="13" t="s">
        <v>75</v>
      </c>
      <c r="C4865" s="13" t="s">
        <v>186</v>
      </c>
      <c r="D4865" s="13">
        <v>2018</v>
      </c>
      <c r="E4865" s="13">
        <v>2018</v>
      </c>
      <c r="F4865" s="13" t="s">
        <v>324</v>
      </c>
      <c r="G4865" s="23"/>
      <c r="H4865" s="23"/>
      <c r="I4865" s="23"/>
      <c r="J4865" s="25"/>
      <c r="K4865" s="25"/>
      <c r="L4865" s="25">
        <v>0.44900000000000001</v>
      </c>
      <c r="M4865" s="25">
        <v>0.15290000000000001</v>
      </c>
    </row>
    <row r="4866" spans="1:13">
      <c r="A4866" s="82" t="s">
        <v>166</v>
      </c>
      <c r="B4866" s="13" t="s">
        <v>74</v>
      </c>
      <c r="C4866" s="13" t="s">
        <v>186</v>
      </c>
      <c r="D4866" s="13">
        <v>2018</v>
      </c>
      <c r="E4866" s="13">
        <v>2018</v>
      </c>
      <c r="F4866" s="13" t="s">
        <v>324</v>
      </c>
      <c r="G4866" s="23"/>
      <c r="H4866" s="23"/>
      <c r="I4866" s="23"/>
      <c r="J4866" s="25"/>
      <c r="K4866" s="25"/>
      <c r="L4866" s="25">
        <v>0.33300000000000002</v>
      </c>
      <c r="M4866" s="25">
        <v>5.04E-2</v>
      </c>
    </row>
    <row r="4867" spans="1:13">
      <c r="A4867" s="82" t="s">
        <v>167</v>
      </c>
      <c r="B4867" s="13" t="s">
        <v>75</v>
      </c>
      <c r="C4867" s="13" t="s">
        <v>186</v>
      </c>
      <c r="D4867" s="13">
        <v>2018</v>
      </c>
      <c r="E4867" s="13">
        <v>2018</v>
      </c>
      <c r="F4867" s="13" t="s">
        <v>324</v>
      </c>
      <c r="G4867" s="23"/>
      <c r="H4867" s="23"/>
      <c r="I4867" s="23"/>
      <c r="J4867" s="25"/>
      <c r="K4867" s="25"/>
      <c r="L4867" s="25">
        <v>0.44900000000000001</v>
      </c>
      <c r="M4867" s="25">
        <v>0.15290000000000001</v>
      </c>
    </row>
    <row r="4868" spans="1:13">
      <c r="A4868" s="82" t="s">
        <v>168</v>
      </c>
      <c r="B4868" s="13" t="s">
        <v>74</v>
      </c>
      <c r="C4868" s="13" t="s">
        <v>186</v>
      </c>
      <c r="D4868" s="13">
        <v>2018</v>
      </c>
      <c r="E4868" s="13">
        <v>2018</v>
      </c>
      <c r="F4868" s="13" t="s">
        <v>324</v>
      </c>
      <c r="G4868" s="23"/>
      <c r="H4868" s="23"/>
      <c r="I4868" s="23"/>
      <c r="J4868" s="25"/>
      <c r="K4868" s="25"/>
      <c r="L4868" s="25">
        <v>0.35299999999999998</v>
      </c>
      <c r="M4868" s="25">
        <v>5.04E-2</v>
      </c>
    </row>
    <row r="4869" spans="1:13">
      <c r="A4869" s="82" t="s">
        <v>169</v>
      </c>
      <c r="B4869" s="13" t="s">
        <v>74</v>
      </c>
      <c r="C4869" s="13" t="s">
        <v>186</v>
      </c>
      <c r="D4869" s="13">
        <v>2018</v>
      </c>
      <c r="E4869" s="13">
        <v>2018</v>
      </c>
      <c r="F4869" s="13" t="s">
        <v>324</v>
      </c>
      <c r="G4869" s="23"/>
      <c r="H4869" s="23"/>
      <c r="I4869" s="23"/>
      <c r="J4869" s="25"/>
      <c r="K4869" s="25"/>
      <c r="L4869" s="25">
        <v>0.44900000000000001</v>
      </c>
      <c r="M4869" s="25">
        <v>0.15290000000000001</v>
      </c>
    </row>
    <row r="4870" spans="1:13">
      <c r="A4870" s="82" t="s">
        <v>170</v>
      </c>
      <c r="B4870" s="13" t="s">
        <v>75</v>
      </c>
      <c r="C4870" s="13" t="s">
        <v>186</v>
      </c>
      <c r="D4870" s="13">
        <v>2018</v>
      </c>
      <c r="E4870" s="13">
        <v>2018</v>
      </c>
      <c r="F4870" s="13" t="s">
        <v>324</v>
      </c>
      <c r="G4870" s="23"/>
      <c r="H4870" s="23"/>
      <c r="I4870" s="23"/>
      <c r="J4870" s="25"/>
      <c r="K4870" s="25"/>
      <c r="L4870" s="25">
        <v>0.44900000000000001</v>
      </c>
      <c r="M4870" s="25">
        <v>0.15290000000000001</v>
      </c>
    </row>
    <row r="4871" spans="1:13">
      <c r="A4871" s="48" t="s">
        <v>276</v>
      </c>
      <c r="B4871" s="13" t="s">
        <v>66</v>
      </c>
      <c r="C4871" s="13" t="s">
        <v>65</v>
      </c>
      <c r="D4871" s="13">
        <v>2018</v>
      </c>
      <c r="E4871" s="13">
        <v>2019</v>
      </c>
      <c r="F4871" s="13" t="s">
        <v>324</v>
      </c>
      <c r="G4871" s="23"/>
      <c r="H4871" s="23"/>
      <c r="I4871" s="23"/>
      <c r="J4871" s="25"/>
      <c r="K4871" s="25"/>
      <c r="L4871" s="25"/>
      <c r="M4871" s="25"/>
    </row>
    <row r="4872" spans="1:13">
      <c r="A4872" s="48" t="s">
        <v>171</v>
      </c>
      <c r="B4872" s="13" t="s">
        <v>66</v>
      </c>
      <c r="C4872" s="13" t="s">
        <v>65</v>
      </c>
      <c r="D4872" s="13">
        <v>2018</v>
      </c>
      <c r="E4872" s="13">
        <v>2019</v>
      </c>
      <c r="F4872" s="13" t="s">
        <v>324</v>
      </c>
      <c r="G4872" s="23"/>
      <c r="H4872" s="23"/>
      <c r="I4872" s="23"/>
      <c r="J4872" s="25"/>
      <c r="K4872" s="25"/>
      <c r="L4872" s="25">
        <v>0.35699999999999998</v>
      </c>
      <c r="M4872" s="25">
        <v>5.3999999999999999E-2</v>
      </c>
    </row>
    <row r="4873" spans="1:13">
      <c r="A4873" s="48" t="s">
        <v>172</v>
      </c>
      <c r="B4873" s="13" t="s">
        <v>74</v>
      </c>
      <c r="C4873" s="13" t="s">
        <v>65</v>
      </c>
      <c r="D4873" s="13">
        <v>2018</v>
      </c>
      <c r="E4873" s="13">
        <v>2019</v>
      </c>
      <c r="F4873" s="13" t="s">
        <v>324</v>
      </c>
      <c r="G4873" s="23"/>
      <c r="H4873" s="23"/>
      <c r="I4873" s="23"/>
      <c r="J4873" s="25"/>
      <c r="K4873" s="25"/>
      <c r="L4873" s="25">
        <v>0</v>
      </c>
      <c r="M4873" s="25">
        <v>5.2699999999999997E-2</v>
      </c>
    </row>
    <row r="4874" spans="1:13">
      <c r="A4874" s="48" t="s">
        <v>173</v>
      </c>
      <c r="B4874" s="13" t="s">
        <v>75</v>
      </c>
      <c r="C4874" s="13" t="s">
        <v>65</v>
      </c>
      <c r="D4874" s="13">
        <v>2018</v>
      </c>
      <c r="E4874" s="13">
        <v>2019</v>
      </c>
      <c r="F4874" s="13" t="s">
        <v>324</v>
      </c>
      <c r="G4874" s="23"/>
      <c r="H4874" s="23"/>
      <c r="I4874" s="23"/>
      <c r="J4874" s="25"/>
      <c r="K4874" s="25"/>
      <c r="L4874" s="25">
        <v>0.55600000000000005</v>
      </c>
      <c r="M4874" s="25">
        <v>0</v>
      </c>
    </row>
    <row r="4875" spans="1:13">
      <c r="A4875" s="48" t="s">
        <v>174</v>
      </c>
      <c r="B4875" s="13" t="s">
        <v>75</v>
      </c>
      <c r="C4875" s="13" t="s">
        <v>65</v>
      </c>
      <c r="D4875" s="13">
        <v>2018</v>
      </c>
      <c r="E4875" s="13">
        <v>2019</v>
      </c>
      <c r="F4875" s="13" t="s">
        <v>324</v>
      </c>
      <c r="G4875" s="23"/>
      <c r="H4875" s="23"/>
      <c r="I4875" s="23"/>
      <c r="J4875" s="25"/>
      <c r="K4875" s="25"/>
      <c r="L4875" s="25">
        <v>0.55600000000000005</v>
      </c>
      <c r="M4875" s="25">
        <v>0</v>
      </c>
    </row>
    <row r="4876" spans="1:13">
      <c r="A4876" s="48" t="s">
        <v>175</v>
      </c>
      <c r="B4876" s="13" t="s">
        <v>75</v>
      </c>
      <c r="C4876" s="13" t="s">
        <v>65</v>
      </c>
      <c r="D4876" s="13">
        <v>2018</v>
      </c>
      <c r="E4876" s="13">
        <v>2019</v>
      </c>
      <c r="F4876" s="13" t="s">
        <v>324</v>
      </c>
      <c r="G4876" s="23"/>
      <c r="H4876" s="23"/>
      <c r="I4876" s="23"/>
      <c r="J4876" s="25"/>
      <c r="K4876" s="25"/>
      <c r="L4876" s="25">
        <v>0.55600000000000005</v>
      </c>
      <c r="M4876" s="25">
        <v>0</v>
      </c>
    </row>
    <row r="4877" spans="1:13">
      <c r="A4877" s="48" t="s">
        <v>176</v>
      </c>
      <c r="B4877" s="13" t="s">
        <v>75</v>
      </c>
      <c r="C4877" s="13" t="s">
        <v>65</v>
      </c>
      <c r="D4877" s="13">
        <v>2018</v>
      </c>
      <c r="E4877" s="13">
        <v>2019</v>
      </c>
      <c r="F4877" s="13" t="s">
        <v>324</v>
      </c>
      <c r="G4877" s="23"/>
      <c r="H4877" s="23"/>
      <c r="I4877" s="23"/>
      <c r="J4877" s="25"/>
      <c r="K4877" s="25"/>
      <c r="L4877" s="25">
        <v>0.55600000000000005</v>
      </c>
      <c r="M4877" s="25">
        <v>0</v>
      </c>
    </row>
    <row r="4878" spans="1:13">
      <c r="A4878" s="48" t="s">
        <v>177</v>
      </c>
      <c r="B4878" s="13" t="s">
        <v>75</v>
      </c>
      <c r="C4878" s="13" t="s">
        <v>65</v>
      </c>
      <c r="D4878" s="13">
        <v>2018</v>
      </c>
      <c r="E4878" s="13">
        <v>2019</v>
      </c>
      <c r="F4878" s="13" t="s">
        <v>324</v>
      </c>
      <c r="G4878" s="23"/>
      <c r="H4878" s="23"/>
      <c r="I4878" s="23"/>
      <c r="J4878" s="25"/>
      <c r="K4878" s="25"/>
      <c r="L4878" s="25">
        <v>0.55600000000000005</v>
      </c>
      <c r="M4878" s="25">
        <v>0</v>
      </c>
    </row>
    <row r="4879" spans="1:13">
      <c r="A4879" s="48" t="s">
        <v>178</v>
      </c>
      <c r="B4879" s="13" t="s">
        <v>74</v>
      </c>
      <c r="C4879" s="13" t="s">
        <v>65</v>
      </c>
      <c r="D4879" s="13">
        <v>2018</v>
      </c>
      <c r="E4879" s="13">
        <v>2019</v>
      </c>
      <c r="F4879" s="13" t="s">
        <v>324</v>
      </c>
      <c r="G4879" s="23"/>
      <c r="H4879" s="23"/>
      <c r="I4879" s="23"/>
      <c r="J4879" s="25"/>
      <c r="K4879" s="25"/>
      <c r="L4879" s="25">
        <v>0</v>
      </c>
      <c r="M4879" s="25">
        <v>0</v>
      </c>
    </row>
    <row r="4880" spans="1:13">
      <c r="A4880" s="48" t="s">
        <v>179</v>
      </c>
      <c r="B4880" s="13" t="s">
        <v>75</v>
      </c>
      <c r="C4880" s="13" t="s">
        <v>65</v>
      </c>
      <c r="D4880" s="13">
        <v>2018</v>
      </c>
      <c r="E4880" s="13">
        <v>2019</v>
      </c>
      <c r="F4880" s="13" t="s">
        <v>324</v>
      </c>
      <c r="G4880" s="23"/>
      <c r="H4880" s="23"/>
      <c r="I4880" s="23"/>
      <c r="J4880" s="25"/>
      <c r="K4880" s="25"/>
      <c r="L4880" s="25">
        <v>0.55600000000000005</v>
      </c>
      <c r="M4880" s="25">
        <v>0</v>
      </c>
    </row>
    <row r="4881" spans="1:13">
      <c r="A4881" s="48" t="s">
        <v>180</v>
      </c>
      <c r="B4881" s="13" t="s">
        <v>75</v>
      </c>
      <c r="C4881" s="13" t="s">
        <v>65</v>
      </c>
      <c r="D4881" s="13">
        <v>2018</v>
      </c>
      <c r="E4881" s="13">
        <v>2019</v>
      </c>
      <c r="F4881" s="13" t="s">
        <v>324</v>
      </c>
      <c r="G4881" s="23"/>
      <c r="H4881" s="23"/>
      <c r="I4881" s="23"/>
      <c r="J4881" s="25"/>
      <c r="K4881" s="25"/>
      <c r="L4881" s="25">
        <v>0.55600000000000005</v>
      </c>
      <c r="M4881" s="25">
        <v>0</v>
      </c>
    </row>
    <row r="4882" spans="1:13">
      <c r="A4882" s="82" t="s">
        <v>122</v>
      </c>
      <c r="B4882" s="13" t="s">
        <v>74</v>
      </c>
      <c r="C4882" s="13" t="s">
        <v>65</v>
      </c>
      <c r="D4882" s="13">
        <v>2018</v>
      </c>
      <c r="E4882" s="13">
        <v>2019</v>
      </c>
      <c r="F4882" s="13" t="s">
        <v>324</v>
      </c>
      <c r="G4882" s="23"/>
      <c r="H4882" s="23"/>
      <c r="I4882" s="23"/>
      <c r="J4882" s="25"/>
      <c r="K4882" s="25"/>
      <c r="L4882" s="25">
        <v>1</v>
      </c>
      <c r="M4882" s="25">
        <v>3.8100000000000002E-2</v>
      </c>
    </row>
    <row r="4883" spans="1:13">
      <c r="A4883" s="82" t="s">
        <v>123</v>
      </c>
      <c r="B4883" s="13" t="s">
        <v>75</v>
      </c>
      <c r="C4883" s="13" t="s">
        <v>65</v>
      </c>
      <c r="D4883" s="13">
        <v>2018</v>
      </c>
      <c r="E4883" s="13">
        <v>2019</v>
      </c>
      <c r="F4883" s="13" t="s">
        <v>324</v>
      </c>
      <c r="G4883" s="23"/>
      <c r="H4883" s="23"/>
      <c r="I4883" s="23"/>
      <c r="J4883" s="25"/>
      <c r="K4883" s="25"/>
      <c r="L4883" s="25">
        <v>0.55600000000000005</v>
      </c>
      <c r="M4883" s="25">
        <v>0</v>
      </c>
    </row>
    <row r="4884" spans="1:13">
      <c r="A4884" s="82" t="s">
        <v>124</v>
      </c>
      <c r="B4884" s="13" t="s">
        <v>75</v>
      </c>
      <c r="C4884" s="13" t="s">
        <v>65</v>
      </c>
      <c r="D4884" s="13">
        <v>2018</v>
      </c>
      <c r="E4884" s="13">
        <v>2019</v>
      </c>
      <c r="F4884" s="13" t="s">
        <v>324</v>
      </c>
      <c r="G4884" s="23"/>
      <c r="H4884" s="23"/>
      <c r="I4884" s="23"/>
      <c r="J4884" s="25"/>
      <c r="K4884" s="25"/>
      <c r="L4884" s="25">
        <v>0.55600000000000005</v>
      </c>
      <c r="M4884" s="25">
        <v>0</v>
      </c>
    </row>
    <row r="4885" spans="1:13">
      <c r="A4885" s="82" t="s">
        <v>125</v>
      </c>
      <c r="B4885" s="13" t="s">
        <v>75</v>
      </c>
      <c r="C4885" s="13" t="s">
        <v>65</v>
      </c>
      <c r="D4885" s="13">
        <v>2018</v>
      </c>
      <c r="E4885" s="13">
        <v>2019</v>
      </c>
      <c r="F4885" s="13" t="s">
        <v>324</v>
      </c>
      <c r="G4885" s="23"/>
      <c r="H4885" s="23"/>
      <c r="I4885" s="23"/>
      <c r="J4885" s="25"/>
      <c r="K4885" s="25"/>
      <c r="L4885" s="25">
        <v>0.55600000000000005</v>
      </c>
      <c r="M4885" s="25">
        <v>0</v>
      </c>
    </row>
    <row r="4886" spans="1:13">
      <c r="A4886" s="82" t="s">
        <v>126</v>
      </c>
      <c r="B4886" s="13" t="s">
        <v>75</v>
      </c>
      <c r="C4886" s="13" t="s">
        <v>65</v>
      </c>
      <c r="D4886" s="13">
        <v>2018</v>
      </c>
      <c r="E4886" s="13">
        <v>2019</v>
      </c>
      <c r="F4886" s="13" t="s">
        <v>324</v>
      </c>
      <c r="G4886" s="23"/>
      <c r="H4886" s="23"/>
      <c r="I4886" s="23"/>
      <c r="J4886" s="25"/>
      <c r="K4886" s="25"/>
      <c r="L4886" s="25">
        <v>0.55600000000000005</v>
      </c>
      <c r="M4886" s="25">
        <v>0</v>
      </c>
    </row>
    <row r="4887" spans="1:13">
      <c r="A4887" s="82" t="s">
        <v>127</v>
      </c>
      <c r="B4887" s="13" t="s">
        <v>75</v>
      </c>
      <c r="C4887" s="13" t="s">
        <v>65</v>
      </c>
      <c r="D4887" s="13">
        <v>2018</v>
      </c>
      <c r="E4887" s="13">
        <v>2019</v>
      </c>
      <c r="F4887" s="13" t="s">
        <v>324</v>
      </c>
      <c r="G4887" s="23"/>
      <c r="H4887" s="23"/>
      <c r="I4887" s="23"/>
      <c r="J4887" s="25"/>
      <c r="K4887" s="25"/>
      <c r="L4887" s="25">
        <v>0</v>
      </c>
      <c r="M4887" s="25">
        <v>1.8499999999999999E-2</v>
      </c>
    </row>
    <row r="4888" spans="1:13">
      <c r="A4888" s="82" t="s">
        <v>128</v>
      </c>
      <c r="B4888" s="13" t="s">
        <v>75</v>
      </c>
      <c r="C4888" s="13" t="s">
        <v>65</v>
      </c>
      <c r="D4888" s="13">
        <v>2018</v>
      </c>
      <c r="E4888" s="13">
        <v>2019</v>
      </c>
      <c r="F4888" s="13" t="s">
        <v>324</v>
      </c>
      <c r="G4888" s="23"/>
      <c r="H4888" s="23"/>
      <c r="I4888" s="23"/>
      <c r="J4888" s="25"/>
      <c r="K4888" s="25"/>
      <c r="L4888" s="25">
        <v>0.55600000000000005</v>
      </c>
      <c r="M4888" s="25">
        <v>0</v>
      </c>
    </row>
    <row r="4889" spans="1:13">
      <c r="A4889" s="82" t="s">
        <v>129</v>
      </c>
      <c r="B4889" s="13" t="s">
        <v>75</v>
      </c>
      <c r="C4889" s="13" t="s">
        <v>65</v>
      </c>
      <c r="D4889" s="13">
        <v>2018</v>
      </c>
      <c r="E4889" s="13">
        <v>2019</v>
      </c>
      <c r="F4889" s="13" t="s">
        <v>324</v>
      </c>
      <c r="G4889" s="23"/>
      <c r="H4889" s="23"/>
      <c r="I4889" s="23"/>
      <c r="J4889" s="25"/>
      <c r="K4889" s="25"/>
      <c r="L4889" s="25">
        <v>0.55600000000000005</v>
      </c>
      <c r="M4889" s="25">
        <v>0</v>
      </c>
    </row>
    <row r="4890" spans="1:13">
      <c r="A4890" s="82" t="s">
        <v>130</v>
      </c>
      <c r="B4890" s="13" t="s">
        <v>75</v>
      </c>
      <c r="C4890" s="13" t="s">
        <v>65</v>
      </c>
      <c r="D4890" s="13">
        <v>2018</v>
      </c>
      <c r="E4890" s="13">
        <v>2019</v>
      </c>
      <c r="F4890" s="13" t="s">
        <v>324</v>
      </c>
      <c r="G4890" s="23"/>
      <c r="H4890" s="23"/>
      <c r="I4890" s="23"/>
      <c r="J4890" s="25"/>
      <c r="K4890" s="25"/>
      <c r="L4890" s="25">
        <v>0.55600000000000005</v>
      </c>
      <c r="M4890" s="25">
        <v>0</v>
      </c>
    </row>
    <row r="4891" spans="1:13">
      <c r="A4891" s="82" t="s">
        <v>131</v>
      </c>
      <c r="B4891" s="13" t="s">
        <v>76</v>
      </c>
      <c r="C4891" s="13" t="s">
        <v>65</v>
      </c>
      <c r="D4891" s="13">
        <v>2018</v>
      </c>
      <c r="E4891" s="13">
        <v>2019</v>
      </c>
      <c r="F4891" s="13" t="s">
        <v>324</v>
      </c>
      <c r="G4891" s="23"/>
      <c r="H4891" s="23"/>
      <c r="I4891" s="23"/>
      <c r="J4891" s="25"/>
      <c r="K4891" s="25"/>
      <c r="L4891" s="25">
        <v>0.214</v>
      </c>
      <c r="M4891" s="25">
        <v>1.01E-2</v>
      </c>
    </row>
    <row r="4892" spans="1:13">
      <c r="A4892" s="82" t="s">
        <v>132</v>
      </c>
      <c r="B4892" s="13" t="s">
        <v>75</v>
      </c>
      <c r="C4892" s="13" t="s">
        <v>65</v>
      </c>
      <c r="D4892" s="13">
        <v>2018</v>
      </c>
      <c r="E4892" s="13">
        <v>2019</v>
      </c>
      <c r="F4892" s="13" t="s">
        <v>324</v>
      </c>
      <c r="G4892" s="23"/>
      <c r="H4892" s="23"/>
      <c r="I4892" s="23"/>
      <c r="J4892" s="25"/>
      <c r="K4892" s="25"/>
      <c r="L4892" s="25">
        <v>0.55600000000000005</v>
      </c>
      <c r="M4892" s="25">
        <v>0</v>
      </c>
    </row>
    <row r="4893" spans="1:13">
      <c r="A4893" s="82" t="s">
        <v>133</v>
      </c>
      <c r="B4893" s="13" t="s">
        <v>75</v>
      </c>
      <c r="C4893" s="13" t="s">
        <v>65</v>
      </c>
      <c r="D4893" s="13">
        <v>2018</v>
      </c>
      <c r="E4893" s="13">
        <v>2019</v>
      </c>
      <c r="F4893" s="13" t="s">
        <v>324</v>
      </c>
      <c r="G4893" s="23"/>
      <c r="H4893" s="23"/>
      <c r="I4893" s="23"/>
      <c r="J4893" s="25"/>
      <c r="K4893" s="25"/>
      <c r="L4893" s="25">
        <v>0.55600000000000005</v>
      </c>
      <c r="M4893" s="25">
        <v>0</v>
      </c>
    </row>
    <row r="4894" spans="1:13">
      <c r="A4894" s="82" t="s">
        <v>134</v>
      </c>
      <c r="B4894" s="13" t="s">
        <v>75</v>
      </c>
      <c r="C4894" s="13" t="s">
        <v>65</v>
      </c>
      <c r="D4894" s="13">
        <v>2018</v>
      </c>
      <c r="E4894" s="13">
        <v>2019</v>
      </c>
      <c r="F4894" s="13" t="s">
        <v>324</v>
      </c>
      <c r="G4894" s="23"/>
      <c r="H4894" s="23"/>
      <c r="I4894" s="23"/>
      <c r="J4894" s="25"/>
      <c r="K4894" s="25"/>
      <c r="L4894" s="25">
        <v>0.55600000000000005</v>
      </c>
      <c r="M4894" s="25">
        <v>0</v>
      </c>
    </row>
    <row r="4895" spans="1:13">
      <c r="A4895" s="82" t="s">
        <v>135</v>
      </c>
      <c r="B4895" s="13" t="s">
        <v>75</v>
      </c>
      <c r="C4895" s="13" t="s">
        <v>65</v>
      </c>
      <c r="D4895" s="13">
        <v>2018</v>
      </c>
      <c r="E4895" s="13">
        <v>2019</v>
      </c>
      <c r="F4895" s="13" t="s">
        <v>324</v>
      </c>
      <c r="G4895" s="23"/>
      <c r="H4895" s="23"/>
      <c r="I4895" s="23"/>
      <c r="J4895" s="25"/>
      <c r="K4895" s="25"/>
      <c r="L4895" s="25">
        <v>0.55600000000000005</v>
      </c>
      <c r="M4895" s="25">
        <v>0</v>
      </c>
    </row>
    <row r="4896" spans="1:13">
      <c r="A4896" s="82" t="s">
        <v>136</v>
      </c>
      <c r="B4896" s="13" t="s">
        <v>75</v>
      </c>
      <c r="C4896" s="13" t="s">
        <v>65</v>
      </c>
      <c r="D4896" s="13">
        <v>2018</v>
      </c>
      <c r="E4896" s="13">
        <v>2019</v>
      </c>
      <c r="F4896" s="13" t="s">
        <v>324</v>
      </c>
      <c r="G4896" s="23"/>
      <c r="H4896" s="23"/>
      <c r="I4896" s="23"/>
      <c r="J4896" s="25"/>
      <c r="K4896" s="25"/>
      <c r="L4896" s="25">
        <v>0</v>
      </c>
      <c r="M4896" s="25">
        <v>3.4000000000000002E-2</v>
      </c>
    </row>
    <row r="4897" spans="1:13">
      <c r="A4897" s="82" t="s">
        <v>137</v>
      </c>
      <c r="B4897" s="13" t="s">
        <v>75</v>
      </c>
      <c r="C4897" s="13" t="s">
        <v>65</v>
      </c>
      <c r="D4897" s="13">
        <v>2018</v>
      </c>
      <c r="E4897" s="13">
        <v>2019</v>
      </c>
      <c r="F4897" s="13" t="s">
        <v>324</v>
      </c>
      <c r="G4897" s="23"/>
      <c r="H4897" s="23"/>
      <c r="I4897" s="23"/>
      <c r="J4897" s="25"/>
      <c r="K4897" s="25"/>
      <c r="L4897" s="25">
        <v>0.55600000000000005</v>
      </c>
      <c r="M4897" s="25">
        <v>0</v>
      </c>
    </row>
    <row r="4898" spans="1:13">
      <c r="A4898" s="82" t="s">
        <v>138</v>
      </c>
      <c r="B4898" s="13" t="s">
        <v>75</v>
      </c>
      <c r="C4898" s="13" t="s">
        <v>65</v>
      </c>
      <c r="D4898" s="13">
        <v>2018</v>
      </c>
      <c r="E4898" s="13">
        <v>2019</v>
      </c>
      <c r="F4898" s="13" t="s">
        <v>324</v>
      </c>
      <c r="G4898" s="23"/>
      <c r="H4898" s="23"/>
      <c r="I4898" s="23"/>
      <c r="J4898" s="25"/>
      <c r="K4898" s="25"/>
      <c r="L4898" s="25">
        <v>0.55600000000000005</v>
      </c>
      <c r="M4898" s="25">
        <v>0</v>
      </c>
    </row>
    <row r="4899" spans="1:13">
      <c r="A4899" s="82" t="s">
        <v>139</v>
      </c>
      <c r="B4899" s="13" t="s">
        <v>75</v>
      </c>
      <c r="C4899" s="13" t="s">
        <v>65</v>
      </c>
      <c r="D4899" s="13">
        <v>2018</v>
      </c>
      <c r="E4899" s="13">
        <v>2019</v>
      </c>
      <c r="F4899" s="13" t="s">
        <v>324</v>
      </c>
      <c r="G4899" s="23"/>
      <c r="H4899" s="23"/>
      <c r="I4899" s="23"/>
      <c r="J4899" s="25"/>
      <c r="K4899" s="25"/>
      <c r="L4899" s="25">
        <v>1</v>
      </c>
      <c r="M4899" s="25">
        <v>5.0799999999999998E-2</v>
      </c>
    </row>
    <row r="4900" spans="1:13">
      <c r="A4900" s="82" t="s">
        <v>140</v>
      </c>
      <c r="B4900" s="13" t="s">
        <v>75</v>
      </c>
      <c r="C4900" s="13" t="s">
        <v>65</v>
      </c>
      <c r="D4900" s="13">
        <v>2018</v>
      </c>
      <c r="E4900" s="13">
        <v>2019</v>
      </c>
      <c r="F4900" s="13" t="s">
        <v>324</v>
      </c>
      <c r="G4900" s="23"/>
      <c r="H4900" s="23"/>
      <c r="I4900" s="23"/>
      <c r="J4900" s="25"/>
      <c r="K4900" s="25"/>
      <c r="L4900" s="25">
        <v>0.55600000000000005</v>
      </c>
      <c r="M4900" s="25">
        <v>0</v>
      </c>
    </row>
    <row r="4901" spans="1:13">
      <c r="A4901" s="82" t="s">
        <v>141</v>
      </c>
      <c r="B4901" s="13" t="s">
        <v>75</v>
      </c>
      <c r="C4901" s="13" t="s">
        <v>65</v>
      </c>
      <c r="D4901" s="13">
        <v>2018</v>
      </c>
      <c r="E4901" s="13">
        <v>2019</v>
      </c>
      <c r="F4901" s="13" t="s">
        <v>324</v>
      </c>
      <c r="G4901" s="23"/>
      <c r="H4901" s="23"/>
      <c r="I4901" s="23"/>
      <c r="J4901" s="25"/>
      <c r="K4901" s="25"/>
      <c r="L4901" s="25">
        <v>0.55600000000000005</v>
      </c>
      <c r="M4901" s="25">
        <v>0</v>
      </c>
    </row>
    <row r="4902" spans="1:13">
      <c r="A4902" s="82" t="s">
        <v>142</v>
      </c>
      <c r="B4902" s="13" t="s">
        <v>74</v>
      </c>
      <c r="C4902" s="13" t="s">
        <v>65</v>
      </c>
      <c r="D4902" s="13">
        <v>2018</v>
      </c>
      <c r="E4902" s="13">
        <v>2019</v>
      </c>
      <c r="F4902" s="13" t="s">
        <v>324</v>
      </c>
      <c r="G4902" s="23"/>
      <c r="H4902" s="23"/>
      <c r="I4902" s="23"/>
      <c r="J4902" s="25"/>
      <c r="K4902" s="25"/>
      <c r="L4902" s="25">
        <v>0.33300000000000002</v>
      </c>
      <c r="M4902" s="25">
        <v>0</v>
      </c>
    </row>
    <row r="4903" spans="1:13">
      <c r="A4903" s="82" t="s">
        <v>143</v>
      </c>
      <c r="B4903" s="13" t="s">
        <v>74</v>
      </c>
      <c r="C4903" s="13" t="s">
        <v>65</v>
      </c>
      <c r="D4903" s="13">
        <v>2018</v>
      </c>
      <c r="E4903" s="13">
        <v>2019</v>
      </c>
      <c r="F4903" s="13" t="s">
        <v>324</v>
      </c>
      <c r="G4903" s="23"/>
      <c r="H4903" s="23"/>
      <c r="I4903" s="23"/>
      <c r="J4903" s="25"/>
      <c r="K4903" s="25"/>
      <c r="L4903" s="25">
        <v>0.55600000000000005</v>
      </c>
      <c r="M4903" s="25">
        <v>0</v>
      </c>
    </row>
    <row r="4904" spans="1:13">
      <c r="A4904" s="82" t="s">
        <v>144</v>
      </c>
      <c r="B4904" s="13" t="s">
        <v>75</v>
      </c>
      <c r="C4904" s="13" t="s">
        <v>65</v>
      </c>
      <c r="D4904" s="13">
        <v>2018</v>
      </c>
      <c r="E4904" s="13">
        <v>2019</v>
      </c>
      <c r="F4904" s="13" t="s">
        <v>324</v>
      </c>
      <c r="G4904" s="23"/>
      <c r="H4904" s="23"/>
      <c r="I4904" s="23"/>
      <c r="J4904" s="25"/>
      <c r="K4904" s="25"/>
      <c r="L4904" s="25">
        <v>0.55600000000000005</v>
      </c>
      <c r="M4904" s="25">
        <v>0</v>
      </c>
    </row>
    <row r="4905" spans="1:13">
      <c r="A4905" s="82" t="s">
        <v>145</v>
      </c>
      <c r="B4905" s="13" t="s">
        <v>75</v>
      </c>
      <c r="C4905" s="13" t="s">
        <v>65</v>
      </c>
      <c r="D4905" s="13">
        <v>2018</v>
      </c>
      <c r="E4905" s="13">
        <v>2019</v>
      </c>
      <c r="F4905" s="13" t="s">
        <v>324</v>
      </c>
      <c r="G4905" s="23"/>
      <c r="H4905" s="23"/>
      <c r="I4905" s="23"/>
      <c r="J4905" s="25"/>
      <c r="K4905" s="25"/>
      <c r="L4905" s="25">
        <v>0</v>
      </c>
      <c r="M4905" s="25">
        <v>1.26E-2</v>
      </c>
    </row>
    <row r="4906" spans="1:13">
      <c r="A4906" s="82" t="s">
        <v>146</v>
      </c>
      <c r="B4906" s="13" t="s">
        <v>74</v>
      </c>
      <c r="C4906" s="13" t="s">
        <v>65</v>
      </c>
      <c r="D4906" s="13">
        <v>2018</v>
      </c>
      <c r="E4906" s="13">
        <v>2019</v>
      </c>
      <c r="F4906" s="13" t="s">
        <v>324</v>
      </c>
      <c r="G4906" s="23"/>
      <c r="H4906" s="23"/>
      <c r="I4906" s="23"/>
      <c r="J4906" s="25"/>
      <c r="K4906" s="25"/>
      <c r="L4906" s="25">
        <v>0.33300000000000002</v>
      </c>
      <c r="M4906" s="25">
        <v>6.6799999999999998E-2</v>
      </c>
    </row>
    <row r="4907" spans="1:13">
      <c r="A4907" s="82" t="s">
        <v>147</v>
      </c>
      <c r="B4907" s="13" t="s">
        <v>75</v>
      </c>
      <c r="C4907" s="13" t="s">
        <v>65</v>
      </c>
      <c r="D4907" s="13">
        <v>2018</v>
      </c>
      <c r="E4907" s="13">
        <v>2019</v>
      </c>
      <c r="F4907" s="13" t="s">
        <v>324</v>
      </c>
      <c r="G4907" s="23"/>
      <c r="H4907" s="23"/>
      <c r="I4907" s="23"/>
      <c r="J4907" s="25"/>
      <c r="K4907" s="25"/>
      <c r="L4907" s="25">
        <v>0.55600000000000005</v>
      </c>
      <c r="M4907" s="25">
        <v>0</v>
      </c>
    </row>
    <row r="4908" spans="1:13">
      <c r="A4908" s="82" t="s">
        <v>148</v>
      </c>
      <c r="B4908" s="13" t="s">
        <v>75</v>
      </c>
      <c r="C4908" s="13" t="s">
        <v>65</v>
      </c>
      <c r="D4908" s="13">
        <v>2018</v>
      </c>
      <c r="E4908" s="13">
        <v>2019</v>
      </c>
      <c r="F4908" s="13" t="s">
        <v>324</v>
      </c>
      <c r="G4908" s="23"/>
      <c r="H4908" s="23"/>
      <c r="I4908" s="23"/>
      <c r="J4908" s="25"/>
      <c r="K4908" s="25"/>
      <c r="L4908" s="25">
        <v>0.5</v>
      </c>
      <c r="M4908" s="25">
        <v>3.8600000000000002E-2</v>
      </c>
    </row>
    <row r="4909" spans="1:13">
      <c r="A4909" s="82" t="s">
        <v>149</v>
      </c>
      <c r="B4909" s="13" t="s">
        <v>74</v>
      </c>
      <c r="C4909" s="13" t="s">
        <v>65</v>
      </c>
      <c r="D4909" s="13">
        <v>2018</v>
      </c>
      <c r="E4909" s="13">
        <v>2019</v>
      </c>
      <c r="F4909" s="13" t="s">
        <v>324</v>
      </c>
      <c r="G4909" s="23"/>
      <c r="H4909" s="23"/>
      <c r="I4909" s="23"/>
      <c r="J4909" s="25"/>
      <c r="K4909" s="25"/>
      <c r="L4909" s="25">
        <v>0.6</v>
      </c>
      <c r="M4909" s="25">
        <v>4.8099999999999997E-2</v>
      </c>
    </row>
    <row r="4910" spans="1:13">
      <c r="A4910" s="82" t="s">
        <v>150</v>
      </c>
      <c r="B4910" s="13" t="s">
        <v>74</v>
      </c>
      <c r="C4910" s="13" t="s">
        <v>65</v>
      </c>
      <c r="D4910" s="13">
        <v>2018</v>
      </c>
      <c r="E4910" s="13">
        <v>2019</v>
      </c>
      <c r="F4910" s="13" t="s">
        <v>324</v>
      </c>
      <c r="G4910" s="23"/>
      <c r="H4910" s="23"/>
      <c r="I4910" s="23"/>
      <c r="J4910" s="25"/>
      <c r="K4910" s="25"/>
      <c r="L4910" s="25">
        <v>0</v>
      </c>
      <c r="M4910" s="25">
        <v>0.14319999999999999</v>
      </c>
    </row>
    <row r="4911" spans="1:13">
      <c r="A4911" s="82" t="s">
        <v>151</v>
      </c>
      <c r="B4911" s="13" t="s">
        <v>75</v>
      </c>
      <c r="C4911" s="13" t="s">
        <v>65</v>
      </c>
      <c r="D4911" s="13">
        <v>2018</v>
      </c>
      <c r="E4911" s="13">
        <v>2019</v>
      </c>
      <c r="F4911" s="13" t="s">
        <v>324</v>
      </c>
      <c r="G4911" s="23"/>
      <c r="H4911" s="23"/>
      <c r="I4911" s="23"/>
      <c r="J4911" s="25"/>
      <c r="K4911" s="25"/>
      <c r="L4911" s="25">
        <v>0</v>
      </c>
      <c r="M4911" s="25">
        <v>3.1099999999999999E-2</v>
      </c>
    </row>
    <row r="4912" spans="1:13">
      <c r="A4912" s="82" t="s">
        <v>152</v>
      </c>
      <c r="B4912" s="13" t="s">
        <v>74</v>
      </c>
      <c r="C4912" s="13" t="s">
        <v>65</v>
      </c>
      <c r="D4912" s="13">
        <v>2018</v>
      </c>
      <c r="E4912" s="13">
        <v>2019</v>
      </c>
      <c r="F4912" s="13" t="s">
        <v>324</v>
      </c>
      <c r="G4912" s="23"/>
      <c r="H4912" s="23"/>
      <c r="I4912" s="23"/>
      <c r="J4912" s="25"/>
      <c r="K4912" s="25"/>
      <c r="L4912" s="25">
        <v>0.55600000000000005</v>
      </c>
      <c r="M4912" s="25">
        <v>0</v>
      </c>
    </row>
    <row r="4913" spans="1:13">
      <c r="A4913" s="82" t="s">
        <v>153</v>
      </c>
      <c r="B4913" s="13" t="s">
        <v>74</v>
      </c>
      <c r="C4913" s="13" t="s">
        <v>65</v>
      </c>
      <c r="D4913" s="13">
        <v>2018</v>
      </c>
      <c r="E4913" s="13">
        <v>2019</v>
      </c>
      <c r="F4913" s="13" t="s">
        <v>324</v>
      </c>
      <c r="G4913" s="23"/>
      <c r="H4913" s="23"/>
      <c r="I4913" s="23"/>
      <c r="J4913" s="25"/>
      <c r="K4913" s="25"/>
      <c r="L4913" s="25">
        <v>0.55600000000000005</v>
      </c>
      <c r="M4913" s="25">
        <v>0</v>
      </c>
    </row>
    <row r="4914" spans="1:13">
      <c r="A4914" s="82" t="s">
        <v>154</v>
      </c>
      <c r="B4914" s="13" t="s">
        <v>74</v>
      </c>
      <c r="C4914" s="13" t="s">
        <v>65</v>
      </c>
      <c r="D4914" s="13">
        <v>2018</v>
      </c>
      <c r="E4914" s="13">
        <v>2019</v>
      </c>
      <c r="F4914" s="13" t="s">
        <v>324</v>
      </c>
      <c r="G4914" s="23"/>
      <c r="H4914" s="23"/>
      <c r="I4914" s="23"/>
      <c r="J4914" s="25"/>
      <c r="K4914" s="25"/>
      <c r="L4914" s="25">
        <v>0.55600000000000005</v>
      </c>
      <c r="M4914" s="25">
        <v>0</v>
      </c>
    </row>
    <row r="4915" spans="1:13">
      <c r="A4915" s="82" t="s">
        <v>155</v>
      </c>
      <c r="B4915" s="13" t="s">
        <v>74</v>
      </c>
      <c r="C4915" s="13" t="s">
        <v>65</v>
      </c>
      <c r="D4915" s="13">
        <v>2018</v>
      </c>
      <c r="E4915" s="13">
        <v>2019</v>
      </c>
      <c r="F4915" s="13" t="s">
        <v>324</v>
      </c>
      <c r="G4915" s="23"/>
      <c r="H4915" s="23"/>
      <c r="I4915" s="23"/>
      <c r="J4915" s="25"/>
      <c r="K4915" s="25"/>
      <c r="L4915" s="25">
        <v>0</v>
      </c>
      <c r="M4915" s="25">
        <v>0.12509999999999999</v>
      </c>
    </row>
    <row r="4916" spans="1:13">
      <c r="A4916" s="82" t="s">
        <v>156</v>
      </c>
      <c r="B4916" s="13" t="s">
        <v>74</v>
      </c>
      <c r="C4916" s="13" t="s">
        <v>65</v>
      </c>
      <c r="D4916" s="13">
        <v>2018</v>
      </c>
      <c r="E4916" s="13">
        <v>2019</v>
      </c>
      <c r="F4916" s="13" t="s">
        <v>324</v>
      </c>
      <c r="G4916" s="23"/>
      <c r="H4916" s="23"/>
      <c r="I4916" s="23"/>
      <c r="J4916" s="25"/>
      <c r="K4916" s="25"/>
      <c r="L4916" s="25">
        <v>0.55600000000000005</v>
      </c>
      <c r="M4916" s="25">
        <v>0</v>
      </c>
    </row>
    <row r="4917" spans="1:13">
      <c r="A4917" s="82" t="s">
        <v>157</v>
      </c>
      <c r="B4917" s="13" t="s">
        <v>75</v>
      </c>
      <c r="C4917" s="13" t="s">
        <v>65</v>
      </c>
      <c r="D4917" s="13">
        <v>2018</v>
      </c>
      <c r="E4917" s="13">
        <v>2019</v>
      </c>
      <c r="F4917" s="13" t="s">
        <v>324</v>
      </c>
      <c r="G4917" s="23"/>
      <c r="H4917" s="23"/>
      <c r="I4917" s="23"/>
      <c r="J4917" s="25"/>
      <c r="K4917" s="25"/>
      <c r="L4917" s="25">
        <v>0.55600000000000005</v>
      </c>
      <c r="M4917" s="25">
        <v>0</v>
      </c>
    </row>
    <row r="4918" spans="1:13">
      <c r="A4918" s="82" t="s">
        <v>158</v>
      </c>
      <c r="B4918" s="13" t="s">
        <v>75</v>
      </c>
      <c r="C4918" s="13" t="s">
        <v>65</v>
      </c>
      <c r="D4918" s="13">
        <v>2018</v>
      </c>
      <c r="E4918" s="13">
        <v>2019</v>
      </c>
      <c r="F4918" s="13" t="s">
        <v>324</v>
      </c>
      <c r="G4918" s="23"/>
      <c r="H4918" s="23"/>
      <c r="I4918" s="23"/>
      <c r="J4918" s="25"/>
      <c r="K4918" s="25"/>
      <c r="L4918" s="25">
        <v>0.55600000000000005</v>
      </c>
      <c r="M4918" s="25">
        <v>0</v>
      </c>
    </row>
    <row r="4919" spans="1:13">
      <c r="A4919" s="82" t="s">
        <v>159</v>
      </c>
      <c r="B4919" s="13" t="s">
        <v>75</v>
      </c>
      <c r="C4919" s="13" t="s">
        <v>65</v>
      </c>
      <c r="D4919" s="13">
        <v>2018</v>
      </c>
      <c r="E4919" s="13">
        <v>2019</v>
      </c>
      <c r="F4919" s="13" t="s">
        <v>324</v>
      </c>
      <c r="G4919" s="23"/>
      <c r="H4919" s="23"/>
      <c r="I4919" s="23"/>
      <c r="J4919" s="25"/>
      <c r="K4919" s="25"/>
      <c r="L4919" s="25">
        <v>0.55600000000000005</v>
      </c>
      <c r="M4919" s="25">
        <v>0</v>
      </c>
    </row>
    <row r="4920" spans="1:13">
      <c r="A4920" s="82" t="s">
        <v>160</v>
      </c>
      <c r="B4920" s="13" t="s">
        <v>74</v>
      </c>
      <c r="C4920" s="13" t="s">
        <v>65</v>
      </c>
      <c r="D4920" s="13">
        <v>2018</v>
      </c>
      <c r="E4920" s="13">
        <v>2019</v>
      </c>
      <c r="F4920" s="13" t="s">
        <v>324</v>
      </c>
      <c r="G4920" s="23"/>
      <c r="H4920" s="23"/>
      <c r="I4920" s="23"/>
      <c r="J4920" s="25"/>
      <c r="K4920" s="25"/>
      <c r="L4920" s="25">
        <v>0</v>
      </c>
      <c r="M4920" s="25">
        <v>0</v>
      </c>
    </row>
    <row r="4921" spans="1:13">
      <c r="A4921" s="82" t="s">
        <v>161</v>
      </c>
      <c r="B4921" s="13" t="s">
        <v>74</v>
      </c>
      <c r="C4921" s="13" t="s">
        <v>65</v>
      </c>
      <c r="D4921" s="13">
        <v>2018</v>
      </c>
      <c r="E4921" s="13">
        <v>2019</v>
      </c>
      <c r="F4921" s="13" t="s">
        <v>324</v>
      </c>
      <c r="G4921" s="23"/>
      <c r="H4921" s="23"/>
      <c r="I4921" s="23"/>
      <c r="J4921" s="25"/>
      <c r="K4921" s="25"/>
      <c r="L4921" s="25">
        <v>0.55600000000000005</v>
      </c>
      <c r="M4921" s="25">
        <v>0</v>
      </c>
    </row>
    <row r="4922" spans="1:13">
      <c r="A4922" s="82" t="s">
        <v>162</v>
      </c>
      <c r="B4922" s="13" t="s">
        <v>75</v>
      </c>
      <c r="C4922" s="13" t="s">
        <v>65</v>
      </c>
      <c r="D4922" s="13">
        <v>2018</v>
      </c>
      <c r="E4922" s="13">
        <v>2019</v>
      </c>
      <c r="F4922" s="13" t="s">
        <v>324</v>
      </c>
      <c r="G4922" s="23"/>
      <c r="H4922" s="23"/>
      <c r="I4922" s="23"/>
      <c r="J4922" s="25"/>
      <c r="K4922" s="25"/>
      <c r="L4922" s="25">
        <v>0</v>
      </c>
      <c r="M4922" s="25">
        <v>5.28E-2</v>
      </c>
    </row>
    <row r="4923" spans="1:13">
      <c r="A4923" s="82" t="s">
        <v>163</v>
      </c>
      <c r="B4923" s="13" t="s">
        <v>75</v>
      </c>
      <c r="C4923" s="13" t="s">
        <v>65</v>
      </c>
      <c r="D4923" s="13">
        <v>2018</v>
      </c>
      <c r="E4923" s="13">
        <v>2019</v>
      </c>
      <c r="F4923" s="13" t="s">
        <v>324</v>
      </c>
      <c r="G4923" s="23"/>
      <c r="H4923" s="23"/>
      <c r="I4923" s="23"/>
      <c r="J4923" s="25"/>
      <c r="K4923" s="25"/>
      <c r="L4923" s="25">
        <v>0.55600000000000005</v>
      </c>
      <c r="M4923" s="25">
        <v>0</v>
      </c>
    </row>
    <row r="4924" spans="1:13">
      <c r="A4924" s="82" t="s">
        <v>164</v>
      </c>
      <c r="B4924" s="13" t="s">
        <v>75</v>
      </c>
      <c r="C4924" s="13" t="s">
        <v>65</v>
      </c>
      <c r="D4924" s="13">
        <v>2018</v>
      </c>
      <c r="E4924" s="13">
        <v>2019</v>
      </c>
      <c r="F4924" s="13" t="s">
        <v>324</v>
      </c>
      <c r="G4924" s="23"/>
      <c r="H4924" s="23"/>
      <c r="I4924" s="23"/>
      <c r="J4924" s="25"/>
      <c r="K4924" s="25"/>
      <c r="L4924" s="25">
        <v>0.55600000000000005</v>
      </c>
      <c r="M4924" s="25">
        <v>0</v>
      </c>
    </row>
    <row r="4925" spans="1:13">
      <c r="A4925" s="82" t="s">
        <v>165</v>
      </c>
      <c r="B4925" s="13" t="s">
        <v>75</v>
      </c>
      <c r="C4925" s="13" t="s">
        <v>65</v>
      </c>
      <c r="D4925" s="13">
        <v>2018</v>
      </c>
      <c r="E4925" s="13">
        <v>2019</v>
      </c>
      <c r="F4925" s="13" t="s">
        <v>324</v>
      </c>
      <c r="G4925" s="23"/>
      <c r="H4925" s="23"/>
      <c r="I4925" s="23"/>
      <c r="J4925" s="25"/>
      <c r="K4925" s="25"/>
      <c r="L4925" s="25">
        <v>0.55600000000000005</v>
      </c>
      <c r="M4925" s="25">
        <v>0</v>
      </c>
    </row>
    <row r="4926" spans="1:13">
      <c r="A4926" s="82" t="s">
        <v>166</v>
      </c>
      <c r="B4926" s="13" t="s">
        <v>74</v>
      </c>
      <c r="C4926" s="13" t="s">
        <v>65</v>
      </c>
      <c r="D4926" s="13">
        <v>2018</v>
      </c>
      <c r="E4926" s="13">
        <v>2019</v>
      </c>
      <c r="F4926" s="13" t="s">
        <v>324</v>
      </c>
      <c r="G4926" s="23"/>
      <c r="H4926" s="23"/>
      <c r="I4926" s="23"/>
      <c r="J4926" s="25"/>
      <c r="K4926" s="25"/>
      <c r="L4926" s="25">
        <v>0</v>
      </c>
      <c r="M4926" s="25">
        <v>3.0200000000000001E-2</v>
      </c>
    </row>
    <row r="4927" spans="1:13">
      <c r="A4927" s="82" t="s">
        <v>167</v>
      </c>
      <c r="B4927" s="13" t="s">
        <v>75</v>
      </c>
      <c r="C4927" s="13" t="s">
        <v>65</v>
      </c>
      <c r="D4927" s="13">
        <v>2018</v>
      </c>
      <c r="E4927" s="13">
        <v>2019</v>
      </c>
      <c r="F4927" s="13" t="s">
        <v>324</v>
      </c>
      <c r="G4927" s="23"/>
      <c r="H4927" s="23"/>
      <c r="I4927" s="23"/>
      <c r="J4927" s="25"/>
      <c r="K4927" s="25"/>
      <c r="L4927" s="25">
        <v>0.55600000000000005</v>
      </c>
      <c r="M4927" s="25">
        <v>0</v>
      </c>
    </row>
    <row r="4928" spans="1:13">
      <c r="A4928" s="82" t="s">
        <v>168</v>
      </c>
      <c r="B4928" s="13" t="s">
        <v>74</v>
      </c>
      <c r="C4928" s="13" t="s">
        <v>65</v>
      </c>
      <c r="D4928" s="13">
        <v>2018</v>
      </c>
      <c r="E4928" s="13">
        <v>2019</v>
      </c>
      <c r="F4928" s="13" t="s">
        <v>324</v>
      </c>
      <c r="G4928" s="23"/>
      <c r="H4928" s="23"/>
      <c r="I4928" s="23"/>
      <c r="J4928" s="25"/>
      <c r="K4928" s="25"/>
      <c r="L4928" s="25">
        <v>1</v>
      </c>
      <c r="M4928" s="25">
        <v>1.09E-2</v>
      </c>
    </row>
    <row r="4929" spans="1:13">
      <c r="A4929" s="82" t="s">
        <v>169</v>
      </c>
      <c r="B4929" s="13" t="s">
        <v>74</v>
      </c>
      <c r="C4929" s="13" t="s">
        <v>65</v>
      </c>
      <c r="D4929" s="13">
        <v>2018</v>
      </c>
      <c r="E4929" s="13">
        <v>2019</v>
      </c>
      <c r="F4929" s="13" t="s">
        <v>324</v>
      </c>
      <c r="G4929" s="23"/>
      <c r="H4929" s="23"/>
      <c r="I4929" s="23"/>
      <c r="J4929" s="25"/>
      <c r="K4929" s="25"/>
      <c r="L4929" s="25">
        <v>0.55600000000000005</v>
      </c>
      <c r="M4929" s="25">
        <v>0</v>
      </c>
    </row>
    <row r="4930" spans="1:13">
      <c r="A4930" s="82" t="s">
        <v>170</v>
      </c>
      <c r="B4930" s="13" t="s">
        <v>75</v>
      </c>
      <c r="C4930" s="13" t="s">
        <v>65</v>
      </c>
      <c r="D4930" s="13">
        <v>2018</v>
      </c>
      <c r="E4930" s="13">
        <v>2019</v>
      </c>
      <c r="F4930" s="13" t="s">
        <v>324</v>
      </c>
      <c r="G4930" s="23"/>
      <c r="H4930" s="23"/>
      <c r="I4930" s="23"/>
      <c r="J4930" s="25"/>
      <c r="K4930" s="25"/>
      <c r="L4930" s="25">
        <v>0.55600000000000005</v>
      </c>
      <c r="M4930" s="25">
        <v>0</v>
      </c>
    </row>
    <row r="4931" spans="1:13">
      <c r="A4931" s="82" t="s">
        <v>171</v>
      </c>
      <c r="B4931" s="13" t="s">
        <v>66</v>
      </c>
      <c r="C4931" s="13" t="s">
        <v>187</v>
      </c>
      <c r="D4931" s="13">
        <v>2018</v>
      </c>
      <c r="E4931" s="13">
        <v>2019</v>
      </c>
      <c r="F4931" s="13" t="s">
        <v>324</v>
      </c>
      <c r="G4931" s="23"/>
      <c r="H4931" s="23"/>
      <c r="I4931" s="23"/>
      <c r="J4931" s="25"/>
      <c r="K4931" s="25"/>
      <c r="L4931" s="25">
        <v>0.36399999999999999</v>
      </c>
      <c r="M4931" s="25">
        <v>5.9200000000000003E-2</v>
      </c>
    </row>
    <row r="4932" spans="1:13">
      <c r="A4932" s="82" t="s">
        <v>172</v>
      </c>
      <c r="B4932" s="13" t="s">
        <v>74</v>
      </c>
      <c r="C4932" s="13" t="s">
        <v>187</v>
      </c>
      <c r="D4932" s="13">
        <v>2018</v>
      </c>
      <c r="E4932" s="13">
        <v>2019</v>
      </c>
      <c r="F4932" s="13" t="s">
        <v>324</v>
      </c>
      <c r="G4932" s="23"/>
      <c r="H4932" s="23"/>
      <c r="I4932" s="23"/>
      <c r="J4932" s="25"/>
      <c r="K4932" s="25"/>
      <c r="L4932" s="25">
        <v>0.5</v>
      </c>
      <c r="M4932" s="25">
        <v>5.1799999999999999E-2</v>
      </c>
    </row>
    <row r="4933" spans="1:13">
      <c r="A4933" s="82" t="s">
        <v>173</v>
      </c>
      <c r="B4933" s="13" t="s">
        <v>75</v>
      </c>
      <c r="C4933" s="13" t="s">
        <v>187</v>
      </c>
      <c r="D4933" s="13">
        <v>2018</v>
      </c>
      <c r="E4933" s="13">
        <v>2019</v>
      </c>
      <c r="F4933" s="13" t="s">
        <v>324</v>
      </c>
      <c r="G4933" s="23"/>
      <c r="H4933" s="23"/>
      <c r="I4933" s="23"/>
      <c r="J4933" s="25"/>
      <c r="K4933" s="25"/>
      <c r="L4933" s="25">
        <v>0.313</v>
      </c>
      <c r="M4933" s="25">
        <v>1.8599999999999998E-2</v>
      </c>
    </row>
    <row r="4934" spans="1:13">
      <c r="A4934" s="82" t="s">
        <v>174</v>
      </c>
      <c r="B4934" s="13" t="s">
        <v>75</v>
      </c>
      <c r="C4934" s="13" t="s">
        <v>187</v>
      </c>
      <c r="D4934" s="13">
        <v>2018</v>
      </c>
      <c r="E4934" s="13">
        <v>2019</v>
      </c>
      <c r="F4934" s="13" t="s">
        <v>324</v>
      </c>
      <c r="G4934" s="23"/>
      <c r="H4934" s="23"/>
      <c r="I4934" s="23"/>
      <c r="J4934" s="25"/>
      <c r="K4934" s="25"/>
      <c r="L4934" s="25">
        <v>0.313</v>
      </c>
      <c r="M4934" s="25">
        <v>1.8599999999999998E-2</v>
      </c>
    </row>
    <row r="4935" spans="1:13">
      <c r="A4935" s="82" t="s">
        <v>175</v>
      </c>
      <c r="B4935" s="13" t="s">
        <v>75</v>
      </c>
      <c r="C4935" s="13" t="s">
        <v>187</v>
      </c>
      <c r="D4935" s="13">
        <v>2018</v>
      </c>
      <c r="E4935" s="13">
        <v>2019</v>
      </c>
      <c r="F4935" s="13" t="s">
        <v>324</v>
      </c>
      <c r="G4935" s="23"/>
      <c r="H4935" s="23"/>
      <c r="I4935" s="23"/>
      <c r="J4935" s="25"/>
      <c r="K4935" s="25"/>
      <c r="L4935" s="25">
        <v>0.313</v>
      </c>
      <c r="M4935" s="25">
        <v>1.8599999999999998E-2</v>
      </c>
    </row>
    <row r="4936" spans="1:13">
      <c r="A4936" s="82" t="s">
        <v>176</v>
      </c>
      <c r="B4936" s="13" t="s">
        <v>75</v>
      </c>
      <c r="C4936" s="13" t="s">
        <v>187</v>
      </c>
      <c r="D4936" s="13">
        <v>2018</v>
      </c>
      <c r="E4936" s="13">
        <v>2019</v>
      </c>
      <c r="F4936" s="13" t="s">
        <v>324</v>
      </c>
      <c r="G4936" s="23"/>
      <c r="H4936" s="23"/>
      <c r="I4936" s="23"/>
      <c r="J4936" s="25"/>
      <c r="K4936" s="25"/>
      <c r="L4936" s="25">
        <v>0.313</v>
      </c>
      <c r="M4936" s="25">
        <v>1.8599999999999998E-2</v>
      </c>
    </row>
    <row r="4937" spans="1:13">
      <c r="A4937" s="82" t="s">
        <v>177</v>
      </c>
      <c r="B4937" s="13" t="s">
        <v>75</v>
      </c>
      <c r="C4937" s="13" t="s">
        <v>187</v>
      </c>
      <c r="D4937" s="13">
        <v>2018</v>
      </c>
      <c r="E4937" s="13">
        <v>2019</v>
      </c>
      <c r="F4937" s="13" t="s">
        <v>324</v>
      </c>
      <c r="G4937" s="23"/>
      <c r="H4937" s="23"/>
      <c r="I4937" s="23"/>
      <c r="J4937" s="25"/>
      <c r="K4937" s="25"/>
      <c r="L4937" s="25">
        <v>0.313</v>
      </c>
      <c r="M4937" s="25">
        <v>1.8599999999999998E-2</v>
      </c>
    </row>
    <row r="4938" spans="1:13">
      <c r="A4938" s="82" t="s">
        <v>178</v>
      </c>
      <c r="B4938" s="13" t="s">
        <v>74</v>
      </c>
      <c r="C4938" s="13" t="s">
        <v>187</v>
      </c>
      <c r="D4938" s="13">
        <v>2018</v>
      </c>
      <c r="E4938" s="13">
        <v>2019</v>
      </c>
      <c r="F4938" s="13" t="s">
        <v>324</v>
      </c>
      <c r="G4938" s="23"/>
      <c r="H4938" s="23"/>
      <c r="I4938" s="23"/>
      <c r="J4938" s="25"/>
      <c r="K4938" s="25"/>
      <c r="L4938" s="25">
        <v>0.5</v>
      </c>
      <c r="M4938" s="25">
        <v>7.7999999999999996E-3</v>
      </c>
    </row>
    <row r="4939" spans="1:13">
      <c r="A4939" s="82" t="s">
        <v>179</v>
      </c>
      <c r="B4939" s="13" t="s">
        <v>75</v>
      </c>
      <c r="C4939" s="13" t="s">
        <v>187</v>
      </c>
      <c r="D4939" s="13">
        <v>2018</v>
      </c>
      <c r="E4939" s="13">
        <v>2019</v>
      </c>
      <c r="F4939" s="13" t="s">
        <v>324</v>
      </c>
      <c r="G4939" s="23"/>
      <c r="H4939" s="23"/>
      <c r="I4939" s="23"/>
      <c r="J4939" s="25"/>
      <c r="K4939" s="25"/>
      <c r="L4939" s="25">
        <v>0.313</v>
      </c>
      <c r="M4939" s="25">
        <v>1.8599999999999998E-2</v>
      </c>
    </row>
    <row r="4940" spans="1:13">
      <c r="A4940" s="82" t="s">
        <v>180</v>
      </c>
      <c r="B4940" s="13" t="s">
        <v>75</v>
      </c>
      <c r="C4940" s="13" t="s">
        <v>187</v>
      </c>
      <c r="D4940" s="13">
        <v>2018</v>
      </c>
      <c r="E4940" s="13">
        <v>2019</v>
      </c>
      <c r="F4940" s="13" t="s">
        <v>324</v>
      </c>
      <c r="G4940" s="23"/>
      <c r="H4940" s="23"/>
      <c r="I4940" s="23"/>
      <c r="J4940" s="25"/>
      <c r="K4940" s="25"/>
      <c r="L4940" s="25">
        <v>0.313</v>
      </c>
      <c r="M4940" s="25">
        <v>1.8599999999999998E-2</v>
      </c>
    </row>
    <row r="4941" spans="1:13">
      <c r="A4941" s="82" t="s">
        <v>122</v>
      </c>
      <c r="B4941" s="13" t="s">
        <v>74</v>
      </c>
      <c r="C4941" s="13" t="s">
        <v>187</v>
      </c>
      <c r="D4941" s="13">
        <v>2018</v>
      </c>
      <c r="E4941" s="13">
        <v>2019</v>
      </c>
      <c r="F4941" s="13" t="s">
        <v>324</v>
      </c>
      <c r="G4941" s="23"/>
      <c r="H4941" s="23"/>
      <c r="I4941" s="23"/>
      <c r="J4941" s="25"/>
      <c r="K4941" s="25"/>
      <c r="L4941" s="25">
        <v>0.6</v>
      </c>
      <c r="M4941" s="25">
        <v>6.0400000000000002E-2</v>
      </c>
    </row>
    <row r="4942" spans="1:13">
      <c r="A4942" s="82" t="s">
        <v>123</v>
      </c>
      <c r="B4942" s="13" t="s">
        <v>75</v>
      </c>
      <c r="C4942" s="13" t="s">
        <v>187</v>
      </c>
      <c r="D4942" s="13">
        <v>2018</v>
      </c>
      <c r="E4942" s="13">
        <v>2019</v>
      </c>
      <c r="F4942" s="13" t="s">
        <v>324</v>
      </c>
      <c r="G4942" s="23"/>
      <c r="H4942" s="23"/>
      <c r="I4942" s="23"/>
      <c r="J4942" s="25"/>
      <c r="K4942" s="25"/>
      <c r="L4942" s="25">
        <v>0.313</v>
      </c>
      <c r="M4942" s="25">
        <v>1.8599999999999998E-2</v>
      </c>
    </row>
    <row r="4943" spans="1:13">
      <c r="A4943" s="82" t="s">
        <v>124</v>
      </c>
      <c r="B4943" s="13" t="s">
        <v>75</v>
      </c>
      <c r="C4943" s="13" t="s">
        <v>187</v>
      </c>
      <c r="D4943" s="13">
        <v>2018</v>
      </c>
      <c r="E4943" s="13">
        <v>2019</v>
      </c>
      <c r="F4943" s="13" t="s">
        <v>324</v>
      </c>
      <c r="G4943" s="23"/>
      <c r="H4943" s="23"/>
      <c r="I4943" s="23"/>
      <c r="J4943" s="25"/>
      <c r="K4943" s="25"/>
      <c r="L4943" s="25">
        <v>0.313</v>
      </c>
      <c r="M4943" s="25">
        <v>1.8599999999999998E-2</v>
      </c>
    </row>
    <row r="4944" spans="1:13">
      <c r="A4944" s="82" t="s">
        <v>125</v>
      </c>
      <c r="B4944" s="13" t="s">
        <v>75</v>
      </c>
      <c r="C4944" s="13" t="s">
        <v>187</v>
      </c>
      <c r="D4944" s="13">
        <v>2018</v>
      </c>
      <c r="E4944" s="13">
        <v>2019</v>
      </c>
      <c r="F4944" s="13" t="s">
        <v>324</v>
      </c>
      <c r="G4944" s="23"/>
      <c r="H4944" s="23"/>
      <c r="I4944" s="23"/>
      <c r="J4944" s="25"/>
      <c r="K4944" s="25"/>
      <c r="L4944" s="25">
        <v>0.313</v>
      </c>
      <c r="M4944" s="25">
        <v>1.8599999999999998E-2</v>
      </c>
    </row>
    <row r="4945" spans="1:13">
      <c r="A4945" s="82" t="s">
        <v>126</v>
      </c>
      <c r="B4945" s="13" t="s">
        <v>75</v>
      </c>
      <c r="C4945" s="13" t="s">
        <v>187</v>
      </c>
      <c r="D4945" s="13">
        <v>2018</v>
      </c>
      <c r="E4945" s="13">
        <v>2019</v>
      </c>
      <c r="F4945" s="13" t="s">
        <v>324</v>
      </c>
      <c r="G4945" s="23"/>
      <c r="H4945" s="23"/>
      <c r="I4945" s="23"/>
      <c r="J4945" s="25"/>
      <c r="K4945" s="25"/>
      <c r="L4945" s="25">
        <v>0.313</v>
      </c>
      <c r="M4945" s="25">
        <v>1.8599999999999998E-2</v>
      </c>
    </row>
    <row r="4946" spans="1:13">
      <c r="A4946" s="82" t="s">
        <v>127</v>
      </c>
      <c r="B4946" s="13" t="s">
        <v>75</v>
      </c>
      <c r="C4946" s="13" t="s">
        <v>187</v>
      </c>
      <c r="D4946" s="13">
        <v>2018</v>
      </c>
      <c r="E4946" s="13">
        <v>2019</v>
      </c>
      <c r="F4946" s="13" t="s">
        <v>324</v>
      </c>
      <c r="G4946" s="23"/>
      <c r="H4946" s="23"/>
      <c r="I4946" s="23"/>
      <c r="J4946" s="25"/>
      <c r="K4946" s="25"/>
      <c r="L4946" s="25">
        <v>0.33300000000000002</v>
      </c>
      <c r="M4946" s="25">
        <v>8.9999999999999993E-3</v>
      </c>
    </row>
    <row r="4947" spans="1:13">
      <c r="A4947" s="82" t="s">
        <v>128</v>
      </c>
      <c r="B4947" s="13" t="s">
        <v>75</v>
      </c>
      <c r="C4947" s="13" t="s">
        <v>187</v>
      </c>
      <c r="D4947" s="13">
        <v>2018</v>
      </c>
      <c r="E4947" s="13">
        <v>2019</v>
      </c>
      <c r="F4947" s="13" t="s">
        <v>324</v>
      </c>
      <c r="G4947" s="23"/>
      <c r="H4947" s="23"/>
      <c r="I4947" s="23"/>
      <c r="J4947" s="25"/>
      <c r="K4947" s="25"/>
      <c r="L4947" s="25">
        <v>0.313</v>
      </c>
      <c r="M4947" s="25">
        <v>1.8599999999999998E-2</v>
      </c>
    </row>
    <row r="4948" spans="1:13">
      <c r="A4948" s="82" t="s">
        <v>129</v>
      </c>
      <c r="B4948" s="13" t="s">
        <v>75</v>
      </c>
      <c r="C4948" s="13" t="s">
        <v>187</v>
      </c>
      <c r="D4948" s="13">
        <v>2018</v>
      </c>
      <c r="E4948" s="13">
        <v>2019</v>
      </c>
      <c r="F4948" s="13" t="s">
        <v>324</v>
      </c>
      <c r="G4948" s="23"/>
      <c r="H4948" s="23"/>
      <c r="I4948" s="23"/>
      <c r="J4948" s="25"/>
      <c r="K4948" s="25"/>
      <c r="L4948" s="25">
        <v>0.313</v>
      </c>
      <c r="M4948" s="25">
        <v>1.8599999999999998E-2</v>
      </c>
    </row>
    <row r="4949" spans="1:13">
      <c r="A4949" s="82" t="s">
        <v>130</v>
      </c>
      <c r="B4949" s="13" t="s">
        <v>75</v>
      </c>
      <c r="C4949" s="13" t="s">
        <v>187</v>
      </c>
      <c r="D4949" s="13">
        <v>2018</v>
      </c>
      <c r="E4949" s="13">
        <v>2019</v>
      </c>
      <c r="F4949" s="13" t="s">
        <v>324</v>
      </c>
      <c r="G4949" s="23"/>
      <c r="H4949" s="23"/>
      <c r="I4949" s="23"/>
      <c r="J4949" s="25"/>
      <c r="K4949" s="25"/>
      <c r="L4949" s="25">
        <v>0.313</v>
      </c>
      <c r="M4949" s="25">
        <v>1.8599999999999998E-2</v>
      </c>
    </row>
    <row r="4950" spans="1:13">
      <c r="A4950" s="82" t="s">
        <v>131</v>
      </c>
      <c r="B4950" s="13" t="s">
        <v>76</v>
      </c>
      <c r="C4950" s="13" t="s">
        <v>187</v>
      </c>
      <c r="D4950" s="13">
        <v>2018</v>
      </c>
      <c r="E4950" s="13">
        <v>2019</v>
      </c>
      <c r="F4950" s="13" t="s">
        <v>324</v>
      </c>
      <c r="G4950" s="23"/>
      <c r="H4950" s="23"/>
      <c r="I4950" s="23"/>
      <c r="J4950" s="25"/>
      <c r="K4950" s="25"/>
      <c r="L4950" s="25">
        <v>0.31</v>
      </c>
      <c r="M4950" s="25">
        <v>8.4099999999999994E-2</v>
      </c>
    </row>
    <row r="4951" spans="1:13">
      <c r="A4951" s="82" t="s">
        <v>132</v>
      </c>
      <c r="B4951" s="13" t="s">
        <v>75</v>
      </c>
      <c r="C4951" s="13" t="s">
        <v>187</v>
      </c>
      <c r="D4951" s="13">
        <v>2018</v>
      </c>
      <c r="E4951" s="13">
        <v>2019</v>
      </c>
      <c r="F4951" s="13" t="s">
        <v>324</v>
      </c>
      <c r="G4951" s="23"/>
      <c r="H4951" s="23"/>
      <c r="I4951" s="23"/>
      <c r="J4951" s="25"/>
      <c r="K4951" s="25"/>
      <c r="L4951" s="25">
        <v>0.313</v>
      </c>
      <c r="M4951" s="25">
        <v>1.8599999999999998E-2</v>
      </c>
    </row>
    <row r="4952" spans="1:13">
      <c r="A4952" s="82" t="s">
        <v>133</v>
      </c>
      <c r="B4952" s="13" t="s">
        <v>75</v>
      </c>
      <c r="C4952" s="13" t="s">
        <v>187</v>
      </c>
      <c r="D4952" s="13">
        <v>2018</v>
      </c>
      <c r="E4952" s="13">
        <v>2019</v>
      </c>
      <c r="F4952" s="13" t="s">
        <v>324</v>
      </c>
      <c r="G4952" s="23"/>
      <c r="H4952" s="23"/>
      <c r="I4952" s="23"/>
      <c r="J4952" s="25"/>
      <c r="K4952" s="25"/>
      <c r="L4952" s="25">
        <v>0.313</v>
      </c>
      <c r="M4952" s="25">
        <v>1.8599999999999998E-2</v>
      </c>
    </row>
    <row r="4953" spans="1:13">
      <c r="A4953" s="82" t="s">
        <v>134</v>
      </c>
      <c r="B4953" s="13" t="s">
        <v>75</v>
      </c>
      <c r="C4953" s="13" t="s">
        <v>187</v>
      </c>
      <c r="D4953" s="13">
        <v>2018</v>
      </c>
      <c r="E4953" s="13">
        <v>2019</v>
      </c>
      <c r="F4953" s="13" t="s">
        <v>324</v>
      </c>
      <c r="G4953" s="23"/>
      <c r="H4953" s="23"/>
      <c r="I4953" s="23"/>
      <c r="J4953" s="25"/>
      <c r="K4953" s="25"/>
      <c r="L4953" s="25">
        <v>0.313</v>
      </c>
      <c r="M4953" s="25">
        <v>1.8599999999999998E-2</v>
      </c>
    </row>
    <row r="4954" spans="1:13">
      <c r="A4954" s="82" t="s">
        <v>135</v>
      </c>
      <c r="B4954" s="13" t="s">
        <v>75</v>
      </c>
      <c r="C4954" s="13" t="s">
        <v>187</v>
      </c>
      <c r="D4954" s="13">
        <v>2018</v>
      </c>
      <c r="E4954" s="13">
        <v>2019</v>
      </c>
      <c r="F4954" s="13" t="s">
        <v>324</v>
      </c>
      <c r="G4954" s="23"/>
      <c r="H4954" s="23"/>
      <c r="I4954" s="23"/>
      <c r="J4954" s="25"/>
      <c r="K4954" s="25"/>
      <c r="L4954" s="25">
        <v>0.313</v>
      </c>
      <c r="M4954" s="25">
        <v>1.8599999999999998E-2</v>
      </c>
    </row>
    <row r="4955" spans="1:13">
      <c r="A4955" s="82" t="s">
        <v>136</v>
      </c>
      <c r="B4955" s="13" t="s">
        <v>75</v>
      </c>
      <c r="C4955" s="13" t="s">
        <v>187</v>
      </c>
      <c r="D4955" s="13">
        <v>2018</v>
      </c>
      <c r="E4955" s="13">
        <v>2019</v>
      </c>
      <c r="F4955" s="13" t="s">
        <v>324</v>
      </c>
      <c r="G4955" s="23"/>
      <c r="H4955" s="23"/>
      <c r="I4955" s="23"/>
      <c r="J4955" s="25"/>
      <c r="K4955" s="25"/>
      <c r="L4955" s="25">
        <v>0</v>
      </c>
      <c r="M4955" s="25">
        <v>7.46E-2</v>
      </c>
    </row>
    <row r="4956" spans="1:13">
      <c r="A4956" s="82" t="s">
        <v>137</v>
      </c>
      <c r="B4956" s="13" t="s">
        <v>75</v>
      </c>
      <c r="C4956" s="13" t="s">
        <v>187</v>
      </c>
      <c r="D4956" s="13">
        <v>2018</v>
      </c>
      <c r="E4956" s="13">
        <v>2019</v>
      </c>
      <c r="F4956" s="13" t="s">
        <v>324</v>
      </c>
      <c r="G4956" s="23"/>
      <c r="H4956" s="23"/>
      <c r="I4956" s="23"/>
      <c r="J4956" s="25"/>
      <c r="K4956" s="25"/>
      <c r="L4956" s="25">
        <v>0.313</v>
      </c>
      <c r="M4956" s="25">
        <v>1.8599999999999998E-2</v>
      </c>
    </row>
    <row r="4957" spans="1:13">
      <c r="A4957" s="82" t="s">
        <v>138</v>
      </c>
      <c r="B4957" s="13" t="s">
        <v>75</v>
      </c>
      <c r="C4957" s="13" t="s">
        <v>187</v>
      </c>
      <c r="D4957" s="13">
        <v>2018</v>
      </c>
      <c r="E4957" s="13">
        <v>2019</v>
      </c>
      <c r="F4957" s="13" t="s">
        <v>324</v>
      </c>
      <c r="G4957" s="23"/>
      <c r="H4957" s="23"/>
      <c r="I4957" s="23"/>
      <c r="J4957" s="25"/>
      <c r="K4957" s="25"/>
      <c r="L4957" s="25">
        <v>0.313</v>
      </c>
      <c r="M4957" s="25">
        <v>1.8599999999999998E-2</v>
      </c>
    </row>
    <row r="4958" spans="1:13">
      <c r="A4958" s="82" t="s">
        <v>139</v>
      </c>
      <c r="B4958" s="13" t="s">
        <v>75</v>
      </c>
      <c r="C4958" s="13" t="s">
        <v>187</v>
      </c>
      <c r="D4958" s="13">
        <v>2018</v>
      </c>
      <c r="E4958" s="13">
        <v>2019</v>
      </c>
      <c r="F4958" s="13" t="s">
        <v>324</v>
      </c>
      <c r="G4958" s="23"/>
      <c r="H4958" s="23"/>
      <c r="I4958" s="23"/>
      <c r="J4958" s="25"/>
      <c r="K4958" s="25"/>
      <c r="L4958" s="25">
        <v>0.5</v>
      </c>
      <c r="M4958" s="25">
        <v>7.6200000000000004E-2</v>
      </c>
    </row>
    <row r="4959" spans="1:13">
      <c r="A4959" s="82" t="s">
        <v>140</v>
      </c>
      <c r="B4959" s="13" t="s">
        <v>75</v>
      </c>
      <c r="C4959" s="13" t="s">
        <v>187</v>
      </c>
      <c r="D4959" s="13">
        <v>2018</v>
      </c>
      <c r="E4959" s="13">
        <v>2019</v>
      </c>
      <c r="F4959" s="13" t="s">
        <v>324</v>
      </c>
      <c r="G4959" s="23"/>
      <c r="H4959" s="23"/>
      <c r="I4959" s="23"/>
      <c r="J4959" s="25"/>
      <c r="K4959" s="25"/>
      <c r="L4959" s="25">
        <v>0.313</v>
      </c>
      <c r="M4959" s="25">
        <v>1.8599999999999998E-2</v>
      </c>
    </row>
    <row r="4960" spans="1:13">
      <c r="A4960" s="82" t="s">
        <v>141</v>
      </c>
      <c r="B4960" s="13" t="s">
        <v>75</v>
      </c>
      <c r="C4960" s="13" t="s">
        <v>187</v>
      </c>
      <c r="D4960" s="13">
        <v>2018</v>
      </c>
      <c r="E4960" s="13">
        <v>2019</v>
      </c>
      <c r="F4960" s="13" t="s">
        <v>324</v>
      </c>
      <c r="G4960" s="23"/>
      <c r="H4960" s="23"/>
      <c r="I4960" s="23"/>
      <c r="J4960" s="25"/>
      <c r="K4960" s="25"/>
      <c r="L4960" s="25">
        <v>0.313</v>
      </c>
      <c r="M4960" s="25">
        <v>1.8599999999999998E-2</v>
      </c>
    </row>
    <row r="4961" spans="1:13">
      <c r="A4961" s="82" t="s">
        <v>142</v>
      </c>
      <c r="B4961" s="13" t="s">
        <v>74</v>
      </c>
      <c r="C4961" s="13" t="s">
        <v>187</v>
      </c>
      <c r="D4961" s="13">
        <v>2018</v>
      </c>
      <c r="E4961" s="13">
        <v>2019</v>
      </c>
      <c r="F4961" s="13" t="s">
        <v>324</v>
      </c>
      <c r="G4961" s="23"/>
      <c r="H4961" s="23"/>
      <c r="I4961" s="23"/>
      <c r="J4961" s="25"/>
      <c r="K4961" s="25"/>
      <c r="L4961" s="25">
        <v>0.33300000000000002</v>
      </c>
      <c r="M4961" s="25">
        <v>2.0400000000000001E-2</v>
      </c>
    </row>
    <row r="4962" spans="1:13">
      <c r="A4962" s="82" t="s">
        <v>143</v>
      </c>
      <c r="B4962" s="13" t="s">
        <v>74</v>
      </c>
      <c r="C4962" s="13" t="s">
        <v>187</v>
      </c>
      <c r="D4962" s="13">
        <v>2018</v>
      </c>
      <c r="E4962" s="13">
        <v>2019</v>
      </c>
      <c r="F4962" s="13" t="s">
        <v>324</v>
      </c>
      <c r="G4962" s="23"/>
      <c r="H4962" s="23"/>
      <c r="I4962" s="23"/>
      <c r="J4962" s="25"/>
      <c r="K4962" s="25"/>
      <c r="L4962" s="25">
        <v>0.313</v>
      </c>
      <c r="M4962" s="25">
        <v>1.8599999999999998E-2</v>
      </c>
    </row>
    <row r="4963" spans="1:13">
      <c r="A4963" s="82" t="s">
        <v>144</v>
      </c>
      <c r="B4963" s="13" t="s">
        <v>75</v>
      </c>
      <c r="C4963" s="13" t="s">
        <v>187</v>
      </c>
      <c r="D4963" s="13">
        <v>2018</v>
      </c>
      <c r="E4963" s="13">
        <v>2019</v>
      </c>
      <c r="F4963" s="13" t="s">
        <v>324</v>
      </c>
      <c r="G4963" s="23"/>
      <c r="H4963" s="23"/>
      <c r="I4963" s="23"/>
      <c r="J4963" s="25"/>
      <c r="K4963" s="25"/>
      <c r="L4963" s="25">
        <v>0.313</v>
      </c>
      <c r="M4963" s="25">
        <v>1.8599999999999998E-2</v>
      </c>
    </row>
    <row r="4964" spans="1:13">
      <c r="A4964" s="82" t="s">
        <v>145</v>
      </c>
      <c r="B4964" s="13" t="s">
        <v>75</v>
      </c>
      <c r="C4964" s="13" t="s">
        <v>187</v>
      </c>
      <c r="D4964" s="13">
        <v>2018</v>
      </c>
      <c r="E4964" s="13">
        <v>2019</v>
      </c>
      <c r="F4964" s="13" t="s">
        <v>324</v>
      </c>
      <c r="G4964" s="23"/>
      <c r="H4964" s="23"/>
      <c r="I4964" s="23"/>
      <c r="J4964" s="25"/>
      <c r="K4964" s="25"/>
      <c r="L4964" s="25">
        <v>0.2</v>
      </c>
      <c r="M4964" s="25">
        <v>4.8999999999999998E-3</v>
      </c>
    </row>
    <row r="4965" spans="1:13">
      <c r="A4965" s="82" t="s">
        <v>146</v>
      </c>
      <c r="B4965" s="13" t="s">
        <v>74</v>
      </c>
      <c r="C4965" s="13" t="s">
        <v>187</v>
      </c>
      <c r="D4965" s="13">
        <v>2018</v>
      </c>
      <c r="E4965" s="13">
        <v>2019</v>
      </c>
      <c r="F4965" s="13" t="s">
        <v>324</v>
      </c>
      <c r="G4965" s="23"/>
      <c r="H4965" s="23"/>
      <c r="I4965" s="23"/>
      <c r="J4965" s="25"/>
      <c r="K4965" s="25"/>
      <c r="L4965" s="25">
        <v>0.16700000000000001</v>
      </c>
      <c r="M4965" s="25">
        <v>9.9199999999999997E-2</v>
      </c>
    </row>
    <row r="4966" spans="1:13">
      <c r="A4966" s="82" t="s">
        <v>147</v>
      </c>
      <c r="B4966" s="13" t="s">
        <v>75</v>
      </c>
      <c r="C4966" s="13" t="s">
        <v>187</v>
      </c>
      <c r="D4966" s="13">
        <v>2018</v>
      </c>
      <c r="E4966" s="13">
        <v>2019</v>
      </c>
      <c r="F4966" s="13" t="s">
        <v>324</v>
      </c>
      <c r="G4966" s="23"/>
      <c r="H4966" s="23"/>
      <c r="I4966" s="23"/>
      <c r="J4966" s="25"/>
      <c r="K4966" s="25"/>
      <c r="L4966" s="25">
        <v>0.313</v>
      </c>
      <c r="M4966" s="25">
        <v>1.8599999999999998E-2</v>
      </c>
    </row>
    <row r="4967" spans="1:13">
      <c r="A4967" s="82" t="s">
        <v>148</v>
      </c>
      <c r="B4967" s="13" t="s">
        <v>75</v>
      </c>
      <c r="C4967" s="13" t="s">
        <v>187</v>
      </c>
      <c r="D4967" s="13">
        <v>2018</v>
      </c>
      <c r="E4967" s="13">
        <v>2019</v>
      </c>
      <c r="F4967" s="13" t="s">
        <v>324</v>
      </c>
      <c r="G4967" s="23"/>
      <c r="H4967" s="23"/>
      <c r="I4967" s="23"/>
      <c r="J4967" s="25"/>
      <c r="K4967" s="25"/>
      <c r="L4967" s="25">
        <v>0.5</v>
      </c>
      <c r="M4967" s="25">
        <v>2.1999999999999999E-2</v>
      </c>
    </row>
    <row r="4968" spans="1:13">
      <c r="A4968" s="82" t="s">
        <v>149</v>
      </c>
      <c r="B4968" s="13" t="s">
        <v>74</v>
      </c>
      <c r="C4968" s="13" t="s">
        <v>187</v>
      </c>
      <c r="D4968" s="13">
        <v>2018</v>
      </c>
      <c r="E4968" s="13">
        <v>2019</v>
      </c>
      <c r="F4968" s="13" t="s">
        <v>324</v>
      </c>
      <c r="G4968" s="23"/>
      <c r="H4968" s="23"/>
      <c r="I4968" s="23"/>
      <c r="J4968" s="25"/>
      <c r="K4968" s="25"/>
      <c r="L4968" s="25">
        <v>0.5</v>
      </c>
      <c r="M4968" s="25">
        <v>0.03</v>
      </c>
    </row>
    <row r="4969" spans="1:13">
      <c r="A4969" s="82" t="s">
        <v>150</v>
      </c>
      <c r="B4969" s="13" t="s">
        <v>74</v>
      </c>
      <c r="C4969" s="13" t="s">
        <v>187</v>
      </c>
      <c r="D4969" s="13">
        <v>2018</v>
      </c>
      <c r="E4969" s="13">
        <v>2019</v>
      </c>
      <c r="F4969" s="13" t="s">
        <v>324</v>
      </c>
      <c r="G4969" s="23"/>
      <c r="H4969" s="23"/>
      <c r="I4969" s="23"/>
      <c r="J4969" s="25"/>
      <c r="K4969" s="25"/>
      <c r="L4969" s="25">
        <v>0.5</v>
      </c>
      <c r="M4969" s="25">
        <v>8.8999999999999996E-2</v>
      </c>
    </row>
    <row r="4970" spans="1:13">
      <c r="A4970" s="82" t="s">
        <v>151</v>
      </c>
      <c r="B4970" s="13" t="s">
        <v>75</v>
      </c>
      <c r="C4970" s="13" t="s">
        <v>187</v>
      </c>
      <c r="D4970" s="13">
        <v>2018</v>
      </c>
      <c r="E4970" s="13">
        <v>2019</v>
      </c>
      <c r="F4970" s="13" t="s">
        <v>324</v>
      </c>
      <c r="G4970" s="23"/>
      <c r="H4970" s="23"/>
      <c r="I4970" s="23"/>
      <c r="J4970" s="25"/>
      <c r="K4970" s="25"/>
      <c r="L4970" s="25">
        <v>0</v>
      </c>
      <c r="M4970" s="25">
        <v>2.3599999999999999E-2</v>
      </c>
    </row>
    <row r="4971" spans="1:13">
      <c r="A4971" s="82" t="s">
        <v>152</v>
      </c>
      <c r="B4971" s="13" t="s">
        <v>74</v>
      </c>
      <c r="C4971" s="13" t="s">
        <v>187</v>
      </c>
      <c r="D4971" s="13">
        <v>2018</v>
      </c>
      <c r="E4971" s="13">
        <v>2019</v>
      </c>
      <c r="F4971" s="13" t="s">
        <v>324</v>
      </c>
      <c r="G4971" s="23"/>
      <c r="H4971" s="23"/>
      <c r="I4971" s="23"/>
      <c r="J4971" s="25"/>
      <c r="K4971" s="25"/>
      <c r="L4971" s="25">
        <v>0.313</v>
      </c>
      <c r="M4971" s="25">
        <v>1.8599999999999998E-2</v>
      </c>
    </row>
    <row r="4972" spans="1:13">
      <c r="A4972" s="82" t="s">
        <v>153</v>
      </c>
      <c r="B4972" s="13" t="s">
        <v>74</v>
      </c>
      <c r="C4972" s="13" t="s">
        <v>187</v>
      </c>
      <c r="D4972" s="13">
        <v>2018</v>
      </c>
      <c r="E4972" s="13">
        <v>2019</v>
      </c>
      <c r="F4972" s="13" t="s">
        <v>324</v>
      </c>
      <c r="G4972" s="23"/>
      <c r="H4972" s="23"/>
      <c r="I4972" s="23"/>
      <c r="J4972" s="25"/>
      <c r="K4972" s="25"/>
      <c r="L4972" s="25">
        <v>0.313</v>
      </c>
      <c r="M4972" s="25">
        <v>1.8599999999999998E-2</v>
      </c>
    </row>
    <row r="4973" spans="1:13">
      <c r="A4973" s="82" t="s">
        <v>154</v>
      </c>
      <c r="B4973" s="13" t="s">
        <v>74</v>
      </c>
      <c r="C4973" s="13" t="s">
        <v>187</v>
      </c>
      <c r="D4973" s="13">
        <v>2018</v>
      </c>
      <c r="E4973" s="13">
        <v>2019</v>
      </c>
      <c r="F4973" s="13" t="s">
        <v>324</v>
      </c>
      <c r="G4973" s="23"/>
      <c r="H4973" s="23"/>
      <c r="I4973" s="23"/>
      <c r="J4973" s="25"/>
      <c r="K4973" s="25"/>
      <c r="L4973" s="25">
        <v>0.313</v>
      </c>
      <c r="M4973" s="25">
        <v>1.8599999999999998E-2</v>
      </c>
    </row>
    <row r="4974" spans="1:13">
      <c r="A4974" s="82" t="s">
        <v>155</v>
      </c>
      <c r="B4974" s="13" t="s">
        <v>74</v>
      </c>
      <c r="C4974" s="13" t="s">
        <v>187</v>
      </c>
      <c r="D4974" s="13">
        <v>2018</v>
      </c>
      <c r="E4974" s="13">
        <v>2019</v>
      </c>
      <c r="F4974" s="13" t="s">
        <v>324</v>
      </c>
      <c r="G4974" s="23"/>
      <c r="H4974" s="23"/>
      <c r="I4974" s="23"/>
      <c r="J4974" s="25"/>
      <c r="K4974" s="25"/>
      <c r="L4974" s="25">
        <v>0.33300000000000002</v>
      </c>
      <c r="M4974" s="25">
        <v>0.14050000000000001</v>
      </c>
    </row>
    <row r="4975" spans="1:13">
      <c r="A4975" s="82" t="s">
        <v>156</v>
      </c>
      <c r="B4975" s="13" t="s">
        <v>74</v>
      </c>
      <c r="C4975" s="13" t="s">
        <v>187</v>
      </c>
      <c r="D4975" s="13">
        <v>2018</v>
      </c>
      <c r="E4975" s="13">
        <v>2019</v>
      </c>
      <c r="F4975" s="13" t="s">
        <v>324</v>
      </c>
      <c r="G4975" s="23"/>
      <c r="H4975" s="23"/>
      <c r="I4975" s="23"/>
      <c r="J4975" s="25"/>
      <c r="K4975" s="25"/>
      <c r="L4975" s="25">
        <v>0.313</v>
      </c>
      <c r="M4975" s="25">
        <v>1.8599999999999998E-2</v>
      </c>
    </row>
    <row r="4976" spans="1:13">
      <c r="A4976" s="82" t="s">
        <v>157</v>
      </c>
      <c r="B4976" s="13" t="s">
        <v>75</v>
      </c>
      <c r="C4976" s="13" t="s">
        <v>187</v>
      </c>
      <c r="D4976" s="13">
        <v>2018</v>
      </c>
      <c r="E4976" s="13">
        <v>2019</v>
      </c>
      <c r="F4976" s="13" t="s">
        <v>324</v>
      </c>
      <c r="G4976" s="23"/>
      <c r="H4976" s="23"/>
      <c r="I4976" s="23"/>
      <c r="J4976" s="25"/>
      <c r="K4976" s="25"/>
      <c r="L4976" s="25">
        <v>0.313</v>
      </c>
      <c r="M4976" s="25">
        <v>1.8599999999999998E-2</v>
      </c>
    </row>
    <row r="4977" spans="1:13">
      <c r="A4977" s="82" t="s">
        <v>158</v>
      </c>
      <c r="B4977" s="13" t="s">
        <v>75</v>
      </c>
      <c r="C4977" s="13" t="s">
        <v>187</v>
      </c>
      <c r="D4977" s="13">
        <v>2018</v>
      </c>
      <c r="E4977" s="13">
        <v>2019</v>
      </c>
      <c r="F4977" s="13" t="s">
        <v>324</v>
      </c>
      <c r="G4977" s="23"/>
      <c r="H4977" s="23"/>
      <c r="I4977" s="23"/>
      <c r="J4977" s="25"/>
      <c r="K4977" s="25"/>
      <c r="L4977" s="25">
        <v>0.313</v>
      </c>
      <c r="M4977" s="25">
        <v>1.8599999999999998E-2</v>
      </c>
    </row>
    <row r="4978" spans="1:13">
      <c r="A4978" s="82" t="s">
        <v>159</v>
      </c>
      <c r="B4978" s="13" t="s">
        <v>75</v>
      </c>
      <c r="C4978" s="13" t="s">
        <v>187</v>
      </c>
      <c r="D4978" s="13">
        <v>2018</v>
      </c>
      <c r="E4978" s="13">
        <v>2019</v>
      </c>
      <c r="F4978" s="13" t="s">
        <v>324</v>
      </c>
      <c r="G4978" s="23"/>
      <c r="H4978" s="23"/>
      <c r="I4978" s="23"/>
      <c r="J4978" s="25"/>
      <c r="K4978" s="25"/>
      <c r="L4978" s="25">
        <v>0.313</v>
      </c>
      <c r="M4978" s="25">
        <v>1.8599999999999998E-2</v>
      </c>
    </row>
    <row r="4979" spans="1:13">
      <c r="A4979" s="82" t="s">
        <v>160</v>
      </c>
      <c r="B4979" s="13" t="s">
        <v>74</v>
      </c>
      <c r="C4979" s="13" t="s">
        <v>187</v>
      </c>
      <c r="D4979" s="13">
        <v>2018</v>
      </c>
      <c r="E4979" s="13">
        <v>2019</v>
      </c>
      <c r="F4979" s="13" t="s">
        <v>324</v>
      </c>
      <c r="G4979" s="23"/>
      <c r="H4979" s="23"/>
      <c r="I4979" s="23"/>
      <c r="J4979" s="25"/>
      <c r="K4979" s="25"/>
      <c r="L4979" s="25">
        <v>0</v>
      </c>
      <c r="M4979" s="25">
        <v>3.2199999999999999E-2</v>
      </c>
    </row>
    <row r="4980" spans="1:13">
      <c r="A4980" s="82" t="s">
        <v>161</v>
      </c>
      <c r="B4980" s="13" t="s">
        <v>74</v>
      </c>
      <c r="C4980" s="13" t="s">
        <v>187</v>
      </c>
      <c r="D4980" s="13">
        <v>2018</v>
      </c>
      <c r="E4980" s="13">
        <v>2019</v>
      </c>
      <c r="F4980" s="13" t="s">
        <v>324</v>
      </c>
      <c r="G4980" s="23"/>
      <c r="H4980" s="23"/>
      <c r="I4980" s="23"/>
      <c r="J4980" s="25"/>
      <c r="K4980" s="25"/>
      <c r="L4980" s="25">
        <v>0.313</v>
      </c>
      <c r="M4980" s="25">
        <v>1.8599999999999998E-2</v>
      </c>
    </row>
    <row r="4981" spans="1:13">
      <c r="A4981" s="82" t="s">
        <v>162</v>
      </c>
      <c r="B4981" s="13" t="s">
        <v>75</v>
      </c>
      <c r="C4981" s="13" t="s">
        <v>187</v>
      </c>
      <c r="D4981" s="13">
        <v>2018</v>
      </c>
      <c r="E4981" s="13">
        <v>2019</v>
      </c>
      <c r="F4981" s="13" t="s">
        <v>324</v>
      </c>
      <c r="G4981" s="23"/>
      <c r="H4981" s="23"/>
      <c r="I4981" s="23"/>
      <c r="J4981" s="25"/>
      <c r="K4981" s="25"/>
      <c r="L4981" s="25">
        <v>0.5</v>
      </c>
      <c r="M4981" s="25">
        <v>4.4600000000000001E-2</v>
      </c>
    </row>
    <row r="4982" spans="1:13">
      <c r="A4982" s="82" t="s">
        <v>163</v>
      </c>
      <c r="B4982" s="13" t="s">
        <v>75</v>
      </c>
      <c r="C4982" s="13" t="s">
        <v>187</v>
      </c>
      <c r="D4982" s="13">
        <v>2018</v>
      </c>
      <c r="E4982" s="13">
        <v>2019</v>
      </c>
      <c r="F4982" s="13" t="s">
        <v>324</v>
      </c>
      <c r="G4982" s="23"/>
      <c r="H4982" s="23"/>
      <c r="I4982" s="23"/>
      <c r="J4982" s="25"/>
      <c r="K4982" s="25"/>
      <c r="L4982" s="25">
        <v>0.313</v>
      </c>
      <c r="M4982" s="25">
        <v>1.8599999999999998E-2</v>
      </c>
    </row>
    <row r="4983" spans="1:13">
      <c r="A4983" s="82" t="s">
        <v>164</v>
      </c>
      <c r="B4983" s="13" t="s">
        <v>75</v>
      </c>
      <c r="C4983" s="13" t="s">
        <v>187</v>
      </c>
      <c r="D4983" s="13">
        <v>2018</v>
      </c>
      <c r="E4983" s="13">
        <v>2019</v>
      </c>
      <c r="F4983" s="13" t="s">
        <v>324</v>
      </c>
      <c r="G4983" s="23"/>
      <c r="H4983" s="23"/>
      <c r="I4983" s="23"/>
      <c r="J4983" s="25"/>
      <c r="K4983" s="25"/>
      <c r="L4983" s="25">
        <v>0.313</v>
      </c>
      <c r="M4983" s="25">
        <v>1.8599999999999998E-2</v>
      </c>
    </row>
    <row r="4984" spans="1:13">
      <c r="A4984" s="82" t="s">
        <v>165</v>
      </c>
      <c r="B4984" s="13" t="s">
        <v>75</v>
      </c>
      <c r="C4984" s="13" t="s">
        <v>187</v>
      </c>
      <c r="D4984" s="13">
        <v>2018</v>
      </c>
      <c r="E4984" s="13">
        <v>2019</v>
      </c>
      <c r="F4984" s="13" t="s">
        <v>324</v>
      </c>
      <c r="G4984" s="23"/>
      <c r="H4984" s="23"/>
      <c r="I4984" s="23"/>
      <c r="J4984" s="25"/>
      <c r="K4984" s="25"/>
      <c r="L4984" s="25">
        <v>0.313</v>
      </c>
      <c r="M4984" s="25">
        <v>1.8599999999999998E-2</v>
      </c>
    </row>
    <row r="4985" spans="1:13">
      <c r="A4985" s="82" t="s">
        <v>166</v>
      </c>
      <c r="B4985" s="13" t="s">
        <v>74</v>
      </c>
      <c r="C4985" s="13" t="s">
        <v>187</v>
      </c>
      <c r="D4985" s="13">
        <v>2018</v>
      </c>
      <c r="E4985" s="13">
        <v>2019</v>
      </c>
      <c r="F4985" s="13" t="s">
        <v>324</v>
      </c>
      <c r="G4985" s="23"/>
      <c r="H4985" s="23"/>
      <c r="I4985" s="23"/>
      <c r="J4985" s="25"/>
      <c r="K4985" s="25"/>
      <c r="L4985" s="25">
        <v>0</v>
      </c>
      <c r="M4985" s="25">
        <v>5.8099999999999999E-2</v>
      </c>
    </row>
    <row r="4986" spans="1:13">
      <c r="A4986" s="82" t="s">
        <v>167</v>
      </c>
      <c r="B4986" s="13" t="s">
        <v>75</v>
      </c>
      <c r="C4986" s="13" t="s">
        <v>187</v>
      </c>
      <c r="D4986" s="13">
        <v>2018</v>
      </c>
      <c r="E4986" s="13">
        <v>2019</v>
      </c>
      <c r="F4986" s="13" t="s">
        <v>324</v>
      </c>
      <c r="G4986" s="23"/>
      <c r="H4986" s="23"/>
      <c r="I4986" s="23"/>
      <c r="J4986" s="25"/>
      <c r="K4986" s="25"/>
      <c r="L4986" s="25">
        <v>0.313</v>
      </c>
      <c r="M4986" s="25">
        <v>1.8599999999999998E-2</v>
      </c>
    </row>
    <row r="4987" spans="1:13">
      <c r="A4987" s="82" t="s">
        <v>168</v>
      </c>
      <c r="B4987" s="13" t="s">
        <v>74</v>
      </c>
      <c r="C4987" s="13" t="s">
        <v>187</v>
      </c>
      <c r="D4987" s="13">
        <v>2018</v>
      </c>
      <c r="E4987" s="13">
        <v>2019</v>
      </c>
      <c r="F4987" s="13" t="s">
        <v>324</v>
      </c>
      <c r="G4987" s="23"/>
      <c r="H4987" s="23"/>
      <c r="I4987" s="23"/>
      <c r="J4987" s="25"/>
      <c r="K4987" s="25"/>
      <c r="L4987" s="25">
        <v>1</v>
      </c>
      <c r="M4987" s="25">
        <v>2.01E-2</v>
      </c>
    </row>
    <row r="4988" spans="1:13">
      <c r="A4988" s="82" t="s">
        <v>169</v>
      </c>
      <c r="B4988" s="13" t="s">
        <v>74</v>
      </c>
      <c r="C4988" s="13" t="s">
        <v>187</v>
      </c>
      <c r="D4988" s="13">
        <v>2018</v>
      </c>
      <c r="E4988" s="13">
        <v>2019</v>
      </c>
      <c r="F4988" s="13" t="s">
        <v>324</v>
      </c>
      <c r="G4988" s="23"/>
      <c r="H4988" s="23"/>
      <c r="I4988" s="23"/>
      <c r="J4988" s="25"/>
      <c r="K4988" s="25"/>
      <c r="L4988" s="25">
        <v>0.313</v>
      </c>
      <c r="M4988" s="25">
        <v>1.8599999999999998E-2</v>
      </c>
    </row>
    <row r="4989" spans="1:13">
      <c r="A4989" s="82" t="s">
        <v>170</v>
      </c>
      <c r="B4989" s="13" t="s">
        <v>75</v>
      </c>
      <c r="C4989" s="13" t="s">
        <v>187</v>
      </c>
      <c r="D4989" s="13">
        <v>2018</v>
      </c>
      <c r="E4989" s="13">
        <v>2019</v>
      </c>
      <c r="F4989" s="13" t="s">
        <v>324</v>
      </c>
      <c r="G4989" s="23"/>
      <c r="H4989" s="23"/>
      <c r="I4989" s="23"/>
      <c r="J4989" s="25"/>
      <c r="K4989" s="25"/>
      <c r="L4989" s="25">
        <v>0.313</v>
      </c>
      <c r="M4989" s="25">
        <v>1.8599999999999998E-2</v>
      </c>
    </row>
    <row r="4990" spans="1:13">
      <c r="A4990" s="82" t="s">
        <v>171</v>
      </c>
      <c r="B4990" s="13" t="s">
        <v>66</v>
      </c>
      <c r="C4990" s="13" t="s">
        <v>458</v>
      </c>
      <c r="D4990" s="13">
        <v>2018</v>
      </c>
      <c r="E4990" s="13">
        <v>2019</v>
      </c>
      <c r="F4990" s="13" t="s">
        <v>324</v>
      </c>
      <c r="G4990" s="23"/>
      <c r="H4990" s="23"/>
      <c r="I4990" s="23"/>
      <c r="J4990" s="25"/>
      <c r="K4990" s="25"/>
      <c r="L4990" s="25">
        <v>0.33500000000000002</v>
      </c>
      <c r="M4990" s="25">
        <v>6.8199999999999997E-2</v>
      </c>
    </row>
    <row r="4991" spans="1:13">
      <c r="A4991" s="82" t="s">
        <v>172</v>
      </c>
      <c r="B4991" s="13" t="s">
        <v>74</v>
      </c>
      <c r="C4991" s="13" t="s">
        <v>458</v>
      </c>
      <c r="D4991" s="13">
        <v>2018</v>
      </c>
      <c r="E4991" s="13">
        <v>2019</v>
      </c>
      <c r="F4991" s="13" t="s">
        <v>324</v>
      </c>
      <c r="G4991" s="23"/>
      <c r="H4991" s="23"/>
      <c r="I4991" s="23"/>
      <c r="J4991" s="25"/>
      <c r="K4991" s="25"/>
      <c r="L4991" s="25">
        <v>0.33300000000000002</v>
      </c>
      <c r="M4991" s="25">
        <v>2.93E-2</v>
      </c>
    </row>
    <row r="4992" spans="1:13">
      <c r="A4992" s="82" t="s">
        <v>173</v>
      </c>
      <c r="B4992" s="13" t="s">
        <v>75</v>
      </c>
      <c r="C4992" s="13" t="s">
        <v>458</v>
      </c>
      <c r="D4992" s="13">
        <v>2018</v>
      </c>
      <c r="E4992" s="13">
        <v>2019</v>
      </c>
      <c r="F4992" s="13" t="s">
        <v>324</v>
      </c>
      <c r="G4992" s="23"/>
      <c r="H4992" s="23"/>
      <c r="I4992" s="23"/>
      <c r="J4992" s="25"/>
      <c r="K4992" s="25"/>
      <c r="L4992" s="25">
        <v>0.33300000000000002</v>
      </c>
      <c r="M4992" s="25">
        <v>2.2200000000000001E-2</v>
      </c>
    </row>
    <row r="4993" spans="1:13">
      <c r="A4993" s="82" t="s">
        <v>174</v>
      </c>
      <c r="B4993" s="13" t="s">
        <v>75</v>
      </c>
      <c r="C4993" s="13" t="s">
        <v>458</v>
      </c>
      <c r="D4993" s="13">
        <v>2018</v>
      </c>
      <c r="E4993" s="13">
        <v>2019</v>
      </c>
      <c r="F4993" s="13" t="s">
        <v>324</v>
      </c>
      <c r="G4993" s="23"/>
      <c r="H4993" s="23"/>
      <c r="I4993" s="23"/>
      <c r="J4993" s="25"/>
      <c r="K4993" s="25"/>
      <c r="L4993" s="25">
        <v>0.33300000000000002</v>
      </c>
      <c r="M4993" s="25">
        <v>2.2200000000000001E-2</v>
      </c>
    </row>
    <row r="4994" spans="1:13">
      <c r="A4994" s="82" t="s">
        <v>175</v>
      </c>
      <c r="B4994" s="13" t="s">
        <v>75</v>
      </c>
      <c r="C4994" s="13" t="s">
        <v>458</v>
      </c>
      <c r="D4994" s="13">
        <v>2018</v>
      </c>
      <c r="E4994" s="13">
        <v>2019</v>
      </c>
      <c r="F4994" s="13" t="s">
        <v>324</v>
      </c>
      <c r="G4994" s="23"/>
      <c r="H4994" s="23"/>
      <c r="I4994" s="23"/>
      <c r="J4994" s="25"/>
      <c r="K4994" s="25"/>
      <c r="L4994" s="25">
        <v>0.33300000000000002</v>
      </c>
      <c r="M4994" s="25">
        <v>2.2200000000000001E-2</v>
      </c>
    </row>
    <row r="4995" spans="1:13">
      <c r="A4995" s="82" t="s">
        <v>176</v>
      </c>
      <c r="B4995" s="13" t="s">
        <v>75</v>
      </c>
      <c r="C4995" s="13" t="s">
        <v>458</v>
      </c>
      <c r="D4995" s="13">
        <v>2018</v>
      </c>
      <c r="E4995" s="13">
        <v>2019</v>
      </c>
      <c r="F4995" s="13" t="s">
        <v>324</v>
      </c>
      <c r="G4995" s="23"/>
      <c r="H4995" s="23"/>
      <c r="I4995" s="23"/>
      <c r="J4995" s="25"/>
      <c r="K4995" s="25"/>
      <c r="L4995" s="25">
        <v>0.33300000000000002</v>
      </c>
      <c r="M4995" s="25">
        <v>2.2200000000000001E-2</v>
      </c>
    </row>
    <row r="4996" spans="1:13">
      <c r="A4996" s="82" t="s">
        <v>177</v>
      </c>
      <c r="B4996" s="13" t="s">
        <v>75</v>
      </c>
      <c r="C4996" s="13" t="s">
        <v>458</v>
      </c>
      <c r="D4996" s="13">
        <v>2018</v>
      </c>
      <c r="E4996" s="13">
        <v>2019</v>
      </c>
      <c r="F4996" s="13" t="s">
        <v>324</v>
      </c>
      <c r="G4996" s="23"/>
      <c r="H4996" s="23"/>
      <c r="I4996" s="23"/>
      <c r="J4996" s="25"/>
      <c r="K4996" s="25"/>
      <c r="L4996" s="25">
        <v>0.33300000000000002</v>
      </c>
      <c r="M4996" s="25">
        <v>2.2200000000000001E-2</v>
      </c>
    </row>
    <row r="4997" spans="1:13">
      <c r="A4997" s="82" t="s">
        <v>178</v>
      </c>
      <c r="B4997" s="13" t="s">
        <v>74</v>
      </c>
      <c r="C4997" s="13" t="s">
        <v>458</v>
      </c>
      <c r="D4997" s="13">
        <v>2018</v>
      </c>
      <c r="E4997" s="13">
        <v>2019</v>
      </c>
      <c r="F4997" s="13" t="s">
        <v>324</v>
      </c>
      <c r="G4997" s="23"/>
      <c r="H4997" s="23"/>
      <c r="I4997" s="23"/>
      <c r="J4997" s="25"/>
      <c r="K4997" s="25"/>
      <c r="L4997" s="25">
        <v>0.33300000000000002</v>
      </c>
      <c r="M4997" s="25">
        <v>1.3899999999999999E-2</v>
      </c>
    </row>
    <row r="4998" spans="1:13">
      <c r="A4998" s="82" t="s">
        <v>179</v>
      </c>
      <c r="B4998" s="13" t="s">
        <v>75</v>
      </c>
      <c r="C4998" s="13" t="s">
        <v>458</v>
      </c>
      <c r="D4998" s="13">
        <v>2018</v>
      </c>
      <c r="E4998" s="13">
        <v>2019</v>
      </c>
      <c r="F4998" s="13" t="s">
        <v>324</v>
      </c>
      <c r="G4998" s="23"/>
      <c r="H4998" s="23"/>
      <c r="I4998" s="23"/>
      <c r="J4998" s="25"/>
      <c r="K4998" s="25"/>
      <c r="L4998" s="25">
        <v>0.33300000000000002</v>
      </c>
      <c r="M4998" s="25">
        <v>2.2200000000000001E-2</v>
      </c>
    </row>
    <row r="4999" spans="1:13">
      <c r="A4999" s="82" t="s">
        <v>180</v>
      </c>
      <c r="B4999" s="13" t="s">
        <v>75</v>
      </c>
      <c r="C4999" s="13" t="s">
        <v>458</v>
      </c>
      <c r="D4999" s="13">
        <v>2018</v>
      </c>
      <c r="E4999" s="13">
        <v>2019</v>
      </c>
      <c r="F4999" s="13" t="s">
        <v>324</v>
      </c>
      <c r="G4999" s="23"/>
      <c r="H4999" s="23"/>
      <c r="I4999" s="23"/>
      <c r="J4999" s="25"/>
      <c r="K4999" s="25"/>
      <c r="L4999" s="25">
        <v>0.33300000000000002</v>
      </c>
      <c r="M4999" s="25">
        <v>2.2200000000000001E-2</v>
      </c>
    </row>
    <row r="5000" spans="1:13">
      <c r="A5000" s="82" t="s">
        <v>122</v>
      </c>
      <c r="B5000" s="13" t="s">
        <v>74</v>
      </c>
      <c r="C5000" s="13" t="s">
        <v>458</v>
      </c>
      <c r="D5000" s="13">
        <v>2018</v>
      </c>
      <c r="E5000" s="13">
        <v>2019</v>
      </c>
      <c r="F5000" s="13" t="s">
        <v>324</v>
      </c>
      <c r="G5000" s="23"/>
      <c r="H5000" s="23"/>
      <c r="I5000" s="23"/>
      <c r="J5000" s="25"/>
      <c r="K5000" s="25"/>
      <c r="L5000" s="25">
        <v>0.57099999999999995</v>
      </c>
      <c r="M5000" s="25">
        <v>4.2500000000000003E-2</v>
      </c>
    </row>
    <row r="5001" spans="1:13">
      <c r="A5001" s="82" t="s">
        <v>123</v>
      </c>
      <c r="B5001" s="13" t="s">
        <v>75</v>
      </c>
      <c r="C5001" s="13" t="s">
        <v>458</v>
      </c>
      <c r="D5001" s="13">
        <v>2018</v>
      </c>
      <c r="E5001" s="13">
        <v>2019</v>
      </c>
      <c r="F5001" s="13" t="s">
        <v>324</v>
      </c>
      <c r="G5001" s="23"/>
      <c r="H5001" s="23"/>
      <c r="I5001" s="23"/>
      <c r="J5001" s="25"/>
      <c r="K5001" s="25"/>
      <c r="L5001" s="25">
        <v>0.33300000000000002</v>
      </c>
      <c r="M5001" s="25">
        <v>2.2200000000000001E-2</v>
      </c>
    </row>
    <row r="5002" spans="1:13">
      <c r="A5002" s="82" t="s">
        <v>124</v>
      </c>
      <c r="B5002" s="13" t="s">
        <v>75</v>
      </c>
      <c r="C5002" s="13" t="s">
        <v>458</v>
      </c>
      <c r="D5002" s="13">
        <v>2018</v>
      </c>
      <c r="E5002" s="13">
        <v>2019</v>
      </c>
      <c r="F5002" s="13" t="s">
        <v>324</v>
      </c>
      <c r="G5002" s="23"/>
      <c r="H5002" s="23"/>
      <c r="I5002" s="23"/>
      <c r="J5002" s="25"/>
      <c r="K5002" s="25"/>
      <c r="L5002" s="25">
        <v>0.33300000000000002</v>
      </c>
      <c r="M5002" s="25">
        <v>2.2200000000000001E-2</v>
      </c>
    </row>
    <row r="5003" spans="1:13">
      <c r="A5003" s="82" t="s">
        <v>125</v>
      </c>
      <c r="B5003" s="13" t="s">
        <v>75</v>
      </c>
      <c r="C5003" s="13" t="s">
        <v>458</v>
      </c>
      <c r="D5003" s="13">
        <v>2018</v>
      </c>
      <c r="E5003" s="13">
        <v>2019</v>
      </c>
      <c r="F5003" s="13" t="s">
        <v>324</v>
      </c>
      <c r="G5003" s="23"/>
      <c r="H5003" s="23"/>
      <c r="I5003" s="23"/>
      <c r="J5003" s="25"/>
      <c r="K5003" s="25"/>
      <c r="L5003" s="25">
        <v>0.33300000000000002</v>
      </c>
      <c r="M5003" s="25">
        <v>2.2200000000000001E-2</v>
      </c>
    </row>
    <row r="5004" spans="1:13">
      <c r="A5004" s="82" t="s">
        <v>126</v>
      </c>
      <c r="B5004" s="13" t="s">
        <v>75</v>
      </c>
      <c r="C5004" s="13" t="s">
        <v>458</v>
      </c>
      <c r="D5004" s="13">
        <v>2018</v>
      </c>
      <c r="E5004" s="13">
        <v>2019</v>
      </c>
      <c r="F5004" s="13" t="s">
        <v>324</v>
      </c>
      <c r="G5004" s="23"/>
      <c r="H5004" s="23"/>
      <c r="I5004" s="23"/>
      <c r="J5004" s="25"/>
      <c r="K5004" s="25"/>
      <c r="L5004" s="25">
        <v>0.33300000000000002</v>
      </c>
      <c r="M5004" s="25">
        <v>2.2200000000000001E-2</v>
      </c>
    </row>
    <row r="5005" spans="1:13">
      <c r="A5005" s="82" t="s">
        <v>127</v>
      </c>
      <c r="B5005" s="13" t="s">
        <v>75</v>
      </c>
      <c r="C5005" s="13" t="s">
        <v>458</v>
      </c>
      <c r="D5005" s="13">
        <v>2018</v>
      </c>
      <c r="E5005" s="13">
        <v>2019</v>
      </c>
      <c r="F5005" s="13" t="s">
        <v>324</v>
      </c>
      <c r="G5005" s="23"/>
      <c r="H5005" s="23"/>
      <c r="I5005" s="23"/>
      <c r="J5005" s="25"/>
      <c r="K5005" s="25"/>
      <c r="L5005" s="25">
        <v>0.2</v>
      </c>
      <c r="M5005" s="25">
        <v>1.77E-2</v>
      </c>
    </row>
    <row r="5006" spans="1:13">
      <c r="A5006" s="82" t="s">
        <v>128</v>
      </c>
      <c r="B5006" s="13" t="s">
        <v>75</v>
      </c>
      <c r="C5006" s="13" t="s">
        <v>458</v>
      </c>
      <c r="D5006" s="13">
        <v>2018</v>
      </c>
      <c r="E5006" s="13">
        <v>2019</v>
      </c>
      <c r="F5006" s="13" t="s">
        <v>324</v>
      </c>
      <c r="G5006" s="23"/>
      <c r="H5006" s="23"/>
      <c r="I5006" s="23"/>
      <c r="J5006" s="25"/>
      <c r="K5006" s="25"/>
      <c r="L5006" s="25">
        <v>0.33300000000000002</v>
      </c>
      <c r="M5006" s="25">
        <v>2.2200000000000001E-2</v>
      </c>
    </row>
    <row r="5007" spans="1:13">
      <c r="A5007" s="82" t="s">
        <v>129</v>
      </c>
      <c r="B5007" s="13" t="s">
        <v>75</v>
      </c>
      <c r="C5007" s="13" t="s">
        <v>458</v>
      </c>
      <c r="D5007" s="13">
        <v>2018</v>
      </c>
      <c r="E5007" s="13">
        <v>2019</v>
      </c>
      <c r="F5007" s="13" t="s">
        <v>324</v>
      </c>
      <c r="G5007" s="23"/>
      <c r="H5007" s="23"/>
      <c r="I5007" s="23"/>
      <c r="J5007" s="25"/>
      <c r="K5007" s="25"/>
      <c r="L5007" s="25">
        <v>0.33300000000000002</v>
      </c>
      <c r="M5007" s="25">
        <v>2.2200000000000001E-2</v>
      </c>
    </row>
    <row r="5008" spans="1:13">
      <c r="A5008" s="82" t="s">
        <v>130</v>
      </c>
      <c r="B5008" s="13" t="s">
        <v>75</v>
      </c>
      <c r="C5008" s="13" t="s">
        <v>458</v>
      </c>
      <c r="D5008" s="13">
        <v>2018</v>
      </c>
      <c r="E5008" s="13">
        <v>2019</v>
      </c>
      <c r="F5008" s="13" t="s">
        <v>324</v>
      </c>
      <c r="G5008" s="23"/>
      <c r="H5008" s="23"/>
      <c r="I5008" s="23"/>
      <c r="J5008" s="25"/>
      <c r="K5008" s="25"/>
      <c r="L5008" s="25">
        <v>0.33300000000000002</v>
      </c>
      <c r="M5008" s="25">
        <v>2.2200000000000001E-2</v>
      </c>
    </row>
    <row r="5009" spans="1:13">
      <c r="A5009" s="82" t="s">
        <v>131</v>
      </c>
      <c r="B5009" s="13" t="s">
        <v>76</v>
      </c>
      <c r="C5009" s="13" t="s">
        <v>458</v>
      </c>
      <c r="D5009" s="13">
        <v>2018</v>
      </c>
      <c r="E5009" s="13">
        <v>2019</v>
      </c>
      <c r="F5009" s="13" t="s">
        <v>324</v>
      </c>
      <c r="G5009" s="23"/>
      <c r="H5009" s="23"/>
      <c r="I5009" s="23"/>
      <c r="J5009" s="25"/>
      <c r="K5009" s="25"/>
      <c r="L5009" s="25">
        <v>0.30399999999999999</v>
      </c>
      <c r="M5009" s="25">
        <v>7.0999999999999994E-2</v>
      </c>
    </row>
    <row r="5010" spans="1:13">
      <c r="A5010" s="82" t="s">
        <v>132</v>
      </c>
      <c r="B5010" s="13" t="s">
        <v>75</v>
      </c>
      <c r="C5010" s="13" t="s">
        <v>458</v>
      </c>
      <c r="D5010" s="13">
        <v>2018</v>
      </c>
      <c r="E5010" s="13">
        <v>2019</v>
      </c>
      <c r="F5010" s="13" t="s">
        <v>324</v>
      </c>
      <c r="G5010" s="23"/>
      <c r="H5010" s="23"/>
      <c r="I5010" s="23"/>
      <c r="J5010" s="25"/>
      <c r="K5010" s="25"/>
      <c r="L5010" s="25">
        <v>0.33300000000000002</v>
      </c>
      <c r="M5010" s="25">
        <v>2.2200000000000001E-2</v>
      </c>
    </row>
    <row r="5011" spans="1:13">
      <c r="A5011" s="82" t="s">
        <v>133</v>
      </c>
      <c r="B5011" s="13" t="s">
        <v>75</v>
      </c>
      <c r="C5011" s="13" t="s">
        <v>458</v>
      </c>
      <c r="D5011" s="13">
        <v>2018</v>
      </c>
      <c r="E5011" s="13">
        <v>2019</v>
      </c>
      <c r="F5011" s="13" t="s">
        <v>324</v>
      </c>
      <c r="G5011" s="23"/>
      <c r="H5011" s="23"/>
      <c r="I5011" s="23"/>
      <c r="J5011" s="25"/>
      <c r="K5011" s="25"/>
      <c r="L5011" s="25">
        <v>0.33300000000000002</v>
      </c>
      <c r="M5011" s="25">
        <v>2.2200000000000001E-2</v>
      </c>
    </row>
    <row r="5012" spans="1:13">
      <c r="A5012" s="82" t="s">
        <v>134</v>
      </c>
      <c r="B5012" s="13" t="s">
        <v>75</v>
      </c>
      <c r="C5012" s="13" t="s">
        <v>458</v>
      </c>
      <c r="D5012" s="13">
        <v>2018</v>
      </c>
      <c r="E5012" s="13">
        <v>2019</v>
      </c>
      <c r="F5012" s="13" t="s">
        <v>324</v>
      </c>
      <c r="G5012" s="23"/>
      <c r="H5012" s="23"/>
      <c r="I5012" s="23"/>
      <c r="J5012" s="25"/>
      <c r="K5012" s="25"/>
      <c r="L5012" s="25">
        <v>0.33300000000000002</v>
      </c>
      <c r="M5012" s="25">
        <v>2.2200000000000001E-2</v>
      </c>
    </row>
    <row r="5013" spans="1:13">
      <c r="A5013" s="82" t="s">
        <v>135</v>
      </c>
      <c r="B5013" s="13" t="s">
        <v>75</v>
      </c>
      <c r="C5013" s="13" t="s">
        <v>458</v>
      </c>
      <c r="D5013" s="13">
        <v>2018</v>
      </c>
      <c r="E5013" s="13">
        <v>2019</v>
      </c>
      <c r="F5013" s="13" t="s">
        <v>324</v>
      </c>
      <c r="G5013" s="23"/>
      <c r="H5013" s="23"/>
      <c r="I5013" s="23"/>
      <c r="J5013" s="25"/>
      <c r="K5013" s="25"/>
      <c r="L5013" s="25">
        <v>0.33300000000000002</v>
      </c>
      <c r="M5013" s="25">
        <v>2.2200000000000001E-2</v>
      </c>
    </row>
    <row r="5014" spans="1:13">
      <c r="A5014" s="82" t="s">
        <v>136</v>
      </c>
      <c r="B5014" s="13" t="s">
        <v>75</v>
      </c>
      <c r="C5014" s="13" t="s">
        <v>458</v>
      </c>
      <c r="D5014" s="13">
        <v>2018</v>
      </c>
      <c r="E5014" s="13">
        <v>2019</v>
      </c>
      <c r="F5014" s="13" t="s">
        <v>324</v>
      </c>
      <c r="G5014" s="23"/>
      <c r="H5014" s="23"/>
      <c r="I5014" s="23"/>
      <c r="J5014" s="25"/>
      <c r="K5014" s="25"/>
      <c r="L5014" s="25">
        <v>0</v>
      </c>
      <c r="M5014" s="25">
        <v>6.6500000000000004E-2</v>
      </c>
    </row>
    <row r="5015" spans="1:13">
      <c r="A5015" s="82" t="s">
        <v>137</v>
      </c>
      <c r="B5015" s="13" t="s">
        <v>75</v>
      </c>
      <c r="C5015" s="13" t="s">
        <v>458</v>
      </c>
      <c r="D5015" s="13">
        <v>2018</v>
      </c>
      <c r="E5015" s="13">
        <v>2019</v>
      </c>
      <c r="F5015" s="13" t="s">
        <v>324</v>
      </c>
      <c r="G5015" s="23"/>
      <c r="H5015" s="23"/>
      <c r="I5015" s="23"/>
      <c r="J5015" s="25"/>
      <c r="K5015" s="25"/>
      <c r="L5015" s="25">
        <v>0.33300000000000002</v>
      </c>
      <c r="M5015" s="25">
        <v>2.2200000000000001E-2</v>
      </c>
    </row>
    <row r="5016" spans="1:13">
      <c r="A5016" s="82" t="s">
        <v>138</v>
      </c>
      <c r="B5016" s="13" t="s">
        <v>75</v>
      </c>
      <c r="C5016" s="13" t="s">
        <v>458</v>
      </c>
      <c r="D5016" s="13">
        <v>2018</v>
      </c>
      <c r="E5016" s="13">
        <v>2019</v>
      </c>
      <c r="F5016" s="13" t="s">
        <v>324</v>
      </c>
      <c r="G5016" s="23"/>
      <c r="H5016" s="23"/>
      <c r="I5016" s="23"/>
      <c r="J5016" s="25"/>
      <c r="K5016" s="25"/>
      <c r="L5016" s="25">
        <v>0.33300000000000002</v>
      </c>
      <c r="M5016" s="25">
        <v>2.2200000000000001E-2</v>
      </c>
    </row>
    <row r="5017" spans="1:13">
      <c r="A5017" s="82" t="s">
        <v>139</v>
      </c>
      <c r="B5017" s="13" t="s">
        <v>75</v>
      </c>
      <c r="C5017" s="13" t="s">
        <v>458</v>
      </c>
      <c r="D5017" s="13">
        <v>2018</v>
      </c>
      <c r="E5017" s="13">
        <v>2019</v>
      </c>
      <c r="F5017" s="13" t="s">
        <v>324</v>
      </c>
      <c r="G5017" s="23"/>
      <c r="H5017" s="23"/>
      <c r="I5017" s="23"/>
      <c r="J5017" s="25"/>
      <c r="K5017" s="25"/>
      <c r="L5017" s="25">
        <v>0.5</v>
      </c>
      <c r="M5017" s="25">
        <v>6.4500000000000002E-2</v>
      </c>
    </row>
    <row r="5018" spans="1:13">
      <c r="A5018" s="82" t="s">
        <v>140</v>
      </c>
      <c r="B5018" s="13" t="s">
        <v>75</v>
      </c>
      <c r="C5018" s="13" t="s">
        <v>458</v>
      </c>
      <c r="D5018" s="13">
        <v>2018</v>
      </c>
      <c r="E5018" s="13">
        <v>2019</v>
      </c>
      <c r="F5018" s="13" t="s">
        <v>324</v>
      </c>
      <c r="G5018" s="23"/>
      <c r="H5018" s="23"/>
      <c r="I5018" s="23"/>
      <c r="J5018" s="25"/>
      <c r="K5018" s="25"/>
      <c r="L5018" s="25">
        <v>0.33300000000000002</v>
      </c>
      <c r="M5018" s="25">
        <v>2.2200000000000001E-2</v>
      </c>
    </row>
    <row r="5019" spans="1:13">
      <c r="A5019" s="82" t="s">
        <v>141</v>
      </c>
      <c r="B5019" s="13" t="s">
        <v>75</v>
      </c>
      <c r="C5019" s="13" t="s">
        <v>458</v>
      </c>
      <c r="D5019" s="13">
        <v>2018</v>
      </c>
      <c r="E5019" s="13">
        <v>2019</v>
      </c>
      <c r="F5019" s="13" t="s">
        <v>324</v>
      </c>
      <c r="G5019" s="23"/>
      <c r="H5019" s="23"/>
      <c r="I5019" s="23"/>
      <c r="J5019" s="25"/>
      <c r="K5019" s="25"/>
      <c r="L5019" s="25">
        <v>0.33300000000000002</v>
      </c>
      <c r="M5019" s="25">
        <v>2.2200000000000001E-2</v>
      </c>
    </row>
    <row r="5020" spans="1:13">
      <c r="A5020" s="82" t="s">
        <v>142</v>
      </c>
      <c r="B5020" s="13" t="s">
        <v>74</v>
      </c>
      <c r="C5020" s="13" t="s">
        <v>458</v>
      </c>
      <c r="D5020" s="13">
        <v>2018</v>
      </c>
      <c r="E5020" s="13">
        <v>2019</v>
      </c>
      <c r="F5020" s="13" t="s">
        <v>324</v>
      </c>
      <c r="G5020" s="23"/>
      <c r="H5020" s="23"/>
      <c r="I5020" s="23"/>
      <c r="J5020" s="25"/>
      <c r="K5020" s="25"/>
      <c r="L5020" s="25">
        <v>0.3</v>
      </c>
      <c r="M5020" s="25">
        <v>1.84E-2</v>
      </c>
    </row>
    <row r="5021" spans="1:13">
      <c r="A5021" s="82" t="s">
        <v>143</v>
      </c>
      <c r="B5021" s="13" t="s">
        <v>74</v>
      </c>
      <c r="C5021" s="13" t="s">
        <v>458</v>
      </c>
      <c r="D5021" s="13">
        <v>2018</v>
      </c>
      <c r="E5021" s="13">
        <v>2019</v>
      </c>
      <c r="F5021" s="13" t="s">
        <v>324</v>
      </c>
      <c r="G5021" s="23"/>
      <c r="H5021" s="23"/>
      <c r="I5021" s="23"/>
      <c r="J5021" s="25"/>
      <c r="K5021" s="25"/>
      <c r="L5021" s="25">
        <v>0.33300000000000002</v>
      </c>
      <c r="M5021" s="25">
        <v>2.2200000000000001E-2</v>
      </c>
    </row>
    <row r="5022" spans="1:13">
      <c r="A5022" s="82" t="s">
        <v>144</v>
      </c>
      <c r="B5022" s="13" t="s">
        <v>75</v>
      </c>
      <c r="C5022" s="13" t="s">
        <v>458</v>
      </c>
      <c r="D5022" s="13">
        <v>2018</v>
      </c>
      <c r="E5022" s="13">
        <v>2019</v>
      </c>
      <c r="F5022" s="13" t="s">
        <v>324</v>
      </c>
      <c r="G5022" s="23"/>
      <c r="H5022" s="23"/>
      <c r="I5022" s="23"/>
      <c r="J5022" s="25"/>
      <c r="K5022" s="25"/>
      <c r="L5022" s="25">
        <v>0.33300000000000002</v>
      </c>
      <c r="M5022" s="25">
        <v>2.2200000000000001E-2</v>
      </c>
    </row>
    <row r="5023" spans="1:13">
      <c r="A5023" s="82" t="s">
        <v>145</v>
      </c>
      <c r="B5023" s="13" t="s">
        <v>75</v>
      </c>
      <c r="C5023" s="13" t="s">
        <v>458</v>
      </c>
      <c r="D5023" s="13">
        <v>2018</v>
      </c>
      <c r="E5023" s="13">
        <v>2019</v>
      </c>
      <c r="F5023" s="13" t="s">
        <v>324</v>
      </c>
      <c r="G5023" s="23"/>
      <c r="H5023" s="23"/>
      <c r="I5023" s="23"/>
      <c r="J5023" s="25"/>
      <c r="K5023" s="25"/>
      <c r="L5023" s="25">
        <v>0.28599999999999998</v>
      </c>
      <c r="M5023" s="25">
        <v>2.8500000000000001E-2</v>
      </c>
    </row>
    <row r="5024" spans="1:13">
      <c r="A5024" s="82" t="s">
        <v>146</v>
      </c>
      <c r="B5024" s="13" t="s">
        <v>74</v>
      </c>
      <c r="C5024" s="13" t="s">
        <v>458</v>
      </c>
      <c r="D5024" s="13">
        <v>2018</v>
      </c>
      <c r="E5024" s="13">
        <v>2019</v>
      </c>
      <c r="F5024" s="13" t="s">
        <v>324</v>
      </c>
      <c r="G5024" s="23"/>
      <c r="H5024" s="23"/>
      <c r="I5024" s="23"/>
      <c r="J5024" s="25"/>
      <c r="K5024" s="25"/>
      <c r="L5024" s="25">
        <v>0.222</v>
      </c>
      <c r="M5024" s="25">
        <v>9.4600000000000004E-2</v>
      </c>
    </row>
    <row r="5025" spans="1:13">
      <c r="A5025" s="82" t="s">
        <v>147</v>
      </c>
      <c r="B5025" s="13" t="s">
        <v>75</v>
      </c>
      <c r="C5025" s="13" t="s">
        <v>458</v>
      </c>
      <c r="D5025" s="13">
        <v>2018</v>
      </c>
      <c r="E5025" s="13">
        <v>2019</v>
      </c>
      <c r="F5025" s="13" t="s">
        <v>324</v>
      </c>
      <c r="G5025" s="23"/>
      <c r="H5025" s="23"/>
      <c r="I5025" s="23"/>
      <c r="J5025" s="25"/>
      <c r="K5025" s="25"/>
      <c r="L5025" s="25">
        <v>0.33300000000000002</v>
      </c>
      <c r="M5025" s="25">
        <v>2.2200000000000001E-2</v>
      </c>
    </row>
    <row r="5026" spans="1:13">
      <c r="A5026" s="82" t="s">
        <v>148</v>
      </c>
      <c r="B5026" s="13" t="s">
        <v>75</v>
      </c>
      <c r="C5026" s="13" t="s">
        <v>458</v>
      </c>
      <c r="D5026" s="13">
        <v>2018</v>
      </c>
      <c r="E5026" s="13">
        <v>2019</v>
      </c>
      <c r="F5026" s="13" t="s">
        <v>324</v>
      </c>
      <c r="G5026" s="23"/>
      <c r="H5026" s="23"/>
      <c r="I5026" s="23"/>
      <c r="J5026" s="25"/>
      <c r="K5026" s="25"/>
      <c r="L5026" s="25">
        <v>0.36399999999999999</v>
      </c>
      <c r="M5026" s="25">
        <v>3.61E-2</v>
      </c>
    </row>
    <row r="5027" spans="1:13">
      <c r="A5027" s="82" t="s">
        <v>149</v>
      </c>
      <c r="B5027" s="13" t="s">
        <v>74</v>
      </c>
      <c r="C5027" s="13" t="s">
        <v>458</v>
      </c>
      <c r="D5027" s="13">
        <v>2018</v>
      </c>
      <c r="E5027" s="13">
        <v>2019</v>
      </c>
      <c r="F5027" s="13" t="s">
        <v>324</v>
      </c>
      <c r="G5027" s="23"/>
      <c r="H5027" s="23"/>
      <c r="I5027" s="23"/>
      <c r="J5027" s="25"/>
      <c r="K5027" s="25"/>
      <c r="L5027" s="25">
        <v>0.4</v>
      </c>
      <c r="M5027" s="25">
        <v>0.14960000000000001</v>
      </c>
    </row>
    <row r="5028" spans="1:13">
      <c r="A5028" s="82" t="s">
        <v>150</v>
      </c>
      <c r="B5028" s="13" t="s">
        <v>74</v>
      </c>
      <c r="C5028" s="13" t="s">
        <v>458</v>
      </c>
      <c r="D5028" s="13">
        <v>2018</v>
      </c>
      <c r="E5028" s="13">
        <v>2019</v>
      </c>
      <c r="F5028" s="13" t="s">
        <v>324</v>
      </c>
      <c r="G5028" s="23"/>
      <c r="H5028" s="23"/>
      <c r="I5028" s="23"/>
      <c r="J5028" s="25"/>
      <c r="K5028" s="25"/>
      <c r="L5028" s="25">
        <v>0.33300000000000002</v>
      </c>
      <c r="M5028" s="25">
        <v>0.1094</v>
      </c>
    </row>
    <row r="5029" spans="1:13">
      <c r="A5029" s="82" t="s">
        <v>151</v>
      </c>
      <c r="B5029" s="13" t="s">
        <v>75</v>
      </c>
      <c r="C5029" s="13" t="s">
        <v>458</v>
      </c>
      <c r="D5029" s="13">
        <v>2018</v>
      </c>
      <c r="E5029" s="13">
        <v>2019</v>
      </c>
      <c r="F5029" s="13" t="s">
        <v>324</v>
      </c>
      <c r="G5029" s="23"/>
      <c r="H5029" s="23"/>
      <c r="I5029" s="23"/>
      <c r="J5029" s="25"/>
      <c r="K5029" s="25"/>
      <c r="L5029" s="25">
        <v>0</v>
      </c>
      <c r="M5029" s="25">
        <v>2.3900000000000001E-2</v>
      </c>
    </row>
    <row r="5030" spans="1:13">
      <c r="A5030" s="82" t="s">
        <v>152</v>
      </c>
      <c r="B5030" s="13" t="s">
        <v>74</v>
      </c>
      <c r="C5030" s="13" t="s">
        <v>458</v>
      </c>
      <c r="D5030" s="13">
        <v>2018</v>
      </c>
      <c r="E5030" s="13">
        <v>2019</v>
      </c>
      <c r="F5030" s="13" t="s">
        <v>324</v>
      </c>
      <c r="G5030" s="23"/>
      <c r="H5030" s="23"/>
      <c r="I5030" s="23"/>
      <c r="J5030" s="25"/>
      <c r="K5030" s="25"/>
      <c r="L5030" s="25">
        <v>0.33300000000000002</v>
      </c>
      <c r="M5030" s="25">
        <v>2.2200000000000001E-2</v>
      </c>
    </row>
    <row r="5031" spans="1:13">
      <c r="A5031" s="82" t="s">
        <v>153</v>
      </c>
      <c r="B5031" s="13" t="s">
        <v>74</v>
      </c>
      <c r="C5031" s="13" t="s">
        <v>458</v>
      </c>
      <c r="D5031" s="13">
        <v>2018</v>
      </c>
      <c r="E5031" s="13">
        <v>2019</v>
      </c>
      <c r="F5031" s="13" t="s">
        <v>324</v>
      </c>
      <c r="G5031" s="23"/>
      <c r="H5031" s="23"/>
      <c r="I5031" s="23"/>
      <c r="J5031" s="25"/>
      <c r="K5031" s="25"/>
      <c r="L5031" s="25">
        <v>0.33300000000000002</v>
      </c>
      <c r="M5031" s="25">
        <v>2.2200000000000001E-2</v>
      </c>
    </row>
    <row r="5032" spans="1:13">
      <c r="A5032" s="82" t="s">
        <v>154</v>
      </c>
      <c r="B5032" s="13" t="s">
        <v>74</v>
      </c>
      <c r="C5032" s="13" t="s">
        <v>458</v>
      </c>
      <c r="D5032" s="13">
        <v>2018</v>
      </c>
      <c r="E5032" s="13">
        <v>2019</v>
      </c>
      <c r="F5032" s="13" t="s">
        <v>324</v>
      </c>
      <c r="G5032" s="23"/>
      <c r="H5032" s="23"/>
      <c r="I5032" s="23"/>
      <c r="J5032" s="25"/>
      <c r="K5032" s="25"/>
      <c r="L5032" s="25">
        <v>0.33300000000000002</v>
      </c>
      <c r="M5032" s="25">
        <v>2.2200000000000001E-2</v>
      </c>
    </row>
    <row r="5033" spans="1:13">
      <c r="A5033" s="82" t="s">
        <v>155</v>
      </c>
      <c r="B5033" s="13" t="s">
        <v>74</v>
      </c>
      <c r="C5033" s="13" t="s">
        <v>458</v>
      </c>
      <c r="D5033" s="13">
        <v>2018</v>
      </c>
      <c r="E5033" s="13">
        <v>2019</v>
      </c>
      <c r="F5033" s="13" t="s">
        <v>324</v>
      </c>
      <c r="G5033" s="23"/>
      <c r="H5033" s="23"/>
      <c r="I5033" s="23"/>
      <c r="J5033" s="25"/>
      <c r="K5033" s="25"/>
      <c r="L5033" s="25">
        <v>0.4</v>
      </c>
      <c r="M5033" s="25">
        <v>0.1124</v>
      </c>
    </row>
    <row r="5034" spans="1:13">
      <c r="A5034" s="82" t="s">
        <v>156</v>
      </c>
      <c r="B5034" s="13" t="s">
        <v>74</v>
      </c>
      <c r="C5034" s="13" t="s">
        <v>458</v>
      </c>
      <c r="D5034" s="13">
        <v>2018</v>
      </c>
      <c r="E5034" s="13">
        <v>2019</v>
      </c>
      <c r="F5034" s="13" t="s">
        <v>324</v>
      </c>
      <c r="G5034" s="23"/>
      <c r="H5034" s="23"/>
      <c r="I5034" s="23"/>
      <c r="J5034" s="25"/>
      <c r="K5034" s="25"/>
      <c r="L5034" s="25">
        <v>0.33300000000000002</v>
      </c>
      <c r="M5034" s="25">
        <v>2.2200000000000001E-2</v>
      </c>
    </row>
    <row r="5035" spans="1:13">
      <c r="A5035" s="82" t="s">
        <v>157</v>
      </c>
      <c r="B5035" s="13" t="s">
        <v>75</v>
      </c>
      <c r="C5035" s="13" t="s">
        <v>458</v>
      </c>
      <c r="D5035" s="13">
        <v>2018</v>
      </c>
      <c r="E5035" s="13">
        <v>2019</v>
      </c>
      <c r="F5035" s="13" t="s">
        <v>324</v>
      </c>
      <c r="G5035" s="23"/>
      <c r="H5035" s="23"/>
      <c r="I5035" s="23"/>
      <c r="J5035" s="25"/>
      <c r="K5035" s="25"/>
      <c r="L5035" s="25">
        <v>0.33300000000000002</v>
      </c>
      <c r="M5035" s="25">
        <v>2.2200000000000001E-2</v>
      </c>
    </row>
    <row r="5036" spans="1:13">
      <c r="A5036" s="82" t="s">
        <v>158</v>
      </c>
      <c r="B5036" s="13" t="s">
        <v>75</v>
      </c>
      <c r="C5036" s="13" t="s">
        <v>458</v>
      </c>
      <c r="D5036" s="13">
        <v>2018</v>
      </c>
      <c r="E5036" s="13">
        <v>2019</v>
      </c>
      <c r="F5036" s="13" t="s">
        <v>324</v>
      </c>
      <c r="G5036" s="23"/>
      <c r="H5036" s="23"/>
      <c r="I5036" s="23"/>
      <c r="J5036" s="25"/>
      <c r="K5036" s="25"/>
      <c r="L5036" s="25">
        <v>0.33300000000000002</v>
      </c>
      <c r="M5036" s="25">
        <v>2.2200000000000001E-2</v>
      </c>
    </row>
    <row r="5037" spans="1:13">
      <c r="A5037" s="82" t="s">
        <v>159</v>
      </c>
      <c r="B5037" s="13" t="s">
        <v>75</v>
      </c>
      <c r="C5037" s="13" t="s">
        <v>458</v>
      </c>
      <c r="D5037" s="13">
        <v>2018</v>
      </c>
      <c r="E5037" s="13">
        <v>2019</v>
      </c>
      <c r="F5037" s="13" t="s">
        <v>324</v>
      </c>
      <c r="G5037" s="23"/>
      <c r="H5037" s="23"/>
      <c r="I5037" s="23"/>
      <c r="J5037" s="25"/>
      <c r="K5037" s="25"/>
      <c r="L5037" s="25">
        <v>0.33300000000000002</v>
      </c>
      <c r="M5037" s="25">
        <v>2.2200000000000001E-2</v>
      </c>
    </row>
    <row r="5038" spans="1:13">
      <c r="A5038" s="82" t="s">
        <v>160</v>
      </c>
      <c r="B5038" s="13" t="s">
        <v>74</v>
      </c>
      <c r="C5038" s="13" t="s">
        <v>458</v>
      </c>
      <c r="D5038" s="13">
        <v>2018</v>
      </c>
      <c r="E5038" s="13">
        <v>2019</v>
      </c>
      <c r="F5038" s="13" t="s">
        <v>324</v>
      </c>
      <c r="G5038" s="23"/>
      <c r="H5038" s="23"/>
      <c r="I5038" s="23"/>
      <c r="J5038" s="25"/>
      <c r="K5038" s="25"/>
      <c r="L5038" s="25">
        <v>0</v>
      </c>
      <c r="M5038" s="25">
        <v>2.7199999999999998E-2</v>
      </c>
    </row>
    <row r="5039" spans="1:13">
      <c r="A5039" s="82" t="s">
        <v>161</v>
      </c>
      <c r="B5039" s="13" t="s">
        <v>74</v>
      </c>
      <c r="C5039" s="13" t="s">
        <v>458</v>
      </c>
      <c r="D5039" s="13">
        <v>2018</v>
      </c>
      <c r="E5039" s="13">
        <v>2019</v>
      </c>
      <c r="F5039" s="13" t="s">
        <v>324</v>
      </c>
      <c r="G5039" s="23"/>
      <c r="H5039" s="23"/>
      <c r="I5039" s="23"/>
      <c r="J5039" s="25"/>
      <c r="K5039" s="25"/>
      <c r="L5039" s="25">
        <v>0.33300000000000002</v>
      </c>
      <c r="M5039" s="25">
        <v>2.2200000000000001E-2</v>
      </c>
    </row>
    <row r="5040" spans="1:13">
      <c r="A5040" s="82" t="s">
        <v>162</v>
      </c>
      <c r="B5040" s="13" t="s">
        <v>75</v>
      </c>
      <c r="C5040" s="13" t="s">
        <v>458</v>
      </c>
      <c r="D5040" s="13">
        <v>2018</v>
      </c>
      <c r="E5040" s="13">
        <v>2019</v>
      </c>
      <c r="F5040" s="13" t="s">
        <v>324</v>
      </c>
      <c r="G5040" s="23"/>
      <c r="H5040" s="23"/>
      <c r="I5040" s="23"/>
      <c r="J5040" s="25"/>
      <c r="K5040" s="25"/>
      <c r="L5040" s="25">
        <v>0.66700000000000004</v>
      </c>
      <c r="M5040" s="25">
        <v>3.0800000000000001E-2</v>
      </c>
    </row>
    <row r="5041" spans="1:13">
      <c r="A5041" s="82" t="s">
        <v>163</v>
      </c>
      <c r="B5041" s="13" t="s">
        <v>75</v>
      </c>
      <c r="C5041" s="13" t="s">
        <v>458</v>
      </c>
      <c r="D5041" s="13">
        <v>2018</v>
      </c>
      <c r="E5041" s="13">
        <v>2019</v>
      </c>
      <c r="F5041" s="13" t="s">
        <v>324</v>
      </c>
      <c r="G5041" s="23"/>
      <c r="H5041" s="23"/>
      <c r="I5041" s="23"/>
      <c r="J5041" s="25"/>
      <c r="K5041" s="25"/>
      <c r="L5041" s="25">
        <v>0.33300000000000002</v>
      </c>
      <c r="M5041" s="25">
        <v>2.2200000000000001E-2</v>
      </c>
    </row>
    <row r="5042" spans="1:13">
      <c r="A5042" s="82" t="s">
        <v>164</v>
      </c>
      <c r="B5042" s="13" t="s">
        <v>75</v>
      </c>
      <c r="C5042" s="13" t="s">
        <v>458</v>
      </c>
      <c r="D5042" s="13">
        <v>2018</v>
      </c>
      <c r="E5042" s="13">
        <v>2019</v>
      </c>
      <c r="F5042" s="13" t="s">
        <v>324</v>
      </c>
      <c r="G5042" s="23"/>
      <c r="H5042" s="23"/>
      <c r="I5042" s="23"/>
      <c r="J5042" s="25"/>
      <c r="K5042" s="25"/>
      <c r="L5042" s="25">
        <v>0.33300000000000002</v>
      </c>
      <c r="M5042" s="25">
        <v>2.2200000000000001E-2</v>
      </c>
    </row>
    <row r="5043" spans="1:13">
      <c r="A5043" s="82" t="s">
        <v>165</v>
      </c>
      <c r="B5043" s="13" t="s">
        <v>75</v>
      </c>
      <c r="C5043" s="13" t="s">
        <v>458</v>
      </c>
      <c r="D5043" s="13">
        <v>2018</v>
      </c>
      <c r="E5043" s="13">
        <v>2019</v>
      </c>
      <c r="F5043" s="13" t="s">
        <v>324</v>
      </c>
      <c r="G5043" s="23"/>
      <c r="H5043" s="23"/>
      <c r="I5043" s="23"/>
      <c r="J5043" s="25"/>
      <c r="K5043" s="25"/>
      <c r="L5043" s="25">
        <v>0.33300000000000002</v>
      </c>
      <c r="M5043" s="25">
        <v>2.2200000000000001E-2</v>
      </c>
    </row>
    <row r="5044" spans="1:13">
      <c r="A5044" s="82" t="s">
        <v>166</v>
      </c>
      <c r="B5044" s="13" t="s">
        <v>74</v>
      </c>
      <c r="C5044" s="13" t="s">
        <v>458</v>
      </c>
      <c r="D5044" s="13">
        <v>2018</v>
      </c>
      <c r="E5044" s="13">
        <v>2019</v>
      </c>
      <c r="F5044" s="13" t="s">
        <v>324</v>
      </c>
      <c r="G5044" s="23"/>
      <c r="H5044" s="23"/>
      <c r="I5044" s="23"/>
      <c r="J5044" s="25"/>
      <c r="K5044" s="25"/>
      <c r="L5044" s="25">
        <v>0.33300000000000002</v>
      </c>
      <c r="M5044" s="25">
        <v>6.8599999999999994E-2</v>
      </c>
    </row>
    <row r="5045" spans="1:13">
      <c r="A5045" s="82" t="s">
        <v>167</v>
      </c>
      <c r="B5045" s="13" t="s">
        <v>75</v>
      </c>
      <c r="C5045" s="13" t="s">
        <v>458</v>
      </c>
      <c r="D5045" s="13">
        <v>2018</v>
      </c>
      <c r="E5045" s="13">
        <v>2019</v>
      </c>
      <c r="F5045" s="13" t="s">
        <v>324</v>
      </c>
      <c r="G5045" s="23"/>
      <c r="H5045" s="23"/>
      <c r="I5045" s="23"/>
      <c r="J5045" s="25"/>
      <c r="K5045" s="25"/>
      <c r="L5045" s="25">
        <v>0.33300000000000002</v>
      </c>
      <c r="M5045" s="25">
        <v>2.2200000000000001E-2</v>
      </c>
    </row>
    <row r="5046" spans="1:13">
      <c r="A5046" s="82" t="s">
        <v>168</v>
      </c>
      <c r="B5046" s="13" t="s">
        <v>74</v>
      </c>
      <c r="C5046" s="13" t="s">
        <v>458</v>
      </c>
      <c r="D5046" s="13">
        <v>2018</v>
      </c>
      <c r="E5046" s="13">
        <v>2019</v>
      </c>
      <c r="F5046" s="13" t="s">
        <v>324</v>
      </c>
      <c r="G5046" s="23"/>
      <c r="H5046" s="23"/>
      <c r="I5046" s="23"/>
      <c r="J5046" s="25"/>
      <c r="K5046" s="25"/>
      <c r="L5046" s="25">
        <v>0.66700000000000004</v>
      </c>
      <c r="M5046" s="25">
        <v>4.9399999999999999E-2</v>
      </c>
    </row>
    <row r="5047" spans="1:13">
      <c r="A5047" s="82" t="s">
        <v>169</v>
      </c>
      <c r="B5047" s="13" t="s">
        <v>74</v>
      </c>
      <c r="C5047" s="13" t="s">
        <v>458</v>
      </c>
      <c r="D5047" s="13">
        <v>2018</v>
      </c>
      <c r="E5047" s="13">
        <v>2019</v>
      </c>
      <c r="F5047" s="13" t="s">
        <v>324</v>
      </c>
      <c r="G5047" s="23"/>
      <c r="H5047" s="23"/>
      <c r="I5047" s="23"/>
      <c r="J5047" s="25"/>
      <c r="K5047" s="25"/>
      <c r="L5047" s="25">
        <v>0.33300000000000002</v>
      </c>
      <c r="M5047" s="25">
        <v>2.2200000000000001E-2</v>
      </c>
    </row>
    <row r="5048" spans="1:13">
      <c r="A5048" s="82" t="s">
        <v>170</v>
      </c>
      <c r="B5048" s="13" t="s">
        <v>75</v>
      </c>
      <c r="C5048" s="13" t="s">
        <v>458</v>
      </c>
      <c r="D5048" s="13">
        <v>2018</v>
      </c>
      <c r="E5048" s="13">
        <v>2019</v>
      </c>
      <c r="F5048" s="13" t="s">
        <v>324</v>
      </c>
      <c r="G5048" s="23"/>
      <c r="H5048" s="23"/>
      <c r="I5048" s="23"/>
      <c r="J5048" s="25"/>
      <c r="K5048" s="25"/>
      <c r="L5048" s="25">
        <v>0.33300000000000002</v>
      </c>
      <c r="M5048" s="25">
        <v>2.2200000000000001E-2</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6D05C-935B-40FB-BA08-3A4992D1F604}">
  <dimension ref="A3:E9"/>
  <sheetViews>
    <sheetView topLeftCell="A10" workbookViewId="0">
      <selection activeCell="D8" sqref="D8"/>
    </sheetView>
  </sheetViews>
  <sheetFormatPr defaultRowHeight="15"/>
  <cols>
    <col min="1" max="1" width="14.28515625" bestFit="1" customWidth="1"/>
    <col min="2" max="2" width="10.140625" bestFit="1" customWidth="1"/>
    <col min="3" max="3" width="41.85546875" bestFit="1" customWidth="1"/>
    <col min="4" max="4" width="44.85546875" bestFit="1" customWidth="1"/>
    <col min="5" max="5" width="44.28515625" bestFit="1" customWidth="1"/>
  </cols>
  <sheetData>
    <row r="3" spans="1:5">
      <c r="A3" s="27" t="s">
        <v>84</v>
      </c>
      <c r="B3" s="27" t="s">
        <v>67</v>
      </c>
      <c r="C3" s="82" t="s">
        <v>448</v>
      </c>
      <c r="D3" s="82" t="s">
        <v>449</v>
      </c>
      <c r="E3" s="82" t="s">
        <v>450</v>
      </c>
    </row>
    <row r="4" spans="1:5">
      <c r="A4" s="28" t="s">
        <v>171</v>
      </c>
      <c r="C4" s="41">
        <v>19409</v>
      </c>
      <c r="D4" s="41">
        <v>14655</v>
      </c>
      <c r="E4" s="41">
        <v>6703</v>
      </c>
    </row>
    <row r="5" spans="1:5">
      <c r="A5" s="108">
        <v>2017</v>
      </c>
      <c r="C5" s="41"/>
      <c r="D5" s="41"/>
      <c r="E5" s="41"/>
    </row>
    <row r="6" spans="1:5">
      <c r="B6" s="28" t="s">
        <v>65</v>
      </c>
      <c r="C6" s="41">
        <v>11343</v>
      </c>
      <c r="D6" s="41">
        <v>7832</v>
      </c>
      <c r="E6" s="41">
        <v>3642</v>
      </c>
    </row>
    <row r="7" spans="1:5">
      <c r="A7" s="108">
        <v>2018</v>
      </c>
      <c r="C7" s="41"/>
      <c r="D7" s="41"/>
      <c r="E7" s="41"/>
    </row>
    <row r="8" spans="1:5">
      <c r="B8" s="28" t="s">
        <v>65</v>
      </c>
      <c r="C8" s="41">
        <v>8066</v>
      </c>
      <c r="D8" s="41">
        <v>6823</v>
      </c>
      <c r="E8" s="41">
        <v>3061</v>
      </c>
    </row>
    <row r="9" spans="1:5">
      <c r="A9" s="28" t="s">
        <v>447</v>
      </c>
      <c r="C9" s="41">
        <v>19409</v>
      </c>
      <c r="D9" s="41">
        <v>14655</v>
      </c>
      <c r="E9" s="41">
        <v>6703</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662"/>
  <sheetViews>
    <sheetView showGridLines="0" showRowColHeaders="0" zoomScale="90" zoomScaleNormal="90" workbookViewId="0">
      <pane ySplit="10" topLeftCell="A1638"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2" customWidth="1"/>
    <col min="7" max="7" width="26.85546875" customWidth="1"/>
    <col min="8" max="9" width="30.5703125" customWidth="1"/>
    <col min="10" max="11" width="30.7109375" customWidth="1"/>
    <col min="12" max="12" width="51" hidden="1" customWidth="1"/>
    <col min="13" max="13" width="52.28515625" hidden="1" customWidth="1"/>
    <col min="14" max="14" width="56.140625" hidden="1" customWidth="1"/>
  </cols>
  <sheetData>
    <row r="1" spans="1:14" s="12" customFormat="1">
      <c r="A1" s="188" t="s">
        <v>390</v>
      </c>
    </row>
    <row r="2" spans="1:14" s="12" customFormat="1"/>
    <row r="3" spans="1:14" s="12" customFormat="1"/>
    <row r="4" spans="1:14" s="12" customFormat="1"/>
    <row r="5" spans="1:14" s="12" customFormat="1"/>
    <row r="6" spans="1:14" s="12" customFormat="1" ht="12" customHeight="1">
      <c r="A6" s="20"/>
    </row>
    <row r="7" spans="1:14" s="12" customFormat="1" ht="15.75">
      <c r="A7" s="206"/>
    </row>
    <row r="8" spans="1:14" s="12" customFormat="1" ht="45">
      <c r="A8" s="230" t="s">
        <v>232</v>
      </c>
      <c r="B8" s="230"/>
      <c r="C8" s="230"/>
      <c r="D8" s="230"/>
      <c r="E8" s="230"/>
      <c r="F8" s="230"/>
      <c r="G8" s="59" t="s">
        <v>226</v>
      </c>
      <c r="H8" s="59" t="s">
        <v>212</v>
      </c>
      <c r="I8" s="59" t="s">
        <v>212</v>
      </c>
      <c r="J8" s="59" t="s">
        <v>212</v>
      </c>
      <c r="K8" s="59" t="s">
        <v>212</v>
      </c>
      <c r="L8" s="59" t="s">
        <v>212</v>
      </c>
      <c r="M8" s="59" t="s">
        <v>212</v>
      </c>
      <c r="N8" s="59" t="s">
        <v>212</v>
      </c>
    </row>
    <row r="9" spans="1:14" s="12" customFormat="1" ht="6" customHeight="1">
      <c r="G9" s="72"/>
    </row>
    <row r="10" spans="1:14">
      <c r="A10" s="8" t="s">
        <v>0</v>
      </c>
      <c r="B10" s="9" t="s">
        <v>68</v>
      </c>
      <c r="C10" s="9" t="s">
        <v>67</v>
      </c>
      <c r="D10" s="9" t="s">
        <v>88</v>
      </c>
      <c r="E10" s="9" t="s">
        <v>86</v>
      </c>
      <c r="F10" s="9" t="s">
        <v>87</v>
      </c>
      <c r="G10" s="63" t="s">
        <v>77</v>
      </c>
      <c r="H10" s="9" t="s">
        <v>78</v>
      </c>
      <c r="I10" s="9" t="s">
        <v>79</v>
      </c>
      <c r="J10" s="9" t="s">
        <v>80</v>
      </c>
      <c r="K10" s="9" t="s">
        <v>81</v>
      </c>
      <c r="L10" s="208" t="s">
        <v>443</v>
      </c>
      <c r="M10" s="208" t="s">
        <v>444</v>
      </c>
      <c r="N10" s="208" t="s">
        <v>445</v>
      </c>
    </row>
    <row r="11" spans="1:14">
      <c r="A11" s="48" t="s">
        <v>171</v>
      </c>
      <c r="B11" s="7" t="s">
        <v>66</v>
      </c>
      <c r="C11" s="7" t="s">
        <v>3</v>
      </c>
      <c r="D11" s="7">
        <v>2012</v>
      </c>
      <c r="E11" s="13">
        <v>2012</v>
      </c>
      <c r="F11" s="13" t="s">
        <v>97</v>
      </c>
      <c r="G11" s="10">
        <v>0.92679999999999996</v>
      </c>
      <c r="H11" s="10">
        <v>0.1</v>
      </c>
      <c r="I11" s="10">
        <v>0.19500000000000001</v>
      </c>
      <c r="J11" s="10">
        <v>7.3999999999999996E-2</v>
      </c>
      <c r="K11" s="10">
        <v>9.5000000000000001E-2</v>
      </c>
      <c r="L11" s="10"/>
      <c r="M11" s="10"/>
      <c r="N11" s="10"/>
    </row>
    <row r="12" spans="1:14">
      <c r="A12" s="48" t="s">
        <v>172</v>
      </c>
      <c r="B12" s="7" t="s">
        <v>74</v>
      </c>
      <c r="C12" s="13" t="s">
        <v>3</v>
      </c>
      <c r="D12" s="7">
        <v>2012</v>
      </c>
      <c r="E12" s="13">
        <v>2012</v>
      </c>
      <c r="F12" s="13" t="s">
        <v>97</v>
      </c>
      <c r="G12" s="10">
        <v>0.86960000000000004</v>
      </c>
      <c r="H12" s="10">
        <v>0.115</v>
      </c>
      <c r="I12" s="10">
        <v>0.20499999999999999</v>
      </c>
      <c r="J12" s="10">
        <v>3.1E-2</v>
      </c>
      <c r="K12" s="10">
        <v>6.8000000000000005E-2</v>
      </c>
      <c r="L12" s="10"/>
      <c r="M12" s="10"/>
      <c r="N12" s="10"/>
    </row>
    <row r="13" spans="1:14">
      <c r="A13" s="48" t="s">
        <v>173</v>
      </c>
      <c r="B13" s="7" t="s">
        <v>75</v>
      </c>
      <c r="C13" s="13" t="s">
        <v>3</v>
      </c>
      <c r="D13" s="7">
        <v>2012</v>
      </c>
      <c r="E13" s="13">
        <v>2012</v>
      </c>
      <c r="F13" s="13" t="s">
        <v>97</v>
      </c>
      <c r="G13" s="10">
        <v>1</v>
      </c>
      <c r="H13" s="10">
        <v>0</v>
      </c>
      <c r="I13" s="10">
        <v>0</v>
      </c>
      <c r="J13" s="10">
        <v>4.2999999999999997E-2</v>
      </c>
      <c r="K13" s="10">
        <v>4.2999999999999997E-2</v>
      </c>
      <c r="L13" s="10"/>
      <c r="M13" s="10"/>
      <c r="N13" s="10"/>
    </row>
    <row r="14" spans="1:14">
      <c r="A14" s="48" t="s">
        <v>174</v>
      </c>
      <c r="B14" s="7" t="s">
        <v>75</v>
      </c>
      <c r="C14" s="13" t="s">
        <v>3</v>
      </c>
      <c r="D14" s="7">
        <v>2012</v>
      </c>
      <c r="E14" s="13">
        <v>2012</v>
      </c>
      <c r="F14" s="13" t="s">
        <v>97</v>
      </c>
      <c r="G14" s="10">
        <v>0.9476</v>
      </c>
      <c r="H14" s="10">
        <v>3.5999999999999997E-2</v>
      </c>
      <c r="I14" s="10">
        <v>0.1</v>
      </c>
      <c r="J14" s="10">
        <v>0.16600000000000001</v>
      </c>
      <c r="K14" s="10">
        <v>0.19600000000000001</v>
      </c>
      <c r="L14" s="10"/>
      <c r="M14" s="10"/>
      <c r="N14" s="10"/>
    </row>
    <row r="15" spans="1:14">
      <c r="A15" s="48" t="s">
        <v>175</v>
      </c>
      <c r="B15" s="7" t="s">
        <v>75</v>
      </c>
      <c r="C15" s="13" t="s">
        <v>3</v>
      </c>
      <c r="D15" s="7">
        <v>2012</v>
      </c>
      <c r="E15" s="13">
        <v>2012</v>
      </c>
      <c r="F15" s="13" t="s">
        <v>97</v>
      </c>
      <c r="G15" s="10">
        <v>0.93589999999999995</v>
      </c>
      <c r="H15" s="10">
        <v>2.8000000000000001E-2</v>
      </c>
      <c r="I15" s="10">
        <v>0.11</v>
      </c>
      <c r="J15" s="10">
        <v>0.26</v>
      </c>
      <c r="K15" s="10">
        <v>0.28199999999999997</v>
      </c>
      <c r="L15" s="10"/>
      <c r="M15" s="10"/>
      <c r="N15" s="10"/>
    </row>
    <row r="16" spans="1:14">
      <c r="A16" s="48" t="s">
        <v>176</v>
      </c>
      <c r="B16" s="7" t="s">
        <v>75</v>
      </c>
      <c r="C16" s="13" t="s">
        <v>3</v>
      </c>
      <c r="D16" s="7">
        <v>2012</v>
      </c>
      <c r="E16" s="13">
        <v>2012</v>
      </c>
      <c r="F16" s="13" t="s">
        <v>97</v>
      </c>
      <c r="G16" s="10">
        <v>0.98929999999999996</v>
      </c>
      <c r="H16" s="10">
        <v>8.0000000000000002E-3</v>
      </c>
      <c r="I16" s="10">
        <v>7.3999999999999996E-2</v>
      </c>
      <c r="J16" s="10">
        <v>0.16300000000000001</v>
      </c>
      <c r="K16" s="10">
        <v>0.191</v>
      </c>
      <c r="L16" s="10"/>
      <c r="M16" s="10"/>
      <c r="N16" s="10"/>
    </row>
    <row r="17" spans="1:14">
      <c r="A17" s="48" t="s">
        <v>177</v>
      </c>
      <c r="B17" s="7" t="s">
        <v>75</v>
      </c>
      <c r="C17" s="13" t="s">
        <v>3</v>
      </c>
      <c r="D17" s="7">
        <v>2012</v>
      </c>
      <c r="E17" s="13">
        <v>2012</v>
      </c>
      <c r="F17" s="13" t="s">
        <v>97</v>
      </c>
      <c r="G17" s="10">
        <v>1</v>
      </c>
      <c r="H17" s="10">
        <v>3.5999999999999997E-2</v>
      </c>
      <c r="I17" s="10">
        <v>0.13100000000000001</v>
      </c>
      <c r="J17" s="10">
        <v>7.9000000000000001E-2</v>
      </c>
      <c r="K17" s="10">
        <v>8.2000000000000003E-2</v>
      </c>
      <c r="L17" s="10"/>
      <c r="M17" s="10"/>
      <c r="N17" s="10"/>
    </row>
    <row r="18" spans="1:14">
      <c r="A18" s="48" t="s">
        <v>178</v>
      </c>
      <c r="B18" s="7" t="s">
        <v>74</v>
      </c>
      <c r="C18" s="13" t="s">
        <v>3</v>
      </c>
      <c r="D18" s="7">
        <v>2012</v>
      </c>
      <c r="E18" s="13">
        <v>2012</v>
      </c>
      <c r="F18" s="13" t="s">
        <v>97</v>
      </c>
      <c r="G18" s="10">
        <v>0.82089999999999996</v>
      </c>
      <c r="H18" s="10">
        <v>0.108</v>
      </c>
      <c r="I18" s="10">
        <v>0.186</v>
      </c>
      <c r="J18" s="10">
        <v>7.2999999999999995E-2</v>
      </c>
      <c r="K18" s="10">
        <v>0.106</v>
      </c>
      <c r="L18" s="10"/>
      <c r="M18" s="10"/>
      <c r="N18" s="10"/>
    </row>
    <row r="19" spans="1:14">
      <c r="A19" s="48" t="s">
        <v>179</v>
      </c>
      <c r="B19" s="7" t="s">
        <v>75</v>
      </c>
      <c r="C19" s="13" t="s">
        <v>3</v>
      </c>
      <c r="D19" s="7">
        <v>2012</v>
      </c>
      <c r="E19" s="13">
        <v>2012</v>
      </c>
      <c r="F19" s="13" t="s">
        <v>97</v>
      </c>
      <c r="G19" s="10">
        <v>0.97970000000000002</v>
      </c>
      <c r="H19" s="10">
        <v>3.9E-2</v>
      </c>
      <c r="I19" s="10">
        <v>0.13800000000000001</v>
      </c>
      <c r="J19" s="10">
        <v>0.21</v>
      </c>
      <c r="K19" s="10">
        <v>0.23200000000000001</v>
      </c>
      <c r="L19" s="10"/>
      <c r="M19" s="10"/>
      <c r="N19" s="10"/>
    </row>
    <row r="20" spans="1:14">
      <c r="A20" s="48" t="s">
        <v>180</v>
      </c>
      <c r="B20" s="7" t="s">
        <v>75</v>
      </c>
      <c r="C20" s="13" t="s">
        <v>3</v>
      </c>
      <c r="D20" s="7">
        <v>2012</v>
      </c>
      <c r="E20" s="13">
        <v>2012</v>
      </c>
      <c r="F20" s="13" t="s">
        <v>97</v>
      </c>
      <c r="G20" s="10">
        <v>0.93120000000000003</v>
      </c>
      <c r="H20" s="10">
        <v>2.4E-2</v>
      </c>
      <c r="I20" s="10">
        <v>0.12</v>
      </c>
      <c r="J20" s="10">
        <v>0.156</v>
      </c>
      <c r="K20" s="10">
        <v>0.17199999999999999</v>
      </c>
      <c r="L20" s="10"/>
      <c r="M20" s="10"/>
      <c r="N20" s="10"/>
    </row>
    <row r="21" spans="1:14">
      <c r="A21" s="12" t="s">
        <v>122</v>
      </c>
      <c r="B21" s="7" t="s">
        <v>74</v>
      </c>
      <c r="C21" s="13" t="s">
        <v>3</v>
      </c>
      <c r="D21" s="7">
        <v>2012</v>
      </c>
      <c r="E21" s="13">
        <v>2012</v>
      </c>
      <c r="F21" s="13" t="s">
        <v>97</v>
      </c>
      <c r="G21" s="10">
        <v>0.95</v>
      </c>
      <c r="H21" s="10">
        <v>0.20599999999999999</v>
      </c>
      <c r="I21" s="10">
        <v>0.32200000000000001</v>
      </c>
      <c r="J21" s="10">
        <v>7.3999999999999996E-2</v>
      </c>
      <c r="K21" s="10">
        <v>0.12</v>
      </c>
      <c r="L21" s="10"/>
      <c r="M21" s="10"/>
      <c r="N21" s="10"/>
    </row>
    <row r="22" spans="1:14">
      <c r="A22" s="12" t="s">
        <v>123</v>
      </c>
      <c r="B22" s="7" t="s">
        <v>75</v>
      </c>
      <c r="C22" s="13" t="s">
        <v>3</v>
      </c>
      <c r="D22" s="7">
        <v>2012</v>
      </c>
      <c r="E22" s="13">
        <v>2012</v>
      </c>
      <c r="F22" s="13" t="s">
        <v>97</v>
      </c>
      <c r="G22" s="10">
        <v>1</v>
      </c>
      <c r="H22" s="10">
        <v>4.9000000000000002E-2</v>
      </c>
      <c r="I22" s="10">
        <v>0.125</v>
      </c>
      <c r="J22" s="10">
        <v>0.105</v>
      </c>
      <c r="K22" s="10">
        <v>0.113</v>
      </c>
      <c r="L22" s="10"/>
      <c r="M22" s="10"/>
      <c r="N22" s="10"/>
    </row>
    <row r="23" spans="1:14">
      <c r="A23" s="12" t="s">
        <v>124</v>
      </c>
      <c r="B23" s="7" t="s">
        <v>75</v>
      </c>
      <c r="C23" s="13" t="s">
        <v>3</v>
      </c>
      <c r="D23" s="7">
        <v>2012</v>
      </c>
      <c r="E23" s="13">
        <v>2012</v>
      </c>
      <c r="F23" s="13" t="s">
        <v>97</v>
      </c>
      <c r="G23" s="10">
        <v>0.8911</v>
      </c>
      <c r="H23" s="10">
        <v>2.5999999999999999E-2</v>
      </c>
      <c r="I23" s="10">
        <v>0.115</v>
      </c>
      <c r="J23" s="10">
        <v>0.184</v>
      </c>
      <c r="K23" s="10">
        <v>0.21199999999999999</v>
      </c>
      <c r="L23" s="10"/>
      <c r="M23" s="10"/>
      <c r="N23" s="10"/>
    </row>
    <row r="24" spans="1:14">
      <c r="A24" s="12" t="s">
        <v>125</v>
      </c>
      <c r="B24" s="7" t="s">
        <v>75</v>
      </c>
      <c r="C24" s="13" t="s">
        <v>3</v>
      </c>
      <c r="D24" s="7">
        <v>2012</v>
      </c>
      <c r="E24" s="13">
        <v>2012</v>
      </c>
      <c r="F24" s="13" t="s">
        <v>97</v>
      </c>
      <c r="G24" s="10">
        <v>0.97699999999999998</v>
      </c>
      <c r="H24" s="10">
        <v>3.7999999999999999E-2</v>
      </c>
      <c r="I24" s="10">
        <v>0.122</v>
      </c>
      <c r="J24" s="10">
        <v>0.16900000000000001</v>
      </c>
      <c r="K24" s="10">
        <v>0.19400000000000001</v>
      </c>
      <c r="L24" s="10"/>
      <c r="M24" s="10"/>
      <c r="N24" s="10"/>
    </row>
    <row r="25" spans="1:14">
      <c r="A25" s="12" t="s">
        <v>126</v>
      </c>
      <c r="B25" s="7" t="s">
        <v>75</v>
      </c>
      <c r="C25" s="13" t="s">
        <v>3</v>
      </c>
      <c r="D25" s="7">
        <v>2012</v>
      </c>
      <c r="E25" s="13">
        <v>2012</v>
      </c>
      <c r="F25" s="13" t="s">
        <v>97</v>
      </c>
      <c r="G25" s="10">
        <v>1</v>
      </c>
      <c r="H25" s="10">
        <v>1.2E-2</v>
      </c>
      <c r="I25" s="10">
        <v>0.128</v>
      </c>
      <c r="J25" s="10">
        <v>0.113</v>
      </c>
      <c r="K25" s="10">
        <v>0.11899999999999999</v>
      </c>
      <c r="L25" s="10"/>
      <c r="M25" s="10"/>
      <c r="N25" s="10"/>
    </row>
    <row r="26" spans="1:14">
      <c r="A26" s="12" t="s">
        <v>127</v>
      </c>
      <c r="B26" s="7" t="s">
        <v>75</v>
      </c>
      <c r="C26" s="13" t="s">
        <v>3</v>
      </c>
      <c r="D26" s="7">
        <v>2012</v>
      </c>
      <c r="E26" s="13">
        <v>2012</v>
      </c>
      <c r="F26" s="13" t="s">
        <v>97</v>
      </c>
      <c r="G26" s="10">
        <v>0.97660000000000002</v>
      </c>
      <c r="H26" s="10">
        <v>5.8000000000000003E-2</v>
      </c>
      <c r="I26" s="10">
        <v>0.17499999999999999</v>
      </c>
      <c r="J26" s="10">
        <v>0.13900000000000001</v>
      </c>
      <c r="K26" s="10">
        <v>0.159</v>
      </c>
      <c r="L26" s="10"/>
      <c r="M26" s="10"/>
      <c r="N26" s="10"/>
    </row>
    <row r="27" spans="1:14">
      <c r="A27" s="12" t="s">
        <v>128</v>
      </c>
      <c r="B27" s="7" t="s">
        <v>75</v>
      </c>
      <c r="C27" s="13" t="s">
        <v>3</v>
      </c>
      <c r="D27" s="7">
        <v>2012</v>
      </c>
      <c r="E27" s="13">
        <v>2012</v>
      </c>
      <c r="F27" s="13" t="s">
        <v>97</v>
      </c>
      <c r="G27" s="10">
        <v>0.89729999999999999</v>
      </c>
      <c r="H27" s="10">
        <v>4.2000000000000003E-2</v>
      </c>
      <c r="I27" s="10">
        <v>0.13600000000000001</v>
      </c>
      <c r="J27" s="10">
        <v>0.13500000000000001</v>
      </c>
      <c r="K27" s="10">
        <v>0.155</v>
      </c>
      <c r="L27" s="10"/>
      <c r="M27" s="10"/>
      <c r="N27" s="10"/>
    </row>
    <row r="28" spans="1:14">
      <c r="A28" s="12" t="s">
        <v>129</v>
      </c>
      <c r="B28" s="7" t="s">
        <v>75</v>
      </c>
      <c r="C28" s="13" t="s">
        <v>3</v>
      </c>
      <c r="D28" s="7">
        <v>2012</v>
      </c>
      <c r="E28" s="13">
        <v>2012</v>
      </c>
      <c r="F28" s="13" t="s">
        <v>97</v>
      </c>
      <c r="G28" s="10">
        <v>0.96860000000000002</v>
      </c>
      <c r="H28" s="10">
        <v>1.9E-2</v>
      </c>
      <c r="I28" s="10">
        <v>9.5000000000000001E-2</v>
      </c>
      <c r="J28" s="10">
        <v>0.28000000000000003</v>
      </c>
      <c r="K28" s="10">
        <v>0.30399999999999999</v>
      </c>
      <c r="L28" s="10"/>
      <c r="M28" s="10"/>
      <c r="N28" s="10"/>
    </row>
    <row r="29" spans="1:14">
      <c r="A29" s="12" t="s">
        <v>130</v>
      </c>
      <c r="B29" s="7" t="s">
        <v>75</v>
      </c>
      <c r="C29" s="13" t="s">
        <v>3</v>
      </c>
      <c r="D29" s="7">
        <v>2012</v>
      </c>
      <c r="E29" s="13">
        <v>2012</v>
      </c>
      <c r="F29" s="13" t="s">
        <v>97</v>
      </c>
      <c r="G29" s="10">
        <v>0.97040000000000004</v>
      </c>
      <c r="H29" s="10">
        <v>0.11</v>
      </c>
      <c r="I29" s="10">
        <v>0.26800000000000002</v>
      </c>
      <c r="J29" s="10">
        <v>0.14899999999999999</v>
      </c>
      <c r="K29" s="10">
        <v>0.16600000000000001</v>
      </c>
      <c r="L29" s="10"/>
      <c r="M29" s="10"/>
      <c r="N29" s="10"/>
    </row>
    <row r="30" spans="1:14">
      <c r="A30" s="12" t="s">
        <v>131</v>
      </c>
      <c r="B30" s="7" t="s">
        <v>76</v>
      </c>
      <c r="C30" s="13" t="s">
        <v>3</v>
      </c>
      <c r="D30" s="7">
        <v>2012</v>
      </c>
      <c r="E30" s="13">
        <v>2012</v>
      </c>
      <c r="F30" s="13" t="s">
        <v>97</v>
      </c>
      <c r="G30" s="10">
        <v>0.92979999999999996</v>
      </c>
      <c r="H30" s="10">
        <v>0.122</v>
      </c>
      <c r="I30" s="10">
        <v>0.221</v>
      </c>
      <c r="J30" s="10">
        <v>0</v>
      </c>
      <c r="K30" s="10">
        <v>3.0000000000000001E-3</v>
      </c>
      <c r="L30" s="10"/>
      <c r="M30" s="10"/>
      <c r="N30" s="10"/>
    </row>
    <row r="31" spans="1:14">
      <c r="A31" s="12" t="s">
        <v>132</v>
      </c>
      <c r="B31" s="7" t="s">
        <v>75</v>
      </c>
      <c r="C31" s="13" t="s">
        <v>3</v>
      </c>
      <c r="D31" s="7">
        <v>2012</v>
      </c>
      <c r="E31" s="13">
        <v>2012</v>
      </c>
      <c r="F31" s="13" t="s">
        <v>97</v>
      </c>
      <c r="G31" s="10">
        <v>0.98009999999999997</v>
      </c>
      <c r="H31" s="10">
        <v>4.2000000000000003E-2</v>
      </c>
      <c r="I31" s="10">
        <v>0.158</v>
      </c>
      <c r="J31" s="10">
        <v>0.159</v>
      </c>
      <c r="K31" s="10">
        <v>0.186</v>
      </c>
      <c r="L31" s="10"/>
      <c r="M31" s="10"/>
      <c r="N31" s="10"/>
    </row>
    <row r="32" spans="1:14">
      <c r="A32" s="12" t="s">
        <v>133</v>
      </c>
      <c r="B32" s="7" t="s">
        <v>75</v>
      </c>
      <c r="C32" s="13" t="s">
        <v>3</v>
      </c>
      <c r="D32" s="7">
        <v>2012</v>
      </c>
      <c r="E32" s="13">
        <v>2012</v>
      </c>
      <c r="F32" s="13" t="s">
        <v>97</v>
      </c>
      <c r="G32" s="10">
        <v>0.91649999999999998</v>
      </c>
      <c r="H32" s="10">
        <v>4.9000000000000002E-2</v>
      </c>
      <c r="I32" s="10">
        <v>0.13500000000000001</v>
      </c>
      <c r="J32" s="10">
        <v>0.11899999999999999</v>
      </c>
      <c r="K32" s="10">
        <v>0.13700000000000001</v>
      </c>
      <c r="L32" s="10"/>
      <c r="M32" s="10"/>
      <c r="N32" s="10"/>
    </row>
    <row r="33" spans="1:14">
      <c r="A33" s="12" t="s">
        <v>134</v>
      </c>
      <c r="B33" s="7" t="s">
        <v>75</v>
      </c>
      <c r="C33" s="13" t="s">
        <v>3</v>
      </c>
      <c r="D33" s="7">
        <v>2012</v>
      </c>
      <c r="E33" s="13">
        <v>2012</v>
      </c>
      <c r="F33" s="13" t="s">
        <v>97</v>
      </c>
      <c r="G33" s="10">
        <v>0.98109999999999997</v>
      </c>
      <c r="H33" s="10">
        <v>1.4999999999999999E-2</v>
      </c>
      <c r="I33" s="10">
        <v>8.7999999999999995E-2</v>
      </c>
      <c r="J33" s="10">
        <v>0.15</v>
      </c>
      <c r="K33" s="10">
        <v>0.15</v>
      </c>
      <c r="L33" s="10"/>
      <c r="M33" s="10"/>
      <c r="N33" s="10"/>
    </row>
    <row r="34" spans="1:14">
      <c r="A34" s="12" t="s">
        <v>135</v>
      </c>
      <c r="B34" s="7" t="s">
        <v>75</v>
      </c>
      <c r="C34" s="13" t="s">
        <v>3</v>
      </c>
      <c r="D34" s="7">
        <v>2012</v>
      </c>
      <c r="E34" s="13">
        <v>2012</v>
      </c>
      <c r="F34" s="13" t="s">
        <v>97</v>
      </c>
      <c r="G34" s="10">
        <v>0.99460000000000004</v>
      </c>
      <c r="H34" s="10">
        <v>4.1000000000000002E-2</v>
      </c>
      <c r="I34" s="10">
        <v>0.156</v>
      </c>
      <c r="J34" s="10">
        <v>0.17599999999999999</v>
      </c>
      <c r="K34" s="10">
        <v>0.19800000000000001</v>
      </c>
      <c r="L34" s="10"/>
      <c r="M34" s="10"/>
      <c r="N34" s="10"/>
    </row>
    <row r="35" spans="1:14">
      <c r="A35" s="12" t="s">
        <v>136</v>
      </c>
      <c r="B35" s="7" t="s">
        <v>75</v>
      </c>
      <c r="C35" s="13" t="s">
        <v>3</v>
      </c>
      <c r="D35" s="7">
        <v>2012</v>
      </c>
      <c r="E35" s="13">
        <v>2012</v>
      </c>
      <c r="F35" s="13" t="s">
        <v>97</v>
      </c>
      <c r="G35" s="10">
        <v>0.97440000000000004</v>
      </c>
      <c r="H35" s="10">
        <v>0.05</v>
      </c>
      <c r="I35" s="10">
        <v>0.16200000000000001</v>
      </c>
      <c r="J35" s="10">
        <v>0.217</v>
      </c>
      <c r="K35" s="10">
        <v>0.23599999999999999</v>
      </c>
      <c r="L35" s="10"/>
      <c r="M35" s="10"/>
      <c r="N35" s="10"/>
    </row>
    <row r="36" spans="1:14">
      <c r="A36" s="12" t="s">
        <v>137</v>
      </c>
      <c r="B36" s="7" t="s">
        <v>75</v>
      </c>
      <c r="C36" s="13" t="s">
        <v>3</v>
      </c>
      <c r="D36" s="7">
        <v>2012</v>
      </c>
      <c r="E36" s="13">
        <v>2012</v>
      </c>
      <c r="F36" s="13" t="s">
        <v>97</v>
      </c>
      <c r="G36" s="10">
        <v>0.9556</v>
      </c>
      <c r="H36" s="10">
        <v>3.3000000000000002E-2</v>
      </c>
      <c r="I36" s="10">
        <v>0.13600000000000001</v>
      </c>
      <c r="J36" s="10">
        <v>0.13600000000000001</v>
      </c>
      <c r="K36" s="10">
        <v>0.152</v>
      </c>
      <c r="L36" s="10"/>
      <c r="M36" s="10"/>
      <c r="N36" s="10"/>
    </row>
    <row r="37" spans="1:14">
      <c r="A37" s="12" t="s">
        <v>138</v>
      </c>
      <c r="B37" s="7" t="s">
        <v>75</v>
      </c>
      <c r="C37" s="13" t="s">
        <v>3</v>
      </c>
      <c r="D37" s="7">
        <v>2012</v>
      </c>
      <c r="E37" s="13">
        <v>2012</v>
      </c>
      <c r="F37" s="13" t="s">
        <v>97</v>
      </c>
      <c r="G37" s="10">
        <v>0.92589999999999995</v>
      </c>
      <c r="H37" s="10">
        <v>2.9000000000000001E-2</v>
      </c>
      <c r="I37" s="10">
        <v>0.123</v>
      </c>
      <c r="J37" s="10">
        <v>0.01</v>
      </c>
      <c r="K37" s="10">
        <v>1.6E-2</v>
      </c>
      <c r="L37" s="10"/>
      <c r="M37" s="10"/>
      <c r="N37" s="10"/>
    </row>
    <row r="38" spans="1:14">
      <c r="A38" s="12" t="s">
        <v>139</v>
      </c>
      <c r="B38" s="7" t="s">
        <v>75</v>
      </c>
      <c r="C38" s="13" t="s">
        <v>3</v>
      </c>
      <c r="D38" s="7">
        <v>2012</v>
      </c>
      <c r="E38" s="13">
        <v>2012</v>
      </c>
      <c r="F38" s="13" t="s">
        <v>97</v>
      </c>
      <c r="G38" s="10">
        <v>0.99380000000000002</v>
      </c>
      <c r="H38" s="10">
        <v>2.3E-2</v>
      </c>
      <c r="I38" s="10">
        <v>0.104</v>
      </c>
      <c r="J38" s="10">
        <v>0.10199999999999999</v>
      </c>
      <c r="K38" s="10">
        <v>0.111</v>
      </c>
      <c r="L38" s="10"/>
      <c r="M38" s="10"/>
      <c r="N38" s="10"/>
    </row>
    <row r="39" spans="1:14">
      <c r="A39" s="12" t="s">
        <v>140</v>
      </c>
      <c r="B39" s="7" t="s">
        <v>75</v>
      </c>
      <c r="C39" s="13" t="s">
        <v>3</v>
      </c>
      <c r="D39" s="7">
        <v>2012</v>
      </c>
      <c r="E39" s="13">
        <v>2012</v>
      </c>
      <c r="F39" s="13" t="s">
        <v>97</v>
      </c>
      <c r="G39" s="10">
        <v>0.96409999999999996</v>
      </c>
      <c r="H39" s="10">
        <v>2.5000000000000001E-2</v>
      </c>
      <c r="I39" s="10">
        <v>9.4E-2</v>
      </c>
      <c r="J39" s="10">
        <v>0.17</v>
      </c>
      <c r="K39" s="10">
        <v>0.19500000000000001</v>
      </c>
      <c r="L39" s="10"/>
      <c r="M39" s="10"/>
      <c r="N39" s="10"/>
    </row>
    <row r="40" spans="1:14">
      <c r="A40" s="12" t="s">
        <v>141</v>
      </c>
      <c r="B40" s="7" t="s">
        <v>75</v>
      </c>
      <c r="C40" s="13" t="s">
        <v>3</v>
      </c>
      <c r="D40" s="7">
        <v>2012</v>
      </c>
      <c r="E40" s="13">
        <v>2012</v>
      </c>
      <c r="F40" s="13" t="s">
        <v>97</v>
      </c>
      <c r="G40" s="10">
        <v>0.98429999999999995</v>
      </c>
      <c r="H40" s="10">
        <v>2.4E-2</v>
      </c>
      <c r="I40" s="10">
        <v>0.10100000000000001</v>
      </c>
      <c r="J40" s="10">
        <v>0.12</v>
      </c>
      <c r="K40" s="10">
        <v>0.13800000000000001</v>
      </c>
      <c r="L40" s="10"/>
      <c r="M40" s="10"/>
      <c r="N40" s="10"/>
    </row>
    <row r="41" spans="1:14">
      <c r="A41" s="12" t="s">
        <v>142</v>
      </c>
      <c r="B41" s="7" t="s">
        <v>74</v>
      </c>
      <c r="C41" s="13" t="s">
        <v>3</v>
      </c>
      <c r="D41" s="7">
        <v>2012</v>
      </c>
      <c r="E41" s="13">
        <v>2012</v>
      </c>
      <c r="F41" s="13" t="s">
        <v>97</v>
      </c>
      <c r="G41" s="10">
        <v>0.99450000000000005</v>
      </c>
      <c r="H41" s="10">
        <v>0.11600000000000001</v>
      </c>
      <c r="I41" s="10">
        <v>0.191</v>
      </c>
      <c r="J41" s="10">
        <v>3.1E-2</v>
      </c>
      <c r="K41" s="10">
        <v>5.3999999999999999E-2</v>
      </c>
      <c r="L41" s="10"/>
      <c r="M41" s="10"/>
      <c r="N41" s="10"/>
    </row>
    <row r="42" spans="1:14">
      <c r="A42" s="12" t="s">
        <v>143</v>
      </c>
      <c r="B42" s="7" t="s">
        <v>74</v>
      </c>
      <c r="C42" s="13" t="s">
        <v>3</v>
      </c>
      <c r="D42" s="7">
        <v>2012</v>
      </c>
      <c r="E42" s="13">
        <v>2012</v>
      </c>
      <c r="F42" s="13" t="s">
        <v>97</v>
      </c>
      <c r="G42" s="10">
        <v>0.83330000000000004</v>
      </c>
      <c r="H42" s="10">
        <v>0.105</v>
      </c>
      <c r="I42" s="10">
        <v>0.193</v>
      </c>
      <c r="J42" s="10">
        <v>3.6999999999999998E-2</v>
      </c>
      <c r="K42" s="10">
        <v>7.0999999999999994E-2</v>
      </c>
      <c r="L42" s="10"/>
      <c r="M42" s="10"/>
      <c r="N42" s="10"/>
    </row>
    <row r="43" spans="1:14">
      <c r="A43" s="12" t="s">
        <v>144</v>
      </c>
      <c r="B43" s="7" t="s">
        <v>75</v>
      </c>
      <c r="C43" s="13" t="s">
        <v>3</v>
      </c>
      <c r="D43" s="7">
        <v>2012</v>
      </c>
      <c r="E43" s="13">
        <v>2012</v>
      </c>
      <c r="F43" s="13" t="s">
        <v>97</v>
      </c>
      <c r="G43" s="10">
        <v>0.96079999999999999</v>
      </c>
      <c r="H43" s="10">
        <v>5.1999999999999998E-2</v>
      </c>
      <c r="I43" s="10">
        <v>0.108</v>
      </c>
      <c r="J43" s="10">
        <v>0.10199999999999999</v>
      </c>
      <c r="K43" s="10">
        <v>0.105</v>
      </c>
      <c r="L43" s="10"/>
      <c r="M43" s="10"/>
      <c r="N43" s="10"/>
    </row>
    <row r="44" spans="1:14">
      <c r="A44" s="12" t="s">
        <v>145</v>
      </c>
      <c r="B44" s="7" t="s">
        <v>75</v>
      </c>
      <c r="C44" s="13" t="s">
        <v>3</v>
      </c>
      <c r="D44" s="7">
        <v>2012</v>
      </c>
      <c r="E44" s="13">
        <v>2012</v>
      </c>
      <c r="F44" s="13" t="s">
        <v>97</v>
      </c>
      <c r="G44" s="10">
        <v>0.93879999999999997</v>
      </c>
      <c r="H44" s="10">
        <v>2.9000000000000001E-2</v>
      </c>
      <c r="I44" s="10">
        <v>0.11799999999999999</v>
      </c>
      <c r="J44" s="10">
        <v>0.14699999999999999</v>
      </c>
      <c r="K44" s="10">
        <v>0.16600000000000001</v>
      </c>
      <c r="L44" s="10"/>
      <c r="M44" s="10"/>
      <c r="N44" s="10"/>
    </row>
    <row r="45" spans="1:14">
      <c r="A45" s="12" t="s">
        <v>146</v>
      </c>
      <c r="B45" s="7" t="s">
        <v>74</v>
      </c>
      <c r="C45" s="13" t="s">
        <v>3</v>
      </c>
      <c r="D45" s="7">
        <v>2012</v>
      </c>
      <c r="E45" s="13">
        <v>2012</v>
      </c>
      <c r="F45" s="13" t="s">
        <v>97</v>
      </c>
      <c r="G45" s="10">
        <v>0.92310000000000003</v>
      </c>
      <c r="H45" s="10">
        <v>0.124</v>
      </c>
      <c r="I45" s="10">
        <v>0.20399999999999999</v>
      </c>
      <c r="J45" s="10">
        <v>3.1E-2</v>
      </c>
      <c r="K45" s="10">
        <v>6.0999999999999999E-2</v>
      </c>
      <c r="L45" s="10"/>
      <c r="M45" s="10"/>
      <c r="N45" s="10"/>
    </row>
    <row r="46" spans="1:14">
      <c r="A46" s="12" t="s">
        <v>147</v>
      </c>
      <c r="B46" s="7" t="s">
        <v>75</v>
      </c>
      <c r="C46" s="13" t="s">
        <v>3</v>
      </c>
      <c r="D46" s="7">
        <v>2012</v>
      </c>
      <c r="E46" s="13">
        <v>2012</v>
      </c>
      <c r="F46" s="13" t="s">
        <v>97</v>
      </c>
      <c r="G46" s="10">
        <v>0.98650000000000004</v>
      </c>
      <c r="H46" s="10">
        <v>3.2000000000000001E-2</v>
      </c>
      <c r="I46" s="10">
        <v>0.14399999999999999</v>
      </c>
      <c r="J46" s="10">
        <v>0.126</v>
      </c>
      <c r="K46" s="10">
        <v>0.14299999999999999</v>
      </c>
      <c r="L46" s="10"/>
      <c r="M46" s="10"/>
      <c r="N46" s="10"/>
    </row>
    <row r="47" spans="1:14">
      <c r="A47" s="12" t="s">
        <v>148</v>
      </c>
      <c r="B47" s="7" t="s">
        <v>75</v>
      </c>
      <c r="C47" s="13" t="s">
        <v>3</v>
      </c>
      <c r="D47" s="7">
        <v>2012</v>
      </c>
      <c r="E47" s="13">
        <v>2012</v>
      </c>
      <c r="F47" s="13" t="s">
        <v>97</v>
      </c>
      <c r="G47" s="10">
        <v>0.93430000000000002</v>
      </c>
      <c r="H47" s="10">
        <v>3.5999999999999997E-2</v>
      </c>
      <c r="I47" s="10">
        <v>0.124</v>
      </c>
      <c r="J47" s="10">
        <v>0.18099999999999999</v>
      </c>
      <c r="K47" s="10">
        <v>0.19600000000000001</v>
      </c>
      <c r="L47" s="10"/>
      <c r="M47" s="10"/>
      <c r="N47" s="10"/>
    </row>
    <row r="48" spans="1:14">
      <c r="A48" s="12" t="s">
        <v>149</v>
      </c>
      <c r="B48" s="7" t="s">
        <v>74</v>
      </c>
      <c r="C48" s="13" t="s">
        <v>3</v>
      </c>
      <c r="D48" s="7">
        <v>2012</v>
      </c>
      <c r="E48" s="13">
        <v>2012</v>
      </c>
      <c r="F48" s="13" t="s">
        <v>97</v>
      </c>
      <c r="G48" s="10">
        <v>0.94820000000000004</v>
      </c>
      <c r="H48" s="10">
        <v>0.17299999999999999</v>
      </c>
      <c r="I48" s="10">
        <v>0.27100000000000002</v>
      </c>
      <c r="J48" s="10">
        <v>7.9000000000000001E-2</v>
      </c>
      <c r="K48" s="10">
        <v>0.13</v>
      </c>
      <c r="L48" s="10"/>
      <c r="M48" s="10"/>
      <c r="N48" s="10"/>
    </row>
    <row r="49" spans="1:14">
      <c r="A49" s="12" t="s">
        <v>150</v>
      </c>
      <c r="B49" s="7" t="s">
        <v>74</v>
      </c>
      <c r="C49" s="13" t="s">
        <v>3</v>
      </c>
      <c r="D49" s="7">
        <v>2012</v>
      </c>
      <c r="E49" s="13">
        <v>2012</v>
      </c>
      <c r="F49" s="13" t="s">
        <v>97</v>
      </c>
      <c r="G49" s="10">
        <v>0.92100000000000004</v>
      </c>
      <c r="H49" s="10">
        <v>0.108</v>
      </c>
      <c r="I49" s="10">
        <v>0.20599999999999999</v>
      </c>
      <c r="J49" s="10">
        <v>6.2E-2</v>
      </c>
      <c r="K49" s="10">
        <v>9.4E-2</v>
      </c>
      <c r="L49" s="10"/>
      <c r="M49" s="10"/>
      <c r="N49" s="10"/>
    </row>
    <row r="50" spans="1:14">
      <c r="A50" s="12" t="s">
        <v>151</v>
      </c>
      <c r="B50" s="7" t="s">
        <v>75</v>
      </c>
      <c r="C50" s="13" t="s">
        <v>3</v>
      </c>
      <c r="D50" s="7">
        <v>2012</v>
      </c>
      <c r="E50" s="13">
        <v>2012</v>
      </c>
      <c r="F50" s="13" t="s">
        <v>97</v>
      </c>
      <c r="G50" s="10">
        <v>0.95379999999999998</v>
      </c>
      <c r="H50" s="10">
        <v>4.8000000000000001E-2</v>
      </c>
      <c r="I50" s="10">
        <v>0.13</v>
      </c>
      <c r="J50" s="10">
        <v>0.16200000000000001</v>
      </c>
      <c r="K50" s="10">
        <v>0.17799999999999999</v>
      </c>
      <c r="L50" s="10"/>
      <c r="M50" s="10"/>
      <c r="N50" s="10"/>
    </row>
    <row r="51" spans="1:14">
      <c r="A51" s="12" t="s">
        <v>152</v>
      </c>
      <c r="B51" s="7" t="s">
        <v>74</v>
      </c>
      <c r="C51" s="13" t="s">
        <v>3</v>
      </c>
      <c r="D51" s="7">
        <v>2012</v>
      </c>
      <c r="E51" s="13">
        <v>2012</v>
      </c>
      <c r="F51" s="13" t="s">
        <v>97</v>
      </c>
      <c r="G51" s="10">
        <v>0.8649</v>
      </c>
      <c r="H51" s="10">
        <v>0.108</v>
      </c>
      <c r="I51" s="10">
        <v>0.19400000000000001</v>
      </c>
      <c r="J51" s="10">
        <v>2.1999999999999999E-2</v>
      </c>
      <c r="K51" s="10">
        <v>4.5999999999999999E-2</v>
      </c>
      <c r="L51" s="10"/>
      <c r="M51" s="10"/>
      <c r="N51" s="10"/>
    </row>
    <row r="52" spans="1:14">
      <c r="A52" s="12" t="s">
        <v>153</v>
      </c>
      <c r="B52" s="7" t="s">
        <v>74</v>
      </c>
      <c r="C52" s="13" t="s">
        <v>3</v>
      </c>
      <c r="D52" s="7">
        <v>2012</v>
      </c>
      <c r="E52" s="13">
        <v>2012</v>
      </c>
      <c r="F52" s="13" t="s">
        <v>97</v>
      </c>
      <c r="G52" s="10">
        <v>0.84199999999999997</v>
      </c>
      <c r="H52" s="10">
        <v>8.7999999999999995E-2</v>
      </c>
      <c r="I52" s="10">
        <v>0.16500000000000001</v>
      </c>
      <c r="J52" s="10">
        <v>2.1000000000000001E-2</v>
      </c>
      <c r="K52" s="10">
        <v>4.3999999999999997E-2</v>
      </c>
      <c r="L52" s="10"/>
      <c r="M52" s="10"/>
      <c r="N52" s="10"/>
    </row>
    <row r="53" spans="1:14">
      <c r="A53" s="12" t="s">
        <v>154</v>
      </c>
      <c r="B53" s="7" t="s">
        <v>74</v>
      </c>
      <c r="C53" s="13" t="s">
        <v>3</v>
      </c>
      <c r="D53" s="7">
        <v>2012</v>
      </c>
      <c r="E53" s="13">
        <v>2012</v>
      </c>
      <c r="F53" s="13" t="s">
        <v>97</v>
      </c>
      <c r="G53" s="10">
        <v>0.83840000000000003</v>
      </c>
      <c r="H53" s="10">
        <v>0.151</v>
      </c>
      <c r="I53" s="10">
        <v>0.23100000000000001</v>
      </c>
      <c r="J53" s="10">
        <v>3.5999999999999997E-2</v>
      </c>
      <c r="K53" s="10">
        <v>0.06</v>
      </c>
      <c r="L53" s="10"/>
      <c r="M53" s="10"/>
      <c r="N53" s="10"/>
    </row>
    <row r="54" spans="1:14">
      <c r="A54" s="12" t="s">
        <v>155</v>
      </c>
      <c r="B54" s="7" t="s">
        <v>74</v>
      </c>
      <c r="C54" s="13" t="s">
        <v>3</v>
      </c>
      <c r="D54" s="7">
        <v>2012</v>
      </c>
      <c r="E54" s="13">
        <v>2012</v>
      </c>
      <c r="F54" s="13" t="s">
        <v>97</v>
      </c>
      <c r="G54" s="10">
        <v>0.255</v>
      </c>
      <c r="H54" s="10">
        <v>9.6000000000000002E-2</v>
      </c>
      <c r="I54" s="10">
        <v>0.17</v>
      </c>
      <c r="J54" s="10">
        <v>7.0000000000000001E-3</v>
      </c>
      <c r="K54" s="10">
        <v>3.4000000000000002E-2</v>
      </c>
      <c r="L54" s="10"/>
      <c r="M54" s="10"/>
      <c r="N54" s="10"/>
    </row>
    <row r="55" spans="1:14">
      <c r="A55" s="12" t="s">
        <v>156</v>
      </c>
      <c r="B55" s="7" t="s">
        <v>74</v>
      </c>
      <c r="C55" s="13" t="s">
        <v>3</v>
      </c>
      <c r="D55" s="7">
        <v>2012</v>
      </c>
      <c r="E55" s="13">
        <v>2012</v>
      </c>
      <c r="F55" s="13" t="s">
        <v>97</v>
      </c>
      <c r="G55" s="10">
        <v>0.86509999999999998</v>
      </c>
      <c r="H55" s="10">
        <v>0.109</v>
      </c>
      <c r="I55" s="10">
        <v>0.19400000000000001</v>
      </c>
      <c r="J55" s="10">
        <v>1.9E-2</v>
      </c>
      <c r="K55" s="10">
        <v>4.5999999999999999E-2</v>
      </c>
      <c r="L55" s="10"/>
      <c r="M55" s="10"/>
      <c r="N55" s="10"/>
    </row>
    <row r="56" spans="1:14">
      <c r="A56" s="12" t="s">
        <v>157</v>
      </c>
      <c r="B56" s="7" t="s">
        <v>75</v>
      </c>
      <c r="C56" s="13" t="s">
        <v>3</v>
      </c>
      <c r="D56" s="7">
        <v>2012</v>
      </c>
      <c r="E56" s="13">
        <v>2012</v>
      </c>
      <c r="F56" s="13" t="s">
        <v>97</v>
      </c>
      <c r="G56" s="10">
        <v>0.9335</v>
      </c>
      <c r="H56" s="10">
        <v>2.5000000000000001E-2</v>
      </c>
      <c r="I56" s="10">
        <v>0.124</v>
      </c>
      <c r="J56" s="10">
        <v>0.161</v>
      </c>
      <c r="K56" s="10">
        <v>0.18</v>
      </c>
      <c r="L56" s="10"/>
      <c r="M56" s="10"/>
      <c r="N56" s="10"/>
    </row>
    <row r="57" spans="1:14">
      <c r="A57" s="12" t="s">
        <v>158</v>
      </c>
      <c r="B57" s="7" t="s">
        <v>75</v>
      </c>
      <c r="C57" s="13" t="s">
        <v>3</v>
      </c>
      <c r="D57" s="7">
        <v>2012</v>
      </c>
      <c r="E57" s="13">
        <v>2012</v>
      </c>
      <c r="F57" s="13" t="s">
        <v>97</v>
      </c>
      <c r="G57" s="10">
        <v>0.92310000000000003</v>
      </c>
      <c r="H57" s="10">
        <v>2.4E-2</v>
      </c>
      <c r="I57" s="10">
        <v>4.9000000000000002E-2</v>
      </c>
      <c r="J57" s="10">
        <v>9.8000000000000004E-2</v>
      </c>
      <c r="K57" s="10">
        <v>9.8000000000000004E-2</v>
      </c>
      <c r="L57" s="10"/>
      <c r="M57" s="10"/>
      <c r="N57" s="10"/>
    </row>
    <row r="58" spans="1:14">
      <c r="A58" s="12" t="s">
        <v>159</v>
      </c>
      <c r="B58" s="7" t="s">
        <v>75</v>
      </c>
      <c r="C58" s="13" t="s">
        <v>3</v>
      </c>
      <c r="D58" s="7">
        <v>2012</v>
      </c>
      <c r="E58" s="13">
        <v>2012</v>
      </c>
      <c r="F58" s="13" t="s">
        <v>97</v>
      </c>
      <c r="G58" s="10">
        <v>0.95040000000000002</v>
      </c>
      <c r="H58" s="10">
        <v>2.4E-2</v>
      </c>
      <c r="I58" s="10">
        <v>0.11899999999999999</v>
      </c>
      <c r="J58" s="10">
        <v>0.16900000000000001</v>
      </c>
      <c r="K58" s="10">
        <v>0.185</v>
      </c>
      <c r="L58" s="10"/>
      <c r="M58" s="10"/>
      <c r="N58" s="10"/>
    </row>
    <row r="59" spans="1:14">
      <c r="A59" s="12" t="s">
        <v>160</v>
      </c>
      <c r="B59" s="7" t="s">
        <v>74</v>
      </c>
      <c r="C59" s="13" t="s">
        <v>3</v>
      </c>
      <c r="D59" s="7">
        <v>2012</v>
      </c>
      <c r="E59" s="13">
        <v>2012</v>
      </c>
      <c r="F59" s="13" t="s">
        <v>97</v>
      </c>
      <c r="G59" s="10">
        <v>0.94689999999999996</v>
      </c>
      <c r="H59" s="10">
        <v>7.9000000000000001E-2</v>
      </c>
      <c r="I59" s="10">
        <v>0.18099999999999999</v>
      </c>
      <c r="J59" s="10">
        <v>1.2999999999999999E-2</v>
      </c>
      <c r="K59" s="10">
        <v>5.5E-2</v>
      </c>
      <c r="L59" s="10"/>
      <c r="M59" s="10"/>
      <c r="N59" s="10"/>
    </row>
    <row r="60" spans="1:14">
      <c r="A60" s="12" t="s">
        <v>161</v>
      </c>
      <c r="B60" s="7" t="s">
        <v>74</v>
      </c>
      <c r="C60" s="13" t="s">
        <v>3</v>
      </c>
      <c r="D60" s="7">
        <v>2012</v>
      </c>
      <c r="E60" s="13">
        <v>2012</v>
      </c>
      <c r="F60" s="13" t="s">
        <v>97</v>
      </c>
      <c r="G60" s="10">
        <v>0.4607</v>
      </c>
      <c r="H60" s="10">
        <v>0.106</v>
      </c>
      <c r="I60" s="10">
        <v>0.186</v>
      </c>
      <c r="J60" s="10">
        <v>2.9000000000000001E-2</v>
      </c>
      <c r="K60" s="10">
        <v>5.7000000000000002E-2</v>
      </c>
      <c r="L60" s="10"/>
      <c r="M60" s="10"/>
      <c r="N60" s="10"/>
    </row>
    <row r="61" spans="1:14">
      <c r="A61" s="12" t="s">
        <v>162</v>
      </c>
      <c r="B61" s="7" t="s">
        <v>75</v>
      </c>
      <c r="C61" s="13" t="s">
        <v>3</v>
      </c>
      <c r="D61" s="7">
        <v>2012</v>
      </c>
      <c r="E61" s="13">
        <v>2012</v>
      </c>
      <c r="F61" s="13" t="s">
        <v>97</v>
      </c>
      <c r="G61" s="10">
        <v>0.97109999999999996</v>
      </c>
      <c r="H61" s="10">
        <v>1.7999999999999999E-2</v>
      </c>
      <c r="I61" s="10">
        <v>0.129</v>
      </c>
      <c r="J61" s="10">
        <v>0.156</v>
      </c>
      <c r="K61" s="10">
        <v>0.17799999999999999</v>
      </c>
      <c r="L61" s="10"/>
      <c r="M61" s="10"/>
      <c r="N61" s="10"/>
    </row>
    <row r="62" spans="1:14">
      <c r="A62" s="12" t="s">
        <v>163</v>
      </c>
      <c r="B62" s="7" t="s">
        <v>75</v>
      </c>
      <c r="C62" s="13" t="s">
        <v>3</v>
      </c>
      <c r="D62" s="7">
        <v>2012</v>
      </c>
      <c r="E62" s="13">
        <v>2012</v>
      </c>
      <c r="F62" s="13" t="s">
        <v>97</v>
      </c>
      <c r="G62" s="10">
        <v>0.9607</v>
      </c>
      <c r="H62" s="10">
        <v>3.5000000000000003E-2</v>
      </c>
      <c r="I62" s="10">
        <v>0.123</v>
      </c>
      <c r="J62" s="10">
        <v>0.11</v>
      </c>
      <c r="K62" s="10">
        <v>0.121</v>
      </c>
      <c r="L62" s="10"/>
      <c r="M62" s="10"/>
      <c r="N62" s="10"/>
    </row>
    <row r="63" spans="1:14">
      <c r="A63" s="12" t="s">
        <v>164</v>
      </c>
      <c r="B63" s="7" t="s">
        <v>75</v>
      </c>
      <c r="C63" s="13" t="s">
        <v>3</v>
      </c>
      <c r="D63" s="7">
        <v>2012</v>
      </c>
      <c r="E63" s="13">
        <v>2012</v>
      </c>
      <c r="F63" s="13" t="s">
        <v>97</v>
      </c>
      <c r="G63" s="10">
        <v>0.99519999999999997</v>
      </c>
      <c r="H63" s="10">
        <v>4.2000000000000003E-2</v>
      </c>
      <c r="I63" s="10">
        <v>0.11600000000000001</v>
      </c>
      <c r="J63" s="10">
        <v>0.13800000000000001</v>
      </c>
      <c r="K63" s="10">
        <v>0.14899999999999999</v>
      </c>
      <c r="L63" s="10"/>
      <c r="M63" s="10"/>
      <c r="N63" s="10"/>
    </row>
    <row r="64" spans="1:14">
      <c r="A64" s="12" t="s">
        <v>165</v>
      </c>
      <c r="B64" s="7" t="s">
        <v>75</v>
      </c>
      <c r="C64" s="13" t="s">
        <v>3</v>
      </c>
      <c r="D64" s="7">
        <v>2012</v>
      </c>
      <c r="E64" s="13">
        <v>2012</v>
      </c>
      <c r="F64" s="13" t="s">
        <v>97</v>
      </c>
      <c r="G64" s="10">
        <v>0.9889</v>
      </c>
      <c r="H64" s="10">
        <v>4.8000000000000001E-2</v>
      </c>
      <c r="I64" s="10">
        <v>0.128</v>
      </c>
      <c r="J64" s="10">
        <v>0.159</v>
      </c>
      <c r="K64" s="10">
        <v>0.17899999999999999</v>
      </c>
      <c r="L64" s="10"/>
      <c r="M64" s="10"/>
      <c r="N64" s="10"/>
    </row>
    <row r="65" spans="1:14">
      <c r="A65" s="12" t="s">
        <v>166</v>
      </c>
      <c r="B65" s="7" t="s">
        <v>74</v>
      </c>
      <c r="C65" s="13" t="s">
        <v>3</v>
      </c>
      <c r="D65" s="7">
        <v>2012</v>
      </c>
      <c r="E65" s="13">
        <v>2012</v>
      </c>
      <c r="F65" s="13" t="s">
        <v>97</v>
      </c>
      <c r="G65" s="10">
        <v>0.93930000000000002</v>
      </c>
      <c r="H65" s="10">
        <v>0.23400000000000001</v>
      </c>
      <c r="I65" s="10">
        <v>0.35199999999999998</v>
      </c>
      <c r="J65" s="10">
        <v>0.08</v>
      </c>
      <c r="K65" s="10">
        <v>0.122</v>
      </c>
      <c r="L65" s="10"/>
      <c r="M65" s="10"/>
      <c r="N65" s="10"/>
    </row>
    <row r="66" spans="1:14">
      <c r="A66" s="12" t="s">
        <v>167</v>
      </c>
      <c r="B66" s="7" t="s">
        <v>75</v>
      </c>
      <c r="C66" s="13" t="s">
        <v>3</v>
      </c>
      <c r="D66" s="7">
        <v>2012</v>
      </c>
      <c r="E66" s="13">
        <v>2012</v>
      </c>
      <c r="F66" s="13" t="s">
        <v>97</v>
      </c>
      <c r="G66" s="10">
        <v>0.93710000000000004</v>
      </c>
      <c r="H66" s="10">
        <v>3.7999999999999999E-2</v>
      </c>
      <c r="I66" s="10">
        <v>0.151</v>
      </c>
      <c r="J66" s="10">
        <v>0.109</v>
      </c>
      <c r="K66" s="10">
        <v>0.123</v>
      </c>
      <c r="L66" s="10"/>
      <c r="M66" s="10"/>
      <c r="N66" s="10"/>
    </row>
    <row r="67" spans="1:14">
      <c r="A67" s="12" t="s">
        <v>168</v>
      </c>
      <c r="B67" s="7" t="s">
        <v>74</v>
      </c>
      <c r="C67" s="13" t="s">
        <v>3</v>
      </c>
      <c r="D67" s="7">
        <v>2012</v>
      </c>
      <c r="E67" s="13">
        <v>2012</v>
      </c>
      <c r="F67" s="13" t="s">
        <v>97</v>
      </c>
      <c r="G67" s="10">
        <v>0.95630000000000004</v>
      </c>
      <c r="H67" s="10">
        <v>0.125</v>
      </c>
      <c r="I67" s="10">
        <v>0.23699999999999999</v>
      </c>
      <c r="J67" s="10">
        <v>5.2999999999999999E-2</v>
      </c>
      <c r="K67" s="10">
        <v>8.4000000000000005E-2</v>
      </c>
      <c r="L67" s="10"/>
      <c r="M67" s="10"/>
      <c r="N67" s="10"/>
    </row>
    <row r="68" spans="1:14">
      <c r="A68" s="12" t="s">
        <v>169</v>
      </c>
      <c r="B68" s="7" t="s">
        <v>74</v>
      </c>
      <c r="C68" s="13" t="s">
        <v>3</v>
      </c>
      <c r="D68" s="7">
        <v>2012</v>
      </c>
      <c r="E68" s="13">
        <v>2012</v>
      </c>
      <c r="F68" s="13" t="s">
        <v>97</v>
      </c>
      <c r="G68" s="10">
        <v>0.91190000000000004</v>
      </c>
      <c r="H68" s="10">
        <v>0.13800000000000001</v>
      </c>
      <c r="I68" s="10">
        <v>0.22500000000000001</v>
      </c>
      <c r="J68" s="10">
        <v>3.5999999999999997E-2</v>
      </c>
      <c r="K68" s="10">
        <v>6.5000000000000002E-2</v>
      </c>
      <c r="L68" s="10"/>
      <c r="M68" s="10"/>
      <c r="N68" s="10"/>
    </row>
    <row r="69" spans="1:14">
      <c r="A69" s="12" t="s">
        <v>170</v>
      </c>
      <c r="B69" s="7" t="s">
        <v>75</v>
      </c>
      <c r="C69" s="13" t="s">
        <v>3</v>
      </c>
      <c r="D69" s="7">
        <v>2012</v>
      </c>
      <c r="E69" s="13">
        <v>2012</v>
      </c>
      <c r="F69" s="13" t="s">
        <v>97</v>
      </c>
      <c r="G69" s="10">
        <v>0.94469999999999998</v>
      </c>
      <c r="H69" s="10">
        <v>3.4000000000000002E-2</v>
      </c>
      <c r="I69" s="10">
        <v>0.13</v>
      </c>
      <c r="J69" s="10">
        <v>0.16900000000000001</v>
      </c>
      <c r="K69" s="10">
        <v>0.19400000000000001</v>
      </c>
      <c r="L69" s="10"/>
      <c r="M69" s="10"/>
      <c r="N69" s="10"/>
    </row>
    <row r="70" spans="1:14">
      <c r="A70" s="48" t="s">
        <v>171</v>
      </c>
      <c r="B70" s="7" t="s">
        <v>66</v>
      </c>
      <c r="C70" s="7" t="s">
        <v>62</v>
      </c>
      <c r="D70" s="7">
        <v>2012</v>
      </c>
      <c r="E70" s="13">
        <v>2012</v>
      </c>
      <c r="F70" s="13" t="s">
        <v>97</v>
      </c>
      <c r="G70" s="10">
        <v>0.94020000000000004</v>
      </c>
      <c r="H70" s="10">
        <v>9.2999999999999999E-2</v>
      </c>
      <c r="I70" s="10">
        <v>0.183</v>
      </c>
      <c r="J70" s="10">
        <v>7.8E-2</v>
      </c>
      <c r="K70" s="10">
        <v>0.10100000000000001</v>
      </c>
      <c r="L70" s="10"/>
      <c r="M70" s="10"/>
      <c r="N70" s="10"/>
    </row>
    <row r="71" spans="1:14">
      <c r="A71" s="48" t="s">
        <v>172</v>
      </c>
      <c r="B71" s="7" t="s">
        <v>74</v>
      </c>
      <c r="C71" s="13" t="s">
        <v>62</v>
      </c>
      <c r="D71" s="7">
        <v>2012</v>
      </c>
      <c r="E71" s="13">
        <v>2012</v>
      </c>
      <c r="F71" s="13" t="s">
        <v>97</v>
      </c>
      <c r="G71" s="10">
        <v>0.87290000000000001</v>
      </c>
      <c r="H71" s="10">
        <v>8.7999999999999995E-2</v>
      </c>
      <c r="I71" s="10">
        <v>0.17899999999999999</v>
      </c>
      <c r="J71" s="10">
        <v>3.4000000000000002E-2</v>
      </c>
      <c r="K71" s="10">
        <v>7.1999999999999995E-2</v>
      </c>
      <c r="L71" s="10"/>
      <c r="M71" s="10"/>
      <c r="N71" s="10"/>
    </row>
    <row r="72" spans="1:14">
      <c r="A72" s="48" t="s">
        <v>173</v>
      </c>
      <c r="B72" s="7" t="s">
        <v>75</v>
      </c>
      <c r="C72" s="13" t="s">
        <v>62</v>
      </c>
      <c r="D72" s="7">
        <v>2012</v>
      </c>
      <c r="E72" s="13">
        <v>2012</v>
      </c>
      <c r="F72" s="13" t="s">
        <v>97</v>
      </c>
      <c r="G72" s="10">
        <v>1</v>
      </c>
      <c r="H72" s="10">
        <v>4.2000000000000003E-2</v>
      </c>
      <c r="I72" s="10">
        <v>8.3000000000000004E-2</v>
      </c>
      <c r="J72" s="10">
        <v>4.2000000000000003E-2</v>
      </c>
      <c r="K72" s="10">
        <v>4.2000000000000003E-2</v>
      </c>
      <c r="L72" s="10"/>
      <c r="M72" s="10"/>
      <c r="N72" s="10"/>
    </row>
    <row r="73" spans="1:14">
      <c r="A73" s="48" t="s">
        <v>174</v>
      </c>
      <c r="B73" s="7" t="s">
        <v>75</v>
      </c>
      <c r="C73" s="13" t="s">
        <v>62</v>
      </c>
      <c r="D73" s="7">
        <v>2012</v>
      </c>
      <c r="E73" s="13">
        <v>2012</v>
      </c>
      <c r="F73" s="13" t="s">
        <v>97</v>
      </c>
      <c r="G73" s="10">
        <v>0.86070000000000002</v>
      </c>
      <c r="H73" s="10">
        <v>2.9000000000000001E-2</v>
      </c>
      <c r="I73" s="10">
        <v>0.14199999999999999</v>
      </c>
      <c r="J73" s="10">
        <v>0.187</v>
      </c>
      <c r="K73" s="10">
        <v>0.2</v>
      </c>
      <c r="L73" s="10"/>
      <c r="M73" s="10"/>
      <c r="N73" s="10"/>
    </row>
    <row r="74" spans="1:14">
      <c r="A74" s="48" t="s">
        <v>175</v>
      </c>
      <c r="B74" s="7" t="s">
        <v>75</v>
      </c>
      <c r="C74" s="13" t="s">
        <v>62</v>
      </c>
      <c r="D74" s="7">
        <v>2012</v>
      </c>
      <c r="E74" s="13">
        <v>2012</v>
      </c>
      <c r="F74" s="13" t="s">
        <v>97</v>
      </c>
      <c r="G74" s="10">
        <v>0.92249999999999999</v>
      </c>
      <c r="H74" s="10">
        <v>2.8000000000000001E-2</v>
      </c>
      <c r="I74" s="10">
        <v>0.123</v>
      </c>
      <c r="J74" s="10">
        <v>0.29199999999999998</v>
      </c>
      <c r="K74" s="10">
        <v>0.316</v>
      </c>
      <c r="L74" s="10"/>
      <c r="M74" s="10"/>
      <c r="N74" s="10"/>
    </row>
    <row r="75" spans="1:14">
      <c r="A75" s="48" t="s">
        <v>176</v>
      </c>
      <c r="B75" s="7" t="s">
        <v>75</v>
      </c>
      <c r="C75" s="13" t="s">
        <v>62</v>
      </c>
      <c r="D75" s="7">
        <v>2012</v>
      </c>
      <c r="E75" s="13">
        <v>2012</v>
      </c>
      <c r="F75" s="13" t="s">
        <v>97</v>
      </c>
      <c r="G75" s="10">
        <v>0.99239999999999995</v>
      </c>
      <c r="H75" s="10">
        <v>2.1999999999999999E-2</v>
      </c>
      <c r="I75" s="10">
        <v>0.10299999999999999</v>
      </c>
      <c r="J75" s="10">
        <v>0.16500000000000001</v>
      </c>
      <c r="K75" s="10">
        <v>0.192</v>
      </c>
      <c r="L75" s="10"/>
      <c r="M75" s="10"/>
      <c r="N75" s="10"/>
    </row>
    <row r="76" spans="1:14">
      <c r="A76" s="48" t="s">
        <v>177</v>
      </c>
      <c r="B76" s="7" t="s">
        <v>75</v>
      </c>
      <c r="C76" s="13" t="s">
        <v>62</v>
      </c>
      <c r="D76" s="7">
        <v>2012</v>
      </c>
      <c r="E76" s="13">
        <v>2012</v>
      </c>
      <c r="F76" s="13" t="s">
        <v>97</v>
      </c>
      <c r="G76" s="10">
        <v>0.97219999999999995</v>
      </c>
      <c r="H76" s="10">
        <v>4.1000000000000002E-2</v>
      </c>
      <c r="I76" s="10">
        <v>0.13900000000000001</v>
      </c>
      <c r="J76" s="10">
        <v>0.16900000000000001</v>
      </c>
      <c r="K76" s="10">
        <v>0.191</v>
      </c>
      <c r="L76" s="10"/>
      <c r="M76" s="10"/>
      <c r="N76" s="10"/>
    </row>
    <row r="77" spans="1:14">
      <c r="A77" s="48" t="s">
        <v>178</v>
      </c>
      <c r="B77" s="7" t="s">
        <v>74</v>
      </c>
      <c r="C77" s="13" t="s">
        <v>62</v>
      </c>
      <c r="D77" s="7">
        <v>2012</v>
      </c>
      <c r="E77" s="13">
        <v>2012</v>
      </c>
      <c r="F77" s="13" t="s">
        <v>97</v>
      </c>
      <c r="G77" s="10">
        <v>0.8911</v>
      </c>
      <c r="H77" s="10">
        <v>0.11</v>
      </c>
      <c r="I77" s="10">
        <v>0.184</v>
      </c>
      <c r="J77" s="10">
        <v>3.9E-2</v>
      </c>
      <c r="K77" s="10">
        <v>6.6000000000000003E-2</v>
      </c>
      <c r="L77" s="10"/>
      <c r="M77" s="10"/>
      <c r="N77" s="10"/>
    </row>
    <row r="78" spans="1:14">
      <c r="A78" s="48" t="s">
        <v>179</v>
      </c>
      <c r="B78" s="7" t="s">
        <v>75</v>
      </c>
      <c r="C78" s="13" t="s">
        <v>62</v>
      </c>
      <c r="D78" s="7">
        <v>2012</v>
      </c>
      <c r="E78" s="13">
        <v>2012</v>
      </c>
      <c r="F78" s="13" t="s">
        <v>97</v>
      </c>
      <c r="G78" s="10">
        <v>0.99180000000000001</v>
      </c>
      <c r="H78" s="10">
        <v>4.4999999999999998E-2</v>
      </c>
      <c r="I78" s="10">
        <v>0.17599999999999999</v>
      </c>
      <c r="J78" s="10">
        <v>0.19700000000000001</v>
      </c>
      <c r="K78" s="10">
        <v>0.21299999999999999</v>
      </c>
      <c r="L78" s="10"/>
      <c r="M78" s="10"/>
      <c r="N78" s="10"/>
    </row>
    <row r="79" spans="1:14">
      <c r="A79" s="48" t="s">
        <v>180</v>
      </c>
      <c r="B79" s="7" t="s">
        <v>75</v>
      </c>
      <c r="C79" s="13" t="s">
        <v>62</v>
      </c>
      <c r="D79" s="7">
        <v>2012</v>
      </c>
      <c r="E79" s="13">
        <v>2012</v>
      </c>
      <c r="F79" s="13" t="s">
        <v>97</v>
      </c>
      <c r="G79" s="10">
        <v>0.96299999999999997</v>
      </c>
      <c r="H79" s="10">
        <v>2.8000000000000001E-2</v>
      </c>
      <c r="I79" s="10">
        <v>0.115</v>
      </c>
      <c r="J79" s="10">
        <v>0.14199999999999999</v>
      </c>
      <c r="K79" s="10">
        <v>0.158</v>
      </c>
      <c r="L79" s="10"/>
      <c r="M79" s="10"/>
      <c r="N79" s="10"/>
    </row>
    <row r="80" spans="1:14">
      <c r="A80" s="12" t="s">
        <v>122</v>
      </c>
      <c r="B80" s="7" t="s">
        <v>74</v>
      </c>
      <c r="C80" s="13" t="s">
        <v>62</v>
      </c>
      <c r="D80" s="7">
        <v>2012</v>
      </c>
      <c r="E80" s="13">
        <v>2012</v>
      </c>
      <c r="F80" s="13" t="s">
        <v>97</v>
      </c>
      <c r="G80" s="10">
        <v>0.97089999999999999</v>
      </c>
      <c r="H80" s="10">
        <v>0.17199999999999999</v>
      </c>
      <c r="I80" s="10">
        <v>0.28299999999999997</v>
      </c>
      <c r="J80" s="10">
        <v>8.4000000000000005E-2</v>
      </c>
      <c r="K80" s="10">
        <v>0.129</v>
      </c>
      <c r="L80" s="10"/>
      <c r="M80" s="10"/>
      <c r="N80" s="10"/>
    </row>
    <row r="81" spans="1:14">
      <c r="A81" s="12" t="s">
        <v>123</v>
      </c>
      <c r="B81" s="7" t="s">
        <v>75</v>
      </c>
      <c r="C81" s="13" t="s">
        <v>62</v>
      </c>
      <c r="D81" s="7">
        <v>2012</v>
      </c>
      <c r="E81" s="13">
        <v>2012</v>
      </c>
      <c r="F81" s="13" t="s">
        <v>97</v>
      </c>
      <c r="G81" s="10">
        <v>1</v>
      </c>
      <c r="H81" s="10">
        <v>3.6999999999999998E-2</v>
      </c>
      <c r="I81" s="10">
        <v>0.13600000000000001</v>
      </c>
      <c r="J81" s="10">
        <v>0.13100000000000001</v>
      </c>
      <c r="K81" s="10">
        <v>0.14000000000000001</v>
      </c>
      <c r="L81" s="10"/>
      <c r="M81" s="10"/>
      <c r="N81" s="10"/>
    </row>
    <row r="82" spans="1:14">
      <c r="A82" s="12" t="s">
        <v>124</v>
      </c>
      <c r="B82" s="7" t="s">
        <v>75</v>
      </c>
      <c r="C82" s="13" t="s">
        <v>62</v>
      </c>
      <c r="D82" s="7">
        <v>2012</v>
      </c>
      <c r="E82" s="13">
        <v>2012</v>
      </c>
      <c r="F82" s="13" t="s">
        <v>97</v>
      </c>
      <c r="G82" s="10">
        <v>0.9284</v>
      </c>
      <c r="H82" s="10">
        <v>0.03</v>
      </c>
      <c r="I82" s="10">
        <v>0.124</v>
      </c>
      <c r="J82" s="10">
        <v>0.20100000000000001</v>
      </c>
      <c r="K82" s="10">
        <v>0.22800000000000001</v>
      </c>
      <c r="L82" s="10"/>
      <c r="M82" s="10"/>
      <c r="N82" s="10"/>
    </row>
    <row r="83" spans="1:14">
      <c r="A83" s="12" t="s">
        <v>125</v>
      </c>
      <c r="B83" s="7" t="s">
        <v>75</v>
      </c>
      <c r="C83" s="13" t="s">
        <v>62</v>
      </c>
      <c r="D83" s="7">
        <v>2012</v>
      </c>
      <c r="E83" s="13">
        <v>2012</v>
      </c>
      <c r="F83" s="13" t="s">
        <v>97</v>
      </c>
      <c r="G83" s="10">
        <v>0.98670000000000002</v>
      </c>
      <c r="H83" s="10">
        <v>3.6999999999999998E-2</v>
      </c>
      <c r="I83" s="10">
        <v>0.13600000000000001</v>
      </c>
      <c r="J83" s="10">
        <v>0.16400000000000001</v>
      </c>
      <c r="K83" s="10">
        <v>0.185</v>
      </c>
      <c r="L83" s="10"/>
      <c r="M83" s="10"/>
      <c r="N83" s="10"/>
    </row>
    <row r="84" spans="1:14">
      <c r="A84" s="12" t="s">
        <v>126</v>
      </c>
      <c r="B84" s="7" t="s">
        <v>75</v>
      </c>
      <c r="C84" s="13" t="s">
        <v>62</v>
      </c>
      <c r="D84" s="7">
        <v>2012</v>
      </c>
      <c r="E84" s="13">
        <v>2012</v>
      </c>
      <c r="F84" s="13" t="s">
        <v>97</v>
      </c>
      <c r="G84" s="10">
        <v>0.99119999999999997</v>
      </c>
      <c r="H84" s="10">
        <v>4.3999999999999997E-2</v>
      </c>
      <c r="I84" s="10">
        <v>0.17</v>
      </c>
      <c r="J84" s="10">
        <v>0.14499999999999999</v>
      </c>
      <c r="K84" s="10">
        <v>0.155</v>
      </c>
      <c r="L84" s="10"/>
      <c r="M84" s="10"/>
      <c r="N84" s="10"/>
    </row>
    <row r="85" spans="1:14">
      <c r="A85" s="12" t="s">
        <v>127</v>
      </c>
      <c r="B85" s="7" t="s">
        <v>75</v>
      </c>
      <c r="C85" s="13" t="s">
        <v>62</v>
      </c>
      <c r="D85" s="7">
        <v>2012</v>
      </c>
      <c r="E85" s="13">
        <v>2012</v>
      </c>
      <c r="F85" s="13" t="s">
        <v>97</v>
      </c>
      <c r="G85" s="10">
        <v>0.96950000000000003</v>
      </c>
      <c r="H85" s="10">
        <v>5.0999999999999997E-2</v>
      </c>
      <c r="I85" s="10">
        <v>0.152</v>
      </c>
      <c r="J85" s="10">
        <v>0.14299999999999999</v>
      </c>
      <c r="K85" s="10">
        <v>0.16400000000000001</v>
      </c>
      <c r="L85" s="10"/>
      <c r="M85" s="10"/>
      <c r="N85" s="10"/>
    </row>
    <row r="86" spans="1:14">
      <c r="A86" s="12" t="s">
        <v>128</v>
      </c>
      <c r="B86" s="7" t="s">
        <v>75</v>
      </c>
      <c r="C86" s="13" t="s">
        <v>62</v>
      </c>
      <c r="D86" s="7">
        <v>2012</v>
      </c>
      <c r="E86" s="13">
        <v>2012</v>
      </c>
      <c r="F86" s="13" t="s">
        <v>97</v>
      </c>
      <c r="G86" s="10">
        <v>0.86509999999999998</v>
      </c>
      <c r="H86" s="10">
        <v>5.1999999999999998E-2</v>
      </c>
      <c r="I86" s="10">
        <v>0.154</v>
      </c>
      <c r="J86" s="10">
        <v>0.13400000000000001</v>
      </c>
      <c r="K86" s="10">
        <v>0.152</v>
      </c>
      <c r="L86" s="10"/>
      <c r="M86" s="10"/>
      <c r="N86" s="10"/>
    </row>
    <row r="87" spans="1:14">
      <c r="A87" s="12" t="s">
        <v>129</v>
      </c>
      <c r="B87" s="7" t="s">
        <v>75</v>
      </c>
      <c r="C87" s="13" t="s">
        <v>62</v>
      </c>
      <c r="D87" s="7">
        <v>2012</v>
      </c>
      <c r="E87" s="13">
        <v>2012</v>
      </c>
      <c r="F87" s="13" t="s">
        <v>97</v>
      </c>
      <c r="G87" s="10">
        <v>0.93469999999999998</v>
      </c>
      <c r="H87" s="10">
        <v>1.7999999999999999E-2</v>
      </c>
      <c r="I87" s="10">
        <v>7.5999999999999998E-2</v>
      </c>
      <c r="J87" s="10">
        <v>0.25700000000000001</v>
      </c>
      <c r="K87" s="10">
        <v>0.27800000000000002</v>
      </c>
      <c r="L87" s="10"/>
      <c r="M87" s="10"/>
      <c r="N87" s="10"/>
    </row>
    <row r="88" spans="1:14">
      <c r="A88" s="12" t="s">
        <v>130</v>
      </c>
      <c r="B88" s="7" t="s">
        <v>75</v>
      </c>
      <c r="C88" s="13" t="s">
        <v>62</v>
      </c>
      <c r="D88" s="7">
        <v>2012</v>
      </c>
      <c r="E88" s="13">
        <v>2012</v>
      </c>
      <c r="F88" s="13" t="s">
        <v>97</v>
      </c>
      <c r="G88" s="10">
        <v>0.93640000000000001</v>
      </c>
      <c r="H88" s="10">
        <v>0.104</v>
      </c>
      <c r="I88" s="10">
        <v>0.27800000000000002</v>
      </c>
      <c r="J88" s="10">
        <v>0.125</v>
      </c>
      <c r="K88" s="10">
        <v>0.14399999999999999</v>
      </c>
      <c r="L88" s="10"/>
      <c r="M88" s="10"/>
      <c r="N88" s="10"/>
    </row>
    <row r="89" spans="1:14">
      <c r="A89" s="12" t="s">
        <v>131</v>
      </c>
      <c r="B89" s="7" t="s">
        <v>76</v>
      </c>
      <c r="C89" s="13" t="s">
        <v>62</v>
      </c>
      <c r="D89" s="7">
        <v>2012</v>
      </c>
      <c r="E89" s="13">
        <v>2012</v>
      </c>
      <c r="F89" s="13" t="s">
        <v>97</v>
      </c>
      <c r="G89" s="10">
        <v>0.94830000000000003</v>
      </c>
      <c r="H89" s="10">
        <v>0.11799999999999999</v>
      </c>
      <c r="I89" s="10">
        <v>0.20899999999999999</v>
      </c>
      <c r="J89" s="10">
        <v>0</v>
      </c>
      <c r="K89" s="10">
        <v>3.0000000000000001E-3</v>
      </c>
      <c r="L89" s="10"/>
      <c r="M89" s="10"/>
      <c r="N89" s="10"/>
    </row>
    <row r="90" spans="1:14">
      <c r="A90" s="12" t="s">
        <v>132</v>
      </c>
      <c r="B90" s="7" t="s">
        <v>75</v>
      </c>
      <c r="C90" s="13" t="s">
        <v>62</v>
      </c>
      <c r="D90" s="7">
        <v>2012</v>
      </c>
      <c r="E90" s="13">
        <v>2012</v>
      </c>
      <c r="F90" s="13" t="s">
        <v>97</v>
      </c>
      <c r="G90" s="10">
        <v>0.99050000000000005</v>
      </c>
      <c r="H90" s="10">
        <v>4.4999999999999998E-2</v>
      </c>
      <c r="I90" s="10">
        <v>0.13900000000000001</v>
      </c>
      <c r="J90" s="10">
        <v>0.184</v>
      </c>
      <c r="K90" s="10">
        <v>0.20699999999999999</v>
      </c>
      <c r="L90" s="10"/>
      <c r="M90" s="10"/>
      <c r="N90" s="10"/>
    </row>
    <row r="91" spans="1:14">
      <c r="A91" s="12" t="s">
        <v>133</v>
      </c>
      <c r="B91" s="7" t="s">
        <v>75</v>
      </c>
      <c r="C91" s="13" t="s">
        <v>62</v>
      </c>
      <c r="D91" s="7">
        <v>2012</v>
      </c>
      <c r="E91" s="13">
        <v>2012</v>
      </c>
      <c r="F91" s="13" t="s">
        <v>97</v>
      </c>
      <c r="G91" s="10">
        <v>0.94010000000000005</v>
      </c>
      <c r="H91" s="10">
        <v>4.7E-2</v>
      </c>
      <c r="I91" s="10">
        <v>0.125</v>
      </c>
      <c r="J91" s="10">
        <v>0.113</v>
      </c>
      <c r="K91" s="10">
        <v>0.13500000000000001</v>
      </c>
      <c r="L91" s="10"/>
      <c r="M91" s="10"/>
      <c r="N91" s="10"/>
    </row>
    <row r="92" spans="1:14">
      <c r="A92" s="12" t="s">
        <v>134</v>
      </c>
      <c r="B92" s="7" t="s">
        <v>75</v>
      </c>
      <c r="C92" s="13" t="s">
        <v>62</v>
      </c>
      <c r="D92" s="7">
        <v>2012</v>
      </c>
      <c r="E92" s="13">
        <v>2012</v>
      </c>
      <c r="F92" s="13" t="s">
        <v>97</v>
      </c>
      <c r="G92" s="10">
        <v>0.96699999999999997</v>
      </c>
      <c r="H92" s="10">
        <v>0.02</v>
      </c>
      <c r="I92" s="10">
        <v>9.6000000000000002E-2</v>
      </c>
      <c r="J92" s="10">
        <v>0.161</v>
      </c>
      <c r="K92" s="10">
        <v>0.17299999999999999</v>
      </c>
      <c r="L92" s="10"/>
      <c r="M92" s="10"/>
      <c r="N92" s="10"/>
    </row>
    <row r="93" spans="1:14">
      <c r="A93" s="12" t="s">
        <v>135</v>
      </c>
      <c r="B93" s="7" t="s">
        <v>75</v>
      </c>
      <c r="C93" s="13" t="s">
        <v>62</v>
      </c>
      <c r="D93" s="7">
        <v>2012</v>
      </c>
      <c r="E93" s="13">
        <v>2012</v>
      </c>
      <c r="F93" s="13" t="s">
        <v>97</v>
      </c>
      <c r="G93" s="10">
        <v>0.99780000000000002</v>
      </c>
      <c r="H93" s="10">
        <v>4.2999999999999997E-2</v>
      </c>
      <c r="I93" s="10">
        <v>0.153</v>
      </c>
      <c r="J93" s="10">
        <v>0.14899999999999999</v>
      </c>
      <c r="K93" s="10">
        <v>0.17599999999999999</v>
      </c>
      <c r="L93" s="10"/>
      <c r="M93" s="10"/>
      <c r="N93" s="10"/>
    </row>
    <row r="94" spans="1:14">
      <c r="A94" s="12" t="s">
        <v>136</v>
      </c>
      <c r="B94" s="7" t="s">
        <v>75</v>
      </c>
      <c r="C94" s="13" t="s">
        <v>62</v>
      </c>
      <c r="D94" s="7">
        <v>2012</v>
      </c>
      <c r="E94" s="13">
        <v>2012</v>
      </c>
      <c r="F94" s="13" t="s">
        <v>97</v>
      </c>
      <c r="G94" s="10">
        <v>0.98360000000000003</v>
      </c>
      <c r="H94" s="10">
        <v>5.0999999999999997E-2</v>
      </c>
      <c r="I94" s="10">
        <v>0.14299999999999999</v>
      </c>
      <c r="J94" s="10">
        <v>0.255</v>
      </c>
      <c r="K94" s="10">
        <v>0.28000000000000003</v>
      </c>
      <c r="L94" s="10"/>
      <c r="M94" s="10"/>
      <c r="N94" s="10"/>
    </row>
    <row r="95" spans="1:14">
      <c r="A95" s="12" t="s">
        <v>137</v>
      </c>
      <c r="B95" s="7" t="s">
        <v>75</v>
      </c>
      <c r="C95" s="13" t="s">
        <v>62</v>
      </c>
      <c r="D95" s="7">
        <v>2012</v>
      </c>
      <c r="E95" s="13">
        <v>2012</v>
      </c>
      <c r="F95" s="13" t="s">
        <v>97</v>
      </c>
      <c r="G95" s="10">
        <v>0.94120000000000004</v>
      </c>
      <c r="H95" s="10">
        <v>2.5000000000000001E-2</v>
      </c>
      <c r="I95" s="10">
        <v>0.14000000000000001</v>
      </c>
      <c r="J95" s="10">
        <v>0.153</v>
      </c>
      <c r="K95" s="10">
        <v>0.17199999999999999</v>
      </c>
      <c r="L95" s="10"/>
      <c r="M95" s="10"/>
      <c r="N95" s="10"/>
    </row>
    <row r="96" spans="1:14">
      <c r="A96" s="12" t="s">
        <v>138</v>
      </c>
      <c r="B96" s="7" t="s">
        <v>75</v>
      </c>
      <c r="C96" s="13" t="s">
        <v>62</v>
      </c>
      <c r="D96" s="7">
        <v>2012</v>
      </c>
      <c r="E96" s="13">
        <v>2012</v>
      </c>
      <c r="F96" s="13" t="s">
        <v>97</v>
      </c>
      <c r="G96" s="10">
        <v>0.8881</v>
      </c>
      <c r="H96" s="10">
        <v>2.1000000000000001E-2</v>
      </c>
      <c r="I96" s="10">
        <v>0.17</v>
      </c>
      <c r="J96" s="10">
        <v>3.2000000000000001E-2</v>
      </c>
      <c r="K96" s="10">
        <v>4.2999999999999997E-2</v>
      </c>
      <c r="L96" s="10"/>
      <c r="M96" s="10"/>
      <c r="N96" s="10"/>
    </row>
    <row r="97" spans="1:14">
      <c r="A97" s="12" t="s">
        <v>139</v>
      </c>
      <c r="B97" s="7" t="s">
        <v>75</v>
      </c>
      <c r="C97" s="13" t="s">
        <v>62</v>
      </c>
      <c r="D97" s="7">
        <v>2012</v>
      </c>
      <c r="E97" s="13">
        <v>2012</v>
      </c>
      <c r="F97" s="13" t="s">
        <v>97</v>
      </c>
      <c r="G97" s="10">
        <v>0.99129999999999996</v>
      </c>
      <c r="H97" s="10">
        <v>2.5999999999999999E-2</v>
      </c>
      <c r="I97" s="10">
        <v>0.11799999999999999</v>
      </c>
      <c r="J97" s="10">
        <v>0.13500000000000001</v>
      </c>
      <c r="K97" s="10">
        <v>0.14899999999999999</v>
      </c>
      <c r="L97" s="10"/>
      <c r="M97" s="10"/>
      <c r="N97" s="10"/>
    </row>
    <row r="98" spans="1:14">
      <c r="A98" s="12" t="s">
        <v>140</v>
      </c>
      <c r="B98" s="7" t="s">
        <v>75</v>
      </c>
      <c r="C98" s="13" t="s">
        <v>62</v>
      </c>
      <c r="D98" s="7">
        <v>2012</v>
      </c>
      <c r="E98" s="13">
        <v>2012</v>
      </c>
      <c r="F98" s="13" t="s">
        <v>97</v>
      </c>
      <c r="G98" s="10">
        <v>0.98160000000000003</v>
      </c>
      <c r="H98" s="10">
        <v>2.7E-2</v>
      </c>
      <c r="I98" s="10">
        <v>8.2000000000000003E-2</v>
      </c>
      <c r="J98" s="10">
        <v>0.23</v>
      </c>
      <c r="K98" s="10">
        <v>0.245</v>
      </c>
      <c r="L98" s="10"/>
      <c r="M98" s="10"/>
      <c r="N98" s="10"/>
    </row>
    <row r="99" spans="1:14">
      <c r="A99" s="12" t="s">
        <v>141</v>
      </c>
      <c r="B99" s="7" t="s">
        <v>75</v>
      </c>
      <c r="C99" s="13" t="s">
        <v>62</v>
      </c>
      <c r="D99" s="7">
        <v>2012</v>
      </c>
      <c r="E99" s="13">
        <v>2012</v>
      </c>
      <c r="F99" s="13" t="s">
        <v>97</v>
      </c>
      <c r="G99" s="10">
        <v>0.9919</v>
      </c>
      <c r="H99" s="10">
        <v>3.5000000000000003E-2</v>
      </c>
      <c r="I99" s="10">
        <v>0.114</v>
      </c>
      <c r="J99" s="10">
        <v>0.112</v>
      </c>
      <c r="K99" s="10">
        <v>0.13100000000000001</v>
      </c>
      <c r="L99" s="10"/>
      <c r="M99" s="10"/>
      <c r="N99" s="10"/>
    </row>
    <row r="100" spans="1:14">
      <c r="A100" s="12" t="s">
        <v>142</v>
      </c>
      <c r="B100" s="7" t="s">
        <v>74</v>
      </c>
      <c r="C100" s="13" t="s">
        <v>62</v>
      </c>
      <c r="D100" s="7">
        <v>2012</v>
      </c>
      <c r="E100" s="13">
        <v>2012</v>
      </c>
      <c r="F100" s="13" t="s">
        <v>97</v>
      </c>
      <c r="G100" s="10">
        <v>0.99460000000000004</v>
      </c>
      <c r="H100" s="10">
        <v>0.106</v>
      </c>
      <c r="I100" s="10">
        <v>0.183</v>
      </c>
      <c r="J100" s="10">
        <v>4.3999999999999997E-2</v>
      </c>
      <c r="K100" s="10">
        <v>7.0999999999999994E-2</v>
      </c>
      <c r="L100" s="10"/>
      <c r="M100" s="10"/>
      <c r="N100" s="10"/>
    </row>
    <row r="101" spans="1:14">
      <c r="A101" s="12" t="s">
        <v>143</v>
      </c>
      <c r="B101" s="7" t="s">
        <v>74</v>
      </c>
      <c r="C101" s="13" t="s">
        <v>62</v>
      </c>
      <c r="D101" s="7">
        <v>2012</v>
      </c>
      <c r="E101" s="13">
        <v>2012</v>
      </c>
      <c r="F101" s="13" t="s">
        <v>97</v>
      </c>
      <c r="G101" s="10">
        <v>0.95809999999999995</v>
      </c>
      <c r="H101" s="10">
        <v>0.10100000000000001</v>
      </c>
      <c r="I101" s="10">
        <v>0.18099999999999999</v>
      </c>
      <c r="J101" s="10">
        <v>3.6999999999999998E-2</v>
      </c>
      <c r="K101" s="10">
        <v>6.3E-2</v>
      </c>
      <c r="L101" s="10"/>
      <c r="M101" s="10"/>
      <c r="N101" s="10"/>
    </row>
    <row r="102" spans="1:14">
      <c r="A102" s="12" t="s">
        <v>144</v>
      </c>
      <c r="B102" s="7" t="s">
        <v>75</v>
      </c>
      <c r="C102" s="13" t="s">
        <v>62</v>
      </c>
      <c r="D102" s="7">
        <v>2012</v>
      </c>
      <c r="E102" s="13">
        <v>2012</v>
      </c>
      <c r="F102" s="13" t="s">
        <v>97</v>
      </c>
      <c r="G102" s="10">
        <v>0.96940000000000004</v>
      </c>
      <c r="H102" s="10">
        <v>2.7E-2</v>
      </c>
      <c r="I102" s="10">
        <v>0.111</v>
      </c>
      <c r="J102" s="10">
        <v>8.1000000000000003E-2</v>
      </c>
      <c r="K102" s="10">
        <v>8.7999999999999995E-2</v>
      </c>
      <c r="L102" s="10"/>
      <c r="M102" s="10"/>
      <c r="N102" s="10"/>
    </row>
    <row r="103" spans="1:14">
      <c r="A103" s="12" t="s">
        <v>145</v>
      </c>
      <c r="B103" s="7" t="s">
        <v>75</v>
      </c>
      <c r="C103" s="13" t="s">
        <v>62</v>
      </c>
      <c r="D103" s="7">
        <v>2012</v>
      </c>
      <c r="E103" s="13">
        <v>2012</v>
      </c>
      <c r="F103" s="13" t="s">
        <v>97</v>
      </c>
      <c r="G103" s="10">
        <v>0.94840000000000002</v>
      </c>
      <c r="H103" s="10">
        <v>2.7E-2</v>
      </c>
      <c r="I103" s="10">
        <v>0.11600000000000001</v>
      </c>
      <c r="J103" s="10">
        <v>0.16500000000000001</v>
      </c>
      <c r="K103" s="10">
        <v>0.184</v>
      </c>
      <c r="L103" s="10"/>
      <c r="M103" s="10"/>
      <c r="N103" s="10"/>
    </row>
    <row r="104" spans="1:14">
      <c r="A104" s="12" t="s">
        <v>146</v>
      </c>
      <c r="B104" s="7" t="s">
        <v>74</v>
      </c>
      <c r="C104" s="13" t="s">
        <v>62</v>
      </c>
      <c r="D104" s="7">
        <v>2012</v>
      </c>
      <c r="E104" s="13">
        <v>2012</v>
      </c>
      <c r="F104" s="13" t="s">
        <v>97</v>
      </c>
      <c r="G104" s="10">
        <v>0.9647</v>
      </c>
      <c r="H104" s="10">
        <v>0.10100000000000001</v>
      </c>
      <c r="I104" s="10">
        <v>0.17599999999999999</v>
      </c>
      <c r="J104" s="10">
        <v>0.04</v>
      </c>
      <c r="K104" s="10">
        <v>7.0999999999999994E-2</v>
      </c>
      <c r="L104" s="10"/>
      <c r="M104" s="10"/>
      <c r="N104" s="10"/>
    </row>
    <row r="105" spans="1:14">
      <c r="A105" s="12" t="s">
        <v>147</v>
      </c>
      <c r="B105" s="7" t="s">
        <v>75</v>
      </c>
      <c r="C105" s="13" t="s">
        <v>62</v>
      </c>
      <c r="D105" s="7">
        <v>2012</v>
      </c>
      <c r="E105" s="13">
        <v>2012</v>
      </c>
      <c r="F105" s="13" t="s">
        <v>97</v>
      </c>
      <c r="G105" s="10">
        <v>0.99519999999999997</v>
      </c>
      <c r="H105" s="10">
        <v>2.8000000000000001E-2</v>
      </c>
      <c r="I105" s="10">
        <v>0.12</v>
      </c>
      <c r="J105" s="10">
        <v>0.17699999999999999</v>
      </c>
      <c r="K105" s="10">
        <v>0.20100000000000001</v>
      </c>
      <c r="L105" s="10"/>
      <c r="M105" s="10"/>
      <c r="N105" s="10"/>
    </row>
    <row r="106" spans="1:14">
      <c r="A106" s="12" t="s">
        <v>148</v>
      </c>
      <c r="B106" s="7" t="s">
        <v>75</v>
      </c>
      <c r="C106" s="13" t="s">
        <v>62</v>
      </c>
      <c r="D106" s="7">
        <v>2012</v>
      </c>
      <c r="E106" s="13">
        <v>2012</v>
      </c>
      <c r="F106" s="13" t="s">
        <v>97</v>
      </c>
      <c r="G106" s="10">
        <v>0.95340000000000003</v>
      </c>
      <c r="H106" s="10">
        <v>3.3000000000000002E-2</v>
      </c>
      <c r="I106" s="10">
        <v>0.11799999999999999</v>
      </c>
      <c r="J106" s="10">
        <v>0.186</v>
      </c>
      <c r="K106" s="10">
        <v>0.20200000000000001</v>
      </c>
      <c r="L106" s="10"/>
      <c r="M106" s="10"/>
      <c r="N106" s="10"/>
    </row>
    <row r="107" spans="1:14">
      <c r="A107" s="12" t="s">
        <v>149</v>
      </c>
      <c r="B107" s="7" t="s">
        <v>74</v>
      </c>
      <c r="C107" s="13" t="s">
        <v>62</v>
      </c>
      <c r="D107" s="7">
        <v>2012</v>
      </c>
      <c r="E107" s="13">
        <v>2012</v>
      </c>
      <c r="F107" s="13" t="s">
        <v>97</v>
      </c>
      <c r="G107" s="10">
        <v>0.93869999999999998</v>
      </c>
      <c r="H107" s="10">
        <v>0.17</v>
      </c>
      <c r="I107" s="10">
        <v>0.27</v>
      </c>
      <c r="J107" s="10">
        <v>8.4000000000000005E-2</v>
      </c>
      <c r="K107" s="10">
        <v>0.13800000000000001</v>
      </c>
      <c r="L107" s="10"/>
      <c r="M107" s="10"/>
      <c r="N107" s="10"/>
    </row>
    <row r="108" spans="1:14">
      <c r="A108" s="12" t="s">
        <v>150</v>
      </c>
      <c r="B108" s="7" t="s">
        <v>74</v>
      </c>
      <c r="C108" s="13" t="s">
        <v>62</v>
      </c>
      <c r="D108" s="7">
        <v>2012</v>
      </c>
      <c r="E108" s="13">
        <v>2012</v>
      </c>
      <c r="F108" s="13" t="s">
        <v>97</v>
      </c>
      <c r="G108" s="10">
        <v>0.96660000000000001</v>
      </c>
      <c r="H108" s="10">
        <v>0.113</v>
      </c>
      <c r="I108" s="10">
        <v>0.20399999999999999</v>
      </c>
      <c r="J108" s="10">
        <v>6.6000000000000003E-2</v>
      </c>
      <c r="K108" s="10">
        <v>0.10100000000000001</v>
      </c>
      <c r="L108" s="10"/>
      <c r="M108" s="10"/>
      <c r="N108" s="10"/>
    </row>
    <row r="109" spans="1:14">
      <c r="A109" s="12" t="s">
        <v>151</v>
      </c>
      <c r="B109" s="7" t="s">
        <v>75</v>
      </c>
      <c r="C109" s="13" t="s">
        <v>62</v>
      </c>
      <c r="D109" s="7">
        <v>2012</v>
      </c>
      <c r="E109" s="13">
        <v>2012</v>
      </c>
      <c r="F109" s="13" t="s">
        <v>97</v>
      </c>
      <c r="G109" s="10">
        <v>0.94210000000000005</v>
      </c>
      <c r="H109" s="10">
        <v>0.05</v>
      </c>
      <c r="I109" s="10">
        <v>0.124</v>
      </c>
      <c r="J109" s="10">
        <v>0.154</v>
      </c>
      <c r="K109" s="10">
        <v>0.17299999999999999</v>
      </c>
      <c r="L109" s="10"/>
      <c r="M109" s="10"/>
      <c r="N109" s="10"/>
    </row>
    <row r="110" spans="1:14">
      <c r="A110" s="12" t="s">
        <v>152</v>
      </c>
      <c r="B110" s="7" t="s">
        <v>74</v>
      </c>
      <c r="C110" s="13" t="s">
        <v>62</v>
      </c>
      <c r="D110" s="7">
        <v>2012</v>
      </c>
      <c r="E110" s="13">
        <v>2012</v>
      </c>
      <c r="F110" s="13" t="s">
        <v>97</v>
      </c>
      <c r="G110" s="10">
        <v>0.84250000000000003</v>
      </c>
      <c r="H110" s="10">
        <v>8.6999999999999994E-2</v>
      </c>
      <c r="I110" s="10">
        <v>0.17399999999999999</v>
      </c>
      <c r="J110" s="10">
        <v>3.7999999999999999E-2</v>
      </c>
      <c r="K110" s="10">
        <v>7.0999999999999994E-2</v>
      </c>
      <c r="L110" s="10"/>
      <c r="M110" s="10"/>
      <c r="N110" s="10"/>
    </row>
    <row r="111" spans="1:14">
      <c r="A111" s="12" t="s">
        <v>153</v>
      </c>
      <c r="B111" s="7" t="s">
        <v>74</v>
      </c>
      <c r="C111" s="13" t="s">
        <v>62</v>
      </c>
      <c r="D111" s="7">
        <v>2012</v>
      </c>
      <c r="E111" s="13">
        <v>2012</v>
      </c>
      <c r="F111" s="13" t="s">
        <v>97</v>
      </c>
      <c r="G111" s="10">
        <v>0.85950000000000004</v>
      </c>
      <c r="H111" s="10">
        <v>0.1</v>
      </c>
      <c r="I111" s="10">
        <v>0.16800000000000001</v>
      </c>
      <c r="J111" s="10">
        <v>3.3000000000000002E-2</v>
      </c>
      <c r="K111" s="10">
        <v>5.8999999999999997E-2</v>
      </c>
      <c r="L111" s="10"/>
      <c r="M111" s="10"/>
      <c r="N111" s="10"/>
    </row>
    <row r="112" spans="1:14">
      <c r="A112" s="12" t="s">
        <v>154</v>
      </c>
      <c r="B112" s="7" t="s">
        <v>74</v>
      </c>
      <c r="C112" s="13" t="s">
        <v>62</v>
      </c>
      <c r="D112" s="7">
        <v>2012</v>
      </c>
      <c r="E112" s="13">
        <v>2012</v>
      </c>
      <c r="F112" s="13" t="s">
        <v>97</v>
      </c>
      <c r="G112" s="10">
        <v>0.88929999999999998</v>
      </c>
      <c r="H112" s="10">
        <v>0.10100000000000001</v>
      </c>
      <c r="I112" s="10">
        <v>0.17</v>
      </c>
      <c r="J112" s="10">
        <v>4.7E-2</v>
      </c>
      <c r="K112" s="10">
        <v>8.2000000000000003E-2</v>
      </c>
      <c r="L112" s="10"/>
      <c r="M112" s="10"/>
      <c r="N112" s="10"/>
    </row>
    <row r="113" spans="1:14">
      <c r="A113" s="12" t="s">
        <v>155</v>
      </c>
      <c r="B113" s="7" t="s">
        <v>74</v>
      </c>
      <c r="C113" s="13" t="s">
        <v>62</v>
      </c>
      <c r="D113" s="7">
        <v>2012</v>
      </c>
      <c r="E113" s="13">
        <v>2012</v>
      </c>
      <c r="F113" s="13" t="s">
        <v>97</v>
      </c>
      <c r="G113" s="10">
        <v>0.47739999999999999</v>
      </c>
      <c r="H113" s="10">
        <v>9.4E-2</v>
      </c>
      <c r="I113" s="10">
        <v>0.159</v>
      </c>
      <c r="J113" s="10">
        <v>8.9999999999999993E-3</v>
      </c>
      <c r="K113" s="10">
        <v>3.4000000000000002E-2</v>
      </c>
      <c r="L113" s="10"/>
      <c r="M113" s="10"/>
      <c r="N113" s="10"/>
    </row>
    <row r="114" spans="1:14">
      <c r="A114" s="12" t="s">
        <v>156</v>
      </c>
      <c r="B114" s="7" t="s">
        <v>74</v>
      </c>
      <c r="C114" s="13" t="s">
        <v>62</v>
      </c>
      <c r="D114" s="7">
        <v>2012</v>
      </c>
      <c r="E114" s="13">
        <v>2012</v>
      </c>
      <c r="F114" s="13" t="s">
        <v>97</v>
      </c>
      <c r="G114" s="10">
        <v>0.90329999999999999</v>
      </c>
      <c r="H114" s="10">
        <v>5.8000000000000003E-2</v>
      </c>
      <c r="I114" s="10">
        <v>0.13</v>
      </c>
      <c r="J114" s="10">
        <v>1.6E-2</v>
      </c>
      <c r="K114" s="10">
        <v>3.9E-2</v>
      </c>
      <c r="L114" s="10"/>
      <c r="M114" s="10"/>
      <c r="N114" s="10"/>
    </row>
    <row r="115" spans="1:14">
      <c r="A115" s="12" t="s">
        <v>157</v>
      </c>
      <c r="B115" s="7" t="s">
        <v>75</v>
      </c>
      <c r="C115" s="13" t="s">
        <v>62</v>
      </c>
      <c r="D115" s="7">
        <v>2012</v>
      </c>
      <c r="E115" s="13">
        <v>2012</v>
      </c>
      <c r="F115" s="13" t="s">
        <v>97</v>
      </c>
      <c r="G115" s="10">
        <v>0.90069999999999995</v>
      </c>
      <c r="H115" s="10">
        <v>2.5999999999999999E-2</v>
      </c>
      <c r="I115" s="10">
        <v>0.11600000000000001</v>
      </c>
      <c r="J115" s="10">
        <v>0.16900000000000001</v>
      </c>
      <c r="K115" s="10">
        <v>0.189</v>
      </c>
      <c r="L115" s="10"/>
      <c r="M115" s="10"/>
      <c r="N115" s="10"/>
    </row>
    <row r="116" spans="1:14">
      <c r="A116" s="12" t="s">
        <v>158</v>
      </c>
      <c r="B116" s="7" t="s">
        <v>75</v>
      </c>
      <c r="C116" s="13" t="s">
        <v>62</v>
      </c>
      <c r="D116" s="7">
        <v>2012</v>
      </c>
      <c r="E116" s="13">
        <v>2012</v>
      </c>
      <c r="F116" s="13" t="s">
        <v>97</v>
      </c>
      <c r="G116" s="10">
        <v>1</v>
      </c>
      <c r="H116" s="10">
        <v>7.9000000000000001E-2</v>
      </c>
      <c r="I116" s="10">
        <v>0.127</v>
      </c>
      <c r="J116" s="10">
        <v>9.5000000000000001E-2</v>
      </c>
      <c r="K116" s="10">
        <v>9.5000000000000001E-2</v>
      </c>
      <c r="L116" s="10"/>
      <c r="M116" s="10"/>
      <c r="N116" s="10"/>
    </row>
    <row r="117" spans="1:14">
      <c r="A117" s="12" t="s">
        <v>159</v>
      </c>
      <c r="B117" s="7" t="s">
        <v>75</v>
      </c>
      <c r="C117" s="13" t="s">
        <v>62</v>
      </c>
      <c r="D117" s="7">
        <v>2012</v>
      </c>
      <c r="E117" s="13">
        <v>2012</v>
      </c>
      <c r="F117" s="13" t="s">
        <v>97</v>
      </c>
      <c r="G117" s="10">
        <v>0.90939999999999999</v>
      </c>
      <c r="H117" s="10">
        <v>3.9E-2</v>
      </c>
      <c r="I117" s="10">
        <v>0.13400000000000001</v>
      </c>
      <c r="J117" s="10">
        <v>0.155</v>
      </c>
      <c r="K117" s="10">
        <v>0.17599999999999999</v>
      </c>
      <c r="L117" s="10"/>
      <c r="M117" s="10"/>
      <c r="N117" s="10"/>
    </row>
    <row r="118" spans="1:14">
      <c r="A118" s="12" t="s">
        <v>160</v>
      </c>
      <c r="B118" s="7" t="s">
        <v>74</v>
      </c>
      <c r="C118" s="13" t="s">
        <v>62</v>
      </c>
      <c r="D118" s="7">
        <v>2012</v>
      </c>
      <c r="E118" s="13">
        <v>2012</v>
      </c>
      <c r="F118" s="13" t="s">
        <v>97</v>
      </c>
      <c r="G118" s="10">
        <v>0.95960000000000001</v>
      </c>
      <c r="H118" s="10">
        <v>5.1999999999999998E-2</v>
      </c>
      <c r="I118" s="10">
        <v>0.153</v>
      </c>
      <c r="J118" s="10">
        <v>1.2999999999999999E-2</v>
      </c>
      <c r="K118" s="10">
        <v>5.8999999999999997E-2</v>
      </c>
      <c r="L118" s="10"/>
      <c r="M118" s="10"/>
      <c r="N118" s="10"/>
    </row>
    <row r="119" spans="1:14">
      <c r="A119" s="12" t="s">
        <v>161</v>
      </c>
      <c r="B119" s="7" t="s">
        <v>74</v>
      </c>
      <c r="C119" s="13" t="s">
        <v>62</v>
      </c>
      <c r="D119" s="7">
        <v>2012</v>
      </c>
      <c r="E119" s="13">
        <v>2012</v>
      </c>
      <c r="F119" s="13" t="s">
        <v>97</v>
      </c>
      <c r="G119" s="10">
        <v>0.61670000000000003</v>
      </c>
      <c r="H119" s="10">
        <v>9.1999999999999998E-2</v>
      </c>
      <c r="I119" s="10">
        <v>0.17</v>
      </c>
      <c r="J119" s="10">
        <v>3.2000000000000001E-2</v>
      </c>
      <c r="K119" s="10">
        <v>6.0999999999999999E-2</v>
      </c>
      <c r="L119" s="10"/>
      <c r="M119" s="10"/>
      <c r="N119" s="10"/>
    </row>
    <row r="120" spans="1:14">
      <c r="A120" s="12" t="s">
        <v>162</v>
      </c>
      <c r="B120" s="7" t="s">
        <v>75</v>
      </c>
      <c r="C120" s="13" t="s">
        <v>62</v>
      </c>
      <c r="D120" s="7">
        <v>2012</v>
      </c>
      <c r="E120" s="13">
        <v>2012</v>
      </c>
      <c r="F120" s="13" t="s">
        <v>97</v>
      </c>
      <c r="G120" s="10">
        <v>0.96660000000000001</v>
      </c>
      <c r="H120" s="10">
        <v>2.5999999999999999E-2</v>
      </c>
      <c r="I120" s="10">
        <v>0.13</v>
      </c>
      <c r="J120" s="10">
        <v>0.183</v>
      </c>
      <c r="K120" s="10">
        <v>0.21</v>
      </c>
      <c r="L120" s="10"/>
      <c r="M120" s="10"/>
      <c r="N120" s="10"/>
    </row>
    <row r="121" spans="1:14">
      <c r="A121" s="12" t="s">
        <v>163</v>
      </c>
      <c r="B121" s="7" t="s">
        <v>75</v>
      </c>
      <c r="C121" s="13" t="s">
        <v>62</v>
      </c>
      <c r="D121" s="7">
        <v>2012</v>
      </c>
      <c r="E121" s="13">
        <v>2012</v>
      </c>
      <c r="F121" s="13" t="s">
        <v>97</v>
      </c>
      <c r="G121" s="10">
        <v>0.9446</v>
      </c>
      <c r="H121" s="10">
        <v>4.8000000000000001E-2</v>
      </c>
      <c r="I121" s="10">
        <v>0.13300000000000001</v>
      </c>
      <c r="J121" s="10">
        <v>0.152</v>
      </c>
      <c r="K121" s="10">
        <v>0.16300000000000001</v>
      </c>
      <c r="L121" s="10"/>
      <c r="M121" s="10"/>
      <c r="N121" s="10"/>
    </row>
    <row r="122" spans="1:14">
      <c r="A122" s="12" t="s">
        <v>164</v>
      </c>
      <c r="B122" s="7" t="s">
        <v>75</v>
      </c>
      <c r="C122" s="13" t="s">
        <v>62</v>
      </c>
      <c r="D122" s="7">
        <v>2012</v>
      </c>
      <c r="E122" s="13">
        <v>2012</v>
      </c>
      <c r="F122" s="13" t="s">
        <v>97</v>
      </c>
      <c r="G122" s="10">
        <v>0.99139999999999995</v>
      </c>
      <c r="H122" s="10">
        <v>4.9000000000000002E-2</v>
      </c>
      <c r="I122" s="10">
        <v>0.124</v>
      </c>
      <c r="J122" s="10">
        <v>0.15</v>
      </c>
      <c r="K122" s="10">
        <v>0.16200000000000001</v>
      </c>
      <c r="L122" s="10"/>
      <c r="M122" s="10"/>
      <c r="N122" s="10"/>
    </row>
    <row r="123" spans="1:14">
      <c r="A123" s="12" t="s">
        <v>165</v>
      </c>
      <c r="B123" s="7" t="s">
        <v>75</v>
      </c>
      <c r="C123" s="13" t="s">
        <v>62</v>
      </c>
      <c r="D123" s="7">
        <v>2012</v>
      </c>
      <c r="E123" s="13">
        <v>2012</v>
      </c>
      <c r="F123" s="13" t="s">
        <v>97</v>
      </c>
      <c r="G123" s="10">
        <v>0.98280000000000001</v>
      </c>
      <c r="H123" s="10">
        <v>2.1000000000000001E-2</v>
      </c>
      <c r="I123" s="10">
        <v>0.108</v>
      </c>
      <c r="J123" s="10">
        <v>0.191</v>
      </c>
      <c r="K123" s="10">
        <v>0.20100000000000001</v>
      </c>
      <c r="L123" s="10"/>
      <c r="M123" s="10"/>
      <c r="N123" s="10"/>
    </row>
    <row r="124" spans="1:14">
      <c r="A124" s="12" t="s">
        <v>166</v>
      </c>
      <c r="B124" s="7" t="s">
        <v>74</v>
      </c>
      <c r="C124" s="13" t="s">
        <v>62</v>
      </c>
      <c r="D124" s="7">
        <v>2012</v>
      </c>
      <c r="E124" s="13">
        <v>2012</v>
      </c>
      <c r="F124" s="13" t="s">
        <v>97</v>
      </c>
      <c r="G124" s="10">
        <v>0.97189999999999999</v>
      </c>
      <c r="H124" s="10">
        <v>0.20899999999999999</v>
      </c>
      <c r="I124" s="10">
        <v>0.32500000000000001</v>
      </c>
      <c r="J124" s="10">
        <v>0.108</v>
      </c>
      <c r="K124" s="10">
        <v>0.156</v>
      </c>
      <c r="L124" s="10"/>
      <c r="M124" s="10"/>
      <c r="N124" s="10"/>
    </row>
    <row r="125" spans="1:14">
      <c r="A125" s="12" t="s">
        <v>167</v>
      </c>
      <c r="B125" s="7" t="s">
        <v>75</v>
      </c>
      <c r="C125" s="13" t="s">
        <v>62</v>
      </c>
      <c r="D125" s="7">
        <v>2012</v>
      </c>
      <c r="E125" s="13">
        <v>2012</v>
      </c>
      <c r="F125" s="13" t="s">
        <v>97</v>
      </c>
      <c r="G125" s="10">
        <v>0.92710000000000004</v>
      </c>
      <c r="H125" s="10">
        <v>3.9E-2</v>
      </c>
      <c r="I125" s="10">
        <v>0.14499999999999999</v>
      </c>
      <c r="J125" s="10">
        <v>0.126</v>
      </c>
      <c r="K125" s="10">
        <v>0.14799999999999999</v>
      </c>
      <c r="L125" s="10"/>
      <c r="M125" s="10"/>
      <c r="N125" s="10"/>
    </row>
    <row r="126" spans="1:14">
      <c r="A126" s="12" t="s">
        <v>168</v>
      </c>
      <c r="B126" s="7" t="s">
        <v>74</v>
      </c>
      <c r="C126" s="13" t="s">
        <v>62</v>
      </c>
      <c r="D126" s="7">
        <v>2012</v>
      </c>
      <c r="E126" s="13">
        <v>2012</v>
      </c>
      <c r="F126" s="13" t="s">
        <v>97</v>
      </c>
      <c r="G126" s="10">
        <v>0.96960000000000002</v>
      </c>
      <c r="H126" s="10">
        <v>0.111</v>
      </c>
      <c r="I126" s="10">
        <v>0.223</v>
      </c>
      <c r="J126" s="10">
        <v>6.5000000000000002E-2</v>
      </c>
      <c r="K126" s="10">
        <v>0.111</v>
      </c>
      <c r="L126" s="10"/>
      <c r="M126" s="10"/>
      <c r="N126" s="10"/>
    </row>
    <row r="127" spans="1:14">
      <c r="A127" s="12" t="s">
        <v>169</v>
      </c>
      <c r="B127" s="7" t="s">
        <v>74</v>
      </c>
      <c r="C127" s="13" t="s">
        <v>62</v>
      </c>
      <c r="D127" s="7">
        <v>2012</v>
      </c>
      <c r="E127" s="13">
        <v>2012</v>
      </c>
      <c r="F127" s="13" t="s">
        <v>97</v>
      </c>
      <c r="G127" s="10">
        <v>0.91400000000000003</v>
      </c>
      <c r="H127" s="10">
        <v>0.10199999999999999</v>
      </c>
      <c r="I127" s="10">
        <v>0.16800000000000001</v>
      </c>
      <c r="J127" s="10">
        <v>4.5999999999999999E-2</v>
      </c>
      <c r="K127" s="10">
        <v>7.9000000000000001E-2</v>
      </c>
      <c r="L127" s="10"/>
      <c r="M127" s="10"/>
      <c r="N127" s="10"/>
    </row>
    <row r="128" spans="1:14">
      <c r="A128" s="12" t="s">
        <v>170</v>
      </c>
      <c r="B128" s="7" t="s">
        <v>75</v>
      </c>
      <c r="C128" s="13" t="s">
        <v>62</v>
      </c>
      <c r="D128" s="7">
        <v>2012</v>
      </c>
      <c r="E128" s="13">
        <v>2012</v>
      </c>
      <c r="F128" s="13" t="s">
        <v>97</v>
      </c>
      <c r="G128" s="10">
        <v>0.94689999999999996</v>
      </c>
      <c r="H128" s="10">
        <v>2.8000000000000001E-2</v>
      </c>
      <c r="I128" s="10">
        <v>0.11700000000000001</v>
      </c>
      <c r="J128" s="10">
        <v>0.17299999999999999</v>
      </c>
      <c r="K128" s="10">
        <v>0.193</v>
      </c>
      <c r="L128" s="10"/>
      <c r="M128" s="10"/>
      <c r="N128" s="10"/>
    </row>
    <row r="129" spans="1:14">
      <c r="A129" s="48" t="s">
        <v>171</v>
      </c>
      <c r="B129" s="7" t="s">
        <v>66</v>
      </c>
      <c r="C129" s="7" t="s">
        <v>64</v>
      </c>
      <c r="D129" s="7">
        <v>2012</v>
      </c>
      <c r="E129" s="13">
        <v>2012</v>
      </c>
      <c r="F129" s="13" t="s">
        <v>98</v>
      </c>
      <c r="G129" s="10">
        <v>0.94169999999999998</v>
      </c>
      <c r="H129" s="10">
        <v>8.1699999999999995E-2</v>
      </c>
      <c r="I129" s="10">
        <v>0.16719999999999999</v>
      </c>
      <c r="J129" s="10">
        <v>8.6400000000000005E-2</v>
      </c>
      <c r="K129" s="10">
        <v>0.10920000000000001</v>
      </c>
      <c r="L129" s="10"/>
      <c r="M129" s="10"/>
      <c r="N129" s="10"/>
    </row>
    <row r="130" spans="1:14">
      <c r="A130" s="48" t="s">
        <v>172</v>
      </c>
      <c r="B130" s="7" t="s">
        <v>74</v>
      </c>
      <c r="C130" s="13" t="s">
        <v>64</v>
      </c>
      <c r="D130" s="7">
        <v>2012</v>
      </c>
      <c r="E130" s="13">
        <v>2012</v>
      </c>
      <c r="F130" s="13" t="s">
        <v>98</v>
      </c>
      <c r="G130" s="10">
        <v>0.87709999999999999</v>
      </c>
      <c r="H130" s="10">
        <v>7.7899999999999997E-2</v>
      </c>
      <c r="I130" s="10">
        <v>0.1615</v>
      </c>
      <c r="J130" s="10">
        <v>4.2799999999999998E-2</v>
      </c>
      <c r="K130" s="10">
        <v>8.1500000000000003E-2</v>
      </c>
      <c r="L130" s="10"/>
      <c r="M130" s="10"/>
      <c r="N130" s="10"/>
    </row>
    <row r="131" spans="1:14">
      <c r="A131" s="48" t="s">
        <v>173</v>
      </c>
      <c r="B131" s="7" t="s">
        <v>75</v>
      </c>
      <c r="C131" s="13" t="s">
        <v>64</v>
      </c>
      <c r="D131" s="7">
        <v>2012</v>
      </c>
      <c r="E131" s="13">
        <v>2012</v>
      </c>
      <c r="F131" s="13" t="s">
        <v>98</v>
      </c>
      <c r="G131" s="10">
        <v>1</v>
      </c>
      <c r="H131" s="10">
        <v>5.2600000000000001E-2</v>
      </c>
      <c r="I131" s="10">
        <v>0.1053</v>
      </c>
      <c r="J131" s="10">
        <v>0.1053</v>
      </c>
      <c r="K131" s="10">
        <v>0.1053</v>
      </c>
      <c r="L131" s="10"/>
      <c r="M131" s="10"/>
      <c r="N131" s="10"/>
    </row>
    <row r="132" spans="1:14">
      <c r="A132" s="48" t="s">
        <v>174</v>
      </c>
      <c r="B132" s="7" t="s">
        <v>75</v>
      </c>
      <c r="C132" s="13" t="s">
        <v>64</v>
      </c>
      <c r="D132" s="7">
        <v>2012</v>
      </c>
      <c r="E132" s="13">
        <v>2012</v>
      </c>
      <c r="F132" s="13" t="s">
        <v>98</v>
      </c>
      <c r="G132" s="10">
        <v>0.92759999999999998</v>
      </c>
      <c r="H132" s="10">
        <v>3.2800000000000003E-2</v>
      </c>
      <c r="I132" s="10">
        <v>0.14660000000000001</v>
      </c>
      <c r="J132" s="10">
        <v>0.1517</v>
      </c>
      <c r="K132" s="10">
        <v>0.17069999999999999</v>
      </c>
      <c r="L132" s="10"/>
      <c r="M132" s="10"/>
      <c r="N132" s="10"/>
    </row>
    <row r="133" spans="1:14">
      <c r="A133" s="48" t="s">
        <v>175</v>
      </c>
      <c r="B133" s="7" t="s">
        <v>75</v>
      </c>
      <c r="C133" s="13" t="s">
        <v>64</v>
      </c>
      <c r="D133" s="7">
        <v>2012</v>
      </c>
      <c r="E133" s="13">
        <v>2012</v>
      </c>
      <c r="F133" s="13" t="s">
        <v>98</v>
      </c>
      <c r="G133" s="10">
        <v>0.94869999999999999</v>
      </c>
      <c r="H133" s="10">
        <v>3.56E-2</v>
      </c>
      <c r="I133" s="10">
        <v>0.11600000000000001</v>
      </c>
      <c r="J133" s="10">
        <v>0.24690000000000001</v>
      </c>
      <c r="K133" s="10">
        <v>0.26369999999999999</v>
      </c>
      <c r="L133" s="10"/>
      <c r="M133" s="10"/>
      <c r="N133" s="10"/>
    </row>
    <row r="134" spans="1:14">
      <c r="A134" s="48" t="s">
        <v>176</v>
      </c>
      <c r="B134" s="7" t="s">
        <v>75</v>
      </c>
      <c r="C134" s="13" t="s">
        <v>64</v>
      </c>
      <c r="D134" s="7">
        <v>2012</v>
      </c>
      <c r="E134" s="13">
        <v>2012</v>
      </c>
      <c r="F134" s="13" t="s">
        <v>98</v>
      </c>
      <c r="G134" s="10">
        <v>0.99229999999999996</v>
      </c>
      <c r="H134" s="10">
        <v>2.7799999999999998E-2</v>
      </c>
      <c r="I134" s="10">
        <v>0.1071</v>
      </c>
      <c r="J134" s="10">
        <v>0.20899999999999999</v>
      </c>
      <c r="K134" s="10">
        <v>0.2341</v>
      </c>
      <c r="L134" s="10"/>
      <c r="M134" s="10"/>
      <c r="N134" s="10"/>
    </row>
    <row r="135" spans="1:14">
      <c r="A135" s="48" t="s">
        <v>177</v>
      </c>
      <c r="B135" s="7" t="s">
        <v>75</v>
      </c>
      <c r="C135" s="13" t="s">
        <v>64</v>
      </c>
      <c r="D135" s="7">
        <v>2012</v>
      </c>
      <c r="E135" s="13">
        <v>2012</v>
      </c>
      <c r="F135" s="13" t="s">
        <v>98</v>
      </c>
      <c r="G135" s="10">
        <v>1</v>
      </c>
      <c r="H135" s="10">
        <v>4.3299999999999998E-2</v>
      </c>
      <c r="I135" s="10">
        <v>0.1535</v>
      </c>
      <c r="J135" s="10">
        <v>0.16930000000000001</v>
      </c>
      <c r="K135" s="10">
        <v>0.189</v>
      </c>
      <c r="L135" s="10"/>
      <c r="M135" s="10"/>
      <c r="N135" s="10"/>
    </row>
    <row r="136" spans="1:14">
      <c r="A136" s="48" t="s">
        <v>178</v>
      </c>
      <c r="B136" s="7" t="s">
        <v>74</v>
      </c>
      <c r="C136" s="13" t="s">
        <v>64</v>
      </c>
      <c r="D136" s="7">
        <v>2012</v>
      </c>
      <c r="E136" s="13">
        <v>2012</v>
      </c>
      <c r="F136" s="13" t="s">
        <v>98</v>
      </c>
      <c r="G136" s="10">
        <v>0.84650000000000003</v>
      </c>
      <c r="H136" s="10">
        <v>8.7800000000000003E-2</v>
      </c>
      <c r="I136" s="10">
        <v>0.1598</v>
      </c>
      <c r="J136" s="10">
        <v>3.3500000000000002E-2</v>
      </c>
      <c r="K136" s="10">
        <v>5.7000000000000002E-2</v>
      </c>
      <c r="L136" s="10"/>
      <c r="M136" s="10"/>
      <c r="N136" s="10"/>
    </row>
    <row r="137" spans="1:14">
      <c r="A137" s="48" t="s">
        <v>179</v>
      </c>
      <c r="B137" s="7" t="s">
        <v>75</v>
      </c>
      <c r="C137" s="13" t="s">
        <v>64</v>
      </c>
      <c r="D137" s="7">
        <v>2012</v>
      </c>
      <c r="E137" s="13">
        <v>2012</v>
      </c>
      <c r="F137" s="13" t="s">
        <v>98</v>
      </c>
      <c r="G137" s="10">
        <v>0.98799999999999999</v>
      </c>
      <c r="H137" s="10">
        <v>6.5600000000000006E-2</v>
      </c>
      <c r="I137" s="10">
        <v>0.18260000000000001</v>
      </c>
      <c r="J137" s="10">
        <v>0.22969999999999999</v>
      </c>
      <c r="K137" s="10">
        <v>0.26250000000000001</v>
      </c>
      <c r="L137" s="10"/>
      <c r="M137" s="10"/>
      <c r="N137" s="10"/>
    </row>
    <row r="138" spans="1:14">
      <c r="A138" s="48" t="s">
        <v>180</v>
      </c>
      <c r="B138" s="7" t="s">
        <v>75</v>
      </c>
      <c r="C138" s="13" t="s">
        <v>64</v>
      </c>
      <c r="D138" s="7">
        <v>2012</v>
      </c>
      <c r="E138" s="13">
        <v>2012</v>
      </c>
      <c r="F138" s="13" t="s">
        <v>98</v>
      </c>
      <c r="G138" s="10">
        <v>0.95889999999999997</v>
      </c>
      <c r="H138" s="10">
        <v>3.2099999999999997E-2</v>
      </c>
      <c r="I138" s="10">
        <v>0.13100000000000001</v>
      </c>
      <c r="J138" s="10">
        <v>0.1573</v>
      </c>
      <c r="K138" s="10">
        <v>0.1731</v>
      </c>
      <c r="L138" s="10"/>
      <c r="M138" s="10"/>
      <c r="N138" s="10"/>
    </row>
    <row r="139" spans="1:14">
      <c r="A139" s="12" t="s">
        <v>122</v>
      </c>
      <c r="B139" s="7" t="s">
        <v>74</v>
      </c>
      <c r="C139" s="13" t="s">
        <v>64</v>
      </c>
      <c r="D139" s="7">
        <v>2012</v>
      </c>
      <c r="E139" s="13">
        <v>2012</v>
      </c>
      <c r="F139" s="13" t="s">
        <v>98</v>
      </c>
      <c r="G139" s="10">
        <v>0.9728</v>
      </c>
      <c r="H139" s="10">
        <v>0.157</v>
      </c>
      <c r="I139" s="10">
        <v>0.27189999999999998</v>
      </c>
      <c r="J139" s="10">
        <v>9.2499999999999999E-2</v>
      </c>
      <c r="K139" s="10">
        <v>0.1489</v>
      </c>
      <c r="L139" s="10"/>
      <c r="M139" s="10"/>
      <c r="N139" s="10"/>
    </row>
    <row r="140" spans="1:14">
      <c r="A140" s="12" t="s">
        <v>123</v>
      </c>
      <c r="B140" s="7" t="s">
        <v>75</v>
      </c>
      <c r="C140" s="13" t="s">
        <v>64</v>
      </c>
      <c r="D140" s="7">
        <v>2012</v>
      </c>
      <c r="E140" s="13">
        <v>2012</v>
      </c>
      <c r="F140" s="13" t="s">
        <v>98</v>
      </c>
      <c r="G140" s="10">
        <v>0.98170000000000002</v>
      </c>
      <c r="H140" s="10">
        <v>2.4E-2</v>
      </c>
      <c r="I140" s="10">
        <v>0.1158</v>
      </c>
      <c r="J140" s="10">
        <v>0.1118</v>
      </c>
      <c r="K140" s="10">
        <v>0.12379999999999999</v>
      </c>
      <c r="L140" s="10"/>
      <c r="M140" s="10"/>
      <c r="N140" s="10"/>
    </row>
    <row r="141" spans="1:14">
      <c r="A141" s="12" t="s">
        <v>124</v>
      </c>
      <c r="B141" s="7" t="s">
        <v>75</v>
      </c>
      <c r="C141" s="13" t="s">
        <v>64</v>
      </c>
      <c r="D141" s="7">
        <v>2012</v>
      </c>
      <c r="E141" s="13">
        <v>2012</v>
      </c>
      <c r="F141" s="13" t="s">
        <v>98</v>
      </c>
      <c r="G141" s="10">
        <v>0.94410000000000005</v>
      </c>
      <c r="H141" s="10">
        <v>3.4599999999999999E-2</v>
      </c>
      <c r="I141" s="10">
        <v>0.1245</v>
      </c>
      <c r="J141" s="10">
        <v>0.18379999999999999</v>
      </c>
      <c r="K141" s="10">
        <v>0.20699999999999999</v>
      </c>
      <c r="L141" s="10"/>
      <c r="M141" s="10"/>
      <c r="N141" s="10"/>
    </row>
    <row r="142" spans="1:14">
      <c r="A142" s="12" t="s">
        <v>125</v>
      </c>
      <c r="B142" s="7" t="s">
        <v>75</v>
      </c>
      <c r="C142" s="13" t="s">
        <v>64</v>
      </c>
      <c r="D142" s="7">
        <v>2012</v>
      </c>
      <c r="E142" s="13">
        <v>2012</v>
      </c>
      <c r="F142" s="13" t="s">
        <v>98</v>
      </c>
      <c r="G142" s="10">
        <v>0.98380000000000001</v>
      </c>
      <c r="H142" s="10">
        <v>3.44E-2</v>
      </c>
      <c r="I142" s="10">
        <v>0.1212</v>
      </c>
      <c r="J142" s="10">
        <v>0.1681</v>
      </c>
      <c r="K142" s="10">
        <v>0.18629999999999999</v>
      </c>
      <c r="L142" s="10"/>
      <c r="M142" s="10"/>
      <c r="N142" s="10"/>
    </row>
    <row r="143" spans="1:14">
      <c r="A143" s="12" t="s">
        <v>126</v>
      </c>
      <c r="B143" s="7" t="s">
        <v>75</v>
      </c>
      <c r="C143" s="13" t="s">
        <v>64</v>
      </c>
      <c r="D143" s="7">
        <v>2012</v>
      </c>
      <c r="E143" s="13">
        <v>2012</v>
      </c>
      <c r="F143" s="13" t="s">
        <v>98</v>
      </c>
      <c r="G143" s="10">
        <v>0.99280000000000002</v>
      </c>
      <c r="H143" s="10">
        <v>5.3600000000000002E-2</v>
      </c>
      <c r="I143" s="10">
        <v>0.16070000000000001</v>
      </c>
      <c r="J143" s="10">
        <v>0.125</v>
      </c>
      <c r="K143" s="10">
        <v>0.128</v>
      </c>
      <c r="L143" s="10"/>
      <c r="M143" s="10"/>
      <c r="N143" s="10"/>
    </row>
    <row r="144" spans="1:14">
      <c r="A144" s="12" t="s">
        <v>127</v>
      </c>
      <c r="B144" s="7" t="s">
        <v>75</v>
      </c>
      <c r="C144" s="13" t="s">
        <v>64</v>
      </c>
      <c r="D144" s="7">
        <v>2012</v>
      </c>
      <c r="E144" s="13">
        <v>2012</v>
      </c>
      <c r="F144" s="13" t="s">
        <v>98</v>
      </c>
      <c r="G144" s="10">
        <v>0.95140000000000002</v>
      </c>
      <c r="H144" s="10">
        <v>5.3999999999999999E-2</v>
      </c>
      <c r="I144" s="10">
        <v>0.15870000000000001</v>
      </c>
      <c r="J144" s="10">
        <v>0.15679999999999999</v>
      </c>
      <c r="K144" s="10">
        <v>0.18149999999999999</v>
      </c>
      <c r="L144" s="10"/>
      <c r="M144" s="10"/>
      <c r="N144" s="10"/>
    </row>
    <row r="145" spans="1:14">
      <c r="A145" s="12" t="s">
        <v>128</v>
      </c>
      <c r="B145" s="7" t="s">
        <v>75</v>
      </c>
      <c r="C145" s="13" t="s">
        <v>64</v>
      </c>
      <c r="D145" s="7">
        <v>2012</v>
      </c>
      <c r="E145" s="13">
        <v>2012</v>
      </c>
      <c r="F145" s="13" t="s">
        <v>98</v>
      </c>
      <c r="G145" s="10">
        <v>0.8821</v>
      </c>
      <c r="H145" s="10">
        <v>4.2799999999999998E-2</v>
      </c>
      <c r="I145" s="10">
        <v>0.1444</v>
      </c>
      <c r="J145" s="10">
        <v>0.1447</v>
      </c>
      <c r="K145" s="10">
        <v>0.16389999999999999</v>
      </c>
      <c r="L145" s="10"/>
      <c r="M145" s="10"/>
      <c r="N145" s="10"/>
    </row>
    <row r="146" spans="1:14">
      <c r="A146" s="12" t="s">
        <v>129</v>
      </c>
      <c r="B146" s="7" t="s">
        <v>75</v>
      </c>
      <c r="C146" s="13" t="s">
        <v>64</v>
      </c>
      <c r="D146" s="7">
        <v>2012</v>
      </c>
      <c r="E146" s="13">
        <v>2012</v>
      </c>
      <c r="F146" s="13" t="s">
        <v>98</v>
      </c>
      <c r="G146" s="10">
        <v>0.94</v>
      </c>
      <c r="H146" s="10">
        <v>1.5299999999999999E-2</v>
      </c>
      <c r="I146" s="10">
        <v>8.2600000000000007E-2</v>
      </c>
      <c r="J146" s="10">
        <v>0.25619999999999998</v>
      </c>
      <c r="K146" s="10">
        <v>0.27839999999999998</v>
      </c>
      <c r="L146" s="10"/>
      <c r="M146" s="10"/>
      <c r="N146" s="10"/>
    </row>
    <row r="147" spans="1:14">
      <c r="A147" s="12" t="s">
        <v>130</v>
      </c>
      <c r="B147" s="7" t="s">
        <v>75</v>
      </c>
      <c r="C147" s="13" t="s">
        <v>64</v>
      </c>
      <c r="D147" s="7">
        <v>2012</v>
      </c>
      <c r="E147" s="13">
        <v>2012</v>
      </c>
      <c r="F147" s="13" t="s">
        <v>98</v>
      </c>
      <c r="G147" s="10">
        <v>0.92979999999999996</v>
      </c>
      <c r="H147" s="10">
        <v>5.5100000000000003E-2</v>
      </c>
      <c r="I147" s="10">
        <v>0.17699999999999999</v>
      </c>
      <c r="J147" s="10">
        <v>0.15859999999999999</v>
      </c>
      <c r="K147" s="10">
        <v>0.1736</v>
      </c>
      <c r="L147" s="10"/>
      <c r="M147" s="10"/>
      <c r="N147" s="10"/>
    </row>
    <row r="148" spans="1:14">
      <c r="A148" s="12" t="s">
        <v>131</v>
      </c>
      <c r="B148" s="7" t="s">
        <v>76</v>
      </c>
      <c r="C148" s="13" t="s">
        <v>64</v>
      </c>
      <c r="D148" s="7">
        <v>2012</v>
      </c>
      <c r="E148" s="13">
        <v>2012</v>
      </c>
      <c r="F148" s="13" t="s">
        <v>98</v>
      </c>
      <c r="G148" s="10">
        <v>0.95860000000000001</v>
      </c>
      <c r="H148" s="10">
        <v>0.1045</v>
      </c>
      <c r="I148" s="10">
        <v>0.1774</v>
      </c>
      <c r="J148" s="10">
        <v>1E-4</v>
      </c>
      <c r="K148" s="10">
        <v>2.8999999999999998E-3</v>
      </c>
      <c r="L148" s="10"/>
      <c r="M148" s="10"/>
      <c r="N148" s="10"/>
    </row>
    <row r="149" spans="1:14">
      <c r="A149" s="12" t="s">
        <v>132</v>
      </c>
      <c r="B149" s="7" t="s">
        <v>75</v>
      </c>
      <c r="C149" s="13" t="s">
        <v>64</v>
      </c>
      <c r="D149" s="7">
        <v>2012</v>
      </c>
      <c r="E149" s="13">
        <v>2012</v>
      </c>
      <c r="F149" s="13" t="s">
        <v>98</v>
      </c>
      <c r="G149" s="10">
        <v>0.99160000000000004</v>
      </c>
      <c r="H149" s="10">
        <v>5.4300000000000001E-2</v>
      </c>
      <c r="I149" s="10">
        <v>0.1605</v>
      </c>
      <c r="J149" s="10">
        <v>0.1802</v>
      </c>
      <c r="K149" s="10">
        <v>0.2152</v>
      </c>
      <c r="L149" s="10"/>
      <c r="M149" s="10"/>
      <c r="N149" s="10"/>
    </row>
    <row r="150" spans="1:14">
      <c r="A150" s="12" t="s">
        <v>133</v>
      </c>
      <c r="B150" s="7" t="s">
        <v>75</v>
      </c>
      <c r="C150" s="13" t="s">
        <v>64</v>
      </c>
      <c r="D150" s="7">
        <v>2012</v>
      </c>
      <c r="E150" s="13">
        <v>2012</v>
      </c>
      <c r="F150" s="13" t="s">
        <v>98</v>
      </c>
      <c r="G150" s="10">
        <v>0.94350000000000001</v>
      </c>
      <c r="H150" s="10">
        <v>3.7100000000000001E-2</v>
      </c>
      <c r="I150" s="10">
        <v>0.1178</v>
      </c>
      <c r="J150" s="10">
        <v>0.13750000000000001</v>
      </c>
      <c r="K150" s="10">
        <v>0.1598</v>
      </c>
      <c r="L150" s="10"/>
      <c r="M150" s="10"/>
      <c r="N150" s="10"/>
    </row>
    <row r="151" spans="1:14">
      <c r="A151" s="12" t="s">
        <v>134</v>
      </c>
      <c r="B151" s="7" t="s">
        <v>75</v>
      </c>
      <c r="C151" s="13" t="s">
        <v>64</v>
      </c>
      <c r="D151" s="7">
        <v>2012</v>
      </c>
      <c r="E151" s="13">
        <v>2012</v>
      </c>
      <c r="F151" s="13" t="s">
        <v>98</v>
      </c>
      <c r="G151" s="10">
        <v>0.98860000000000003</v>
      </c>
      <c r="H151" s="10">
        <v>2.8000000000000001E-2</v>
      </c>
      <c r="I151" s="10">
        <v>0.1014</v>
      </c>
      <c r="J151" s="10">
        <v>0.15379999999999999</v>
      </c>
      <c r="K151" s="10">
        <v>0.17829999999999999</v>
      </c>
      <c r="L151" s="10"/>
      <c r="M151" s="10"/>
      <c r="N151" s="10"/>
    </row>
    <row r="152" spans="1:14">
      <c r="A152" s="12" t="s">
        <v>135</v>
      </c>
      <c r="B152" s="7" t="s">
        <v>75</v>
      </c>
      <c r="C152" s="13" t="s">
        <v>64</v>
      </c>
      <c r="D152" s="7">
        <v>2012</v>
      </c>
      <c r="E152" s="13">
        <v>2012</v>
      </c>
      <c r="F152" s="13" t="s">
        <v>98</v>
      </c>
      <c r="G152" s="10">
        <v>0.98650000000000004</v>
      </c>
      <c r="H152" s="10">
        <v>3.3799999999999997E-2</v>
      </c>
      <c r="I152" s="10">
        <v>0.13239999999999999</v>
      </c>
      <c r="J152" s="10">
        <v>0.15340000000000001</v>
      </c>
      <c r="K152" s="10">
        <v>0.18290000000000001</v>
      </c>
      <c r="L152" s="10"/>
      <c r="M152" s="10"/>
      <c r="N152" s="10"/>
    </row>
    <row r="153" spans="1:14">
      <c r="A153" s="12" t="s">
        <v>136</v>
      </c>
      <c r="B153" s="7" t="s">
        <v>75</v>
      </c>
      <c r="C153" s="13" t="s">
        <v>64</v>
      </c>
      <c r="D153" s="7">
        <v>2012</v>
      </c>
      <c r="E153" s="13">
        <v>2012</v>
      </c>
      <c r="F153" s="13" t="s">
        <v>98</v>
      </c>
      <c r="G153" s="10">
        <v>0.97729999999999995</v>
      </c>
      <c r="H153" s="10">
        <v>4.9299999999999997E-2</v>
      </c>
      <c r="I153" s="10">
        <v>0.15559999999999999</v>
      </c>
      <c r="J153" s="10">
        <v>0.2465</v>
      </c>
      <c r="K153" s="10">
        <v>0.26979999999999998</v>
      </c>
      <c r="L153" s="10"/>
      <c r="M153" s="10"/>
      <c r="N153" s="10"/>
    </row>
    <row r="154" spans="1:14">
      <c r="A154" s="12" t="s">
        <v>137</v>
      </c>
      <c r="B154" s="7" t="s">
        <v>75</v>
      </c>
      <c r="C154" s="13" t="s">
        <v>64</v>
      </c>
      <c r="D154" s="7">
        <v>2012</v>
      </c>
      <c r="E154" s="13">
        <v>2012</v>
      </c>
      <c r="F154" s="13" t="s">
        <v>98</v>
      </c>
      <c r="G154" s="10">
        <v>1</v>
      </c>
      <c r="H154" s="10">
        <v>4.9099999999999998E-2</v>
      </c>
      <c r="I154" s="10">
        <v>0.1104</v>
      </c>
      <c r="J154" s="10">
        <v>0.1227</v>
      </c>
      <c r="K154" s="10">
        <v>0.1288</v>
      </c>
      <c r="L154" s="10"/>
      <c r="M154" s="10"/>
      <c r="N154" s="10"/>
    </row>
    <row r="155" spans="1:14">
      <c r="A155" s="12" t="s">
        <v>138</v>
      </c>
      <c r="B155" s="7" t="s">
        <v>75</v>
      </c>
      <c r="C155" s="13" t="s">
        <v>64</v>
      </c>
      <c r="D155" s="7">
        <v>2012</v>
      </c>
      <c r="E155" s="13">
        <v>2012</v>
      </c>
      <c r="F155" s="13" t="s">
        <v>98</v>
      </c>
      <c r="G155" s="10">
        <v>0.95</v>
      </c>
      <c r="H155" s="10">
        <v>1.55E-2</v>
      </c>
      <c r="I155" s="10">
        <v>0.14430000000000001</v>
      </c>
      <c r="J155" s="10">
        <v>8.2500000000000004E-2</v>
      </c>
      <c r="K155" s="10">
        <v>9.7900000000000001E-2</v>
      </c>
      <c r="L155" s="10"/>
      <c r="M155" s="10"/>
      <c r="N155" s="10"/>
    </row>
    <row r="156" spans="1:14">
      <c r="A156" s="12" t="s">
        <v>139</v>
      </c>
      <c r="B156" s="7" t="s">
        <v>75</v>
      </c>
      <c r="C156" s="13" t="s">
        <v>64</v>
      </c>
      <c r="D156" s="7">
        <v>2012</v>
      </c>
      <c r="E156" s="13">
        <v>2012</v>
      </c>
      <c r="F156" s="13" t="s">
        <v>98</v>
      </c>
      <c r="G156" s="10">
        <v>0.99390000000000001</v>
      </c>
      <c r="H156" s="10">
        <v>2.5000000000000001E-2</v>
      </c>
      <c r="I156" s="10">
        <v>0.12139999999999999</v>
      </c>
      <c r="J156" s="10">
        <v>0.14660000000000001</v>
      </c>
      <c r="K156" s="10">
        <v>0.1643</v>
      </c>
      <c r="L156" s="10"/>
      <c r="M156" s="10"/>
      <c r="N156" s="10"/>
    </row>
    <row r="157" spans="1:14">
      <c r="A157" s="12" t="s">
        <v>140</v>
      </c>
      <c r="B157" s="7" t="s">
        <v>75</v>
      </c>
      <c r="C157" s="13" t="s">
        <v>64</v>
      </c>
      <c r="D157" s="7">
        <v>2012</v>
      </c>
      <c r="E157" s="13">
        <v>2012</v>
      </c>
      <c r="F157" s="13" t="s">
        <v>98</v>
      </c>
      <c r="G157" s="10">
        <v>0.9849</v>
      </c>
      <c r="H157" s="10">
        <v>2.53E-2</v>
      </c>
      <c r="I157" s="10">
        <v>9.1800000000000007E-2</v>
      </c>
      <c r="J157" s="10">
        <v>0.2286</v>
      </c>
      <c r="K157" s="10">
        <v>0.25319999999999998</v>
      </c>
      <c r="L157" s="10"/>
      <c r="M157" s="10"/>
      <c r="N157" s="10"/>
    </row>
    <row r="158" spans="1:14">
      <c r="A158" s="12" t="s">
        <v>141</v>
      </c>
      <c r="B158" s="7" t="s">
        <v>75</v>
      </c>
      <c r="C158" s="13" t="s">
        <v>64</v>
      </c>
      <c r="D158" s="7">
        <v>2012</v>
      </c>
      <c r="E158" s="13">
        <v>2012</v>
      </c>
      <c r="F158" s="13" t="s">
        <v>98</v>
      </c>
      <c r="G158" s="10">
        <v>0.98799999999999999</v>
      </c>
      <c r="H158" s="10">
        <v>2.24E-2</v>
      </c>
      <c r="I158" s="10">
        <v>9.4200000000000006E-2</v>
      </c>
      <c r="J158" s="10">
        <v>0.13589999999999999</v>
      </c>
      <c r="K158" s="10">
        <v>0.16139999999999999</v>
      </c>
      <c r="L158" s="10"/>
      <c r="M158" s="10"/>
      <c r="N158" s="10"/>
    </row>
    <row r="159" spans="1:14">
      <c r="A159" s="12" t="s">
        <v>142</v>
      </c>
      <c r="B159" s="7" t="s">
        <v>74</v>
      </c>
      <c r="C159" s="13" t="s">
        <v>64</v>
      </c>
      <c r="D159" s="7">
        <v>2012</v>
      </c>
      <c r="E159" s="13">
        <v>2012</v>
      </c>
      <c r="F159" s="13" t="s">
        <v>98</v>
      </c>
      <c r="G159" s="10">
        <v>0.99550000000000005</v>
      </c>
      <c r="H159" s="10">
        <v>8.3400000000000002E-2</v>
      </c>
      <c r="I159" s="10">
        <v>0.16259999999999999</v>
      </c>
      <c r="J159" s="10">
        <v>4.65E-2</v>
      </c>
      <c r="K159" s="10">
        <v>7.4300000000000005E-2</v>
      </c>
      <c r="L159" s="10"/>
      <c r="M159" s="10"/>
      <c r="N159" s="10"/>
    </row>
    <row r="160" spans="1:14">
      <c r="A160" s="12" t="s">
        <v>143</v>
      </c>
      <c r="B160" s="7" t="s">
        <v>74</v>
      </c>
      <c r="C160" s="13" t="s">
        <v>64</v>
      </c>
      <c r="D160" s="7">
        <v>2012</v>
      </c>
      <c r="E160" s="13">
        <v>2012</v>
      </c>
      <c r="F160" s="13" t="s">
        <v>98</v>
      </c>
      <c r="G160" s="10">
        <v>0.96299999999999997</v>
      </c>
      <c r="H160" s="10">
        <v>9.9500000000000005E-2</v>
      </c>
      <c r="I160" s="10">
        <v>0.18010000000000001</v>
      </c>
      <c r="J160" s="10">
        <v>4.0099999999999997E-2</v>
      </c>
      <c r="K160" s="10">
        <v>7.0000000000000007E-2</v>
      </c>
      <c r="L160" s="10"/>
      <c r="M160" s="10"/>
      <c r="N160" s="10"/>
    </row>
    <row r="161" spans="1:14">
      <c r="A161" s="12" t="s">
        <v>144</v>
      </c>
      <c r="B161" s="7" t="s">
        <v>75</v>
      </c>
      <c r="C161" s="13" t="s">
        <v>64</v>
      </c>
      <c r="D161" s="7">
        <v>2012</v>
      </c>
      <c r="E161" s="13">
        <v>2012</v>
      </c>
      <c r="F161" s="13" t="s">
        <v>98</v>
      </c>
      <c r="G161" s="10">
        <v>0.9375</v>
      </c>
      <c r="H161" s="10">
        <v>2.1299999999999999E-2</v>
      </c>
      <c r="I161" s="10">
        <v>9.1200000000000003E-2</v>
      </c>
      <c r="J161" s="10">
        <v>0.1489</v>
      </c>
      <c r="K161" s="10">
        <v>0.15809999999999999</v>
      </c>
      <c r="L161" s="10"/>
      <c r="M161" s="10"/>
      <c r="N161" s="10"/>
    </row>
    <row r="162" spans="1:14">
      <c r="A162" s="12" t="s">
        <v>145</v>
      </c>
      <c r="B162" s="7" t="s">
        <v>75</v>
      </c>
      <c r="C162" s="13" t="s">
        <v>64</v>
      </c>
      <c r="D162" s="7">
        <v>2012</v>
      </c>
      <c r="E162" s="13">
        <v>2012</v>
      </c>
      <c r="F162" s="13" t="s">
        <v>98</v>
      </c>
      <c r="G162" s="10">
        <v>0.94679999999999997</v>
      </c>
      <c r="H162" s="10">
        <v>2.5700000000000001E-2</v>
      </c>
      <c r="I162" s="10">
        <v>0.1096</v>
      </c>
      <c r="J162" s="10">
        <v>0.18</v>
      </c>
      <c r="K162" s="10">
        <v>0.19650000000000001</v>
      </c>
      <c r="L162" s="10"/>
      <c r="M162" s="10"/>
      <c r="N162" s="10"/>
    </row>
    <row r="163" spans="1:14">
      <c r="A163" s="12" t="s">
        <v>146</v>
      </c>
      <c r="B163" s="7" t="s">
        <v>74</v>
      </c>
      <c r="C163" s="13" t="s">
        <v>64</v>
      </c>
      <c r="D163" s="7">
        <v>2012</v>
      </c>
      <c r="E163" s="13">
        <v>2012</v>
      </c>
      <c r="F163" s="13" t="s">
        <v>98</v>
      </c>
      <c r="G163" s="10">
        <v>0.98499999999999999</v>
      </c>
      <c r="H163" s="10">
        <v>7.9899999999999999E-2</v>
      </c>
      <c r="I163" s="10">
        <v>0.15479999999999999</v>
      </c>
      <c r="J163" s="10">
        <v>4.19E-2</v>
      </c>
      <c r="K163" s="10">
        <v>7.2300000000000003E-2</v>
      </c>
      <c r="L163" s="10"/>
      <c r="M163" s="10"/>
      <c r="N163" s="10"/>
    </row>
    <row r="164" spans="1:14">
      <c r="A164" s="12" t="s">
        <v>147</v>
      </c>
      <c r="B164" s="7" t="s">
        <v>75</v>
      </c>
      <c r="C164" s="13" t="s">
        <v>64</v>
      </c>
      <c r="D164" s="7">
        <v>2012</v>
      </c>
      <c r="E164" s="13">
        <v>2012</v>
      </c>
      <c r="F164" s="13" t="s">
        <v>98</v>
      </c>
      <c r="G164" s="10">
        <v>0.97509999999999997</v>
      </c>
      <c r="H164" s="10">
        <v>3.8800000000000001E-2</v>
      </c>
      <c r="I164" s="10">
        <v>0.1333</v>
      </c>
      <c r="J164" s="10">
        <v>0.21820000000000001</v>
      </c>
      <c r="K164" s="10">
        <v>0.24610000000000001</v>
      </c>
      <c r="L164" s="10"/>
      <c r="M164" s="10"/>
      <c r="N164" s="10"/>
    </row>
    <row r="165" spans="1:14">
      <c r="A165" s="12" t="s">
        <v>148</v>
      </c>
      <c r="B165" s="7" t="s">
        <v>75</v>
      </c>
      <c r="C165" s="13" t="s">
        <v>64</v>
      </c>
      <c r="D165" s="7">
        <v>2012</v>
      </c>
      <c r="E165" s="13">
        <v>2012</v>
      </c>
      <c r="F165" s="13" t="s">
        <v>98</v>
      </c>
      <c r="G165" s="10">
        <v>0.93200000000000005</v>
      </c>
      <c r="H165" s="10">
        <v>3.3399999999999999E-2</v>
      </c>
      <c r="I165" s="10">
        <v>0.1139</v>
      </c>
      <c r="J165" s="10">
        <v>0.219</v>
      </c>
      <c r="K165" s="10">
        <v>0.2336</v>
      </c>
      <c r="L165" s="10"/>
      <c r="M165" s="10"/>
      <c r="N165" s="10"/>
    </row>
    <row r="166" spans="1:14">
      <c r="A166" s="12" t="s">
        <v>149</v>
      </c>
      <c r="B166" s="7" t="s">
        <v>74</v>
      </c>
      <c r="C166" s="13" t="s">
        <v>64</v>
      </c>
      <c r="D166" s="7">
        <v>2012</v>
      </c>
      <c r="E166" s="13">
        <v>2012</v>
      </c>
      <c r="F166" s="13" t="s">
        <v>98</v>
      </c>
      <c r="G166" s="10">
        <v>0.88480000000000003</v>
      </c>
      <c r="H166" s="10">
        <v>0.15740000000000001</v>
      </c>
      <c r="I166" s="10">
        <v>0.25519999999999998</v>
      </c>
      <c r="J166" s="10">
        <v>8.9499999999999996E-2</v>
      </c>
      <c r="K166" s="10">
        <v>0.1447</v>
      </c>
      <c r="L166" s="10"/>
      <c r="M166" s="10"/>
      <c r="N166" s="10"/>
    </row>
    <row r="167" spans="1:14">
      <c r="A167" s="12" t="s">
        <v>150</v>
      </c>
      <c r="B167" s="7" t="s">
        <v>74</v>
      </c>
      <c r="C167" s="13" t="s">
        <v>64</v>
      </c>
      <c r="D167" s="7">
        <v>2012</v>
      </c>
      <c r="E167" s="13">
        <v>2012</v>
      </c>
      <c r="F167" s="13" t="s">
        <v>98</v>
      </c>
      <c r="G167" s="10">
        <v>0.93169999999999997</v>
      </c>
      <c r="H167" s="10">
        <v>8.6400000000000005E-2</v>
      </c>
      <c r="I167" s="10">
        <v>0.18310000000000001</v>
      </c>
      <c r="J167" s="10">
        <v>6.3700000000000007E-2</v>
      </c>
      <c r="K167" s="10">
        <v>0.1004</v>
      </c>
      <c r="L167" s="10"/>
      <c r="M167" s="10"/>
      <c r="N167" s="10"/>
    </row>
    <row r="168" spans="1:14">
      <c r="A168" s="12" t="s">
        <v>151</v>
      </c>
      <c r="B168" s="7" t="s">
        <v>75</v>
      </c>
      <c r="C168" s="13" t="s">
        <v>64</v>
      </c>
      <c r="D168" s="7">
        <v>2012</v>
      </c>
      <c r="E168" s="13">
        <v>2012</v>
      </c>
      <c r="F168" s="13" t="s">
        <v>98</v>
      </c>
      <c r="G168" s="10">
        <v>0.92730000000000001</v>
      </c>
      <c r="H168" s="10">
        <v>4.7800000000000002E-2</v>
      </c>
      <c r="I168" s="10">
        <v>0.13039999999999999</v>
      </c>
      <c r="J168" s="10">
        <v>0.1641</v>
      </c>
      <c r="K168" s="10">
        <v>0.1842</v>
      </c>
      <c r="L168" s="10"/>
      <c r="M168" s="10"/>
      <c r="N168" s="10"/>
    </row>
    <row r="169" spans="1:14">
      <c r="A169" s="12" t="s">
        <v>152</v>
      </c>
      <c r="B169" s="7" t="s">
        <v>74</v>
      </c>
      <c r="C169" s="13" t="s">
        <v>64</v>
      </c>
      <c r="D169" s="7">
        <v>2012</v>
      </c>
      <c r="E169" s="13">
        <v>2012</v>
      </c>
      <c r="F169" s="13" t="s">
        <v>98</v>
      </c>
      <c r="G169" s="10">
        <v>0.83550000000000002</v>
      </c>
      <c r="H169" s="10">
        <v>6.4899999999999999E-2</v>
      </c>
      <c r="I169" s="10">
        <v>0.15570000000000001</v>
      </c>
      <c r="J169" s="10">
        <v>3.0300000000000001E-2</v>
      </c>
      <c r="K169" s="10">
        <v>5.7500000000000002E-2</v>
      </c>
      <c r="L169" s="10"/>
      <c r="M169" s="10"/>
      <c r="N169" s="10"/>
    </row>
    <row r="170" spans="1:14">
      <c r="A170" s="12" t="s">
        <v>153</v>
      </c>
      <c r="B170" s="7" t="s">
        <v>74</v>
      </c>
      <c r="C170" s="13" t="s">
        <v>64</v>
      </c>
      <c r="D170" s="7">
        <v>2012</v>
      </c>
      <c r="E170" s="13">
        <v>2012</v>
      </c>
      <c r="F170" s="13" t="s">
        <v>98</v>
      </c>
      <c r="G170" s="10">
        <v>0.86560000000000004</v>
      </c>
      <c r="H170" s="10">
        <v>0.08</v>
      </c>
      <c r="I170" s="10">
        <v>0.1575</v>
      </c>
      <c r="J170" s="10">
        <v>3.32E-2</v>
      </c>
      <c r="K170" s="10">
        <v>6.0600000000000001E-2</v>
      </c>
      <c r="L170" s="10"/>
      <c r="M170" s="10"/>
      <c r="N170" s="10"/>
    </row>
    <row r="171" spans="1:14">
      <c r="A171" s="12" t="s">
        <v>154</v>
      </c>
      <c r="B171" s="7" t="s">
        <v>74</v>
      </c>
      <c r="C171" s="13" t="s">
        <v>64</v>
      </c>
      <c r="D171" s="7">
        <v>2012</v>
      </c>
      <c r="E171" s="13">
        <v>2012</v>
      </c>
      <c r="F171" s="13" t="s">
        <v>98</v>
      </c>
      <c r="G171" s="10">
        <v>0.94520000000000004</v>
      </c>
      <c r="H171" s="10">
        <v>8.1900000000000001E-2</v>
      </c>
      <c r="I171" s="10">
        <v>0.18590000000000001</v>
      </c>
      <c r="J171" s="10">
        <v>4.9700000000000001E-2</v>
      </c>
      <c r="K171" s="10">
        <v>9.2499999999999999E-2</v>
      </c>
      <c r="L171" s="10"/>
      <c r="M171" s="10"/>
      <c r="N171" s="10"/>
    </row>
    <row r="172" spans="1:14">
      <c r="A172" s="12" t="s">
        <v>155</v>
      </c>
      <c r="B172" s="7" t="s">
        <v>74</v>
      </c>
      <c r="C172" s="13" t="s">
        <v>64</v>
      </c>
      <c r="D172" s="7">
        <v>2012</v>
      </c>
      <c r="E172" s="13">
        <v>2012</v>
      </c>
      <c r="F172" s="13" t="s">
        <v>98</v>
      </c>
      <c r="G172" s="10">
        <v>0.86380000000000001</v>
      </c>
      <c r="H172" s="10">
        <v>8.0600000000000005E-2</v>
      </c>
      <c r="I172" s="10">
        <v>0.14710000000000001</v>
      </c>
      <c r="J172" s="10">
        <v>1.15E-2</v>
      </c>
      <c r="K172" s="10">
        <v>3.9600000000000003E-2</v>
      </c>
      <c r="L172" s="10"/>
      <c r="M172" s="10"/>
      <c r="N172" s="10"/>
    </row>
    <row r="173" spans="1:14">
      <c r="A173" s="12" t="s">
        <v>156</v>
      </c>
      <c r="B173" s="7" t="s">
        <v>74</v>
      </c>
      <c r="C173" s="13" t="s">
        <v>64</v>
      </c>
      <c r="D173" s="7">
        <v>2012</v>
      </c>
      <c r="E173" s="13">
        <v>2012</v>
      </c>
      <c r="F173" s="13" t="s">
        <v>98</v>
      </c>
      <c r="G173" s="10">
        <v>0.94579999999999997</v>
      </c>
      <c r="H173" s="10">
        <v>4.8500000000000001E-2</v>
      </c>
      <c r="I173" s="10">
        <v>0.12280000000000001</v>
      </c>
      <c r="J173" s="10">
        <v>3.5400000000000001E-2</v>
      </c>
      <c r="K173" s="10">
        <v>8.3599999999999994E-2</v>
      </c>
      <c r="L173" s="10"/>
      <c r="M173" s="10"/>
      <c r="N173" s="10"/>
    </row>
    <row r="174" spans="1:14">
      <c r="A174" s="12" t="s">
        <v>157</v>
      </c>
      <c r="B174" s="7" t="s">
        <v>75</v>
      </c>
      <c r="C174" s="13" t="s">
        <v>64</v>
      </c>
      <c r="D174" s="7">
        <v>2012</v>
      </c>
      <c r="E174" s="13">
        <v>2012</v>
      </c>
      <c r="F174" s="13" t="s">
        <v>98</v>
      </c>
      <c r="G174" s="10">
        <v>0.88139999999999996</v>
      </c>
      <c r="H174" s="10">
        <v>2.53E-2</v>
      </c>
      <c r="I174" s="10">
        <v>0.13089999999999999</v>
      </c>
      <c r="J174" s="10">
        <v>0.1862</v>
      </c>
      <c r="K174" s="10">
        <v>0.20649999999999999</v>
      </c>
      <c r="L174" s="10"/>
      <c r="M174" s="10"/>
      <c r="N174" s="10"/>
    </row>
    <row r="175" spans="1:14">
      <c r="A175" s="12" t="s">
        <v>158</v>
      </c>
      <c r="B175" s="7" t="s">
        <v>75</v>
      </c>
      <c r="C175" s="13" t="s">
        <v>64</v>
      </c>
      <c r="D175" s="7">
        <v>2012</v>
      </c>
      <c r="E175" s="13">
        <v>2012</v>
      </c>
      <c r="F175" s="13" t="s">
        <v>98</v>
      </c>
      <c r="G175" s="10">
        <v>1</v>
      </c>
      <c r="H175" s="10">
        <v>5.5599999999999997E-2</v>
      </c>
      <c r="I175" s="10">
        <v>0.14810000000000001</v>
      </c>
      <c r="J175" s="10">
        <v>3.6999999999999998E-2</v>
      </c>
      <c r="K175" s="10">
        <v>3.6999999999999998E-2</v>
      </c>
      <c r="L175" s="10"/>
      <c r="M175" s="10"/>
      <c r="N175" s="10"/>
    </row>
    <row r="176" spans="1:14">
      <c r="A176" s="12" t="s">
        <v>159</v>
      </c>
      <c r="B176" s="7" t="s">
        <v>75</v>
      </c>
      <c r="C176" s="13" t="s">
        <v>64</v>
      </c>
      <c r="D176" s="7">
        <v>2012</v>
      </c>
      <c r="E176" s="13">
        <v>2012</v>
      </c>
      <c r="F176" s="13" t="s">
        <v>98</v>
      </c>
      <c r="G176" s="10">
        <v>0.97040000000000004</v>
      </c>
      <c r="H176" s="10">
        <v>2.2700000000000001E-2</v>
      </c>
      <c r="I176" s="10">
        <v>9.6299999999999997E-2</v>
      </c>
      <c r="J176" s="10">
        <v>0.17100000000000001</v>
      </c>
      <c r="K176" s="10">
        <v>0.184</v>
      </c>
      <c r="L176" s="10"/>
      <c r="M176" s="10"/>
      <c r="N176" s="10"/>
    </row>
    <row r="177" spans="1:14">
      <c r="A177" s="12" t="s">
        <v>160</v>
      </c>
      <c r="B177" s="7" t="s">
        <v>74</v>
      </c>
      <c r="C177" s="13" t="s">
        <v>64</v>
      </c>
      <c r="D177" s="7">
        <v>2012</v>
      </c>
      <c r="E177" s="13">
        <v>2012</v>
      </c>
      <c r="F177" s="13" t="s">
        <v>98</v>
      </c>
      <c r="G177" s="10">
        <v>0.95630000000000004</v>
      </c>
      <c r="H177" s="10">
        <v>2.98E-2</v>
      </c>
      <c r="I177" s="10">
        <v>0.13059999999999999</v>
      </c>
      <c r="J177" s="10">
        <v>1.2E-2</v>
      </c>
      <c r="K177" s="10">
        <v>5.0700000000000002E-2</v>
      </c>
      <c r="L177" s="10"/>
      <c r="M177" s="10"/>
      <c r="N177" s="10"/>
    </row>
    <row r="178" spans="1:14">
      <c r="A178" s="12" t="s">
        <v>161</v>
      </c>
      <c r="B178" s="7" t="s">
        <v>74</v>
      </c>
      <c r="C178" s="13" t="s">
        <v>64</v>
      </c>
      <c r="D178" s="7">
        <v>2012</v>
      </c>
      <c r="E178" s="13">
        <v>2012</v>
      </c>
      <c r="F178" s="13" t="s">
        <v>98</v>
      </c>
      <c r="G178" s="10">
        <v>0.69950000000000001</v>
      </c>
      <c r="H178" s="10">
        <v>7.9799999999999996E-2</v>
      </c>
      <c r="I178" s="10">
        <v>0.16450000000000001</v>
      </c>
      <c r="J178" s="10">
        <v>3.6200000000000003E-2</v>
      </c>
      <c r="K178" s="10">
        <v>7.1900000000000006E-2</v>
      </c>
      <c r="L178" s="10"/>
      <c r="M178" s="10"/>
      <c r="N178" s="10"/>
    </row>
    <row r="179" spans="1:14">
      <c r="A179" s="12" t="s">
        <v>162</v>
      </c>
      <c r="B179" s="7" t="s">
        <v>75</v>
      </c>
      <c r="C179" s="13" t="s">
        <v>64</v>
      </c>
      <c r="D179" s="7">
        <v>2012</v>
      </c>
      <c r="E179" s="13">
        <v>2012</v>
      </c>
      <c r="F179" s="13" t="s">
        <v>98</v>
      </c>
      <c r="G179" s="10">
        <v>0.96009999999999995</v>
      </c>
      <c r="H179" s="10">
        <v>2.1499999999999998E-2</v>
      </c>
      <c r="I179" s="10">
        <v>0.12759999999999999</v>
      </c>
      <c r="J179" s="10">
        <v>0.2303</v>
      </c>
      <c r="K179" s="10">
        <v>0.25369999999999998</v>
      </c>
      <c r="L179" s="10"/>
      <c r="M179" s="10"/>
      <c r="N179" s="10"/>
    </row>
    <row r="180" spans="1:14">
      <c r="A180" s="12" t="s">
        <v>163</v>
      </c>
      <c r="B180" s="7" t="s">
        <v>75</v>
      </c>
      <c r="C180" s="13" t="s">
        <v>64</v>
      </c>
      <c r="D180" s="7">
        <v>2012</v>
      </c>
      <c r="E180" s="13">
        <v>2012</v>
      </c>
      <c r="F180" s="13" t="s">
        <v>98</v>
      </c>
      <c r="G180" s="10">
        <v>0.94310000000000005</v>
      </c>
      <c r="H180" s="10">
        <v>3.4700000000000002E-2</v>
      </c>
      <c r="I180" s="10">
        <v>0.13120000000000001</v>
      </c>
      <c r="J180" s="10">
        <v>0.14860000000000001</v>
      </c>
      <c r="K180" s="10">
        <v>0.16239999999999999</v>
      </c>
      <c r="L180" s="10"/>
      <c r="M180" s="10"/>
      <c r="N180" s="10"/>
    </row>
    <row r="181" spans="1:14">
      <c r="A181" s="12" t="s">
        <v>164</v>
      </c>
      <c r="B181" s="7" t="s">
        <v>75</v>
      </c>
      <c r="C181" s="13" t="s">
        <v>64</v>
      </c>
      <c r="D181" s="7">
        <v>2012</v>
      </c>
      <c r="E181" s="13">
        <v>2012</v>
      </c>
      <c r="F181" s="13" t="s">
        <v>98</v>
      </c>
      <c r="G181" s="10">
        <v>0.99770000000000003</v>
      </c>
      <c r="H181" s="10">
        <v>5.8500000000000003E-2</v>
      </c>
      <c r="I181" s="10">
        <v>0.12609999999999999</v>
      </c>
      <c r="J181" s="10">
        <v>0.1749</v>
      </c>
      <c r="K181" s="10">
        <v>0.1875</v>
      </c>
      <c r="L181" s="10"/>
      <c r="M181" s="10"/>
      <c r="N181" s="10"/>
    </row>
    <row r="182" spans="1:14">
      <c r="A182" s="12" t="s">
        <v>165</v>
      </c>
      <c r="B182" s="7" t="s">
        <v>75</v>
      </c>
      <c r="C182" s="13" t="s">
        <v>64</v>
      </c>
      <c r="D182" s="7">
        <v>2012</v>
      </c>
      <c r="E182" s="13">
        <v>2012</v>
      </c>
      <c r="F182" s="13" t="s">
        <v>98</v>
      </c>
      <c r="G182" s="10">
        <v>0.92169999999999996</v>
      </c>
      <c r="H182" s="10">
        <v>3.56E-2</v>
      </c>
      <c r="I182" s="10">
        <v>0.12759999999999999</v>
      </c>
      <c r="J182" s="10">
        <v>0.27300000000000002</v>
      </c>
      <c r="K182" s="10">
        <v>0.30859999999999999</v>
      </c>
      <c r="L182" s="10"/>
      <c r="M182" s="10"/>
      <c r="N182" s="10"/>
    </row>
    <row r="183" spans="1:14">
      <c r="A183" s="12" t="s">
        <v>166</v>
      </c>
      <c r="B183" s="7" t="s">
        <v>74</v>
      </c>
      <c r="C183" s="13" t="s">
        <v>64</v>
      </c>
      <c r="D183" s="7">
        <v>2012</v>
      </c>
      <c r="E183" s="13">
        <v>2012</v>
      </c>
      <c r="F183" s="13" t="s">
        <v>98</v>
      </c>
      <c r="G183" s="10">
        <v>0.96989999999999998</v>
      </c>
      <c r="H183" s="10">
        <v>0.1646</v>
      </c>
      <c r="I183" s="10">
        <v>0.2873</v>
      </c>
      <c r="J183" s="10">
        <v>0.1041</v>
      </c>
      <c r="K183" s="10">
        <v>0.15260000000000001</v>
      </c>
      <c r="L183" s="10"/>
      <c r="M183" s="10"/>
      <c r="N183" s="10"/>
    </row>
    <row r="184" spans="1:14">
      <c r="A184" s="12" t="s">
        <v>167</v>
      </c>
      <c r="B184" s="7" t="s">
        <v>75</v>
      </c>
      <c r="C184" s="13" t="s">
        <v>64</v>
      </c>
      <c r="D184" s="7">
        <v>2012</v>
      </c>
      <c r="E184" s="13">
        <v>2012</v>
      </c>
      <c r="F184" s="13" t="s">
        <v>98</v>
      </c>
      <c r="G184" s="10">
        <v>0.94650000000000001</v>
      </c>
      <c r="H184" s="10">
        <v>0.04</v>
      </c>
      <c r="I184" s="10">
        <v>0.1578</v>
      </c>
      <c r="J184" s="10">
        <v>0.1686</v>
      </c>
      <c r="K184" s="10">
        <v>0.1903</v>
      </c>
      <c r="L184" s="10"/>
      <c r="M184" s="10"/>
      <c r="N184" s="10"/>
    </row>
    <row r="185" spans="1:14">
      <c r="A185" s="12" t="s">
        <v>168</v>
      </c>
      <c r="B185" s="7" t="s">
        <v>74</v>
      </c>
      <c r="C185" s="13" t="s">
        <v>64</v>
      </c>
      <c r="D185" s="7">
        <v>2012</v>
      </c>
      <c r="E185" s="13">
        <v>2012</v>
      </c>
      <c r="F185" s="13" t="s">
        <v>98</v>
      </c>
      <c r="G185" s="10">
        <v>0.96440000000000003</v>
      </c>
      <c r="H185" s="10">
        <v>9.2499999999999999E-2</v>
      </c>
      <c r="I185" s="10">
        <v>0.21529999999999999</v>
      </c>
      <c r="J185" s="10">
        <v>5.6899999999999999E-2</v>
      </c>
      <c r="K185" s="10">
        <v>0.10059999999999999</v>
      </c>
      <c r="L185" s="10"/>
      <c r="M185" s="10"/>
      <c r="N185" s="10"/>
    </row>
    <row r="186" spans="1:14">
      <c r="A186" s="12" t="s">
        <v>169</v>
      </c>
      <c r="B186" s="7" t="s">
        <v>74</v>
      </c>
      <c r="C186" s="13" t="s">
        <v>64</v>
      </c>
      <c r="D186" s="7">
        <v>2012</v>
      </c>
      <c r="E186" s="13">
        <v>2012</v>
      </c>
      <c r="F186" s="13" t="s">
        <v>98</v>
      </c>
      <c r="G186" s="10">
        <v>0.91720000000000002</v>
      </c>
      <c r="H186" s="10">
        <v>9.9599999999999994E-2</v>
      </c>
      <c r="I186" s="10">
        <v>0.1835</v>
      </c>
      <c r="J186" s="10">
        <v>4.5199999999999997E-2</v>
      </c>
      <c r="K186" s="10">
        <v>8.0500000000000002E-2</v>
      </c>
      <c r="L186" s="10"/>
      <c r="M186" s="10"/>
      <c r="N186" s="10"/>
    </row>
    <row r="187" spans="1:14">
      <c r="A187" s="12" t="s">
        <v>170</v>
      </c>
      <c r="B187" s="7" t="s">
        <v>75</v>
      </c>
      <c r="C187" s="13" t="s">
        <v>64</v>
      </c>
      <c r="D187" s="7">
        <v>2012</v>
      </c>
      <c r="E187" s="13">
        <v>2012</v>
      </c>
      <c r="F187" s="13" t="s">
        <v>98</v>
      </c>
      <c r="G187" s="10">
        <v>0.98419999999999996</v>
      </c>
      <c r="H187" s="10">
        <v>2.8299999999999999E-2</v>
      </c>
      <c r="I187" s="10">
        <v>0.1187</v>
      </c>
      <c r="J187" s="10">
        <v>0.16669999999999999</v>
      </c>
      <c r="K187" s="10">
        <v>0.1852</v>
      </c>
      <c r="L187" s="10"/>
      <c r="M187" s="10"/>
      <c r="N187" s="10"/>
    </row>
    <row r="188" spans="1:14">
      <c r="A188" s="48" t="s">
        <v>171</v>
      </c>
      <c r="B188" s="7" t="s">
        <v>66</v>
      </c>
      <c r="C188" s="7" t="s">
        <v>65</v>
      </c>
      <c r="D188" s="7">
        <v>2012</v>
      </c>
      <c r="E188" s="13">
        <v>2013</v>
      </c>
      <c r="F188" s="13" t="s">
        <v>98</v>
      </c>
      <c r="G188" s="10">
        <v>0.93930000000000002</v>
      </c>
      <c r="H188" s="10">
        <v>8.8800000000000004E-2</v>
      </c>
      <c r="I188" s="10">
        <v>0.18310000000000001</v>
      </c>
      <c r="J188" s="10">
        <v>9.1200000000000003E-2</v>
      </c>
      <c r="K188" s="10">
        <v>0.11550000000000001</v>
      </c>
      <c r="L188" s="10"/>
      <c r="M188" s="10"/>
      <c r="N188" s="10"/>
    </row>
    <row r="189" spans="1:14">
      <c r="A189" s="48" t="s">
        <v>172</v>
      </c>
      <c r="B189" s="7" t="s">
        <v>74</v>
      </c>
      <c r="C189" s="13" t="s">
        <v>65</v>
      </c>
      <c r="D189" s="7">
        <v>2012</v>
      </c>
      <c r="E189" s="13">
        <v>2013</v>
      </c>
      <c r="F189" s="13" t="s">
        <v>98</v>
      </c>
      <c r="G189" s="10">
        <v>0.85460000000000003</v>
      </c>
      <c r="H189" s="10">
        <v>8.4599999999999995E-2</v>
      </c>
      <c r="I189" s="10">
        <v>0.18340000000000001</v>
      </c>
      <c r="J189" s="10">
        <v>4.5100000000000001E-2</v>
      </c>
      <c r="K189" s="10">
        <v>9.4200000000000006E-2</v>
      </c>
      <c r="L189" s="10"/>
      <c r="M189" s="10"/>
      <c r="N189" s="10"/>
    </row>
    <row r="190" spans="1:14">
      <c r="A190" s="48" t="s">
        <v>173</v>
      </c>
      <c r="B190" s="7" t="s">
        <v>75</v>
      </c>
      <c r="C190" s="13" t="s">
        <v>65</v>
      </c>
      <c r="D190" s="7">
        <v>2012</v>
      </c>
      <c r="E190" s="13">
        <v>2013</v>
      </c>
      <c r="F190" s="13" t="s">
        <v>98</v>
      </c>
      <c r="G190" s="10">
        <v>0.9375</v>
      </c>
      <c r="H190" s="10">
        <v>0</v>
      </c>
      <c r="I190" s="10">
        <v>8.6999999999999994E-2</v>
      </c>
      <c r="J190" s="10">
        <v>8.6999999999999994E-2</v>
      </c>
      <c r="K190" s="10">
        <v>8.6999999999999994E-2</v>
      </c>
      <c r="L190" s="10"/>
      <c r="M190" s="10"/>
      <c r="N190" s="10"/>
    </row>
    <row r="191" spans="1:14">
      <c r="A191" s="48" t="s">
        <v>174</v>
      </c>
      <c r="B191" s="7" t="s">
        <v>75</v>
      </c>
      <c r="C191" s="13" t="s">
        <v>65</v>
      </c>
      <c r="D191" s="7">
        <v>2012</v>
      </c>
      <c r="E191" s="13">
        <v>2013</v>
      </c>
      <c r="F191" s="13" t="s">
        <v>98</v>
      </c>
      <c r="G191" s="10">
        <v>0.93630000000000002</v>
      </c>
      <c r="H191" s="10">
        <v>2.8500000000000001E-2</v>
      </c>
      <c r="I191" s="10">
        <v>0.1404</v>
      </c>
      <c r="J191" s="10">
        <v>0.19919999999999999</v>
      </c>
      <c r="K191" s="10">
        <v>0.22770000000000001</v>
      </c>
      <c r="L191" s="10"/>
      <c r="M191" s="10"/>
      <c r="N191" s="10"/>
    </row>
    <row r="192" spans="1:14">
      <c r="A192" s="48" t="s">
        <v>175</v>
      </c>
      <c r="B192" s="7" t="s">
        <v>75</v>
      </c>
      <c r="C192" s="13" t="s">
        <v>65</v>
      </c>
      <c r="D192" s="7">
        <v>2012</v>
      </c>
      <c r="E192" s="13">
        <v>2013</v>
      </c>
      <c r="F192" s="13" t="s">
        <v>98</v>
      </c>
      <c r="G192" s="10">
        <v>0.95550000000000002</v>
      </c>
      <c r="H192" s="10">
        <v>3.78E-2</v>
      </c>
      <c r="I192" s="10">
        <v>0.1323</v>
      </c>
      <c r="J192" s="10">
        <v>0.2782</v>
      </c>
      <c r="K192" s="10">
        <v>0.29849999999999999</v>
      </c>
      <c r="L192" s="10"/>
      <c r="M192" s="10"/>
      <c r="N192" s="10"/>
    </row>
    <row r="193" spans="1:14">
      <c r="A193" s="48" t="s">
        <v>176</v>
      </c>
      <c r="B193" s="7" t="s">
        <v>75</v>
      </c>
      <c r="C193" s="13" t="s">
        <v>65</v>
      </c>
      <c r="D193" s="7">
        <v>2012</v>
      </c>
      <c r="E193" s="13">
        <v>2013</v>
      </c>
      <c r="F193" s="13" t="s">
        <v>98</v>
      </c>
      <c r="G193" s="10">
        <v>0.98839999999999995</v>
      </c>
      <c r="H193" s="10">
        <v>3.3300000000000003E-2</v>
      </c>
      <c r="I193" s="10">
        <v>0.1409</v>
      </c>
      <c r="J193" s="10">
        <v>0.20610000000000001</v>
      </c>
      <c r="K193" s="10">
        <v>0.23480000000000001</v>
      </c>
      <c r="L193" s="10"/>
      <c r="M193" s="10"/>
      <c r="N193" s="10"/>
    </row>
    <row r="194" spans="1:14">
      <c r="A194" s="48" t="s">
        <v>177</v>
      </c>
      <c r="B194" s="7" t="s">
        <v>75</v>
      </c>
      <c r="C194" s="13" t="s">
        <v>65</v>
      </c>
      <c r="D194" s="7">
        <v>2012</v>
      </c>
      <c r="E194" s="13">
        <v>2013</v>
      </c>
      <c r="F194" s="13" t="s">
        <v>98</v>
      </c>
      <c r="G194" s="10">
        <v>1</v>
      </c>
      <c r="H194" s="10">
        <v>4.0599999999999997E-2</v>
      </c>
      <c r="I194" s="10">
        <v>0.1313</v>
      </c>
      <c r="J194" s="10">
        <v>0.1031</v>
      </c>
      <c r="K194" s="10">
        <v>0.1125</v>
      </c>
      <c r="L194" s="10"/>
      <c r="M194" s="10"/>
      <c r="N194" s="10"/>
    </row>
    <row r="195" spans="1:14">
      <c r="A195" s="48" t="s">
        <v>178</v>
      </c>
      <c r="B195" s="7" t="s">
        <v>74</v>
      </c>
      <c r="C195" s="13" t="s">
        <v>65</v>
      </c>
      <c r="D195" s="7">
        <v>2012</v>
      </c>
      <c r="E195" s="13">
        <v>2013</v>
      </c>
      <c r="F195" s="13" t="s">
        <v>98</v>
      </c>
      <c r="G195" s="10">
        <v>0.87480000000000002</v>
      </c>
      <c r="H195" s="10">
        <v>0.10440000000000001</v>
      </c>
      <c r="I195" s="10">
        <v>0.18010000000000001</v>
      </c>
      <c r="J195" s="10">
        <v>4.7399999999999998E-2</v>
      </c>
      <c r="K195" s="10">
        <v>0.09</v>
      </c>
      <c r="L195" s="10"/>
      <c r="M195" s="10"/>
      <c r="N195" s="10"/>
    </row>
    <row r="196" spans="1:14">
      <c r="A196" s="48" t="s">
        <v>179</v>
      </c>
      <c r="B196" s="7" t="s">
        <v>75</v>
      </c>
      <c r="C196" s="13" t="s">
        <v>65</v>
      </c>
      <c r="D196" s="7">
        <v>2012</v>
      </c>
      <c r="E196" s="13">
        <v>2013</v>
      </c>
      <c r="F196" s="13" t="s">
        <v>98</v>
      </c>
      <c r="G196" s="10">
        <v>0.97799999999999998</v>
      </c>
      <c r="H196" s="10">
        <v>7.7499999999999999E-2</v>
      </c>
      <c r="I196" s="10">
        <v>0.23669999999999999</v>
      </c>
      <c r="J196" s="10">
        <v>0.24959999999999999</v>
      </c>
      <c r="K196" s="10">
        <v>0.28120000000000001</v>
      </c>
      <c r="L196" s="10"/>
      <c r="M196" s="10"/>
      <c r="N196" s="10"/>
    </row>
    <row r="197" spans="1:14">
      <c r="A197" s="48" t="s">
        <v>180</v>
      </c>
      <c r="B197" s="7" t="s">
        <v>75</v>
      </c>
      <c r="C197" s="13" t="s">
        <v>65</v>
      </c>
      <c r="D197" s="7">
        <v>2012</v>
      </c>
      <c r="E197" s="13">
        <v>2013</v>
      </c>
      <c r="F197" s="13" t="s">
        <v>98</v>
      </c>
      <c r="G197" s="10">
        <v>0.97250000000000003</v>
      </c>
      <c r="H197" s="10">
        <v>3.7499999999999999E-2</v>
      </c>
      <c r="I197" s="10">
        <v>0.12720000000000001</v>
      </c>
      <c r="J197" s="10">
        <v>0.17369999999999999</v>
      </c>
      <c r="K197" s="10">
        <v>0.1961</v>
      </c>
      <c r="L197" s="10"/>
      <c r="M197" s="10"/>
      <c r="N197" s="10"/>
    </row>
    <row r="198" spans="1:14">
      <c r="A198" s="12" t="s">
        <v>122</v>
      </c>
      <c r="B198" s="7" t="s">
        <v>74</v>
      </c>
      <c r="C198" s="13" t="s">
        <v>65</v>
      </c>
      <c r="D198" s="7">
        <v>2012</v>
      </c>
      <c r="E198" s="13">
        <v>2013</v>
      </c>
      <c r="F198" s="13" t="s">
        <v>98</v>
      </c>
      <c r="G198" s="10">
        <v>0.97040000000000004</v>
      </c>
      <c r="H198" s="10">
        <v>0.16</v>
      </c>
      <c r="I198" s="10">
        <v>0.29720000000000002</v>
      </c>
      <c r="J198" s="10">
        <v>7.1800000000000003E-2</v>
      </c>
      <c r="K198" s="10">
        <v>0.1139</v>
      </c>
      <c r="L198" s="10"/>
      <c r="M198" s="10"/>
      <c r="N198" s="10"/>
    </row>
    <row r="199" spans="1:14">
      <c r="A199" s="12" t="s">
        <v>123</v>
      </c>
      <c r="B199" s="7" t="s">
        <v>75</v>
      </c>
      <c r="C199" s="13" t="s">
        <v>65</v>
      </c>
      <c r="D199" s="7">
        <v>2012</v>
      </c>
      <c r="E199" s="13">
        <v>2013</v>
      </c>
      <c r="F199" s="13" t="s">
        <v>98</v>
      </c>
      <c r="G199" s="10">
        <v>0.9919</v>
      </c>
      <c r="H199" s="10">
        <v>5.2499999999999998E-2</v>
      </c>
      <c r="I199" s="10">
        <v>0.16769999999999999</v>
      </c>
      <c r="J199" s="10">
        <v>0.18990000000000001</v>
      </c>
      <c r="K199" s="10">
        <v>0.21010000000000001</v>
      </c>
      <c r="L199" s="10"/>
      <c r="M199" s="10"/>
      <c r="N199" s="10"/>
    </row>
    <row r="200" spans="1:14">
      <c r="A200" s="12" t="s">
        <v>124</v>
      </c>
      <c r="B200" s="7" t="s">
        <v>75</v>
      </c>
      <c r="C200" s="13" t="s">
        <v>65</v>
      </c>
      <c r="D200" s="7">
        <v>2012</v>
      </c>
      <c r="E200" s="13">
        <v>2013</v>
      </c>
      <c r="F200" s="13" t="s">
        <v>98</v>
      </c>
      <c r="G200" s="10">
        <v>0.89670000000000005</v>
      </c>
      <c r="H200" s="10">
        <v>4.7E-2</v>
      </c>
      <c r="I200" s="10">
        <v>0.1363</v>
      </c>
      <c r="J200" s="10">
        <v>0.2379</v>
      </c>
      <c r="K200" s="10">
        <v>0.2697</v>
      </c>
      <c r="L200" s="10"/>
      <c r="M200" s="10"/>
      <c r="N200" s="10"/>
    </row>
    <row r="201" spans="1:14">
      <c r="A201" s="12" t="s">
        <v>125</v>
      </c>
      <c r="B201" s="7" t="s">
        <v>75</v>
      </c>
      <c r="C201" s="13" t="s">
        <v>65</v>
      </c>
      <c r="D201" s="7">
        <v>2012</v>
      </c>
      <c r="E201" s="13">
        <v>2013</v>
      </c>
      <c r="F201" s="13" t="s">
        <v>98</v>
      </c>
      <c r="G201" s="10">
        <v>0.98850000000000005</v>
      </c>
      <c r="H201" s="10">
        <v>6.2E-2</v>
      </c>
      <c r="I201" s="10">
        <v>0.14860000000000001</v>
      </c>
      <c r="J201" s="10">
        <v>0.16470000000000001</v>
      </c>
      <c r="K201" s="10">
        <v>0.18179999999999999</v>
      </c>
      <c r="L201" s="10"/>
      <c r="M201" s="10"/>
      <c r="N201" s="10"/>
    </row>
    <row r="202" spans="1:14">
      <c r="A202" s="12" t="s">
        <v>126</v>
      </c>
      <c r="B202" s="7" t="s">
        <v>75</v>
      </c>
      <c r="C202" s="13" t="s">
        <v>65</v>
      </c>
      <c r="D202" s="7">
        <v>2012</v>
      </c>
      <c r="E202" s="13">
        <v>2013</v>
      </c>
      <c r="F202" s="13" t="s">
        <v>98</v>
      </c>
      <c r="G202" s="10">
        <v>0.99029999999999996</v>
      </c>
      <c r="H202" s="10">
        <v>5.6099999999999997E-2</v>
      </c>
      <c r="I202" s="10">
        <v>0.15840000000000001</v>
      </c>
      <c r="J202" s="10">
        <v>0.2079</v>
      </c>
      <c r="K202" s="10">
        <v>0.22109999999999999</v>
      </c>
      <c r="L202" s="10"/>
      <c r="M202" s="10"/>
      <c r="N202" s="10"/>
    </row>
    <row r="203" spans="1:14">
      <c r="A203" s="12" t="s">
        <v>127</v>
      </c>
      <c r="B203" s="7" t="s">
        <v>75</v>
      </c>
      <c r="C203" s="13" t="s">
        <v>65</v>
      </c>
      <c r="D203" s="7">
        <v>2012</v>
      </c>
      <c r="E203" s="13">
        <v>2013</v>
      </c>
      <c r="F203" s="13" t="s">
        <v>98</v>
      </c>
      <c r="G203" s="10">
        <v>0.96330000000000005</v>
      </c>
      <c r="H203" s="10">
        <v>6.25E-2</v>
      </c>
      <c r="I203" s="10">
        <v>0.1787</v>
      </c>
      <c r="J203" s="10">
        <v>0.17319999999999999</v>
      </c>
      <c r="K203" s="10">
        <v>0.20119999999999999</v>
      </c>
      <c r="L203" s="10"/>
      <c r="M203" s="10"/>
      <c r="N203" s="10"/>
    </row>
    <row r="204" spans="1:14">
      <c r="A204" s="12" t="s">
        <v>128</v>
      </c>
      <c r="B204" s="7" t="s">
        <v>75</v>
      </c>
      <c r="C204" s="13" t="s">
        <v>65</v>
      </c>
      <c r="D204" s="7">
        <v>2012</v>
      </c>
      <c r="E204" s="13">
        <v>2013</v>
      </c>
      <c r="F204" s="13" t="s">
        <v>98</v>
      </c>
      <c r="G204" s="10">
        <v>0.90759999999999996</v>
      </c>
      <c r="H204" s="10">
        <v>5.5399999999999998E-2</v>
      </c>
      <c r="I204" s="10">
        <v>0.19159999999999999</v>
      </c>
      <c r="J204" s="10">
        <v>0.1681</v>
      </c>
      <c r="K204" s="10">
        <v>0.18870000000000001</v>
      </c>
      <c r="L204" s="10"/>
      <c r="M204" s="10"/>
      <c r="N204" s="10"/>
    </row>
    <row r="205" spans="1:14">
      <c r="A205" s="12" t="s">
        <v>129</v>
      </c>
      <c r="B205" s="7" t="s">
        <v>75</v>
      </c>
      <c r="C205" s="13" t="s">
        <v>65</v>
      </c>
      <c r="D205" s="7">
        <v>2012</v>
      </c>
      <c r="E205" s="13">
        <v>2013</v>
      </c>
      <c r="F205" s="13" t="s">
        <v>98</v>
      </c>
      <c r="G205" s="10">
        <v>0.9546</v>
      </c>
      <c r="H205" s="10">
        <v>1.9E-2</v>
      </c>
      <c r="I205" s="10">
        <v>9.7100000000000006E-2</v>
      </c>
      <c r="J205" s="10">
        <v>0.27660000000000001</v>
      </c>
      <c r="K205" s="10">
        <v>0.29849999999999999</v>
      </c>
      <c r="L205" s="10"/>
      <c r="M205" s="10"/>
      <c r="N205" s="10"/>
    </row>
    <row r="206" spans="1:14">
      <c r="A206" s="12" t="s">
        <v>130</v>
      </c>
      <c r="B206" s="7" t="s">
        <v>75</v>
      </c>
      <c r="C206" s="13" t="s">
        <v>65</v>
      </c>
      <c r="D206" s="7">
        <v>2012</v>
      </c>
      <c r="E206" s="13">
        <v>2013</v>
      </c>
      <c r="F206" s="13" t="s">
        <v>98</v>
      </c>
      <c r="G206" s="10">
        <v>0.90139999999999998</v>
      </c>
      <c r="H206" s="10">
        <v>9.8699999999999996E-2</v>
      </c>
      <c r="I206" s="10">
        <v>0.2122</v>
      </c>
      <c r="J206" s="10">
        <v>0.17230000000000001</v>
      </c>
      <c r="K206" s="10">
        <v>0.187</v>
      </c>
      <c r="L206" s="10"/>
      <c r="M206" s="10"/>
      <c r="N206" s="10"/>
    </row>
    <row r="207" spans="1:14">
      <c r="A207" s="12" t="s">
        <v>131</v>
      </c>
      <c r="B207" s="7" t="s">
        <v>76</v>
      </c>
      <c r="C207" s="13" t="s">
        <v>65</v>
      </c>
      <c r="D207" s="7">
        <v>2012</v>
      </c>
      <c r="E207" s="13">
        <v>2013</v>
      </c>
      <c r="F207" s="13" t="s">
        <v>98</v>
      </c>
      <c r="G207" s="10">
        <v>0.94940000000000002</v>
      </c>
      <c r="H207" s="10">
        <v>0.1074</v>
      </c>
      <c r="I207" s="10">
        <v>0.18229999999999999</v>
      </c>
      <c r="J207" s="10">
        <v>1E-4</v>
      </c>
      <c r="K207" s="10">
        <v>3.5999999999999999E-3</v>
      </c>
      <c r="L207" s="10"/>
      <c r="M207" s="10"/>
      <c r="N207" s="10"/>
    </row>
    <row r="208" spans="1:14">
      <c r="A208" s="12" t="s">
        <v>132</v>
      </c>
      <c r="B208" s="7" t="s">
        <v>75</v>
      </c>
      <c r="C208" s="13" t="s">
        <v>65</v>
      </c>
      <c r="D208" s="7">
        <v>2012</v>
      </c>
      <c r="E208" s="13">
        <v>2013</v>
      </c>
      <c r="F208" s="13" t="s">
        <v>98</v>
      </c>
      <c r="G208" s="10">
        <v>0.9849</v>
      </c>
      <c r="H208" s="10">
        <v>5.4300000000000001E-2</v>
      </c>
      <c r="I208" s="10">
        <v>0.19189999999999999</v>
      </c>
      <c r="J208" s="10">
        <v>0.20630000000000001</v>
      </c>
      <c r="K208" s="10">
        <v>0.23719999999999999</v>
      </c>
      <c r="L208" s="10"/>
      <c r="M208" s="10"/>
      <c r="N208" s="10"/>
    </row>
    <row r="209" spans="1:14">
      <c r="A209" s="12" t="s">
        <v>133</v>
      </c>
      <c r="B209" s="7" t="s">
        <v>75</v>
      </c>
      <c r="C209" s="13" t="s">
        <v>65</v>
      </c>
      <c r="D209" s="7">
        <v>2012</v>
      </c>
      <c r="E209" s="13">
        <v>2013</v>
      </c>
      <c r="F209" s="13" t="s">
        <v>98</v>
      </c>
      <c r="G209" s="10">
        <v>0.94610000000000005</v>
      </c>
      <c r="H209" s="10">
        <v>4.1000000000000002E-2</v>
      </c>
      <c r="I209" s="10">
        <v>0.1153</v>
      </c>
      <c r="J209" s="10">
        <v>0.17460000000000001</v>
      </c>
      <c r="K209" s="10">
        <v>0.19020000000000001</v>
      </c>
      <c r="L209" s="10"/>
      <c r="M209" s="10"/>
      <c r="N209" s="10"/>
    </row>
    <row r="210" spans="1:14">
      <c r="A210" s="12" t="s">
        <v>134</v>
      </c>
      <c r="B210" s="7" t="s">
        <v>75</v>
      </c>
      <c r="C210" s="13" t="s">
        <v>65</v>
      </c>
      <c r="D210" s="7">
        <v>2012</v>
      </c>
      <c r="E210" s="13">
        <v>2013</v>
      </c>
      <c r="F210" s="13" t="s">
        <v>98</v>
      </c>
      <c r="G210" s="10">
        <v>0.96340000000000003</v>
      </c>
      <c r="H210" s="10">
        <v>4.7100000000000003E-2</v>
      </c>
      <c r="I210" s="10">
        <v>0.14510000000000001</v>
      </c>
      <c r="J210" s="10">
        <v>0.1804</v>
      </c>
      <c r="K210" s="10">
        <v>0.1961</v>
      </c>
      <c r="L210" s="10"/>
      <c r="M210" s="10"/>
      <c r="N210" s="10"/>
    </row>
    <row r="211" spans="1:14">
      <c r="A211" s="12" t="s">
        <v>135</v>
      </c>
      <c r="B211" s="7" t="s">
        <v>75</v>
      </c>
      <c r="C211" s="13" t="s">
        <v>65</v>
      </c>
      <c r="D211" s="7">
        <v>2012</v>
      </c>
      <c r="E211" s="13">
        <v>2013</v>
      </c>
      <c r="F211" s="13" t="s">
        <v>98</v>
      </c>
      <c r="G211" s="10">
        <v>0.99060000000000004</v>
      </c>
      <c r="H211" s="10">
        <v>6.6500000000000004E-2</v>
      </c>
      <c r="I211" s="10">
        <v>0.1898</v>
      </c>
      <c r="J211" s="10">
        <v>0.26069999999999999</v>
      </c>
      <c r="K211" s="10">
        <v>0.30669999999999997</v>
      </c>
      <c r="L211" s="10"/>
      <c r="M211" s="10"/>
      <c r="N211" s="10"/>
    </row>
    <row r="212" spans="1:14">
      <c r="A212" s="12" t="s">
        <v>136</v>
      </c>
      <c r="B212" s="7" t="s">
        <v>75</v>
      </c>
      <c r="C212" s="13" t="s">
        <v>65</v>
      </c>
      <c r="D212" s="7">
        <v>2012</v>
      </c>
      <c r="E212" s="13">
        <v>2013</v>
      </c>
      <c r="F212" s="13" t="s">
        <v>98</v>
      </c>
      <c r="G212" s="10">
        <v>0.98599999999999999</v>
      </c>
      <c r="H212" s="10">
        <v>6.1699999999999998E-2</v>
      </c>
      <c r="I212" s="10">
        <v>0.1958</v>
      </c>
      <c r="J212" s="10">
        <v>0.26750000000000002</v>
      </c>
      <c r="K212" s="10">
        <v>0.29160000000000003</v>
      </c>
      <c r="L212" s="10"/>
      <c r="M212" s="10"/>
      <c r="N212" s="10"/>
    </row>
    <row r="213" spans="1:14">
      <c r="A213" s="12" t="s">
        <v>137</v>
      </c>
      <c r="B213" s="7" t="s">
        <v>75</v>
      </c>
      <c r="C213" s="13" t="s">
        <v>65</v>
      </c>
      <c r="D213" s="7">
        <v>2012</v>
      </c>
      <c r="E213" s="13">
        <v>2013</v>
      </c>
      <c r="F213" s="13" t="s">
        <v>98</v>
      </c>
      <c r="G213" s="10">
        <v>1</v>
      </c>
      <c r="H213" s="10">
        <v>8.1799999999999998E-2</v>
      </c>
      <c r="I213" s="10">
        <v>0.19500000000000001</v>
      </c>
      <c r="J213" s="10">
        <v>0.23269999999999999</v>
      </c>
      <c r="K213" s="10">
        <v>0.26419999999999999</v>
      </c>
      <c r="L213" s="10"/>
      <c r="M213" s="10"/>
      <c r="N213" s="10"/>
    </row>
    <row r="214" spans="1:14">
      <c r="A214" s="12" t="s">
        <v>138</v>
      </c>
      <c r="B214" s="7" t="s">
        <v>75</v>
      </c>
      <c r="C214" s="13" t="s">
        <v>65</v>
      </c>
      <c r="D214" s="7">
        <v>2012</v>
      </c>
      <c r="E214" s="13">
        <v>2013</v>
      </c>
      <c r="F214" s="13" t="s">
        <v>98</v>
      </c>
      <c r="G214" s="10">
        <v>0.94499999999999995</v>
      </c>
      <c r="H214" s="10">
        <v>1.9199999999999998E-2</v>
      </c>
      <c r="I214" s="10">
        <v>0.18459999999999999</v>
      </c>
      <c r="J214" s="10">
        <v>9.2299999999999993E-2</v>
      </c>
      <c r="K214" s="10">
        <v>9.6199999999999994E-2</v>
      </c>
      <c r="L214" s="10"/>
      <c r="M214" s="10"/>
      <c r="N214" s="10"/>
    </row>
    <row r="215" spans="1:14">
      <c r="A215" s="12" t="s">
        <v>139</v>
      </c>
      <c r="B215" s="7" t="s">
        <v>75</v>
      </c>
      <c r="C215" s="13" t="s">
        <v>65</v>
      </c>
      <c r="D215" s="7">
        <v>2012</v>
      </c>
      <c r="E215" s="13">
        <v>2013</v>
      </c>
      <c r="F215" s="13" t="s">
        <v>98</v>
      </c>
      <c r="G215" s="10">
        <v>0.99260000000000004</v>
      </c>
      <c r="H215" s="10">
        <v>3.78E-2</v>
      </c>
      <c r="I215" s="10">
        <v>0.1368</v>
      </c>
      <c r="J215" s="10">
        <v>0.1095</v>
      </c>
      <c r="K215" s="10">
        <v>0.11990000000000001</v>
      </c>
      <c r="L215" s="10"/>
      <c r="M215" s="10"/>
      <c r="N215" s="10"/>
    </row>
    <row r="216" spans="1:14">
      <c r="A216" s="12" t="s">
        <v>140</v>
      </c>
      <c r="B216" s="7" t="s">
        <v>75</v>
      </c>
      <c r="C216" s="13" t="s">
        <v>65</v>
      </c>
      <c r="D216" s="7">
        <v>2012</v>
      </c>
      <c r="E216" s="13">
        <v>2013</v>
      </c>
      <c r="F216" s="13" t="s">
        <v>98</v>
      </c>
      <c r="G216" s="10">
        <v>0.96230000000000004</v>
      </c>
      <c r="H216" s="10">
        <v>3.6900000000000002E-2</v>
      </c>
      <c r="I216" s="10">
        <v>0.10299999999999999</v>
      </c>
      <c r="J216" s="10">
        <v>0.26669999999999999</v>
      </c>
      <c r="K216" s="10">
        <v>0.3221</v>
      </c>
      <c r="L216" s="10"/>
      <c r="M216" s="10"/>
      <c r="N216" s="10"/>
    </row>
    <row r="217" spans="1:14">
      <c r="A217" s="12" t="s">
        <v>141</v>
      </c>
      <c r="B217" s="7" t="s">
        <v>75</v>
      </c>
      <c r="C217" s="13" t="s">
        <v>65</v>
      </c>
      <c r="D217" s="7">
        <v>2012</v>
      </c>
      <c r="E217" s="13">
        <v>2013</v>
      </c>
      <c r="F217" s="13" t="s">
        <v>98</v>
      </c>
      <c r="G217" s="10">
        <v>0.96919999999999995</v>
      </c>
      <c r="H217" s="10">
        <v>3.2899999999999999E-2</v>
      </c>
      <c r="I217" s="10">
        <v>0.12920000000000001</v>
      </c>
      <c r="J217" s="10">
        <v>0.1613</v>
      </c>
      <c r="K217" s="10">
        <v>0.18579999999999999</v>
      </c>
      <c r="L217" s="10"/>
      <c r="M217" s="10"/>
      <c r="N217" s="10"/>
    </row>
    <row r="218" spans="1:14">
      <c r="A218" s="12" t="s">
        <v>142</v>
      </c>
      <c r="B218" s="7" t="s">
        <v>74</v>
      </c>
      <c r="C218" s="13" t="s">
        <v>65</v>
      </c>
      <c r="D218" s="7">
        <v>2012</v>
      </c>
      <c r="E218" s="13">
        <v>2013</v>
      </c>
      <c r="F218" s="13" t="s">
        <v>98</v>
      </c>
      <c r="G218" s="10">
        <v>0.99350000000000005</v>
      </c>
      <c r="H218" s="10">
        <v>8.5500000000000007E-2</v>
      </c>
      <c r="I218" s="10">
        <v>0.1714</v>
      </c>
      <c r="J218" s="10">
        <v>5.0700000000000002E-2</v>
      </c>
      <c r="K218" s="10">
        <v>8.09E-2</v>
      </c>
      <c r="L218" s="10"/>
      <c r="M218" s="10"/>
      <c r="N218" s="10"/>
    </row>
    <row r="219" spans="1:14">
      <c r="A219" s="12" t="s">
        <v>143</v>
      </c>
      <c r="B219" s="7" t="s">
        <v>74</v>
      </c>
      <c r="C219" s="13" t="s">
        <v>65</v>
      </c>
      <c r="D219" s="7">
        <v>2012</v>
      </c>
      <c r="E219" s="13">
        <v>2013</v>
      </c>
      <c r="F219" s="13" t="s">
        <v>98</v>
      </c>
      <c r="G219" s="10">
        <v>0.94820000000000004</v>
      </c>
      <c r="H219" s="10">
        <v>8.72E-2</v>
      </c>
      <c r="I219" s="10">
        <v>0.17469999999999999</v>
      </c>
      <c r="J219" s="10">
        <v>3.9100000000000003E-2</v>
      </c>
      <c r="K219" s="10">
        <v>6.5699999999999995E-2</v>
      </c>
      <c r="L219" s="10"/>
      <c r="M219" s="10"/>
      <c r="N219" s="10"/>
    </row>
    <row r="220" spans="1:14">
      <c r="A220" s="12" t="s">
        <v>144</v>
      </c>
      <c r="B220" s="7" t="s">
        <v>75</v>
      </c>
      <c r="C220" s="13" t="s">
        <v>65</v>
      </c>
      <c r="D220" s="7">
        <v>2012</v>
      </c>
      <c r="E220" s="13">
        <v>2013</v>
      </c>
      <c r="F220" s="13" t="s">
        <v>98</v>
      </c>
      <c r="G220" s="10">
        <v>0.95409999999999995</v>
      </c>
      <c r="H220" s="10">
        <v>3.0099999999999998E-2</v>
      </c>
      <c r="I220" s="10">
        <v>9.3399999999999997E-2</v>
      </c>
      <c r="J220" s="10">
        <v>0.16869999999999999</v>
      </c>
      <c r="K220" s="10">
        <v>0.17469999999999999</v>
      </c>
      <c r="L220" s="10"/>
      <c r="M220" s="10"/>
      <c r="N220" s="10"/>
    </row>
    <row r="221" spans="1:14">
      <c r="A221" s="12" t="s">
        <v>145</v>
      </c>
      <c r="B221" s="7" t="s">
        <v>75</v>
      </c>
      <c r="C221" s="13" t="s">
        <v>65</v>
      </c>
      <c r="D221" s="7">
        <v>2012</v>
      </c>
      <c r="E221" s="13">
        <v>2013</v>
      </c>
      <c r="F221" s="13" t="s">
        <v>98</v>
      </c>
      <c r="G221" s="10">
        <v>0.94159999999999999</v>
      </c>
      <c r="H221" s="10">
        <v>3.27E-2</v>
      </c>
      <c r="I221" s="10">
        <v>0.123</v>
      </c>
      <c r="J221" s="10">
        <v>0.18590000000000001</v>
      </c>
      <c r="K221" s="10">
        <v>0.2034</v>
      </c>
      <c r="L221" s="10"/>
      <c r="M221" s="10"/>
      <c r="N221" s="10"/>
    </row>
    <row r="222" spans="1:14">
      <c r="A222" s="12" t="s">
        <v>146</v>
      </c>
      <c r="B222" s="7" t="s">
        <v>74</v>
      </c>
      <c r="C222" s="13" t="s">
        <v>65</v>
      </c>
      <c r="D222" s="7">
        <v>2012</v>
      </c>
      <c r="E222" s="13">
        <v>2013</v>
      </c>
      <c r="F222" s="13" t="s">
        <v>98</v>
      </c>
      <c r="G222" s="10">
        <v>0.97350000000000003</v>
      </c>
      <c r="H222" s="10">
        <v>0.09</v>
      </c>
      <c r="I222" s="10">
        <v>0.17230000000000001</v>
      </c>
      <c r="J222" s="10">
        <v>5.1900000000000002E-2</v>
      </c>
      <c r="K222" s="10">
        <v>8.4400000000000003E-2</v>
      </c>
      <c r="L222" s="10"/>
      <c r="M222" s="10"/>
      <c r="N222" s="10"/>
    </row>
    <row r="223" spans="1:14">
      <c r="A223" s="12" t="s">
        <v>147</v>
      </c>
      <c r="B223" s="7" t="s">
        <v>75</v>
      </c>
      <c r="C223" s="13" t="s">
        <v>65</v>
      </c>
      <c r="D223" s="7">
        <v>2012</v>
      </c>
      <c r="E223" s="13">
        <v>2013</v>
      </c>
      <c r="F223" s="13" t="s">
        <v>98</v>
      </c>
      <c r="G223" s="10">
        <v>0.99619999999999997</v>
      </c>
      <c r="H223" s="10">
        <v>4.3400000000000001E-2</v>
      </c>
      <c r="I223" s="10">
        <v>0.15090000000000001</v>
      </c>
      <c r="J223" s="10">
        <v>0.1726</v>
      </c>
      <c r="K223" s="10">
        <v>0.20519999999999999</v>
      </c>
      <c r="L223" s="10"/>
      <c r="M223" s="10"/>
      <c r="N223" s="10"/>
    </row>
    <row r="224" spans="1:14">
      <c r="A224" s="12" t="s">
        <v>148</v>
      </c>
      <c r="B224" s="7" t="s">
        <v>75</v>
      </c>
      <c r="C224" s="13" t="s">
        <v>65</v>
      </c>
      <c r="D224" s="7">
        <v>2012</v>
      </c>
      <c r="E224" s="13">
        <v>2013</v>
      </c>
      <c r="F224" s="13" t="s">
        <v>98</v>
      </c>
      <c r="G224" s="10">
        <v>0.93579999999999997</v>
      </c>
      <c r="H224" s="10">
        <v>4.3799999999999999E-2</v>
      </c>
      <c r="I224" s="10">
        <v>0.13270000000000001</v>
      </c>
      <c r="J224" s="10">
        <v>0.22359999999999999</v>
      </c>
      <c r="K224" s="10">
        <v>0.24030000000000001</v>
      </c>
      <c r="L224" s="10"/>
      <c r="M224" s="10"/>
      <c r="N224" s="10"/>
    </row>
    <row r="225" spans="1:14">
      <c r="A225" s="12" t="s">
        <v>149</v>
      </c>
      <c r="B225" s="7" t="s">
        <v>74</v>
      </c>
      <c r="C225" s="13" t="s">
        <v>65</v>
      </c>
      <c r="D225" s="7">
        <v>2012</v>
      </c>
      <c r="E225" s="13">
        <v>2013</v>
      </c>
      <c r="F225" s="13" t="s">
        <v>98</v>
      </c>
      <c r="G225" s="10">
        <v>0.89159999999999995</v>
      </c>
      <c r="H225" s="10">
        <v>0.1691</v>
      </c>
      <c r="I225" s="10">
        <v>0.27579999999999999</v>
      </c>
      <c r="J225" s="10">
        <v>7.8100000000000003E-2</v>
      </c>
      <c r="K225" s="10">
        <v>0.125</v>
      </c>
      <c r="L225" s="10"/>
      <c r="M225" s="10"/>
      <c r="N225" s="10"/>
    </row>
    <row r="226" spans="1:14">
      <c r="A226" s="12" t="s">
        <v>150</v>
      </c>
      <c r="B226" s="7" t="s">
        <v>74</v>
      </c>
      <c r="C226" s="13" t="s">
        <v>65</v>
      </c>
      <c r="D226" s="7">
        <v>2012</v>
      </c>
      <c r="E226" s="13">
        <v>2013</v>
      </c>
      <c r="F226" s="13" t="s">
        <v>98</v>
      </c>
      <c r="G226" s="10">
        <v>0.91290000000000004</v>
      </c>
      <c r="H226" s="10">
        <v>8.72E-2</v>
      </c>
      <c r="I226" s="10">
        <v>0.19109999999999999</v>
      </c>
      <c r="J226" s="10">
        <v>7.0499999999999993E-2</v>
      </c>
      <c r="K226" s="10">
        <v>0.11650000000000001</v>
      </c>
      <c r="L226" s="10"/>
      <c r="M226" s="10"/>
      <c r="N226" s="10"/>
    </row>
    <row r="227" spans="1:14">
      <c r="A227" s="12" t="s">
        <v>151</v>
      </c>
      <c r="B227" s="7" t="s">
        <v>75</v>
      </c>
      <c r="C227" s="13" t="s">
        <v>65</v>
      </c>
      <c r="D227" s="7">
        <v>2012</v>
      </c>
      <c r="E227" s="13">
        <v>2013</v>
      </c>
      <c r="F227" s="13" t="s">
        <v>98</v>
      </c>
      <c r="G227" s="10">
        <v>0.96260000000000001</v>
      </c>
      <c r="H227" s="10">
        <v>5.6099999999999997E-2</v>
      </c>
      <c r="I227" s="10">
        <v>0.1464</v>
      </c>
      <c r="J227" s="10">
        <v>0.18029999999999999</v>
      </c>
      <c r="K227" s="10">
        <v>0.1988</v>
      </c>
      <c r="L227" s="10"/>
      <c r="M227" s="10"/>
      <c r="N227" s="10"/>
    </row>
    <row r="228" spans="1:14">
      <c r="A228" s="12" t="s">
        <v>152</v>
      </c>
      <c r="B228" s="7" t="s">
        <v>74</v>
      </c>
      <c r="C228" s="13" t="s">
        <v>65</v>
      </c>
      <c r="D228" s="7">
        <v>2012</v>
      </c>
      <c r="E228" s="13">
        <v>2013</v>
      </c>
      <c r="F228" s="13" t="s">
        <v>98</v>
      </c>
      <c r="G228" s="10">
        <v>0.89780000000000004</v>
      </c>
      <c r="H228" s="10">
        <v>7.5700000000000003E-2</v>
      </c>
      <c r="I228" s="10">
        <v>0.15809999999999999</v>
      </c>
      <c r="J228" s="10">
        <v>4.65E-2</v>
      </c>
      <c r="K228" s="10">
        <v>7.3099999999999998E-2</v>
      </c>
      <c r="L228" s="10"/>
      <c r="M228" s="10"/>
      <c r="N228" s="10"/>
    </row>
    <row r="229" spans="1:14">
      <c r="A229" s="12" t="s">
        <v>153</v>
      </c>
      <c r="B229" s="7" t="s">
        <v>74</v>
      </c>
      <c r="C229" s="13" t="s">
        <v>65</v>
      </c>
      <c r="D229" s="7">
        <v>2012</v>
      </c>
      <c r="E229" s="13">
        <v>2013</v>
      </c>
      <c r="F229" s="13" t="s">
        <v>98</v>
      </c>
      <c r="G229" s="10">
        <v>0.82650000000000001</v>
      </c>
      <c r="H229" s="10">
        <v>8.09E-2</v>
      </c>
      <c r="I229" s="10">
        <v>0.16900000000000001</v>
      </c>
      <c r="J229" s="10">
        <v>4.5100000000000001E-2</v>
      </c>
      <c r="K229" s="10">
        <v>7.9799999999999996E-2</v>
      </c>
      <c r="L229" s="10"/>
      <c r="M229" s="10"/>
      <c r="N229" s="10"/>
    </row>
    <row r="230" spans="1:14">
      <c r="A230" s="12" t="s">
        <v>154</v>
      </c>
      <c r="B230" s="7" t="s">
        <v>74</v>
      </c>
      <c r="C230" s="13" t="s">
        <v>65</v>
      </c>
      <c r="D230" s="7">
        <v>2012</v>
      </c>
      <c r="E230" s="13">
        <v>2013</v>
      </c>
      <c r="F230" s="13" t="s">
        <v>98</v>
      </c>
      <c r="G230" s="10">
        <v>0.93289999999999995</v>
      </c>
      <c r="H230" s="10">
        <v>0.1115</v>
      </c>
      <c r="I230" s="10">
        <v>0.2203</v>
      </c>
      <c r="J230" s="10">
        <v>4.9299999999999997E-2</v>
      </c>
      <c r="K230" s="10">
        <v>8.3500000000000005E-2</v>
      </c>
      <c r="L230" s="10"/>
      <c r="M230" s="10"/>
      <c r="N230" s="10"/>
    </row>
    <row r="231" spans="1:14">
      <c r="A231" s="12" t="s">
        <v>155</v>
      </c>
      <c r="B231" s="7" t="s">
        <v>74</v>
      </c>
      <c r="C231" s="13" t="s">
        <v>65</v>
      </c>
      <c r="D231" s="7">
        <v>2012</v>
      </c>
      <c r="E231" s="13">
        <v>2013</v>
      </c>
      <c r="F231" s="13" t="s">
        <v>98</v>
      </c>
      <c r="G231" s="10">
        <v>0.85109999999999997</v>
      </c>
      <c r="H231" s="10">
        <v>6.4699999999999994E-2</v>
      </c>
      <c r="I231" s="10">
        <v>0.1426</v>
      </c>
      <c r="J231" s="10">
        <v>1.14E-2</v>
      </c>
      <c r="K231" s="10">
        <v>4.19E-2</v>
      </c>
      <c r="L231" s="10"/>
      <c r="M231" s="10"/>
      <c r="N231" s="10"/>
    </row>
    <row r="232" spans="1:14">
      <c r="A232" s="12" t="s">
        <v>156</v>
      </c>
      <c r="B232" s="7" t="s">
        <v>74</v>
      </c>
      <c r="C232" s="13" t="s">
        <v>65</v>
      </c>
      <c r="D232" s="7">
        <v>2012</v>
      </c>
      <c r="E232" s="13">
        <v>2013</v>
      </c>
      <c r="F232" s="13" t="s">
        <v>98</v>
      </c>
      <c r="G232" s="10">
        <v>0.88949999999999996</v>
      </c>
      <c r="H232" s="10">
        <v>5.4600000000000003E-2</v>
      </c>
      <c r="I232" s="10">
        <v>0.17549999999999999</v>
      </c>
      <c r="J232" s="10">
        <v>2.5100000000000001E-2</v>
      </c>
      <c r="K232" s="10">
        <v>6.0900000000000003E-2</v>
      </c>
      <c r="L232" s="10"/>
      <c r="M232" s="10"/>
      <c r="N232" s="10"/>
    </row>
    <row r="233" spans="1:14">
      <c r="A233" s="12" t="s">
        <v>157</v>
      </c>
      <c r="B233" s="7" t="s">
        <v>75</v>
      </c>
      <c r="C233" s="13" t="s">
        <v>65</v>
      </c>
      <c r="D233" s="7">
        <v>2012</v>
      </c>
      <c r="E233" s="13">
        <v>2013</v>
      </c>
      <c r="F233" s="13" t="s">
        <v>98</v>
      </c>
      <c r="G233" s="10">
        <v>0.89600000000000002</v>
      </c>
      <c r="H233" s="10">
        <v>3.9300000000000002E-2</v>
      </c>
      <c r="I233" s="10">
        <v>0.14169999999999999</v>
      </c>
      <c r="J233" s="10">
        <v>0.26</v>
      </c>
      <c r="K233" s="10">
        <v>0.28639999999999999</v>
      </c>
      <c r="L233" s="10"/>
      <c r="M233" s="10"/>
      <c r="N233" s="10"/>
    </row>
    <row r="234" spans="1:14">
      <c r="A234" s="12" t="s">
        <v>158</v>
      </c>
      <c r="B234" s="7" t="s">
        <v>75</v>
      </c>
      <c r="C234" s="13" t="s">
        <v>65</v>
      </c>
      <c r="D234" s="7">
        <v>2012</v>
      </c>
      <c r="E234" s="13">
        <v>2013</v>
      </c>
      <c r="F234" s="13" t="s">
        <v>98</v>
      </c>
      <c r="G234" s="10">
        <v>0.95830000000000004</v>
      </c>
      <c r="H234" s="10">
        <v>0</v>
      </c>
      <c r="I234" s="10">
        <v>0.1633</v>
      </c>
      <c r="J234" s="10">
        <v>0.12239999999999999</v>
      </c>
      <c r="K234" s="10">
        <v>0.12239999999999999</v>
      </c>
      <c r="L234" s="10"/>
      <c r="M234" s="10"/>
      <c r="N234" s="10"/>
    </row>
    <row r="235" spans="1:14">
      <c r="A235" s="12" t="s">
        <v>159</v>
      </c>
      <c r="B235" s="7" t="s">
        <v>75</v>
      </c>
      <c r="C235" s="13" t="s">
        <v>65</v>
      </c>
      <c r="D235" s="7">
        <v>2012</v>
      </c>
      <c r="E235" s="13">
        <v>2013</v>
      </c>
      <c r="F235" s="13" t="s">
        <v>98</v>
      </c>
      <c r="G235" s="10">
        <v>0.95020000000000004</v>
      </c>
      <c r="H235" s="10">
        <v>3.39E-2</v>
      </c>
      <c r="I235" s="10">
        <v>0.12529999999999999</v>
      </c>
      <c r="J235" s="10">
        <v>0.15909999999999999</v>
      </c>
      <c r="K235" s="10">
        <v>0.17860000000000001</v>
      </c>
      <c r="L235" s="10"/>
      <c r="M235" s="10"/>
      <c r="N235" s="10"/>
    </row>
    <row r="236" spans="1:14">
      <c r="A236" s="12" t="s">
        <v>160</v>
      </c>
      <c r="B236" s="7" t="s">
        <v>74</v>
      </c>
      <c r="C236" s="13" t="s">
        <v>65</v>
      </c>
      <c r="D236" s="7">
        <v>2012</v>
      </c>
      <c r="E236" s="13">
        <v>2013</v>
      </c>
      <c r="F236" s="13" t="s">
        <v>98</v>
      </c>
      <c r="G236" s="10">
        <v>0.96350000000000002</v>
      </c>
      <c r="H236" s="10">
        <v>2.53E-2</v>
      </c>
      <c r="I236" s="10">
        <v>0.13639999999999999</v>
      </c>
      <c r="J236" s="10">
        <v>1.35E-2</v>
      </c>
      <c r="K236" s="10">
        <v>6.7400000000000002E-2</v>
      </c>
      <c r="L236" s="10"/>
      <c r="M236" s="10"/>
      <c r="N236" s="10"/>
    </row>
    <row r="237" spans="1:14">
      <c r="A237" s="12" t="s">
        <v>161</v>
      </c>
      <c r="B237" s="7" t="s">
        <v>74</v>
      </c>
      <c r="C237" s="13" t="s">
        <v>65</v>
      </c>
      <c r="D237" s="7">
        <v>2012</v>
      </c>
      <c r="E237" s="13">
        <v>2013</v>
      </c>
      <c r="F237" s="13" t="s">
        <v>98</v>
      </c>
      <c r="G237" s="10">
        <v>0.62250000000000005</v>
      </c>
      <c r="H237" s="10">
        <v>8.1100000000000005E-2</v>
      </c>
      <c r="I237" s="10">
        <v>0.1802</v>
      </c>
      <c r="J237" s="10">
        <v>3.9899999999999998E-2</v>
      </c>
      <c r="K237" s="10">
        <v>7.0699999999999999E-2</v>
      </c>
      <c r="L237" s="10"/>
      <c r="M237" s="10"/>
      <c r="N237" s="10"/>
    </row>
    <row r="238" spans="1:14">
      <c r="A238" s="12" t="s">
        <v>162</v>
      </c>
      <c r="B238" s="7" t="s">
        <v>75</v>
      </c>
      <c r="C238" s="13" t="s">
        <v>65</v>
      </c>
      <c r="D238" s="7">
        <v>2012</v>
      </c>
      <c r="E238" s="13">
        <v>2013</v>
      </c>
      <c r="F238" s="13" t="s">
        <v>98</v>
      </c>
      <c r="G238" s="10">
        <v>0.95730000000000004</v>
      </c>
      <c r="H238" s="10">
        <v>3.7499999999999999E-2</v>
      </c>
      <c r="I238" s="10">
        <v>0.15790000000000001</v>
      </c>
      <c r="J238" s="10">
        <v>0.21879999999999999</v>
      </c>
      <c r="K238" s="10">
        <v>0.24310000000000001</v>
      </c>
      <c r="L238" s="10"/>
      <c r="M238" s="10"/>
      <c r="N238" s="10"/>
    </row>
    <row r="239" spans="1:14">
      <c r="A239" s="12" t="s">
        <v>163</v>
      </c>
      <c r="B239" s="7" t="s">
        <v>75</v>
      </c>
      <c r="C239" s="13" t="s">
        <v>65</v>
      </c>
      <c r="D239" s="7">
        <v>2012</v>
      </c>
      <c r="E239" s="13">
        <v>2013</v>
      </c>
      <c r="F239" s="13" t="s">
        <v>98</v>
      </c>
      <c r="G239" s="10">
        <v>0.95920000000000005</v>
      </c>
      <c r="H239" s="10">
        <v>4.7199999999999999E-2</v>
      </c>
      <c r="I239" s="10">
        <v>0.15060000000000001</v>
      </c>
      <c r="J239" s="10">
        <v>0.18160000000000001</v>
      </c>
      <c r="K239" s="10">
        <v>0.1973</v>
      </c>
      <c r="L239" s="10"/>
      <c r="M239" s="10"/>
      <c r="N239" s="10"/>
    </row>
    <row r="240" spans="1:14">
      <c r="A240" s="12" t="s">
        <v>164</v>
      </c>
      <c r="B240" s="7" t="s">
        <v>75</v>
      </c>
      <c r="C240" s="13" t="s">
        <v>65</v>
      </c>
      <c r="D240" s="7">
        <v>2012</v>
      </c>
      <c r="E240" s="13">
        <v>2013</v>
      </c>
      <c r="F240" s="13" t="s">
        <v>98</v>
      </c>
      <c r="G240" s="10">
        <v>0.9879</v>
      </c>
      <c r="H240" s="10">
        <v>9.9599999999999994E-2</v>
      </c>
      <c r="I240" s="10">
        <v>0.20860000000000001</v>
      </c>
      <c r="J240" s="10">
        <v>0.22170000000000001</v>
      </c>
      <c r="K240" s="10">
        <v>0.24349999999999999</v>
      </c>
      <c r="L240" s="10"/>
      <c r="M240" s="10"/>
      <c r="N240" s="10"/>
    </row>
    <row r="241" spans="1:14">
      <c r="A241" s="12" t="s">
        <v>165</v>
      </c>
      <c r="B241" s="7" t="s">
        <v>75</v>
      </c>
      <c r="C241" s="13" t="s">
        <v>65</v>
      </c>
      <c r="D241" s="7">
        <v>2012</v>
      </c>
      <c r="E241" s="13">
        <v>2013</v>
      </c>
      <c r="F241" s="13" t="s">
        <v>98</v>
      </c>
      <c r="G241" s="10">
        <v>0.89129999999999998</v>
      </c>
      <c r="H241" s="10">
        <v>6.6100000000000006E-2</v>
      </c>
      <c r="I241" s="10">
        <v>0.17899999999999999</v>
      </c>
      <c r="J241" s="10">
        <v>0.28789999999999999</v>
      </c>
      <c r="K241" s="10">
        <v>0.31130000000000002</v>
      </c>
      <c r="L241" s="10"/>
      <c r="M241" s="10"/>
      <c r="N241" s="10"/>
    </row>
    <row r="242" spans="1:14">
      <c r="A242" s="12" t="s">
        <v>166</v>
      </c>
      <c r="B242" s="7" t="s">
        <v>74</v>
      </c>
      <c r="C242" s="13" t="s">
        <v>65</v>
      </c>
      <c r="D242" s="7">
        <v>2012</v>
      </c>
      <c r="E242" s="13">
        <v>2013</v>
      </c>
      <c r="F242" s="13" t="s">
        <v>98</v>
      </c>
      <c r="G242" s="10">
        <v>0.97840000000000005</v>
      </c>
      <c r="H242" s="10">
        <v>0.18149999999999999</v>
      </c>
      <c r="I242" s="10">
        <v>0.3261</v>
      </c>
      <c r="J242" s="10">
        <v>0.1263</v>
      </c>
      <c r="K242" s="10">
        <v>0.17630000000000001</v>
      </c>
      <c r="L242" s="10"/>
      <c r="M242" s="10"/>
      <c r="N242" s="10"/>
    </row>
    <row r="243" spans="1:14">
      <c r="A243" s="12" t="s">
        <v>167</v>
      </c>
      <c r="B243" s="7" t="s">
        <v>75</v>
      </c>
      <c r="C243" s="13" t="s">
        <v>65</v>
      </c>
      <c r="D243" s="7">
        <v>2012</v>
      </c>
      <c r="E243" s="13">
        <v>2013</v>
      </c>
      <c r="F243" s="13" t="s">
        <v>98</v>
      </c>
      <c r="G243" s="10">
        <v>0.96009999999999995</v>
      </c>
      <c r="H243" s="10">
        <v>3.5499999999999997E-2</v>
      </c>
      <c r="I243" s="10">
        <v>0.14219999999999999</v>
      </c>
      <c r="J243" s="10">
        <v>0.1588</v>
      </c>
      <c r="K243" s="10">
        <v>0.18010000000000001</v>
      </c>
      <c r="L243" s="10"/>
      <c r="M243" s="10"/>
      <c r="N243" s="10"/>
    </row>
    <row r="244" spans="1:14">
      <c r="A244" s="12" t="s">
        <v>168</v>
      </c>
      <c r="B244" s="7" t="s">
        <v>74</v>
      </c>
      <c r="C244" s="13" t="s">
        <v>65</v>
      </c>
      <c r="D244" s="7">
        <v>2012</v>
      </c>
      <c r="E244" s="13">
        <v>2013</v>
      </c>
      <c r="F244" s="13" t="s">
        <v>98</v>
      </c>
      <c r="G244" s="10">
        <v>0.95369999999999999</v>
      </c>
      <c r="H244" s="10">
        <v>8.8400000000000006E-2</v>
      </c>
      <c r="I244" s="10">
        <v>0.20930000000000001</v>
      </c>
      <c r="J244" s="10">
        <v>6.8400000000000002E-2</v>
      </c>
      <c r="K244" s="10">
        <v>0.1172</v>
      </c>
      <c r="L244" s="10"/>
      <c r="M244" s="10"/>
      <c r="N244" s="10"/>
    </row>
    <row r="245" spans="1:14">
      <c r="A245" s="12" t="s">
        <v>169</v>
      </c>
      <c r="B245" s="7" t="s">
        <v>74</v>
      </c>
      <c r="C245" s="13" t="s">
        <v>65</v>
      </c>
      <c r="D245" s="7">
        <v>2012</v>
      </c>
      <c r="E245" s="13">
        <v>2013</v>
      </c>
      <c r="F245" s="13" t="s">
        <v>98</v>
      </c>
      <c r="G245" s="10">
        <v>0.90549999999999997</v>
      </c>
      <c r="H245" s="10">
        <v>0.11260000000000001</v>
      </c>
      <c r="I245" s="10">
        <v>0.2137</v>
      </c>
      <c r="J245" s="10">
        <v>5.8599999999999999E-2</v>
      </c>
      <c r="K245" s="10">
        <v>0.1048</v>
      </c>
      <c r="L245" s="10"/>
      <c r="M245" s="10"/>
      <c r="N245" s="10"/>
    </row>
    <row r="246" spans="1:14">
      <c r="A246" s="12" t="s">
        <v>170</v>
      </c>
      <c r="B246" s="7" t="s">
        <v>75</v>
      </c>
      <c r="C246" s="13" t="s">
        <v>65</v>
      </c>
      <c r="D246" s="7">
        <v>2012</v>
      </c>
      <c r="E246" s="13">
        <v>2013</v>
      </c>
      <c r="F246" s="13" t="s">
        <v>98</v>
      </c>
      <c r="G246" s="10">
        <v>0.95679999999999998</v>
      </c>
      <c r="H246" s="10">
        <v>4.1700000000000001E-2</v>
      </c>
      <c r="I246" s="10">
        <v>0.1363</v>
      </c>
      <c r="J246" s="10">
        <v>0.2087</v>
      </c>
      <c r="K246" s="10">
        <v>0.2298</v>
      </c>
      <c r="L246" s="10"/>
      <c r="M246" s="10"/>
      <c r="N246" s="10"/>
    </row>
    <row r="247" spans="1:14">
      <c r="A247" s="48" t="s">
        <v>171</v>
      </c>
      <c r="B247" s="7" t="s">
        <v>66</v>
      </c>
      <c r="C247" s="13" t="s">
        <v>3</v>
      </c>
      <c r="D247" s="7">
        <v>2013</v>
      </c>
      <c r="E247" s="13">
        <v>2013</v>
      </c>
      <c r="F247" s="13" t="s">
        <v>98</v>
      </c>
      <c r="G247" s="10">
        <v>0.93689999999999996</v>
      </c>
      <c r="H247" s="10">
        <v>0.1353</v>
      </c>
      <c r="I247" s="10">
        <v>0.22209999999999999</v>
      </c>
      <c r="J247" s="10">
        <v>7.22E-2</v>
      </c>
      <c r="K247" s="10">
        <v>9.3899999999999997E-2</v>
      </c>
      <c r="L247" s="10"/>
      <c r="M247" s="10"/>
      <c r="N247" s="10"/>
    </row>
    <row r="248" spans="1:14">
      <c r="A248" s="48" t="s">
        <v>172</v>
      </c>
      <c r="B248" s="7" t="s">
        <v>74</v>
      </c>
      <c r="C248" s="13" t="s">
        <v>3</v>
      </c>
      <c r="D248" s="7">
        <v>2013</v>
      </c>
      <c r="E248" s="13">
        <v>2013</v>
      </c>
      <c r="F248" s="13" t="s">
        <v>98</v>
      </c>
      <c r="G248" s="10">
        <v>0.86619999999999997</v>
      </c>
      <c r="H248" s="10">
        <v>8.2299999999999998E-2</v>
      </c>
      <c r="I248" s="10">
        <v>0.18390000000000001</v>
      </c>
      <c r="J248" s="10">
        <v>4.99E-2</v>
      </c>
      <c r="K248" s="10">
        <v>9.5200000000000007E-2</v>
      </c>
      <c r="L248" s="10"/>
      <c r="M248" s="10"/>
      <c r="N248" s="10"/>
    </row>
    <row r="249" spans="1:14">
      <c r="A249" s="48" t="s">
        <v>173</v>
      </c>
      <c r="B249" s="7" t="s">
        <v>75</v>
      </c>
      <c r="C249" s="13" t="s">
        <v>3</v>
      </c>
      <c r="D249" s="7">
        <v>2013</v>
      </c>
      <c r="E249" s="13">
        <v>2013</v>
      </c>
      <c r="F249" s="13" t="s">
        <v>98</v>
      </c>
      <c r="G249" s="10">
        <v>0.92859999999999998</v>
      </c>
      <c r="H249" s="10">
        <v>0.1875</v>
      </c>
      <c r="I249" s="10">
        <v>0.1875</v>
      </c>
      <c r="J249" s="10">
        <v>0</v>
      </c>
      <c r="K249" s="10">
        <v>0.125</v>
      </c>
      <c r="L249" s="10"/>
      <c r="M249" s="10"/>
      <c r="N249" s="10"/>
    </row>
    <row r="250" spans="1:14">
      <c r="A250" s="48" t="s">
        <v>174</v>
      </c>
      <c r="B250" s="7" t="s">
        <v>75</v>
      </c>
      <c r="C250" s="13" t="s">
        <v>3</v>
      </c>
      <c r="D250" s="7">
        <v>2013</v>
      </c>
      <c r="E250" s="13">
        <v>2013</v>
      </c>
      <c r="F250" s="13" t="s">
        <v>98</v>
      </c>
      <c r="G250" s="10">
        <v>0.93120000000000003</v>
      </c>
      <c r="H250" s="10">
        <v>0.17080000000000001</v>
      </c>
      <c r="I250" s="10">
        <v>0.25619999999999998</v>
      </c>
      <c r="J250" s="10">
        <v>0.18859999999999999</v>
      </c>
      <c r="K250" s="10">
        <v>0.19570000000000001</v>
      </c>
      <c r="L250" s="10"/>
      <c r="M250" s="10"/>
      <c r="N250" s="10"/>
    </row>
    <row r="251" spans="1:14">
      <c r="A251" s="48" t="s">
        <v>175</v>
      </c>
      <c r="B251" s="7" t="s">
        <v>75</v>
      </c>
      <c r="C251" s="13" t="s">
        <v>3</v>
      </c>
      <c r="D251" s="7">
        <v>2013</v>
      </c>
      <c r="E251" s="13">
        <v>2013</v>
      </c>
      <c r="F251" s="13" t="s">
        <v>98</v>
      </c>
      <c r="G251" s="10">
        <v>0.95820000000000005</v>
      </c>
      <c r="H251" s="10">
        <v>0.14660000000000001</v>
      </c>
      <c r="I251" s="10">
        <v>0.21859999999999999</v>
      </c>
      <c r="J251" s="10">
        <v>0.217</v>
      </c>
      <c r="K251" s="10">
        <v>0.23430000000000001</v>
      </c>
      <c r="L251" s="10"/>
      <c r="M251" s="10"/>
      <c r="N251" s="10"/>
    </row>
    <row r="252" spans="1:14">
      <c r="A252" s="48" t="s">
        <v>176</v>
      </c>
      <c r="B252" s="7" t="s">
        <v>75</v>
      </c>
      <c r="C252" s="13" t="s">
        <v>3</v>
      </c>
      <c r="D252" s="7">
        <v>2013</v>
      </c>
      <c r="E252" s="13">
        <v>2013</v>
      </c>
      <c r="F252" s="13" t="s">
        <v>98</v>
      </c>
      <c r="G252" s="10">
        <v>0.96440000000000003</v>
      </c>
      <c r="H252" s="10">
        <v>0.12570000000000001</v>
      </c>
      <c r="I252" s="10">
        <v>0.19320000000000001</v>
      </c>
      <c r="J252" s="10">
        <v>0.13650000000000001</v>
      </c>
      <c r="K252" s="10">
        <v>0.15540000000000001</v>
      </c>
      <c r="L252" s="10"/>
      <c r="M252" s="10"/>
      <c r="N252" s="10"/>
    </row>
    <row r="253" spans="1:14">
      <c r="A253" s="48" t="s">
        <v>177</v>
      </c>
      <c r="B253" s="7" t="s">
        <v>75</v>
      </c>
      <c r="C253" s="13" t="s">
        <v>3</v>
      </c>
      <c r="D253" s="7">
        <v>2013</v>
      </c>
      <c r="E253" s="13">
        <v>2013</v>
      </c>
      <c r="F253" s="13" t="s">
        <v>98</v>
      </c>
      <c r="G253" s="10">
        <v>1</v>
      </c>
      <c r="H253" s="10">
        <v>0.20530000000000001</v>
      </c>
      <c r="I253" s="10">
        <v>0.2848</v>
      </c>
      <c r="J253" s="10">
        <v>0.1424</v>
      </c>
      <c r="K253" s="10">
        <v>0.15890000000000001</v>
      </c>
      <c r="L253" s="10"/>
      <c r="M253" s="10"/>
      <c r="N253" s="10"/>
    </row>
    <row r="254" spans="1:14">
      <c r="A254" s="48" t="s">
        <v>178</v>
      </c>
      <c r="B254" s="7" t="s">
        <v>74</v>
      </c>
      <c r="C254" s="13" t="s">
        <v>3</v>
      </c>
      <c r="D254" s="7">
        <v>2013</v>
      </c>
      <c r="E254" s="13">
        <v>2013</v>
      </c>
      <c r="F254" s="13" t="s">
        <v>98</v>
      </c>
      <c r="G254" s="10">
        <v>0.90680000000000005</v>
      </c>
      <c r="H254" s="10">
        <v>0.11459999999999999</v>
      </c>
      <c r="I254" s="10">
        <v>0.20930000000000001</v>
      </c>
      <c r="J254" s="10">
        <v>4.4299999999999999E-2</v>
      </c>
      <c r="K254" s="10">
        <v>8.14E-2</v>
      </c>
      <c r="L254" s="10"/>
      <c r="M254" s="10"/>
      <c r="N254" s="10"/>
    </row>
    <row r="255" spans="1:14">
      <c r="A255" s="48" t="s">
        <v>179</v>
      </c>
      <c r="B255" s="7" t="s">
        <v>75</v>
      </c>
      <c r="C255" s="13" t="s">
        <v>3</v>
      </c>
      <c r="D255" s="7">
        <v>2013</v>
      </c>
      <c r="E255" s="13">
        <v>2013</v>
      </c>
      <c r="F255" s="13" t="s">
        <v>98</v>
      </c>
      <c r="G255" s="10">
        <v>0.98809999999999998</v>
      </c>
      <c r="H255" s="10">
        <v>0.2485</v>
      </c>
      <c r="I255" s="10">
        <v>0.33579999999999999</v>
      </c>
      <c r="J255" s="10">
        <v>0.25</v>
      </c>
      <c r="K255" s="10">
        <v>0.26479999999999998</v>
      </c>
      <c r="L255" s="10"/>
      <c r="M255" s="10"/>
      <c r="N255" s="10"/>
    </row>
    <row r="256" spans="1:14">
      <c r="A256" s="48" t="s">
        <v>180</v>
      </c>
      <c r="B256" s="7" t="s">
        <v>75</v>
      </c>
      <c r="C256" s="13" t="s">
        <v>3</v>
      </c>
      <c r="D256" s="7">
        <v>2013</v>
      </c>
      <c r="E256" s="13">
        <v>2013</v>
      </c>
      <c r="F256" s="13" t="s">
        <v>98</v>
      </c>
      <c r="G256" s="10">
        <v>0.98819999999999997</v>
      </c>
      <c r="H256" s="10">
        <v>0.14749999999999999</v>
      </c>
      <c r="I256" s="10">
        <v>0.22439999999999999</v>
      </c>
      <c r="J256" s="10">
        <v>0.15629999999999999</v>
      </c>
      <c r="K256" s="10">
        <v>0.17560000000000001</v>
      </c>
      <c r="L256" s="10"/>
      <c r="M256" s="10"/>
      <c r="N256" s="10"/>
    </row>
    <row r="257" spans="1:14">
      <c r="A257" s="12" t="s">
        <v>122</v>
      </c>
      <c r="B257" s="7" t="s">
        <v>74</v>
      </c>
      <c r="C257" s="13" t="s">
        <v>3</v>
      </c>
      <c r="D257" s="7">
        <v>2013</v>
      </c>
      <c r="E257" s="13">
        <v>2013</v>
      </c>
      <c r="F257" s="13" t="s">
        <v>98</v>
      </c>
      <c r="G257" s="10">
        <v>0.97150000000000003</v>
      </c>
      <c r="H257" s="10">
        <v>0.12839999999999999</v>
      </c>
      <c r="I257" s="10">
        <v>0.24709999999999999</v>
      </c>
      <c r="J257" s="10">
        <v>5.0999999999999997E-2</v>
      </c>
      <c r="K257" s="10">
        <v>8.77E-2</v>
      </c>
      <c r="L257" s="10"/>
      <c r="M257" s="10"/>
      <c r="N257" s="10"/>
    </row>
    <row r="258" spans="1:14">
      <c r="A258" s="12" t="s">
        <v>123</v>
      </c>
      <c r="B258" s="7" t="s">
        <v>75</v>
      </c>
      <c r="C258" s="13" t="s">
        <v>3</v>
      </c>
      <c r="D258" s="7">
        <v>2013</v>
      </c>
      <c r="E258" s="13">
        <v>2013</v>
      </c>
      <c r="F258" s="13" t="s">
        <v>98</v>
      </c>
      <c r="G258" s="10">
        <v>1</v>
      </c>
      <c r="H258" s="10">
        <v>0.20250000000000001</v>
      </c>
      <c r="I258" s="10">
        <v>0.28310000000000002</v>
      </c>
      <c r="J258" s="10">
        <v>0.1467</v>
      </c>
      <c r="K258" s="10">
        <v>0.15909999999999999</v>
      </c>
      <c r="L258" s="10"/>
      <c r="M258" s="10"/>
      <c r="N258" s="10"/>
    </row>
    <row r="259" spans="1:14">
      <c r="A259" s="12" t="s">
        <v>124</v>
      </c>
      <c r="B259" s="7" t="s">
        <v>75</v>
      </c>
      <c r="C259" s="13" t="s">
        <v>3</v>
      </c>
      <c r="D259" s="7">
        <v>2013</v>
      </c>
      <c r="E259" s="13">
        <v>2013</v>
      </c>
      <c r="F259" s="13" t="s">
        <v>98</v>
      </c>
      <c r="G259" s="10">
        <v>0.89980000000000004</v>
      </c>
      <c r="H259" s="10">
        <v>0.13739999999999999</v>
      </c>
      <c r="I259" s="10">
        <v>0.21429999999999999</v>
      </c>
      <c r="J259" s="10">
        <v>0.1986</v>
      </c>
      <c r="K259" s="10">
        <v>0.22839999999999999</v>
      </c>
      <c r="L259" s="10"/>
      <c r="M259" s="10"/>
      <c r="N259" s="10"/>
    </row>
    <row r="260" spans="1:14">
      <c r="A260" s="12" t="s">
        <v>125</v>
      </c>
      <c r="B260" s="7" t="s">
        <v>75</v>
      </c>
      <c r="C260" s="13" t="s">
        <v>3</v>
      </c>
      <c r="D260" s="7">
        <v>2013</v>
      </c>
      <c r="E260" s="13">
        <v>2013</v>
      </c>
      <c r="F260" s="13" t="s">
        <v>98</v>
      </c>
      <c r="G260" s="10">
        <v>0.98660000000000003</v>
      </c>
      <c r="H260" s="10">
        <v>0.1933</v>
      </c>
      <c r="I260" s="10">
        <v>0.27460000000000001</v>
      </c>
      <c r="J260" s="10">
        <v>0.15609999999999999</v>
      </c>
      <c r="K260" s="10">
        <v>0.17649999999999999</v>
      </c>
      <c r="L260" s="10"/>
      <c r="M260" s="10"/>
      <c r="N260" s="10"/>
    </row>
    <row r="261" spans="1:14">
      <c r="A261" s="12" t="s">
        <v>126</v>
      </c>
      <c r="B261" s="7" t="s">
        <v>75</v>
      </c>
      <c r="C261" s="13" t="s">
        <v>3</v>
      </c>
      <c r="D261" s="7">
        <v>2013</v>
      </c>
      <c r="E261" s="13">
        <v>2013</v>
      </c>
      <c r="F261" s="13" t="s">
        <v>98</v>
      </c>
      <c r="G261" s="10">
        <v>0.98399999999999999</v>
      </c>
      <c r="H261" s="10">
        <v>0.15290000000000001</v>
      </c>
      <c r="I261" s="10">
        <v>0.20380000000000001</v>
      </c>
      <c r="J261" s="10">
        <v>0.14330000000000001</v>
      </c>
      <c r="K261" s="10">
        <v>0.15290000000000001</v>
      </c>
      <c r="L261" s="10"/>
      <c r="M261" s="10"/>
      <c r="N261" s="10"/>
    </row>
    <row r="262" spans="1:14">
      <c r="A262" s="12" t="s">
        <v>127</v>
      </c>
      <c r="B262" s="7" t="s">
        <v>75</v>
      </c>
      <c r="C262" s="13" t="s">
        <v>3</v>
      </c>
      <c r="D262" s="7">
        <v>2013</v>
      </c>
      <c r="E262" s="13">
        <v>2013</v>
      </c>
      <c r="F262" s="13" t="s">
        <v>98</v>
      </c>
      <c r="G262" s="10">
        <v>0.9556</v>
      </c>
      <c r="H262" s="10">
        <v>0.2293</v>
      </c>
      <c r="I262" s="10">
        <v>0.31</v>
      </c>
      <c r="J262" s="10">
        <v>0.1245</v>
      </c>
      <c r="K262" s="10">
        <v>0.14710000000000001</v>
      </c>
      <c r="L262" s="10"/>
      <c r="M262" s="10"/>
      <c r="N262" s="10"/>
    </row>
    <row r="263" spans="1:14">
      <c r="A263" s="12" t="s">
        <v>128</v>
      </c>
      <c r="B263" s="7" t="s">
        <v>75</v>
      </c>
      <c r="C263" s="13" t="s">
        <v>3</v>
      </c>
      <c r="D263" s="7">
        <v>2013</v>
      </c>
      <c r="E263" s="13">
        <v>2013</v>
      </c>
      <c r="F263" s="13" t="s">
        <v>98</v>
      </c>
      <c r="G263" s="10">
        <v>0.95350000000000001</v>
      </c>
      <c r="H263" s="10">
        <v>0.2024</v>
      </c>
      <c r="I263" s="10">
        <v>0.28420000000000001</v>
      </c>
      <c r="J263" s="10">
        <v>0.15989999999999999</v>
      </c>
      <c r="K263" s="10">
        <v>0.17979999999999999</v>
      </c>
      <c r="L263" s="10"/>
      <c r="M263" s="10"/>
      <c r="N263" s="10"/>
    </row>
    <row r="264" spans="1:14">
      <c r="A264" s="12" t="s">
        <v>129</v>
      </c>
      <c r="B264" s="7" t="s">
        <v>75</v>
      </c>
      <c r="C264" s="13" t="s">
        <v>3</v>
      </c>
      <c r="D264" s="7">
        <v>2013</v>
      </c>
      <c r="E264" s="13">
        <v>2013</v>
      </c>
      <c r="F264" s="13" t="s">
        <v>98</v>
      </c>
      <c r="G264" s="10">
        <v>0.95179999999999998</v>
      </c>
      <c r="H264" s="10">
        <v>0.1065</v>
      </c>
      <c r="I264" s="10">
        <v>0.1754</v>
      </c>
      <c r="J264" s="10">
        <v>0.21360000000000001</v>
      </c>
      <c r="K264" s="10">
        <v>0.24429999999999999</v>
      </c>
      <c r="L264" s="10"/>
      <c r="M264" s="10"/>
      <c r="N264" s="10"/>
    </row>
    <row r="265" spans="1:14">
      <c r="A265" s="12" t="s">
        <v>130</v>
      </c>
      <c r="B265" s="7" t="s">
        <v>75</v>
      </c>
      <c r="C265" s="13" t="s">
        <v>3</v>
      </c>
      <c r="D265" s="7">
        <v>2013</v>
      </c>
      <c r="E265" s="13">
        <v>2013</v>
      </c>
      <c r="F265" s="13" t="s">
        <v>98</v>
      </c>
      <c r="G265" s="10">
        <v>0.92120000000000002</v>
      </c>
      <c r="H265" s="10">
        <v>0.16109999999999999</v>
      </c>
      <c r="I265" s="10">
        <v>0.251</v>
      </c>
      <c r="J265" s="10">
        <v>0.16739999999999999</v>
      </c>
      <c r="K265" s="10">
        <v>0.1946</v>
      </c>
      <c r="L265" s="10"/>
      <c r="M265" s="10"/>
      <c r="N265" s="10"/>
    </row>
    <row r="266" spans="1:14">
      <c r="A266" s="12" t="s">
        <v>131</v>
      </c>
      <c r="B266" s="7" t="s">
        <v>76</v>
      </c>
      <c r="C266" s="13" t="s">
        <v>3</v>
      </c>
      <c r="D266" s="7">
        <v>2013</v>
      </c>
      <c r="E266" s="13">
        <v>2013</v>
      </c>
      <c r="F266" s="13" t="s">
        <v>98</v>
      </c>
      <c r="G266" s="10">
        <v>0.95140000000000002</v>
      </c>
      <c r="H266" s="10">
        <v>0.11310000000000001</v>
      </c>
      <c r="I266" s="10">
        <v>0.19370000000000001</v>
      </c>
      <c r="J266" s="10">
        <v>1.1299999999999999E-2</v>
      </c>
      <c r="K266" s="10">
        <v>1.61E-2</v>
      </c>
      <c r="L266" s="10"/>
      <c r="M266" s="10"/>
      <c r="N266" s="10"/>
    </row>
    <row r="267" spans="1:14">
      <c r="A267" s="12" t="s">
        <v>132</v>
      </c>
      <c r="B267" s="7" t="s">
        <v>75</v>
      </c>
      <c r="C267" s="13" t="s">
        <v>3</v>
      </c>
      <c r="D267" s="7">
        <v>2013</v>
      </c>
      <c r="E267" s="13">
        <v>2013</v>
      </c>
      <c r="F267" s="13" t="s">
        <v>98</v>
      </c>
      <c r="G267" s="10">
        <v>0.98319999999999996</v>
      </c>
      <c r="H267" s="10">
        <v>0.1867</v>
      </c>
      <c r="I267" s="10">
        <v>0.27750000000000002</v>
      </c>
      <c r="J267" s="10">
        <v>0.153</v>
      </c>
      <c r="K267" s="10">
        <v>0.1804</v>
      </c>
      <c r="L267" s="10"/>
      <c r="M267" s="10"/>
      <c r="N267" s="10"/>
    </row>
    <row r="268" spans="1:14">
      <c r="A268" s="12" t="s">
        <v>133</v>
      </c>
      <c r="B268" s="7" t="s">
        <v>75</v>
      </c>
      <c r="C268" s="13" t="s">
        <v>3</v>
      </c>
      <c r="D268" s="7">
        <v>2013</v>
      </c>
      <c r="E268" s="13">
        <v>2013</v>
      </c>
      <c r="F268" s="13" t="s">
        <v>98</v>
      </c>
      <c r="G268" s="10">
        <v>0.93279999999999996</v>
      </c>
      <c r="H268" s="10">
        <v>0.16220000000000001</v>
      </c>
      <c r="I268" s="10">
        <v>0.22159999999999999</v>
      </c>
      <c r="J268" s="10">
        <v>0.13469999999999999</v>
      </c>
      <c r="K268" s="10">
        <v>0.15690000000000001</v>
      </c>
      <c r="L268" s="10"/>
      <c r="M268" s="10"/>
      <c r="N268" s="10"/>
    </row>
    <row r="269" spans="1:14">
      <c r="A269" s="12" t="s">
        <v>134</v>
      </c>
      <c r="B269" s="7" t="s">
        <v>75</v>
      </c>
      <c r="C269" s="13" t="s">
        <v>3</v>
      </c>
      <c r="D269" s="7">
        <v>2013</v>
      </c>
      <c r="E269" s="13">
        <v>2013</v>
      </c>
      <c r="F269" s="13" t="s">
        <v>98</v>
      </c>
      <c r="G269" s="10">
        <v>0.93810000000000004</v>
      </c>
      <c r="H269" s="10">
        <v>0.14130000000000001</v>
      </c>
      <c r="I269" s="10">
        <v>0.18729999999999999</v>
      </c>
      <c r="J269" s="10">
        <v>0.1449</v>
      </c>
      <c r="K269" s="10">
        <v>0.1696</v>
      </c>
      <c r="L269" s="10"/>
      <c r="M269" s="10"/>
      <c r="N269" s="10"/>
    </row>
    <row r="270" spans="1:14">
      <c r="A270" s="12" t="s">
        <v>135</v>
      </c>
      <c r="B270" s="7" t="s">
        <v>75</v>
      </c>
      <c r="C270" s="13" t="s">
        <v>3</v>
      </c>
      <c r="D270" s="7">
        <v>2013</v>
      </c>
      <c r="E270" s="13">
        <v>2013</v>
      </c>
      <c r="F270" s="13" t="s">
        <v>98</v>
      </c>
      <c r="G270" s="10">
        <v>0.98860000000000003</v>
      </c>
      <c r="H270" s="10">
        <v>0.21590000000000001</v>
      </c>
      <c r="I270" s="10">
        <v>0.32200000000000001</v>
      </c>
      <c r="J270" s="10">
        <v>0.16200000000000001</v>
      </c>
      <c r="K270" s="10">
        <v>0.19939999999999999</v>
      </c>
      <c r="L270" s="10"/>
      <c r="M270" s="10"/>
      <c r="N270" s="10"/>
    </row>
    <row r="271" spans="1:14">
      <c r="A271" s="12" t="s">
        <v>136</v>
      </c>
      <c r="B271" s="7" t="s">
        <v>75</v>
      </c>
      <c r="C271" s="13" t="s">
        <v>3</v>
      </c>
      <c r="D271" s="7">
        <v>2013</v>
      </c>
      <c r="E271" s="13">
        <v>2013</v>
      </c>
      <c r="F271" s="13" t="s">
        <v>98</v>
      </c>
      <c r="G271" s="10">
        <v>0.99080000000000001</v>
      </c>
      <c r="H271" s="10">
        <v>0.20349999999999999</v>
      </c>
      <c r="I271" s="10">
        <v>0.29580000000000001</v>
      </c>
      <c r="J271" s="10">
        <v>0.18909999999999999</v>
      </c>
      <c r="K271" s="10">
        <v>0.2097</v>
      </c>
      <c r="L271" s="10"/>
      <c r="M271" s="10"/>
      <c r="N271" s="10"/>
    </row>
    <row r="272" spans="1:14">
      <c r="A272" s="12" t="s">
        <v>137</v>
      </c>
      <c r="B272" s="7" t="s">
        <v>75</v>
      </c>
      <c r="C272" s="13" t="s">
        <v>3</v>
      </c>
      <c r="D272" s="7">
        <v>2013</v>
      </c>
      <c r="E272" s="13">
        <v>2013</v>
      </c>
      <c r="F272" s="13" t="s">
        <v>98</v>
      </c>
      <c r="G272" s="10">
        <v>0.94550000000000001</v>
      </c>
      <c r="H272" s="10">
        <v>0.22500000000000001</v>
      </c>
      <c r="I272" s="10">
        <v>0.34379999999999999</v>
      </c>
      <c r="J272" s="10">
        <v>0.1125</v>
      </c>
      <c r="K272" s="10">
        <v>0.1313</v>
      </c>
      <c r="L272" s="10"/>
      <c r="M272" s="10"/>
      <c r="N272" s="10"/>
    </row>
    <row r="273" spans="1:14">
      <c r="A273" s="12" t="s">
        <v>138</v>
      </c>
      <c r="B273" s="7" t="s">
        <v>75</v>
      </c>
      <c r="C273" s="13" t="s">
        <v>3</v>
      </c>
      <c r="D273" s="7">
        <v>2013</v>
      </c>
      <c r="E273" s="13">
        <v>2013</v>
      </c>
      <c r="F273" s="13" t="s">
        <v>98</v>
      </c>
      <c r="G273" s="10">
        <v>0.89090000000000003</v>
      </c>
      <c r="H273" s="10">
        <v>0.10730000000000001</v>
      </c>
      <c r="I273" s="10">
        <v>0.1469</v>
      </c>
      <c r="J273" s="10">
        <v>3.39E-2</v>
      </c>
      <c r="K273" s="10">
        <v>8.4699999999999998E-2</v>
      </c>
      <c r="L273" s="10"/>
      <c r="M273" s="10"/>
      <c r="N273" s="10"/>
    </row>
    <row r="274" spans="1:14">
      <c r="A274" s="12" t="s">
        <v>139</v>
      </c>
      <c r="B274" s="7" t="s">
        <v>75</v>
      </c>
      <c r="C274" s="13" t="s">
        <v>3</v>
      </c>
      <c r="D274" s="7">
        <v>2013</v>
      </c>
      <c r="E274" s="13">
        <v>2013</v>
      </c>
      <c r="F274" s="13" t="s">
        <v>98</v>
      </c>
      <c r="G274" s="10">
        <v>0.99539999999999995</v>
      </c>
      <c r="H274" s="10">
        <v>0.16839999999999999</v>
      </c>
      <c r="I274" s="10">
        <v>0.22370000000000001</v>
      </c>
      <c r="J274" s="10">
        <v>0.10009999999999999</v>
      </c>
      <c r="K274" s="10">
        <v>0.1116</v>
      </c>
      <c r="L274" s="10"/>
      <c r="M274" s="10"/>
      <c r="N274" s="10"/>
    </row>
    <row r="275" spans="1:14">
      <c r="A275" s="12" t="s">
        <v>140</v>
      </c>
      <c r="B275" s="7" t="s">
        <v>75</v>
      </c>
      <c r="C275" s="13" t="s">
        <v>3</v>
      </c>
      <c r="D275" s="7">
        <v>2013</v>
      </c>
      <c r="E275" s="13">
        <v>2013</v>
      </c>
      <c r="F275" s="13" t="s">
        <v>98</v>
      </c>
      <c r="G275" s="10">
        <v>0.96950000000000003</v>
      </c>
      <c r="H275" s="10">
        <v>0.1108</v>
      </c>
      <c r="I275" s="10">
        <v>0.17949999999999999</v>
      </c>
      <c r="J275" s="10">
        <v>0.24809999999999999</v>
      </c>
      <c r="K275" s="10">
        <v>0.27460000000000001</v>
      </c>
      <c r="L275" s="10"/>
      <c r="M275" s="10"/>
      <c r="N275" s="10"/>
    </row>
    <row r="276" spans="1:14">
      <c r="A276" s="12" t="s">
        <v>141</v>
      </c>
      <c r="B276" s="7" t="s">
        <v>75</v>
      </c>
      <c r="C276" s="13" t="s">
        <v>3</v>
      </c>
      <c r="D276" s="7">
        <v>2013</v>
      </c>
      <c r="E276" s="13">
        <v>2013</v>
      </c>
      <c r="F276" s="13" t="s">
        <v>98</v>
      </c>
      <c r="G276" s="10">
        <v>0.9446</v>
      </c>
      <c r="H276" s="10">
        <v>0.12909999999999999</v>
      </c>
      <c r="I276" s="10">
        <v>0.20660000000000001</v>
      </c>
      <c r="J276" s="10">
        <v>0.1166</v>
      </c>
      <c r="K276" s="10">
        <v>0.1346</v>
      </c>
      <c r="L276" s="10"/>
      <c r="M276" s="10"/>
      <c r="N276" s="10"/>
    </row>
    <row r="277" spans="1:14">
      <c r="A277" s="12" t="s">
        <v>142</v>
      </c>
      <c r="B277" s="7" t="s">
        <v>74</v>
      </c>
      <c r="C277" s="13" t="s">
        <v>3</v>
      </c>
      <c r="D277" s="7">
        <v>2013</v>
      </c>
      <c r="E277" s="13">
        <v>2013</v>
      </c>
      <c r="F277" s="13" t="s">
        <v>98</v>
      </c>
      <c r="G277" s="10">
        <v>0.99280000000000002</v>
      </c>
      <c r="H277" s="10">
        <v>8.7099999999999997E-2</v>
      </c>
      <c r="I277" s="10">
        <v>0.17699999999999999</v>
      </c>
      <c r="J277" s="10">
        <v>4.2700000000000002E-2</v>
      </c>
      <c r="K277" s="10">
        <v>7.2300000000000003E-2</v>
      </c>
      <c r="L277" s="10"/>
      <c r="M277" s="10"/>
      <c r="N277" s="10"/>
    </row>
    <row r="278" spans="1:14">
      <c r="A278" s="12" t="s">
        <v>143</v>
      </c>
      <c r="B278" s="7" t="s">
        <v>74</v>
      </c>
      <c r="C278" s="13" t="s">
        <v>3</v>
      </c>
      <c r="D278" s="7">
        <v>2013</v>
      </c>
      <c r="E278" s="13">
        <v>2013</v>
      </c>
      <c r="F278" s="13" t="s">
        <v>98</v>
      </c>
      <c r="G278" s="10">
        <v>0.96679999999999999</v>
      </c>
      <c r="H278" s="10">
        <v>8.5999999999999993E-2</v>
      </c>
      <c r="I278" s="10">
        <v>0.16980000000000001</v>
      </c>
      <c r="J278" s="10">
        <v>3.3500000000000002E-2</v>
      </c>
      <c r="K278" s="10">
        <v>5.8700000000000002E-2</v>
      </c>
      <c r="L278" s="10"/>
      <c r="M278" s="10"/>
      <c r="N278" s="10"/>
    </row>
    <row r="279" spans="1:14">
      <c r="A279" s="12" t="s">
        <v>144</v>
      </c>
      <c r="B279" s="7" t="s">
        <v>75</v>
      </c>
      <c r="C279" s="13" t="s">
        <v>3</v>
      </c>
      <c r="D279" s="7">
        <v>2013</v>
      </c>
      <c r="E279" s="13">
        <v>2013</v>
      </c>
      <c r="F279" s="13" t="s">
        <v>98</v>
      </c>
      <c r="G279" s="10">
        <v>0.98109999999999997</v>
      </c>
      <c r="H279" s="10">
        <v>0.17069999999999999</v>
      </c>
      <c r="I279" s="10">
        <v>0.22750000000000001</v>
      </c>
      <c r="J279" s="10">
        <v>0.1168</v>
      </c>
      <c r="K279" s="10">
        <v>0.1198</v>
      </c>
      <c r="L279" s="10"/>
      <c r="M279" s="10"/>
      <c r="N279" s="10"/>
    </row>
    <row r="280" spans="1:14">
      <c r="A280" s="12" t="s">
        <v>145</v>
      </c>
      <c r="B280" s="7" t="s">
        <v>75</v>
      </c>
      <c r="C280" s="13" t="s">
        <v>3</v>
      </c>
      <c r="D280" s="7">
        <v>2013</v>
      </c>
      <c r="E280" s="13">
        <v>2013</v>
      </c>
      <c r="F280" s="13" t="s">
        <v>98</v>
      </c>
      <c r="G280" s="10">
        <v>0.95799999999999996</v>
      </c>
      <c r="H280" s="10">
        <v>0.18240000000000001</v>
      </c>
      <c r="I280" s="10">
        <v>0.25790000000000002</v>
      </c>
      <c r="J280" s="10">
        <v>0.14030000000000001</v>
      </c>
      <c r="K280" s="10">
        <v>0.1608</v>
      </c>
      <c r="L280" s="10"/>
      <c r="M280" s="10"/>
      <c r="N280" s="10"/>
    </row>
    <row r="281" spans="1:14">
      <c r="A281" s="12" t="s">
        <v>146</v>
      </c>
      <c r="B281" s="7" t="s">
        <v>74</v>
      </c>
      <c r="C281" s="13" t="s">
        <v>3</v>
      </c>
      <c r="D281" s="7">
        <v>2013</v>
      </c>
      <c r="E281" s="13">
        <v>2013</v>
      </c>
      <c r="F281" s="13" t="s">
        <v>98</v>
      </c>
      <c r="G281" s="10">
        <v>0.95569999999999999</v>
      </c>
      <c r="H281" s="10">
        <v>9.4399999999999998E-2</v>
      </c>
      <c r="I281" s="10">
        <v>0.18149999999999999</v>
      </c>
      <c r="J281" s="10">
        <v>4.8099999999999997E-2</v>
      </c>
      <c r="K281" s="10">
        <v>8.1900000000000001E-2</v>
      </c>
      <c r="L281" s="10"/>
      <c r="M281" s="10"/>
      <c r="N281" s="10"/>
    </row>
    <row r="282" spans="1:14">
      <c r="A282" s="12" t="s">
        <v>147</v>
      </c>
      <c r="B282" s="7" t="s">
        <v>75</v>
      </c>
      <c r="C282" s="13" t="s">
        <v>3</v>
      </c>
      <c r="D282" s="7">
        <v>2013</v>
      </c>
      <c r="E282" s="13">
        <v>2013</v>
      </c>
      <c r="F282" s="13" t="s">
        <v>98</v>
      </c>
      <c r="G282" s="10">
        <v>0.97750000000000004</v>
      </c>
      <c r="H282" s="10">
        <v>0.17069999999999999</v>
      </c>
      <c r="I282" s="10">
        <v>0.23680000000000001</v>
      </c>
      <c r="J282" s="10">
        <v>0.1202</v>
      </c>
      <c r="K282" s="10">
        <v>0.1394</v>
      </c>
      <c r="L282" s="10"/>
      <c r="M282" s="10"/>
      <c r="N282" s="10"/>
    </row>
    <row r="283" spans="1:14">
      <c r="A283" s="12" t="s">
        <v>148</v>
      </c>
      <c r="B283" s="7" t="s">
        <v>75</v>
      </c>
      <c r="C283" s="13" t="s">
        <v>3</v>
      </c>
      <c r="D283" s="7">
        <v>2013</v>
      </c>
      <c r="E283" s="13">
        <v>2013</v>
      </c>
      <c r="F283" s="13" t="s">
        <v>98</v>
      </c>
      <c r="G283" s="10">
        <v>0.92679999999999996</v>
      </c>
      <c r="H283" s="10">
        <v>0.21779999999999999</v>
      </c>
      <c r="I283" s="10">
        <v>0.28589999999999999</v>
      </c>
      <c r="J283" s="10">
        <v>0.1492</v>
      </c>
      <c r="K283" s="10">
        <v>0.1651</v>
      </c>
      <c r="L283" s="10"/>
      <c r="M283" s="10"/>
      <c r="N283" s="10"/>
    </row>
    <row r="284" spans="1:14">
      <c r="A284" s="12" t="s">
        <v>149</v>
      </c>
      <c r="B284" s="7" t="s">
        <v>74</v>
      </c>
      <c r="C284" s="13" t="s">
        <v>3</v>
      </c>
      <c r="D284" s="7">
        <v>2013</v>
      </c>
      <c r="E284" s="13">
        <v>2013</v>
      </c>
      <c r="F284" s="13" t="s">
        <v>98</v>
      </c>
      <c r="G284" s="10">
        <v>0.9143</v>
      </c>
      <c r="H284" s="10">
        <v>0.1158</v>
      </c>
      <c r="I284" s="10">
        <v>0.22689999999999999</v>
      </c>
      <c r="J284" s="10">
        <v>2.7799999999999998E-2</v>
      </c>
      <c r="K284" s="10">
        <v>5.5300000000000002E-2</v>
      </c>
      <c r="L284" s="10"/>
      <c r="M284" s="10"/>
      <c r="N284" s="10"/>
    </row>
    <row r="285" spans="1:14">
      <c r="A285" s="12" t="s">
        <v>150</v>
      </c>
      <c r="B285" s="7" t="s">
        <v>74</v>
      </c>
      <c r="C285" s="13" t="s">
        <v>3</v>
      </c>
      <c r="D285" s="7">
        <v>2013</v>
      </c>
      <c r="E285" s="13">
        <v>2013</v>
      </c>
      <c r="F285" s="13" t="s">
        <v>98</v>
      </c>
      <c r="G285" s="10">
        <v>0.75280000000000002</v>
      </c>
      <c r="H285" s="10">
        <v>0.1028</v>
      </c>
      <c r="I285" s="10">
        <v>0.20530000000000001</v>
      </c>
      <c r="J285" s="10">
        <v>0.08</v>
      </c>
      <c r="K285" s="10">
        <v>0.1164</v>
      </c>
      <c r="L285" s="10"/>
      <c r="M285" s="10"/>
      <c r="N285" s="10"/>
    </row>
    <row r="286" spans="1:14">
      <c r="A286" s="12" t="s">
        <v>151</v>
      </c>
      <c r="B286" s="7" t="s">
        <v>75</v>
      </c>
      <c r="C286" s="13" t="s">
        <v>3</v>
      </c>
      <c r="D286" s="7">
        <v>2013</v>
      </c>
      <c r="E286" s="13">
        <v>2013</v>
      </c>
      <c r="F286" s="13" t="s">
        <v>98</v>
      </c>
      <c r="G286" s="10">
        <v>0.97460000000000002</v>
      </c>
      <c r="H286" s="10">
        <v>0.1981</v>
      </c>
      <c r="I286" s="10">
        <v>0.2596</v>
      </c>
      <c r="J286" s="10">
        <v>0.13980000000000001</v>
      </c>
      <c r="K286" s="10">
        <v>0.15690000000000001</v>
      </c>
      <c r="L286" s="10"/>
      <c r="M286" s="10"/>
      <c r="N286" s="10"/>
    </row>
    <row r="287" spans="1:14">
      <c r="A287" s="12" t="s">
        <v>152</v>
      </c>
      <c r="B287" s="7" t="s">
        <v>74</v>
      </c>
      <c r="C287" s="13" t="s">
        <v>3</v>
      </c>
      <c r="D287" s="7">
        <v>2013</v>
      </c>
      <c r="E287" s="13">
        <v>2013</v>
      </c>
      <c r="F287" s="13" t="s">
        <v>98</v>
      </c>
      <c r="G287" s="10">
        <v>0.89810000000000001</v>
      </c>
      <c r="H287" s="10">
        <v>6.6000000000000003E-2</v>
      </c>
      <c r="I287" s="10">
        <v>0.15029999999999999</v>
      </c>
      <c r="J287" s="10">
        <v>0.03</v>
      </c>
      <c r="K287" s="10">
        <v>5.3999999999999999E-2</v>
      </c>
      <c r="L287" s="10"/>
      <c r="M287" s="10"/>
      <c r="N287" s="10"/>
    </row>
    <row r="288" spans="1:14">
      <c r="A288" s="12" t="s">
        <v>153</v>
      </c>
      <c r="B288" s="7" t="s">
        <v>74</v>
      </c>
      <c r="C288" s="13" t="s">
        <v>3</v>
      </c>
      <c r="D288" s="7">
        <v>2013</v>
      </c>
      <c r="E288" s="13">
        <v>2013</v>
      </c>
      <c r="F288" s="13" t="s">
        <v>98</v>
      </c>
      <c r="G288" s="10">
        <v>0.81130000000000002</v>
      </c>
      <c r="H288" s="10">
        <v>7.7100000000000002E-2</v>
      </c>
      <c r="I288" s="10">
        <v>0.1636</v>
      </c>
      <c r="J288" s="10">
        <v>3.7900000000000003E-2</v>
      </c>
      <c r="K288" s="10">
        <v>6.7000000000000004E-2</v>
      </c>
      <c r="L288" s="10"/>
      <c r="M288" s="10"/>
      <c r="N288" s="10"/>
    </row>
    <row r="289" spans="1:14">
      <c r="A289" s="12" t="s">
        <v>154</v>
      </c>
      <c r="B289" s="7" t="s">
        <v>74</v>
      </c>
      <c r="C289" s="13" t="s">
        <v>3</v>
      </c>
      <c r="D289" s="7">
        <v>2013</v>
      </c>
      <c r="E289" s="13">
        <v>2013</v>
      </c>
      <c r="F289" s="13" t="s">
        <v>98</v>
      </c>
      <c r="G289" s="10">
        <v>0.92159999999999997</v>
      </c>
      <c r="H289" s="10">
        <v>9.8400000000000001E-2</v>
      </c>
      <c r="I289" s="10">
        <v>0.18679999999999999</v>
      </c>
      <c r="J289" s="10">
        <v>4.8399999999999999E-2</v>
      </c>
      <c r="K289" s="10">
        <v>7.3899999999999993E-2</v>
      </c>
      <c r="L289" s="10"/>
      <c r="M289" s="10"/>
      <c r="N289" s="10"/>
    </row>
    <row r="290" spans="1:14">
      <c r="A290" s="12" t="s">
        <v>155</v>
      </c>
      <c r="B290" s="7" t="s">
        <v>74</v>
      </c>
      <c r="C290" s="13" t="s">
        <v>3</v>
      </c>
      <c r="D290" s="7">
        <v>2013</v>
      </c>
      <c r="E290" s="13">
        <v>2013</v>
      </c>
      <c r="F290" s="13" t="s">
        <v>98</v>
      </c>
      <c r="G290" s="10">
        <v>0.87039999999999995</v>
      </c>
      <c r="H290" s="10">
        <v>5.7099999999999998E-2</v>
      </c>
      <c r="I290" s="10">
        <v>0.13569999999999999</v>
      </c>
      <c r="J290" s="10">
        <v>1.06E-2</v>
      </c>
      <c r="K290" s="10">
        <v>3.9E-2</v>
      </c>
      <c r="L290" s="10"/>
      <c r="M290" s="10"/>
      <c r="N290" s="10"/>
    </row>
    <row r="291" spans="1:14">
      <c r="A291" s="12" t="s">
        <v>156</v>
      </c>
      <c r="B291" s="7" t="s">
        <v>74</v>
      </c>
      <c r="C291" s="13" t="s">
        <v>3</v>
      </c>
      <c r="D291" s="7">
        <v>2013</v>
      </c>
      <c r="E291" s="13">
        <v>2013</v>
      </c>
      <c r="F291" s="13" t="s">
        <v>98</v>
      </c>
      <c r="G291" s="10">
        <v>0.92279999999999995</v>
      </c>
      <c r="H291" s="10">
        <v>3.9100000000000003E-2</v>
      </c>
      <c r="I291" s="10">
        <v>0.1162</v>
      </c>
      <c r="J291" s="10">
        <v>3.0499999999999999E-2</v>
      </c>
      <c r="K291" s="10">
        <v>5.8999999999999997E-2</v>
      </c>
      <c r="L291" s="10"/>
      <c r="M291" s="10"/>
      <c r="N291" s="10"/>
    </row>
    <row r="292" spans="1:14">
      <c r="A292" s="12" t="s">
        <v>157</v>
      </c>
      <c r="B292" s="7" t="s">
        <v>75</v>
      </c>
      <c r="C292" s="13" t="s">
        <v>3</v>
      </c>
      <c r="D292" s="7">
        <v>2013</v>
      </c>
      <c r="E292" s="13">
        <v>2013</v>
      </c>
      <c r="F292" s="13" t="s">
        <v>98</v>
      </c>
      <c r="G292" s="10">
        <v>0.85</v>
      </c>
      <c r="H292" s="10">
        <v>0.1784</v>
      </c>
      <c r="I292" s="10">
        <v>0.26129999999999998</v>
      </c>
      <c r="J292" s="10">
        <v>0.1764</v>
      </c>
      <c r="K292" s="10">
        <v>0.20100000000000001</v>
      </c>
      <c r="L292" s="10"/>
      <c r="M292" s="10"/>
      <c r="N292" s="10"/>
    </row>
    <row r="293" spans="1:14">
      <c r="A293" s="12" t="s">
        <v>158</v>
      </c>
      <c r="B293" s="7" t="s">
        <v>75</v>
      </c>
      <c r="C293" s="13" t="s">
        <v>3</v>
      </c>
      <c r="D293" s="7">
        <v>2013</v>
      </c>
      <c r="E293" s="13">
        <v>2013</v>
      </c>
      <c r="F293" s="13" t="s">
        <v>98</v>
      </c>
      <c r="G293" s="10">
        <v>0.96150000000000002</v>
      </c>
      <c r="H293" s="10">
        <v>0.17860000000000001</v>
      </c>
      <c r="I293" s="10">
        <v>0.26790000000000003</v>
      </c>
      <c r="J293" s="10">
        <v>0.1071</v>
      </c>
      <c r="K293" s="10">
        <v>0.1071</v>
      </c>
      <c r="L293" s="10"/>
      <c r="M293" s="10"/>
      <c r="N293" s="10"/>
    </row>
    <row r="294" spans="1:14">
      <c r="A294" s="12" t="s">
        <v>159</v>
      </c>
      <c r="B294" s="7" t="s">
        <v>75</v>
      </c>
      <c r="C294" s="13" t="s">
        <v>3</v>
      </c>
      <c r="D294" s="7">
        <v>2013</v>
      </c>
      <c r="E294" s="13">
        <v>2013</v>
      </c>
      <c r="F294" s="13" t="s">
        <v>98</v>
      </c>
      <c r="G294" s="10">
        <v>0.95030000000000003</v>
      </c>
      <c r="H294" s="10">
        <v>0.1343</v>
      </c>
      <c r="I294" s="10">
        <v>0.2009</v>
      </c>
      <c r="J294" s="10">
        <v>0.12670000000000001</v>
      </c>
      <c r="K294" s="10">
        <v>0.14180000000000001</v>
      </c>
      <c r="L294" s="10"/>
      <c r="M294" s="10"/>
      <c r="N294" s="10"/>
    </row>
    <row r="295" spans="1:14">
      <c r="A295" s="12" t="s">
        <v>160</v>
      </c>
      <c r="B295" s="7" t="s">
        <v>74</v>
      </c>
      <c r="C295" s="13" t="s">
        <v>3</v>
      </c>
      <c r="D295" s="7">
        <v>2013</v>
      </c>
      <c r="E295" s="13">
        <v>2013</v>
      </c>
      <c r="F295" s="13" t="s">
        <v>98</v>
      </c>
      <c r="G295" s="10">
        <v>0.95079999999999998</v>
      </c>
      <c r="H295" s="10">
        <v>3.1399999999999997E-2</v>
      </c>
      <c r="I295" s="10">
        <v>0.1542</v>
      </c>
      <c r="J295" s="10">
        <v>1.2699999999999999E-2</v>
      </c>
      <c r="K295" s="10">
        <v>6.3200000000000006E-2</v>
      </c>
      <c r="L295" s="10"/>
      <c r="M295" s="10"/>
      <c r="N295" s="10"/>
    </row>
    <row r="296" spans="1:14">
      <c r="A296" s="12" t="s">
        <v>161</v>
      </c>
      <c r="B296" s="7" t="s">
        <v>74</v>
      </c>
      <c r="C296" s="13" t="s">
        <v>3</v>
      </c>
      <c r="D296" s="7">
        <v>2013</v>
      </c>
      <c r="E296" s="13">
        <v>2013</v>
      </c>
      <c r="F296" s="13" t="s">
        <v>98</v>
      </c>
      <c r="G296" s="10">
        <v>0.40260000000000001</v>
      </c>
      <c r="H296" s="10">
        <v>8.1600000000000006E-2</v>
      </c>
      <c r="I296" s="10">
        <v>0.17580000000000001</v>
      </c>
      <c r="J296" s="10">
        <v>3.8699999999999998E-2</v>
      </c>
      <c r="K296" s="10">
        <v>7.6200000000000004E-2</v>
      </c>
      <c r="L296" s="10"/>
      <c r="M296" s="10"/>
      <c r="N296" s="10"/>
    </row>
    <row r="297" spans="1:14">
      <c r="A297" s="12" t="s">
        <v>162</v>
      </c>
      <c r="B297" s="7" t="s">
        <v>75</v>
      </c>
      <c r="C297" s="13" t="s">
        <v>3</v>
      </c>
      <c r="D297" s="7">
        <v>2013</v>
      </c>
      <c r="E297" s="13">
        <v>2013</v>
      </c>
      <c r="F297" s="13" t="s">
        <v>98</v>
      </c>
      <c r="G297" s="10">
        <v>0.96689999999999998</v>
      </c>
      <c r="H297" s="10">
        <v>0.1953</v>
      </c>
      <c r="I297" s="10">
        <v>0.28710000000000002</v>
      </c>
      <c r="J297" s="10">
        <v>0.14680000000000001</v>
      </c>
      <c r="K297" s="10">
        <v>0.16839999999999999</v>
      </c>
      <c r="L297" s="10"/>
      <c r="M297" s="10"/>
      <c r="N297" s="10"/>
    </row>
    <row r="298" spans="1:14">
      <c r="A298" s="12" t="s">
        <v>163</v>
      </c>
      <c r="B298" s="7" t="s">
        <v>75</v>
      </c>
      <c r="C298" s="13" t="s">
        <v>3</v>
      </c>
      <c r="D298" s="7">
        <v>2013</v>
      </c>
      <c r="E298" s="13">
        <v>2013</v>
      </c>
      <c r="F298" s="13" t="s">
        <v>98</v>
      </c>
      <c r="G298" s="10">
        <v>0.96150000000000002</v>
      </c>
      <c r="H298" s="10">
        <v>0.18110000000000001</v>
      </c>
      <c r="I298" s="10">
        <v>0.2465</v>
      </c>
      <c r="J298" s="10">
        <v>0.10589999999999999</v>
      </c>
      <c r="K298" s="10">
        <v>0.1227</v>
      </c>
      <c r="L298" s="10"/>
      <c r="M298" s="10"/>
      <c r="N298" s="10"/>
    </row>
    <row r="299" spans="1:14">
      <c r="A299" s="12" t="s">
        <v>164</v>
      </c>
      <c r="B299" s="7" t="s">
        <v>75</v>
      </c>
      <c r="C299" s="13" t="s">
        <v>3</v>
      </c>
      <c r="D299" s="7">
        <v>2013</v>
      </c>
      <c r="E299" s="13">
        <v>2013</v>
      </c>
      <c r="F299" s="13" t="s">
        <v>98</v>
      </c>
      <c r="G299" s="10">
        <v>0.99</v>
      </c>
      <c r="H299" s="10">
        <v>0.18190000000000001</v>
      </c>
      <c r="I299" s="10">
        <v>0.25269999999999998</v>
      </c>
      <c r="J299" s="10">
        <v>0.1588</v>
      </c>
      <c r="K299" s="10">
        <v>0.16819999999999999</v>
      </c>
      <c r="L299" s="10"/>
      <c r="M299" s="10"/>
      <c r="N299" s="10"/>
    </row>
    <row r="300" spans="1:14">
      <c r="A300" s="12" t="s">
        <v>165</v>
      </c>
      <c r="B300" s="7" t="s">
        <v>75</v>
      </c>
      <c r="C300" s="13" t="s">
        <v>3</v>
      </c>
      <c r="D300" s="7">
        <v>2013</v>
      </c>
      <c r="E300" s="13">
        <v>2013</v>
      </c>
      <c r="F300" s="13" t="s">
        <v>98</v>
      </c>
      <c r="G300" s="10">
        <v>0.94189999999999996</v>
      </c>
      <c r="H300" s="10">
        <v>0.2087</v>
      </c>
      <c r="I300" s="10">
        <v>0.26379999999999998</v>
      </c>
      <c r="J300" s="10">
        <v>0.3543</v>
      </c>
      <c r="K300" s="10">
        <v>0.37009999999999998</v>
      </c>
      <c r="L300" s="10"/>
      <c r="M300" s="10"/>
      <c r="N300" s="10"/>
    </row>
    <row r="301" spans="1:14">
      <c r="A301" s="12" t="s">
        <v>166</v>
      </c>
      <c r="B301" s="7" t="s">
        <v>74</v>
      </c>
      <c r="C301" s="13" t="s">
        <v>3</v>
      </c>
      <c r="D301" s="7">
        <v>2013</v>
      </c>
      <c r="E301" s="13">
        <v>2013</v>
      </c>
      <c r="F301" s="13" t="s">
        <v>98</v>
      </c>
      <c r="G301" s="10">
        <v>0.98309999999999997</v>
      </c>
      <c r="H301" s="10">
        <v>0.17169999999999999</v>
      </c>
      <c r="I301" s="10">
        <v>0.29580000000000001</v>
      </c>
      <c r="J301" s="10">
        <v>0.1087</v>
      </c>
      <c r="K301" s="10">
        <v>0.15579999999999999</v>
      </c>
      <c r="L301" s="10"/>
      <c r="M301" s="10"/>
      <c r="N301" s="10"/>
    </row>
    <row r="302" spans="1:14">
      <c r="A302" s="12" t="s">
        <v>167</v>
      </c>
      <c r="B302" s="7" t="s">
        <v>75</v>
      </c>
      <c r="C302" s="13" t="s">
        <v>3</v>
      </c>
      <c r="D302" s="7">
        <v>2013</v>
      </c>
      <c r="E302" s="13">
        <v>2013</v>
      </c>
      <c r="F302" s="13" t="s">
        <v>98</v>
      </c>
      <c r="G302" s="10">
        <v>0.97130000000000005</v>
      </c>
      <c r="H302" s="10">
        <v>0.16109999999999999</v>
      </c>
      <c r="I302" s="10">
        <v>0.22739999999999999</v>
      </c>
      <c r="J302" s="10">
        <v>0.16420000000000001</v>
      </c>
      <c r="K302" s="10">
        <v>0.18210000000000001</v>
      </c>
      <c r="L302" s="10"/>
      <c r="M302" s="10"/>
      <c r="N302" s="10"/>
    </row>
    <row r="303" spans="1:14">
      <c r="A303" s="12" t="s">
        <v>168</v>
      </c>
      <c r="B303" s="7" t="s">
        <v>74</v>
      </c>
      <c r="C303" s="13" t="s">
        <v>3</v>
      </c>
      <c r="D303" s="7">
        <v>2013</v>
      </c>
      <c r="E303" s="13">
        <v>2013</v>
      </c>
      <c r="F303" s="13" t="s">
        <v>98</v>
      </c>
      <c r="G303" s="10">
        <v>0.94089999999999996</v>
      </c>
      <c r="H303" s="10">
        <v>0.1037</v>
      </c>
      <c r="I303" s="10">
        <v>0.2303</v>
      </c>
      <c r="J303" s="10">
        <v>6.4500000000000002E-2</v>
      </c>
      <c r="K303" s="10">
        <v>0.1057</v>
      </c>
      <c r="L303" s="10"/>
      <c r="M303" s="10"/>
      <c r="N303" s="10"/>
    </row>
    <row r="304" spans="1:14">
      <c r="A304" s="12" t="s">
        <v>169</v>
      </c>
      <c r="B304" s="7" t="s">
        <v>74</v>
      </c>
      <c r="C304" s="13" t="s">
        <v>3</v>
      </c>
      <c r="D304" s="7">
        <v>2013</v>
      </c>
      <c r="E304" s="13">
        <v>2013</v>
      </c>
      <c r="F304" s="13" t="s">
        <v>98</v>
      </c>
      <c r="G304" s="10">
        <v>0.87490000000000001</v>
      </c>
      <c r="H304" s="10">
        <v>0.11559999999999999</v>
      </c>
      <c r="I304" s="10">
        <v>0.2195</v>
      </c>
      <c r="J304" s="10">
        <v>5.5599999999999997E-2</v>
      </c>
      <c r="K304" s="10">
        <v>8.6400000000000005E-2</v>
      </c>
      <c r="L304" s="10"/>
      <c r="M304" s="10"/>
      <c r="N304" s="10"/>
    </row>
    <row r="305" spans="1:14">
      <c r="A305" s="12" t="s">
        <v>170</v>
      </c>
      <c r="B305" s="7" t="s">
        <v>75</v>
      </c>
      <c r="C305" s="13" t="s">
        <v>3</v>
      </c>
      <c r="D305" s="7">
        <v>2013</v>
      </c>
      <c r="E305" s="13">
        <v>2013</v>
      </c>
      <c r="F305" s="13" t="s">
        <v>98</v>
      </c>
      <c r="G305" s="10">
        <v>0.96250000000000002</v>
      </c>
      <c r="H305" s="10">
        <v>0.18690000000000001</v>
      </c>
      <c r="I305" s="10">
        <v>0.25519999999999998</v>
      </c>
      <c r="J305" s="10">
        <v>0.20250000000000001</v>
      </c>
      <c r="K305" s="10">
        <v>0.224</v>
      </c>
      <c r="L305" s="10"/>
      <c r="M305" s="10"/>
      <c r="N305" s="10"/>
    </row>
    <row r="306" spans="1:14">
      <c r="A306" s="48" t="s">
        <v>171</v>
      </c>
      <c r="B306" s="7" t="s">
        <v>66</v>
      </c>
      <c r="C306" s="13" t="s">
        <v>62</v>
      </c>
      <c r="D306" s="7">
        <v>2013</v>
      </c>
      <c r="E306" s="13">
        <v>2013</v>
      </c>
      <c r="F306" s="13" t="s">
        <v>98</v>
      </c>
      <c r="G306" s="10">
        <v>0.94299999999999995</v>
      </c>
      <c r="H306" s="10">
        <v>0.13009999999999999</v>
      </c>
      <c r="I306" s="10">
        <v>0.21759999999999999</v>
      </c>
      <c r="J306" s="10">
        <v>8.0199999999999994E-2</v>
      </c>
      <c r="K306" s="10">
        <v>0.10440000000000001</v>
      </c>
      <c r="L306" s="10"/>
      <c r="M306" s="10"/>
      <c r="N306" s="10"/>
    </row>
    <row r="307" spans="1:14">
      <c r="A307" s="48" t="s">
        <v>172</v>
      </c>
      <c r="B307" s="7" t="s">
        <v>74</v>
      </c>
      <c r="C307" s="13" t="s">
        <v>62</v>
      </c>
      <c r="D307" s="7">
        <v>2013</v>
      </c>
      <c r="E307" s="13">
        <v>2013</v>
      </c>
      <c r="F307" s="13" t="s">
        <v>98</v>
      </c>
      <c r="G307" s="10">
        <v>0.86229999999999996</v>
      </c>
      <c r="H307" s="10">
        <v>9.8900000000000002E-2</v>
      </c>
      <c r="I307" s="10">
        <v>0.2026</v>
      </c>
      <c r="J307" s="10">
        <v>0.05</v>
      </c>
      <c r="K307" s="10">
        <v>9.5000000000000001E-2</v>
      </c>
      <c r="L307" s="10"/>
      <c r="M307" s="10"/>
      <c r="N307" s="10"/>
    </row>
    <row r="308" spans="1:14">
      <c r="A308" s="48" t="s">
        <v>173</v>
      </c>
      <c r="B308" s="7" t="s">
        <v>75</v>
      </c>
      <c r="C308" s="13" t="s">
        <v>62</v>
      </c>
      <c r="D308" s="7">
        <v>2013</v>
      </c>
      <c r="E308" s="13">
        <v>2013</v>
      </c>
      <c r="F308" s="13" t="s">
        <v>98</v>
      </c>
      <c r="G308" s="10">
        <v>0.95</v>
      </c>
      <c r="H308" s="10">
        <v>7.1400000000000005E-2</v>
      </c>
      <c r="I308" s="10">
        <v>0.1429</v>
      </c>
      <c r="J308" s="10">
        <v>0.1071</v>
      </c>
      <c r="K308" s="10">
        <v>0.1071</v>
      </c>
      <c r="L308" s="10"/>
      <c r="M308" s="10"/>
      <c r="N308" s="10"/>
    </row>
    <row r="309" spans="1:14">
      <c r="A309" s="48" t="s">
        <v>174</v>
      </c>
      <c r="B309" s="7" t="s">
        <v>75</v>
      </c>
      <c r="C309" s="13" t="s">
        <v>62</v>
      </c>
      <c r="D309" s="7">
        <v>2013</v>
      </c>
      <c r="E309" s="13">
        <v>2013</v>
      </c>
      <c r="F309" s="13" t="s">
        <v>98</v>
      </c>
      <c r="G309" s="10">
        <v>0.9556</v>
      </c>
      <c r="H309" s="10">
        <v>0.1439</v>
      </c>
      <c r="I309" s="10">
        <v>0.2064</v>
      </c>
      <c r="J309" s="10">
        <v>0.19700000000000001</v>
      </c>
      <c r="K309" s="10">
        <v>0.2102</v>
      </c>
      <c r="L309" s="10"/>
      <c r="M309" s="10"/>
      <c r="N309" s="10"/>
    </row>
    <row r="310" spans="1:14">
      <c r="A310" s="48" t="s">
        <v>175</v>
      </c>
      <c r="B310" s="7" t="s">
        <v>75</v>
      </c>
      <c r="C310" s="13" t="s">
        <v>62</v>
      </c>
      <c r="D310" s="7">
        <v>2013</v>
      </c>
      <c r="E310" s="13">
        <v>2013</v>
      </c>
      <c r="F310" s="13" t="s">
        <v>98</v>
      </c>
      <c r="G310" s="10">
        <v>0.95289999999999997</v>
      </c>
      <c r="H310" s="10">
        <v>0.13569999999999999</v>
      </c>
      <c r="I310" s="10">
        <v>0.21060000000000001</v>
      </c>
      <c r="J310" s="10">
        <v>0.2273</v>
      </c>
      <c r="K310" s="10">
        <v>0.24310000000000001</v>
      </c>
      <c r="L310" s="10"/>
      <c r="M310" s="10"/>
      <c r="N310" s="10"/>
    </row>
    <row r="311" spans="1:14">
      <c r="A311" s="48" t="s">
        <v>176</v>
      </c>
      <c r="B311" s="7" t="s">
        <v>75</v>
      </c>
      <c r="C311" s="13" t="s">
        <v>62</v>
      </c>
      <c r="D311" s="7">
        <v>2013</v>
      </c>
      <c r="E311" s="13">
        <v>2013</v>
      </c>
      <c r="F311" s="13" t="s">
        <v>98</v>
      </c>
      <c r="G311" s="10">
        <v>0.97970000000000002</v>
      </c>
      <c r="H311" s="10">
        <v>0.13980000000000001</v>
      </c>
      <c r="I311" s="10">
        <v>0.2165</v>
      </c>
      <c r="J311" s="10">
        <v>0.1744</v>
      </c>
      <c r="K311" s="10">
        <v>0.19700000000000001</v>
      </c>
      <c r="L311" s="10"/>
      <c r="M311" s="10"/>
      <c r="N311" s="10"/>
    </row>
    <row r="312" spans="1:14">
      <c r="A312" s="48" t="s">
        <v>177</v>
      </c>
      <c r="B312" s="7" t="s">
        <v>75</v>
      </c>
      <c r="C312" s="13" t="s">
        <v>62</v>
      </c>
      <c r="D312" s="7">
        <v>2013</v>
      </c>
      <c r="E312" s="13">
        <v>2013</v>
      </c>
      <c r="F312" s="13" t="s">
        <v>98</v>
      </c>
      <c r="G312" s="10">
        <v>1</v>
      </c>
      <c r="H312" s="10">
        <v>0.112</v>
      </c>
      <c r="I312" s="10">
        <v>0.19309999999999999</v>
      </c>
      <c r="J312" s="10">
        <v>0.1583</v>
      </c>
      <c r="K312" s="10">
        <v>0.16600000000000001</v>
      </c>
      <c r="L312" s="10"/>
      <c r="M312" s="10"/>
      <c r="N312" s="10"/>
    </row>
    <row r="313" spans="1:14">
      <c r="A313" s="48" t="s">
        <v>178</v>
      </c>
      <c r="B313" s="7" t="s">
        <v>74</v>
      </c>
      <c r="C313" s="13" t="s">
        <v>62</v>
      </c>
      <c r="D313" s="7">
        <v>2013</v>
      </c>
      <c r="E313" s="13">
        <v>2013</v>
      </c>
      <c r="F313" s="13" t="s">
        <v>98</v>
      </c>
      <c r="G313" s="10">
        <v>0.93669999999999998</v>
      </c>
      <c r="H313" s="10">
        <v>0.1149</v>
      </c>
      <c r="I313" s="10">
        <v>0.20419999999999999</v>
      </c>
      <c r="J313" s="10">
        <v>4.48E-2</v>
      </c>
      <c r="K313" s="10">
        <v>8.1299999999999997E-2</v>
      </c>
      <c r="L313" s="10"/>
      <c r="M313" s="10"/>
      <c r="N313" s="10"/>
    </row>
    <row r="314" spans="1:14">
      <c r="A314" s="48" t="s">
        <v>179</v>
      </c>
      <c r="B314" s="7" t="s">
        <v>75</v>
      </c>
      <c r="C314" s="13" t="s">
        <v>62</v>
      </c>
      <c r="D314" s="7">
        <v>2013</v>
      </c>
      <c r="E314" s="13">
        <v>2013</v>
      </c>
      <c r="F314" s="13" t="s">
        <v>98</v>
      </c>
      <c r="G314" s="10">
        <v>0.97440000000000004</v>
      </c>
      <c r="H314" s="10">
        <v>0.21099999999999999</v>
      </c>
      <c r="I314" s="10">
        <v>0.26490000000000002</v>
      </c>
      <c r="J314" s="10">
        <v>0.1898</v>
      </c>
      <c r="K314" s="10">
        <v>0.19969999999999999</v>
      </c>
      <c r="L314" s="10"/>
      <c r="M314" s="10"/>
      <c r="N314" s="10"/>
    </row>
    <row r="315" spans="1:14">
      <c r="A315" s="48" t="s">
        <v>180</v>
      </c>
      <c r="B315" s="7" t="s">
        <v>75</v>
      </c>
      <c r="C315" s="13" t="s">
        <v>62</v>
      </c>
      <c r="D315" s="7">
        <v>2013</v>
      </c>
      <c r="E315" s="13">
        <v>2013</v>
      </c>
      <c r="F315" s="13" t="s">
        <v>98</v>
      </c>
      <c r="G315" s="10">
        <v>0.96360000000000001</v>
      </c>
      <c r="H315" s="10">
        <v>0.1348</v>
      </c>
      <c r="I315" s="10">
        <v>0.21149999999999999</v>
      </c>
      <c r="J315" s="10">
        <v>0.17799999999999999</v>
      </c>
      <c r="K315" s="10">
        <v>0.2001</v>
      </c>
      <c r="L315" s="10"/>
      <c r="M315" s="10"/>
      <c r="N315" s="10"/>
    </row>
    <row r="316" spans="1:14">
      <c r="A316" s="12" t="s">
        <v>122</v>
      </c>
      <c r="B316" s="7" t="s">
        <v>74</v>
      </c>
      <c r="C316" s="13" t="s">
        <v>62</v>
      </c>
      <c r="D316" s="7">
        <v>2013</v>
      </c>
      <c r="E316" s="13">
        <v>2013</v>
      </c>
      <c r="F316" s="13" t="s">
        <v>98</v>
      </c>
      <c r="G316" s="10">
        <v>0.93269999999999997</v>
      </c>
      <c r="H316" s="10">
        <v>0.15720000000000001</v>
      </c>
      <c r="I316" s="10">
        <v>0.27860000000000001</v>
      </c>
      <c r="J316" s="10">
        <v>9.7100000000000006E-2</v>
      </c>
      <c r="K316" s="10">
        <v>0.15229999999999999</v>
      </c>
      <c r="L316" s="10"/>
      <c r="M316" s="10"/>
      <c r="N316" s="10"/>
    </row>
    <row r="317" spans="1:14">
      <c r="A317" s="12" t="s">
        <v>123</v>
      </c>
      <c r="B317" s="7" t="s">
        <v>75</v>
      </c>
      <c r="C317" s="13" t="s">
        <v>62</v>
      </c>
      <c r="D317" s="7">
        <v>2013</v>
      </c>
      <c r="E317" s="13">
        <v>2013</v>
      </c>
      <c r="F317" s="13" t="s">
        <v>98</v>
      </c>
      <c r="G317" s="10">
        <v>0.99309999999999998</v>
      </c>
      <c r="H317" s="10">
        <v>0.13689999999999999</v>
      </c>
      <c r="I317" s="10">
        <v>0.21110000000000001</v>
      </c>
      <c r="J317" s="10">
        <v>0.1137</v>
      </c>
      <c r="K317" s="10">
        <v>0.123</v>
      </c>
      <c r="L317" s="10"/>
      <c r="M317" s="10"/>
      <c r="N317" s="10"/>
    </row>
    <row r="318" spans="1:14">
      <c r="A318" s="12" t="s">
        <v>124</v>
      </c>
      <c r="B318" s="7" t="s">
        <v>75</v>
      </c>
      <c r="C318" s="13" t="s">
        <v>62</v>
      </c>
      <c r="D318" s="7">
        <v>2013</v>
      </c>
      <c r="E318" s="13">
        <v>2013</v>
      </c>
      <c r="F318" s="13" t="s">
        <v>98</v>
      </c>
      <c r="G318" s="10">
        <v>0.93300000000000005</v>
      </c>
      <c r="H318" s="10">
        <v>0.1183</v>
      </c>
      <c r="I318" s="10">
        <v>0.18340000000000001</v>
      </c>
      <c r="J318" s="10">
        <v>0.18559999999999999</v>
      </c>
      <c r="K318" s="10">
        <v>0.20599999999999999</v>
      </c>
      <c r="L318" s="10"/>
      <c r="M318" s="10"/>
      <c r="N318" s="10"/>
    </row>
    <row r="319" spans="1:14">
      <c r="A319" s="12" t="s">
        <v>125</v>
      </c>
      <c r="B319" s="7" t="s">
        <v>75</v>
      </c>
      <c r="C319" s="13" t="s">
        <v>62</v>
      </c>
      <c r="D319" s="7">
        <v>2013</v>
      </c>
      <c r="E319" s="13">
        <v>2013</v>
      </c>
      <c r="F319" s="13" t="s">
        <v>98</v>
      </c>
      <c r="G319" s="10">
        <v>0.9889</v>
      </c>
      <c r="H319" s="10">
        <v>0.19189999999999999</v>
      </c>
      <c r="I319" s="10">
        <v>0.28029999999999999</v>
      </c>
      <c r="J319" s="10">
        <v>0.13550000000000001</v>
      </c>
      <c r="K319" s="10">
        <v>0.1552</v>
      </c>
      <c r="L319" s="10"/>
      <c r="M319" s="10"/>
      <c r="N319" s="10"/>
    </row>
    <row r="320" spans="1:14">
      <c r="A320" s="12" t="s">
        <v>126</v>
      </c>
      <c r="B320" s="7" t="s">
        <v>75</v>
      </c>
      <c r="C320" s="13" t="s">
        <v>62</v>
      </c>
      <c r="D320" s="7">
        <v>2013</v>
      </c>
      <c r="E320" s="13">
        <v>2013</v>
      </c>
      <c r="F320" s="13" t="s">
        <v>98</v>
      </c>
      <c r="G320" s="10">
        <v>0.97760000000000002</v>
      </c>
      <c r="H320" s="10">
        <v>0.16300000000000001</v>
      </c>
      <c r="I320" s="10">
        <v>0.24310000000000001</v>
      </c>
      <c r="J320" s="10">
        <v>0.1961</v>
      </c>
      <c r="K320" s="10">
        <v>0.22650000000000001</v>
      </c>
      <c r="L320" s="10"/>
      <c r="M320" s="10"/>
      <c r="N320" s="10"/>
    </row>
    <row r="321" spans="1:14">
      <c r="A321" s="12" t="s">
        <v>127</v>
      </c>
      <c r="B321" s="7" t="s">
        <v>75</v>
      </c>
      <c r="C321" s="13" t="s">
        <v>62</v>
      </c>
      <c r="D321" s="7">
        <v>2013</v>
      </c>
      <c r="E321" s="13">
        <v>2013</v>
      </c>
      <c r="F321" s="13" t="s">
        <v>98</v>
      </c>
      <c r="G321" s="10">
        <v>0.95169999999999999</v>
      </c>
      <c r="H321" s="10">
        <v>0.20930000000000001</v>
      </c>
      <c r="I321" s="10">
        <v>0.29480000000000001</v>
      </c>
      <c r="J321" s="10">
        <v>0.12509999999999999</v>
      </c>
      <c r="K321" s="10">
        <v>0.1479</v>
      </c>
      <c r="L321" s="10"/>
      <c r="M321" s="10"/>
      <c r="N321" s="10"/>
    </row>
    <row r="322" spans="1:14">
      <c r="A322" s="12" t="s">
        <v>128</v>
      </c>
      <c r="B322" s="7" t="s">
        <v>75</v>
      </c>
      <c r="C322" s="13" t="s">
        <v>62</v>
      </c>
      <c r="D322" s="7">
        <v>2013</v>
      </c>
      <c r="E322" s="13">
        <v>2013</v>
      </c>
      <c r="F322" s="13" t="s">
        <v>98</v>
      </c>
      <c r="G322" s="10">
        <v>0.96930000000000005</v>
      </c>
      <c r="H322" s="10">
        <v>0.2097</v>
      </c>
      <c r="I322" s="10">
        <v>0.29409999999999997</v>
      </c>
      <c r="J322" s="10">
        <v>0.17910000000000001</v>
      </c>
      <c r="K322" s="10">
        <v>0.20660000000000001</v>
      </c>
      <c r="L322" s="10"/>
      <c r="M322" s="10"/>
      <c r="N322" s="10"/>
    </row>
    <row r="323" spans="1:14">
      <c r="A323" s="12" t="s">
        <v>129</v>
      </c>
      <c r="B323" s="7" t="s">
        <v>75</v>
      </c>
      <c r="C323" s="13" t="s">
        <v>62</v>
      </c>
      <c r="D323" s="7">
        <v>2013</v>
      </c>
      <c r="E323" s="13">
        <v>2013</v>
      </c>
      <c r="F323" s="13" t="s">
        <v>98</v>
      </c>
      <c r="G323" s="10">
        <v>0.95189999999999997</v>
      </c>
      <c r="H323" s="10">
        <v>0.1113</v>
      </c>
      <c r="I323" s="10">
        <v>0.17150000000000001</v>
      </c>
      <c r="J323" s="10">
        <v>0.17419999999999999</v>
      </c>
      <c r="K323" s="10">
        <v>0.19539999999999999</v>
      </c>
      <c r="L323" s="10"/>
      <c r="M323" s="10"/>
      <c r="N323" s="10"/>
    </row>
    <row r="324" spans="1:14">
      <c r="A324" s="12" t="s">
        <v>130</v>
      </c>
      <c r="B324" s="7" t="s">
        <v>75</v>
      </c>
      <c r="C324" s="13" t="s">
        <v>62</v>
      </c>
      <c r="D324" s="7">
        <v>2013</v>
      </c>
      <c r="E324" s="13">
        <v>2013</v>
      </c>
      <c r="F324" s="13" t="s">
        <v>98</v>
      </c>
      <c r="G324" s="10">
        <v>0.95850000000000002</v>
      </c>
      <c r="H324" s="10">
        <v>0.1545</v>
      </c>
      <c r="I324" s="10">
        <v>0.2339</v>
      </c>
      <c r="J324" s="10">
        <v>0.1288</v>
      </c>
      <c r="K324" s="10">
        <v>0.1459</v>
      </c>
      <c r="L324" s="10"/>
      <c r="M324" s="10"/>
      <c r="N324" s="10"/>
    </row>
    <row r="325" spans="1:14">
      <c r="A325" s="12" t="s">
        <v>131</v>
      </c>
      <c r="B325" s="7" t="s">
        <v>76</v>
      </c>
      <c r="C325" s="13" t="s">
        <v>62</v>
      </c>
      <c r="D325" s="7">
        <v>2013</v>
      </c>
      <c r="E325" s="13">
        <v>2013</v>
      </c>
      <c r="F325" s="13" t="s">
        <v>98</v>
      </c>
      <c r="G325" s="10">
        <v>0.96130000000000004</v>
      </c>
      <c r="H325" s="10">
        <v>9.6199999999999994E-2</v>
      </c>
      <c r="I325" s="10">
        <v>0.1787</v>
      </c>
      <c r="J325" s="10">
        <v>9.7000000000000003E-3</v>
      </c>
      <c r="K325" s="10">
        <v>1.55E-2</v>
      </c>
      <c r="L325" s="10"/>
      <c r="M325" s="10"/>
      <c r="N325" s="10"/>
    </row>
    <row r="326" spans="1:14">
      <c r="A326" s="12" t="s">
        <v>132</v>
      </c>
      <c r="B326" s="7" t="s">
        <v>75</v>
      </c>
      <c r="C326" s="13" t="s">
        <v>62</v>
      </c>
      <c r="D326" s="7">
        <v>2013</v>
      </c>
      <c r="E326" s="13">
        <v>2013</v>
      </c>
      <c r="F326" s="13" t="s">
        <v>98</v>
      </c>
      <c r="G326" s="10">
        <v>0.98150000000000004</v>
      </c>
      <c r="H326" s="10">
        <v>0.1714</v>
      </c>
      <c r="I326" s="10">
        <v>0.25629999999999997</v>
      </c>
      <c r="J326" s="10">
        <v>0.1739</v>
      </c>
      <c r="K326" s="10">
        <v>0.19570000000000001</v>
      </c>
      <c r="L326" s="10"/>
      <c r="M326" s="10"/>
      <c r="N326" s="10"/>
    </row>
    <row r="327" spans="1:14">
      <c r="A327" s="12" t="s">
        <v>133</v>
      </c>
      <c r="B327" s="7" t="s">
        <v>75</v>
      </c>
      <c r="C327" s="13" t="s">
        <v>62</v>
      </c>
      <c r="D327" s="7">
        <v>2013</v>
      </c>
      <c r="E327" s="13">
        <v>2013</v>
      </c>
      <c r="F327" s="13" t="s">
        <v>98</v>
      </c>
      <c r="G327" s="10">
        <v>0.95069999999999999</v>
      </c>
      <c r="H327" s="10">
        <v>0.1323</v>
      </c>
      <c r="I327" s="10">
        <v>0.19850000000000001</v>
      </c>
      <c r="J327" s="10">
        <v>0.14879999999999999</v>
      </c>
      <c r="K327" s="10">
        <v>0.17419999999999999</v>
      </c>
      <c r="L327" s="10"/>
      <c r="M327" s="10"/>
      <c r="N327" s="10"/>
    </row>
    <row r="328" spans="1:14">
      <c r="A328" s="12" t="s">
        <v>134</v>
      </c>
      <c r="B328" s="7" t="s">
        <v>75</v>
      </c>
      <c r="C328" s="13" t="s">
        <v>62</v>
      </c>
      <c r="D328" s="7">
        <v>2013</v>
      </c>
      <c r="E328" s="13">
        <v>2013</v>
      </c>
      <c r="F328" s="13" t="s">
        <v>98</v>
      </c>
      <c r="G328" s="10">
        <v>0.94320000000000004</v>
      </c>
      <c r="H328" s="10">
        <v>0.16170000000000001</v>
      </c>
      <c r="I328" s="10">
        <v>0.24679999999999999</v>
      </c>
      <c r="J328" s="10">
        <v>0.25530000000000003</v>
      </c>
      <c r="K328" s="10">
        <v>0.2681</v>
      </c>
      <c r="L328" s="10"/>
      <c r="M328" s="10"/>
      <c r="N328" s="10"/>
    </row>
    <row r="329" spans="1:14">
      <c r="A329" s="12" t="s">
        <v>135</v>
      </c>
      <c r="B329" s="7" t="s">
        <v>75</v>
      </c>
      <c r="C329" s="13" t="s">
        <v>62</v>
      </c>
      <c r="D329" s="7">
        <v>2013</v>
      </c>
      <c r="E329" s="13">
        <v>2013</v>
      </c>
      <c r="F329" s="13" t="s">
        <v>98</v>
      </c>
      <c r="G329" s="10">
        <v>0.9889</v>
      </c>
      <c r="H329" s="10">
        <v>0.18240000000000001</v>
      </c>
      <c r="I329" s="10">
        <v>0.28620000000000001</v>
      </c>
      <c r="J329" s="10">
        <v>0.18559999999999999</v>
      </c>
      <c r="K329" s="10">
        <v>0.22550000000000001</v>
      </c>
      <c r="L329" s="10"/>
      <c r="M329" s="10"/>
      <c r="N329" s="10"/>
    </row>
    <row r="330" spans="1:14">
      <c r="A330" s="12" t="s">
        <v>136</v>
      </c>
      <c r="B330" s="7" t="s">
        <v>75</v>
      </c>
      <c r="C330" s="13" t="s">
        <v>62</v>
      </c>
      <c r="D330" s="7">
        <v>2013</v>
      </c>
      <c r="E330" s="13">
        <v>2013</v>
      </c>
      <c r="F330" s="13" t="s">
        <v>98</v>
      </c>
      <c r="G330" s="10">
        <v>0.99239999999999995</v>
      </c>
      <c r="H330" s="10">
        <v>0.17799999999999999</v>
      </c>
      <c r="I330" s="10">
        <v>0.26440000000000002</v>
      </c>
      <c r="J330" s="10">
        <v>0.2349</v>
      </c>
      <c r="K330" s="10">
        <v>0.25879999999999997</v>
      </c>
      <c r="L330" s="10"/>
      <c r="M330" s="10"/>
      <c r="N330" s="10"/>
    </row>
    <row r="331" spans="1:14">
      <c r="A331" s="12" t="s">
        <v>137</v>
      </c>
      <c r="B331" s="7" t="s">
        <v>75</v>
      </c>
      <c r="C331" s="13" t="s">
        <v>62</v>
      </c>
      <c r="D331" s="7">
        <v>2013</v>
      </c>
      <c r="E331" s="13">
        <v>2013</v>
      </c>
      <c r="F331" s="13" t="s">
        <v>98</v>
      </c>
      <c r="G331" s="10">
        <v>0.92310000000000003</v>
      </c>
      <c r="H331" s="10">
        <v>0.22</v>
      </c>
      <c r="I331" s="10">
        <v>0.28000000000000003</v>
      </c>
      <c r="J331" s="10">
        <v>0.1</v>
      </c>
      <c r="K331" s="10">
        <v>0.12670000000000001</v>
      </c>
      <c r="L331" s="10"/>
      <c r="M331" s="10"/>
      <c r="N331" s="10"/>
    </row>
    <row r="332" spans="1:14">
      <c r="A332" s="12" t="s">
        <v>138</v>
      </c>
      <c r="B332" s="7" t="s">
        <v>75</v>
      </c>
      <c r="C332" s="13" t="s">
        <v>62</v>
      </c>
      <c r="D332" s="7">
        <v>2013</v>
      </c>
      <c r="E332" s="13">
        <v>2013</v>
      </c>
      <c r="F332" s="13" t="s">
        <v>98</v>
      </c>
      <c r="G332" s="10">
        <v>0.95760000000000001</v>
      </c>
      <c r="H332" s="10">
        <v>1.8100000000000002E-2</v>
      </c>
      <c r="I332" s="10">
        <v>0.1444</v>
      </c>
      <c r="J332" s="10">
        <v>4.3299999999999998E-2</v>
      </c>
      <c r="K332" s="10">
        <v>4.6899999999999997E-2</v>
      </c>
      <c r="L332" s="10"/>
      <c r="M332" s="10"/>
      <c r="N332" s="10"/>
    </row>
    <row r="333" spans="1:14">
      <c r="A333" s="12" t="s">
        <v>139</v>
      </c>
      <c r="B333" s="7" t="s">
        <v>75</v>
      </c>
      <c r="C333" s="13" t="s">
        <v>62</v>
      </c>
      <c r="D333" s="7">
        <v>2013</v>
      </c>
      <c r="E333" s="13">
        <v>2013</v>
      </c>
      <c r="F333" s="13" t="s">
        <v>98</v>
      </c>
      <c r="G333" s="10">
        <v>0.99529999999999996</v>
      </c>
      <c r="H333" s="10">
        <v>0.17910000000000001</v>
      </c>
      <c r="I333" s="10">
        <v>0.25009999999999999</v>
      </c>
      <c r="J333" s="10">
        <v>0.12180000000000001</v>
      </c>
      <c r="K333" s="10">
        <v>0.13780000000000001</v>
      </c>
      <c r="L333" s="10"/>
      <c r="M333" s="10"/>
      <c r="N333" s="10"/>
    </row>
    <row r="334" spans="1:14">
      <c r="A334" s="12" t="s">
        <v>140</v>
      </c>
      <c r="B334" s="7" t="s">
        <v>75</v>
      </c>
      <c r="C334" s="13" t="s">
        <v>62</v>
      </c>
      <c r="D334" s="7">
        <v>2013</v>
      </c>
      <c r="E334" s="13">
        <v>2013</v>
      </c>
      <c r="F334" s="13" t="s">
        <v>98</v>
      </c>
      <c r="G334" s="10">
        <v>0.96560000000000001</v>
      </c>
      <c r="H334" s="10">
        <v>0.11509999999999999</v>
      </c>
      <c r="I334" s="10">
        <v>0.18459999999999999</v>
      </c>
      <c r="J334" s="10">
        <v>0.2331</v>
      </c>
      <c r="K334" s="10">
        <v>0.26169999999999999</v>
      </c>
      <c r="L334" s="10"/>
      <c r="M334" s="10"/>
      <c r="N334" s="10"/>
    </row>
    <row r="335" spans="1:14">
      <c r="A335" s="12" t="s">
        <v>141</v>
      </c>
      <c r="B335" s="7" t="s">
        <v>75</v>
      </c>
      <c r="C335" s="13" t="s">
        <v>62</v>
      </c>
      <c r="D335" s="7">
        <v>2013</v>
      </c>
      <c r="E335" s="13">
        <v>2013</v>
      </c>
      <c r="F335" s="13" t="s">
        <v>98</v>
      </c>
      <c r="G335" s="10">
        <v>0.97409999999999997</v>
      </c>
      <c r="H335" s="10">
        <v>0.12189999999999999</v>
      </c>
      <c r="I335" s="10">
        <v>0.2089</v>
      </c>
      <c r="J335" s="10">
        <v>0.15840000000000001</v>
      </c>
      <c r="K335" s="10">
        <v>0.1817</v>
      </c>
      <c r="L335" s="10"/>
      <c r="M335" s="10"/>
      <c r="N335" s="10"/>
    </row>
    <row r="336" spans="1:14">
      <c r="A336" s="12" t="s">
        <v>142</v>
      </c>
      <c r="B336" s="7" t="s">
        <v>74</v>
      </c>
      <c r="C336" s="13" t="s">
        <v>62</v>
      </c>
      <c r="D336" s="7">
        <v>2013</v>
      </c>
      <c r="E336" s="13">
        <v>2013</v>
      </c>
      <c r="F336" s="13" t="s">
        <v>98</v>
      </c>
      <c r="G336" s="10">
        <v>0.99570000000000003</v>
      </c>
      <c r="H336" s="10">
        <v>9.0200000000000002E-2</v>
      </c>
      <c r="I336" s="10">
        <v>0.18129999999999999</v>
      </c>
      <c r="J336" s="10">
        <v>5.2999999999999999E-2</v>
      </c>
      <c r="K336" s="10">
        <v>8.6800000000000002E-2</v>
      </c>
      <c r="L336" s="10"/>
      <c r="M336" s="10"/>
      <c r="N336" s="10"/>
    </row>
    <row r="337" spans="1:14">
      <c r="A337" s="12" t="s">
        <v>143</v>
      </c>
      <c r="B337" s="7" t="s">
        <v>74</v>
      </c>
      <c r="C337" s="13" t="s">
        <v>62</v>
      </c>
      <c r="D337" s="7">
        <v>2013</v>
      </c>
      <c r="E337" s="13">
        <v>2013</v>
      </c>
      <c r="F337" s="13" t="s">
        <v>98</v>
      </c>
      <c r="G337" s="10">
        <v>0.97409999999999997</v>
      </c>
      <c r="H337" s="10">
        <v>8.1299999999999997E-2</v>
      </c>
      <c r="I337" s="10">
        <v>0.1623</v>
      </c>
      <c r="J337" s="10">
        <v>3.3700000000000001E-2</v>
      </c>
      <c r="K337" s="10">
        <v>6.2199999999999998E-2</v>
      </c>
      <c r="L337" s="10"/>
      <c r="M337" s="10"/>
      <c r="N337" s="10"/>
    </row>
    <row r="338" spans="1:14">
      <c r="A338" s="12" t="s">
        <v>144</v>
      </c>
      <c r="B338" s="7" t="s">
        <v>75</v>
      </c>
      <c r="C338" s="13" t="s">
        <v>62</v>
      </c>
      <c r="D338" s="7">
        <v>2013</v>
      </c>
      <c r="E338" s="13">
        <v>2013</v>
      </c>
      <c r="F338" s="13" t="s">
        <v>98</v>
      </c>
      <c r="G338" s="10">
        <v>0.97799999999999998</v>
      </c>
      <c r="H338" s="10">
        <v>0.17180000000000001</v>
      </c>
      <c r="I338" s="10">
        <v>0.22140000000000001</v>
      </c>
      <c r="J338" s="10">
        <v>0.1145</v>
      </c>
      <c r="K338" s="10">
        <v>0.1183</v>
      </c>
      <c r="L338" s="10"/>
      <c r="M338" s="10"/>
      <c r="N338" s="10"/>
    </row>
    <row r="339" spans="1:14">
      <c r="A339" s="12" t="s">
        <v>145</v>
      </c>
      <c r="B339" s="7" t="s">
        <v>75</v>
      </c>
      <c r="C339" s="13" t="s">
        <v>62</v>
      </c>
      <c r="D339" s="7">
        <v>2013</v>
      </c>
      <c r="E339" s="13">
        <v>2013</v>
      </c>
      <c r="F339" s="13" t="s">
        <v>98</v>
      </c>
      <c r="G339" s="10">
        <v>0.95840000000000003</v>
      </c>
      <c r="H339" s="10">
        <v>0.17599999999999999</v>
      </c>
      <c r="I339" s="10">
        <v>0.25519999999999998</v>
      </c>
      <c r="J339" s="10">
        <v>0.15790000000000001</v>
      </c>
      <c r="K339" s="10">
        <v>0.1812</v>
      </c>
      <c r="L339" s="10"/>
      <c r="M339" s="10"/>
      <c r="N339" s="10"/>
    </row>
    <row r="340" spans="1:14">
      <c r="A340" s="12" t="s">
        <v>146</v>
      </c>
      <c r="B340" s="7" t="s">
        <v>74</v>
      </c>
      <c r="C340" s="13" t="s">
        <v>62</v>
      </c>
      <c r="D340" s="7">
        <v>2013</v>
      </c>
      <c r="E340" s="13">
        <v>2013</v>
      </c>
      <c r="F340" s="13" t="s">
        <v>98</v>
      </c>
      <c r="G340" s="10">
        <v>0.98399999999999999</v>
      </c>
      <c r="H340" s="10">
        <v>9.64E-2</v>
      </c>
      <c r="I340" s="10">
        <v>0.18049999999999999</v>
      </c>
      <c r="J340" s="10">
        <v>4.7500000000000001E-2</v>
      </c>
      <c r="K340" s="10">
        <v>8.2000000000000003E-2</v>
      </c>
      <c r="L340" s="10"/>
      <c r="M340" s="10"/>
      <c r="N340" s="10"/>
    </row>
    <row r="341" spans="1:14">
      <c r="A341" s="12" t="s">
        <v>147</v>
      </c>
      <c r="B341" s="7" t="s">
        <v>75</v>
      </c>
      <c r="C341" s="13" t="s">
        <v>62</v>
      </c>
      <c r="D341" s="7">
        <v>2013</v>
      </c>
      <c r="E341" s="13">
        <v>2013</v>
      </c>
      <c r="F341" s="13" t="s">
        <v>98</v>
      </c>
      <c r="G341" s="10">
        <v>0.97570000000000001</v>
      </c>
      <c r="H341" s="10">
        <v>0.1883</v>
      </c>
      <c r="I341" s="10">
        <v>0.2661</v>
      </c>
      <c r="J341" s="10">
        <v>0.12520000000000001</v>
      </c>
      <c r="K341" s="10">
        <v>0.1434</v>
      </c>
      <c r="L341" s="10"/>
      <c r="M341" s="10"/>
      <c r="N341" s="10"/>
    </row>
    <row r="342" spans="1:14">
      <c r="A342" s="12" t="s">
        <v>148</v>
      </c>
      <c r="B342" s="7" t="s">
        <v>75</v>
      </c>
      <c r="C342" s="13" t="s">
        <v>62</v>
      </c>
      <c r="D342" s="7">
        <v>2013</v>
      </c>
      <c r="E342" s="13">
        <v>2013</v>
      </c>
      <c r="F342" s="13" t="s">
        <v>98</v>
      </c>
      <c r="G342" s="10">
        <v>0.93159999999999998</v>
      </c>
      <c r="H342" s="10">
        <v>0.21049999999999999</v>
      </c>
      <c r="I342" s="10">
        <v>0.28449999999999998</v>
      </c>
      <c r="J342" s="10">
        <v>0.19139999999999999</v>
      </c>
      <c r="K342" s="10">
        <v>0.21079999999999999</v>
      </c>
      <c r="L342" s="10"/>
      <c r="M342" s="10"/>
      <c r="N342" s="10"/>
    </row>
    <row r="343" spans="1:14">
      <c r="A343" s="12" t="s">
        <v>149</v>
      </c>
      <c r="B343" s="7" t="s">
        <v>74</v>
      </c>
      <c r="C343" s="13" t="s">
        <v>62</v>
      </c>
      <c r="D343" s="7">
        <v>2013</v>
      </c>
      <c r="E343" s="13">
        <v>2013</v>
      </c>
      <c r="F343" s="13" t="s">
        <v>98</v>
      </c>
      <c r="G343" s="10">
        <v>0.89629999999999999</v>
      </c>
      <c r="H343" s="10">
        <v>0.12039999999999999</v>
      </c>
      <c r="I343" s="10">
        <v>0.21959999999999999</v>
      </c>
      <c r="J343" s="10">
        <v>3.3399999999999999E-2</v>
      </c>
      <c r="K343" s="10">
        <v>6.5299999999999997E-2</v>
      </c>
      <c r="L343" s="10"/>
      <c r="M343" s="10"/>
      <c r="N343" s="10"/>
    </row>
    <row r="344" spans="1:14">
      <c r="A344" s="12" t="s">
        <v>150</v>
      </c>
      <c r="B344" s="7" t="s">
        <v>74</v>
      </c>
      <c r="C344" s="13" t="s">
        <v>62</v>
      </c>
      <c r="D344" s="7">
        <v>2013</v>
      </c>
      <c r="E344" s="13">
        <v>2013</v>
      </c>
      <c r="F344" s="13" t="s">
        <v>98</v>
      </c>
      <c r="G344" s="10">
        <v>0.89790000000000003</v>
      </c>
      <c r="H344" s="10">
        <v>0.1138</v>
      </c>
      <c r="I344" s="10">
        <v>0.21909999999999999</v>
      </c>
      <c r="J344" s="10">
        <v>8.5900000000000004E-2</v>
      </c>
      <c r="K344" s="10">
        <v>0.1263</v>
      </c>
      <c r="L344" s="10"/>
      <c r="M344" s="10"/>
      <c r="N344" s="10"/>
    </row>
    <row r="345" spans="1:14">
      <c r="A345" s="12" t="s">
        <v>151</v>
      </c>
      <c r="B345" s="7" t="s">
        <v>75</v>
      </c>
      <c r="C345" s="13" t="s">
        <v>62</v>
      </c>
      <c r="D345" s="7">
        <v>2013</v>
      </c>
      <c r="E345" s="13">
        <v>2013</v>
      </c>
      <c r="F345" s="13" t="s">
        <v>98</v>
      </c>
      <c r="G345" s="10">
        <v>0.97440000000000004</v>
      </c>
      <c r="H345" s="10">
        <v>0.16850000000000001</v>
      </c>
      <c r="I345" s="10">
        <v>0.2364</v>
      </c>
      <c r="J345" s="10">
        <v>0.1414</v>
      </c>
      <c r="K345" s="10">
        <v>0.1608</v>
      </c>
      <c r="L345" s="10"/>
      <c r="M345" s="10"/>
      <c r="N345" s="10"/>
    </row>
    <row r="346" spans="1:14">
      <c r="A346" s="12" t="s">
        <v>152</v>
      </c>
      <c r="B346" s="7" t="s">
        <v>74</v>
      </c>
      <c r="C346" s="13" t="s">
        <v>62</v>
      </c>
      <c r="D346" s="7">
        <v>2013</v>
      </c>
      <c r="E346" s="13">
        <v>2013</v>
      </c>
      <c r="F346" s="13" t="s">
        <v>98</v>
      </c>
      <c r="G346" s="10">
        <v>0.88990000000000002</v>
      </c>
      <c r="H346" s="10">
        <v>7.2300000000000003E-2</v>
      </c>
      <c r="I346" s="10">
        <v>0.1638</v>
      </c>
      <c r="J346" s="10">
        <v>3.6900000000000002E-2</v>
      </c>
      <c r="K346" s="10">
        <v>7.4999999999999997E-2</v>
      </c>
      <c r="L346" s="10"/>
      <c r="M346" s="10"/>
      <c r="N346" s="10"/>
    </row>
    <row r="347" spans="1:14">
      <c r="A347" s="12" t="s">
        <v>153</v>
      </c>
      <c r="B347" s="7" t="s">
        <v>74</v>
      </c>
      <c r="C347" s="13" t="s">
        <v>62</v>
      </c>
      <c r="D347" s="7">
        <v>2013</v>
      </c>
      <c r="E347" s="13">
        <v>2013</v>
      </c>
      <c r="F347" s="13" t="s">
        <v>98</v>
      </c>
      <c r="G347" s="10">
        <v>0.75360000000000005</v>
      </c>
      <c r="H347" s="10">
        <v>8.5000000000000006E-2</v>
      </c>
      <c r="I347" s="10">
        <v>0.17230000000000001</v>
      </c>
      <c r="J347" s="10">
        <v>4.2599999999999999E-2</v>
      </c>
      <c r="K347" s="10">
        <v>7.6600000000000001E-2</v>
      </c>
      <c r="L347" s="10"/>
      <c r="M347" s="10"/>
      <c r="N347" s="10"/>
    </row>
    <row r="348" spans="1:14">
      <c r="A348" s="12" t="s">
        <v>154</v>
      </c>
      <c r="B348" s="7" t="s">
        <v>74</v>
      </c>
      <c r="C348" s="13" t="s">
        <v>62</v>
      </c>
      <c r="D348" s="7">
        <v>2013</v>
      </c>
      <c r="E348" s="13">
        <v>2013</v>
      </c>
      <c r="F348" s="13" t="s">
        <v>98</v>
      </c>
      <c r="G348" s="10">
        <v>0.9405</v>
      </c>
      <c r="H348" s="10">
        <v>9.1499999999999998E-2</v>
      </c>
      <c r="I348" s="10">
        <v>0.17419999999999999</v>
      </c>
      <c r="J348" s="10">
        <v>0.05</v>
      </c>
      <c r="K348" s="10">
        <v>9.3399999999999997E-2</v>
      </c>
      <c r="L348" s="10"/>
      <c r="M348" s="10"/>
      <c r="N348" s="10"/>
    </row>
    <row r="349" spans="1:14">
      <c r="A349" s="12" t="s">
        <v>155</v>
      </c>
      <c r="B349" s="7" t="s">
        <v>74</v>
      </c>
      <c r="C349" s="13" t="s">
        <v>62</v>
      </c>
      <c r="D349" s="7">
        <v>2013</v>
      </c>
      <c r="E349" s="13">
        <v>2013</v>
      </c>
      <c r="F349" s="13" t="s">
        <v>98</v>
      </c>
      <c r="G349" s="10">
        <v>0.88790000000000002</v>
      </c>
      <c r="H349" s="10">
        <v>5.2600000000000001E-2</v>
      </c>
      <c r="I349" s="10">
        <v>0.1353</v>
      </c>
      <c r="J349" s="10">
        <v>8.8000000000000005E-3</v>
      </c>
      <c r="K349" s="10">
        <v>3.6600000000000001E-2</v>
      </c>
      <c r="L349" s="10"/>
      <c r="M349" s="10"/>
      <c r="N349" s="10"/>
    </row>
    <row r="350" spans="1:14">
      <c r="A350" s="12" t="s">
        <v>156</v>
      </c>
      <c r="B350" s="7" t="s">
        <v>74</v>
      </c>
      <c r="C350" s="13" t="s">
        <v>62</v>
      </c>
      <c r="D350" s="7">
        <v>2013</v>
      </c>
      <c r="E350" s="13">
        <v>2013</v>
      </c>
      <c r="F350" s="13" t="s">
        <v>98</v>
      </c>
      <c r="G350" s="10">
        <v>0.96020000000000005</v>
      </c>
      <c r="H350" s="10">
        <v>6.5199999999999994E-2</v>
      </c>
      <c r="I350" s="10">
        <v>0.14149999999999999</v>
      </c>
      <c r="J350" s="10">
        <v>2.6100000000000002E-2</v>
      </c>
      <c r="K350" s="10">
        <v>6.0299999999999999E-2</v>
      </c>
      <c r="L350" s="10"/>
      <c r="M350" s="10"/>
      <c r="N350" s="10"/>
    </row>
    <row r="351" spans="1:14">
      <c r="A351" s="12" t="s">
        <v>157</v>
      </c>
      <c r="B351" s="7" t="s">
        <v>75</v>
      </c>
      <c r="C351" s="13" t="s">
        <v>62</v>
      </c>
      <c r="D351" s="7">
        <v>2013</v>
      </c>
      <c r="E351" s="13">
        <v>2013</v>
      </c>
      <c r="F351" s="13" t="s">
        <v>98</v>
      </c>
      <c r="G351" s="10">
        <v>0.86899999999999999</v>
      </c>
      <c r="H351" s="10">
        <v>0.16370000000000001</v>
      </c>
      <c r="I351" s="10">
        <v>0.2487</v>
      </c>
      <c r="J351" s="10">
        <v>0.17749999999999999</v>
      </c>
      <c r="K351" s="10">
        <v>0.20019999999999999</v>
      </c>
      <c r="L351" s="10"/>
      <c r="M351" s="10"/>
      <c r="N351" s="10"/>
    </row>
    <row r="352" spans="1:14">
      <c r="A352" s="12" t="s">
        <v>158</v>
      </c>
      <c r="B352" s="7" t="s">
        <v>75</v>
      </c>
      <c r="C352" s="13" t="s">
        <v>62</v>
      </c>
      <c r="D352" s="7">
        <v>2013</v>
      </c>
      <c r="E352" s="13">
        <v>2013</v>
      </c>
      <c r="F352" s="13" t="s">
        <v>98</v>
      </c>
      <c r="G352" s="10">
        <v>1</v>
      </c>
      <c r="H352" s="10">
        <v>9.7600000000000006E-2</v>
      </c>
      <c r="I352" s="10">
        <v>0.122</v>
      </c>
      <c r="J352" s="10">
        <v>0.17069999999999999</v>
      </c>
      <c r="K352" s="10">
        <v>0.1951</v>
      </c>
      <c r="L352" s="10"/>
      <c r="M352" s="10"/>
      <c r="N352" s="10"/>
    </row>
    <row r="353" spans="1:14">
      <c r="A353" s="12" t="s">
        <v>159</v>
      </c>
      <c r="B353" s="7" t="s">
        <v>75</v>
      </c>
      <c r="C353" s="13" t="s">
        <v>62</v>
      </c>
      <c r="D353" s="7">
        <v>2013</v>
      </c>
      <c r="E353" s="13">
        <v>2013</v>
      </c>
      <c r="F353" s="13" t="s">
        <v>98</v>
      </c>
      <c r="G353" s="10">
        <v>0.96319999999999995</v>
      </c>
      <c r="H353" s="10">
        <v>0.13109999999999999</v>
      </c>
      <c r="I353" s="10">
        <v>0.20649999999999999</v>
      </c>
      <c r="J353" s="10">
        <v>0.11600000000000001</v>
      </c>
      <c r="K353" s="10">
        <v>0.13109999999999999</v>
      </c>
      <c r="L353" s="10"/>
      <c r="M353" s="10"/>
      <c r="N353" s="10"/>
    </row>
    <row r="354" spans="1:14">
      <c r="A354" s="12" t="s">
        <v>160</v>
      </c>
      <c r="B354" s="7" t="s">
        <v>74</v>
      </c>
      <c r="C354" s="13" t="s">
        <v>62</v>
      </c>
      <c r="D354" s="7">
        <v>2013</v>
      </c>
      <c r="E354" s="13">
        <v>2013</v>
      </c>
      <c r="F354" s="13" t="s">
        <v>98</v>
      </c>
      <c r="G354" s="10">
        <v>0.96209999999999996</v>
      </c>
      <c r="H354" s="10">
        <v>4.1300000000000003E-2</v>
      </c>
      <c r="I354" s="10">
        <v>0.158</v>
      </c>
      <c r="J354" s="10">
        <v>1.35E-2</v>
      </c>
      <c r="K354" s="10">
        <v>5.8599999999999999E-2</v>
      </c>
      <c r="L354" s="10"/>
      <c r="M354" s="10"/>
      <c r="N354" s="10"/>
    </row>
    <row r="355" spans="1:14">
      <c r="A355" s="12" t="s">
        <v>161</v>
      </c>
      <c r="B355" s="7" t="s">
        <v>74</v>
      </c>
      <c r="C355" s="13" t="s">
        <v>62</v>
      </c>
      <c r="D355" s="7">
        <v>2013</v>
      </c>
      <c r="E355" s="13">
        <v>2013</v>
      </c>
      <c r="F355" s="13" t="s">
        <v>98</v>
      </c>
      <c r="G355" s="10">
        <v>0.46750000000000003</v>
      </c>
      <c r="H355" s="10">
        <v>8.8099999999999998E-2</v>
      </c>
      <c r="I355" s="10">
        <v>0.188</v>
      </c>
      <c r="J355" s="10">
        <v>4.24E-2</v>
      </c>
      <c r="K355" s="10">
        <v>8.43E-2</v>
      </c>
      <c r="L355" s="10"/>
      <c r="M355" s="10"/>
      <c r="N355" s="10"/>
    </row>
    <row r="356" spans="1:14">
      <c r="A356" s="12" t="s">
        <v>162</v>
      </c>
      <c r="B356" s="7" t="s">
        <v>75</v>
      </c>
      <c r="C356" s="13" t="s">
        <v>62</v>
      </c>
      <c r="D356" s="7">
        <v>2013</v>
      </c>
      <c r="E356" s="13">
        <v>2013</v>
      </c>
      <c r="F356" s="13" t="s">
        <v>98</v>
      </c>
      <c r="G356" s="10">
        <v>0.97009999999999996</v>
      </c>
      <c r="H356" s="10">
        <v>0.19900000000000001</v>
      </c>
      <c r="I356" s="10">
        <v>0.2903</v>
      </c>
      <c r="J356" s="10">
        <v>0.14230000000000001</v>
      </c>
      <c r="K356" s="10">
        <v>0.1651</v>
      </c>
      <c r="L356" s="10"/>
      <c r="M356" s="10"/>
      <c r="N356" s="10"/>
    </row>
    <row r="357" spans="1:14">
      <c r="A357" s="12" t="s">
        <v>163</v>
      </c>
      <c r="B357" s="7" t="s">
        <v>75</v>
      </c>
      <c r="C357" s="13" t="s">
        <v>62</v>
      </c>
      <c r="D357" s="7">
        <v>2013</v>
      </c>
      <c r="E357" s="13">
        <v>2013</v>
      </c>
      <c r="F357" s="13" t="s">
        <v>98</v>
      </c>
      <c r="G357" s="10">
        <v>0.95469999999999999</v>
      </c>
      <c r="H357" s="10">
        <v>0.1633</v>
      </c>
      <c r="I357" s="10">
        <v>0.24310000000000001</v>
      </c>
      <c r="J357" s="10">
        <v>0.15290000000000001</v>
      </c>
      <c r="K357" s="10">
        <v>0.16389999999999999</v>
      </c>
      <c r="L357" s="10"/>
      <c r="M357" s="10"/>
      <c r="N357" s="10"/>
    </row>
    <row r="358" spans="1:14">
      <c r="A358" s="12" t="s">
        <v>164</v>
      </c>
      <c r="B358" s="7" t="s">
        <v>75</v>
      </c>
      <c r="C358" s="13" t="s">
        <v>62</v>
      </c>
      <c r="D358" s="7">
        <v>2013</v>
      </c>
      <c r="E358" s="13">
        <v>2013</v>
      </c>
      <c r="F358" s="13" t="s">
        <v>98</v>
      </c>
      <c r="G358" s="10">
        <v>0.98780000000000001</v>
      </c>
      <c r="H358" s="10">
        <v>0.14710000000000001</v>
      </c>
      <c r="I358" s="10">
        <v>0.2072</v>
      </c>
      <c r="J358" s="10">
        <v>0.1648</v>
      </c>
      <c r="K358" s="10">
        <v>0.1825</v>
      </c>
      <c r="L358" s="10"/>
      <c r="M358" s="10"/>
      <c r="N358" s="10"/>
    </row>
    <row r="359" spans="1:14">
      <c r="A359" s="12" t="s">
        <v>165</v>
      </c>
      <c r="B359" s="7" t="s">
        <v>75</v>
      </c>
      <c r="C359" s="13" t="s">
        <v>62</v>
      </c>
      <c r="D359" s="7">
        <v>2013</v>
      </c>
      <c r="E359" s="13">
        <v>2013</v>
      </c>
      <c r="F359" s="13" t="s">
        <v>98</v>
      </c>
      <c r="G359" s="10">
        <v>0.67290000000000005</v>
      </c>
      <c r="H359" s="10">
        <v>0.16339999999999999</v>
      </c>
      <c r="I359" s="10">
        <v>0.23200000000000001</v>
      </c>
      <c r="J359" s="10">
        <v>0.2157</v>
      </c>
      <c r="K359" s="10">
        <v>0.23860000000000001</v>
      </c>
      <c r="L359" s="10"/>
      <c r="M359" s="10"/>
      <c r="N359" s="10"/>
    </row>
    <row r="360" spans="1:14">
      <c r="A360" s="12" t="s">
        <v>166</v>
      </c>
      <c r="B360" s="7" t="s">
        <v>74</v>
      </c>
      <c r="C360" s="13" t="s">
        <v>62</v>
      </c>
      <c r="D360" s="7">
        <v>2013</v>
      </c>
      <c r="E360" s="13">
        <v>2013</v>
      </c>
      <c r="F360" s="13" t="s">
        <v>98</v>
      </c>
      <c r="G360" s="10">
        <v>0.97689999999999999</v>
      </c>
      <c r="H360" s="10">
        <v>0.19120000000000001</v>
      </c>
      <c r="I360" s="10">
        <v>0.32729999999999998</v>
      </c>
      <c r="J360" s="10">
        <v>0.12590000000000001</v>
      </c>
      <c r="K360" s="10">
        <v>0.18029999999999999</v>
      </c>
      <c r="L360" s="10"/>
      <c r="M360" s="10"/>
      <c r="N360" s="10"/>
    </row>
    <row r="361" spans="1:14">
      <c r="A361" s="12" t="s">
        <v>167</v>
      </c>
      <c r="B361" s="7" t="s">
        <v>75</v>
      </c>
      <c r="C361" s="13" t="s">
        <v>62</v>
      </c>
      <c r="D361" s="7">
        <v>2013</v>
      </c>
      <c r="E361" s="13">
        <v>2013</v>
      </c>
      <c r="F361" s="13" t="s">
        <v>98</v>
      </c>
      <c r="G361" s="10">
        <v>0.97319999999999995</v>
      </c>
      <c r="H361" s="10">
        <v>0.14760000000000001</v>
      </c>
      <c r="I361" s="10">
        <v>0.2341</v>
      </c>
      <c r="J361" s="10">
        <v>0.17649999999999999</v>
      </c>
      <c r="K361" s="10">
        <v>0.19489999999999999</v>
      </c>
      <c r="L361" s="10"/>
      <c r="M361" s="10"/>
      <c r="N361" s="10"/>
    </row>
    <row r="362" spans="1:14">
      <c r="A362" s="12" t="s">
        <v>168</v>
      </c>
      <c r="B362" s="7" t="s">
        <v>74</v>
      </c>
      <c r="C362" s="13" t="s">
        <v>62</v>
      </c>
      <c r="D362" s="7">
        <v>2013</v>
      </c>
      <c r="E362" s="13">
        <v>2013</v>
      </c>
      <c r="F362" s="13" t="s">
        <v>98</v>
      </c>
      <c r="G362" s="10">
        <v>0.95309999999999995</v>
      </c>
      <c r="H362" s="10">
        <v>0.1114</v>
      </c>
      <c r="I362" s="10">
        <v>0.23250000000000001</v>
      </c>
      <c r="J362" s="10">
        <v>7.0599999999999996E-2</v>
      </c>
      <c r="K362" s="10">
        <v>0.1242</v>
      </c>
      <c r="L362" s="10"/>
      <c r="M362" s="10"/>
      <c r="N362" s="10"/>
    </row>
    <row r="363" spans="1:14">
      <c r="A363" s="12" t="s">
        <v>169</v>
      </c>
      <c r="B363" s="7" t="s">
        <v>74</v>
      </c>
      <c r="C363" s="13" t="s">
        <v>62</v>
      </c>
      <c r="D363" s="7">
        <v>2013</v>
      </c>
      <c r="E363" s="13">
        <v>2013</v>
      </c>
      <c r="F363" s="13" t="s">
        <v>98</v>
      </c>
      <c r="G363" s="10">
        <v>0.91510000000000002</v>
      </c>
      <c r="H363" s="10">
        <v>0.115</v>
      </c>
      <c r="I363" s="10">
        <v>0.19800000000000001</v>
      </c>
      <c r="J363" s="10">
        <v>6.3899999999999998E-2</v>
      </c>
      <c r="K363" s="10">
        <v>0.10340000000000001</v>
      </c>
      <c r="L363" s="10"/>
      <c r="M363" s="10"/>
      <c r="N363" s="10"/>
    </row>
    <row r="364" spans="1:14">
      <c r="A364" s="12" t="s">
        <v>170</v>
      </c>
      <c r="B364" s="7" t="s">
        <v>75</v>
      </c>
      <c r="C364" s="13" t="s">
        <v>62</v>
      </c>
      <c r="D364" s="7">
        <v>2013</v>
      </c>
      <c r="E364" s="13">
        <v>2013</v>
      </c>
      <c r="F364" s="13" t="s">
        <v>98</v>
      </c>
      <c r="G364" s="10">
        <v>0.96779999999999999</v>
      </c>
      <c r="H364" s="10">
        <v>0.1618</v>
      </c>
      <c r="I364" s="10">
        <v>0.2301</v>
      </c>
      <c r="J364" s="10">
        <v>0.2145</v>
      </c>
      <c r="K364" s="10">
        <v>0.23760000000000001</v>
      </c>
      <c r="L364" s="10"/>
      <c r="M364" s="10"/>
      <c r="N364" s="10"/>
    </row>
    <row r="365" spans="1:14">
      <c r="A365" s="48" t="s">
        <v>171</v>
      </c>
      <c r="B365" s="7" t="s">
        <v>66</v>
      </c>
      <c r="C365" s="13" t="s">
        <v>64</v>
      </c>
      <c r="D365" s="7">
        <v>2013</v>
      </c>
      <c r="E365" s="13">
        <v>2013</v>
      </c>
      <c r="F365" s="13" t="s">
        <v>99</v>
      </c>
      <c r="G365" s="10">
        <v>0.91879999999999995</v>
      </c>
      <c r="H365" s="10">
        <v>0.1203</v>
      </c>
      <c r="I365" s="10">
        <v>0.20549999999999999</v>
      </c>
      <c r="J365" s="10">
        <v>7.9399999999999998E-2</v>
      </c>
      <c r="K365" s="10">
        <v>0.10059999999999999</v>
      </c>
      <c r="L365" s="10"/>
      <c r="M365" s="10"/>
      <c r="N365" s="10"/>
    </row>
    <row r="366" spans="1:14">
      <c r="A366" s="48" t="s">
        <v>172</v>
      </c>
      <c r="B366" s="7" t="s">
        <v>74</v>
      </c>
      <c r="C366" s="13" t="s">
        <v>64</v>
      </c>
      <c r="D366" s="7">
        <v>2013</v>
      </c>
      <c r="E366" s="13">
        <v>2013</v>
      </c>
      <c r="F366" s="13" t="s">
        <v>99</v>
      </c>
      <c r="G366" s="10">
        <v>0.87139999999999995</v>
      </c>
      <c r="H366" s="10">
        <v>8.1100000000000005E-2</v>
      </c>
      <c r="I366" s="10">
        <v>0.1774</v>
      </c>
      <c r="J366" s="10">
        <v>4.9099999999999998E-2</v>
      </c>
      <c r="K366" s="10">
        <v>8.5300000000000001E-2</v>
      </c>
      <c r="L366" s="10"/>
      <c r="M366" s="10"/>
      <c r="N366" s="10"/>
    </row>
    <row r="367" spans="1:14">
      <c r="A367" s="48" t="s">
        <v>173</v>
      </c>
      <c r="B367" s="7" t="s">
        <v>75</v>
      </c>
      <c r="C367" s="13" t="s">
        <v>64</v>
      </c>
      <c r="D367" s="7">
        <v>2013</v>
      </c>
      <c r="E367" s="13">
        <v>2013</v>
      </c>
      <c r="F367" s="13" t="s">
        <v>99</v>
      </c>
      <c r="G367" s="10">
        <v>0.72729999999999995</v>
      </c>
      <c r="H367" s="10">
        <v>8.6999999999999994E-2</v>
      </c>
      <c r="I367" s="10">
        <v>0.21740000000000001</v>
      </c>
      <c r="J367" s="10">
        <v>0.21740000000000001</v>
      </c>
      <c r="K367" s="10">
        <v>0.21740000000000001</v>
      </c>
      <c r="L367" s="10"/>
      <c r="M367" s="10"/>
      <c r="N367" s="10"/>
    </row>
    <row r="368" spans="1:14">
      <c r="A368" s="48" t="s">
        <v>174</v>
      </c>
      <c r="B368" s="7" t="s">
        <v>75</v>
      </c>
      <c r="C368" s="13" t="s">
        <v>64</v>
      </c>
      <c r="D368" s="7">
        <v>2013</v>
      </c>
      <c r="E368" s="13">
        <v>2013</v>
      </c>
      <c r="F368" s="13" t="s">
        <v>99</v>
      </c>
      <c r="G368" s="10">
        <v>0.94420000000000004</v>
      </c>
      <c r="H368" s="10">
        <v>0.15529999999999999</v>
      </c>
      <c r="I368" s="10">
        <v>0.2235</v>
      </c>
      <c r="J368" s="10">
        <v>0.18940000000000001</v>
      </c>
      <c r="K368" s="10">
        <v>0.2082</v>
      </c>
      <c r="L368" s="10"/>
      <c r="M368" s="10"/>
      <c r="N368" s="10"/>
    </row>
    <row r="369" spans="1:14">
      <c r="A369" s="48" t="s">
        <v>175</v>
      </c>
      <c r="B369" s="7" t="s">
        <v>75</v>
      </c>
      <c r="C369" s="13" t="s">
        <v>64</v>
      </c>
      <c r="D369" s="7">
        <v>2013</v>
      </c>
      <c r="E369" s="13">
        <v>2013</v>
      </c>
      <c r="F369" s="13" t="s">
        <v>99</v>
      </c>
      <c r="G369" s="10">
        <v>0.93899999999999995</v>
      </c>
      <c r="H369" s="10">
        <v>0.1318</v>
      </c>
      <c r="I369" s="10">
        <v>0.2009</v>
      </c>
      <c r="J369" s="10">
        <v>0.1774</v>
      </c>
      <c r="K369" s="10">
        <v>0.1958</v>
      </c>
      <c r="L369" s="10"/>
      <c r="M369" s="10"/>
      <c r="N369" s="10"/>
    </row>
    <row r="370" spans="1:14">
      <c r="A370" s="48" t="s">
        <v>176</v>
      </c>
      <c r="B370" s="7" t="s">
        <v>75</v>
      </c>
      <c r="C370" s="13" t="s">
        <v>64</v>
      </c>
      <c r="D370" s="7">
        <v>2013</v>
      </c>
      <c r="E370" s="13">
        <v>2013</v>
      </c>
      <c r="F370" s="13" t="s">
        <v>99</v>
      </c>
      <c r="G370" s="10">
        <v>0.98640000000000005</v>
      </c>
      <c r="H370" s="10">
        <v>0.1062</v>
      </c>
      <c r="I370" s="10">
        <v>0.18840000000000001</v>
      </c>
      <c r="J370" s="10">
        <v>0.16689999999999999</v>
      </c>
      <c r="K370" s="10">
        <v>0.19089999999999999</v>
      </c>
      <c r="L370" s="10"/>
      <c r="M370" s="10"/>
      <c r="N370" s="10"/>
    </row>
    <row r="371" spans="1:14">
      <c r="A371" s="48" t="s">
        <v>177</v>
      </c>
      <c r="B371" s="7" t="s">
        <v>75</v>
      </c>
      <c r="C371" s="13" t="s">
        <v>64</v>
      </c>
      <c r="D371" s="7">
        <v>2013</v>
      </c>
      <c r="E371" s="13">
        <v>2013</v>
      </c>
      <c r="F371" s="13" t="s">
        <v>99</v>
      </c>
      <c r="G371" s="10">
        <v>0.9577</v>
      </c>
      <c r="H371" s="10">
        <v>0.1341</v>
      </c>
      <c r="I371" s="10">
        <v>0.1993</v>
      </c>
      <c r="J371" s="10">
        <v>0.17749999999999999</v>
      </c>
      <c r="K371" s="10">
        <v>0.221</v>
      </c>
      <c r="L371" s="10"/>
      <c r="M371" s="10"/>
      <c r="N371" s="10"/>
    </row>
    <row r="372" spans="1:14">
      <c r="A372" s="48" t="s">
        <v>178</v>
      </c>
      <c r="B372" s="7" t="s">
        <v>74</v>
      </c>
      <c r="C372" s="13" t="s">
        <v>64</v>
      </c>
      <c r="D372" s="7">
        <v>2013</v>
      </c>
      <c r="E372" s="13">
        <v>2013</v>
      </c>
      <c r="F372" s="13" t="s">
        <v>99</v>
      </c>
      <c r="G372" s="10">
        <v>0.79220000000000002</v>
      </c>
      <c r="H372" s="10">
        <v>9.2499999999999999E-2</v>
      </c>
      <c r="I372" s="10">
        <v>0.1782</v>
      </c>
      <c r="J372" s="10">
        <v>3.3099999999999997E-2</v>
      </c>
      <c r="K372" s="10">
        <v>6.08E-2</v>
      </c>
      <c r="L372" s="10"/>
      <c r="M372" s="10"/>
      <c r="N372" s="10"/>
    </row>
    <row r="373" spans="1:14">
      <c r="A373" s="48" t="s">
        <v>179</v>
      </c>
      <c r="B373" s="7" t="s">
        <v>75</v>
      </c>
      <c r="C373" s="13" t="s">
        <v>64</v>
      </c>
      <c r="D373" s="7">
        <v>2013</v>
      </c>
      <c r="E373" s="13">
        <v>2013</v>
      </c>
      <c r="F373" s="13" t="s">
        <v>99</v>
      </c>
      <c r="G373" s="10">
        <v>0.98370000000000002</v>
      </c>
      <c r="H373" s="10">
        <v>0.1862</v>
      </c>
      <c r="I373" s="10">
        <v>0.25240000000000001</v>
      </c>
      <c r="J373" s="10">
        <v>0.19700000000000001</v>
      </c>
      <c r="K373" s="10">
        <v>0.22270000000000001</v>
      </c>
      <c r="L373" s="10"/>
      <c r="M373" s="10"/>
      <c r="N373" s="10"/>
    </row>
    <row r="374" spans="1:14">
      <c r="A374" s="48" t="s">
        <v>180</v>
      </c>
      <c r="B374" s="7" t="s">
        <v>75</v>
      </c>
      <c r="C374" s="13" t="s">
        <v>64</v>
      </c>
      <c r="D374" s="7">
        <v>2013</v>
      </c>
      <c r="E374" s="13">
        <v>2013</v>
      </c>
      <c r="F374" s="13" t="s">
        <v>99</v>
      </c>
      <c r="G374" s="10">
        <v>0.97709999999999997</v>
      </c>
      <c r="H374" s="10">
        <v>0.1232</v>
      </c>
      <c r="I374" s="10">
        <v>0.2074</v>
      </c>
      <c r="J374" s="10">
        <v>0.16819999999999999</v>
      </c>
      <c r="K374" s="10">
        <v>0.1903</v>
      </c>
      <c r="L374" s="10"/>
      <c r="M374" s="10"/>
      <c r="N374" s="10"/>
    </row>
    <row r="375" spans="1:14">
      <c r="A375" s="12" t="s">
        <v>122</v>
      </c>
      <c r="B375" s="7" t="s">
        <v>74</v>
      </c>
      <c r="C375" s="13" t="s">
        <v>64</v>
      </c>
      <c r="D375" s="7">
        <v>2013</v>
      </c>
      <c r="E375" s="13">
        <v>2013</v>
      </c>
      <c r="F375" s="13" t="s">
        <v>99</v>
      </c>
      <c r="G375" s="10">
        <v>0.83479999999999999</v>
      </c>
      <c r="H375" s="10">
        <v>0.16489999999999999</v>
      </c>
      <c r="I375" s="10">
        <v>0.29430000000000001</v>
      </c>
      <c r="J375" s="10">
        <v>9.7299999999999998E-2</v>
      </c>
      <c r="K375" s="10">
        <v>0.14510000000000001</v>
      </c>
      <c r="L375" s="10"/>
      <c r="M375" s="10"/>
      <c r="N375" s="10"/>
    </row>
    <row r="376" spans="1:14">
      <c r="A376" s="12" t="s">
        <v>123</v>
      </c>
      <c r="B376" s="7" t="s">
        <v>75</v>
      </c>
      <c r="C376" s="13" t="s">
        <v>64</v>
      </c>
      <c r="D376" s="7">
        <v>2013</v>
      </c>
      <c r="E376" s="13">
        <v>2013</v>
      </c>
      <c r="F376" s="13" t="s">
        <v>99</v>
      </c>
      <c r="G376" s="10">
        <v>0.99209999999999998</v>
      </c>
      <c r="H376" s="10">
        <v>0.18540000000000001</v>
      </c>
      <c r="I376" s="10">
        <v>0.25209999999999999</v>
      </c>
      <c r="J376" s="10">
        <v>0.1</v>
      </c>
      <c r="K376" s="10">
        <v>0.11459999999999999</v>
      </c>
      <c r="L376" s="10"/>
      <c r="M376" s="10"/>
      <c r="N376" s="10"/>
    </row>
    <row r="377" spans="1:14">
      <c r="A377" s="12" t="s">
        <v>124</v>
      </c>
      <c r="B377" s="7" t="s">
        <v>75</v>
      </c>
      <c r="C377" s="13" t="s">
        <v>64</v>
      </c>
      <c r="D377" s="7">
        <v>2013</v>
      </c>
      <c r="E377" s="13">
        <v>2013</v>
      </c>
      <c r="F377" s="13" t="s">
        <v>99</v>
      </c>
      <c r="G377" s="10">
        <v>0.89749999999999996</v>
      </c>
      <c r="H377" s="10">
        <v>0.114</v>
      </c>
      <c r="I377" s="10">
        <v>0.18060000000000001</v>
      </c>
      <c r="J377" s="10">
        <v>0.17780000000000001</v>
      </c>
      <c r="K377" s="10">
        <v>0.20680000000000001</v>
      </c>
      <c r="L377" s="10"/>
      <c r="M377" s="10"/>
      <c r="N377" s="10"/>
    </row>
    <row r="378" spans="1:14">
      <c r="A378" s="12" t="s">
        <v>125</v>
      </c>
      <c r="B378" s="7" t="s">
        <v>75</v>
      </c>
      <c r="C378" s="13" t="s">
        <v>64</v>
      </c>
      <c r="D378" s="7">
        <v>2013</v>
      </c>
      <c r="E378" s="13">
        <v>2013</v>
      </c>
      <c r="F378" s="13" t="s">
        <v>99</v>
      </c>
      <c r="G378" s="10">
        <v>0.91439999999999999</v>
      </c>
      <c r="H378" s="10">
        <v>0.16339999999999999</v>
      </c>
      <c r="I378" s="10">
        <v>0.23860000000000001</v>
      </c>
      <c r="J378" s="10">
        <v>0.1371</v>
      </c>
      <c r="K378" s="10">
        <v>0.15459999999999999</v>
      </c>
      <c r="L378" s="10"/>
      <c r="M378" s="10"/>
      <c r="N378" s="10"/>
    </row>
    <row r="379" spans="1:14">
      <c r="A379" s="12" t="s">
        <v>126</v>
      </c>
      <c r="B379" s="7" t="s">
        <v>75</v>
      </c>
      <c r="C379" s="13" t="s">
        <v>64</v>
      </c>
      <c r="D379" s="7">
        <v>2013</v>
      </c>
      <c r="E379" s="13">
        <v>2013</v>
      </c>
      <c r="F379" s="13" t="s">
        <v>99</v>
      </c>
      <c r="G379" s="10">
        <v>0.99239999999999995</v>
      </c>
      <c r="H379" s="10">
        <v>0.1714</v>
      </c>
      <c r="I379" s="10">
        <v>0.28289999999999998</v>
      </c>
      <c r="J379" s="10">
        <v>0.15709999999999999</v>
      </c>
      <c r="K379" s="10">
        <v>0.1714</v>
      </c>
      <c r="L379" s="10"/>
      <c r="M379" s="10"/>
      <c r="N379" s="10"/>
    </row>
    <row r="380" spans="1:14">
      <c r="A380" s="12" t="s">
        <v>127</v>
      </c>
      <c r="B380" s="7" t="s">
        <v>75</v>
      </c>
      <c r="C380" s="13" t="s">
        <v>64</v>
      </c>
      <c r="D380" s="7">
        <v>2013</v>
      </c>
      <c r="E380" s="13">
        <v>2013</v>
      </c>
      <c r="F380" s="13" t="s">
        <v>99</v>
      </c>
      <c r="G380" s="10">
        <v>0.90159999999999996</v>
      </c>
      <c r="H380" s="10">
        <v>0.2059</v>
      </c>
      <c r="I380" s="10">
        <v>0.29289999999999999</v>
      </c>
      <c r="J380" s="10">
        <v>0.1244</v>
      </c>
      <c r="K380" s="10">
        <v>0.1469</v>
      </c>
      <c r="L380" s="10"/>
      <c r="M380" s="10"/>
      <c r="N380" s="10"/>
    </row>
    <row r="381" spans="1:14">
      <c r="A381" s="12" t="s">
        <v>128</v>
      </c>
      <c r="B381" s="7" t="s">
        <v>75</v>
      </c>
      <c r="C381" s="13" t="s">
        <v>64</v>
      </c>
      <c r="D381" s="7">
        <v>2013</v>
      </c>
      <c r="E381" s="13">
        <v>2013</v>
      </c>
      <c r="F381" s="13" t="s">
        <v>99</v>
      </c>
      <c r="G381" s="10">
        <v>0.96150000000000002</v>
      </c>
      <c r="H381" s="10">
        <v>0.1988</v>
      </c>
      <c r="I381" s="10">
        <v>0.28910000000000002</v>
      </c>
      <c r="J381" s="10">
        <v>0.1951</v>
      </c>
      <c r="K381" s="10">
        <v>0.21659999999999999</v>
      </c>
      <c r="L381" s="10"/>
      <c r="M381" s="10"/>
      <c r="N381" s="10"/>
    </row>
    <row r="382" spans="1:14">
      <c r="A382" s="12" t="s">
        <v>129</v>
      </c>
      <c r="B382" s="7" t="s">
        <v>75</v>
      </c>
      <c r="C382" s="13" t="s">
        <v>64</v>
      </c>
      <c r="D382" s="7">
        <v>2013</v>
      </c>
      <c r="E382" s="13">
        <v>2013</v>
      </c>
      <c r="F382" s="13" t="s">
        <v>99</v>
      </c>
      <c r="G382" s="10">
        <v>0.87160000000000004</v>
      </c>
      <c r="H382" s="10">
        <v>0.10589999999999999</v>
      </c>
      <c r="I382" s="10">
        <v>0.1729</v>
      </c>
      <c r="J382" s="10">
        <v>0.15659999999999999</v>
      </c>
      <c r="K382" s="10">
        <v>0.17860000000000001</v>
      </c>
      <c r="L382" s="10"/>
      <c r="M382" s="10"/>
      <c r="N382" s="10"/>
    </row>
    <row r="383" spans="1:14">
      <c r="A383" s="12" t="s">
        <v>130</v>
      </c>
      <c r="B383" s="7" t="s">
        <v>75</v>
      </c>
      <c r="C383" s="13" t="s">
        <v>64</v>
      </c>
      <c r="D383" s="7">
        <v>2013</v>
      </c>
      <c r="E383" s="13">
        <v>2013</v>
      </c>
      <c r="F383" s="13" t="s">
        <v>99</v>
      </c>
      <c r="G383" s="10">
        <v>0.91239999999999999</v>
      </c>
      <c r="H383" s="10">
        <v>0.15579999999999999</v>
      </c>
      <c r="I383" s="10">
        <v>0.2354</v>
      </c>
      <c r="J383" s="10">
        <v>0.17879999999999999</v>
      </c>
      <c r="K383" s="10">
        <v>0.18940000000000001</v>
      </c>
      <c r="L383" s="10"/>
      <c r="M383" s="10"/>
      <c r="N383" s="10"/>
    </row>
    <row r="384" spans="1:14">
      <c r="A384" s="12" t="s">
        <v>131</v>
      </c>
      <c r="B384" s="7" t="s">
        <v>76</v>
      </c>
      <c r="C384" s="13" t="s">
        <v>64</v>
      </c>
      <c r="D384" s="7">
        <v>2013</v>
      </c>
      <c r="E384" s="13">
        <v>2013</v>
      </c>
      <c r="F384" s="13" t="s">
        <v>99</v>
      </c>
      <c r="G384" s="10">
        <v>0.95709999999999995</v>
      </c>
      <c r="H384" s="10">
        <v>7.8E-2</v>
      </c>
      <c r="I384" s="10">
        <v>0.1535</v>
      </c>
      <c r="J384" s="10">
        <v>8.3999999999999995E-3</v>
      </c>
      <c r="K384" s="10">
        <v>1.2500000000000001E-2</v>
      </c>
      <c r="L384" s="10"/>
      <c r="M384" s="10"/>
      <c r="N384" s="10"/>
    </row>
    <row r="385" spans="1:14">
      <c r="A385" s="12" t="s">
        <v>132</v>
      </c>
      <c r="B385" s="7" t="s">
        <v>75</v>
      </c>
      <c r="C385" s="13" t="s">
        <v>64</v>
      </c>
      <c r="D385" s="7">
        <v>2013</v>
      </c>
      <c r="E385" s="13">
        <v>2013</v>
      </c>
      <c r="F385" s="13" t="s">
        <v>99</v>
      </c>
      <c r="G385" s="10">
        <v>0.97189999999999999</v>
      </c>
      <c r="H385" s="10">
        <v>0.1658</v>
      </c>
      <c r="I385" s="10">
        <v>0.26569999999999999</v>
      </c>
      <c r="J385" s="10">
        <v>0.18329999999999999</v>
      </c>
      <c r="K385" s="10">
        <v>0.21579999999999999</v>
      </c>
      <c r="L385" s="10"/>
      <c r="M385" s="10"/>
      <c r="N385" s="10"/>
    </row>
    <row r="386" spans="1:14">
      <c r="A386" s="12" t="s">
        <v>133</v>
      </c>
      <c r="B386" s="7" t="s">
        <v>75</v>
      </c>
      <c r="C386" s="13" t="s">
        <v>64</v>
      </c>
      <c r="D386" s="7">
        <v>2013</v>
      </c>
      <c r="E386" s="13">
        <v>2013</v>
      </c>
      <c r="F386" s="13" t="s">
        <v>99</v>
      </c>
      <c r="G386" s="10">
        <v>0.95450000000000002</v>
      </c>
      <c r="H386" s="10">
        <v>0.14249999999999999</v>
      </c>
      <c r="I386" s="10">
        <v>0.21290000000000001</v>
      </c>
      <c r="J386" s="10">
        <v>0.13800000000000001</v>
      </c>
      <c r="K386" s="10">
        <v>0.15690000000000001</v>
      </c>
      <c r="L386" s="10"/>
      <c r="M386" s="10"/>
      <c r="N386" s="10"/>
    </row>
    <row r="387" spans="1:14">
      <c r="A387" s="12" t="s">
        <v>134</v>
      </c>
      <c r="B387" s="7" t="s">
        <v>75</v>
      </c>
      <c r="C387" s="13" t="s">
        <v>64</v>
      </c>
      <c r="D387" s="7">
        <v>2013</v>
      </c>
      <c r="E387" s="13">
        <v>2013</v>
      </c>
      <c r="F387" s="13" t="s">
        <v>99</v>
      </c>
      <c r="G387" s="10">
        <v>0.98719999999999997</v>
      </c>
      <c r="H387" s="10">
        <v>0.14860000000000001</v>
      </c>
      <c r="I387" s="10">
        <v>0.1993</v>
      </c>
      <c r="J387" s="10">
        <v>7.7700000000000005E-2</v>
      </c>
      <c r="K387" s="10">
        <v>9.8000000000000004E-2</v>
      </c>
      <c r="L387" s="10"/>
      <c r="M387" s="10"/>
      <c r="N387" s="10"/>
    </row>
    <row r="388" spans="1:14">
      <c r="A388" s="12" t="s">
        <v>135</v>
      </c>
      <c r="B388" s="7" t="s">
        <v>75</v>
      </c>
      <c r="C388" s="13" t="s">
        <v>64</v>
      </c>
      <c r="D388" s="7">
        <v>2013</v>
      </c>
      <c r="E388" s="13">
        <v>2013</v>
      </c>
      <c r="F388" s="13" t="s">
        <v>99</v>
      </c>
      <c r="G388" s="10">
        <v>0.99460000000000004</v>
      </c>
      <c r="H388" s="10">
        <v>0.15959999999999999</v>
      </c>
      <c r="I388" s="10">
        <v>0.25740000000000002</v>
      </c>
      <c r="J388" s="10">
        <v>0.18049999999999999</v>
      </c>
      <c r="K388" s="10">
        <v>0.21049999999999999</v>
      </c>
      <c r="L388" s="10"/>
      <c r="M388" s="10"/>
      <c r="N388" s="10"/>
    </row>
    <row r="389" spans="1:14">
      <c r="A389" s="12" t="s">
        <v>136</v>
      </c>
      <c r="B389" s="7" t="s">
        <v>75</v>
      </c>
      <c r="C389" s="13" t="s">
        <v>64</v>
      </c>
      <c r="D389" s="7">
        <v>2013</v>
      </c>
      <c r="E389" s="13">
        <v>2013</v>
      </c>
      <c r="F389" s="13" t="s">
        <v>99</v>
      </c>
      <c r="G389" s="10">
        <v>0.94820000000000004</v>
      </c>
      <c r="H389" s="10">
        <v>0.17019999999999999</v>
      </c>
      <c r="I389" s="10">
        <v>0.25580000000000003</v>
      </c>
      <c r="J389" s="10">
        <v>0.221</v>
      </c>
      <c r="K389" s="10">
        <v>0.24390000000000001</v>
      </c>
      <c r="L389" s="10"/>
      <c r="M389" s="10"/>
      <c r="N389" s="10"/>
    </row>
    <row r="390" spans="1:14">
      <c r="A390" s="12" t="s">
        <v>137</v>
      </c>
      <c r="B390" s="7" t="s">
        <v>75</v>
      </c>
      <c r="C390" s="13" t="s">
        <v>64</v>
      </c>
      <c r="D390" s="7">
        <v>2013</v>
      </c>
      <c r="E390" s="13">
        <v>2013</v>
      </c>
      <c r="F390" s="13" t="s">
        <v>99</v>
      </c>
      <c r="G390" s="10">
        <v>1</v>
      </c>
      <c r="H390" s="10">
        <v>0.1075</v>
      </c>
      <c r="I390" s="10">
        <v>0.18820000000000001</v>
      </c>
      <c r="J390" s="10">
        <v>0.1183</v>
      </c>
      <c r="K390" s="10">
        <v>0.129</v>
      </c>
      <c r="L390" s="10"/>
      <c r="M390" s="10"/>
      <c r="N390" s="10"/>
    </row>
    <row r="391" spans="1:14">
      <c r="A391" s="12" t="s">
        <v>138</v>
      </c>
      <c r="B391" s="7" t="s">
        <v>75</v>
      </c>
      <c r="C391" s="13" t="s">
        <v>64</v>
      </c>
      <c r="D391" s="7">
        <v>2013</v>
      </c>
      <c r="E391" s="13">
        <v>2013</v>
      </c>
      <c r="F391" s="13" t="s">
        <v>99</v>
      </c>
      <c r="G391" s="10">
        <v>0.84850000000000003</v>
      </c>
      <c r="H391" s="10">
        <v>4.8399999999999999E-2</v>
      </c>
      <c r="I391" s="10">
        <v>0.15590000000000001</v>
      </c>
      <c r="J391" s="10">
        <v>9.6799999999999997E-2</v>
      </c>
      <c r="K391" s="10">
        <v>0.129</v>
      </c>
      <c r="L391" s="10"/>
      <c r="M391" s="10"/>
      <c r="N391" s="10"/>
    </row>
    <row r="392" spans="1:14">
      <c r="A392" s="12" t="s">
        <v>139</v>
      </c>
      <c r="B392" s="7" t="s">
        <v>75</v>
      </c>
      <c r="C392" s="13" t="s">
        <v>64</v>
      </c>
      <c r="D392" s="7">
        <v>2013</v>
      </c>
      <c r="E392" s="13">
        <v>2013</v>
      </c>
      <c r="F392" s="13" t="s">
        <v>99</v>
      </c>
      <c r="G392" s="10">
        <v>0.9919</v>
      </c>
      <c r="H392" s="10">
        <v>0.24030000000000001</v>
      </c>
      <c r="I392" s="10">
        <v>0.32779999999999998</v>
      </c>
      <c r="J392" s="10">
        <v>0.1206</v>
      </c>
      <c r="K392" s="10">
        <v>0.14419999999999999</v>
      </c>
      <c r="L392" s="10"/>
      <c r="M392" s="10"/>
      <c r="N392" s="10"/>
    </row>
    <row r="393" spans="1:14">
      <c r="A393" s="12" t="s">
        <v>140</v>
      </c>
      <c r="B393" s="7" t="s">
        <v>75</v>
      </c>
      <c r="C393" s="13" t="s">
        <v>64</v>
      </c>
      <c r="D393" s="7">
        <v>2013</v>
      </c>
      <c r="E393" s="13">
        <v>2013</v>
      </c>
      <c r="F393" s="13" t="s">
        <v>99</v>
      </c>
      <c r="G393" s="10">
        <v>0.89910000000000001</v>
      </c>
      <c r="H393" s="10">
        <v>0.1313</v>
      </c>
      <c r="I393" s="10">
        <v>0.20680000000000001</v>
      </c>
      <c r="J393" s="10">
        <v>0.22989999999999999</v>
      </c>
      <c r="K393" s="10">
        <v>0.25929999999999997</v>
      </c>
      <c r="L393" s="10"/>
      <c r="M393" s="10"/>
      <c r="N393" s="10"/>
    </row>
    <row r="394" spans="1:14">
      <c r="A394" s="12" t="s">
        <v>141</v>
      </c>
      <c r="B394" s="7" t="s">
        <v>75</v>
      </c>
      <c r="C394" s="13" t="s">
        <v>64</v>
      </c>
      <c r="D394" s="7">
        <v>2013</v>
      </c>
      <c r="E394" s="13">
        <v>2013</v>
      </c>
      <c r="F394" s="13" t="s">
        <v>99</v>
      </c>
      <c r="G394" s="10">
        <v>0.95169999999999999</v>
      </c>
      <c r="H394" s="10">
        <v>0.12640000000000001</v>
      </c>
      <c r="I394" s="10">
        <v>0.19639999999999999</v>
      </c>
      <c r="J394" s="10">
        <v>0.14499999999999999</v>
      </c>
      <c r="K394" s="10">
        <v>0.16070000000000001</v>
      </c>
      <c r="L394" s="10"/>
      <c r="M394" s="10"/>
      <c r="N394" s="10"/>
    </row>
    <row r="395" spans="1:14">
      <c r="A395" s="12" t="s">
        <v>142</v>
      </c>
      <c r="B395" s="7" t="s">
        <v>74</v>
      </c>
      <c r="C395" s="13" t="s">
        <v>64</v>
      </c>
      <c r="D395" s="7">
        <v>2013</v>
      </c>
      <c r="E395" s="13">
        <v>2013</v>
      </c>
      <c r="F395" s="13" t="s">
        <v>99</v>
      </c>
      <c r="G395" s="10">
        <v>0.996</v>
      </c>
      <c r="H395" s="10">
        <v>8.3199999999999996E-2</v>
      </c>
      <c r="I395" s="10">
        <v>0.17</v>
      </c>
      <c r="J395" s="10">
        <v>4.65E-2</v>
      </c>
      <c r="K395" s="10">
        <v>7.1300000000000002E-2</v>
      </c>
      <c r="L395" s="10"/>
      <c r="M395" s="10"/>
      <c r="N395" s="10"/>
    </row>
    <row r="396" spans="1:14">
      <c r="A396" s="12" t="s">
        <v>143</v>
      </c>
      <c r="B396" s="7" t="s">
        <v>74</v>
      </c>
      <c r="C396" s="13" t="s">
        <v>64</v>
      </c>
      <c r="D396" s="7">
        <v>2013</v>
      </c>
      <c r="E396" s="13">
        <v>2013</v>
      </c>
      <c r="F396" s="13" t="s">
        <v>99</v>
      </c>
      <c r="G396" s="10">
        <v>0.97419999999999995</v>
      </c>
      <c r="H396" s="10">
        <v>7.1499999999999994E-2</v>
      </c>
      <c r="I396" s="10">
        <v>0.14829999999999999</v>
      </c>
      <c r="J396" s="10">
        <v>4.07E-2</v>
      </c>
      <c r="K396" s="10">
        <v>6.8400000000000002E-2</v>
      </c>
      <c r="L396" s="10"/>
      <c r="M396" s="10"/>
      <c r="N396" s="10"/>
    </row>
    <row r="397" spans="1:14">
      <c r="A397" s="12" t="s">
        <v>144</v>
      </c>
      <c r="B397" s="7" t="s">
        <v>75</v>
      </c>
      <c r="C397" s="13" t="s">
        <v>64</v>
      </c>
      <c r="D397" s="7">
        <v>2013</v>
      </c>
      <c r="E397" s="13">
        <v>2013</v>
      </c>
      <c r="F397" s="13" t="s">
        <v>99</v>
      </c>
      <c r="G397" s="10">
        <v>0.96970000000000001</v>
      </c>
      <c r="H397" s="10">
        <v>0.13539999999999999</v>
      </c>
      <c r="I397" s="10">
        <v>0.19020000000000001</v>
      </c>
      <c r="J397" s="10">
        <v>0.1153</v>
      </c>
      <c r="K397" s="10">
        <v>0.13539999999999999</v>
      </c>
      <c r="L397" s="10"/>
      <c r="M397" s="10"/>
      <c r="N397" s="10"/>
    </row>
    <row r="398" spans="1:14">
      <c r="A398" s="12" t="s">
        <v>145</v>
      </c>
      <c r="B398" s="7" t="s">
        <v>75</v>
      </c>
      <c r="C398" s="13" t="s">
        <v>64</v>
      </c>
      <c r="D398" s="7">
        <v>2013</v>
      </c>
      <c r="E398" s="13">
        <v>2013</v>
      </c>
      <c r="F398" s="13" t="s">
        <v>99</v>
      </c>
      <c r="G398" s="10">
        <v>0.94340000000000002</v>
      </c>
      <c r="H398" s="10">
        <v>0.17169999999999999</v>
      </c>
      <c r="I398" s="10">
        <v>0.24679999999999999</v>
      </c>
      <c r="J398" s="10">
        <v>0.15679999999999999</v>
      </c>
      <c r="K398" s="10">
        <v>0.1736</v>
      </c>
      <c r="L398" s="10"/>
      <c r="M398" s="10"/>
      <c r="N398" s="10"/>
    </row>
    <row r="399" spans="1:14">
      <c r="A399" s="12" t="s">
        <v>146</v>
      </c>
      <c r="B399" s="7" t="s">
        <v>74</v>
      </c>
      <c r="C399" s="13" t="s">
        <v>64</v>
      </c>
      <c r="D399" s="7">
        <v>2013</v>
      </c>
      <c r="E399" s="13">
        <v>2013</v>
      </c>
      <c r="F399" s="13" t="s">
        <v>99</v>
      </c>
      <c r="G399" s="10">
        <v>0.98419999999999996</v>
      </c>
      <c r="H399" s="10">
        <v>8.5999999999999993E-2</v>
      </c>
      <c r="I399" s="10">
        <v>0.1699</v>
      </c>
      <c r="J399" s="10">
        <v>4.7199999999999999E-2</v>
      </c>
      <c r="K399" s="10">
        <v>7.6799999999999993E-2</v>
      </c>
      <c r="L399" s="10"/>
      <c r="M399" s="10"/>
      <c r="N399" s="10"/>
    </row>
    <row r="400" spans="1:14">
      <c r="A400" s="12" t="s">
        <v>147</v>
      </c>
      <c r="B400" s="7" t="s">
        <v>75</v>
      </c>
      <c r="C400" s="13" t="s">
        <v>64</v>
      </c>
      <c r="D400" s="7">
        <v>2013</v>
      </c>
      <c r="E400" s="13">
        <v>2013</v>
      </c>
      <c r="F400" s="13" t="s">
        <v>99</v>
      </c>
      <c r="G400" s="10">
        <v>0.97270000000000001</v>
      </c>
      <c r="H400" s="10">
        <v>0.18049999999999999</v>
      </c>
      <c r="I400" s="10">
        <v>0.26690000000000003</v>
      </c>
      <c r="J400" s="10">
        <v>0.19270000000000001</v>
      </c>
      <c r="K400" s="10">
        <v>0.21479999999999999</v>
      </c>
      <c r="L400" s="10"/>
      <c r="M400" s="10"/>
      <c r="N400" s="10"/>
    </row>
    <row r="401" spans="1:14">
      <c r="A401" s="12" t="s">
        <v>148</v>
      </c>
      <c r="B401" s="7" t="s">
        <v>75</v>
      </c>
      <c r="C401" s="13" t="s">
        <v>64</v>
      </c>
      <c r="D401" s="7">
        <v>2013</v>
      </c>
      <c r="E401" s="13">
        <v>2013</v>
      </c>
      <c r="F401" s="13" t="s">
        <v>99</v>
      </c>
      <c r="G401" s="10">
        <v>0.86160000000000003</v>
      </c>
      <c r="H401" s="10">
        <v>0.19159999999999999</v>
      </c>
      <c r="I401" s="10">
        <v>0.26129999999999998</v>
      </c>
      <c r="J401" s="10">
        <v>0.18640000000000001</v>
      </c>
      <c r="K401" s="10">
        <v>0.2019</v>
      </c>
      <c r="L401" s="10"/>
      <c r="M401" s="10"/>
      <c r="N401" s="10"/>
    </row>
    <row r="402" spans="1:14">
      <c r="A402" s="12" t="s">
        <v>149</v>
      </c>
      <c r="B402" s="7" t="s">
        <v>74</v>
      </c>
      <c r="C402" s="13" t="s">
        <v>64</v>
      </c>
      <c r="D402" s="7">
        <v>2013</v>
      </c>
      <c r="E402" s="13">
        <v>2013</v>
      </c>
      <c r="F402" s="13" t="s">
        <v>99</v>
      </c>
      <c r="G402" s="10">
        <v>0.91120000000000001</v>
      </c>
      <c r="H402" s="10">
        <v>0.1178</v>
      </c>
      <c r="I402" s="10">
        <v>0.2117</v>
      </c>
      <c r="J402" s="10">
        <v>6.1600000000000002E-2</v>
      </c>
      <c r="K402" s="10">
        <v>9.7000000000000003E-2</v>
      </c>
      <c r="L402" s="10"/>
      <c r="M402" s="10"/>
      <c r="N402" s="10"/>
    </row>
    <row r="403" spans="1:14">
      <c r="A403" s="12" t="s">
        <v>150</v>
      </c>
      <c r="B403" s="7" t="s">
        <v>74</v>
      </c>
      <c r="C403" s="13" t="s">
        <v>64</v>
      </c>
      <c r="D403" s="7">
        <v>2013</v>
      </c>
      <c r="E403" s="13">
        <v>2013</v>
      </c>
      <c r="F403" s="13" t="s">
        <v>99</v>
      </c>
      <c r="G403" s="10">
        <v>0.81740000000000002</v>
      </c>
      <c r="H403" s="10">
        <v>9.6500000000000002E-2</v>
      </c>
      <c r="I403" s="10">
        <v>0.19950000000000001</v>
      </c>
      <c r="J403" s="10">
        <v>7.1499999999999994E-2</v>
      </c>
      <c r="K403" s="10">
        <v>0.10390000000000001</v>
      </c>
      <c r="L403" s="10"/>
      <c r="M403" s="10"/>
      <c r="N403" s="10"/>
    </row>
    <row r="404" spans="1:14">
      <c r="A404" s="12" t="s">
        <v>151</v>
      </c>
      <c r="B404" s="7" t="s">
        <v>75</v>
      </c>
      <c r="C404" s="13" t="s">
        <v>64</v>
      </c>
      <c r="D404" s="7">
        <v>2013</v>
      </c>
      <c r="E404" s="13">
        <v>2013</v>
      </c>
      <c r="F404" s="13" t="s">
        <v>99</v>
      </c>
      <c r="G404" s="10">
        <v>0.91720000000000002</v>
      </c>
      <c r="H404" s="10">
        <v>0.18809999999999999</v>
      </c>
      <c r="I404" s="10">
        <v>0.25969999999999999</v>
      </c>
      <c r="J404" s="10">
        <v>0.13780000000000001</v>
      </c>
      <c r="K404" s="10">
        <v>0.15529999999999999</v>
      </c>
      <c r="L404" s="10"/>
      <c r="M404" s="10"/>
      <c r="N404" s="10"/>
    </row>
    <row r="405" spans="1:14">
      <c r="A405" s="12" t="s">
        <v>152</v>
      </c>
      <c r="B405" s="7" t="s">
        <v>74</v>
      </c>
      <c r="C405" s="13" t="s">
        <v>64</v>
      </c>
      <c r="D405" s="7">
        <v>2013</v>
      </c>
      <c r="E405" s="13">
        <v>2013</v>
      </c>
      <c r="F405" s="13" t="s">
        <v>99</v>
      </c>
      <c r="G405" s="10">
        <v>0.9103</v>
      </c>
      <c r="H405" s="10">
        <v>6.6100000000000006E-2</v>
      </c>
      <c r="I405" s="10">
        <v>0.16270000000000001</v>
      </c>
      <c r="J405" s="10">
        <v>3.9399999999999998E-2</v>
      </c>
      <c r="K405" s="10">
        <v>7.3300000000000004E-2</v>
      </c>
      <c r="L405" s="10"/>
      <c r="M405" s="10"/>
      <c r="N405" s="10"/>
    </row>
    <row r="406" spans="1:14">
      <c r="A406" s="12" t="s">
        <v>153</v>
      </c>
      <c r="B406" s="7" t="s">
        <v>74</v>
      </c>
      <c r="C406" s="13" t="s">
        <v>64</v>
      </c>
      <c r="D406" s="7">
        <v>2013</v>
      </c>
      <c r="E406" s="13">
        <v>2013</v>
      </c>
      <c r="F406" s="13" t="s">
        <v>99</v>
      </c>
      <c r="G406" s="10">
        <v>0.80349999999999999</v>
      </c>
      <c r="H406" s="10">
        <v>6.8500000000000005E-2</v>
      </c>
      <c r="I406" s="10">
        <v>0.1537</v>
      </c>
      <c r="J406" s="10">
        <v>4.36E-2</v>
      </c>
      <c r="K406" s="10">
        <v>7.1900000000000006E-2</v>
      </c>
      <c r="L406" s="10"/>
      <c r="M406" s="10"/>
      <c r="N406" s="10"/>
    </row>
    <row r="407" spans="1:14">
      <c r="A407" s="12" t="s">
        <v>154</v>
      </c>
      <c r="B407" s="7" t="s">
        <v>74</v>
      </c>
      <c r="C407" s="13" t="s">
        <v>64</v>
      </c>
      <c r="D407" s="7">
        <v>2013</v>
      </c>
      <c r="E407" s="13">
        <v>2013</v>
      </c>
      <c r="F407" s="13" t="s">
        <v>99</v>
      </c>
      <c r="G407" s="10">
        <v>0.86539999999999995</v>
      </c>
      <c r="H407" s="10">
        <v>8.9399999999999993E-2</v>
      </c>
      <c r="I407" s="10">
        <v>0.19320000000000001</v>
      </c>
      <c r="J407" s="10">
        <v>4.99E-2</v>
      </c>
      <c r="K407" s="10">
        <v>8.8800000000000004E-2</v>
      </c>
      <c r="L407" s="10"/>
      <c r="M407" s="10"/>
      <c r="N407" s="10"/>
    </row>
    <row r="408" spans="1:14">
      <c r="A408" s="12" t="s">
        <v>155</v>
      </c>
      <c r="B408" s="7" t="s">
        <v>74</v>
      </c>
      <c r="C408" s="13" t="s">
        <v>64</v>
      </c>
      <c r="D408" s="7">
        <v>2013</v>
      </c>
      <c r="E408" s="13">
        <v>2013</v>
      </c>
      <c r="F408" s="13" t="s">
        <v>99</v>
      </c>
      <c r="G408" s="10">
        <v>0.84199999999999997</v>
      </c>
      <c r="H408" s="10">
        <v>3.9300000000000002E-2</v>
      </c>
      <c r="I408" s="10">
        <v>0.1273</v>
      </c>
      <c r="J408" s="10">
        <v>8.3999999999999995E-3</v>
      </c>
      <c r="K408" s="10">
        <v>3.6400000000000002E-2</v>
      </c>
      <c r="L408" s="10"/>
      <c r="M408" s="10"/>
      <c r="N408" s="10"/>
    </row>
    <row r="409" spans="1:14">
      <c r="A409" s="12" t="s">
        <v>156</v>
      </c>
      <c r="B409" s="7" t="s">
        <v>74</v>
      </c>
      <c r="C409" s="13" t="s">
        <v>64</v>
      </c>
      <c r="D409" s="7">
        <v>2013</v>
      </c>
      <c r="E409" s="13">
        <v>2013</v>
      </c>
      <c r="F409" s="13" t="s">
        <v>99</v>
      </c>
      <c r="G409" s="10">
        <v>0.78910000000000002</v>
      </c>
      <c r="H409" s="10">
        <v>5.4699999999999999E-2</v>
      </c>
      <c r="I409" s="10">
        <v>0.15060000000000001</v>
      </c>
      <c r="J409" s="10">
        <v>3.1600000000000003E-2</v>
      </c>
      <c r="K409" s="10">
        <v>7.0599999999999996E-2</v>
      </c>
      <c r="L409" s="10"/>
      <c r="M409" s="10"/>
      <c r="N409" s="10"/>
    </row>
    <row r="410" spans="1:14">
      <c r="A410" s="12" t="s">
        <v>157</v>
      </c>
      <c r="B410" s="7" t="s">
        <v>75</v>
      </c>
      <c r="C410" s="13" t="s">
        <v>64</v>
      </c>
      <c r="D410" s="7">
        <v>2013</v>
      </c>
      <c r="E410" s="13">
        <v>2013</v>
      </c>
      <c r="F410" s="13" t="s">
        <v>99</v>
      </c>
      <c r="G410" s="10">
        <v>0.8488</v>
      </c>
      <c r="H410" s="10">
        <v>0.14910000000000001</v>
      </c>
      <c r="I410" s="10">
        <v>0.2258</v>
      </c>
      <c r="J410" s="10">
        <v>0.1431</v>
      </c>
      <c r="K410" s="10">
        <v>0.16420000000000001</v>
      </c>
      <c r="L410" s="10"/>
      <c r="M410" s="10"/>
      <c r="N410" s="10"/>
    </row>
    <row r="411" spans="1:14">
      <c r="A411" s="12" t="s">
        <v>158</v>
      </c>
      <c r="B411" s="7" t="s">
        <v>75</v>
      </c>
      <c r="C411" s="13" t="s">
        <v>64</v>
      </c>
      <c r="D411" s="7">
        <v>2013</v>
      </c>
      <c r="E411" s="13">
        <v>2013</v>
      </c>
      <c r="F411" s="13" t="s">
        <v>99</v>
      </c>
      <c r="G411" s="10">
        <v>1</v>
      </c>
      <c r="H411" s="10">
        <v>0.16669999999999999</v>
      </c>
      <c r="I411" s="10">
        <v>0.28570000000000001</v>
      </c>
      <c r="J411" s="10">
        <v>9.5200000000000007E-2</v>
      </c>
      <c r="K411" s="10">
        <v>0.11899999999999999</v>
      </c>
      <c r="L411" s="10"/>
      <c r="M411" s="10"/>
      <c r="N411" s="10"/>
    </row>
    <row r="412" spans="1:14">
      <c r="A412" s="12" t="s">
        <v>159</v>
      </c>
      <c r="B412" s="7" t="s">
        <v>75</v>
      </c>
      <c r="C412" s="13" t="s">
        <v>64</v>
      </c>
      <c r="D412" s="7">
        <v>2013</v>
      </c>
      <c r="E412" s="13">
        <v>2013</v>
      </c>
      <c r="F412" s="13" t="s">
        <v>99</v>
      </c>
      <c r="G412" s="10">
        <v>0.96099999999999997</v>
      </c>
      <c r="H412" s="10">
        <v>0.1142</v>
      </c>
      <c r="I412" s="10">
        <v>0.17219999999999999</v>
      </c>
      <c r="J412" s="10">
        <v>0.14729999999999999</v>
      </c>
      <c r="K412" s="10">
        <v>0.15840000000000001</v>
      </c>
      <c r="L412" s="10"/>
      <c r="M412" s="10"/>
      <c r="N412" s="10"/>
    </row>
    <row r="413" spans="1:14">
      <c r="A413" s="12" t="s">
        <v>160</v>
      </c>
      <c r="B413" s="7" t="s">
        <v>74</v>
      </c>
      <c r="C413" s="13" t="s">
        <v>64</v>
      </c>
      <c r="D413" s="7">
        <v>2013</v>
      </c>
      <c r="E413" s="13">
        <v>2013</v>
      </c>
      <c r="F413" s="13" t="s">
        <v>99</v>
      </c>
      <c r="G413" s="10">
        <v>0.94840000000000002</v>
      </c>
      <c r="H413" s="10">
        <v>2.98E-2</v>
      </c>
      <c r="I413" s="10">
        <v>0.14410000000000001</v>
      </c>
      <c r="J413" s="10">
        <v>1.0500000000000001E-2</v>
      </c>
      <c r="K413" s="10">
        <v>4.65E-2</v>
      </c>
      <c r="L413" s="10"/>
      <c r="M413" s="10"/>
      <c r="N413" s="10"/>
    </row>
    <row r="414" spans="1:14">
      <c r="A414" s="12" t="s">
        <v>161</v>
      </c>
      <c r="B414" s="7" t="s">
        <v>74</v>
      </c>
      <c r="C414" s="13" t="s">
        <v>64</v>
      </c>
      <c r="D414" s="7">
        <v>2013</v>
      </c>
      <c r="E414" s="13">
        <v>2013</v>
      </c>
      <c r="F414" s="13" t="s">
        <v>99</v>
      </c>
      <c r="G414" s="10">
        <v>0.47170000000000001</v>
      </c>
      <c r="H414" s="10">
        <v>7.2700000000000001E-2</v>
      </c>
      <c r="I414" s="10">
        <v>0.17979999999999999</v>
      </c>
      <c r="J414" s="10">
        <v>0.04</v>
      </c>
      <c r="K414" s="10">
        <v>7.8E-2</v>
      </c>
      <c r="L414" s="10"/>
      <c r="M414" s="10"/>
      <c r="N414" s="10"/>
    </row>
    <row r="415" spans="1:14">
      <c r="A415" s="12" t="s">
        <v>162</v>
      </c>
      <c r="B415" s="7" t="s">
        <v>75</v>
      </c>
      <c r="C415" s="13" t="s">
        <v>64</v>
      </c>
      <c r="D415" s="7">
        <v>2013</v>
      </c>
      <c r="E415" s="13">
        <v>2013</v>
      </c>
      <c r="F415" s="13" t="s">
        <v>99</v>
      </c>
      <c r="G415" s="10">
        <v>0.9355</v>
      </c>
      <c r="H415" s="10">
        <v>0.19159999999999999</v>
      </c>
      <c r="I415" s="10">
        <v>0.27379999999999999</v>
      </c>
      <c r="J415" s="10">
        <v>0.14979999999999999</v>
      </c>
      <c r="K415" s="10">
        <v>0.17249999999999999</v>
      </c>
      <c r="L415" s="10"/>
      <c r="M415" s="10"/>
      <c r="N415" s="10"/>
    </row>
    <row r="416" spans="1:14">
      <c r="A416" s="12" t="s">
        <v>163</v>
      </c>
      <c r="B416" s="7" t="s">
        <v>75</v>
      </c>
      <c r="C416" s="13" t="s">
        <v>64</v>
      </c>
      <c r="D416" s="7">
        <v>2013</v>
      </c>
      <c r="E416" s="13">
        <v>2013</v>
      </c>
      <c r="F416" s="13" t="s">
        <v>99</v>
      </c>
      <c r="G416" s="10">
        <v>0.87619999999999998</v>
      </c>
      <c r="H416" s="10">
        <v>0.1875</v>
      </c>
      <c r="I416" s="10">
        <v>0.2621</v>
      </c>
      <c r="J416" s="10">
        <v>0.1285</v>
      </c>
      <c r="K416" s="10">
        <v>0.14580000000000001</v>
      </c>
      <c r="L416" s="10"/>
      <c r="M416" s="10"/>
      <c r="N416" s="10"/>
    </row>
    <row r="417" spans="1:14">
      <c r="A417" s="12" t="s">
        <v>164</v>
      </c>
      <c r="B417" s="7" t="s">
        <v>75</v>
      </c>
      <c r="C417" s="13" t="s">
        <v>64</v>
      </c>
      <c r="D417" s="7">
        <v>2013</v>
      </c>
      <c r="E417" s="13">
        <v>2013</v>
      </c>
      <c r="F417" s="13" t="s">
        <v>99</v>
      </c>
      <c r="G417" s="10">
        <v>0.98209999999999997</v>
      </c>
      <c r="H417" s="10">
        <v>0.1401</v>
      </c>
      <c r="I417" s="10">
        <v>0.20649999999999999</v>
      </c>
      <c r="J417" s="10">
        <v>0.1186</v>
      </c>
      <c r="K417" s="10">
        <v>0.12540000000000001</v>
      </c>
      <c r="L417" s="10"/>
      <c r="M417" s="10"/>
      <c r="N417" s="10"/>
    </row>
    <row r="418" spans="1:14">
      <c r="A418" s="12" t="s">
        <v>165</v>
      </c>
      <c r="B418" s="7" t="s">
        <v>75</v>
      </c>
      <c r="C418" s="13" t="s">
        <v>64</v>
      </c>
      <c r="D418" s="7">
        <v>2013</v>
      </c>
      <c r="E418" s="13">
        <v>2013</v>
      </c>
      <c r="F418" s="13" t="s">
        <v>99</v>
      </c>
      <c r="G418" s="10">
        <v>0.6522</v>
      </c>
      <c r="H418" s="10">
        <v>8.9700000000000002E-2</v>
      </c>
      <c r="I418" s="10">
        <v>0.17949999999999999</v>
      </c>
      <c r="J418" s="10">
        <v>0.21790000000000001</v>
      </c>
      <c r="K418" s="10">
        <v>0.24360000000000001</v>
      </c>
      <c r="L418" s="10"/>
      <c r="M418" s="10"/>
      <c r="N418" s="10"/>
    </row>
    <row r="419" spans="1:14">
      <c r="A419" s="12" t="s">
        <v>166</v>
      </c>
      <c r="B419" s="7" t="s">
        <v>74</v>
      </c>
      <c r="C419" s="13" t="s">
        <v>64</v>
      </c>
      <c r="D419" s="7">
        <v>2013</v>
      </c>
      <c r="E419" s="13">
        <v>2013</v>
      </c>
      <c r="F419" s="13" t="s">
        <v>99</v>
      </c>
      <c r="G419" s="10">
        <v>0.95499999999999996</v>
      </c>
      <c r="H419" s="10">
        <v>0.17469999999999999</v>
      </c>
      <c r="I419" s="10">
        <v>0.30499999999999999</v>
      </c>
      <c r="J419" s="10">
        <v>0.111</v>
      </c>
      <c r="K419" s="10">
        <v>0.15409999999999999</v>
      </c>
      <c r="L419" s="10"/>
      <c r="M419" s="10"/>
      <c r="N419" s="10"/>
    </row>
    <row r="420" spans="1:14">
      <c r="A420" s="12" t="s">
        <v>167</v>
      </c>
      <c r="B420" s="7" t="s">
        <v>75</v>
      </c>
      <c r="C420" s="13" t="s">
        <v>64</v>
      </c>
      <c r="D420" s="7">
        <v>2013</v>
      </c>
      <c r="E420" s="13">
        <v>2013</v>
      </c>
      <c r="F420" s="13" t="s">
        <v>99</v>
      </c>
      <c r="G420" s="10">
        <v>0.95509999999999995</v>
      </c>
      <c r="H420" s="10">
        <v>0.16839999999999999</v>
      </c>
      <c r="I420" s="10">
        <v>0.25840000000000002</v>
      </c>
      <c r="J420" s="10">
        <v>0.1789</v>
      </c>
      <c r="K420" s="10">
        <v>0.20080000000000001</v>
      </c>
      <c r="L420" s="10"/>
      <c r="M420" s="10"/>
      <c r="N420" s="10"/>
    </row>
    <row r="421" spans="1:14">
      <c r="A421" s="12" t="s">
        <v>168</v>
      </c>
      <c r="B421" s="7" t="s">
        <v>74</v>
      </c>
      <c r="C421" s="13" t="s">
        <v>64</v>
      </c>
      <c r="D421" s="7">
        <v>2013</v>
      </c>
      <c r="E421" s="13">
        <v>2013</v>
      </c>
      <c r="F421" s="13" t="s">
        <v>99</v>
      </c>
      <c r="G421" s="10">
        <v>0.93820000000000003</v>
      </c>
      <c r="H421" s="10">
        <v>9.8799999999999999E-2</v>
      </c>
      <c r="I421" s="10">
        <v>0.22800000000000001</v>
      </c>
      <c r="J421" s="10">
        <v>7.1199999999999999E-2</v>
      </c>
      <c r="K421" s="10">
        <v>0.115</v>
      </c>
      <c r="L421" s="10"/>
      <c r="M421" s="10"/>
      <c r="N421" s="10"/>
    </row>
    <row r="422" spans="1:14">
      <c r="A422" s="12" t="s">
        <v>169</v>
      </c>
      <c r="B422" s="7" t="s">
        <v>74</v>
      </c>
      <c r="C422" s="13" t="s">
        <v>64</v>
      </c>
      <c r="D422" s="7">
        <v>2013</v>
      </c>
      <c r="E422" s="13">
        <v>2013</v>
      </c>
      <c r="F422" s="13" t="s">
        <v>99</v>
      </c>
      <c r="G422" s="10">
        <v>0.90690000000000004</v>
      </c>
      <c r="H422" s="10">
        <v>9.9099999999999994E-2</v>
      </c>
      <c r="I422" s="10">
        <v>0.18720000000000001</v>
      </c>
      <c r="J422" s="10">
        <v>4.7800000000000002E-2</v>
      </c>
      <c r="K422" s="10">
        <v>8.0199999999999994E-2</v>
      </c>
      <c r="L422" s="10"/>
      <c r="M422" s="10"/>
      <c r="N422" s="10"/>
    </row>
    <row r="423" spans="1:14">
      <c r="A423" s="12" t="s">
        <v>170</v>
      </c>
      <c r="B423" s="7" t="s">
        <v>75</v>
      </c>
      <c r="C423" s="13" t="s">
        <v>64</v>
      </c>
      <c r="D423" s="7">
        <v>2013</v>
      </c>
      <c r="E423" s="13">
        <v>2013</v>
      </c>
      <c r="F423" s="13" t="s">
        <v>99</v>
      </c>
      <c r="G423" s="10">
        <v>0.95240000000000002</v>
      </c>
      <c r="H423" s="10">
        <v>0.15029999999999999</v>
      </c>
      <c r="I423" s="10">
        <v>0.24060000000000001</v>
      </c>
      <c r="J423" s="10">
        <v>0.21929999999999999</v>
      </c>
      <c r="K423" s="10">
        <v>0.23960000000000001</v>
      </c>
      <c r="L423" s="10"/>
      <c r="M423" s="10"/>
      <c r="N423" s="10"/>
    </row>
    <row r="424" spans="1:14">
      <c r="A424" s="48" t="s">
        <v>171</v>
      </c>
      <c r="B424" s="7" t="s">
        <v>66</v>
      </c>
      <c r="C424" s="13" t="s">
        <v>65</v>
      </c>
      <c r="D424" s="7">
        <v>2013</v>
      </c>
      <c r="E424" s="13">
        <v>2014</v>
      </c>
      <c r="F424" s="13" t="s">
        <v>99</v>
      </c>
      <c r="G424" s="10">
        <v>0.92430000000000001</v>
      </c>
      <c r="H424" s="10">
        <v>0.1394</v>
      </c>
      <c r="I424" s="10">
        <v>0.22409999999999999</v>
      </c>
      <c r="J424" s="10">
        <v>0.1164</v>
      </c>
      <c r="K424" s="10">
        <v>0.14499999999999999</v>
      </c>
      <c r="L424" s="10"/>
      <c r="M424" s="10"/>
      <c r="N424" s="10"/>
    </row>
    <row r="425" spans="1:14">
      <c r="A425" s="48" t="s">
        <v>172</v>
      </c>
      <c r="B425" s="7" t="s">
        <v>74</v>
      </c>
      <c r="C425" s="13" t="s">
        <v>65</v>
      </c>
      <c r="D425" s="7">
        <v>2013</v>
      </c>
      <c r="E425" s="13">
        <v>2014</v>
      </c>
      <c r="F425" s="13" t="s">
        <v>99</v>
      </c>
      <c r="G425" s="10">
        <v>0.8649</v>
      </c>
      <c r="H425" s="10">
        <v>0.1011</v>
      </c>
      <c r="I425" s="10">
        <v>0.18540000000000001</v>
      </c>
      <c r="J425" s="10">
        <v>7.22E-2</v>
      </c>
      <c r="K425" s="10">
        <v>0.12429999999999999</v>
      </c>
      <c r="L425" s="10"/>
      <c r="M425" s="10"/>
      <c r="N425" s="10"/>
    </row>
    <row r="426" spans="1:14">
      <c r="A426" s="48" t="s">
        <v>173</v>
      </c>
      <c r="B426" s="7" t="s">
        <v>75</v>
      </c>
      <c r="C426" s="13" t="s">
        <v>65</v>
      </c>
      <c r="D426" s="7">
        <v>2013</v>
      </c>
      <c r="E426" s="13">
        <v>2014</v>
      </c>
      <c r="F426" s="13" t="s">
        <v>99</v>
      </c>
      <c r="G426" s="10">
        <v>0.64710000000000001</v>
      </c>
      <c r="H426" s="10">
        <v>0.14810000000000001</v>
      </c>
      <c r="I426" s="10">
        <v>0.14810000000000001</v>
      </c>
      <c r="J426" s="10">
        <v>7.4099999999999999E-2</v>
      </c>
      <c r="K426" s="10">
        <v>0.14810000000000001</v>
      </c>
      <c r="L426" s="10"/>
      <c r="M426" s="10"/>
      <c r="N426" s="10"/>
    </row>
    <row r="427" spans="1:14">
      <c r="A427" s="48" t="s">
        <v>174</v>
      </c>
      <c r="B427" s="7" t="s">
        <v>75</v>
      </c>
      <c r="C427" s="13" t="s">
        <v>65</v>
      </c>
      <c r="D427" s="7">
        <v>2013</v>
      </c>
      <c r="E427" s="13">
        <v>2014</v>
      </c>
      <c r="F427" s="13" t="s">
        <v>99</v>
      </c>
      <c r="G427" s="10">
        <v>0.98599999999999999</v>
      </c>
      <c r="H427" s="10">
        <v>0.18</v>
      </c>
      <c r="I427" s="10">
        <v>0.26379999999999998</v>
      </c>
      <c r="J427" s="10">
        <v>0.13550000000000001</v>
      </c>
      <c r="K427" s="10">
        <v>0.1515</v>
      </c>
      <c r="L427" s="10"/>
      <c r="M427" s="10"/>
      <c r="N427" s="10"/>
    </row>
    <row r="428" spans="1:14">
      <c r="A428" s="48" t="s">
        <v>175</v>
      </c>
      <c r="B428" s="7" t="s">
        <v>75</v>
      </c>
      <c r="C428" s="13" t="s">
        <v>65</v>
      </c>
      <c r="D428" s="7">
        <v>2013</v>
      </c>
      <c r="E428" s="13">
        <v>2014</v>
      </c>
      <c r="F428" s="13" t="s">
        <v>99</v>
      </c>
      <c r="G428" s="10">
        <v>0.93010000000000004</v>
      </c>
      <c r="H428" s="10">
        <v>0.15659999999999999</v>
      </c>
      <c r="I428" s="10">
        <v>0.2387</v>
      </c>
      <c r="J428" s="10">
        <v>0.29420000000000002</v>
      </c>
      <c r="K428" s="10">
        <v>0.31759999999999999</v>
      </c>
      <c r="L428" s="10"/>
      <c r="M428" s="10"/>
      <c r="N428" s="10"/>
    </row>
    <row r="429" spans="1:14">
      <c r="A429" s="48" t="s">
        <v>176</v>
      </c>
      <c r="B429" s="7" t="s">
        <v>75</v>
      </c>
      <c r="C429" s="13" t="s">
        <v>65</v>
      </c>
      <c r="D429" s="7">
        <v>2013</v>
      </c>
      <c r="E429" s="13">
        <v>2014</v>
      </c>
      <c r="F429" s="13" t="s">
        <v>99</v>
      </c>
      <c r="G429" s="10">
        <v>0.98219999999999996</v>
      </c>
      <c r="H429" s="10">
        <v>0.1087</v>
      </c>
      <c r="I429" s="10">
        <v>0.20669999999999999</v>
      </c>
      <c r="J429" s="10">
        <v>0.14899999999999999</v>
      </c>
      <c r="K429" s="10">
        <v>0.1678</v>
      </c>
      <c r="L429" s="10"/>
      <c r="M429" s="10"/>
      <c r="N429" s="10"/>
    </row>
    <row r="430" spans="1:14">
      <c r="A430" s="48" t="s">
        <v>177</v>
      </c>
      <c r="B430" s="7" t="s">
        <v>75</v>
      </c>
      <c r="C430" s="13" t="s">
        <v>65</v>
      </c>
      <c r="D430" s="7">
        <v>2013</v>
      </c>
      <c r="E430" s="13">
        <v>2014</v>
      </c>
      <c r="F430" s="13" t="s">
        <v>99</v>
      </c>
      <c r="G430" s="10">
        <v>0.94940000000000002</v>
      </c>
      <c r="H430" s="10">
        <v>0.1283</v>
      </c>
      <c r="I430" s="10">
        <v>0.23769999999999999</v>
      </c>
      <c r="J430" s="10">
        <v>0.1585</v>
      </c>
      <c r="K430" s="10">
        <v>0.18870000000000001</v>
      </c>
      <c r="L430" s="10"/>
      <c r="M430" s="10"/>
      <c r="N430" s="10"/>
    </row>
    <row r="431" spans="1:14">
      <c r="A431" s="48" t="s">
        <v>178</v>
      </c>
      <c r="B431" s="7" t="s">
        <v>74</v>
      </c>
      <c r="C431" s="13" t="s">
        <v>65</v>
      </c>
      <c r="D431" s="7">
        <v>2013</v>
      </c>
      <c r="E431" s="13">
        <v>2014</v>
      </c>
      <c r="F431" s="13" t="s">
        <v>99</v>
      </c>
      <c r="G431" s="10">
        <v>0.71589999999999998</v>
      </c>
      <c r="H431" s="10">
        <v>9.4E-2</v>
      </c>
      <c r="I431" s="10">
        <v>0.16309999999999999</v>
      </c>
      <c r="J431" s="10">
        <v>5.91E-2</v>
      </c>
      <c r="K431" s="10">
        <v>0.1002</v>
      </c>
      <c r="L431" s="10"/>
      <c r="M431" s="10"/>
      <c r="N431" s="10"/>
    </row>
    <row r="432" spans="1:14">
      <c r="A432" s="48" t="s">
        <v>179</v>
      </c>
      <c r="B432" s="7" t="s">
        <v>75</v>
      </c>
      <c r="C432" s="13" t="s">
        <v>65</v>
      </c>
      <c r="D432" s="7">
        <v>2013</v>
      </c>
      <c r="E432" s="13">
        <v>2014</v>
      </c>
      <c r="F432" s="13" t="s">
        <v>99</v>
      </c>
      <c r="G432" s="10">
        <v>0.98170000000000002</v>
      </c>
      <c r="H432" s="10">
        <v>0.22739999999999999</v>
      </c>
      <c r="I432" s="10">
        <v>0.32740000000000002</v>
      </c>
      <c r="J432" s="10">
        <v>0.2452</v>
      </c>
      <c r="K432" s="10">
        <v>0.25890000000000002</v>
      </c>
      <c r="L432" s="10"/>
      <c r="M432" s="10"/>
      <c r="N432" s="10"/>
    </row>
    <row r="433" spans="1:14">
      <c r="A433" s="48" t="s">
        <v>180</v>
      </c>
      <c r="B433" s="7" t="s">
        <v>75</v>
      </c>
      <c r="C433" s="13" t="s">
        <v>65</v>
      </c>
      <c r="D433" s="7">
        <v>2013</v>
      </c>
      <c r="E433" s="13">
        <v>2014</v>
      </c>
      <c r="F433" s="13" t="s">
        <v>99</v>
      </c>
      <c r="G433" s="10">
        <v>0.87760000000000005</v>
      </c>
      <c r="H433" s="10">
        <v>0.1263</v>
      </c>
      <c r="I433" s="10">
        <v>0.2172</v>
      </c>
      <c r="J433" s="10">
        <v>0.18179999999999999</v>
      </c>
      <c r="K433" s="10">
        <v>0.20810000000000001</v>
      </c>
      <c r="L433" s="10"/>
      <c r="M433" s="10"/>
      <c r="N433" s="10"/>
    </row>
    <row r="434" spans="1:14">
      <c r="A434" s="12" t="s">
        <v>122</v>
      </c>
      <c r="B434" s="7" t="s">
        <v>74</v>
      </c>
      <c r="C434" s="13" t="s">
        <v>65</v>
      </c>
      <c r="D434" s="7">
        <v>2013</v>
      </c>
      <c r="E434" s="13">
        <v>2014</v>
      </c>
      <c r="F434" s="13" t="s">
        <v>99</v>
      </c>
      <c r="G434" s="10">
        <v>0.91239999999999999</v>
      </c>
      <c r="H434" s="10">
        <v>0.1404</v>
      </c>
      <c r="I434" s="10">
        <v>0.25629999999999997</v>
      </c>
      <c r="J434" s="10">
        <v>9.64E-2</v>
      </c>
      <c r="K434" s="10">
        <v>0.1492</v>
      </c>
      <c r="L434" s="10"/>
      <c r="M434" s="10"/>
      <c r="N434" s="10"/>
    </row>
    <row r="435" spans="1:14">
      <c r="A435" s="12" t="s">
        <v>123</v>
      </c>
      <c r="B435" s="7" t="s">
        <v>75</v>
      </c>
      <c r="C435" s="13" t="s">
        <v>65</v>
      </c>
      <c r="D435" s="7">
        <v>2013</v>
      </c>
      <c r="E435" s="13">
        <v>2014</v>
      </c>
      <c r="F435" s="13" t="s">
        <v>99</v>
      </c>
      <c r="G435" s="10">
        <v>1</v>
      </c>
      <c r="H435" s="10">
        <v>0.16489999999999999</v>
      </c>
      <c r="I435" s="10">
        <v>0.27839999999999998</v>
      </c>
      <c r="J435" s="10">
        <v>0.15459999999999999</v>
      </c>
      <c r="K435" s="10">
        <v>0.17319999999999999</v>
      </c>
      <c r="L435" s="10"/>
      <c r="M435" s="10"/>
      <c r="N435" s="10"/>
    </row>
    <row r="436" spans="1:14">
      <c r="A436" s="12" t="s">
        <v>124</v>
      </c>
      <c r="B436" s="7" t="s">
        <v>75</v>
      </c>
      <c r="C436" s="13" t="s">
        <v>65</v>
      </c>
      <c r="D436" s="7">
        <v>2013</v>
      </c>
      <c r="E436" s="13">
        <v>2014</v>
      </c>
      <c r="F436" s="13" t="s">
        <v>99</v>
      </c>
      <c r="G436" s="10">
        <v>0.88</v>
      </c>
      <c r="H436" s="10">
        <v>0.1036</v>
      </c>
      <c r="I436" s="10">
        <v>0.18920000000000001</v>
      </c>
      <c r="J436" s="10">
        <v>0.1928</v>
      </c>
      <c r="K436" s="10">
        <v>0.21740000000000001</v>
      </c>
      <c r="L436" s="10"/>
      <c r="M436" s="10"/>
      <c r="N436" s="10"/>
    </row>
    <row r="437" spans="1:14">
      <c r="A437" s="12" t="s">
        <v>125</v>
      </c>
      <c r="B437" s="7" t="s">
        <v>75</v>
      </c>
      <c r="C437" s="13" t="s">
        <v>65</v>
      </c>
      <c r="D437" s="7">
        <v>2013</v>
      </c>
      <c r="E437" s="13">
        <v>2014</v>
      </c>
      <c r="F437" s="13" t="s">
        <v>99</v>
      </c>
      <c r="G437" s="10">
        <v>0.98219999999999996</v>
      </c>
      <c r="H437" s="10">
        <v>0.17730000000000001</v>
      </c>
      <c r="I437" s="10">
        <v>0.25900000000000001</v>
      </c>
      <c r="J437" s="10">
        <v>0.19620000000000001</v>
      </c>
      <c r="K437" s="10">
        <v>0.2172</v>
      </c>
      <c r="L437" s="10"/>
      <c r="M437" s="10"/>
      <c r="N437" s="10"/>
    </row>
    <row r="438" spans="1:14">
      <c r="A438" s="12" t="s">
        <v>126</v>
      </c>
      <c r="B438" s="7" t="s">
        <v>75</v>
      </c>
      <c r="C438" s="13" t="s">
        <v>65</v>
      </c>
      <c r="D438" s="7">
        <v>2013</v>
      </c>
      <c r="E438" s="13">
        <v>2014</v>
      </c>
      <c r="F438" s="13" t="s">
        <v>99</v>
      </c>
      <c r="G438" s="10">
        <v>0.95789999999999997</v>
      </c>
      <c r="H438" s="10">
        <v>0.12330000000000001</v>
      </c>
      <c r="I438" s="10">
        <v>0.22259999999999999</v>
      </c>
      <c r="J438" s="10">
        <v>0.25340000000000001</v>
      </c>
      <c r="K438" s="10">
        <v>0.29110000000000003</v>
      </c>
      <c r="L438" s="10"/>
      <c r="M438" s="10"/>
      <c r="N438" s="10"/>
    </row>
    <row r="439" spans="1:14">
      <c r="A439" s="12" t="s">
        <v>127</v>
      </c>
      <c r="B439" s="7" t="s">
        <v>75</v>
      </c>
      <c r="C439" s="13" t="s">
        <v>65</v>
      </c>
      <c r="D439" s="7">
        <v>2013</v>
      </c>
      <c r="E439" s="13">
        <v>2014</v>
      </c>
      <c r="F439" s="13" t="s">
        <v>99</v>
      </c>
      <c r="G439" s="10">
        <v>0.90349999999999997</v>
      </c>
      <c r="H439" s="10">
        <v>0.2273</v>
      </c>
      <c r="I439" s="10">
        <v>0.32919999999999999</v>
      </c>
      <c r="J439" s="10">
        <v>0.23499999999999999</v>
      </c>
      <c r="K439" s="10">
        <v>0.2661</v>
      </c>
      <c r="L439" s="10"/>
      <c r="M439" s="10"/>
      <c r="N439" s="10"/>
    </row>
    <row r="440" spans="1:14">
      <c r="A440" s="12" t="s">
        <v>128</v>
      </c>
      <c r="B440" s="7" t="s">
        <v>75</v>
      </c>
      <c r="C440" s="13" t="s">
        <v>65</v>
      </c>
      <c r="D440" s="7">
        <v>2013</v>
      </c>
      <c r="E440" s="13">
        <v>2014</v>
      </c>
      <c r="F440" s="13" t="s">
        <v>99</v>
      </c>
      <c r="G440" s="10">
        <v>0.94410000000000005</v>
      </c>
      <c r="H440" s="10">
        <v>0.23180000000000001</v>
      </c>
      <c r="I440" s="10">
        <v>0.33079999999999998</v>
      </c>
      <c r="J440" s="10">
        <v>0.40450000000000003</v>
      </c>
      <c r="K440" s="10">
        <v>0.43780000000000002</v>
      </c>
      <c r="L440" s="10"/>
      <c r="M440" s="10"/>
      <c r="N440" s="10"/>
    </row>
    <row r="441" spans="1:14">
      <c r="A441" s="12" t="s">
        <v>129</v>
      </c>
      <c r="B441" s="7" t="s">
        <v>75</v>
      </c>
      <c r="C441" s="13" t="s">
        <v>65</v>
      </c>
      <c r="D441" s="7">
        <v>2013</v>
      </c>
      <c r="E441" s="13">
        <v>2014</v>
      </c>
      <c r="F441" s="13" t="s">
        <v>99</v>
      </c>
      <c r="G441" s="10">
        <v>0.90300000000000002</v>
      </c>
      <c r="H441" s="10">
        <v>0.1045</v>
      </c>
      <c r="I441" s="10">
        <v>0.17610000000000001</v>
      </c>
      <c r="J441" s="10">
        <v>0.30819999999999997</v>
      </c>
      <c r="K441" s="10">
        <v>0.33879999999999999</v>
      </c>
      <c r="L441" s="10"/>
      <c r="M441" s="10"/>
      <c r="N441" s="10"/>
    </row>
    <row r="442" spans="1:14">
      <c r="A442" s="12" t="s">
        <v>130</v>
      </c>
      <c r="B442" s="7" t="s">
        <v>75</v>
      </c>
      <c r="C442" s="13" t="s">
        <v>65</v>
      </c>
      <c r="D442" s="7">
        <v>2013</v>
      </c>
      <c r="E442" s="13">
        <v>2014</v>
      </c>
      <c r="F442" s="13" t="s">
        <v>99</v>
      </c>
      <c r="G442" s="10">
        <v>0.91220000000000001</v>
      </c>
      <c r="H442" s="10">
        <v>0.13969999999999999</v>
      </c>
      <c r="I442" s="10">
        <v>0.22270000000000001</v>
      </c>
      <c r="J442" s="10">
        <v>0.22059999999999999</v>
      </c>
      <c r="K442" s="10">
        <v>0.2409</v>
      </c>
      <c r="L442" s="10"/>
      <c r="M442" s="10"/>
      <c r="N442" s="10"/>
    </row>
    <row r="443" spans="1:14">
      <c r="A443" s="12" t="s">
        <v>131</v>
      </c>
      <c r="B443" s="7" t="s">
        <v>76</v>
      </c>
      <c r="C443" s="13" t="s">
        <v>65</v>
      </c>
      <c r="D443" s="7">
        <v>2013</v>
      </c>
      <c r="E443" s="13">
        <v>2014</v>
      </c>
      <c r="F443" s="13" t="s">
        <v>99</v>
      </c>
      <c r="G443" s="10">
        <v>0.9486</v>
      </c>
      <c r="H443" s="10">
        <v>0.1042</v>
      </c>
      <c r="I443" s="10">
        <v>0.18340000000000001</v>
      </c>
      <c r="J443" s="10">
        <v>8.2000000000000007E-3</v>
      </c>
      <c r="K443" s="10">
        <v>1.0999999999999999E-2</v>
      </c>
      <c r="L443" s="10"/>
      <c r="M443" s="10"/>
      <c r="N443" s="10"/>
    </row>
    <row r="444" spans="1:14">
      <c r="A444" s="12" t="s">
        <v>132</v>
      </c>
      <c r="B444" s="7" t="s">
        <v>75</v>
      </c>
      <c r="C444" s="13" t="s">
        <v>65</v>
      </c>
      <c r="D444" s="7">
        <v>2013</v>
      </c>
      <c r="E444" s="13">
        <v>2014</v>
      </c>
      <c r="F444" s="13" t="s">
        <v>99</v>
      </c>
      <c r="G444" s="10">
        <v>0.97529999999999994</v>
      </c>
      <c r="H444" s="10">
        <v>0.17019999999999999</v>
      </c>
      <c r="I444" s="10">
        <v>0.26929999999999998</v>
      </c>
      <c r="J444" s="10">
        <v>0.2019</v>
      </c>
      <c r="K444" s="10">
        <v>0.23130000000000001</v>
      </c>
      <c r="L444" s="10"/>
      <c r="M444" s="10"/>
      <c r="N444" s="10"/>
    </row>
    <row r="445" spans="1:14">
      <c r="A445" s="12" t="s">
        <v>133</v>
      </c>
      <c r="B445" s="7" t="s">
        <v>75</v>
      </c>
      <c r="C445" s="13" t="s">
        <v>65</v>
      </c>
      <c r="D445" s="7">
        <v>2013</v>
      </c>
      <c r="E445" s="13">
        <v>2014</v>
      </c>
      <c r="F445" s="13" t="s">
        <v>99</v>
      </c>
      <c r="G445" s="10">
        <v>0.94940000000000002</v>
      </c>
      <c r="H445" s="10">
        <v>0.14050000000000001</v>
      </c>
      <c r="I445" s="10">
        <v>0.2021</v>
      </c>
      <c r="J445" s="10">
        <v>0.1772</v>
      </c>
      <c r="K445" s="10">
        <v>0.20039999999999999</v>
      </c>
      <c r="L445" s="10"/>
      <c r="M445" s="10"/>
      <c r="N445" s="10"/>
    </row>
    <row r="446" spans="1:14">
      <c r="A446" s="12" t="s">
        <v>134</v>
      </c>
      <c r="B446" s="7" t="s">
        <v>75</v>
      </c>
      <c r="C446" s="13" t="s">
        <v>65</v>
      </c>
      <c r="D446" s="7">
        <v>2013</v>
      </c>
      <c r="E446" s="13">
        <v>2014</v>
      </c>
      <c r="F446" s="13" t="s">
        <v>99</v>
      </c>
      <c r="G446" s="10">
        <v>0.86809999999999998</v>
      </c>
      <c r="H446" s="10">
        <v>9.4E-2</v>
      </c>
      <c r="I446" s="10">
        <v>0.1477</v>
      </c>
      <c r="J446" s="10">
        <v>0.15440000000000001</v>
      </c>
      <c r="K446" s="10">
        <v>0.16439999999999999</v>
      </c>
      <c r="L446" s="10"/>
      <c r="M446" s="10"/>
      <c r="N446" s="10"/>
    </row>
    <row r="447" spans="1:14">
      <c r="A447" s="12" t="s">
        <v>135</v>
      </c>
      <c r="B447" s="7" t="s">
        <v>75</v>
      </c>
      <c r="C447" s="13" t="s">
        <v>65</v>
      </c>
      <c r="D447" s="7">
        <v>2013</v>
      </c>
      <c r="E447" s="13">
        <v>2014</v>
      </c>
      <c r="F447" s="13" t="s">
        <v>99</v>
      </c>
      <c r="G447" s="10">
        <v>0.99380000000000002</v>
      </c>
      <c r="H447" s="10">
        <v>0.1799</v>
      </c>
      <c r="I447" s="10">
        <v>0.26989999999999997</v>
      </c>
      <c r="J447" s="10">
        <v>0.27660000000000001</v>
      </c>
      <c r="K447" s="10">
        <v>0.32190000000000002</v>
      </c>
      <c r="L447" s="10"/>
      <c r="M447" s="10"/>
      <c r="N447" s="10"/>
    </row>
    <row r="448" spans="1:14">
      <c r="A448" s="12" t="s">
        <v>136</v>
      </c>
      <c r="B448" s="7" t="s">
        <v>75</v>
      </c>
      <c r="C448" s="13" t="s">
        <v>65</v>
      </c>
      <c r="D448" s="7">
        <v>2013</v>
      </c>
      <c r="E448" s="13">
        <v>2014</v>
      </c>
      <c r="F448" s="13" t="s">
        <v>99</v>
      </c>
      <c r="G448" s="10">
        <v>0.94779999999999998</v>
      </c>
      <c r="H448" s="10">
        <v>0.2084</v>
      </c>
      <c r="I448" s="10">
        <v>0.30780000000000002</v>
      </c>
      <c r="J448" s="10">
        <v>0.31</v>
      </c>
      <c r="K448" s="10">
        <v>0.34310000000000002</v>
      </c>
      <c r="L448" s="10"/>
      <c r="M448" s="10"/>
      <c r="N448" s="10"/>
    </row>
    <row r="449" spans="1:14">
      <c r="A449" s="12" t="s">
        <v>137</v>
      </c>
      <c r="B449" s="7" t="s">
        <v>75</v>
      </c>
      <c r="C449" s="13" t="s">
        <v>65</v>
      </c>
      <c r="D449" s="7">
        <v>2013</v>
      </c>
      <c r="E449" s="13">
        <v>2014</v>
      </c>
      <c r="F449" s="13" t="s">
        <v>99</v>
      </c>
      <c r="G449" s="10">
        <v>0.96150000000000002</v>
      </c>
      <c r="H449" s="10">
        <v>0.2011</v>
      </c>
      <c r="I449" s="10">
        <v>0.2626</v>
      </c>
      <c r="J449" s="10">
        <v>0.17319999999999999</v>
      </c>
      <c r="K449" s="10">
        <v>0.18990000000000001</v>
      </c>
      <c r="L449" s="10"/>
      <c r="M449" s="10"/>
      <c r="N449" s="10"/>
    </row>
    <row r="450" spans="1:14">
      <c r="A450" s="12" t="s">
        <v>138</v>
      </c>
      <c r="B450" s="7" t="s">
        <v>75</v>
      </c>
      <c r="C450" s="13" t="s">
        <v>65</v>
      </c>
      <c r="D450" s="7">
        <v>2013</v>
      </c>
      <c r="E450" s="13">
        <v>2014</v>
      </c>
      <c r="F450" s="13" t="s">
        <v>99</v>
      </c>
      <c r="G450" s="10">
        <v>0.96619999999999995</v>
      </c>
      <c r="H450" s="10">
        <v>1.54E-2</v>
      </c>
      <c r="I450" s="10">
        <v>0.108</v>
      </c>
      <c r="J450" s="10">
        <v>6.1699999999999998E-2</v>
      </c>
      <c r="K450" s="10">
        <v>6.4799999999999996E-2</v>
      </c>
      <c r="L450" s="10"/>
      <c r="M450" s="10"/>
      <c r="N450" s="10"/>
    </row>
    <row r="451" spans="1:14">
      <c r="A451" s="12" t="s">
        <v>139</v>
      </c>
      <c r="B451" s="7" t="s">
        <v>75</v>
      </c>
      <c r="C451" s="13" t="s">
        <v>65</v>
      </c>
      <c r="D451" s="7">
        <v>2013</v>
      </c>
      <c r="E451" s="13">
        <v>2014</v>
      </c>
      <c r="F451" s="13" t="s">
        <v>99</v>
      </c>
      <c r="G451" s="10">
        <v>0.97819999999999996</v>
      </c>
      <c r="H451" s="10">
        <v>0.23419999999999999</v>
      </c>
      <c r="I451" s="10">
        <v>0.3488</v>
      </c>
      <c r="J451" s="10">
        <v>0.1061</v>
      </c>
      <c r="K451" s="10">
        <v>0.1216</v>
      </c>
      <c r="L451" s="10"/>
      <c r="M451" s="10"/>
      <c r="N451" s="10"/>
    </row>
    <row r="452" spans="1:14">
      <c r="A452" s="12" t="s">
        <v>140</v>
      </c>
      <c r="B452" s="7" t="s">
        <v>75</v>
      </c>
      <c r="C452" s="13" t="s">
        <v>65</v>
      </c>
      <c r="D452" s="7">
        <v>2013</v>
      </c>
      <c r="E452" s="13">
        <v>2014</v>
      </c>
      <c r="F452" s="13" t="s">
        <v>99</v>
      </c>
      <c r="G452" s="10">
        <v>0.90629999999999999</v>
      </c>
      <c r="H452" s="10">
        <v>0.11990000000000001</v>
      </c>
      <c r="I452" s="10">
        <v>0.19570000000000001</v>
      </c>
      <c r="J452" s="10">
        <v>0.15970000000000001</v>
      </c>
      <c r="K452" s="10">
        <v>0.1792</v>
      </c>
      <c r="L452" s="10"/>
      <c r="M452" s="10"/>
      <c r="N452" s="10"/>
    </row>
    <row r="453" spans="1:14">
      <c r="A453" s="12" t="s">
        <v>141</v>
      </c>
      <c r="B453" s="7" t="s">
        <v>75</v>
      </c>
      <c r="C453" s="13" t="s">
        <v>65</v>
      </c>
      <c r="D453" s="7">
        <v>2013</v>
      </c>
      <c r="E453" s="13">
        <v>2014</v>
      </c>
      <c r="F453" s="13" t="s">
        <v>99</v>
      </c>
      <c r="G453" s="10">
        <v>0.85840000000000005</v>
      </c>
      <c r="H453" s="10">
        <v>0.12479999999999999</v>
      </c>
      <c r="I453" s="10">
        <v>0.1865</v>
      </c>
      <c r="J453" s="10">
        <v>0.14380000000000001</v>
      </c>
      <c r="K453" s="10">
        <v>0.16889999999999999</v>
      </c>
      <c r="L453" s="10"/>
      <c r="M453" s="10"/>
      <c r="N453" s="10"/>
    </row>
    <row r="454" spans="1:14">
      <c r="A454" s="12" t="s">
        <v>142</v>
      </c>
      <c r="B454" s="7" t="s">
        <v>74</v>
      </c>
      <c r="C454" s="13" t="s">
        <v>65</v>
      </c>
      <c r="D454" s="7">
        <v>2013</v>
      </c>
      <c r="E454" s="13">
        <v>2014</v>
      </c>
      <c r="F454" s="13" t="s">
        <v>99</v>
      </c>
      <c r="G454" s="10">
        <v>0.99539999999999995</v>
      </c>
      <c r="H454" s="10">
        <v>8.09E-2</v>
      </c>
      <c r="I454" s="10">
        <v>0.14910000000000001</v>
      </c>
      <c r="J454" s="10">
        <v>6.3500000000000001E-2</v>
      </c>
      <c r="K454" s="10">
        <v>0.1013</v>
      </c>
      <c r="L454" s="10"/>
      <c r="M454" s="10"/>
      <c r="N454" s="10"/>
    </row>
    <row r="455" spans="1:14">
      <c r="A455" s="12" t="s">
        <v>143</v>
      </c>
      <c r="B455" s="7" t="s">
        <v>74</v>
      </c>
      <c r="C455" s="13" t="s">
        <v>65</v>
      </c>
      <c r="D455" s="7">
        <v>2013</v>
      </c>
      <c r="E455" s="13">
        <v>2014</v>
      </c>
      <c r="F455" s="13" t="s">
        <v>99</v>
      </c>
      <c r="G455" s="10">
        <v>0.94750000000000001</v>
      </c>
      <c r="H455" s="10">
        <v>9.2299999999999993E-2</v>
      </c>
      <c r="I455" s="10">
        <v>0.16109999999999999</v>
      </c>
      <c r="J455" s="10">
        <v>8.0399999999999999E-2</v>
      </c>
      <c r="K455" s="10">
        <v>0.11650000000000001</v>
      </c>
      <c r="L455" s="10"/>
      <c r="M455" s="10"/>
      <c r="N455" s="10"/>
    </row>
    <row r="456" spans="1:14">
      <c r="A456" s="12" t="s">
        <v>144</v>
      </c>
      <c r="B456" s="7" t="s">
        <v>75</v>
      </c>
      <c r="C456" s="13" t="s">
        <v>65</v>
      </c>
      <c r="D456" s="7">
        <v>2013</v>
      </c>
      <c r="E456" s="13">
        <v>2014</v>
      </c>
      <c r="F456" s="13" t="s">
        <v>99</v>
      </c>
      <c r="G456" s="10">
        <v>0.81540000000000001</v>
      </c>
      <c r="H456" s="10">
        <v>0.1028</v>
      </c>
      <c r="I456" s="10">
        <v>0.18329999999999999</v>
      </c>
      <c r="J456" s="10">
        <v>0.1167</v>
      </c>
      <c r="K456" s="10">
        <v>0.125</v>
      </c>
      <c r="L456" s="10"/>
      <c r="M456" s="10"/>
      <c r="N456" s="10"/>
    </row>
    <row r="457" spans="1:14">
      <c r="A457" s="12" t="s">
        <v>145</v>
      </c>
      <c r="B457" s="7" t="s">
        <v>75</v>
      </c>
      <c r="C457" s="13" t="s">
        <v>65</v>
      </c>
      <c r="D457" s="7">
        <v>2013</v>
      </c>
      <c r="E457" s="13">
        <v>2014</v>
      </c>
      <c r="F457" s="13" t="s">
        <v>99</v>
      </c>
      <c r="G457" s="10">
        <v>0.95150000000000001</v>
      </c>
      <c r="H457" s="10">
        <v>0.19439999999999999</v>
      </c>
      <c r="I457" s="10">
        <v>0.27310000000000001</v>
      </c>
      <c r="J457" s="10">
        <v>0.2072</v>
      </c>
      <c r="K457" s="10">
        <v>0.23019999999999999</v>
      </c>
      <c r="L457" s="10"/>
      <c r="M457" s="10"/>
      <c r="N457" s="10"/>
    </row>
    <row r="458" spans="1:14">
      <c r="A458" s="12" t="s">
        <v>146</v>
      </c>
      <c r="B458" s="7" t="s">
        <v>74</v>
      </c>
      <c r="C458" s="13" t="s">
        <v>65</v>
      </c>
      <c r="D458" s="7">
        <v>2013</v>
      </c>
      <c r="E458" s="13">
        <v>2014</v>
      </c>
      <c r="F458" s="13" t="s">
        <v>99</v>
      </c>
      <c r="G458" s="10">
        <v>0.98029999999999995</v>
      </c>
      <c r="H458" s="10">
        <v>0.1008</v>
      </c>
      <c r="I458" s="10">
        <v>0.17319999999999999</v>
      </c>
      <c r="J458" s="10">
        <v>7.1099999999999997E-2</v>
      </c>
      <c r="K458" s="10">
        <v>0.1128</v>
      </c>
      <c r="L458" s="10"/>
      <c r="M458" s="10"/>
      <c r="N458" s="10"/>
    </row>
    <row r="459" spans="1:14">
      <c r="A459" s="12" t="s">
        <v>147</v>
      </c>
      <c r="B459" s="7" t="s">
        <v>75</v>
      </c>
      <c r="C459" s="13" t="s">
        <v>65</v>
      </c>
      <c r="D459" s="7">
        <v>2013</v>
      </c>
      <c r="E459" s="13">
        <v>2014</v>
      </c>
      <c r="F459" s="13" t="s">
        <v>99</v>
      </c>
      <c r="G459" s="10">
        <v>0.96679999999999999</v>
      </c>
      <c r="H459" s="10">
        <v>0.20730000000000001</v>
      </c>
      <c r="I459" s="10">
        <v>0.3039</v>
      </c>
      <c r="J459" s="10">
        <v>0.20830000000000001</v>
      </c>
      <c r="K459" s="10">
        <v>0.22459999999999999</v>
      </c>
      <c r="L459" s="10"/>
      <c r="M459" s="10"/>
      <c r="N459" s="10"/>
    </row>
    <row r="460" spans="1:14">
      <c r="A460" s="12" t="s">
        <v>148</v>
      </c>
      <c r="B460" s="7" t="s">
        <v>75</v>
      </c>
      <c r="C460" s="13" t="s">
        <v>65</v>
      </c>
      <c r="D460" s="7">
        <v>2013</v>
      </c>
      <c r="E460" s="13">
        <v>2014</v>
      </c>
      <c r="F460" s="13" t="s">
        <v>99</v>
      </c>
      <c r="G460" s="10">
        <v>0.89539999999999997</v>
      </c>
      <c r="H460" s="10">
        <v>0.2109</v>
      </c>
      <c r="I460" s="10">
        <v>0.28699999999999998</v>
      </c>
      <c r="J460" s="10">
        <v>0.28749999999999998</v>
      </c>
      <c r="K460" s="10">
        <v>0.3075</v>
      </c>
      <c r="L460" s="10"/>
      <c r="M460" s="10"/>
      <c r="N460" s="10"/>
    </row>
    <row r="461" spans="1:14">
      <c r="A461" s="12" t="s">
        <v>149</v>
      </c>
      <c r="B461" s="7" t="s">
        <v>74</v>
      </c>
      <c r="C461" s="13" t="s">
        <v>65</v>
      </c>
      <c r="D461" s="7">
        <v>2013</v>
      </c>
      <c r="E461" s="13">
        <v>2014</v>
      </c>
      <c r="F461" s="13" t="s">
        <v>99</v>
      </c>
      <c r="G461" s="10">
        <v>0.95179999999999998</v>
      </c>
      <c r="H461" s="10">
        <v>0.15229999999999999</v>
      </c>
      <c r="I461" s="10">
        <v>0.23469999999999999</v>
      </c>
      <c r="J461" s="10">
        <v>9.4100000000000003E-2</v>
      </c>
      <c r="K461" s="10">
        <v>0.14480000000000001</v>
      </c>
      <c r="L461" s="10"/>
      <c r="M461" s="10"/>
      <c r="N461" s="10"/>
    </row>
    <row r="462" spans="1:14">
      <c r="A462" s="12" t="s">
        <v>150</v>
      </c>
      <c r="B462" s="7" t="s">
        <v>74</v>
      </c>
      <c r="C462" s="13" t="s">
        <v>65</v>
      </c>
      <c r="D462" s="7">
        <v>2013</v>
      </c>
      <c r="E462" s="13">
        <v>2014</v>
      </c>
      <c r="F462" s="13" t="s">
        <v>99</v>
      </c>
      <c r="G462" s="10">
        <v>0.69420000000000004</v>
      </c>
      <c r="H462" s="10">
        <v>0.1009</v>
      </c>
      <c r="I462" s="10">
        <v>0.188</v>
      </c>
      <c r="J462" s="10">
        <v>8.5699999999999998E-2</v>
      </c>
      <c r="K462" s="10">
        <v>0.13300000000000001</v>
      </c>
      <c r="L462" s="10"/>
      <c r="M462" s="10"/>
      <c r="N462" s="10"/>
    </row>
    <row r="463" spans="1:14">
      <c r="A463" s="12" t="s">
        <v>151</v>
      </c>
      <c r="B463" s="7" t="s">
        <v>75</v>
      </c>
      <c r="C463" s="13" t="s">
        <v>65</v>
      </c>
      <c r="D463" s="7">
        <v>2013</v>
      </c>
      <c r="E463" s="13">
        <v>2014</v>
      </c>
      <c r="F463" s="13" t="s">
        <v>99</v>
      </c>
      <c r="G463" s="10">
        <v>0.93679999999999997</v>
      </c>
      <c r="H463" s="10">
        <v>0.1908</v>
      </c>
      <c r="I463" s="10">
        <v>0.26819999999999999</v>
      </c>
      <c r="J463" s="10">
        <v>0.20330000000000001</v>
      </c>
      <c r="K463" s="10">
        <v>0.22620000000000001</v>
      </c>
      <c r="L463" s="10"/>
      <c r="M463" s="10"/>
      <c r="N463" s="10"/>
    </row>
    <row r="464" spans="1:14">
      <c r="A464" s="12" t="s">
        <v>152</v>
      </c>
      <c r="B464" s="7" t="s">
        <v>74</v>
      </c>
      <c r="C464" s="13" t="s">
        <v>65</v>
      </c>
      <c r="D464" s="7">
        <v>2013</v>
      </c>
      <c r="E464" s="13">
        <v>2014</v>
      </c>
      <c r="F464" s="13" t="s">
        <v>99</v>
      </c>
      <c r="G464" s="10">
        <v>0.90800000000000003</v>
      </c>
      <c r="H464" s="10">
        <v>6.6400000000000001E-2</v>
      </c>
      <c r="I464" s="10">
        <v>0.14879999999999999</v>
      </c>
      <c r="J464" s="10">
        <v>5.5E-2</v>
      </c>
      <c r="K464" s="10">
        <v>9.0899999999999995E-2</v>
      </c>
      <c r="L464" s="10"/>
      <c r="M464" s="10"/>
      <c r="N464" s="10"/>
    </row>
    <row r="465" spans="1:14">
      <c r="A465" s="12" t="s">
        <v>153</v>
      </c>
      <c r="B465" s="7" t="s">
        <v>74</v>
      </c>
      <c r="C465" s="13" t="s">
        <v>65</v>
      </c>
      <c r="D465" s="7">
        <v>2013</v>
      </c>
      <c r="E465" s="13">
        <v>2014</v>
      </c>
      <c r="F465" s="13" t="s">
        <v>99</v>
      </c>
      <c r="G465" s="10">
        <v>0.82979999999999998</v>
      </c>
      <c r="H465" s="10">
        <v>7.8200000000000006E-2</v>
      </c>
      <c r="I465" s="10">
        <v>0.1484</v>
      </c>
      <c r="J465" s="10">
        <v>6.4699999999999994E-2</v>
      </c>
      <c r="K465" s="10">
        <v>0.1023</v>
      </c>
      <c r="L465" s="10"/>
      <c r="M465" s="10"/>
      <c r="N465" s="10"/>
    </row>
    <row r="466" spans="1:14">
      <c r="A466" s="12" t="s">
        <v>154</v>
      </c>
      <c r="B466" s="7" t="s">
        <v>74</v>
      </c>
      <c r="C466" s="13" t="s">
        <v>65</v>
      </c>
      <c r="D466" s="7">
        <v>2013</v>
      </c>
      <c r="E466" s="13">
        <v>2014</v>
      </c>
      <c r="F466" s="13" t="s">
        <v>99</v>
      </c>
      <c r="G466" s="10">
        <v>0.84660000000000002</v>
      </c>
      <c r="H466" s="10">
        <v>9.7299999999999998E-2</v>
      </c>
      <c r="I466" s="10">
        <v>0.19289999999999999</v>
      </c>
      <c r="J466" s="10">
        <v>5.8999999999999997E-2</v>
      </c>
      <c r="K466" s="10">
        <v>0.1085</v>
      </c>
      <c r="L466" s="10"/>
      <c r="M466" s="10"/>
      <c r="N466" s="10"/>
    </row>
    <row r="467" spans="1:14">
      <c r="A467" s="12" t="s">
        <v>155</v>
      </c>
      <c r="B467" s="7" t="s">
        <v>74</v>
      </c>
      <c r="C467" s="13" t="s">
        <v>65</v>
      </c>
      <c r="D467" s="7">
        <v>2013</v>
      </c>
      <c r="E467" s="13">
        <v>2014</v>
      </c>
      <c r="F467" s="13" t="s">
        <v>99</v>
      </c>
      <c r="G467" s="10">
        <v>0.92159999999999997</v>
      </c>
      <c r="H467" s="10">
        <v>4.3900000000000002E-2</v>
      </c>
      <c r="I467" s="10">
        <v>0.12139999999999999</v>
      </c>
      <c r="J467" s="10">
        <v>1.0500000000000001E-2</v>
      </c>
      <c r="K467" s="10">
        <v>5.3800000000000001E-2</v>
      </c>
      <c r="L467" s="10"/>
      <c r="M467" s="10"/>
      <c r="N467" s="10"/>
    </row>
    <row r="468" spans="1:14">
      <c r="A468" s="12" t="s">
        <v>156</v>
      </c>
      <c r="B468" s="7" t="s">
        <v>74</v>
      </c>
      <c r="C468" s="13" t="s">
        <v>65</v>
      </c>
      <c r="D468" s="7">
        <v>2013</v>
      </c>
      <c r="E468" s="13">
        <v>2014</v>
      </c>
      <c r="F468" s="13" t="s">
        <v>99</v>
      </c>
      <c r="G468" s="10">
        <v>0.68559999999999999</v>
      </c>
      <c r="H468" s="10">
        <v>5.1299999999999998E-2</v>
      </c>
      <c r="I468" s="10">
        <v>0.15390000000000001</v>
      </c>
      <c r="J468" s="10">
        <v>2.1100000000000001E-2</v>
      </c>
      <c r="K468" s="10">
        <v>6.2899999999999998E-2</v>
      </c>
      <c r="L468" s="10"/>
      <c r="M468" s="10"/>
      <c r="N468" s="10"/>
    </row>
    <row r="469" spans="1:14">
      <c r="A469" s="12" t="s">
        <v>157</v>
      </c>
      <c r="B469" s="7" t="s">
        <v>75</v>
      </c>
      <c r="C469" s="13" t="s">
        <v>65</v>
      </c>
      <c r="D469" s="7">
        <v>2013</v>
      </c>
      <c r="E469" s="13">
        <v>2014</v>
      </c>
      <c r="F469" s="13" t="s">
        <v>99</v>
      </c>
      <c r="G469" s="10">
        <v>0.875</v>
      </c>
      <c r="H469" s="10">
        <v>0.15620000000000001</v>
      </c>
      <c r="I469" s="10">
        <v>0.24479999999999999</v>
      </c>
      <c r="J469" s="10">
        <v>0.19120000000000001</v>
      </c>
      <c r="K469" s="10">
        <v>0.21210000000000001</v>
      </c>
      <c r="L469" s="10"/>
      <c r="M469" s="10"/>
      <c r="N469" s="10"/>
    </row>
    <row r="470" spans="1:14">
      <c r="A470" s="12" t="s">
        <v>158</v>
      </c>
      <c r="B470" s="7" t="s">
        <v>75</v>
      </c>
      <c r="C470" s="13" t="s">
        <v>65</v>
      </c>
      <c r="D470" s="7">
        <v>2013</v>
      </c>
      <c r="E470" s="13">
        <v>2014</v>
      </c>
      <c r="F470" s="13" t="s">
        <v>99</v>
      </c>
      <c r="G470" s="10">
        <v>1</v>
      </c>
      <c r="H470" s="10">
        <v>5.4100000000000002E-2</v>
      </c>
      <c r="I470" s="10">
        <v>0.16220000000000001</v>
      </c>
      <c r="J470" s="10">
        <v>0.1351</v>
      </c>
      <c r="K470" s="10">
        <v>0.1351</v>
      </c>
      <c r="L470" s="10"/>
      <c r="M470" s="10"/>
      <c r="N470" s="10"/>
    </row>
    <row r="471" spans="1:14">
      <c r="A471" s="12" t="s">
        <v>159</v>
      </c>
      <c r="B471" s="7" t="s">
        <v>75</v>
      </c>
      <c r="C471" s="13" t="s">
        <v>65</v>
      </c>
      <c r="D471" s="7">
        <v>2013</v>
      </c>
      <c r="E471" s="13">
        <v>2014</v>
      </c>
      <c r="F471" s="13" t="s">
        <v>99</v>
      </c>
      <c r="G471" s="10">
        <v>0.88319999999999999</v>
      </c>
      <c r="H471" s="10">
        <v>0.15620000000000001</v>
      </c>
      <c r="I471" s="10">
        <v>0.23200000000000001</v>
      </c>
      <c r="J471" s="10">
        <v>0.18579999999999999</v>
      </c>
      <c r="K471" s="10">
        <v>0.2006</v>
      </c>
      <c r="L471" s="10"/>
      <c r="M471" s="10"/>
      <c r="N471" s="10"/>
    </row>
    <row r="472" spans="1:14">
      <c r="A472" s="12" t="s">
        <v>160</v>
      </c>
      <c r="B472" s="7" t="s">
        <v>74</v>
      </c>
      <c r="C472" s="13" t="s">
        <v>65</v>
      </c>
      <c r="D472" s="7">
        <v>2013</v>
      </c>
      <c r="E472" s="13">
        <v>2014</v>
      </c>
      <c r="F472" s="13" t="s">
        <v>99</v>
      </c>
      <c r="G472" s="10">
        <v>0.96079999999999999</v>
      </c>
      <c r="H472" s="10">
        <v>3.15E-2</v>
      </c>
      <c r="I472" s="10">
        <v>0.1323</v>
      </c>
      <c r="J472" s="10">
        <v>1.77E-2</v>
      </c>
      <c r="K472" s="10">
        <v>7.4700000000000003E-2</v>
      </c>
      <c r="L472" s="10"/>
      <c r="M472" s="10"/>
      <c r="N472" s="10"/>
    </row>
    <row r="473" spans="1:14">
      <c r="A473" s="12" t="s">
        <v>161</v>
      </c>
      <c r="B473" s="7" t="s">
        <v>74</v>
      </c>
      <c r="C473" s="13" t="s">
        <v>65</v>
      </c>
      <c r="D473" s="7">
        <v>2013</v>
      </c>
      <c r="E473" s="13">
        <v>2014</v>
      </c>
      <c r="F473" s="13" t="s">
        <v>99</v>
      </c>
      <c r="G473" s="10">
        <v>0.48480000000000001</v>
      </c>
      <c r="H473" s="10">
        <v>9.7100000000000006E-2</v>
      </c>
      <c r="I473" s="10">
        <v>0.18</v>
      </c>
      <c r="J473" s="10">
        <v>7.5499999999999998E-2</v>
      </c>
      <c r="K473" s="10">
        <v>0.1429</v>
      </c>
      <c r="L473" s="10"/>
      <c r="M473" s="10"/>
      <c r="N473" s="10"/>
    </row>
    <row r="474" spans="1:14">
      <c r="A474" s="12" t="s">
        <v>162</v>
      </c>
      <c r="B474" s="7" t="s">
        <v>75</v>
      </c>
      <c r="C474" s="13" t="s">
        <v>65</v>
      </c>
      <c r="D474" s="7">
        <v>2013</v>
      </c>
      <c r="E474" s="13">
        <v>2014</v>
      </c>
      <c r="F474" s="13" t="s">
        <v>99</v>
      </c>
      <c r="G474" s="10">
        <v>0.92779999999999996</v>
      </c>
      <c r="H474" s="10">
        <v>0.21079999999999999</v>
      </c>
      <c r="I474" s="10">
        <v>0.32079999999999997</v>
      </c>
      <c r="J474" s="10">
        <v>0.27929999999999999</v>
      </c>
      <c r="K474" s="10">
        <v>0.31040000000000001</v>
      </c>
      <c r="L474" s="10"/>
      <c r="M474" s="10"/>
      <c r="N474" s="10"/>
    </row>
    <row r="475" spans="1:14">
      <c r="A475" s="12" t="s">
        <v>163</v>
      </c>
      <c r="B475" s="7" t="s">
        <v>75</v>
      </c>
      <c r="C475" s="13" t="s">
        <v>65</v>
      </c>
      <c r="D475" s="7">
        <v>2013</v>
      </c>
      <c r="E475" s="13">
        <v>2014</v>
      </c>
      <c r="F475" s="13" t="s">
        <v>99</v>
      </c>
      <c r="G475" s="10">
        <v>0.91810000000000003</v>
      </c>
      <c r="H475" s="10">
        <v>0.19950000000000001</v>
      </c>
      <c r="I475" s="10">
        <v>0.28560000000000002</v>
      </c>
      <c r="J475" s="10">
        <v>0.22750000000000001</v>
      </c>
      <c r="K475" s="10">
        <v>0.23769999999999999</v>
      </c>
      <c r="L475" s="10"/>
      <c r="M475" s="10"/>
      <c r="N475" s="10"/>
    </row>
    <row r="476" spans="1:14">
      <c r="A476" s="12" t="s">
        <v>164</v>
      </c>
      <c r="B476" s="7" t="s">
        <v>75</v>
      </c>
      <c r="C476" s="13" t="s">
        <v>65</v>
      </c>
      <c r="D476" s="7">
        <v>2013</v>
      </c>
      <c r="E476" s="13">
        <v>2014</v>
      </c>
      <c r="F476" s="13" t="s">
        <v>99</v>
      </c>
      <c r="G476" s="10">
        <v>0.99180000000000001</v>
      </c>
      <c r="H476" s="10">
        <v>0.1229</v>
      </c>
      <c r="I476" s="10">
        <v>0.19389999999999999</v>
      </c>
      <c r="J476" s="10">
        <v>7.9600000000000004E-2</v>
      </c>
      <c r="K476" s="10">
        <v>8.43E-2</v>
      </c>
      <c r="L476" s="10"/>
      <c r="M476" s="10"/>
      <c r="N476" s="10"/>
    </row>
    <row r="477" spans="1:14">
      <c r="A477" s="12" t="s">
        <v>165</v>
      </c>
      <c r="B477" s="7" t="s">
        <v>75</v>
      </c>
      <c r="C477" s="13" t="s">
        <v>65</v>
      </c>
      <c r="D477" s="7">
        <v>2013</v>
      </c>
      <c r="E477" s="13">
        <v>2014</v>
      </c>
      <c r="F477" s="13" t="s">
        <v>99</v>
      </c>
      <c r="G477" s="10">
        <v>0.91890000000000005</v>
      </c>
      <c r="H477" s="10">
        <v>0.1116</v>
      </c>
      <c r="I477" s="10">
        <v>0.18179999999999999</v>
      </c>
      <c r="J477" s="10">
        <v>0.30580000000000002</v>
      </c>
      <c r="K477" s="10">
        <v>0.32640000000000002</v>
      </c>
      <c r="L477" s="10"/>
      <c r="M477" s="10"/>
      <c r="N477" s="10"/>
    </row>
    <row r="478" spans="1:14">
      <c r="A478" s="12" t="s">
        <v>166</v>
      </c>
      <c r="B478" s="7" t="s">
        <v>74</v>
      </c>
      <c r="C478" s="13" t="s">
        <v>65</v>
      </c>
      <c r="D478" s="7">
        <v>2013</v>
      </c>
      <c r="E478" s="13">
        <v>2014</v>
      </c>
      <c r="F478" s="13" t="s">
        <v>99</v>
      </c>
      <c r="G478" s="10">
        <v>0.97919999999999996</v>
      </c>
      <c r="H478" s="10">
        <v>0.2155</v>
      </c>
      <c r="I478" s="10">
        <v>0.33600000000000002</v>
      </c>
      <c r="J478" s="10">
        <v>0.18140000000000001</v>
      </c>
      <c r="K478" s="10">
        <v>0.2447</v>
      </c>
      <c r="L478" s="10"/>
      <c r="M478" s="10"/>
      <c r="N478" s="10"/>
    </row>
    <row r="479" spans="1:14">
      <c r="A479" s="12" t="s">
        <v>167</v>
      </c>
      <c r="B479" s="7" t="s">
        <v>75</v>
      </c>
      <c r="C479" s="13" t="s">
        <v>65</v>
      </c>
      <c r="D479" s="7">
        <v>2013</v>
      </c>
      <c r="E479" s="13">
        <v>2014</v>
      </c>
      <c r="F479" s="13" t="s">
        <v>99</v>
      </c>
      <c r="G479" s="10">
        <v>0.95899999999999996</v>
      </c>
      <c r="H479" s="10">
        <v>0.1661</v>
      </c>
      <c r="I479" s="10">
        <v>0.25609999999999999</v>
      </c>
      <c r="J479" s="10">
        <v>0.17760000000000001</v>
      </c>
      <c r="K479" s="10">
        <v>0.2099</v>
      </c>
      <c r="L479" s="10"/>
      <c r="M479" s="10"/>
      <c r="N479" s="10"/>
    </row>
    <row r="480" spans="1:14">
      <c r="A480" s="12" t="s">
        <v>168</v>
      </c>
      <c r="B480" s="7" t="s">
        <v>74</v>
      </c>
      <c r="C480" s="13" t="s">
        <v>65</v>
      </c>
      <c r="D480" s="7">
        <v>2013</v>
      </c>
      <c r="E480" s="13">
        <v>2014</v>
      </c>
      <c r="F480" s="13" t="s">
        <v>99</v>
      </c>
      <c r="G480" s="10">
        <v>0.9325</v>
      </c>
      <c r="H480" s="10">
        <v>0.1216</v>
      </c>
      <c r="I480" s="10">
        <v>0.22939999999999999</v>
      </c>
      <c r="J480" s="10">
        <v>0.10589999999999999</v>
      </c>
      <c r="K480" s="10">
        <v>0.1643</v>
      </c>
      <c r="L480" s="10"/>
      <c r="M480" s="10"/>
      <c r="N480" s="10"/>
    </row>
    <row r="481" spans="1:14">
      <c r="A481" s="12" t="s">
        <v>169</v>
      </c>
      <c r="B481" s="7" t="s">
        <v>74</v>
      </c>
      <c r="C481" s="13" t="s">
        <v>65</v>
      </c>
      <c r="D481" s="7">
        <v>2013</v>
      </c>
      <c r="E481" s="13">
        <v>2014</v>
      </c>
      <c r="F481" s="13" t="s">
        <v>99</v>
      </c>
      <c r="G481" s="10">
        <v>0.91479999999999995</v>
      </c>
      <c r="H481" s="10">
        <v>0.1065</v>
      </c>
      <c r="I481" s="10">
        <v>0.19170000000000001</v>
      </c>
      <c r="J481" s="10">
        <v>6.6699999999999995E-2</v>
      </c>
      <c r="K481" s="10">
        <v>0.1061</v>
      </c>
      <c r="L481" s="10"/>
      <c r="M481" s="10"/>
      <c r="N481" s="10"/>
    </row>
    <row r="482" spans="1:14">
      <c r="A482" s="12" t="s">
        <v>170</v>
      </c>
      <c r="B482" s="7" t="s">
        <v>75</v>
      </c>
      <c r="C482" s="13" t="s">
        <v>65</v>
      </c>
      <c r="D482" s="7">
        <v>2013</v>
      </c>
      <c r="E482" s="13">
        <v>2014</v>
      </c>
      <c r="F482" s="13" t="s">
        <v>99</v>
      </c>
      <c r="G482" s="10">
        <v>0.92779999999999996</v>
      </c>
      <c r="H482" s="10">
        <v>0.19270000000000001</v>
      </c>
      <c r="I482" s="10">
        <v>0.28060000000000002</v>
      </c>
      <c r="J482" s="10">
        <v>0.36559999999999998</v>
      </c>
      <c r="K482" s="10">
        <v>0.39119999999999999</v>
      </c>
      <c r="L482" s="10"/>
      <c r="M482" s="10"/>
      <c r="N482" s="10"/>
    </row>
    <row r="483" spans="1:14">
      <c r="A483" s="48" t="s">
        <v>171</v>
      </c>
      <c r="B483" s="7" t="s">
        <v>66</v>
      </c>
      <c r="C483" s="13" t="s">
        <v>3</v>
      </c>
      <c r="D483" s="7">
        <v>2014</v>
      </c>
      <c r="E483" s="13">
        <v>2014</v>
      </c>
      <c r="F483" s="13" t="s">
        <v>99</v>
      </c>
      <c r="G483" s="10">
        <v>0.90580000000000005</v>
      </c>
      <c r="H483" s="11">
        <v>0.12870095861217493</v>
      </c>
      <c r="I483" s="11">
        <v>0.20414350086109953</v>
      </c>
      <c r="J483" s="11">
        <v>0.10244921871928155</v>
      </c>
      <c r="K483" s="11">
        <v>0.12872455038022065</v>
      </c>
      <c r="L483" s="10"/>
      <c r="M483" s="10"/>
      <c r="N483" s="10"/>
    </row>
    <row r="484" spans="1:14">
      <c r="A484" s="48" t="s">
        <v>172</v>
      </c>
      <c r="B484" s="7" t="s">
        <v>74</v>
      </c>
      <c r="C484" s="13" t="s">
        <v>3</v>
      </c>
      <c r="D484" s="7">
        <v>2014</v>
      </c>
      <c r="E484" s="13">
        <v>2014</v>
      </c>
      <c r="F484" s="13" t="s">
        <v>99</v>
      </c>
      <c r="G484" s="10">
        <v>0.87729999999999997</v>
      </c>
      <c r="H484" s="11">
        <v>0.10676539459527878</v>
      </c>
      <c r="I484" s="11">
        <v>0.19441807480539205</v>
      </c>
      <c r="J484" s="11">
        <v>5.9553192835896461E-2</v>
      </c>
      <c r="K484" s="11">
        <v>0.1110689196886273</v>
      </c>
      <c r="L484" s="10"/>
      <c r="M484" s="10"/>
      <c r="N484" s="10"/>
    </row>
    <row r="485" spans="1:14">
      <c r="A485" s="48" t="s">
        <v>173</v>
      </c>
      <c r="B485" s="7" t="s">
        <v>75</v>
      </c>
      <c r="C485" s="13" t="s">
        <v>3</v>
      </c>
      <c r="D485" s="7">
        <v>2014</v>
      </c>
      <c r="E485" s="13">
        <v>2014</v>
      </c>
      <c r="F485" s="13" t="s">
        <v>99</v>
      </c>
      <c r="G485" s="10">
        <v>0.78949999999999998</v>
      </c>
      <c r="H485" s="11">
        <v>6.6666666666666666E-2</v>
      </c>
      <c r="I485" s="11">
        <v>0.2</v>
      </c>
      <c r="J485" s="11">
        <v>3.3333333333333333E-2</v>
      </c>
      <c r="K485" s="11">
        <v>3.3333333333333333E-2</v>
      </c>
      <c r="L485" s="10"/>
      <c r="M485" s="10"/>
      <c r="N485" s="10"/>
    </row>
    <row r="486" spans="1:14">
      <c r="A486" s="48" t="s">
        <v>174</v>
      </c>
      <c r="B486" s="7" t="s">
        <v>75</v>
      </c>
      <c r="C486" s="13" t="s">
        <v>3</v>
      </c>
      <c r="D486" s="7">
        <v>2014</v>
      </c>
      <c r="E486" s="13">
        <v>2014</v>
      </c>
      <c r="F486" s="13" t="s">
        <v>99</v>
      </c>
      <c r="G486" s="10">
        <v>0.97099999999999997</v>
      </c>
      <c r="H486" s="11">
        <v>0.14215686274509803</v>
      </c>
      <c r="I486" s="11">
        <v>0.20424836601307189</v>
      </c>
      <c r="J486" s="11">
        <v>0.16993464052287582</v>
      </c>
      <c r="K486" s="11">
        <v>0.19281045751633988</v>
      </c>
      <c r="L486" s="10"/>
      <c r="M486" s="10"/>
      <c r="N486" s="10"/>
    </row>
    <row r="487" spans="1:14">
      <c r="A487" s="48" t="s">
        <v>175</v>
      </c>
      <c r="B487" s="7" t="s">
        <v>75</v>
      </c>
      <c r="C487" s="13" t="s">
        <v>3</v>
      </c>
      <c r="D487" s="7">
        <v>2014</v>
      </c>
      <c r="E487" s="13">
        <v>2014</v>
      </c>
      <c r="F487" s="13" t="s">
        <v>99</v>
      </c>
      <c r="G487" s="10">
        <v>0.89529999999999998</v>
      </c>
      <c r="H487" s="11">
        <v>0.14457831325301204</v>
      </c>
      <c r="I487" s="11">
        <v>0.21772805507745266</v>
      </c>
      <c r="J487" s="11">
        <v>0.26075731497418242</v>
      </c>
      <c r="K487" s="11">
        <v>0.28915662650602408</v>
      </c>
      <c r="L487" s="10"/>
      <c r="M487" s="10"/>
      <c r="N487" s="10"/>
    </row>
    <row r="488" spans="1:14">
      <c r="A488" s="48" t="s">
        <v>176</v>
      </c>
      <c r="B488" s="7" t="s">
        <v>75</v>
      </c>
      <c r="C488" s="13" t="s">
        <v>3</v>
      </c>
      <c r="D488" s="7">
        <v>2014</v>
      </c>
      <c r="E488" s="13">
        <v>2014</v>
      </c>
      <c r="F488" s="13" t="s">
        <v>99</v>
      </c>
      <c r="G488" s="10">
        <v>0.95189999999999997</v>
      </c>
      <c r="H488" s="11">
        <v>0.1307277628032345</v>
      </c>
      <c r="I488" s="11">
        <v>0.18867924528301888</v>
      </c>
      <c r="J488" s="11">
        <v>0.1725067385444744</v>
      </c>
      <c r="K488" s="11">
        <v>0.19272237196765499</v>
      </c>
      <c r="L488" s="10"/>
      <c r="M488" s="10"/>
      <c r="N488" s="10"/>
    </row>
    <row r="489" spans="1:14">
      <c r="A489" s="48" t="s">
        <v>177</v>
      </c>
      <c r="B489" s="7" t="s">
        <v>75</v>
      </c>
      <c r="C489" s="13" t="s">
        <v>3</v>
      </c>
      <c r="D489" s="7">
        <v>2014</v>
      </c>
      <c r="E489" s="13">
        <v>2014</v>
      </c>
      <c r="F489" s="13" t="s">
        <v>99</v>
      </c>
      <c r="G489" s="10">
        <v>0.95</v>
      </c>
      <c r="H489" s="11">
        <v>9.8181818181818176E-2</v>
      </c>
      <c r="I489" s="11">
        <v>0.17454545454545456</v>
      </c>
      <c r="J489" s="11">
        <v>0.21454545454545454</v>
      </c>
      <c r="K489" s="11">
        <v>0.24</v>
      </c>
      <c r="L489" s="10"/>
      <c r="M489" s="10"/>
      <c r="N489" s="10"/>
    </row>
    <row r="490" spans="1:14">
      <c r="A490" s="48" t="s">
        <v>178</v>
      </c>
      <c r="B490" s="7" t="s">
        <v>74</v>
      </c>
      <c r="C490" s="13" t="s">
        <v>3</v>
      </c>
      <c r="D490" s="7">
        <v>2014</v>
      </c>
      <c r="E490" s="13">
        <v>2014</v>
      </c>
      <c r="F490" s="13" t="s">
        <v>99</v>
      </c>
      <c r="G490" s="10">
        <v>0.85499999999999998</v>
      </c>
      <c r="H490" s="11">
        <v>9.4279877425944847E-2</v>
      </c>
      <c r="I490" s="11">
        <v>0.16343207354443309</v>
      </c>
      <c r="J490" s="11">
        <v>5.3830439223697651E-2</v>
      </c>
      <c r="K490" s="11">
        <v>8.5699693564862109E-2</v>
      </c>
      <c r="L490" s="10"/>
      <c r="M490" s="10"/>
      <c r="N490" s="10"/>
    </row>
    <row r="491" spans="1:14">
      <c r="A491" s="48" t="s">
        <v>179</v>
      </c>
      <c r="B491" s="7" t="s">
        <v>75</v>
      </c>
      <c r="C491" s="13" t="s">
        <v>3</v>
      </c>
      <c r="D491" s="7">
        <v>2014</v>
      </c>
      <c r="E491" s="13">
        <v>2014</v>
      </c>
      <c r="F491" s="13" t="s">
        <v>99</v>
      </c>
      <c r="G491" s="10">
        <v>0.97729999999999995</v>
      </c>
      <c r="H491" s="11">
        <v>0.18760469011725292</v>
      </c>
      <c r="I491" s="11">
        <v>0.24623115577889448</v>
      </c>
      <c r="J491" s="11">
        <v>0.34170854271356782</v>
      </c>
      <c r="K491" s="11">
        <v>0.36348408710217756</v>
      </c>
      <c r="L491" s="10"/>
      <c r="M491" s="10"/>
      <c r="N491" s="10"/>
    </row>
    <row r="492" spans="1:14">
      <c r="A492" s="48" t="s">
        <v>180</v>
      </c>
      <c r="B492" s="7" t="s">
        <v>75</v>
      </c>
      <c r="C492" s="13" t="s">
        <v>3</v>
      </c>
      <c r="D492" s="7">
        <v>2014</v>
      </c>
      <c r="E492" s="13">
        <v>2014</v>
      </c>
      <c r="F492" s="13" t="s">
        <v>99</v>
      </c>
      <c r="G492" s="10">
        <v>0.7883</v>
      </c>
      <c r="H492" s="11">
        <v>0.1011426153195091</v>
      </c>
      <c r="I492" s="11">
        <v>0.16758358019466779</v>
      </c>
      <c r="J492" s="11">
        <v>0.15869657215404148</v>
      </c>
      <c r="K492" s="11">
        <v>0.17900973338975879</v>
      </c>
      <c r="L492" s="10"/>
      <c r="M492" s="10"/>
      <c r="N492" s="10"/>
    </row>
    <row r="493" spans="1:14">
      <c r="A493" s="12" t="s">
        <v>122</v>
      </c>
      <c r="B493" s="7" t="s">
        <v>74</v>
      </c>
      <c r="C493" s="13" t="s">
        <v>3</v>
      </c>
      <c r="D493" s="7">
        <v>2014</v>
      </c>
      <c r="E493" s="13">
        <v>2014</v>
      </c>
      <c r="F493" s="13" t="s">
        <v>99</v>
      </c>
      <c r="G493" s="10">
        <v>0.92259999999999998</v>
      </c>
      <c r="H493" s="11">
        <v>0.12917144573706921</v>
      </c>
      <c r="I493" s="11">
        <v>0.22742913321317385</v>
      </c>
      <c r="J493" s="11">
        <v>7.0894095799879847E-2</v>
      </c>
      <c r="K493" s="11">
        <v>0.11660931782183626</v>
      </c>
      <c r="L493" s="10"/>
      <c r="M493" s="10"/>
      <c r="N493" s="10"/>
    </row>
    <row r="494" spans="1:14">
      <c r="A494" s="12" t="s">
        <v>123</v>
      </c>
      <c r="B494" s="7" t="s">
        <v>75</v>
      </c>
      <c r="C494" s="13" t="s">
        <v>3</v>
      </c>
      <c r="D494" s="7">
        <v>2014</v>
      </c>
      <c r="E494" s="13">
        <v>2014</v>
      </c>
      <c r="F494" s="13" t="s">
        <v>99</v>
      </c>
      <c r="G494" s="10">
        <v>0.94410000000000005</v>
      </c>
      <c r="H494" s="11">
        <v>0.15176715176715178</v>
      </c>
      <c r="I494" s="11">
        <v>0.20790020790020791</v>
      </c>
      <c r="J494" s="11">
        <v>0.12474012474012475</v>
      </c>
      <c r="K494" s="11">
        <v>0.14345114345114346</v>
      </c>
      <c r="L494" s="10"/>
      <c r="M494" s="10"/>
      <c r="N494" s="10"/>
    </row>
    <row r="495" spans="1:14">
      <c r="A495" s="12" t="s">
        <v>124</v>
      </c>
      <c r="B495" s="7" t="s">
        <v>75</v>
      </c>
      <c r="C495" s="13" t="s">
        <v>3</v>
      </c>
      <c r="D495" s="7">
        <v>2014</v>
      </c>
      <c r="E495" s="13">
        <v>2014</v>
      </c>
      <c r="F495" s="13" t="s">
        <v>99</v>
      </c>
      <c r="G495" s="10">
        <v>0.748</v>
      </c>
      <c r="H495" s="11">
        <v>7.8728886344116802E-2</v>
      </c>
      <c r="I495" s="11">
        <v>0.13197824219868309</v>
      </c>
      <c r="J495" s="11">
        <v>0.16232464929859719</v>
      </c>
      <c r="K495" s="11">
        <v>0.18036072144288579</v>
      </c>
      <c r="L495" s="10"/>
      <c r="M495" s="10"/>
      <c r="N495" s="10"/>
    </row>
    <row r="496" spans="1:14">
      <c r="A496" s="12" t="s">
        <v>125</v>
      </c>
      <c r="B496" s="7" t="s">
        <v>75</v>
      </c>
      <c r="C496" s="13" t="s">
        <v>3</v>
      </c>
      <c r="D496" s="7">
        <v>2014</v>
      </c>
      <c r="E496" s="13">
        <v>2014</v>
      </c>
      <c r="F496" s="13" t="s">
        <v>99</v>
      </c>
      <c r="G496" s="10">
        <v>0.89390000000000003</v>
      </c>
      <c r="H496" s="11">
        <v>0.16193751791344224</v>
      </c>
      <c r="I496" s="11">
        <v>0.24304958440813987</v>
      </c>
      <c r="J496" s="11">
        <v>0.22040699340785325</v>
      </c>
      <c r="K496" s="11">
        <v>0.25566064775007163</v>
      </c>
      <c r="L496" s="10"/>
      <c r="M496" s="10"/>
      <c r="N496" s="10"/>
    </row>
    <row r="497" spans="1:14">
      <c r="A497" s="12" t="s">
        <v>126</v>
      </c>
      <c r="B497" s="7" t="s">
        <v>75</v>
      </c>
      <c r="C497" s="13" t="s">
        <v>3</v>
      </c>
      <c r="D497" s="7">
        <v>2014</v>
      </c>
      <c r="E497" s="13">
        <v>2014</v>
      </c>
      <c r="F497" s="13" t="s">
        <v>99</v>
      </c>
      <c r="G497" s="10">
        <v>0.95479999999999998</v>
      </c>
      <c r="H497" s="11">
        <v>0.10344827586206896</v>
      </c>
      <c r="I497" s="11">
        <v>0.19540229885057472</v>
      </c>
      <c r="J497" s="11">
        <v>0.21839080459770116</v>
      </c>
      <c r="K497" s="11">
        <v>0.22413793103448276</v>
      </c>
      <c r="L497" s="10"/>
      <c r="M497" s="10"/>
      <c r="N497" s="10"/>
    </row>
    <row r="498" spans="1:14">
      <c r="A498" s="12" t="s">
        <v>127</v>
      </c>
      <c r="B498" s="7" t="s">
        <v>75</v>
      </c>
      <c r="C498" s="13" t="s">
        <v>3</v>
      </c>
      <c r="D498" s="7">
        <v>2014</v>
      </c>
      <c r="E498" s="13">
        <v>2014</v>
      </c>
      <c r="F498" s="13" t="s">
        <v>99</v>
      </c>
      <c r="G498" s="10">
        <v>0.88380000000000003</v>
      </c>
      <c r="H498" s="11">
        <v>0.20564926978376544</v>
      </c>
      <c r="I498" s="11">
        <v>0.28393524283935245</v>
      </c>
      <c r="J498" s="11">
        <v>0.19059209781501188</v>
      </c>
      <c r="K498" s="11">
        <v>0.22212158949394317</v>
      </c>
      <c r="L498" s="10"/>
      <c r="M498" s="10"/>
      <c r="N498" s="10"/>
    </row>
    <row r="499" spans="1:14">
      <c r="A499" s="12" t="s">
        <v>128</v>
      </c>
      <c r="B499" s="7" t="s">
        <v>75</v>
      </c>
      <c r="C499" s="13" t="s">
        <v>3</v>
      </c>
      <c r="D499" s="7">
        <v>2014</v>
      </c>
      <c r="E499" s="13">
        <v>2014</v>
      </c>
      <c r="F499" s="13" t="s">
        <v>99</v>
      </c>
      <c r="G499" s="10">
        <v>0.88729999999999998</v>
      </c>
      <c r="H499" s="11">
        <v>0.18094887826406766</v>
      </c>
      <c r="I499" s="11">
        <v>0.25524089738874584</v>
      </c>
      <c r="J499" s="11">
        <v>0.34902537697682973</v>
      </c>
      <c r="K499" s="11">
        <v>0.37918352335417432</v>
      </c>
      <c r="L499" s="10"/>
      <c r="M499" s="10"/>
      <c r="N499" s="10"/>
    </row>
    <row r="500" spans="1:14">
      <c r="A500" s="12" t="s">
        <v>129</v>
      </c>
      <c r="B500" s="7" t="s">
        <v>75</v>
      </c>
      <c r="C500" s="13" t="s">
        <v>3</v>
      </c>
      <c r="D500" s="7">
        <v>2014</v>
      </c>
      <c r="E500" s="13">
        <v>2014</v>
      </c>
      <c r="F500" s="13" t="s">
        <v>99</v>
      </c>
      <c r="G500" s="10">
        <v>0.8548</v>
      </c>
      <c r="H500" s="11">
        <v>6.6127847171197643E-2</v>
      </c>
      <c r="I500" s="11">
        <v>0.112417340191036</v>
      </c>
      <c r="J500" s="11">
        <v>0.34900808229243202</v>
      </c>
      <c r="K500" s="11">
        <v>0.39309331373989714</v>
      </c>
      <c r="L500" s="10"/>
      <c r="M500" s="10"/>
      <c r="N500" s="10"/>
    </row>
    <row r="501" spans="1:14">
      <c r="A501" s="12" t="s">
        <v>130</v>
      </c>
      <c r="B501" s="7" t="s">
        <v>75</v>
      </c>
      <c r="C501" s="13" t="s">
        <v>3</v>
      </c>
      <c r="D501" s="7">
        <v>2014</v>
      </c>
      <c r="E501" s="13">
        <v>2014</v>
      </c>
      <c r="F501" s="13" t="s">
        <v>99</v>
      </c>
      <c r="G501" s="10">
        <v>0.82679999999999998</v>
      </c>
      <c r="H501" s="11">
        <v>0.10337078651685393</v>
      </c>
      <c r="I501" s="11">
        <v>0.18876404494382024</v>
      </c>
      <c r="J501" s="11">
        <v>0.24719101123595505</v>
      </c>
      <c r="K501" s="11">
        <v>0.27640449438202247</v>
      </c>
      <c r="L501" s="10"/>
      <c r="M501" s="10"/>
      <c r="N501" s="10"/>
    </row>
    <row r="502" spans="1:14">
      <c r="A502" s="12" t="s">
        <v>131</v>
      </c>
      <c r="B502" s="7" t="s">
        <v>76</v>
      </c>
      <c r="C502" s="13" t="s">
        <v>3</v>
      </c>
      <c r="D502" s="7">
        <v>2014</v>
      </c>
      <c r="E502" s="13">
        <v>2014</v>
      </c>
      <c r="F502" s="13" t="s">
        <v>99</v>
      </c>
      <c r="G502" s="10">
        <v>0.93920000000000003</v>
      </c>
      <c r="H502" s="11">
        <v>0.10400724364778564</v>
      </c>
      <c r="I502" s="11">
        <v>0.17506550533257478</v>
      </c>
      <c r="J502" s="11">
        <v>8.8221860752089355E-3</v>
      </c>
      <c r="K502" s="11">
        <v>1.3637929791104095E-2</v>
      </c>
      <c r="L502" s="10"/>
      <c r="M502" s="10"/>
      <c r="N502" s="10"/>
    </row>
    <row r="503" spans="1:14">
      <c r="A503" s="12" t="s">
        <v>132</v>
      </c>
      <c r="B503" s="7" t="s">
        <v>75</v>
      </c>
      <c r="C503" s="13" t="s">
        <v>3</v>
      </c>
      <c r="D503" s="7">
        <v>2014</v>
      </c>
      <c r="E503" s="13">
        <v>2014</v>
      </c>
      <c r="F503" s="13" t="s">
        <v>99</v>
      </c>
      <c r="G503" s="10">
        <v>0.88660000000000005</v>
      </c>
      <c r="H503" s="11">
        <v>0.14079288625416822</v>
      </c>
      <c r="I503" s="11">
        <v>0.20674323823638385</v>
      </c>
      <c r="J503" s="11">
        <v>0.21415339014449797</v>
      </c>
      <c r="K503" s="11">
        <v>0.24564653575398296</v>
      </c>
      <c r="L503" s="10"/>
      <c r="M503" s="10"/>
      <c r="N503" s="10"/>
    </row>
    <row r="504" spans="1:14">
      <c r="A504" s="12" t="s">
        <v>133</v>
      </c>
      <c r="B504" s="7" t="s">
        <v>75</v>
      </c>
      <c r="C504" s="13" t="s">
        <v>3</v>
      </c>
      <c r="D504" s="7">
        <v>2014</v>
      </c>
      <c r="E504" s="13">
        <v>2014</v>
      </c>
      <c r="F504" s="13" t="s">
        <v>99</v>
      </c>
      <c r="G504" s="10">
        <v>0.90059999999999996</v>
      </c>
      <c r="H504" s="11">
        <v>0.14726027397260275</v>
      </c>
      <c r="I504" s="11">
        <v>0.2117579908675799</v>
      </c>
      <c r="J504" s="11">
        <v>0.1980593607305936</v>
      </c>
      <c r="K504" s="11">
        <v>0.22888127853881279</v>
      </c>
      <c r="L504" s="10"/>
      <c r="M504" s="10"/>
      <c r="N504" s="10"/>
    </row>
    <row r="505" spans="1:14">
      <c r="A505" s="12" t="s">
        <v>134</v>
      </c>
      <c r="B505" s="7" t="s">
        <v>75</v>
      </c>
      <c r="C505" s="13" t="s">
        <v>3</v>
      </c>
      <c r="D505" s="7">
        <v>2014</v>
      </c>
      <c r="E505" s="13">
        <v>2014</v>
      </c>
      <c r="F505" s="13" t="s">
        <v>99</v>
      </c>
      <c r="G505" s="10">
        <v>0.9153</v>
      </c>
      <c r="H505" s="11">
        <v>9.2783505154639179E-2</v>
      </c>
      <c r="I505" s="11">
        <v>0.12371134020618557</v>
      </c>
      <c r="J505" s="11">
        <v>0.19931271477663232</v>
      </c>
      <c r="K505" s="11">
        <v>0.22336769759450173</v>
      </c>
      <c r="L505" s="10"/>
      <c r="M505" s="10"/>
      <c r="N505" s="10"/>
    </row>
    <row r="506" spans="1:14">
      <c r="A506" s="12" t="s">
        <v>135</v>
      </c>
      <c r="B506" s="7" t="s">
        <v>75</v>
      </c>
      <c r="C506" s="13" t="s">
        <v>3</v>
      </c>
      <c r="D506" s="7">
        <v>2014</v>
      </c>
      <c r="E506" s="13">
        <v>2014</v>
      </c>
      <c r="F506" s="13" t="s">
        <v>99</v>
      </c>
      <c r="G506" s="10">
        <v>0.95450000000000002</v>
      </c>
      <c r="H506" s="11">
        <v>0.10679611650485436</v>
      </c>
      <c r="I506" s="11">
        <v>0.19053398058252427</v>
      </c>
      <c r="J506" s="11">
        <v>3.5800970873786406E-2</v>
      </c>
      <c r="K506" s="11">
        <v>4.1868932038834954E-2</v>
      </c>
      <c r="L506" s="10"/>
      <c r="M506" s="10"/>
      <c r="N506" s="10"/>
    </row>
    <row r="507" spans="1:14">
      <c r="A507" s="12" t="s">
        <v>136</v>
      </c>
      <c r="B507" s="7" t="s">
        <v>75</v>
      </c>
      <c r="C507" s="13" t="s">
        <v>3</v>
      </c>
      <c r="D507" s="7">
        <v>2014</v>
      </c>
      <c r="E507" s="13">
        <v>2014</v>
      </c>
      <c r="F507" s="13" t="s">
        <v>99</v>
      </c>
      <c r="G507" s="10">
        <v>0.92300000000000004</v>
      </c>
      <c r="H507" s="11">
        <v>0.16489648964896489</v>
      </c>
      <c r="I507" s="11">
        <v>0.24122412241224123</v>
      </c>
      <c r="J507" s="11">
        <v>0.25346534653465347</v>
      </c>
      <c r="K507" s="11">
        <v>0.28244824482448244</v>
      </c>
      <c r="L507" s="10"/>
      <c r="M507" s="10"/>
      <c r="N507" s="10"/>
    </row>
    <row r="508" spans="1:14">
      <c r="A508" s="12" t="s">
        <v>137</v>
      </c>
      <c r="B508" s="7" t="s">
        <v>75</v>
      </c>
      <c r="C508" s="13" t="s">
        <v>3</v>
      </c>
      <c r="D508" s="7">
        <v>2014</v>
      </c>
      <c r="E508" s="13">
        <v>2014</v>
      </c>
      <c r="F508" s="13" t="s">
        <v>99</v>
      </c>
      <c r="G508" s="10">
        <v>0.94440000000000002</v>
      </c>
      <c r="H508" s="11">
        <v>0.1276595744680851</v>
      </c>
      <c r="I508" s="11">
        <v>0.1773049645390071</v>
      </c>
      <c r="J508" s="11">
        <v>0.18439716312056736</v>
      </c>
      <c r="K508" s="11">
        <v>0.18439716312056736</v>
      </c>
      <c r="L508" s="10"/>
      <c r="M508" s="10"/>
      <c r="N508" s="10"/>
    </row>
    <row r="509" spans="1:14">
      <c r="A509" s="12" t="s">
        <v>138</v>
      </c>
      <c r="B509" s="7" t="s">
        <v>75</v>
      </c>
      <c r="C509" s="13" t="s">
        <v>3</v>
      </c>
      <c r="D509" s="7">
        <v>2014</v>
      </c>
      <c r="E509" s="13">
        <v>2014</v>
      </c>
      <c r="F509" s="13" t="s">
        <v>99</v>
      </c>
      <c r="G509" s="10">
        <v>0.9032</v>
      </c>
      <c r="H509" s="11">
        <v>2.2801302931596091E-2</v>
      </c>
      <c r="I509" s="11">
        <v>4.5602605863192182E-2</v>
      </c>
      <c r="J509" s="11">
        <v>4.8859934853420196E-2</v>
      </c>
      <c r="K509" s="11">
        <v>5.8631921824104233E-2</v>
      </c>
      <c r="L509" s="10"/>
      <c r="M509" s="10"/>
      <c r="N509" s="10"/>
    </row>
    <row r="510" spans="1:14">
      <c r="A510" s="12" t="s">
        <v>139</v>
      </c>
      <c r="B510" s="7" t="s">
        <v>75</v>
      </c>
      <c r="C510" s="13" t="s">
        <v>3</v>
      </c>
      <c r="D510" s="7">
        <v>2014</v>
      </c>
      <c r="E510" s="13">
        <v>2014</v>
      </c>
      <c r="F510" s="13" t="s">
        <v>99</v>
      </c>
      <c r="G510" s="10">
        <v>0.95579999999999998</v>
      </c>
      <c r="H510" s="11">
        <v>0.13229338533073345</v>
      </c>
      <c r="I510" s="11">
        <v>0.19814009299535024</v>
      </c>
      <c r="J510" s="11">
        <v>0.1151942402879856</v>
      </c>
      <c r="K510" s="11">
        <v>0.12974351282435878</v>
      </c>
      <c r="L510" s="10"/>
      <c r="M510" s="10"/>
      <c r="N510" s="10"/>
    </row>
    <row r="511" spans="1:14">
      <c r="A511" s="12" t="s">
        <v>140</v>
      </c>
      <c r="B511" s="7" t="s">
        <v>75</v>
      </c>
      <c r="C511" s="13" t="s">
        <v>3</v>
      </c>
      <c r="D511" s="7">
        <v>2014</v>
      </c>
      <c r="E511" s="13">
        <v>2014</v>
      </c>
      <c r="F511" s="13" t="s">
        <v>99</v>
      </c>
      <c r="G511" s="10">
        <v>0.96209999999999996</v>
      </c>
      <c r="H511" s="11">
        <v>8.8832487309644673E-2</v>
      </c>
      <c r="I511" s="11">
        <v>0.14720812182741116</v>
      </c>
      <c r="J511" s="11">
        <v>0.14043993231810489</v>
      </c>
      <c r="K511" s="11">
        <v>0.15989847715736041</v>
      </c>
      <c r="L511" s="10"/>
      <c r="M511" s="10"/>
      <c r="N511" s="10"/>
    </row>
    <row r="512" spans="1:14">
      <c r="A512" s="12" t="s">
        <v>141</v>
      </c>
      <c r="B512" s="7" t="s">
        <v>75</v>
      </c>
      <c r="C512" s="13" t="s">
        <v>3</v>
      </c>
      <c r="D512" s="7">
        <v>2014</v>
      </c>
      <c r="E512" s="13">
        <v>2014</v>
      </c>
      <c r="F512" s="13" t="s">
        <v>99</v>
      </c>
      <c r="G512" s="10">
        <v>0.80989999999999995</v>
      </c>
      <c r="H512" s="11">
        <v>0.10138248847926268</v>
      </c>
      <c r="I512" s="11">
        <v>0.17050691244239632</v>
      </c>
      <c r="J512" s="11">
        <v>0.13100724160631994</v>
      </c>
      <c r="K512" s="11">
        <v>0.15339038841342989</v>
      </c>
      <c r="L512" s="10"/>
      <c r="M512" s="10"/>
      <c r="N512" s="10"/>
    </row>
    <row r="513" spans="1:14">
      <c r="A513" s="12" t="s">
        <v>142</v>
      </c>
      <c r="B513" s="7" t="s">
        <v>74</v>
      </c>
      <c r="C513" s="13" t="s">
        <v>3</v>
      </c>
      <c r="D513" s="7">
        <v>2014</v>
      </c>
      <c r="E513" s="13">
        <v>2014</v>
      </c>
      <c r="F513" s="13" t="s">
        <v>99</v>
      </c>
      <c r="G513" s="10">
        <v>0.98839999999999995</v>
      </c>
      <c r="H513" s="11">
        <v>9.4332372718539864E-2</v>
      </c>
      <c r="I513" s="11">
        <v>0.16553314121037463</v>
      </c>
      <c r="J513" s="11">
        <v>5.3064361191162347E-2</v>
      </c>
      <c r="K513" s="11">
        <v>8.6685878962536017E-2</v>
      </c>
      <c r="L513" s="10"/>
      <c r="M513" s="10"/>
      <c r="N513" s="10"/>
    </row>
    <row r="514" spans="1:14">
      <c r="A514" s="12" t="s">
        <v>143</v>
      </c>
      <c r="B514" s="7" t="s">
        <v>74</v>
      </c>
      <c r="C514" s="13" t="s">
        <v>3</v>
      </c>
      <c r="D514" s="7">
        <v>2014</v>
      </c>
      <c r="E514" s="13">
        <v>2014</v>
      </c>
      <c r="F514" s="13" t="s">
        <v>99</v>
      </c>
      <c r="G514" s="10">
        <v>0.97360000000000002</v>
      </c>
      <c r="H514" s="11">
        <v>0.10032554010062149</v>
      </c>
      <c r="I514" s="11">
        <v>0.17194436223734832</v>
      </c>
      <c r="J514" s="11">
        <v>5.9189109203906479E-2</v>
      </c>
      <c r="K514" s="11">
        <v>9.4998520272269904E-2</v>
      </c>
      <c r="L514" s="10"/>
      <c r="M514" s="10"/>
      <c r="N514" s="10"/>
    </row>
    <row r="515" spans="1:14">
      <c r="A515" s="12" t="s">
        <v>144</v>
      </c>
      <c r="B515" s="7" t="s">
        <v>75</v>
      </c>
      <c r="C515" s="13" t="s">
        <v>3</v>
      </c>
      <c r="D515" s="7">
        <v>2014</v>
      </c>
      <c r="E515" s="13">
        <v>2014</v>
      </c>
      <c r="F515" s="13" t="s">
        <v>99</v>
      </c>
      <c r="G515" s="10">
        <v>0.55100000000000005</v>
      </c>
      <c r="H515" s="11">
        <v>5.6603773584905662E-2</v>
      </c>
      <c r="I515" s="11">
        <v>0.1069182389937107</v>
      </c>
      <c r="J515" s="11">
        <v>0.14465408805031446</v>
      </c>
      <c r="K515" s="11">
        <v>0.16352201257861634</v>
      </c>
      <c r="L515" s="10"/>
      <c r="M515" s="10"/>
      <c r="N515" s="10"/>
    </row>
    <row r="516" spans="1:14">
      <c r="A516" s="12" t="s">
        <v>145</v>
      </c>
      <c r="B516" s="7" t="s">
        <v>75</v>
      </c>
      <c r="C516" s="13" t="s">
        <v>3</v>
      </c>
      <c r="D516" s="7">
        <v>2014</v>
      </c>
      <c r="E516" s="13">
        <v>2014</v>
      </c>
      <c r="F516" s="13" t="s">
        <v>99</v>
      </c>
      <c r="G516" s="10">
        <v>0.87909999999999999</v>
      </c>
      <c r="H516" s="11">
        <v>0.17361880870427629</v>
      </c>
      <c r="I516" s="11">
        <v>0.24765182894813606</v>
      </c>
      <c r="J516" s="11">
        <v>0.21393150924683507</v>
      </c>
      <c r="K516" s="11">
        <v>0.24260544892363339</v>
      </c>
      <c r="L516" s="10"/>
      <c r="M516" s="10"/>
      <c r="N516" s="10"/>
    </row>
    <row r="517" spans="1:14">
      <c r="A517" s="12" t="s">
        <v>146</v>
      </c>
      <c r="B517" s="7" t="s">
        <v>74</v>
      </c>
      <c r="C517" s="13" t="s">
        <v>3</v>
      </c>
      <c r="D517" s="7">
        <v>2014</v>
      </c>
      <c r="E517" s="13">
        <v>2014</v>
      </c>
      <c r="F517" s="13" t="s">
        <v>99</v>
      </c>
      <c r="G517" s="10">
        <v>0.97150000000000003</v>
      </c>
      <c r="H517" s="11">
        <v>9.9955413238214913E-2</v>
      </c>
      <c r="I517" s="11">
        <v>0.17599610879169875</v>
      </c>
      <c r="J517" s="11">
        <v>5.6908921405698996E-2</v>
      </c>
      <c r="K517" s="11">
        <v>9.2497263994163192E-2</v>
      </c>
      <c r="L517" s="10"/>
      <c r="M517" s="10"/>
      <c r="N517" s="10"/>
    </row>
    <row r="518" spans="1:14">
      <c r="A518" s="12" t="s">
        <v>147</v>
      </c>
      <c r="B518" s="7" t="s">
        <v>75</v>
      </c>
      <c r="C518" s="13" t="s">
        <v>3</v>
      </c>
      <c r="D518" s="7">
        <v>2014</v>
      </c>
      <c r="E518" s="13">
        <v>2014</v>
      </c>
      <c r="F518" s="13" t="s">
        <v>99</v>
      </c>
      <c r="G518" s="10">
        <v>0.95030000000000003</v>
      </c>
      <c r="H518" s="11">
        <v>0.1855421686746988</v>
      </c>
      <c r="I518" s="11">
        <v>0.23855421686746989</v>
      </c>
      <c r="J518" s="11">
        <v>0.20963855421686747</v>
      </c>
      <c r="K518" s="11">
        <v>0.236144578313253</v>
      </c>
      <c r="L518" s="10"/>
      <c r="M518" s="10"/>
      <c r="N518" s="10"/>
    </row>
    <row r="519" spans="1:14">
      <c r="A519" s="12" t="s">
        <v>148</v>
      </c>
      <c r="B519" s="7" t="s">
        <v>75</v>
      </c>
      <c r="C519" s="13" t="s">
        <v>3</v>
      </c>
      <c r="D519" s="7">
        <v>2014</v>
      </c>
      <c r="E519" s="13">
        <v>2014</v>
      </c>
      <c r="F519" s="13" t="s">
        <v>99</v>
      </c>
      <c r="G519" s="10">
        <v>0.86439999999999995</v>
      </c>
      <c r="H519" s="11">
        <v>0.20042648919716924</v>
      </c>
      <c r="I519" s="11">
        <v>0.26526690725031637</v>
      </c>
      <c r="J519" s="11">
        <v>0.26840699254815581</v>
      </c>
      <c r="K519" s="11">
        <v>0.29078595866335472</v>
      </c>
      <c r="L519" s="10"/>
      <c r="M519" s="10"/>
      <c r="N519" s="10"/>
    </row>
    <row r="520" spans="1:14">
      <c r="A520" s="12" t="s">
        <v>149</v>
      </c>
      <c r="B520" s="7" t="s">
        <v>74</v>
      </c>
      <c r="C520" s="13" t="s">
        <v>3</v>
      </c>
      <c r="D520" s="7">
        <v>2014</v>
      </c>
      <c r="E520" s="13">
        <v>2014</v>
      </c>
      <c r="F520" s="13" t="s">
        <v>99</v>
      </c>
      <c r="G520" s="10">
        <v>0.96360000000000001</v>
      </c>
      <c r="H520" s="11">
        <v>0.14599663028349572</v>
      </c>
      <c r="I520" s="11">
        <v>0.22926281346909871</v>
      </c>
      <c r="J520" s="11">
        <v>6.0142114130832904E-2</v>
      </c>
      <c r="K520" s="11">
        <v>9.9748492173955511E-2</v>
      </c>
      <c r="L520" s="10"/>
      <c r="M520" s="10"/>
      <c r="N520" s="10"/>
    </row>
    <row r="521" spans="1:14">
      <c r="A521" s="12" t="s">
        <v>150</v>
      </c>
      <c r="B521" s="7" t="s">
        <v>74</v>
      </c>
      <c r="C521" s="13" t="s">
        <v>3</v>
      </c>
      <c r="D521" s="7">
        <v>2014</v>
      </c>
      <c r="E521" s="13">
        <v>2014</v>
      </c>
      <c r="F521" s="13" t="s">
        <v>99</v>
      </c>
      <c r="G521" s="10">
        <v>0.75600000000000001</v>
      </c>
      <c r="H521" s="11">
        <v>0.107943199467495</v>
      </c>
      <c r="I521" s="11">
        <v>0.19303305968493453</v>
      </c>
      <c r="J521" s="11">
        <v>8.9749278899489679E-2</v>
      </c>
      <c r="K521" s="11">
        <v>0.12857776791657421</v>
      </c>
      <c r="L521" s="10"/>
      <c r="M521" s="10"/>
      <c r="N521" s="10"/>
    </row>
    <row r="522" spans="1:14">
      <c r="A522" s="12" t="s">
        <v>151</v>
      </c>
      <c r="B522" s="7" t="s">
        <v>75</v>
      </c>
      <c r="C522" s="13" t="s">
        <v>3</v>
      </c>
      <c r="D522" s="7">
        <v>2014</v>
      </c>
      <c r="E522" s="13">
        <v>2014</v>
      </c>
      <c r="F522" s="13" t="s">
        <v>99</v>
      </c>
      <c r="G522" s="10">
        <v>0.8831</v>
      </c>
      <c r="H522" s="11">
        <v>0.14145670306991143</v>
      </c>
      <c r="I522" s="11">
        <v>0.20457476997162266</v>
      </c>
      <c r="J522" s="11">
        <v>0.2166136383179981</v>
      </c>
      <c r="K522" s="11">
        <v>0.24241121334594548</v>
      </c>
      <c r="L522" s="10"/>
      <c r="M522" s="10"/>
      <c r="N522" s="10"/>
    </row>
    <row r="523" spans="1:14">
      <c r="A523" s="12" t="s">
        <v>152</v>
      </c>
      <c r="B523" s="7" t="s">
        <v>74</v>
      </c>
      <c r="C523" s="13" t="s">
        <v>3</v>
      </c>
      <c r="D523" s="7">
        <v>2014</v>
      </c>
      <c r="E523" s="13">
        <v>2014</v>
      </c>
      <c r="F523" s="13" t="s">
        <v>99</v>
      </c>
      <c r="G523" s="10">
        <v>0.90049999999999997</v>
      </c>
      <c r="H523" s="11">
        <v>7.3834196891191708E-2</v>
      </c>
      <c r="I523" s="11">
        <v>0.13698186528497408</v>
      </c>
      <c r="J523" s="11">
        <v>3.4002590673575132E-2</v>
      </c>
      <c r="K523" s="11">
        <v>6.1528497409326421E-2</v>
      </c>
      <c r="L523" s="10"/>
      <c r="M523" s="10"/>
      <c r="N523" s="10"/>
    </row>
    <row r="524" spans="1:14">
      <c r="A524" s="12" t="s">
        <v>153</v>
      </c>
      <c r="B524" s="7" t="s">
        <v>74</v>
      </c>
      <c r="C524" s="13" t="s">
        <v>3</v>
      </c>
      <c r="D524" s="7">
        <v>2014</v>
      </c>
      <c r="E524" s="13">
        <v>2014</v>
      </c>
      <c r="F524" s="13" t="s">
        <v>99</v>
      </c>
      <c r="G524" s="10">
        <v>0.87529999999999997</v>
      </c>
      <c r="H524" s="11">
        <v>9.9618320610687025E-2</v>
      </c>
      <c r="I524" s="11">
        <v>0.18377862595419847</v>
      </c>
      <c r="J524" s="11">
        <v>4.9809160305343513E-2</v>
      </c>
      <c r="K524" s="11">
        <v>8.3206106870229002E-2</v>
      </c>
      <c r="L524" s="10"/>
      <c r="M524" s="10"/>
      <c r="N524" s="10"/>
    </row>
    <row r="525" spans="1:14">
      <c r="A525" s="12" t="s">
        <v>154</v>
      </c>
      <c r="B525" s="7" t="s">
        <v>74</v>
      </c>
      <c r="C525" s="13" t="s">
        <v>3</v>
      </c>
      <c r="D525" s="7">
        <v>2014</v>
      </c>
      <c r="E525" s="13">
        <v>2014</v>
      </c>
      <c r="F525" s="13" t="s">
        <v>99</v>
      </c>
      <c r="G525" s="10">
        <v>0.81699999999999995</v>
      </c>
      <c r="H525" s="11">
        <v>9.7615651110658244E-2</v>
      </c>
      <c r="I525" s="11">
        <v>0.17322192785816182</v>
      </c>
      <c r="J525" s="11">
        <v>4.0146729162421034E-2</v>
      </c>
      <c r="K525" s="11">
        <v>6.9084980639902177E-2</v>
      </c>
      <c r="L525" s="10"/>
      <c r="M525" s="10"/>
      <c r="N525" s="10"/>
    </row>
    <row r="526" spans="1:14">
      <c r="A526" s="12" t="s">
        <v>155</v>
      </c>
      <c r="B526" s="7" t="s">
        <v>74</v>
      </c>
      <c r="C526" s="13" t="s">
        <v>3</v>
      </c>
      <c r="D526" s="7">
        <v>2014</v>
      </c>
      <c r="E526" s="13">
        <v>2014</v>
      </c>
      <c r="F526" s="13" t="s">
        <v>99</v>
      </c>
      <c r="G526" s="10">
        <v>0.88360000000000005</v>
      </c>
      <c r="H526" s="11">
        <v>4.360927429480204E-2</v>
      </c>
      <c r="I526" s="11">
        <v>0.12614045367037749</v>
      </c>
      <c r="J526" s="11">
        <v>8.2028961245500971E-3</v>
      </c>
      <c r="K526" s="11">
        <v>4.5199631706704615E-2</v>
      </c>
      <c r="L526" s="10"/>
      <c r="M526" s="10"/>
      <c r="N526" s="10"/>
    </row>
    <row r="527" spans="1:14">
      <c r="A527" s="12" t="s">
        <v>156</v>
      </c>
      <c r="B527" s="7" t="s">
        <v>74</v>
      </c>
      <c r="C527" s="13" t="s">
        <v>3</v>
      </c>
      <c r="D527" s="7">
        <v>2014</v>
      </c>
      <c r="E527" s="13">
        <v>2014</v>
      </c>
      <c r="F527" s="13" t="s">
        <v>99</v>
      </c>
      <c r="G527" s="10">
        <v>0.69330000000000003</v>
      </c>
      <c r="H527" s="11">
        <v>3.0320044918585063E-2</v>
      </c>
      <c r="I527" s="11">
        <v>0.1120157215047726</v>
      </c>
      <c r="J527" s="11">
        <v>1.4317798989331837E-2</v>
      </c>
      <c r="K527" s="11">
        <v>4.3234138124649074E-2</v>
      </c>
      <c r="L527" s="10"/>
      <c r="M527" s="10"/>
      <c r="N527" s="10"/>
    </row>
    <row r="528" spans="1:14">
      <c r="A528" s="12" t="s">
        <v>157</v>
      </c>
      <c r="B528" s="7" t="s">
        <v>75</v>
      </c>
      <c r="C528" s="13" t="s">
        <v>3</v>
      </c>
      <c r="D528" s="7">
        <v>2014</v>
      </c>
      <c r="E528" s="13">
        <v>2014</v>
      </c>
      <c r="F528" s="13" t="s">
        <v>99</v>
      </c>
      <c r="G528" s="10">
        <v>0.93269999999999997</v>
      </c>
      <c r="H528" s="11">
        <v>0.13020277481323372</v>
      </c>
      <c r="I528" s="11">
        <v>0.1905016008537887</v>
      </c>
      <c r="J528" s="11">
        <v>0.19957310565635006</v>
      </c>
      <c r="K528" s="11">
        <v>0.21958377801494131</v>
      </c>
      <c r="L528" s="10"/>
      <c r="M528" s="10"/>
      <c r="N528" s="10"/>
    </row>
    <row r="529" spans="1:14">
      <c r="A529" s="12" t="s">
        <v>158</v>
      </c>
      <c r="B529" s="7" t="s">
        <v>75</v>
      </c>
      <c r="C529" s="13" t="s">
        <v>3</v>
      </c>
      <c r="D529" s="7">
        <v>2014</v>
      </c>
      <c r="E529" s="13">
        <v>2014</v>
      </c>
      <c r="F529" s="13" t="s">
        <v>99</v>
      </c>
      <c r="G529" s="10">
        <v>0.91300000000000003</v>
      </c>
      <c r="H529" s="11">
        <v>0.14893617021276595</v>
      </c>
      <c r="I529" s="11">
        <v>0.21276595744680851</v>
      </c>
      <c r="J529" s="11">
        <v>0.19148936170212766</v>
      </c>
      <c r="K529" s="11">
        <v>0.21276595744680851</v>
      </c>
      <c r="L529" s="10"/>
      <c r="M529" s="10"/>
      <c r="N529" s="10"/>
    </row>
    <row r="530" spans="1:14">
      <c r="A530" s="12" t="s">
        <v>159</v>
      </c>
      <c r="B530" s="7" t="s">
        <v>75</v>
      </c>
      <c r="C530" s="13" t="s">
        <v>3</v>
      </c>
      <c r="D530" s="7">
        <v>2014</v>
      </c>
      <c r="E530" s="13">
        <v>2014</v>
      </c>
      <c r="F530" s="13" t="s">
        <v>99</v>
      </c>
      <c r="G530" s="10">
        <v>0.86919999999999997</v>
      </c>
      <c r="H530" s="11">
        <v>9.8752598752598758E-2</v>
      </c>
      <c r="I530" s="11">
        <v>0.16008316008316009</v>
      </c>
      <c r="J530" s="11">
        <v>0.21829521829521831</v>
      </c>
      <c r="K530" s="11">
        <v>0.2390852390852391</v>
      </c>
      <c r="L530" s="10"/>
      <c r="M530" s="10"/>
      <c r="N530" s="10"/>
    </row>
    <row r="531" spans="1:14">
      <c r="A531" s="12" t="s">
        <v>160</v>
      </c>
      <c r="B531" s="7" t="s">
        <v>74</v>
      </c>
      <c r="C531" s="13" t="s">
        <v>3</v>
      </c>
      <c r="D531" s="7">
        <v>2014</v>
      </c>
      <c r="E531" s="13">
        <v>2014</v>
      </c>
      <c r="F531" s="13" t="s">
        <v>99</v>
      </c>
      <c r="G531" s="10">
        <v>0.95920000000000005</v>
      </c>
      <c r="H531" s="11">
        <v>2.5566231983527796E-2</v>
      </c>
      <c r="I531" s="11">
        <v>0.12199725463280714</v>
      </c>
      <c r="J531" s="11">
        <v>8.579272477693892E-3</v>
      </c>
      <c r="K531" s="11">
        <v>5.3877831159917636E-2</v>
      </c>
      <c r="L531" s="10"/>
      <c r="M531" s="10"/>
      <c r="N531" s="10"/>
    </row>
    <row r="532" spans="1:14">
      <c r="A532" s="12" t="s">
        <v>161</v>
      </c>
      <c r="B532" s="7" t="s">
        <v>74</v>
      </c>
      <c r="C532" s="13" t="s">
        <v>3</v>
      </c>
      <c r="D532" s="7">
        <v>2014</v>
      </c>
      <c r="E532" s="13">
        <v>2014</v>
      </c>
      <c r="F532" s="13" t="s">
        <v>99</v>
      </c>
      <c r="G532" s="10">
        <v>0.45879999999999999</v>
      </c>
      <c r="H532" s="11">
        <v>0.10759737755495564</v>
      </c>
      <c r="I532" s="11">
        <v>0.19514076359429233</v>
      </c>
      <c r="J532" s="11">
        <v>4.9170844581565752E-2</v>
      </c>
      <c r="K532" s="11">
        <v>9.1785576552256068E-2</v>
      </c>
      <c r="L532" s="10"/>
      <c r="M532" s="10"/>
      <c r="N532" s="10"/>
    </row>
    <row r="533" spans="1:14">
      <c r="A533" s="12" t="s">
        <v>162</v>
      </c>
      <c r="B533" s="7" t="s">
        <v>75</v>
      </c>
      <c r="C533" s="13" t="s">
        <v>3</v>
      </c>
      <c r="D533" s="7">
        <v>2014</v>
      </c>
      <c r="E533" s="13">
        <v>2014</v>
      </c>
      <c r="F533" s="13" t="s">
        <v>99</v>
      </c>
      <c r="G533" s="10">
        <v>0.87829999999999997</v>
      </c>
      <c r="H533" s="11">
        <v>0.17479970866715222</v>
      </c>
      <c r="I533" s="11">
        <v>0.25591769847050255</v>
      </c>
      <c r="J533" s="11">
        <v>0.26684268026219954</v>
      </c>
      <c r="K533" s="11">
        <v>0.30152949745083757</v>
      </c>
      <c r="L533" s="10"/>
      <c r="M533" s="10"/>
      <c r="N533" s="10"/>
    </row>
    <row r="534" spans="1:14">
      <c r="A534" s="12" t="s">
        <v>163</v>
      </c>
      <c r="B534" s="7" t="s">
        <v>75</v>
      </c>
      <c r="C534" s="13" t="s">
        <v>3</v>
      </c>
      <c r="D534" s="7">
        <v>2014</v>
      </c>
      <c r="E534" s="13">
        <v>2014</v>
      </c>
      <c r="F534" s="13" t="s">
        <v>99</v>
      </c>
      <c r="G534" s="10">
        <v>0.90359999999999996</v>
      </c>
      <c r="H534" s="11">
        <v>0.16201117318435754</v>
      </c>
      <c r="I534" s="11">
        <v>0.20949720670391062</v>
      </c>
      <c r="J534" s="11">
        <v>0.19441340782122904</v>
      </c>
      <c r="K534" s="11">
        <v>0.21284916201117318</v>
      </c>
      <c r="L534" s="10"/>
      <c r="M534" s="10"/>
      <c r="N534" s="10"/>
    </row>
    <row r="535" spans="1:14">
      <c r="A535" s="12" t="s">
        <v>164</v>
      </c>
      <c r="B535" s="7" t="s">
        <v>75</v>
      </c>
      <c r="C535" s="13" t="s">
        <v>3</v>
      </c>
      <c r="D535" s="7">
        <v>2014</v>
      </c>
      <c r="E535" s="13">
        <v>2014</v>
      </c>
      <c r="F535" s="13" t="s">
        <v>99</v>
      </c>
      <c r="G535" s="10">
        <v>0.90980000000000005</v>
      </c>
      <c r="H535" s="11">
        <v>0.11589895988112928</v>
      </c>
      <c r="I535" s="11">
        <v>0.16344725111441308</v>
      </c>
      <c r="J535" s="11">
        <v>9.5839524517087674E-2</v>
      </c>
      <c r="K535" s="11">
        <v>0.10029717682020803</v>
      </c>
      <c r="L535" s="10"/>
      <c r="M535" s="10"/>
      <c r="N535" s="10"/>
    </row>
    <row r="536" spans="1:14">
      <c r="A536" s="12" t="s">
        <v>165</v>
      </c>
      <c r="B536" s="7" t="s">
        <v>75</v>
      </c>
      <c r="C536" s="13" t="s">
        <v>3</v>
      </c>
      <c r="D536" s="7">
        <v>2014</v>
      </c>
      <c r="E536" s="13">
        <v>2014</v>
      </c>
      <c r="F536" s="13" t="s">
        <v>99</v>
      </c>
      <c r="G536" s="10">
        <v>0.72</v>
      </c>
      <c r="H536" s="11">
        <v>8.4677419354838704E-2</v>
      </c>
      <c r="I536" s="11">
        <v>0.14919354838709678</v>
      </c>
      <c r="J536" s="11">
        <v>0.21370967741935484</v>
      </c>
      <c r="K536" s="11">
        <v>0.23790322580645162</v>
      </c>
      <c r="L536" s="10"/>
      <c r="M536" s="10"/>
      <c r="N536" s="10"/>
    </row>
    <row r="537" spans="1:14">
      <c r="A537" s="12" t="s">
        <v>166</v>
      </c>
      <c r="B537" s="7" t="s">
        <v>74</v>
      </c>
      <c r="C537" s="13" t="s">
        <v>3</v>
      </c>
      <c r="D537" s="7">
        <v>2014</v>
      </c>
      <c r="E537" s="13">
        <v>2014</v>
      </c>
      <c r="F537" s="13" t="s">
        <v>99</v>
      </c>
      <c r="G537" s="10">
        <v>0.97389999999999999</v>
      </c>
      <c r="H537" s="11">
        <v>0.18239970757561913</v>
      </c>
      <c r="I537" s="11">
        <v>0.27560997898199763</v>
      </c>
      <c r="J537" s="11">
        <v>0.10837978616467148</v>
      </c>
      <c r="K537" s="11">
        <v>0.15352279996344695</v>
      </c>
      <c r="L537" s="10"/>
      <c r="M537" s="10"/>
      <c r="N537" s="10"/>
    </row>
    <row r="538" spans="1:14">
      <c r="A538" s="12" t="s">
        <v>167</v>
      </c>
      <c r="B538" s="7" t="s">
        <v>75</v>
      </c>
      <c r="C538" s="13" t="s">
        <v>3</v>
      </c>
      <c r="D538" s="7">
        <v>2014</v>
      </c>
      <c r="E538" s="13">
        <v>2014</v>
      </c>
      <c r="F538" s="13" t="s">
        <v>99</v>
      </c>
      <c r="G538" s="10">
        <v>0.91420000000000001</v>
      </c>
      <c r="H538" s="11">
        <v>0.11221122112211221</v>
      </c>
      <c r="I538" s="11">
        <v>0.20792079207920791</v>
      </c>
      <c r="J538" s="11">
        <v>0.19251925192519251</v>
      </c>
      <c r="K538" s="11">
        <v>0.22662266226622663</v>
      </c>
      <c r="L538" s="10"/>
      <c r="M538" s="10"/>
      <c r="N538" s="10"/>
    </row>
    <row r="539" spans="1:14">
      <c r="A539" s="12" t="s">
        <v>168</v>
      </c>
      <c r="B539" s="7" t="s">
        <v>74</v>
      </c>
      <c r="C539" s="13" t="s">
        <v>3</v>
      </c>
      <c r="D539" s="7">
        <v>2014</v>
      </c>
      <c r="E539" s="13">
        <v>2014</v>
      </c>
      <c r="F539" s="13" t="s">
        <v>99</v>
      </c>
      <c r="G539" s="10">
        <v>0.92090000000000005</v>
      </c>
      <c r="H539" s="11">
        <v>0.13201899256812552</v>
      </c>
      <c r="I539" s="11">
        <v>0.23286540049545829</v>
      </c>
      <c r="J539" s="11">
        <v>7.4215524360033036E-2</v>
      </c>
      <c r="K539" s="11">
        <v>0.11829066886870356</v>
      </c>
      <c r="L539" s="10"/>
      <c r="M539" s="10"/>
      <c r="N539" s="10"/>
    </row>
    <row r="540" spans="1:14">
      <c r="A540" s="12" t="s">
        <v>169</v>
      </c>
      <c r="B540" s="7" t="s">
        <v>74</v>
      </c>
      <c r="C540" s="13" t="s">
        <v>3</v>
      </c>
      <c r="D540" s="7">
        <v>2014</v>
      </c>
      <c r="E540" s="13">
        <v>2014</v>
      </c>
      <c r="F540" s="13" t="s">
        <v>99</v>
      </c>
      <c r="G540" s="10">
        <v>0.91080000000000005</v>
      </c>
      <c r="H540" s="11">
        <v>0.11860869565217391</v>
      </c>
      <c r="I540" s="11">
        <v>0.18817391304347825</v>
      </c>
      <c r="J540" s="11">
        <v>5.4956521739130432E-2</v>
      </c>
      <c r="K540" s="11">
        <v>9.8434782608695648E-2</v>
      </c>
      <c r="L540" s="10"/>
      <c r="M540" s="10"/>
      <c r="N540" s="10"/>
    </row>
    <row r="541" spans="1:14">
      <c r="A541" s="12" t="s">
        <v>170</v>
      </c>
      <c r="B541" s="7" t="s">
        <v>75</v>
      </c>
      <c r="C541" s="13" t="s">
        <v>3</v>
      </c>
      <c r="D541" s="7">
        <v>2014</v>
      </c>
      <c r="E541" s="13">
        <v>2014</v>
      </c>
      <c r="F541" s="13" t="s">
        <v>99</v>
      </c>
      <c r="G541" s="10">
        <v>0.94010000000000005</v>
      </c>
      <c r="H541" s="11">
        <v>0.18702702702702703</v>
      </c>
      <c r="I541" s="11">
        <v>0.25675675675675674</v>
      </c>
      <c r="J541" s="11">
        <v>0.37675675675675674</v>
      </c>
      <c r="K541" s="11">
        <v>0.40162162162162163</v>
      </c>
      <c r="L541" s="10"/>
      <c r="M541" s="10"/>
      <c r="N541" s="10"/>
    </row>
    <row r="542" spans="1:14">
      <c r="A542" s="48" t="s">
        <v>171</v>
      </c>
      <c r="B542" s="7" t="s">
        <v>66</v>
      </c>
      <c r="C542" s="13" t="s">
        <v>62</v>
      </c>
      <c r="D542" s="7">
        <v>2014</v>
      </c>
      <c r="E542" s="13">
        <v>2014</v>
      </c>
      <c r="F542" s="13" t="s">
        <v>99</v>
      </c>
      <c r="G542" s="10">
        <v>0.9244</v>
      </c>
      <c r="H542" s="10">
        <v>0.1196</v>
      </c>
      <c r="I542" s="10">
        <v>0.20039999999999999</v>
      </c>
      <c r="J542" s="10">
        <v>0.1132</v>
      </c>
      <c r="K542" s="10">
        <v>0.14130000000000001</v>
      </c>
      <c r="L542" s="10"/>
      <c r="M542" s="10"/>
      <c r="N542" s="10"/>
    </row>
    <row r="543" spans="1:14">
      <c r="A543" s="48" t="s">
        <v>172</v>
      </c>
      <c r="B543" s="7" t="s">
        <v>74</v>
      </c>
      <c r="C543" s="13" t="s">
        <v>62</v>
      </c>
      <c r="D543" s="7">
        <v>2014</v>
      </c>
      <c r="E543" s="13">
        <v>2014</v>
      </c>
      <c r="F543" s="13" t="s">
        <v>99</v>
      </c>
      <c r="G543" s="10">
        <v>0.89859999999999995</v>
      </c>
      <c r="H543" s="10">
        <v>0.1004</v>
      </c>
      <c r="I543" s="10">
        <v>0.19620000000000001</v>
      </c>
      <c r="J543" s="10">
        <v>6.5299999999999997E-2</v>
      </c>
      <c r="K543" s="10">
        <v>0.1217</v>
      </c>
      <c r="L543" s="10"/>
      <c r="M543" s="10"/>
      <c r="N543" s="10"/>
    </row>
    <row r="544" spans="1:14">
      <c r="A544" s="48" t="s">
        <v>173</v>
      </c>
      <c r="B544" s="7" t="s">
        <v>75</v>
      </c>
      <c r="C544" s="13" t="s">
        <v>62</v>
      </c>
      <c r="D544" s="7">
        <v>2014</v>
      </c>
      <c r="E544" s="13">
        <v>2014</v>
      </c>
      <c r="F544" s="13" t="s">
        <v>99</v>
      </c>
      <c r="G544" s="10">
        <v>0.91669999999999996</v>
      </c>
      <c r="H544" s="10">
        <v>0</v>
      </c>
      <c r="I544" s="10">
        <v>0.1053</v>
      </c>
      <c r="J544" s="10">
        <v>0</v>
      </c>
      <c r="K544" s="10">
        <v>0</v>
      </c>
      <c r="L544" s="10"/>
      <c r="M544" s="10"/>
      <c r="N544" s="10"/>
    </row>
    <row r="545" spans="1:14">
      <c r="A545" s="48" t="s">
        <v>174</v>
      </c>
      <c r="B545" s="7" t="s">
        <v>75</v>
      </c>
      <c r="C545" s="13" t="s">
        <v>62</v>
      </c>
      <c r="D545" s="7">
        <v>2014</v>
      </c>
      <c r="E545" s="13">
        <v>2014</v>
      </c>
      <c r="F545" s="13" t="s">
        <v>99</v>
      </c>
      <c r="G545" s="10">
        <v>0.95689999999999997</v>
      </c>
      <c r="H545" s="10">
        <v>0.1356</v>
      </c>
      <c r="I545" s="10">
        <v>0.21560000000000001</v>
      </c>
      <c r="J545" s="10">
        <v>0.24890000000000001</v>
      </c>
      <c r="K545" s="10">
        <v>0.26669999999999999</v>
      </c>
      <c r="L545" s="10"/>
      <c r="M545" s="10"/>
      <c r="N545" s="10"/>
    </row>
    <row r="546" spans="1:14">
      <c r="A546" s="48" t="s">
        <v>175</v>
      </c>
      <c r="B546" s="7" t="s">
        <v>75</v>
      </c>
      <c r="C546" s="13" t="s">
        <v>62</v>
      </c>
      <c r="D546" s="7">
        <v>2014</v>
      </c>
      <c r="E546" s="13">
        <v>2014</v>
      </c>
      <c r="F546" s="13" t="s">
        <v>99</v>
      </c>
      <c r="G546" s="10">
        <v>0.89990000000000003</v>
      </c>
      <c r="H546" s="10">
        <v>0.1368</v>
      </c>
      <c r="I546" s="10">
        <v>0.21210000000000001</v>
      </c>
      <c r="J546" s="10">
        <v>0.28460000000000002</v>
      </c>
      <c r="K546" s="10">
        <v>0.31509999999999999</v>
      </c>
      <c r="L546" s="10"/>
      <c r="M546" s="10"/>
      <c r="N546" s="10"/>
    </row>
    <row r="547" spans="1:14">
      <c r="A547" s="48" t="s">
        <v>176</v>
      </c>
      <c r="B547" s="7" t="s">
        <v>75</v>
      </c>
      <c r="C547" s="13" t="s">
        <v>62</v>
      </c>
      <c r="D547" s="7">
        <v>2014</v>
      </c>
      <c r="E547" s="13">
        <v>2014</v>
      </c>
      <c r="F547" s="13" t="s">
        <v>99</v>
      </c>
      <c r="G547" s="10">
        <v>0.9637</v>
      </c>
      <c r="H547" s="10">
        <v>0.10829999999999999</v>
      </c>
      <c r="I547" s="10">
        <v>0.17199999999999999</v>
      </c>
      <c r="J547" s="10">
        <v>0.20380000000000001</v>
      </c>
      <c r="K547" s="10">
        <v>0.21970000000000001</v>
      </c>
      <c r="L547" s="10"/>
      <c r="M547" s="10"/>
      <c r="N547" s="10"/>
    </row>
    <row r="548" spans="1:14">
      <c r="A548" s="48" t="s">
        <v>177</v>
      </c>
      <c r="B548" s="7" t="s">
        <v>75</v>
      </c>
      <c r="C548" s="13" t="s">
        <v>62</v>
      </c>
      <c r="D548" s="7">
        <v>2014</v>
      </c>
      <c r="E548" s="13">
        <v>2014</v>
      </c>
      <c r="F548" s="13" t="s">
        <v>99</v>
      </c>
      <c r="G548" s="10">
        <v>0.95950000000000002</v>
      </c>
      <c r="H548" s="10">
        <v>5.62E-2</v>
      </c>
      <c r="I548" s="10">
        <v>0.1205</v>
      </c>
      <c r="J548" s="10">
        <v>0.29320000000000002</v>
      </c>
      <c r="K548" s="10">
        <v>0.32929999999999998</v>
      </c>
      <c r="L548" s="10"/>
      <c r="M548" s="10"/>
      <c r="N548" s="10"/>
    </row>
    <row r="549" spans="1:14">
      <c r="A549" s="48" t="s">
        <v>178</v>
      </c>
      <c r="B549" s="7" t="s">
        <v>74</v>
      </c>
      <c r="C549" s="13" t="s">
        <v>62</v>
      </c>
      <c r="D549" s="7">
        <v>2014</v>
      </c>
      <c r="E549" s="13">
        <v>2014</v>
      </c>
      <c r="F549" s="13" t="s">
        <v>99</v>
      </c>
      <c r="G549" s="10">
        <v>0.85799999999999998</v>
      </c>
      <c r="H549" s="10">
        <v>0.08</v>
      </c>
      <c r="I549" s="10">
        <v>0.14419999999999999</v>
      </c>
      <c r="J549" s="10">
        <v>5.8500000000000003E-2</v>
      </c>
      <c r="K549" s="10">
        <v>9.3200000000000005E-2</v>
      </c>
      <c r="L549" s="10"/>
      <c r="M549" s="10"/>
      <c r="N549" s="10"/>
    </row>
    <row r="550" spans="1:14">
      <c r="A550" s="48" t="s">
        <v>179</v>
      </c>
      <c r="B550" s="7" t="s">
        <v>75</v>
      </c>
      <c r="C550" s="13" t="s">
        <v>62</v>
      </c>
      <c r="D550" s="7">
        <v>2014</v>
      </c>
      <c r="E550" s="13">
        <v>2014</v>
      </c>
      <c r="F550" s="13" t="s">
        <v>99</v>
      </c>
      <c r="G550" s="10">
        <v>0.95240000000000002</v>
      </c>
      <c r="H550" s="10">
        <v>0.16220000000000001</v>
      </c>
      <c r="I550" s="10">
        <v>0.23419999999999999</v>
      </c>
      <c r="J550" s="10">
        <v>0.39460000000000001</v>
      </c>
      <c r="K550" s="10">
        <v>0.4108</v>
      </c>
      <c r="L550" s="10"/>
      <c r="M550" s="10"/>
      <c r="N550" s="10"/>
    </row>
    <row r="551" spans="1:14">
      <c r="A551" s="48" t="s">
        <v>180</v>
      </c>
      <c r="B551" s="7" t="s">
        <v>75</v>
      </c>
      <c r="C551" s="13" t="s">
        <v>62</v>
      </c>
      <c r="D551" s="7">
        <v>2014</v>
      </c>
      <c r="E551" s="13">
        <v>2014</v>
      </c>
      <c r="F551" s="13" t="s">
        <v>99</v>
      </c>
      <c r="G551" s="10">
        <v>0.82520000000000004</v>
      </c>
      <c r="H551" s="10">
        <v>0.1096</v>
      </c>
      <c r="I551" s="10">
        <v>0.1769</v>
      </c>
      <c r="J551" s="10">
        <v>0.21129999999999999</v>
      </c>
      <c r="K551" s="10">
        <v>0.23880000000000001</v>
      </c>
      <c r="L551" s="10"/>
      <c r="M551" s="10"/>
      <c r="N551" s="10"/>
    </row>
    <row r="552" spans="1:14">
      <c r="A552" s="12" t="s">
        <v>122</v>
      </c>
      <c r="B552" s="7" t="s">
        <v>74</v>
      </c>
      <c r="C552" s="13" t="s">
        <v>62</v>
      </c>
      <c r="D552" s="7">
        <v>2014</v>
      </c>
      <c r="E552" s="13">
        <v>2014</v>
      </c>
      <c r="F552" s="13" t="s">
        <v>99</v>
      </c>
      <c r="G552" s="10">
        <v>0.96950000000000003</v>
      </c>
      <c r="H552" s="10">
        <v>0.13150000000000001</v>
      </c>
      <c r="I552" s="10">
        <v>0.2268</v>
      </c>
      <c r="J552" s="10">
        <v>7.5200000000000003E-2</v>
      </c>
      <c r="K552" s="10">
        <v>0.1236</v>
      </c>
      <c r="L552" s="10"/>
      <c r="M552" s="10"/>
      <c r="N552" s="10"/>
    </row>
    <row r="553" spans="1:14">
      <c r="A553" s="12" t="s">
        <v>123</v>
      </c>
      <c r="B553" s="7" t="s">
        <v>75</v>
      </c>
      <c r="C553" s="13" t="s">
        <v>62</v>
      </c>
      <c r="D553" s="7">
        <v>2014</v>
      </c>
      <c r="E553" s="13">
        <v>2014</v>
      </c>
      <c r="F553" s="13" t="s">
        <v>99</v>
      </c>
      <c r="G553" s="10">
        <v>1</v>
      </c>
      <c r="H553" s="10">
        <v>0.1391</v>
      </c>
      <c r="I553" s="10">
        <v>0.2205</v>
      </c>
      <c r="J553" s="10">
        <v>0.1522</v>
      </c>
      <c r="K553" s="10">
        <v>0.1706</v>
      </c>
      <c r="L553" s="10"/>
      <c r="M553" s="10"/>
      <c r="N553" s="10"/>
    </row>
    <row r="554" spans="1:14">
      <c r="A554" s="12" t="s">
        <v>124</v>
      </c>
      <c r="B554" s="7" t="s">
        <v>75</v>
      </c>
      <c r="C554" s="13" t="s">
        <v>62</v>
      </c>
      <c r="D554" s="7">
        <v>2014</v>
      </c>
      <c r="E554" s="13">
        <v>2014</v>
      </c>
      <c r="F554" s="13" t="s">
        <v>99</v>
      </c>
      <c r="G554" s="10">
        <v>0.86299999999999999</v>
      </c>
      <c r="H554" s="10">
        <v>8.4900000000000003E-2</v>
      </c>
      <c r="I554" s="10">
        <v>0.13780000000000001</v>
      </c>
      <c r="J554" s="10">
        <v>0.20399999999999999</v>
      </c>
      <c r="K554" s="10">
        <v>0.2233</v>
      </c>
      <c r="L554" s="10"/>
      <c r="M554" s="10"/>
      <c r="N554" s="10"/>
    </row>
    <row r="555" spans="1:14">
      <c r="A555" s="12" t="s">
        <v>125</v>
      </c>
      <c r="B555" s="7" t="s">
        <v>75</v>
      </c>
      <c r="C555" s="13" t="s">
        <v>62</v>
      </c>
      <c r="D555" s="7">
        <v>2014</v>
      </c>
      <c r="E555" s="13">
        <v>2014</v>
      </c>
      <c r="F555" s="13" t="s">
        <v>99</v>
      </c>
      <c r="G555" s="10">
        <v>0.8831</v>
      </c>
      <c r="H555" s="10">
        <v>0.13270000000000001</v>
      </c>
      <c r="I555" s="10">
        <v>0.2215</v>
      </c>
      <c r="J555" s="10">
        <v>0.21959999999999999</v>
      </c>
      <c r="K555" s="10">
        <v>0.25319999999999998</v>
      </c>
      <c r="L555" s="10"/>
      <c r="M555" s="10"/>
      <c r="N555" s="10"/>
    </row>
    <row r="556" spans="1:14">
      <c r="A556" s="12" t="s">
        <v>126</v>
      </c>
      <c r="B556" s="7" t="s">
        <v>75</v>
      </c>
      <c r="C556" s="13" t="s">
        <v>62</v>
      </c>
      <c r="D556" s="7">
        <v>2014</v>
      </c>
      <c r="E556" s="13">
        <v>2014</v>
      </c>
      <c r="F556" s="13" t="s">
        <v>99</v>
      </c>
      <c r="G556" s="10">
        <v>0.96189999999999998</v>
      </c>
      <c r="H556" s="10">
        <v>0.1042</v>
      </c>
      <c r="I556" s="10">
        <v>0.16250000000000001</v>
      </c>
      <c r="J556" s="10">
        <v>0.26250000000000001</v>
      </c>
      <c r="K556" s="10">
        <v>0.3125</v>
      </c>
      <c r="L556" s="10"/>
      <c r="M556" s="10"/>
      <c r="N556" s="10"/>
    </row>
    <row r="557" spans="1:14">
      <c r="A557" s="12" t="s">
        <v>127</v>
      </c>
      <c r="B557" s="7" t="s">
        <v>75</v>
      </c>
      <c r="C557" s="13" t="s">
        <v>62</v>
      </c>
      <c r="D557" s="7">
        <v>2014</v>
      </c>
      <c r="E557" s="13">
        <v>2014</v>
      </c>
      <c r="F557" s="13" t="s">
        <v>99</v>
      </c>
      <c r="G557" s="10">
        <v>0.90749999999999997</v>
      </c>
      <c r="H557" s="10">
        <v>0.1993</v>
      </c>
      <c r="I557" s="10">
        <v>0.28939999999999999</v>
      </c>
      <c r="J557" s="10">
        <v>0.2089</v>
      </c>
      <c r="K557" s="10">
        <v>0.24249999999999999</v>
      </c>
      <c r="L557" s="10"/>
      <c r="M557" s="10"/>
      <c r="N557" s="10"/>
    </row>
    <row r="558" spans="1:14">
      <c r="A558" s="12" t="s">
        <v>128</v>
      </c>
      <c r="B558" s="7" t="s">
        <v>75</v>
      </c>
      <c r="C558" s="13" t="s">
        <v>62</v>
      </c>
      <c r="D558" s="7">
        <v>2014</v>
      </c>
      <c r="E558" s="13">
        <v>2014</v>
      </c>
      <c r="F558" s="13" t="s">
        <v>99</v>
      </c>
      <c r="G558" s="10">
        <v>0.84540000000000004</v>
      </c>
      <c r="H558" s="10">
        <v>0.18709999999999999</v>
      </c>
      <c r="I558" s="10">
        <v>0.27050000000000002</v>
      </c>
      <c r="J558" s="10">
        <v>0.38</v>
      </c>
      <c r="K558" s="10">
        <v>0.41349999999999998</v>
      </c>
      <c r="L558" s="10"/>
      <c r="M558" s="10"/>
      <c r="N558" s="10"/>
    </row>
    <row r="559" spans="1:14">
      <c r="A559" s="12" t="s">
        <v>129</v>
      </c>
      <c r="B559" s="7" t="s">
        <v>75</v>
      </c>
      <c r="C559" s="13" t="s">
        <v>62</v>
      </c>
      <c r="D559" s="7">
        <v>2014</v>
      </c>
      <c r="E559" s="13">
        <v>2014</v>
      </c>
      <c r="F559" s="13" t="s">
        <v>99</v>
      </c>
      <c r="G559" s="10">
        <v>0.81630000000000003</v>
      </c>
      <c r="H559" s="10">
        <v>5.5899999999999998E-2</v>
      </c>
      <c r="I559" s="10">
        <v>0.11650000000000001</v>
      </c>
      <c r="J559" s="10">
        <v>0.33939999999999998</v>
      </c>
      <c r="K559" s="10">
        <v>0.3795</v>
      </c>
      <c r="L559" s="10"/>
      <c r="M559" s="10"/>
      <c r="N559" s="10"/>
    </row>
    <row r="560" spans="1:14">
      <c r="A560" s="12" t="s">
        <v>130</v>
      </c>
      <c r="B560" s="7" t="s">
        <v>75</v>
      </c>
      <c r="C560" s="13" t="s">
        <v>62</v>
      </c>
      <c r="D560" s="7">
        <v>2014</v>
      </c>
      <c r="E560" s="13">
        <v>2014</v>
      </c>
      <c r="F560" s="13" t="s">
        <v>99</v>
      </c>
      <c r="G560" s="10">
        <v>0.875</v>
      </c>
      <c r="H560" s="10">
        <v>7.8600000000000003E-2</v>
      </c>
      <c r="I560" s="10">
        <v>0.17199999999999999</v>
      </c>
      <c r="J560" s="10">
        <v>0.22600000000000001</v>
      </c>
      <c r="K560" s="10">
        <v>0.25309999999999999</v>
      </c>
      <c r="L560" s="10"/>
      <c r="M560" s="10"/>
      <c r="N560" s="10"/>
    </row>
    <row r="561" spans="1:14">
      <c r="A561" s="12" t="s">
        <v>131</v>
      </c>
      <c r="B561" s="7" t="s">
        <v>76</v>
      </c>
      <c r="C561" s="13" t="s">
        <v>62</v>
      </c>
      <c r="D561" s="7">
        <v>2014</v>
      </c>
      <c r="E561" s="13">
        <v>2014</v>
      </c>
      <c r="F561" s="13" t="s">
        <v>99</v>
      </c>
      <c r="G561" s="10">
        <v>0.94489999999999996</v>
      </c>
      <c r="H561" s="10">
        <v>9.4600000000000004E-2</v>
      </c>
      <c r="I561" s="10">
        <v>0.17510000000000001</v>
      </c>
      <c r="J561" s="10">
        <v>6.1000000000000004E-3</v>
      </c>
      <c r="K561" s="10">
        <v>8.9999999999999993E-3</v>
      </c>
      <c r="L561" s="10"/>
      <c r="M561" s="10"/>
      <c r="N561" s="10"/>
    </row>
    <row r="562" spans="1:14">
      <c r="A562" s="12" t="s">
        <v>132</v>
      </c>
      <c r="B562" s="7" t="s">
        <v>75</v>
      </c>
      <c r="C562" s="13" t="s">
        <v>62</v>
      </c>
      <c r="D562" s="7">
        <v>2014</v>
      </c>
      <c r="E562" s="13">
        <v>2014</v>
      </c>
      <c r="F562" s="13" t="s">
        <v>99</v>
      </c>
      <c r="G562" s="10">
        <v>0.91310000000000002</v>
      </c>
      <c r="H562" s="10">
        <v>0.13869999999999999</v>
      </c>
      <c r="I562" s="10">
        <v>0.22040000000000001</v>
      </c>
      <c r="J562" s="10">
        <v>0.254</v>
      </c>
      <c r="K562" s="10">
        <v>0.27460000000000001</v>
      </c>
      <c r="L562" s="10"/>
      <c r="M562" s="10"/>
      <c r="N562" s="10"/>
    </row>
    <row r="563" spans="1:14">
      <c r="A563" s="12" t="s">
        <v>133</v>
      </c>
      <c r="B563" s="7" t="s">
        <v>75</v>
      </c>
      <c r="C563" s="13" t="s">
        <v>62</v>
      </c>
      <c r="D563" s="7">
        <v>2014</v>
      </c>
      <c r="E563" s="13">
        <v>2014</v>
      </c>
      <c r="F563" s="13" t="s">
        <v>99</v>
      </c>
      <c r="G563" s="10">
        <v>0.93030000000000002</v>
      </c>
      <c r="H563" s="10">
        <v>0.13350000000000001</v>
      </c>
      <c r="I563" s="10">
        <v>0.2026</v>
      </c>
      <c r="J563" s="10">
        <v>0.20749999999999999</v>
      </c>
      <c r="K563" s="10">
        <v>0.25169999999999998</v>
      </c>
      <c r="L563" s="10"/>
      <c r="M563" s="10"/>
      <c r="N563" s="10"/>
    </row>
    <row r="564" spans="1:14">
      <c r="A564" s="12" t="s">
        <v>134</v>
      </c>
      <c r="B564" s="7" t="s">
        <v>75</v>
      </c>
      <c r="C564" s="13" t="s">
        <v>62</v>
      </c>
      <c r="D564" s="7">
        <v>2014</v>
      </c>
      <c r="E564" s="13">
        <v>2014</v>
      </c>
      <c r="F564" s="13" t="s">
        <v>99</v>
      </c>
      <c r="G564" s="10">
        <v>0.92469999999999997</v>
      </c>
      <c r="H564" s="10">
        <v>8.1900000000000001E-2</v>
      </c>
      <c r="I564" s="10">
        <v>0.13789999999999999</v>
      </c>
      <c r="J564" s="10">
        <v>0.19400000000000001</v>
      </c>
      <c r="K564" s="10">
        <v>0.22409999999999999</v>
      </c>
      <c r="L564" s="10"/>
      <c r="M564" s="10"/>
      <c r="N564" s="10"/>
    </row>
    <row r="565" spans="1:14">
      <c r="A565" s="12" t="s">
        <v>135</v>
      </c>
      <c r="B565" s="7" t="s">
        <v>75</v>
      </c>
      <c r="C565" s="13" t="s">
        <v>62</v>
      </c>
      <c r="D565" s="7">
        <v>2014</v>
      </c>
      <c r="E565" s="13">
        <v>2014</v>
      </c>
      <c r="F565" s="13" t="s">
        <v>99</v>
      </c>
      <c r="G565" s="10">
        <v>0.98019999999999996</v>
      </c>
      <c r="H565" s="10">
        <v>0.1077</v>
      </c>
      <c r="I565" s="10">
        <v>0.15679999999999999</v>
      </c>
      <c r="J565" s="10">
        <v>0.19750000000000001</v>
      </c>
      <c r="K565" s="10">
        <v>0.24859999999999999</v>
      </c>
      <c r="L565" s="10"/>
      <c r="M565" s="10"/>
      <c r="N565" s="10"/>
    </row>
    <row r="566" spans="1:14">
      <c r="A566" s="12" t="s">
        <v>136</v>
      </c>
      <c r="B566" s="7" t="s">
        <v>75</v>
      </c>
      <c r="C566" s="13" t="s">
        <v>62</v>
      </c>
      <c r="D566" s="7">
        <v>2014</v>
      </c>
      <c r="E566" s="13">
        <v>2014</v>
      </c>
      <c r="F566" s="13" t="s">
        <v>99</v>
      </c>
      <c r="G566" s="10">
        <v>0.94359999999999999</v>
      </c>
      <c r="H566" s="10">
        <v>0.14480000000000001</v>
      </c>
      <c r="I566" s="10">
        <v>0.21779999999999999</v>
      </c>
      <c r="J566" s="10">
        <v>0.32800000000000001</v>
      </c>
      <c r="K566" s="10">
        <v>0.36280000000000001</v>
      </c>
      <c r="L566" s="10"/>
      <c r="M566" s="10"/>
      <c r="N566" s="10"/>
    </row>
    <row r="567" spans="1:14">
      <c r="A567" s="12" t="s">
        <v>137</v>
      </c>
      <c r="B567" s="7" t="s">
        <v>75</v>
      </c>
      <c r="C567" s="13" t="s">
        <v>62</v>
      </c>
      <c r="D567" s="7">
        <v>2014</v>
      </c>
      <c r="E567" s="13">
        <v>2014</v>
      </c>
      <c r="F567" s="13" t="s">
        <v>99</v>
      </c>
      <c r="G567" s="10">
        <v>0.873</v>
      </c>
      <c r="H567" s="10">
        <v>0.1633</v>
      </c>
      <c r="I567" s="10">
        <v>0.2109</v>
      </c>
      <c r="J567" s="10">
        <v>0.1769</v>
      </c>
      <c r="K567" s="10">
        <v>0.1905</v>
      </c>
      <c r="L567" s="10"/>
      <c r="M567" s="10"/>
      <c r="N567" s="10"/>
    </row>
    <row r="568" spans="1:14">
      <c r="A568" s="12" t="s">
        <v>138</v>
      </c>
      <c r="B568" s="7" t="s">
        <v>75</v>
      </c>
      <c r="C568" s="13" t="s">
        <v>62</v>
      </c>
      <c r="D568" s="7">
        <v>2014</v>
      </c>
      <c r="E568" s="13">
        <v>2014</v>
      </c>
      <c r="F568" s="13" t="s">
        <v>99</v>
      </c>
      <c r="G568" s="10">
        <v>0.85589999999999999</v>
      </c>
      <c r="H568" s="10">
        <v>9.1700000000000004E-2</v>
      </c>
      <c r="I568" s="10">
        <v>0.20419999999999999</v>
      </c>
      <c r="J568" s="10">
        <v>7.9200000000000007E-2</v>
      </c>
      <c r="K568" s="10">
        <v>0.1</v>
      </c>
      <c r="L568" s="10"/>
      <c r="M568" s="10"/>
      <c r="N568" s="10"/>
    </row>
    <row r="569" spans="1:14">
      <c r="A569" s="12" t="s">
        <v>139</v>
      </c>
      <c r="B569" s="7" t="s">
        <v>75</v>
      </c>
      <c r="C569" s="13" t="s">
        <v>62</v>
      </c>
      <c r="D569" s="7">
        <v>2014</v>
      </c>
      <c r="E569" s="13">
        <v>2014</v>
      </c>
      <c r="F569" s="13" t="s">
        <v>99</v>
      </c>
      <c r="G569" s="10">
        <v>0.97099999999999997</v>
      </c>
      <c r="H569" s="10">
        <v>0.126</v>
      </c>
      <c r="I569" s="10">
        <v>0.20119999999999999</v>
      </c>
      <c r="J569" s="10">
        <v>0.158</v>
      </c>
      <c r="K569" s="10">
        <v>0.1847</v>
      </c>
      <c r="L569" s="10"/>
      <c r="M569" s="10"/>
      <c r="N569" s="10"/>
    </row>
    <row r="570" spans="1:14">
      <c r="A570" s="12" t="s">
        <v>140</v>
      </c>
      <c r="B570" s="7" t="s">
        <v>75</v>
      </c>
      <c r="C570" s="13" t="s">
        <v>62</v>
      </c>
      <c r="D570" s="7">
        <v>2014</v>
      </c>
      <c r="E570" s="13">
        <v>2014</v>
      </c>
      <c r="F570" s="13" t="s">
        <v>99</v>
      </c>
      <c r="G570" s="10">
        <v>0.97860000000000003</v>
      </c>
      <c r="H570" s="10">
        <v>9.9699999999999997E-2</v>
      </c>
      <c r="I570" s="10">
        <v>0.16139999999999999</v>
      </c>
      <c r="J570" s="10">
        <v>0.1777</v>
      </c>
      <c r="K570" s="10">
        <v>0.1961</v>
      </c>
      <c r="L570" s="10"/>
      <c r="M570" s="10"/>
      <c r="N570" s="10"/>
    </row>
    <row r="571" spans="1:14">
      <c r="A571" s="12" t="s">
        <v>141</v>
      </c>
      <c r="B571" s="7" t="s">
        <v>75</v>
      </c>
      <c r="C571" s="13" t="s">
        <v>62</v>
      </c>
      <c r="D571" s="7">
        <v>2014</v>
      </c>
      <c r="E571" s="13">
        <v>2014</v>
      </c>
      <c r="F571" s="13" t="s">
        <v>99</v>
      </c>
      <c r="G571" s="10">
        <v>0.76580000000000004</v>
      </c>
      <c r="H571" s="10">
        <v>8.7999999999999995E-2</v>
      </c>
      <c r="I571" s="10">
        <v>0.1641</v>
      </c>
      <c r="J571" s="10">
        <v>0.20430000000000001</v>
      </c>
      <c r="K571" s="10">
        <v>0.2359</v>
      </c>
      <c r="L571" s="10"/>
      <c r="M571" s="10"/>
      <c r="N571" s="10"/>
    </row>
    <row r="572" spans="1:14">
      <c r="A572" s="12" t="s">
        <v>142</v>
      </c>
      <c r="B572" s="7" t="s">
        <v>74</v>
      </c>
      <c r="C572" s="13" t="s">
        <v>62</v>
      </c>
      <c r="D572" s="7">
        <v>2014</v>
      </c>
      <c r="E572" s="13">
        <v>2014</v>
      </c>
      <c r="F572" s="13" t="s">
        <v>99</v>
      </c>
      <c r="G572" s="10">
        <v>0.99450000000000005</v>
      </c>
      <c r="H572" s="10">
        <v>9.2700000000000005E-2</v>
      </c>
      <c r="I572" s="10">
        <v>0.17330000000000001</v>
      </c>
      <c r="J572" s="10">
        <v>5.8799999999999998E-2</v>
      </c>
      <c r="K572" s="10">
        <v>9.6000000000000002E-2</v>
      </c>
      <c r="L572" s="10"/>
      <c r="M572" s="10"/>
      <c r="N572" s="10"/>
    </row>
    <row r="573" spans="1:14">
      <c r="A573" s="12" t="s">
        <v>143</v>
      </c>
      <c r="B573" s="7" t="s">
        <v>74</v>
      </c>
      <c r="C573" s="13" t="s">
        <v>62</v>
      </c>
      <c r="D573" s="7">
        <v>2014</v>
      </c>
      <c r="E573" s="13">
        <v>2014</v>
      </c>
      <c r="F573" s="13" t="s">
        <v>99</v>
      </c>
      <c r="G573" s="10">
        <v>0.9748</v>
      </c>
      <c r="H573" s="10">
        <v>9.8799999999999999E-2</v>
      </c>
      <c r="I573" s="10">
        <v>0.18360000000000001</v>
      </c>
      <c r="J573" s="10">
        <v>6.2100000000000002E-2</v>
      </c>
      <c r="K573" s="10">
        <v>9.9699999999999997E-2</v>
      </c>
      <c r="L573" s="10"/>
      <c r="M573" s="10"/>
      <c r="N573" s="10"/>
    </row>
    <row r="574" spans="1:14">
      <c r="A574" s="12" t="s">
        <v>144</v>
      </c>
      <c r="B574" s="7" t="s">
        <v>75</v>
      </c>
      <c r="C574" s="13" t="s">
        <v>62</v>
      </c>
      <c r="D574" s="7">
        <v>2014</v>
      </c>
      <c r="E574" s="13">
        <v>2014</v>
      </c>
      <c r="F574" s="13" t="s">
        <v>99</v>
      </c>
      <c r="G574" s="10">
        <v>0.53269999999999995</v>
      </c>
      <c r="H574" s="10">
        <v>7.3499999999999996E-2</v>
      </c>
      <c r="I574" s="10">
        <v>0.13469999999999999</v>
      </c>
      <c r="J574" s="10">
        <v>0.2286</v>
      </c>
      <c r="K574" s="10">
        <v>0.249</v>
      </c>
      <c r="L574" s="10"/>
      <c r="M574" s="10"/>
      <c r="N574" s="10"/>
    </row>
    <row r="575" spans="1:14">
      <c r="A575" s="12" t="s">
        <v>145</v>
      </c>
      <c r="B575" s="7" t="s">
        <v>75</v>
      </c>
      <c r="C575" s="13" t="s">
        <v>62</v>
      </c>
      <c r="D575" s="7">
        <v>2014</v>
      </c>
      <c r="E575" s="13">
        <v>2014</v>
      </c>
      <c r="F575" s="13" t="s">
        <v>99</v>
      </c>
      <c r="G575" s="10">
        <v>0.88349999999999995</v>
      </c>
      <c r="H575" s="10">
        <v>0.1598</v>
      </c>
      <c r="I575" s="10">
        <v>0.2404</v>
      </c>
      <c r="J575" s="10">
        <v>0.23710000000000001</v>
      </c>
      <c r="K575" s="10">
        <v>0.26700000000000002</v>
      </c>
      <c r="L575" s="10"/>
      <c r="M575" s="10"/>
      <c r="N575" s="10"/>
    </row>
    <row r="576" spans="1:14">
      <c r="A576" s="12" t="s">
        <v>146</v>
      </c>
      <c r="B576" s="7" t="s">
        <v>74</v>
      </c>
      <c r="C576" s="13" t="s">
        <v>62</v>
      </c>
      <c r="D576" s="7">
        <v>2014</v>
      </c>
      <c r="E576" s="13">
        <v>2014</v>
      </c>
      <c r="F576" s="13" t="s">
        <v>99</v>
      </c>
      <c r="G576" s="10">
        <v>0.98150000000000004</v>
      </c>
      <c r="H576" s="10">
        <v>9.8000000000000004E-2</v>
      </c>
      <c r="I576" s="10">
        <v>0.17230000000000001</v>
      </c>
      <c r="J576" s="10">
        <v>5.7500000000000002E-2</v>
      </c>
      <c r="K576" s="10">
        <v>9.3399999999999997E-2</v>
      </c>
      <c r="L576" s="10"/>
      <c r="M576" s="10"/>
      <c r="N576" s="10"/>
    </row>
    <row r="577" spans="1:14">
      <c r="A577" s="12" t="s">
        <v>147</v>
      </c>
      <c r="B577" s="7" t="s">
        <v>75</v>
      </c>
      <c r="C577" s="13" t="s">
        <v>62</v>
      </c>
      <c r="D577" s="7">
        <v>2014</v>
      </c>
      <c r="E577" s="13">
        <v>2014</v>
      </c>
      <c r="F577" s="13" t="s">
        <v>99</v>
      </c>
      <c r="G577" s="10">
        <v>0.94640000000000002</v>
      </c>
      <c r="H577" s="10">
        <v>0.1341</v>
      </c>
      <c r="I577" s="10">
        <v>0.24540000000000001</v>
      </c>
      <c r="J577" s="10">
        <v>0.26219999999999999</v>
      </c>
      <c r="K577" s="10">
        <v>0.29420000000000002</v>
      </c>
      <c r="L577" s="10"/>
      <c r="M577" s="10"/>
      <c r="N577" s="10"/>
    </row>
    <row r="578" spans="1:14">
      <c r="A578" s="12" t="s">
        <v>148</v>
      </c>
      <c r="B578" s="7" t="s">
        <v>75</v>
      </c>
      <c r="C578" s="13" t="s">
        <v>62</v>
      </c>
      <c r="D578" s="7">
        <v>2014</v>
      </c>
      <c r="E578" s="13">
        <v>2014</v>
      </c>
      <c r="F578" s="13" t="s">
        <v>99</v>
      </c>
      <c r="G578" s="10">
        <v>0.90610000000000002</v>
      </c>
      <c r="H578" s="10">
        <v>0.1981</v>
      </c>
      <c r="I578" s="10">
        <v>0.27229999999999999</v>
      </c>
      <c r="J578" s="10">
        <v>0.30549999999999999</v>
      </c>
      <c r="K578" s="10">
        <v>0.33360000000000001</v>
      </c>
      <c r="L578" s="10"/>
      <c r="M578" s="10"/>
      <c r="N578" s="10"/>
    </row>
    <row r="579" spans="1:14">
      <c r="A579" s="12" t="s">
        <v>149</v>
      </c>
      <c r="B579" s="7" t="s">
        <v>74</v>
      </c>
      <c r="C579" s="13" t="s">
        <v>62</v>
      </c>
      <c r="D579" s="7">
        <v>2014</v>
      </c>
      <c r="E579" s="13">
        <v>2014</v>
      </c>
      <c r="F579" s="13" t="s">
        <v>99</v>
      </c>
      <c r="G579" s="10">
        <v>0.96799999999999997</v>
      </c>
      <c r="H579" s="10">
        <v>0.122</v>
      </c>
      <c r="I579" s="10">
        <v>0.20480000000000001</v>
      </c>
      <c r="J579" s="10">
        <v>6.2199999999999998E-2</v>
      </c>
      <c r="K579" s="10">
        <v>0.1031</v>
      </c>
      <c r="L579" s="10"/>
      <c r="M579" s="10"/>
      <c r="N579" s="10"/>
    </row>
    <row r="580" spans="1:14">
      <c r="A580" s="12" t="s">
        <v>150</v>
      </c>
      <c r="B580" s="7" t="s">
        <v>74</v>
      </c>
      <c r="C580" s="13" t="s">
        <v>62</v>
      </c>
      <c r="D580" s="7">
        <v>2014</v>
      </c>
      <c r="E580" s="13">
        <v>2014</v>
      </c>
      <c r="F580" s="13" t="s">
        <v>99</v>
      </c>
      <c r="G580" s="10">
        <v>0.89970000000000006</v>
      </c>
      <c r="H580" s="10">
        <v>0.11700000000000001</v>
      </c>
      <c r="I580" s="10">
        <v>0.19600000000000001</v>
      </c>
      <c r="J580" s="10">
        <v>0.10100000000000001</v>
      </c>
      <c r="K580" s="10">
        <v>0.1447</v>
      </c>
      <c r="L580" s="10"/>
      <c r="M580" s="10"/>
      <c r="N580" s="10"/>
    </row>
    <row r="581" spans="1:14">
      <c r="A581" s="12" t="s">
        <v>151</v>
      </c>
      <c r="B581" s="7" t="s">
        <v>75</v>
      </c>
      <c r="C581" s="13" t="s">
        <v>62</v>
      </c>
      <c r="D581" s="7">
        <v>2014</v>
      </c>
      <c r="E581" s="13">
        <v>2014</v>
      </c>
      <c r="F581" s="13" t="s">
        <v>99</v>
      </c>
      <c r="G581" s="10">
        <v>0.88619999999999999</v>
      </c>
      <c r="H581" s="10">
        <v>0.1328</v>
      </c>
      <c r="I581" s="10">
        <v>0.20569999999999999</v>
      </c>
      <c r="J581" s="10">
        <v>0.26740000000000003</v>
      </c>
      <c r="K581" s="10">
        <v>0.29909999999999998</v>
      </c>
      <c r="L581" s="10"/>
      <c r="M581" s="10"/>
      <c r="N581" s="10"/>
    </row>
    <row r="582" spans="1:14">
      <c r="A582" s="12" t="s">
        <v>152</v>
      </c>
      <c r="B582" s="7" t="s">
        <v>74</v>
      </c>
      <c r="C582" s="13" t="s">
        <v>62</v>
      </c>
      <c r="D582" s="7">
        <v>2014</v>
      </c>
      <c r="E582" s="13">
        <v>2014</v>
      </c>
      <c r="F582" s="13" t="s">
        <v>99</v>
      </c>
      <c r="G582" s="10">
        <v>0.90529999999999999</v>
      </c>
      <c r="H582" s="10">
        <v>6.7000000000000004E-2</v>
      </c>
      <c r="I582" s="10">
        <v>0.13089999999999999</v>
      </c>
      <c r="J582" s="10">
        <v>4.02E-2</v>
      </c>
      <c r="K582" s="10">
        <v>7.2700000000000001E-2</v>
      </c>
      <c r="L582" s="10"/>
      <c r="M582" s="10"/>
      <c r="N582" s="10"/>
    </row>
    <row r="583" spans="1:14">
      <c r="A583" s="12" t="s">
        <v>153</v>
      </c>
      <c r="B583" s="7" t="s">
        <v>74</v>
      </c>
      <c r="C583" s="13" t="s">
        <v>62</v>
      </c>
      <c r="D583" s="7">
        <v>2014</v>
      </c>
      <c r="E583" s="13">
        <v>2014</v>
      </c>
      <c r="F583" s="13" t="s">
        <v>99</v>
      </c>
      <c r="G583" s="10">
        <v>0.88859999999999995</v>
      </c>
      <c r="H583" s="10">
        <v>8.6499999999999994E-2</v>
      </c>
      <c r="I583" s="10">
        <v>0.17069999999999999</v>
      </c>
      <c r="J583" s="10">
        <v>5.6000000000000001E-2</v>
      </c>
      <c r="K583" s="10">
        <v>9.3600000000000003E-2</v>
      </c>
      <c r="L583" s="10"/>
      <c r="M583" s="10"/>
      <c r="N583" s="10"/>
    </row>
    <row r="584" spans="1:14">
      <c r="A584" s="12" t="s">
        <v>154</v>
      </c>
      <c r="B584" s="7" t="s">
        <v>74</v>
      </c>
      <c r="C584" s="13" t="s">
        <v>62</v>
      </c>
      <c r="D584" s="7">
        <v>2014</v>
      </c>
      <c r="E584" s="13">
        <v>2014</v>
      </c>
      <c r="F584" s="13" t="s">
        <v>99</v>
      </c>
      <c r="G584" s="10">
        <v>0.88629999999999998</v>
      </c>
      <c r="H584" s="10">
        <v>7.7299999999999994E-2</v>
      </c>
      <c r="I584" s="10">
        <v>0.14199999999999999</v>
      </c>
      <c r="J584" s="10">
        <v>4.9000000000000002E-2</v>
      </c>
      <c r="K584" s="10">
        <v>8.43E-2</v>
      </c>
      <c r="L584" s="10"/>
      <c r="M584" s="10"/>
      <c r="N584" s="10"/>
    </row>
    <row r="585" spans="1:14">
      <c r="A585" s="12" t="s">
        <v>155</v>
      </c>
      <c r="B585" s="7" t="s">
        <v>74</v>
      </c>
      <c r="C585" s="13" t="s">
        <v>62</v>
      </c>
      <c r="D585" s="7">
        <v>2014</v>
      </c>
      <c r="E585" s="13">
        <v>2014</v>
      </c>
      <c r="F585" s="13" t="s">
        <v>99</v>
      </c>
      <c r="G585" s="10">
        <v>0.93379999999999996</v>
      </c>
      <c r="H585" s="10">
        <v>3.4299999999999997E-2</v>
      </c>
      <c r="I585" s="10">
        <v>0.1166</v>
      </c>
      <c r="J585" s="10">
        <v>8.3999999999999995E-3</v>
      </c>
      <c r="K585" s="10">
        <v>4.65E-2</v>
      </c>
      <c r="L585" s="10"/>
      <c r="M585" s="10"/>
      <c r="N585" s="10"/>
    </row>
    <row r="586" spans="1:14">
      <c r="A586" s="12" t="s">
        <v>156</v>
      </c>
      <c r="B586" s="7" t="s">
        <v>74</v>
      </c>
      <c r="C586" s="13" t="s">
        <v>62</v>
      </c>
      <c r="D586" s="7">
        <v>2014</v>
      </c>
      <c r="E586" s="13">
        <v>2014</v>
      </c>
      <c r="F586" s="13" t="s">
        <v>99</v>
      </c>
      <c r="G586" s="10">
        <v>0.93830000000000002</v>
      </c>
      <c r="H586" s="10">
        <v>3.0200000000000001E-2</v>
      </c>
      <c r="I586" s="10">
        <v>9.1899999999999996E-2</v>
      </c>
      <c r="J586" s="10">
        <v>1.7500000000000002E-2</v>
      </c>
      <c r="K586" s="10">
        <v>5.28E-2</v>
      </c>
      <c r="L586" s="10"/>
      <c r="M586" s="10"/>
      <c r="N586" s="10"/>
    </row>
    <row r="587" spans="1:14">
      <c r="A587" s="12" t="s">
        <v>157</v>
      </c>
      <c r="B587" s="7" t="s">
        <v>75</v>
      </c>
      <c r="C587" s="13" t="s">
        <v>62</v>
      </c>
      <c r="D587" s="7">
        <v>2014</v>
      </c>
      <c r="E587" s="13">
        <v>2014</v>
      </c>
      <c r="F587" s="13" t="s">
        <v>99</v>
      </c>
      <c r="G587" s="10">
        <v>0.95530000000000004</v>
      </c>
      <c r="H587" s="10">
        <v>0.12609999999999999</v>
      </c>
      <c r="I587" s="10">
        <v>0.19670000000000001</v>
      </c>
      <c r="J587" s="10">
        <v>0.23530000000000001</v>
      </c>
      <c r="K587" s="10">
        <v>0.26469999999999999</v>
      </c>
      <c r="L587" s="10"/>
      <c r="M587" s="10"/>
      <c r="N587" s="10"/>
    </row>
    <row r="588" spans="1:14">
      <c r="A588" s="12" t="s">
        <v>158</v>
      </c>
      <c r="B588" s="7" t="s">
        <v>75</v>
      </c>
      <c r="C588" s="13" t="s">
        <v>62</v>
      </c>
      <c r="D588" s="7">
        <v>2014</v>
      </c>
      <c r="E588" s="13">
        <v>2014</v>
      </c>
      <c r="F588" s="13" t="s">
        <v>99</v>
      </c>
      <c r="G588" s="10">
        <v>1</v>
      </c>
      <c r="H588" s="10">
        <v>6.6699999999999995E-2</v>
      </c>
      <c r="I588" s="10">
        <v>0.1</v>
      </c>
      <c r="J588" s="10">
        <v>0.1333</v>
      </c>
      <c r="K588" s="10">
        <v>0.16669999999999999</v>
      </c>
      <c r="L588" s="10"/>
      <c r="M588" s="10"/>
      <c r="N588" s="10"/>
    </row>
    <row r="589" spans="1:14">
      <c r="A589" s="12" t="s">
        <v>159</v>
      </c>
      <c r="B589" s="7" t="s">
        <v>75</v>
      </c>
      <c r="C589" s="13" t="s">
        <v>62</v>
      </c>
      <c r="D589" s="7">
        <v>2014</v>
      </c>
      <c r="E589" s="13">
        <v>2014</v>
      </c>
      <c r="F589" s="13" t="s">
        <v>99</v>
      </c>
      <c r="G589" s="10">
        <v>0.85360000000000003</v>
      </c>
      <c r="H589" s="10">
        <v>0.11990000000000001</v>
      </c>
      <c r="I589" s="10">
        <v>0.18110000000000001</v>
      </c>
      <c r="J589" s="10">
        <v>0.2374</v>
      </c>
      <c r="K589" s="10">
        <v>0.253</v>
      </c>
      <c r="L589" s="10"/>
      <c r="M589" s="10"/>
      <c r="N589" s="10"/>
    </row>
    <row r="590" spans="1:14">
      <c r="A590" s="12" t="s">
        <v>160</v>
      </c>
      <c r="B590" s="7" t="s">
        <v>74</v>
      </c>
      <c r="C590" s="13" t="s">
        <v>62</v>
      </c>
      <c r="D590" s="7">
        <v>2014</v>
      </c>
      <c r="E590" s="13">
        <v>2014</v>
      </c>
      <c r="F590" s="13" t="s">
        <v>99</v>
      </c>
      <c r="G590" s="10">
        <v>0.97230000000000005</v>
      </c>
      <c r="H590" s="10">
        <v>1.77E-2</v>
      </c>
      <c r="I590" s="10">
        <v>0.1135</v>
      </c>
      <c r="J590" s="10">
        <v>9.4000000000000004E-3</v>
      </c>
      <c r="K590" s="10">
        <v>5.8999999999999997E-2</v>
      </c>
      <c r="L590" s="10"/>
      <c r="M590" s="10"/>
      <c r="N590" s="10"/>
    </row>
    <row r="591" spans="1:14">
      <c r="A591" s="12" t="s">
        <v>161</v>
      </c>
      <c r="B591" s="7" t="s">
        <v>74</v>
      </c>
      <c r="C591" s="13" t="s">
        <v>62</v>
      </c>
      <c r="D591" s="7">
        <v>2014</v>
      </c>
      <c r="E591" s="13">
        <v>2014</v>
      </c>
      <c r="F591" s="13" t="s">
        <v>99</v>
      </c>
      <c r="G591" s="10">
        <v>0.71740000000000004</v>
      </c>
      <c r="H591" s="10">
        <v>0.10539999999999999</v>
      </c>
      <c r="I591" s="10">
        <v>0.1893</v>
      </c>
      <c r="J591" s="10">
        <v>5.3900000000000003E-2</v>
      </c>
      <c r="K591" s="10">
        <v>0.10059999999999999</v>
      </c>
      <c r="L591" s="10"/>
      <c r="M591" s="10"/>
      <c r="N591" s="10"/>
    </row>
    <row r="592" spans="1:14">
      <c r="A592" s="12" t="s">
        <v>162</v>
      </c>
      <c r="B592" s="7" t="s">
        <v>75</v>
      </c>
      <c r="C592" s="13" t="s">
        <v>62</v>
      </c>
      <c r="D592" s="7">
        <v>2014</v>
      </c>
      <c r="E592" s="13">
        <v>2014</v>
      </c>
      <c r="F592" s="13" t="s">
        <v>99</v>
      </c>
      <c r="G592" s="10">
        <v>0.85270000000000001</v>
      </c>
      <c r="H592" s="10">
        <v>0.16009999999999999</v>
      </c>
      <c r="I592" s="10">
        <v>0.25109999999999999</v>
      </c>
      <c r="J592" s="10">
        <v>0.32140000000000002</v>
      </c>
      <c r="K592" s="10">
        <v>0.3599</v>
      </c>
      <c r="L592" s="10"/>
      <c r="M592" s="10"/>
      <c r="N592" s="10"/>
    </row>
    <row r="593" spans="1:14">
      <c r="A593" s="12" t="s">
        <v>163</v>
      </c>
      <c r="B593" s="7" t="s">
        <v>75</v>
      </c>
      <c r="C593" s="13" t="s">
        <v>62</v>
      </c>
      <c r="D593" s="7">
        <v>2014</v>
      </c>
      <c r="E593" s="13">
        <v>2014</v>
      </c>
      <c r="F593" s="13" t="s">
        <v>99</v>
      </c>
      <c r="G593" s="10">
        <v>0.90590000000000004</v>
      </c>
      <c r="H593" s="10">
        <v>0.14960000000000001</v>
      </c>
      <c r="I593" s="10">
        <v>0.21149999999999999</v>
      </c>
      <c r="J593" s="10">
        <v>0.2084</v>
      </c>
      <c r="K593" s="10">
        <v>0.22900000000000001</v>
      </c>
      <c r="L593" s="10"/>
      <c r="M593" s="10"/>
      <c r="N593" s="10"/>
    </row>
    <row r="594" spans="1:14">
      <c r="A594" s="12" t="s">
        <v>164</v>
      </c>
      <c r="B594" s="7" t="s">
        <v>75</v>
      </c>
      <c r="C594" s="13" t="s">
        <v>62</v>
      </c>
      <c r="D594" s="7">
        <v>2014</v>
      </c>
      <c r="E594" s="13">
        <v>2014</v>
      </c>
      <c r="F594" s="13" t="s">
        <v>99</v>
      </c>
      <c r="G594" s="10">
        <v>0.92200000000000004</v>
      </c>
      <c r="H594" s="10">
        <v>0.1133</v>
      </c>
      <c r="I594" s="10">
        <v>0.17119999999999999</v>
      </c>
      <c r="J594" s="10">
        <v>0.10299999999999999</v>
      </c>
      <c r="K594" s="10">
        <v>0.1101</v>
      </c>
      <c r="L594" s="10"/>
      <c r="M594" s="10"/>
      <c r="N594" s="10"/>
    </row>
    <row r="595" spans="1:14">
      <c r="A595" s="12" t="s">
        <v>165</v>
      </c>
      <c r="B595" s="7" t="s">
        <v>75</v>
      </c>
      <c r="C595" s="13" t="s">
        <v>62</v>
      </c>
      <c r="D595" s="7">
        <v>2014</v>
      </c>
      <c r="E595" s="13">
        <v>2014</v>
      </c>
      <c r="F595" s="13" t="s">
        <v>99</v>
      </c>
      <c r="G595" s="10">
        <v>0.89390000000000003</v>
      </c>
      <c r="H595" s="10">
        <v>4.4200000000000003E-2</v>
      </c>
      <c r="I595" s="10">
        <v>9.2399999999999996E-2</v>
      </c>
      <c r="J595" s="10">
        <v>4.82E-2</v>
      </c>
      <c r="K595" s="10">
        <v>5.2200000000000003E-2</v>
      </c>
      <c r="L595" s="10"/>
      <c r="M595" s="10"/>
      <c r="N595" s="10"/>
    </row>
    <row r="596" spans="1:14">
      <c r="A596" s="12" t="s">
        <v>166</v>
      </c>
      <c r="B596" s="7" t="s">
        <v>74</v>
      </c>
      <c r="C596" s="13" t="s">
        <v>62</v>
      </c>
      <c r="D596" s="7">
        <v>2014</v>
      </c>
      <c r="E596" s="13">
        <v>2014</v>
      </c>
      <c r="F596" s="13" t="s">
        <v>99</v>
      </c>
      <c r="G596" s="10">
        <v>0.98229999999999995</v>
      </c>
      <c r="H596" s="10">
        <v>0.1676</v>
      </c>
      <c r="I596" s="10">
        <v>0.27200000000000002</v>
      </c>
      <c r="J596" s="10">
        <v>0.1313</v>
      </c>
      <c r="K596" s="10">
        <v>0.186</v>
      </c>
      <c r="L596" s="10"/>
      <c r="M596" s="10"/>
      <c r="N596" s="10"/>
    </row>
    <row r="597" spans="1:14">
      <c r="A597" s="12" t="s">
        <v>167</v>
      </c>
      <c r="B597" s="7" t="s">
        <v>75</v>
      </c>
      <c r="C597" s="13" t="s">
        <v>62</v>
      </c>
      <c r="D597" s="7">
        <v>2014</v>
      </c>
      <c r="E597" s="13">
        <v>2014</v>
      </c>
      <c r="F597" s="13" t="s">
        <v>99</v>
      </c>
      <c r="G597" s="10">
        <v>0.8881</v>
      </c>
      <c r="H597" s="10">
        <v>0.1225</v>
      </c>
      <c r="I597" s="10">
        <v>0.20369999999999999</v>
      </c>
      <c r="J597" s="10">
        <v>0.24099999999999999</v>
      </c>
      <c r="K597" s="10">
        <v>0.25829999999999997</v>
      </c>
      <c r="L597" s="10"/>
      <c r="M597" s="10"/>
      <c r="N597" s="10"/>
    </row>
    <row r="598" spans="1:14">
      <c r="A598" s="12" t="s">
        <v>168</v>
      </c>
      <c r="B598" s="7" t="s">
        <v>74</v>
      </c>
      <c r="C598" s="13" t="s">
        <v>62</v>
      </c>
      <c r="D598" s="7">
        <v>2014</v>
      </c>
      <c r="E598" s="13">
        <v>2014</v>
      </c>
      <c r="F598" s="13" t="s">
        <v>99</v>
      </c>
      <c r="G598" s="10">
        <v>0.94650000000000001</v>
      </c>
      <c r="H598" s="10">
        <v>0.1179</v>
      </c>
      <c r="I598" s="10">
        <v>0.21759999999999999</v>
      </c>
      <c r="J598" s="10">
        <v>8.3000000000000004E-2</v>
      </c>
      <c r="K598" s="10">
        <v>0.1323</v>
      </c>
      <c r="L598" s="10"/>
      <c r="M598" s="10"/>
      <c r="N598" s="10"/>
    </row>
    <row r="599" spans="1:14">
      <c r="A599" s="12" t="s">
        <v>169</v>
      </c>
      <c r="B599" s="7" t="s">
        <v>74</v>
      </c>
      <c r="C599" s="13" t="s">
        <v>62</v>
      </c>
      <c r="D599" s="7">
        <v>2014</v>
      </c>
      <c r="E599" s="13">
        <v>2014</v>
      </c>
      <c r="F599" s="13" t="s">
        <v>99</v>
      </c>
      <c r="G599" s="10">
        <v>0.89490000000000003</v>
      </c>
      <c r="H599" s="10">
        <v>0.1201</v>
      </c>
      <c r="I599" s="10">
        <v>0.20180000000000001</v>
      </c>
      <c r="J599" s="10">
        <v>6.08E-2</v>
      </c>
      <c r="K599" s="10">
        <v>0.109</v>
      </c>
      <c r="L599" s="10"/>
      <c r="M599" s="10"/>
      <c r="N599" s="10"/>
    </row>
    <row r="600" spans="1:14">
      <c r="A600" s="12" t="s">
        <v>170</v>
      </c>
      <c r="B600" s="7" t="s">
        <v>75</v>
      </c>
      <c r="C600" s="13" t="s">
        <v>62</v>
      </c>
      <c r="D600" s="7">
        <v>2014</v>
      </c>
      <c r="E600" s="13">
        <v>2014</v>
      </c>
      <c r="F600" s="13" t="s">
        <v>99</v>
      </c>
      <c r="G600" s="10">
        <v>0.9617</v>
      </c>
      <c r="H600" s="10">
        <v>0.1671</v>
      </c>
      <c r="I600" s="10">
        <v>0.2361</v>
      </c>
      <c r="J600" s="10">
        <v>0.40560000000000002</v>
      </c>
      <c r="K600" s="10">
        <v>0.42859999999999998</v>
      </c>
      <c r="L600" s="10"/>
      <c r="M600" s="10"/>
      <c r="N600" s="10"/>
    </row>
    <row r="601" spans="1:14">
      <c r="A601" s="48" t="s">
        <v>171</v>
      </c>
      <c r="B601" s="7" t="s">
        <v>66</v>
      </c>
      <c r="C601" s="13" t="s">
        <v>64</v>
      </c>
      <c r="D601" s="7">
        <v>2014</v>
      </c>
      <c r="E601" s="13">
        <v>2014</v>
      </c>
      <c r="F601" s="13" t="s">
        <v>100</v>
      </c>
      <c r="G601" s="10">
        <v>0.92779999999999996</v>
      </c>
      <c r="H601" s="10">
        <v>0.1255</v>
      </c>
      <c r="I601" s="10">
        <v>0.2024</v>
      </c>
      <c r="J601" s="11">
        <v>0.11407982498576844</v>
      </c>
      <c r="K601" s="11">
        <v>0.14514057676204242</v>
      </c>
      <c r="L601" s="10"/>
      <c r="M601" s="10"/>
      <c r="N601" s="10"/>
    </row>
    <row r="602" spans="1:14">
      <c r="A602" s="48" t="s">
        <v>172</v>
      </c>
      <c r="B602" s="7" t="s">
        <v>74</v>
      </c>
      <c r="C602" s="13" t="s">
        <v>64</v>
      </c>
      <c r="D602" s="7">
        <v>2014</v>
      </c>
      <c r="E602" s="13">
        <v>2014</v>
      </c>
      <c r="F602" s="13" t="s">
        <v>100</v>
      </c>
      <c r="G602" s="10">
        <v>0.86950000000000005</v>
      </c>
      <c r="H602" s="10">
        <v>0.1232</v>
      </c>
      <c r="I602" s="10">
        <v>0.2117</v>
      </c>
      <c r="J602" s="11">
        <v>6.9137859225322784E-2</v>
      </c>
      <c r="K602" s="11">
        <v>0.12845838043672281</v>
      </c>
      <c r="L602" s="10"/>
      <c r="M602" s="10"/>
      <c r="N602" s="10"/>
    </row>
    <row r="603" spans="1:14">
      <c r="A603" s="48" t="s">
        <v>173</v>
      </c>
      <c r="B603" s="7" t="s">
        <v>75</v>
      </c>
      <c r="C603" s="13" t="s">
        <v>64</v>
      </c>
      <c r="D603" s="7">
        <v>2014</v>
      </c>
      <c r="E603" s="13">
        <v>2014</v>
      </c>
      <c r="F603" s="13" t="s">
        <v>100</v>
      </c>
      <c r="G603" s="10">
        <v>0.78949999999999998</v>
      </c>
      <c r="H603" s="10">
        <v>0.08</v>
      </c>
      <c r="I603" s="10">
        <v>0.16</v>
      </c>
      <c r="J603" s="11">
        <v>0.04</v>
      </c>
      <c r="K603" s="11">
        <v>0.04</v>
      </c>
      <c r="L603" s="10"/>
      <c r="M603" s="10"/>
      <c r="N603" s="10"/>
    </row>
    <row r="604" spans="1:14">
      <c r="A604" s="48" t="s">
        <v>174</v>
      </c>
      <c r="B604" s="7" t="s">
        <v>75</v>
      </c>
      <c r="C604" s="13" t="s">
        <v>64</v>
      </c>
      <c r="D604" s="7">
        <v>2014</v>
      </c>
      <c r="E604" s="13">
        <v>2014</v>
      </c>
      <c r="F604" s="13" t="s">
        <v>100</v>
      </c>
      <c r="G604" s="10">
        <v>0.95320000000000005</v>
      </c>
      <c r="H604" s="10">
        <v>0.16170000000000001</v>
      </c>
      <c r="I604" s="10">
        <v>0.2298</v>
      </c>
      <c r="J604" s="11">
        <v>0.2531914893617021</v>
      </c>
      <c r="K604" s="11">
        <v>0.28510638297872343</v>
      </c>
      <c r="L604" s="10"/>
      <c r="M604" s="10"/>
      <c r="N604" s="10"/>
    </row>
    <row r="605" spans="1:14">
      <c r="A605" s="48" t="s">
        <v>175</v>
      </c>
      <c r="B605" s="7" t="s">
        <v>75</v>
      </c>
      <c r="C605" s="13" t="s">
        <v>64</v>
      </c>
      <c r="D605" s="7">
        <v>2014</v>
      </c>
      <c r="E605" s="13">
        <v>2014</v>
      </c>
      <c r="F605" s="13" t="s">
        <v>100</v>
      </c>
      <c r="G605" s="10">
        <v>0.94169999999999998</v>
      </c>
      <c r="H605" s="10">
        <v>0.13589999999999999</v>
      </c>
      <c r="I605" s="10">
        <v>0.20849999999999999</v>
      </c>
      <c r="J605" s="11">
        <v>0.28062458764020232</v>
      </c>
      <c r="K605" s="11">
        <v>0.3043765119859248</v>
      </c>
      <c r="L605" s="10"/>
      <c r="M605" s="10"/>
      <c r="N605" s="10"/>
    </row>
    <row r="606" spans="1:14">
      <c r="A606" s="48" t="s">
        <v>176</v>
      </c>
      <c r="B606" s="7" t="s">
        <v>75</v>
      </c>
      <c r="C606" s="13" t="s">
        <v>64</v>
      </c>
      <c r="D606" s="7">
        <v>2014</v>
      </c>
      <c r="E606" s="13">
        <v>2014</v>
      </c>
      <c r="F606" s="13" t="s">
        <v>100</v>
      </c>
      <c r="G606" s="10">
        <v>0.96850000000000003</v>
      </c>
      <c r="H606" s="10">
        <v>9.7600000000000006E-2</v>
      </c>
      <c r="I606" s="10">
        <v>0.18160000000000001</v>
      </c>
      <c r="J606" s="11">
        <v>0.15989159891598917</v>
      </c>
      <c r="K606" s="11">
        <v>0.18834688346883469</v>
      </c>
      <c r="L606" s="10"/>
      <c r="M606" s="10"/>
      <c r="N606" s="10"/>
    </row>
    <row r="607" spans="1:14">
      <c r="A607" s="48" t="s">
        <v>177</v>
      </c>
      <c r="B607" s="7" t="s">
        <v>75</v>
      </c>
      <c r="C607" s="13" t="s">
        <v>64</v>
      </c>
      <c r="D607" s="7">
        <v>2014</v>
      </c>
      <c r="E607" s="13">
        <v>2014</v>
      </c>
      <c r="F607" s="13" t="s">
        <v>100</v>
      </c>
      <c r="G607" s="10">
        <v>0.9375</v>
      </c>
      <c r="H607" s="10">
        <v>7.8299999999999995E-2</v>
      </c>
      <c r="I607" s="10">
        <v>0.15210000000000001</v>
      </c>
      <c r="J607" s="11">
        <v>0.3686635944700461</v>
      </c>
      <c r="K607" s="11">
        <v>0.41013824884792627</v>
      </c>
      <c r="L607" s="10"/>
      <c r="M607" s="10"/>
      <c r="N607" s="10"/>
    </row>
    <row r="608" spans="1:14">
      <c r="A608" s="48" t="s">
        <v>178</v>
      </c>
      <c r="B608" s="7" t="s">
        <v>74</v>
      </c>
      <c r="C608" s="13" t="s">
        <v>64</v>
      </c>
      <c r="D608" s="7">
        <v>2014</v>
      </c>
      <c r="E608" s="13">
        <v>2014</v>
      </c>
      <c r="F608" s="13" t="s">
        <v>100</v>
      </c>
      <c r="G608" s="10">
        <v>0.82709999999999995</v>
      </c>
      <c r="H608" s="10">
        <v>8.6999999999999994E-2</v>
      </c>
      <c r="I608" s="10">
        <v>0.15709999999999999</v>
      </c>
      <c r="J608" s="11">
        <v>6.3217806687671504E-2</v>
      </c>
      <c r="K608" s="11">
        <v>0.10377070840532575</v>
      </c>
      <c r="L608" s="10"/>
      <c r="M608" s="10"/>
      <c r="N608" s="10"/>
    </row>
    <row r="609" spans="1:14">
      <c r="A609" s="48" t="s">
        <v>179</v>
      </c>
      <c r="B609" s="7" t="s">
        <v>75</v>
      </c>
      <c r="C609" s="13" t="s">
        <v>64</v>
      </c>
      <c r="D609" s="7">
        <v>2014</v>
      </c>
      <c r="E609" s="13">
        <v>2014</v>
      </c>
      <c r="F609" s="13" t="s">
        <v>100</v>
      </c>
      <c r="G609" s="10">
        <v>0.95669999999999999</v>
      </c>
      <c r="H609" s="10">
        <v>0.19309999999999999</v>
      </c>
      <c r="I609" s="10">
        <v>0.25409999999999999</v>
      </c>
      <c r="J609" s="11">
        <v>0.30693069306930693</v>
      </c>
      <c r="K609" s="11">
        <v>0.33333333333333331</v>
      </c>
      <c r="L609" s="10"/>
      <c r="M609" s="10"/>
      <c r="N609" s="10"/>
    </row>
    <row r="610" spans="1:14">
      <c r="A610" s="48" t="s">
        <v>180</v>
      </c>
      <c r="B610" s="7" t="s">
        <v>75</v>
      </c>
      <c r="C610" s="13" t="s">
        <v>64</v>
      </c>
      <c r="D610" s="7">
        <v>2014</v>
      </c>
      <c r="E610" s="13">
        <v>2014</v>
      </c>
      <c r="F610" s="13" t="s">
        <v>100</v>
      </c>
      <c r="G610" s="10">
        <v>0.95409999999999995</v>
      </c>
      <c r="H610" s="10">
        <v>0.1119</v>
      </c>
      <c r="I610" s="10">
        <v>0.19</v>
      </c>
      <c r="J610" s="11">
        <v>0.20809523809523808</v>
      </c>
      <c r="K610" s="11">
        <v>0.24380952380952381</v>
      </c>
      <c r="L610" s="10"/>
      <c r="M610" s="10"/>
      <c r="N610" s="10"/>
    </row>
    <row r="611" spans="1:14">
      <c r="A611" s="12" t="s">
        <v>122</v>
      </c>
      <c r="B611" s="7" t="s">
        <v>74</v>
      </c>
      <c r="C611" s="13" t="s">
        <v>64</v>
      </c>
      <c r="D611" s="7">
        <v>2014</v>
      </c>
      <c r="E611" s="13">
        <v>2014</v>
      </c>
      <c r="F611" s="13" t="s">
        <v>100</v>
      </c>
      <c r="G611" s="10">
        <v>0.97729999999999995</v>
      </c>
      <c r="H611" s="10">
        <v>0.14879999999999999</v>
      </c>
      <c r="I611" s="10">
        <v>0.2452</v>
      </c>
      <c r="J611" s="11">
        <v>9.7444175410277112E-2</v>
      </c>
      <c r="K611" s="11">
        <v>0.16287328490718322</v>
      </c>
      <c r="L611" s="10"/>
      <c r="M611" s="10"/>
      <c r="N611" s="10"/>
    </row>
    <row r="612" spans="1:14">
      <c r="A612" s="12" t="s">
        <v>123</v>
      </c>
      <c r="B612" s="7" t="s">
        <v>75</v>
      </c>
      <c r="C612" s="13" t="s">
        <v>64</v>
      </c>
      <c r="D612" s="7">
        <v>2014</v>
      </c>
      <c r="E612" s="13">
        <v>2014</v>
      </c>
      <c r="F612" s="13" t="s">
        <v>100</v>
      </c>
      <c r="G612" s="10">
        <v>0.97540000000000004</v>
      </c>
      <c r="H612" s="10">
        <v>0.1007</v>
      </c>
      <c r="I612" s="10">
        <v>0.17560000000000001</v>
      </c>
      <c r="J612" s="11">
        <v>0.16159250585480095</v>
      </c>
      <c r="K612" s="11">
        <v>0.17798594847775176</v>
      </c>
      <c r="L612" s="10"/>
      <c r="M612" s="10"/>
      <c r="N612" s="10"/>
    </row>
    <row r="613" spans="1:14">
      <c r="A613" s="12" t="s">
        <v>124</v>
      </c>
      <c r="B613" s="7" t="s">
        <v>75</v>
      </c>
      <c r="C613" s="13" t="s">
        <v>64</v>
      </c>
      <c r="D613" s="7">
        <v>2014</v>
      </c>
      <c r="E613" s="13">
        <v>2014</v>
      </c>
      <c r="F613" s="13" t="s">
        <v>100</v>
      </c>
      <c r="G613" s="10">
        <v>0.86619999999999997</v>
      </c>
      <c r="H613" s="10">
        <v>9.9299999999999999E-2</v>
      </c>
      <c r="I613" s="10">
        <v>0.1512</v>
      </c>
      <c r="J613" s="11">
        <v>0.20232690124858116</v>
      </c>
      <c r="K613" s="11">
        <v>0.22020431328036322</v>
      </c>
      <c r="L613" s="10"/>
      <c r="M613" s="10"/>
      <c r="N613" s="10"/>
    </row>
    <row r="614" spans="1:14">
      <c r="A614" s="12" t="s">
        <v>125</v>
      </c>
      <c r="B614" s="7" t="s">
        <v>75</v>
      </c>
      <c r="C614" s="13" t="s">
        <v>64</v>
      </c>
      <c r="D614" s="7">
        <v>2014</v>
      </c>
      <c r="E614" s="13">
        <v>2014</v>
      </c>
      <c r="F614" s="13" t="s">
        <v>100</v>
      </c>
      <c r="G614" s="10">
        <v>0.82599999999999996</v>
      </c>
      <c r="H614" s="10">
        <v>0.1308</v>
      </c>
      <c r="I614" s="10">
        <v>0.2034</v>
      </c>
      <c r="J614" s="11">
        <v>0.23565998617829992</v>
      </c>
      <c r="K614" s="11">
        <v>0.26307302464869847</v>
      </c>
      <c r="L614" s="10"/>
      <c r="M614" s="10"/>
      <c r="N614" s="10"/>
    </row>
    <row r="615" spans="1:14">
      <c r="A615" s="12" t="s">
        <v>126</v>
      </c>
      <c r="B615" s="7" t="s">
        <v>75</v>
      </c>
      <c r="C615" s="13" t="s">
        <v>64</v>
      </c>
      <c r="D615" s="7">
        <v>2014</v>
      </c>
      <c r="E615" s="13">
        <v>2014</v>
      </c>
      <c r="F615" s="13" t="s">
        <v>100</v>
      </c>
      <c r="G615" s="10">
        <v>0.95960000000000001</v>
      </c>
      <c r="H615" s="10">
        <v>0.10100000000000001</v>
      </c>
      <c r="I615" s="10">
        <v>0.18859999999999999</v>
      </c>
      <c r="J615" s="11">
        <v>0.23905723905723905</v>
      </c>
      <c r="K615" s="11">
        <v>0.24915824915824916</v>
      </c>
      <c r="L615" s="10"/>
      <c r="M615" s="10"/>
      <c r="N615" s="10"/>
    </row>
    <row r="616" spans="1:14">
      <c r="A616" s="12" t="s">
        <v>127</v>
      </c>
      <c r="B616" s="7" t="s">
        <v>75</v>
      </c>
      <c r="C616" s="13" t="s">
        <v>64</v>
      </c>
      <c r="D616" s="7">
        <v>2014</v>
      </c>
      <c r="E616" s="13">
        <v>2014</v>
      </c>
      <c r="F616" s="13" t="s">
        <v>100</v>
      </c>
      <c r="G616" s="10">
        <v>0.92049999999999998</v>
      </c>
      <c r="H616" s="10">
        <v>0.1772</v>
      </c>
      <c r="I616" s="10">
        <v>0.26479999999999998</v>
      </c>
      <c r="J616" s="11">
        <v>0.20176721867868219</v>
      </c>
      <c r="K616" s="11">
        <v>0.23518052548422963</v>
      </c>
      <c r="L616" s="10"/>
      <c r="M616" s="10"/>
      <c r="N616" s="10"/>
    </row>
    <row r="617" spans="1:14">
      <c r="A617" s="12" t="s">
        <v>128</v>
      </c>
      <c r="B617" s="7" t="s">
        <v>75</v>
      </c>
      <c r="C617" s="13" t="s">
        <v>64</v>
      </c>
      <c r="D617" s="7">
        <v>2014</v>
      </c>
      <c r="E617" s="13">
        <v>2014</v>
      </c>
      <c r="F617" s="13" t="s">
        <v>100</v>
      </c>
      <c r="G617" s="10">
        <v>0.80549999999999999</v>
      </c>
      <c r="H617" s="10">
        <v>0.18360000000000001</v>
      </c>
      <c r="I617" s="10">
        <v>0.26600000000000001</v>
      </c>
      <c r="J617" s="11">
        <v>0.32735961768219835</v>
      </c>
      <c r="K617" s="11">
        <v>0.36758263639984068</v>
      </c>
      <c r="L617" s="10"/>
      <c r="M617" s="10"/>
      <c r="N617" s="10"/>
    </row>
    <row r="618" spans="1:14">
      <c r="A618" s="12" t="s">
        <v>129</v>
      </c>
      <c r="B618" s="7" t="s">
        <v>75</v>
      </c>
      <c r="C618" s="13" t="s">
        <v>64</v>
      </c>
      <c r="D618" s="7">
        <v>2014</v>
      </c>
      <c r="E618" s="13">
        <v>2014</v>
      </c>
      <c r="F618" s="13" t="s">
        <v>100</v>
      </c>
      <c r="G618" s="10">
        <v>0.8901</v>
      </c>
      <c r="H618" s="10">
        <v>6.5699999999999995E-2</v>
      </c>
      <c r="I618" s="10">
        <v>0.1366</v>
      </c>
      <c r="J618" s="11">
        <v>0.30825420014609206</v>
      </c>
      <c r="K618" s="11">
        <v>0.34404674945215485</v>
      </c>
      <c r="L618" s="10"/>
      <c r="M618" s="10"/>
      <c r="N618" s="10"/>
    </row>
    <row r="619" spans="1:14">
      <c r="A619" s="12" t="s">
        <v>130</v>
      </c>
      <c r="B619" s="7" t="s">
        <v>75</v>
      </c>
      <c r="C619" s="13" t="s">
        <v>64</v>
      </c>
      <c r="D619" s="7">
        <v>2014</v>
      </c>
      <c r="E619" s="13">
        <v>2014</v>
      </c>
      <c r="F619" s="13" t="s">
        <v>100</v>
      </c>
      <c r="G619" s="10">
        <v>0.84919999999999995</v>
      </c>
      <c r="H619" s="10">
        <v>0.1202</v>
      </c>
      <c r="I619" s="10">
        <v>0.20169999999999999</v>
      </c>
      <c r="J619" s="11">
        <v>0.20171673819742489</v>
      </c>
      <c r="K619" s="11">
        <v>0.22317596566523606</v>
      </c>
      <c r="L619" s="10"/>
      <c r="M619" s="10"/>
      <c r="N619" s="10"/>
    </row>
    <row r="620" spans="1:14">
      <c r="A620" s="12" t="s">
        <v>131</v>
      </c>
      <c r="B620" s="7" t="s">
        <v>76</v>
      </c>
      <c r="C620" s="13" t="s">
        <v>64</v>
      </c>
      <c r="D620" s="7">
        <v>2014</v>
      </c>
      <c r="E620" s="13">
        <v>2014</v>
      </c>
      <c r="F620" s="13" t="s">
        <v>100</v>
      </c>
      <c r="G620" s="10">
        <v>0.9345</v>
      </c>
      <c r="H620" s="10">
        <v>9.0499999999999997E-2</v>
      </c>
      <c r="I620" s="10">
        <v>0.15679999999999999</v>
      </c>
      <c r="J620" s="11">
        <v>5.7937337825800708E-3</v>
      </c>
      <c r="K620" s="11">
        <v>7.5287556639944235E-3</v>
      </c>
      <c r="L620" s="10"/>
      <c r="M620" s="10"/>
      <c r="N620" s="10"/>
    </row>
    <row r="621" spans="1:14">
      <c r="A621" s="12" t="s">
        <v>132</v>
      </c>
      <c r="B621" s="7" t="s">
        <v>75</v>
      </c>
      <c r="C621" s="13" t="s">
        <v>64</v>
      </c>
      <c r="D621" s="7">
        <v>2014</v>
      </c>
      <c r="E621" s="13">
        <v>2014</v>
      </c>
      <c r="F621" s="13" t="s">
        <v>100</v>
      </c>
      <c r="G621" s="10">
        <v>0.92479999999999996</v>
      </c>
      <c r="H621" s="10">
        <v>0.12520000000000001</v>
      </c>
      <c r="I621" s="10">
        <v>0.21790000000000001</v>
      </c>
      <c r="J621" s="11">
        <v>0.23935946059839866</v>
      </c>
      <c r="K621" s="11">
        <v>0.28739991571849977</v>
      </c>
      <c r="L621" s="10"/>
      <c r="M621" s="10"/>
      <c r="N621" s="10"/>
    </row>
    <row r="622" spans="1:14">
      <c r="A622" s="12" t="s">
        <v>133</v>
      </c>
      <c r="B622" s="7" t="s">
        <v>75</v>
      </c>
      <c r="C622" s="13" t="s">
        <v>64</v>
      </c>
      <c r="D622" s="7">
        <v>2014</v>
      </c>
      <c r="E622" s="13">
        <v>2014</v>
      </c>
      <c r="F622" s="13" t="s">
        <v>100</v>
      </c>
      <c r="G622" s="10">
        <v>0.92589999999999995</v>
      </c>
      <c r="H622" s="10">
        <v>0.13919999999999999</v>
      </c>
      <c r="I622" s="10">
        <v>0.20749999999999999</v>
      </c>
      <c r="J622" s="11">
        <v>0.21069587628865979</v>
      </c>
      <c r="K622" s="11">
        <v>0.24355670103092783</v>
      </c>
      <c r="L622" s="10"/>
      <c r="M622" s="10"/>
      <c r="N622" s="10"/>
    </row>
    <row r="623" spans="1:14">
      <c r="A623" s="12" t="s">
        <v>134</v>
      </c>
      <c r="B623" s="7" t="s">
        <v>75</v>
      </c>
      <c r="C623" s="13" t="s">
        <v>64</v>
      </c>
      <c r="D623" s="7">
        <v>2014</v>
      </c>
      <c r="E623" s="13">
        <v>2014</v>
      </c>
      <c r="F623" s="13" t="s">
        <v>100</v>
      </c>
      <c r="G623" s="10">
        <v>0.97670000000000001</v>
      </c>
      <c r="H623" s="10">
        <v>0.1429</v>
      </c>
      <c r="I623" s="10">
        <v>0.2046</v>
      </c>
      <c r="J623" s="11">
        <v>0.1891891891891892</v>
      </c>
      <c r="K623" s="11">
        <v>0.23166023166023167</v>
      </c>
      <c r="L623" s="10"/>
      <c r="M623" s="10"/>
      <c r="N623" s="10"/>
    </row>
    <row r="624" spans="1:14">
      <c r="A624" s="12" t="s">
        <v>135</v>
      </c>
      <c r="B624" s="7" t="s">
        <v>75</v>
      </c>
      <c r="C624" s="13" t="s">
        <v>64</v>
      </c>
      <c r="D624" s="7">
        <v>2014</v>
      </c>
      <c r="E624" s="13">
        <v>2014</v>
      </c>
      <c r="F624" s="13" t="s">
        <v>100</v>
      </c>
      <c r="G624" s="10">
        <v>0.96460000000000001</v>
      </c>
      <c r="H624" s="10">
        <v>0.13669999999999999</v>
      </c>
      <c r="I624" s="10">
        <v>0.23230000000000001</v>
      </c>
      <c r="J624" s="11">
        <v>0.21806298276886513</v>
      </c>
      <c r="K624" s="11">
        <v>0.27629233511586454</v>
      </c>
      <c r="L624" s="10"/>
      <c r="M624" s="10"/>
      <c r="N624" s="10"/>
    </row>
    <row r="625" spans="1:14">
      <c r="A625" s="12" t="s">
        <v>136</v>
      </c>
      <c r="B625" s="7" t="s">
        <v>75</v>
      </c>
      <c r="C625" s="13" t="s">
        <v>64</v>
      </c>
      <c r="D625" s="7">
        <v>2014</v>
      </c>
      <c r="E625" s="13">
        <v>2014</v>
      </c>
      <c r="F625" s="13" t="s">
        <v>100</v>
      </c>
      <c r="G625" s="10">
        <v>0.95020000000000004</v>
      </c>
      <c r="H625" s="10">
        <v>0.14249999999999999</v>
      </c>
      <c r="I625" s="10">
        <v>0.219</v>
      </c>
      <c r="J625" s="11">
        <v>0.30082233696691529</v>
      </c>
      <c r="K625" s="11">
        <v>0.34213042646777586</v>
      </c>
      <c r="L625" s="10"/>
      <c r="M625" s="10"/>
      <c r="N625" s="10"/>
    </row>
    <row r="626" spans="1:14">
      <c r="A626" s="12" t="s">
        <v>137</v>
      </c>
      <c r="B626" s="7" t="s">
        <v>75</v>
      </c>
      <c r="C626" s="13" t="s">
        <v>64</v>
      </c>
      <c r="D626" s="7">
        <v>2014</v>
      </c>
      <c r="E626" s="13">
        <v>2014</v>
      </c>
      <c r="F626" s="13" t="s">
        <v>100</v>
      </c>
      <c r="G626" s="10">
        <v>0.84440000000000004</v>
      </c>
      <c r="H626" s="10">
        <v>0.1275</v>
      </c>
      <c r="I626" s="10">
        <v>0.1678</v>
      </c>
      <c r="J626" s="11">
        <v>0.22818791946308725</v>
      </c>
      <c r="K626" s="11">
        <v>0.24161073825503357</v>
      </c>
      <c r="L626" s="10"/>
      <c r="M626" s="10"/>
      <c r="N626" s="10"/>
    </row>
    <row r="627" spans="1:14">
      <c r="A627" s="12" t="s">
        <v>138</v>
      </c>
      <c r="B627" s="7" t="s">
        <v>75</v>
      </c>
      <c r="C627" s="13" t="s">
        <v>64</v>
      </c>
      <c r="D627" s="7">
        <v>2014</v>
      </c>
      <c r="E627" s="13">
        <v>2014</v>
      </c>
      <c r="F627" s="13" t="s">
        <v>100</v>
      </c>
      <c r="G627" s="10">
        <v>0.89290000000000003</v>
      </c>
      <c r="H627" s="10">
        <v>5.8799999999999998E-2</v>
      </c>
      <c r="I627" s="10">
        <v>0.15690000000000001</v>
      </c>
      <c r="J627" s="11">
        <v>0.15686274509803921</v>
      </c>
      <c r="K627" s="11">
        <v>0.17647058823529413</v>
      </c>
      <c r="L627" s="10"/>
      <c r="M627" s="10"/>
      <c r="N627" s="10"/>
    </row>
    <row r="628" spans="1:14">
      <c r="A628" s="12" t="s">
        <v>139</v>
      </c>
      <c r="B628" s="7" t="s">
        <v>75</v>
      </c>
      <c r="C628" s="13" t="s">
        <v>64</v>
      </c>
      <c r="D628" s="7">
        <v>2014</v>
      </c>
      <c r="E628" s="13">
        <v>2014</v>
      </c>
      <c r="F628" s="13" t="s">
        <v>100</v>
      </c>
      <c r="G628" s="10">
        <v>0.95840000000000003</v>
      </c>
      <c r="H628" s="10">
        <v>0.2079</v>
      </c>
      <c r="I628" s="10">
        <v>0.29920000000000002</v>
      </c>
      <c r="J628" s="11">
        <v>0.2129767211490837</v>
      </c>
      <c r="K628" s="11">
        <v>0.2532606901106158</v>
      </c>
      <c r="L628" s="10"/>
      <c r="M628" s="10"/>
      <c r="N628" s="10"/>
    </row>
    <row r="629" spans="1:14">
      <c r="A629" s="12" t="s">
        <v>140</v>
      </c>
      <c r="B629" s="7" t="s">
        <v>75</v>
      </c>
      <c r="C629" s="13" t="s">
        <v>64</v>
      </c>
      <c r="D629" s="7">
        <v>2014</v>
      </c>
      <c r="E629" s="13">
        <v>2014</v>
      </c>
      <c r="F629" s="13" t="s">
        <v>100</v>
      </c>
      <c r="G629" s="10">
        <v>0.9637</v>
      </c>
      <c r="H629" s="10">
        <v>9.3200000000000005E-2</v>
      </c>
      <c r="I629" s="10">
        <v>0.1658</v>
      </c>
      <c r="J629" s="11">
        <v>0.22473012757605496</v>
      </c>
      <c r="K629" s="11">
        <v>0.25809617271835134</v>
      </c>
      <c r="L629" s="10"/>
      <c r="M629" s="10"/>
      <c r="N629" s="10"/>
    </row>
    <row r="630" spans="1:14">
      <c r="A630" s="12" t="s">
        <v>141</v>
      </c>
      <c r="B630" s="7" t="s">
        <v>75</v>
      </c>
      <c r="C630" s="13" t="s">
        <v>64</v>
      </c>
      <c r="D630" s="7">
        <v>2014</v>
      </c>
      <c r="E630" s="13">
        <v>2014</v>
      </c>
      <c r="F630" s="13" t="s">
        <v>100</v>
      </c>
      <c r="G630" s="10">
        <v>0.79410000000000003</v>
      </c>
      <c r="H630" s="10">
        <v>0.1081</v>
      </c>
      <c r="I630" s="10">
        <v>0.18890000000000001</v>
      </c>
      <c r="J630" s="11">
        <v>0.22297872340425531</v>
      </c>
      <c r="K630" s="11">
        <v>0.25531914893617019</v>
      </c>
      <c r="L630" s="10"/>
      <c r="M630" s="10"/>
      <c r="N630" s="10"/>
    </row>
    <row r="631" spans="1:14">
      <c r="A631" s="12" t="s">
        <v>142</v>
      </c>
      <c r="B631" s="7" t="s">
        <v>74</v>
      </c>
      <c r="C631" s="13" t="s">
        <v>64</v>
      </c>
      <c r="D631" s="7">
        <v>2014</v>
      </c>
      <c r="E631" s="13">
        <v>2014</v>
      </c>
      <c r="F631" s="13" t="s">
        <v>100</v>
      </c>
      <c r="G631" s="10">
        <v>0.99529999999999996</v>
      </c>
      <c r="H631" s="10">
        <v>0.11070000000000001</v>
      </c>
      <c r="I631" s="10">
        <v>0.18959999999999999</v>
      </c>
      <c r="J631" s="11">
        <v>7.1850430726404096E-2</v>
      </c>
      <c r="K631" s="11">
        <v>0.11951247037580409</v>
      </c>
      <c r="L631" s="10"/>
      <c r="M631" s="10"/>
      <c r="N631" s="10"/>
    </row>
    <row r="632" spans="1:14">
      <c r="A632" s="12" t="s">
        <v>143</v>
      </c>
      <c r="B632" s="7" t="s">
        <v>74</v>
      </c>
      <c r="C632" s="13" t="s">
        <v>64</v>
      </c>
      <c r="D632" s="7">
        <v>2014</v>
      </c>
      <c r="E632" s="13">
        <v>2014</v>
      </c>
      <c r="F632" s="13" t="s">
        <v>100</v>
      </c>
      <c r="G632" s="10">
        <v>0.97119999999999995</v>
      </c>
      <c r="H632" s="10">
        <v>9.7500000000000003E-2</v>
      </c>
      <c r="I632" s="10">
        <v>0.1653</v>
      </c>
      <c r="J632" s="11">
        <v>6.9878085043116267E-2</v>
      </c>
      <c r="K632" s="11">
        <v>0.11091287540886113</v>
      </c>
      <c r="L632" s="10"/>
      <c r="M632" s="10"/>
      <c r="N632" s="10"/>
    </row>
    <row r="633" spans="1:14">
      <c r="A633" s="12" t="s">
        <v>144</v>
      </c>
      <c r="B633" s="7" t="s">
        <v>75</v>
      </c>
      <c r="C633" s="13" t="s">
        <v>64</v>
      </c>
      <c r="D633" s="7">
        <v>2014</v>
      </c>
      <c r="E633" s="13">
        <v>2014</v>
      </c>
      <c r="F633" s="13" t="s">
        <v>100</v>
      </c>
      <c r="G633" s="10">
        <v>0.87419999999999998</v>
      </c>
      <c r="H633" s="10">
        <v>9.1600000000000001E-2</v>
      </c>
      <c r="I633" s="10">
        <v>0.14660000000000001</v>
      </c>
      <c r="J633" s="11">
        <v>0.24083769633507854</v>
      </c>
      <c r="K633" s="11">
        <v>0.2513089005235602</v>
      </c>
      <c r="L633" s="10"/>
      <c r="M633" s="10"/>
      <c r="N633" s="10"/>
    </row>
    <row r="634" spans="1:14">
      <c r="A634" s="12" t="s">
        <v>145</v>
      </c>
      <c r="B634" s="7" t="s">
        <v>75</v>
      </c>
      <c r="C634" s="13" t="s">
        <v>64</v>
      </c>
      <c r="D634" s="7">
        <v>2014</v>
      </c>
      <c r="E634" s="13">
        <v>2014</v>
      </c>
      <c r="F634" s="13" t="s">
        <v>100</v>
      </c>
      <c r="G634" s="10">
        <v>0.87390000000000001</v>
      </c>
      <c r="H634" s="10">
        <v>0.1555</v>
      </c>
      <c r="I634" s="10">
        <v>0.2303</v>
      </c>
      <c r="J634" s="11">
        <v>0.22358223314982095</v>
      </c>
      <c r="K634" s="11">
        <v>0.25022716339729539</v>
      </c>
      <c r="L634" s="10"/>
      <c r="M634" s="10"/>
      <c r="N634" s="10"/>
    </row>
    <row r="635" spans="1:14">
      <c r="A635" s="12" t="s">
        <v>146</v>
      </c>
      <c r="B635" s="7" t="s">
        <v>74</v>
      </c>
      <c r="C635" s="13" t="s">
        <v>64</v>
      </c>
      <c r="D635" s="7">
        <v>2014</v>
      </c>
      <c r="E635" s="13">
        <v>2014</v>
      </c>
      <c r="F635" s="13" t="s">
        <v>100</v>
      </c>
      <c r="G635" s="10">
        <v>0.98160000000000003</v>
      </c>
      <c r="H635" s="10">
        <v>0.1045</v>
      </c>
      <c r="I635" s="10">
        <v>0.17530000000000001</v>
      </c>
      <c r="J635" s="11">
        <v>6.2818781878187818E-2</v>
      </c>
      <c r="K635" s="11">
        <v>0.10133513351335134</v>
      </c>
      <c r="L635" s="10"/>
      <c r="M635" s="10"/>
      <c r="N635" s="10"/>
    </row>
    <row r="636" spans="1:14">
      <c r="A636" s="12" t="s">
        <v>147</v>
      </c>
      <c r="B636" s="7" t="s">
        <v>75</v>
      </c>
      <c r="C636" s="13" t="s">
        <v>64</v>
      </c>
      <c r="D636" s="7">
        <v>2014</v>
      </c>
      <c r="E636" s="13">
        <v>2014</v>
      </c>
      <c r="F636" s="13" t="s">
        <v>100</v>
      </c>
      <c r="G636" s="10">
        <v>0.96440000000000003</v>
      </c>
      <c r="H636" s="10">
        <v>0.12470000000000001</v>
      </c>
      <c r="I636" s="10">
        <v>0.187</v>
      </c>
      <c r="J636" s="11">
        <v>0.3183023872679045</v>
      </c>
      <c r="K636" s="11">
        <v>0.35809018567639256</v>
      </c>
      <c r="L636" s="10"/>
      <c r="M636" s="10"/>
      <c r="N636" s="10"/>
    </row>
    <row r="637" spans="1:14">
      <c r="A637" s="12" t="s">
        <v>148</v>
      </c>
      <c r="B637" s="7" t="s">
        <v>75</v>
      </c>
      <c r="C637" s="13" t="s">
        <v>64</v>
      </c>
      <c r="D637" s="7">
        <v>2014</v>
      </c>
      <c r="E637" s="13">
        <v>2014</v>
      </c>
      <c r="F637" s="13" t="s">
        <v>100</v>
      </c>
      <c r="G637" s="10">
        <v>0.94789999999999996</v>
      </c>
      <c r="H637" s="10">
        <v>0.1938</v>
      </c>
      <c r="I637" s="10">
        <v>0.26590000000000003</v>
      </c>
      <c r="J637" s="11">
        <v>0.28423196740953749</v>
      </c>
      <c r="K637" s="11">
        <v>0.31032830098250658</v>
      </c>
      <c r="L637" s="10"/>
      <c r="M637" s="10"/>
      <c r="N637" s="10"/>
    </row>
    <row r="638" spans="1:14">
      <c r="A638" s="12" t="s">
        <v>149</v>
      </c>
      <c r="B638" s="7" t="s">
        <v>74</v>
      </c>
      <c r="C638" s="13" t="s">
        <v>64</v>
      </c>
      <c r="D638" s="7">
        <v>2014</v>
      </c>
      <c r="E638" s="13">
        <v>2014</v>
      </c>
      <c r="F638" s="13" t="s">
        <v>100</v>
      </c>
      <c r="G638" s="10">
        <v>0.97440000000000004</v>
      </c>
      <c r="H638" s="10">
        <v>0.14000000000000001</v>
      </c>
      <c r="I638" s="10">
        <v>0.22389999999999999</v>
      </c>
      <c r="J638" s="11">
        <v>7.166176950701926E-2</v>
      </c>
      <c r="K638" s="11">
        <v>0.11603936383564199</v>
      </c>
      <c r="L638" s="10"/>
      <c r="M638" s="10"/>
      <c r="N638" s="10"/>
    </row>
    <row r="639" spans="1:14">
      <c r="A639" s="12" t="s">
        <v>150</v>
      </c>
      <c r="B639" s="7" t="s">
        <v>74</v>
      </c>
      <c r="C639" s="13" t="s">
        <v>64</v>
      </c>
      <c r="D639" s="7">
        <v>2014</v>
      </c>
      <c r="E639" s="13">
        <v>2014</v>
      </c>
      <c r="F639" s="13" t="s">
        <v>100</v>
      </c>
      <c r="G639" s="10">
        <v>0.83409999999999995</v>
      </c>
      <c r="H639" s="10">
        <v>0.13780000000000001</v>
      </c>
      <c r="I639" s="10">
        <v>0.2208</v>
      </c>
      <c r="J639" s="11">
        <v>9.843081312410841E-2</v>
      </c>
      <c r="K639" s="11">
        <v>0.13754160722776984</v>
      </c>
      <c r="L639" s="10"/>
      <c r="M639" s="10"/>
      <c r="N639" s="10"/>
    </row>
    <row r="640" spans="1:14">
      <c r="A640" s="12" t="s">
        <v>151</v>
      </c>
      <c r="B640" s="7" t="s">
        <v>75</v>
      </c>
      <c r="C640" s="13" t="s">
        <v>64</v>
      </c>
      <c r="D640" s="7">
        <v>2014</v>
      </c>
      <c r="E640" s="13">
        <v>2014</v>
      </c>
      <c r="F640" s="13" t="s">
        <v>100</v>
      </c>
      <c r="G640" s="10">
        <v>0.88949999999999996</v>
      </c>
      <c r="H640" s="10">
        <v>0.1341</v>
      </c>
      <c r="I640" s="10">
        <v>0.2011</v>
      </c>
      <c r="J640" s="11">
        <v>0.25554060116644234</v>
      </c>
      <c r="K640" s="11">
        <v>0.2873037236428892</v>
      </c>
      <c r="L640" s="10"/>
      <c r="M640" s="10"/>
      <c r="N640" s="10"/>
    </row>
    <row r="641" spans="1:14">
      <c r="A641" s="12" t="s">
        <v>152</v>
      </c>
      <c r="B641" s="7" t="s">
        <v>74</v>
      </c>
      <c r="C641" s="13" t="s">
        <v>64</v>
      </c>
      <c r="D641" s="7">
        <v>2014</v>
      </c>
      <c r="E641" s="13">
        <v>2014</v>
      </c>
      <c r="F641" s="13" t="s">
        <v>100</v>
      </c>
      <c r="G641" s="10">
        <v>0.90410000000000001</v>
      </c>
      <c r="H641" s="10">
        <v>7.2700000000000001E-2</v>
      </c>
      <c r="I641" s="10">
        <v>0.1575</v>
      </c>
      <c r="J641" s="11">
        <v>4.8953529620432777E-2</v>
      </c>
      <c r="K641" s="11">
        <v>9.4004966300106421E-2</v>
      </c>
      <c r="L641" s="10"/>
      <c r="M641" s="10"/>
      <c r="N641" s="10"/>
    </row>
    <row r="642" spans="1:14">
      <c r="A642" s="12" t="s">
        <v>153</v>
      </c>
      <c r="B642" s="7" t="s">
        <v>74</v>
      </c>
      <c r="C642" s="13" t="s">
        <v>64</v>
      </c>
      <c r="D642" s="7">
        <v>2014</v>
      </c>
      <c r="E642" s="13">
        <v>2014</v>
      </c>
      <c r="F642" s="13" t="s">
        <v>100</v>
      </c>
      <c r="G642" s="10">
        <v>0.91069999999999995</v>
      </c>
      <c r="H642" s="10">
        <v>0.11269999999999999</v>
      </c>
      <c r="I642" s="10">
        <v>0.1988</v>
      </c>
      <c r="J642" s="11">
        <v>7.5379939209726438E-2</v>
      </c>
      <c r="K642" s="11">
        <v>0.11691995947315097</v>
      </c>
      <c r="L642" s="10"/>
      <c r="M642" s="10"/>
      <c r="N642" s="10"/>
    </row>
    <row r="643" spans="1:14">
      <c r="A643" s="12" t="s">
        <v>154</v>
      </c>
      <c r="B643" s="7" t="s">
        <v>74</v>
      </c>
      <c r="C643" s="13" t="s">
        <v>64</v>
      </c>
      <c r="D643" s="7">
        <v>2014</v>
      </c>
      <c r="E643" s="13">
        <v>2014</v>
      </c>
      <c r="F643" s="13" t="s">
        <v>100</v>
      </c>
      <c r="G643" s="10">
        <v>0.91339999999999999</v>
      </c>
      <c r="H643" s="10">
        <v>8.6499999999999994E-2</v>
      </c>
      <c r="I643" s="10">
        <v>0.1615</v>
      </c>
      <c r="J643" s="11">
        <v>5.821117484597408E-2</v>
      </c>
      <c r="K643" s="11">
        <v>0.11684724877841512</v>
      </c>
      <c r="L643" s="10"/>
      <c r="M643" s="10"/>
      <c r="N643" s="10"/>
    </row>
    <row r="644" spans="1:14">
      <c r="A644" s="12" t="s">
        <v>155</v>
      </c>
      <c r="B644" s="7" t="s">
        <v>74</v>
      </c>
      <c r="C644" s="13" t="s">
        <v>64</v>
      </c>
      <c r="D644" s="7">
        <v>2014</v>
      </c>
      <c r="E644" s="13">
        <v>2014</v>
      </c>
      <c r="F644" s="13" t="s">
        <v>100</v>
      </c>
      <c r="G644" s="10">
        <v>0.9647</v>
      </c>
      <c r="H644" s="10">
        <v>3.7400000000000003E-2</v>
      </c>
      <c r="I644" s="10">
        <v>0.11559999999999999</v>
      </c>
      <c r="J644" s="11">
        <v>1.6199685924456565E-2</v>
      </c>
      <c r="K644" s="11">
        <v>6.240185139267708E-2</v>
      </c>
      <c r="L644" s="10"/>
      <c r="M644" s="10"/>
      <c r="N644" s="10"/>
    </row>
    <row r="645" spans="1:14">
      <c r="A645" s="12" t="s">
        <v>156</v>
      </c>
      <c r="B645" s="7" t="s">
        <v>74</v>
      </c>
      <c r="C645" s="13" t="s">
        <v>64</v>
      </c>
      <c r="D645" s="7">
        <v>2014</v>
      </c>
      <c r="E645" s="13">
        <v>2014</v>
      </c>
      <c r="F645" s="13" t="s">
        <v>100</v>
      </c>
      <c r="G645" s="10">
        <v>0.97289999999999999</v>
      </c>
      <c r="H645" s="10">
        <v>4.4400000000000002E-2</v>
      </c>
      <c r="I645" s="10">
        <v>0.11700000000000001</v>
      </c>
      <c r="J645" s="11">
        <v>1.8317503392130258E-2</v>
      </c>
      <c r="K645" s="11">
        <v>7.4287652645861596E-2</v>
      </c>
      <c r="L645" s="10"/>
      <c r="M645" s="10"/>
      <c r="N645" s="10"/>
    </row>
    <row r="646" spans="1:14">
      <c r="A646" s="12" t="s">
        <v>157</v>
      </c>
      <c r="B646" s="7" t="s">
        <v>75</v>
      </c>
      <c r="C646" s="13" t="s">
        <v>64</v>
      </c>
      <c r="D646" s="7">
        <v>2014</v>
      </c>
      <c r="E646" s="13">
        <v>2014</v>
      </c>
      <c r="F646" s="13" t="s">
        <v>100</v>
      </c>
      <c r="G646" s="10">
        <v>0.95820000000000005</v>
      </c>
      <c r="H646" s="10">
        <v>0.1356</v>
      </c>
      <c r="I646" s="10">
        <v>0.21410000000000001</v>
      </c>
      <c r="J646" s="11">
        <v>0.22023968042609854</v>
      </c>
      <c r="K646" s="11">
        <v>0.24474034620505991</v>
      </c>
      <c r="L646" s="10"/>
      <c r="M646" s="10"/>
      <c r="N646" s="10"/>
    </row>
    <row r="647" spans="1:14">
      <c r="A647" s="12" t="s">
        <v>158</v>
      </c>
      <c r="B647" s="7" t="s">
        <v>75</v>
      </c>
      <c r="C647" s="13" t="s">
        <v>64</v>
      </c>
      <c r="D647" s="7">
        <v>2014</v>
      </c>
      <c r="E647" s="13">
        <v>2014</v>
      </c>
      <c r="F647" s="13" t="s">
        <v>100</v>
      </c>
      <c r="G647" s="10">
        <v>1</v>
      </c>
      <c r="H647" s="10">
        <v>5.2600000000000001E-2</v>
      </c>
      <c r="I647" s="10">
        <v>0.1842</v>
      </c>
      <c r="J647" s="11">
        <v>0.13157894736842105</v>
      </c>
      <c r="K647" s="11">
        <v>0.15789473684210525</v>
      </c>
      <c r="L647" s="10"/>
      <c r="M647" s="10"/>
      <c r="N647" s="10"/>
    </row>
    <row r="648" spans="1:14">
      <c r="A648" s="12" t="s">
        <v>159</v>
      </c>
      <c r="B648" s="7" t="s">
        <v>75</v>
      </c>
      <c r="C648" s="13" t="s">
        <v>64</v>
      </c>
      <c r="D648" s="7">
        <v>2014</v>
      </c>
      <c r="E648" s="13">
        <v>2014</v>
      </c>
      <c r="F648" s="13" t="s">
        <v>100</v>
      </c>
      <c r="G648" s="10">
        <v>0.89580000000000004</v>
      </c>
      <c r="H648" s="10">
        <v>0.14299999999999999</v>
      </c>
      <c r="I648" s="10">
        <v>0.21560000000000001</v>
      </c>
      <c r="J648" s="11">
        <v>0.26680896478121663</v>
      </c>
      <c r="K648" s="11">
        <v>0.29562433297758806</v>
      </c>
      <c r="L648" s="10"/>
      <c r="M648" s="10"/>
      <c r="N648" s="10"/>
    </row>
    <row r="649" spans="1:14">
      <c r="A649" s="12" t="s">
        <v>160</v>
      </c>
      <c r="B649" s="7" t="s">
        <v>74</v>
      </c>
      <c r="C649" s="13" t="s">
        <v>64</v>
      </c>
      <c r="D649" s="7">
        <v>2014</v>
      </c>
      <c r="E649" s="13">
        <v>2014</v>
      </c>
      <c r="F649" s="13" t="s">
        <v>100</v>
      </c>
      <c r="G649" s="10">
        <v>0.97399999999999998</v>
      </c>
      <c r="H649" s="10">
        <v>2.3599999999999999E-2</v>
      </c>
      <c r="I649" s="10">
        <v>0.10879999999999999</v>
      </c>
      <c r="J649" s="11">
        <v>7.215007215007215E-3</v>
      </c>
      <c r="K649" s="11">
        <v>6.3131313131313135E-2</v>
      </c>
      <c r="L649" s="10"/>
      <c r="M649" s="10"/>
      <c r="N649" s="10"/>
    </row>
    <row r="650" spans="1:14">
      <c r="A650" s="12" t="s">
        <v>161</v>
      </c>
      <c r="B650" s="7" t="s">
        <v>74</v>
      </c>
      <c r="C650" s="13" t="s">
        <v>64</v>
      </c>
      <c r="D650" s="7">
        <v>2014</v>
      </c>
      <c r="E650" s="13">
        <v>2014</v>
      </c>
      <c r="F650" s="13" t="s">
        <v>100</v>
      </c>
      <c r="G650" s="10">
        <v>0.73370000000000002</v>
      </c>
      <c r="H650" s="10">
        <v>9.9400000000000002E-2</v>
      </c>
      <c r="I650" s="10">
        <v>0.18110000000000001</v>
      </c>
      <c r="J650" s="11">
        <v>6.0699588477366256E-2</v>
      </c>
      <c r="K650" s="11">
        <v>0.10946502057613169</v>
      </c>
      <c r="L650" s="10"/>
      <c r="M650" s="10"/>
      <c r="N650" s="10"/>
    </row>
    <row r="651" spans="1:14">
      <c r="A651" s="12" t="s">
        <v>162</v>
      </c>
      <c r="B651" s="7" t="s">
        <v>75</v>
      </c>
      <c r="C651" s="13" t="s">
        <v>64</v>
      </c>
      <c r="D651" s="7">
        <v>2014</v>
      </c>
      <c r="E651" s="13">
        <v>2014</v>
      </c>
      <c r="F651" s="13" t="s">
        <v>100</v>
      </c>
      <c r="G651" s="10">
        <v>0.84560000000000002</v>
      </c>
      <c r="H651" s="10">
        <v>0.1764</v>
      </c>
      <c r="I651" s="10">
        <v>0.26329999999999998</v>
      </c>
      <c r="J651" s="11">
        <v>0.28166745618190431</v>
      </c>
      <c r="K651" s="11">
        <v>0.32780672666982474</v>
      </c>
      <c r="L651" s="10"/>
      <c r="M651" s="10"/>
      <c r="N651" s="10"/>
    </row>
    <row r="652" spans="1:14">
      <c r="A652" s="12" t="s">
        <v>163</v>
      </c>
      <c r="B652" s="7" t="s">
        <v>75</v>
      </c>
      <c r="C652" s="13" t="s">
        <v>64</v>
      </c>
      <c r="D652" s="7">
        <v>2014</v>
      </c>
      <c r="E652" s="13">
        <v>2014</v>
      </c>
      <c r="F652" s="13" t="s">
        <v>100</v>
      </c>
      <c r="G652" s="10">
        <v>0.90780000000000005</v>
      </c>
      <c r="H652" s="10">
        <v>0.18410000000000001</v>
      </c>
      <c r="I652" s="10">
        <v>0.2442</v>
      </c>
      <c r="J652" s="11">
        <v>0.25990675990675993</v>
      </c>
      <c r="K652" s="11">
        <v>0.28263403263403264</v>
      </c>
      <c r="L652" s="10"/>
      <c r="M652" s="10"/>
      <c r="N652" s="10"/>
    </row>
    <row r="653" spans="1:14">
      <c r="A653" s="12" t="s">
        <v>164</v>
      </c>
      <c r="B653" s="7" t="s">
        <v>75</v>
      </c>
      <c r="C653" s="13" t="s">
        <v>64</v>
      </c>
      <c r="D653" s="7">
        <v>2014</v>
      </c>
      <c r="E653" s="13">
        <v>2014</v>
      </c>
      <c r="F653" s="13" t="s">
        <v>100</v>
      </c>
      <c r="G653" s="10">
        <v>0.93200000000000005</v>
      </c>
      <c r="H653" s="10">
        <v>0.1125</v>
      </c>
      <c r="I653" s="10">
        <v>0.1699</v>
      </c>
      <c r="J653" s="11">
        <v>0.24359968968192397</v>
      </c>
      <c r="K653" s="11">
        <v>0.27230411171450736</v>
      </c>
      <c r="L653" s="10"/>
      <c r="M653" s="10"/>
      <c r="N653" s="10"/>
    </row>
    <row r="654" spans="1:14">
      <c r="A654" s="12" t="s">
        <v>165</v>
      </c>
      <c r="B654" s="7" t="s">
        <v>75</v>
      </c>
      <c r="C654" s="13" t="s">
        <v>64</v>
      </c>
      <c r="D654" s="7">
        <v>2014</v>
      </c>
      <c r="E654" s="13">
        <v>2014</v>
      </c>
      <c r="F654" s="13" t="s">
        <v>100</v>
      </c>
      <c r="G654" s="10">
        <v>0.87390000000000001</v>
      </c>
      <c r="H654" s="10">
        <v>0.12039999999999999</v>
      </c>
      <c r="I654" s="10">
        <v>0.17519999999999999</v>
      </c>
      <c r="J654" s="11">
        <v>0.14233576642335766</v>
      </c>
      <c r="K654" s="11">
        <v>0.17518248175182483</v>
      </c>
      <c r="L654" s="10"/>
      <c r="M654" s="10"/>
      <c r="N654" s="10"/>
    </row>
    <row r="655" spans="1:14">
      <c r="A655" s="12" t="s">
        <v>166</v>
      </c>
      <c r="B655" s="7" t="s">
        <v>74</v>
      </c>
      <c r="C655" s="13" t="s">
        <v>64</v>
      </c>
      <c r="D655" s="7">
        <v>2014</v>
      </c>
      <c r="E655" s="13">
        <v>2014</v>
      </c>
      <c r="F655" s="13" t="s">
        <v>100</v>
      </c>
      <c r="G655" s="10">
        <v>0.96730000000000005</v>
      </c>
      <c r="H655" s="10">
        <v>0.2114</v>
      </c>
      <c r="I655" s="10">
        <v>0.32619999999999999</v>
      </c>
      <c r="J655" s="11">
        <v>0.13852178169358786</v>
      </c>
      <c r="K655" s="11">
        <v>0.20107684777288301</v>
      </c>
      <c r="L655" s="10"/>
      <c r="M655" s="10"/>
      <c r="N655" s="10"/>
    </row>
    <row r="656" spans="1:14">
      <c r="A656" s="12" t="s">
        <v>167</v>
      </c>
      <c r="B656" s="7" t="s">
        <v>75</v>
      </c>
      <c r="C656" s="13" t="s">
        <v>64</v>
      </c>
      <c r="D656" s="7">
        <v>2014</v>
      </c>
      <c r="E656" s="13">
        <v>2014</v>
      </c>
      <c r="F656" s="13" t="s">
        <v>100</v>
      </c>
      <c r="G656" s="10">
        <v>0.91159999999999997</v>
      </c>
      <c r="H656" s="10">
        <v>0.13450000000000001</v>
      </c>
      <c r="I656" s="10">
        <v>0.21390000000000001</v>
      </c>
      <c r="J656" s="11">
        <v>0.24816625916870416</v>
      </c>
      <c r="K656" s="11">
        <v>0.27750611246943763</v>
      </c>
      <c r="L656" s="10"/>
      <c r="M656" s="10"/>
      <c r="N656" s="10"/>
    </row>
    <row r="657" spans="1:14">
      <c r="A657" s="12" t="s">
        <v>168</v>
      </c>
      <c r="B657" s="7" t="s">
        <v>74</v>
      </c>
      <c r="C657" s="13" t="s">
        <v>64</v>
      </c>
      <c r="D657" s="7">
        <v>2014</v>
      </c>
      <c r="E657" s="13">
        <v>2014</v>
      </c>
      <c r="F657" s="13" t="s">
        <v>100</v>
      </c>
      <c r="G657" s="10">
        <v>0.93540000000000001</v>
      </c>
      <c r="H657" s="10">
        <v>0.13780000000000001</v>
      </c>
      <c r="I657" s="10">
        <v>0.2472</v>
      </c>
      <c r="J657" s="11">
        <v>9.4953454189122974E-2</v>
      </c>
      <c r="K657" s="11">
        <v>0.1563939245467908</v>
      </c>
      <c r="L657" s="10"/>
      <c r="M657" s="10"/>
      <c r="N657" s="10"/>
    </row>
    <row r="658" spans="1:14">
      <c r="A658" s="12" t="s">
        <v>169</v>
      </c>
      <c r="B658" s="7" t="s">
        <v>74</v>
      </c>
      <c r="C658" s="13" t="s">
        <v>64</v>
      </c>
      <c r="D658" s="7">
        <v>2014</v>
      </c>
      <c r="E658" s="13">
        <v>2014</v>
      </c>
      <c r="F658" s="13" t="s">
        <v>100</v>
      </c>
      <c r="G658" s="10">
        <v>0.89410000000000001</v>
      </c>
      <c r="H658" s="10">
        <v>0.107</v>
      </c>
      <c r="I658" s="10">
        <v>0.17979999999999999</v>
      </c>
      <c r="J658" s="11">
        <v>6.1641648035771317E-2</v>
      </c>
      <c r="K658" s="11">
        <v>0.10220376876397318</v>
      </c>
      <c r="L658" s="10"/>
      <c r="M658" s="10"/>
      <c r="N658" s="10"/>
    </row>
    <row r="659" spans="1:14">
      <c r="A659" s="12" t="s">
        <v>170</v>
      </c>
      <c r="B659" s="7" t="s">
        <v>75</v>
      </c>
      <c r="C659" s="13" t="s">
        <v>64</v>
      </c>
      <c r="D659" s="7">
        <v>2014</v>
      </c>
      <c r="E659" s="13">
        <v>2014</v>
      </c>
      <c r="F659" s="13" t="s">
        <v>100</v>
      </c>
      <c r="G659" s="10">
        <v>0.95099999999999996</v>
      </c>
      <c r="H659" s="10">
        <v>0.17280000000000001</v>
      </c>
      <c r="I659" s="10">
        <v>0.23300000000000001</v>
      </c>
      <c r="J659" s="11">
        <v>0.35394809497515184</v>
      </c>
      <c r="K659" s="11">
        <v>0.37990060739922693</v>
      </c>
      <c r="L659" s="10"/>
      <c r="M659" s="10"/>
      <c r="N659" s="10"/>
    </row>
    <row r="660" spans="1:14">
      <c r="A660" s="48" t="s">
        <v>171</v>
      </c>
      <c r="B660" s="7" t="s">
        <v>66</v>
      </c>
      <c r="C660" s="13" t="s">
        <v>65</v>
      </c>
      <c r="D660" s="7">
        <v>2014</v>
      </c>
      <c r="E660" s="13">
        <v>2015</v>
      </c>
      <c r="F660" s="13" t="s">
        <v>100</v>
      </c>
      <c r="G660" s="10">
        <v>0.93330000000000002</v>
      </c>
      <c r="H660" s="10">
        <v>0.1424</v>
      </c>
      <c r="I660" s="10">
        <v>0.2341</v>
      </c>
      <c r="J660" s="10">
        <v>0.12859999999999999</v>
      </c>
      <c r="K660" s="10">
        <v>0.1618</v>
      </c>
      <c r="L660" s="10"/>
      <c r="M660" s="10"/>
      <c r="N660" s="10"/>
    </row>
    <row r="661" spans="1:14">
      <c r="A661" s="48" t="s">
        <v>172</v>
      </c>
      <c r="B661" s="7" t="s">
        <v>74</v>
      </c>
      <c r="C661" s="13" t="s">
        <v>65</v>
      </c>
      <c r="D661" s="7">
        <v>2014</v>
      </c>
      <c r="E661" s="13">
        <v>2015</v>
      </c>
      <c r="F661" s="13" t="s">
        <v>100</v>
      </c>
      <c r="G661" s="10">
        <v>0.86770000000000003</v>
      </c>
      <c r="H661" s="10">
        <v>0.1168</v>
      </c>
      <c r="I661" s="10">
        <v>0.2281</v>
      </c>
      <c r="J661" s="10">
        <v>8.8300000000000003E-2</v>
      </c>
      <c r="K661" s="10">
        <v>0.15740000000000001</v>
      </c>
      <c r="L661" s="10"/>
      <c r="M661" s="10"/>
      <c r="N661" s="10"/>
    </row>
    <row r="662" spans="1:14">
      <c r="A662" s="48" t="s">
        <v>173</v>
      </c>
      <c r="B662" s="7" t="s">
        <v>75</v>
      </c>
      <c r="C662" s="13" t="s">
        <v>65</v>
      </c>
      <c r="D662" s="7">
        <v>2014</v>
      </c>
      <c r="E662" s="13">
        <v>2015</v>
      </c>
      <c r="F662" s="13" t="s">
        <v>100</v>
      </c>
      <c r="G662" s="10">
        <v>0.77780000000000005</v>
      </c>
      <c r="H662" s="10">
        <v>0.04</v>
      </c>
      <c r="I662" s="10">
        <v>0.12</v>
      </c>
      <c r="J662" s="10">
        <v>0.08</v>
      </c>
      <c r="K662" s="10">
        <v>0.12</v>
      </c>
      <c r="L662" s="10"/>
      <c r="M662" s="10"/>
      <c r="N662" s="10"/>
    </row>
    <row r="663" spans="1:14">
      <c r="A663" s="48" t="s">
        <v>174</v>
      </c>
      <c r="B663" s="7" t="s">
        <v>75</v>
      </c>
      <c r="C663" s="13" t="s">
        <v>65</v>
      </c>
      <c r="D663" s="7">
        <v>2014</v>
      </c>
      <c r="E663" s="13">
        <v>2015</v>
      </c>
      <c r="F663" s="13" t="s">
        <v>100</v>
      </c>
      <c r="G663" s="10">
        <v>0.9405</v>
      </c>
      <c r="H663" s="10">
        <v>0.17119999999999999</v>
      </c>
      <c r="I663" s="10">
        <v>0.2626</v>
      </c>
      <c r="J663" s="10">
        <v>0.27629999999999999</v>
      </c>
      <c r="K663" s="10">
        <v>0.3196</v>
      </c>
      <c r="L663" s="10"/>
      <c r="M663" s="10"/>
      <c r="N663" s="10"/>
    </row>
    <row r="664" spans="1:14">
      <c r="A664" s="48" t="s">
        <v>175</v>
      </c>
      <c r="B664" s="7" t="s">
        <v>75</v>
      </c>
      <c r="C664" s="13" t="s">
        <v>65</v>
      </c>
      <c r="D664" s="7">
        <v>2014</v>
      </c>
      <c r="E664" s="13">
        <v>2015</v>
      </c>
      <c r="F664" s="13" t="s">
        <v>100</v>
      </c>
      <c r="G664" s="10">
        <v>0.93969999999999998</v>
      </c>
      <c r="H664" s="10">
        <v>0.13300000000000001</v>
      </c>
      <c r="I664" s="10">
        <v>0.2137</v>
      </c>
      <c r="J664" s="10">
        <v>0.31119999999999998</v>
      </c>
      <c r="K664" s="10">
        <v>0.3448</v>
      </c>
      <c r="L664" s="10"/>
      <c r="M664" s="10"/>
      <c r="N664" s="10"/>
    </row>
    <row r="665" spans="1:14">
      <c r="A665" s="48" t="s">
        <v>176</v>
      </c>
      <c r="B665" s="7" t="s">
        <v>75</v>
      </c>
      <c r="C665" s="13" t="s">
        <v>65</v>
      </c>
      <c r="D665" s="7">
        <v>2014</v>
      </c>
      <c r="E665" s="13">
        <v>2015</v>
      </c>
      <c r="F665" s="13" t="s">
        <v>100</v>
      </c>
      <c r="G665" s="10">
        <v>0.95669999999999999</v>
      </c>
      <c r="H665" s="10">
        <v>0.1298</v>
      </c>
      <c r="I665" s="10">
        <v>0.2046</v>
      </c>
      <c r="J665" s="10">
        <v>0.21529999999999999</v>
      </c>
      <c r="K665" s="10">
        <v>0.2626</v>
      </c>
      <c r="L665" s="10"/>
      <c r="M665" s="10"/>
      <c r="N665" s="10"/>
    </row>
    <row r="666" spans="1:14">
      <c r="A666" s="48" t="s">
        <v>177</v>
      </c>
      <c r="B666" s="7" t="s">
        <v>75</v>
      </c>
      <c r="C666" s="13" t="s">
        <v>65</v>
      </c>
      <c r="D666" s="7">
        <v>2014</v>
      </c>
      <c r="E666" s="13">
        <v>2015</v>
      </c>
      <c r="F666" s="13" t="s">
        <v>100</v>
      </c>
      <c r="G666" s="10">
        <v>0.89659999999999995</v>
      </c>
      <c r="H666" s="10">
        <v>0.10979999999999999</v>
      </c>
      <c r="I666" s="10">
        <v>0.2311</v>
      </c>
      <c r="J666" s="10">
        <v>0.28410000000000002</v>
      </c>
      <c r="K666" s="10">
        <v>0.32200000000000001</v>
      </c>
      <c r="L666" s="10"/>
      <c r="M666" s="10"/>
      <c r="N666" s="10"/>
    </row>
    <row r="667" spans="1:14">
      <c r="A667" s="48" t="s">
        <v>178</v>
      </c>
      <c r="B667" s="7" t="s">
        <v>74</v>
      </c>
      <c r="C667" s="13" t="s">
        <v>65</v>
      </c>
      <c r="D667" s="7">
        <v>2014</v>
      </c>
      <c r="E667" s="13">
        <v>2015</v>
      </c>
      <c r="F667" s="13" t="s">
        <v>100</v>
      </c>
      <c r="G667" s="10">
        <v>0.94069999999999998</v>
      </c>
      <c r="H667" s="10">
        <v>9.1999999999999998E-2</v>
      </c>
      <c r="I667" s="10">
        <v>0.16819999999999999</v>
      </c>
      <c r="J667" s="10">
        <v>7.1199999999999999E-2</v>
      </c>
      <c r="K667" s="10">
        <v>0.1139</v>
      </c>
      <c r="L667" s="10"/>
      <c r="M667" s="10"/>
      <c r="N667" s="10"/>
    </row>
    <row r="668" spans="1:14">
      <c r="A668" s="48" t="s">
        <v>179</v>
      </c>
      <c r="B668" s="7" t="s">
        <v>75</v>
      </c>
      <c r="C668" s="13" t="s">
        <v>65</v>
      </c>
      <c r="D668" s="7">
        <v>2014</v>
      </c>
      <c r="E668" s="13">
        <v>2015</v>
      </c>
      <c r="F668" s="13" t="s">
        <v>100</v>
      </c>
      <c r="G668" s="10">
        <v>0.98960000000000004</v>
      </c>
      <c r="H668" s="10">
        <v>0.19500000000000001</v>
      </c>
      <c r="I668" s="10">
        <v>0.27479999999999999</v>
      </c>
      <c r="J668" s="10">
        <v>0.35820000000000002</v>
      </c>
      <c r="K668" s="10">
        <v>0.39539999999999997</v>
      </c>
      <c r="L668" s="10"/>
      <c r="M668" s="10"/>
      <c r="N668" s="10"/>
    </row>
    <row r="669" spans="1:14">
      <c r="A669" s="48" t="s">
        <v>180</v>
      </c>
      <c r="B669" s="7" t="s">
        <v>75</v>
      </c>
      <c r="C669" s="13" t="s">
        <v>65</v>
      </c>
      <c r="D669" s="7">
        <v>2014</v>
      </c>
      <c r="E669" s="13">
        <v>2015</v>
      </c>
      <c r="F669" s="13" t="s">
        <v>100</v>
      </c>
      <c r="G669" s="10">
        <v>0.94289999999999996</v>
      </c>
      <c r="H669" s="10">
        <v>0.1124</v>
      </c>
      <c r="I669" s="10">
        <v>0.193</v>
      </c>
      <c r="J669" s="10">
        <v>0.20030000000000001</v>
      </c>
      <c r="K669" s="10">
        <v>0.2311</v>
      </c>
      <c r="L669" s="10"/>
      <c r="M669" s="10"/>
      <c r="N669" s="10"/>
    </row>
    <row r="670" spans="1:14">
      <c r="A670" s="12" t="s">
        <v>122</v>
      </c>
      <c r="B670" s="7" t="s">
        <v>74</v>
      </c>
      <c r="C670" s="13" t="s">
        <v>65</v>
      </c>
      <c r="D670" s="7">
        <v>2014</v>
      </c>
      <c r="E670" s="13">
        <v>2015</v>
      </c>
      <c r="F670" s="13" t="s">
        <v>100</v>
      </c>
      <c r="G670" s="10">
        <v>0.96389999999999998</v>
      </c>
      <c r="H670" s="10">
        <v>0.1517</v>
      </c>
      <c r="I670" s="10">
        <v>0.2757</v>
      </c>
      <c r="J670" s="10">
        <v>0.10929999999999999</v>
      </c>
      <c r="K670" s="10">
        <v>0.1653</v>
      </c>
      <c r="L670" s="10"/>
      <c r="M670" s="10"/>
      <c r="N670" s="10"/>
    </row>
    <row r="671" spans="1:14">
      <c r="A671" s="12" t="s">
        <v>123</v>
      </c>
      <c r="B671" s="7" t="s">
        <v>75</v>
      </c>
      <c r="C671" s="13" t="s">
        <v>65</v>
      </c>
      <c r="D671" s="7">
        <v>2014</v>
      </c>
      <c r="E671" s="13">
        <v>2015</v>
      </c>
      <c r="F671" s="13" t="s">
        <v>100</v>
      </c>
      <c r="G671" s="10">
        <v>0.98519999999999996</v>
      </c>
      <c r="H671" s="10">
        <v>0.1522</v>
      </c>
      <c r="I671" s="10">
        <v>0.24590000000000001</v>
      </c>
      <c r="J671" s="10">
        <v>0.19670000000000001</v>
      </c>
      <c r="K671" s="10">
        <v>0.2389</v>
      </c>
      <c r="L671" s="10"/>
      <c r="M671" s="10"/>
      <c r="N671" s="10"/>
    </row>
    <row r="672" spans="1:14">
      <c r="A672" s="12" t="s">
        <v>124</v>
      </c>
      <c r="B672" s="7" t="s">
        <v>75</v>
      </c>
      <c r="C672" s="13" t="s">
        <v>65</v>
      </c>
      <c r="D672" s="7">
        <v>2014</v>
      </c>
      <c r="E672" s="13">
        <v>2015</v>
      </c>
      <c r="F672" s="13" t="s">
        <v>100</v>
      </c>
      <c r="G672" s="10">
        <v>0.9052</v>
      </c>
      <c r="H672" s="10">
        <v>0.1099</v>
      </c>
      <c r="I672" s="10">
        <v>0.17299999999999999</v>
      </c>
      <c r="J672" s="10">
        <v>0.20849999999999999</v>
      </c>
      <c r="K672" s="10">
        <v>0.23280000000000001</v>
      </c>
      <c r="L672" s="10"/>
      <c r="M672" s="10"/>
      <c r="N672" s="10"/>
    </row>
    <row r="673" spans="1:14">
      <c r="A673" s="12" t="s">
        <v>125</v>
      </c>
      <c r="B673" s="7" t="s">
        <v>75</v>
      </c>
      <c r="C673" s="13" t="s">
        <v>65</v>
      </c>
      <c r="D673" s="7">
        <v>2014</v>
      </c>
      <c r="E673" s="13">
        <v>2015</v>
      </c>
      <c r="F673" s="13" t="s">
        <v>100</v>
      </c>
      <c r="G673" s="10">
        <v>0.89500000000000002</v>
      </c>
      <c r="H673" s="10">
        <v>0.14749999999999999</v>
      </c>
      <c r="I673" s="10">
        <v>0.21759999999999999</v>
      </c>
      <c r="J673" s="10">
        <v>0.20380000000000001</v>
      </c>
      <c r="K673" s="10">
        <v>0.22939999999999999</v>
      </c>
      <c r="L673" s="10"/>
      <c r="M673" s="10"/>
      <c r="N673" s="10"/>
    </row>
    <row r="674" spans="1:14">
      <c r="A674" s="12" t="s">
        <v>126</v>
      </c>
      <c r="B674" s="7" t="s">
        <v>75</v>
      </c>
      <c r="C674" s="13" t="s">
        <v>65</v>
      </c>
      <c r="D674" s="7">
        <v>2014</v>
      </c>
      <c r="E674" s="13">
        <v>2015</v>
      </c>
      <c r="F674" s="13" t="s">
        <v>100</v>
      </c>
      <c r="G674" s="10">
        <v>0.92930000000000001</v>
      </c>
      <c r="H674" s="10">
        <v>0.11849999999999999</v>
      </c>
      <c r="I674" s="10">
        <v>0.2195</v>
      </c>
      <c r="J674" s="10">
        <v>0.31009999999999999</v>
      </c>
      <c r="K674" s="10">
        <v>0.33800000000000002</v>
      </c>
      <c r="L674" s="10"/>
      <c r="M674" s="10"/>
      <c r="N674" s="10"/>
    </row>
    <row r="675" spans="1:14">
      <c r="A675" s="12" t="s">
        <v>127</v>
      </c>
      <c r="B675" s="7" t="s">
        <v>75</v>
      </c>
      <c r="C675" s="13" t="s">
        <v>65</v>
      </c>
      <c r="D675" s="7">
        <v>2014</v>
      </c>
      <c r="E675" s="13">
        <v>2015</v>
      </c>
      <c r="F675" s="13" t="s">
        <v>100</v>
      </c>
      <c r="G675" s="10">
        <v>0.92030000000000001</v>
      </c>
      <c r="H675" s="10">
        <v>0.2114</v>
      </c>
      <c r="I675" s="10">
        <v>0.30959999999999999</v>
      </c>
      <c r="J675" s="10">
        <v>0.20930000000000001</v>
      </c>
      <c r="K675" s="10">
        <v>0.24990000000000001</v>
      </c>
      <c r="L675" s="10"/>
      <c r="M675" s="10"/>
      <c r="N675" s="10"/>
    </row>
    <row r="676" spans="1:14">
      <c r="A676" s="12" t="s">
        <v>128</v>
      </c>
      <c r="B676" s="7" t="s">
        <v>75</v>
      </c>
      <c r="C676" s="13" t="s">
        <v>65</v>
      </c>
      <c r="D676" s="7">
        <v>2014</v>
      </c>
      <c r="E676" s="13">
        <v>2015</v>
      </c>
      <c r="F676" s="13" t="s">
        <v>100</v>
      </c>
      <c r="G676" s="10">
        <v>0.9345</v>
      </c>
      <c r="H676" s="10">
        <v>0.2172</v>
      </c>
      <c r="I676" s="10">
        <v>0.31830000000000003</v>
      </c>
      <c r="J676" s="10">
        <v>0.33660000000000001</v>
      </c>
      <c r="K676" s="10">
        <v>0.36680000000000001</v>
      </c>
      <c r="L676" s="10"/>
      <c r="M676" s="10"/>
      <c r="N676" s="10"/>
    </row>
    <row r="677" spans="1:14">
      <c r="A677" s="12" t="s">
        <v>129</v>
      </c>
      <c r="B677" s="7" t="s">
        <v>75</v>
      </c>
      <c r="C677" s="13" t="s">
        <v>65</v>
      </c>
      <c r="D677" s="7">
        <v>2014</v>
      </c>
      <c r="E677" s="13">
        <v>2015</v>
      </c>
      <c r="F677" s="13" t="s">
        <v>100</v>
      </c>
      <c r="G677" s="10">
        <v>0.9234</v>
      </c>
      <c r="H677" s="10">
        <v>6.9500000000000006E-2</v>
      </c>
      <c r="I677" s="10">
        <v>0.14810000000000001</v>
      </c>
      <c r="J677" s="10">
        <v>0.31219999999999998</v>
      </c>
      <c r="K677" s="10">
        <v>0.36280000000000001</v>
      </c>
      <c r="L677" s="10"/>
      <c r="M677" s="10"/>
      <c r="N677" s="10"/>
    </row>
    <row r="678" spans="1:14">
      <c r="A678" s="12" t="s">
        <v>130</v>
      </c>
      <c r="B678" s="7" t="s">
        <v>75</v>
      </c>
      <c r="C678" s="13" t="s">
        <v>65</v>
      </c>
      <c r="D678" s="7">
        <v>2014</v>
      </c>
      <c r="E678" s="13">
        <v>2015</v>
      </c>
      <c r="F678" s="13" t="s">
        <v>100</v>
      </c>
      <c r="G678" s="10">
        <v>0.77580000000000005</v>
      </c>
      <c r="H678" s="10">
        <v>8.7900000000000006E-2</v>
      </c>
      <c r="I678" s="10">
        <v>0.1401</v>
      </c>
      <c r="J678" s="10">
        <v>0.20669999999999999</v>
      </c>
      <c r="K678" s="10">
        <v>0.23749999999999999</v>
      </c>
      <c r="L678" s="10"/>
      <c r="M678" s="10"/>
      <c r="N678" s="10"/>
    </row>
    <row r="679" spans="1:14">
      <c r="A679" s="12" t="s">
        <v>131</v>
      </c>
      <c r="B679" s="7" t="s">
        <v>76</v>
      </c>
      <c r="C679" s="13" t="s">
        <v>65</v>
      </c>
      <c r="D679" s="7">
        <v>2014</v>
      </c>
      <c r="E679" s="13">
        <v>2015</v>
      </c>
      <c r="F679" s="13" t="s">
        <v>100</v>
      </c>
      <c r="G679" s="10">
        <v>0.9294</v>
      </c>
      <c r="H679" s="10">
        <v>0.12180000000000001</v>
      </c>
      <c r="I679" s="10">
        <v>0.21</v>
      </c>
      <c r="J679" s="10">
        <v>8.2000000000000007E-3</v>
      </c>
      <c r="K679" s="10">
        <v>1.12E-2</v>
      </c>
      <c r="L679" s="10"/>
      <c r="M679" s="10"/>
      <c r="N679" s="10"/>
    </row>
    <row r="680" spans="1:14">
      <c r="A680" s="12" t="s">
        <v>132</v>
      </c>
      <c r="B680" s="7" t="s">
        <v>75</v>
      </c>
      <c r="C680" s="13" t="s">
        <v>65</v>
      </c>
      <c r="D680" s="7">
        <v>2014</v>
      </c>
      <c r="E680" s="13">
        <v>2015</v>
      </c>
      <c r="F680" s="13" t="s">
        <v>100</v>
      </c>
      <c r="G680" s="10">
        <v>0.88439999999999996</v>
      </c>
      <c r="H680" s="10">
        <v>0.17430000000000001</v>
      </c>
      <c r="I680" s="10">
        <v>0.28100000000000003</v>
      </c>
      <c r="J680" s="10">
        <v>0.2326</v>
      </c>
      <c r="K680" s="10">
        <v>0.26650000000000001</v>
      </c>
      <c r="L680" s="10"/>
      <c r="M680" s="10"/>
      <c r="N680" s="10"/>
    </row>
    <row r="681" spans="1:14">
      <c r="A681" s="12" t="s">
        <v>133</v>
      </c>
      <c r="B681" s="7" t="s">
        <v>75</v>
      </c>
      <c r="C681" s="13" t="s">
        <v>65</v>
      </c>
      <c r="D681" s="7">
        <v>2014</v>
      </c>
      <c r="E681" s="13">
        <v>2015</v>
      </c>
      <c r="F681" s="13" t="s">
        <v>100</v>
      </c>
      <c r="G681" s="10">
        <v>0.93959999999999999</v>
      </c>
      <c r="H681" s="10">
        <v>0.1464</v>
      </c>
      <c r="I681" s="10">
        <v>0.22620000000000001</v>
      </c>
      <c r="J681" s="10">
        <v>0.2276</v>
      </c>
      <c r="K681" s="10">
        <v>0.26369999999999999</v>
      </c>
      <c r="L681" s="10"/>
      <c r="M681" s="10"/>
      <c r="N681" s="10"/>
    </row>
    <row r="682" spans="1:14">
      <c r="A682" s="12" t="s">
        <v>134</v>
      </c>
      <c r="B682" s="7" t="s">
        <v>75</v>
      </c>
      <c r="C682" s="13" t="s">
        <v>65</v>
      </c>
      <c r="D682" s="7">
        <v>2014</v>
      </c>
      <c r="E682" s="13">
        <v>2015</v>
      </c>
      <c r="F682" s="13" t="s">
        <v>100</v>
      </c>
      <c r="G682" s="10">
        <v>0.92589999999999995</v>
      </c>
      <c r="H682" s="10">
        <v>0.1822</v>
      </c>
      <c r="I682" s="10">
        <v>0.26390000000000002</v>
      </c>
      <c r="J682" s="10">
        <v>0.18959999999999999</v>
      </c>
      <c r="K682" s="10">
        <v>0.2082</v>
      </c>
      <c r="L682" s="10"/>
      <c r="M682" s="10"/>
      <c r="N682" s="10"/>
    </row>
    <row r="683" spans="1:14">
      <c r="A683" s="12" t="s">
        <v>135</v>
      </c>
      <c r="B683" s="7" t="s">
        <v>75</v>
      </c>
      <c r="C683" s="13" t="s">
        <v>65</v>
      </c>
      <c r="D683" s="7">
        <v>2014</v>
      </c>
      <c r="E683" s="13">
        <v>2015</v>
      </c>
      <c r="F683" s="13" t="s">
        <v>100</v>
      </c>
      <c r="G683" s="10">
        <v>0.96519999999999995</v>
      </c>
      <c r="H683" s="10">
        <v>0.1716</v>
      </c>
      <c r="I683" s="10">
        <v>0.29160000000000003</v>
      </c>
      <c r="J683" s="10">
        <v>0.35520000000000002</v>
      </c>
      <c r="K683" s="10">
        <v>0.42609999999999998</v>
      </c>
      <c r="L683" s="10"/>
      <c r="M683" s="10"/>
      <c r="N683" s="10"/>
    </row>
    <row r="684" spans="1:14">
      <c r="A684" s="12" t="s">
        <v>136</v>
      </c>
      <c r="B684" s="7" t="s">
        <v>75</v>
      </c>
      <c r="C684" s="13" t="s">
        <v>65</v>
      </c>
      <c r="D684" s="7">
        <v>2014</v>
      </c>
      <c r="E684" s="13">
        <v>2015</v>
      </c>
      <c r="F684" s="13" t="s">
        <v>100</v>
      </c>
      <c r="G684" s="10">
        <v>0.95030000000000003</v>
      </c>
      <c r="H684" s="10">
        <v>0.17349999999999999</v>
      </c>
      <c r="I684" s="10">
        <v>0.28899999999999998</v>
      </c>
      <c r="J684" s="10">
        <v>0.35320000000000001</v>
      </c>
      <c r="K684" s="10">
        <v>0.39600000000000002</v>
      </c>
      <c r="L684" s="10"/>
      <c r="M684" s="10"/>
      <c r="N684" s="10"/>
    </row>
    <row r="685" spans="1:14">
      <c r="A685" s="12" t="s">
        <v>137</v>
      </c>
      <c r="B685" s="7" t="s">
        <v>75</v>
      </c>
      <c r="C685" s="13" t="s">
        <v>65</v>
      </c>
      <c r="D685" s="7">
        <v>2014</v>
      </c>
      <c r="E685" s="13">
        <v>2015</v>
      </c>
      <c r="F685" s="13" t="s">
        <v>100</v>
      </c>
      <c r="G685" s="10">
        <v>0.89129999999999998</v>
      </c>
      <c r="H685" s="10">
        <v>0.17610000000000001</v>
      </c>
      <c r="I685" s="10">
        <v>0.30280000000000001</v>
      </c>
      <c r="J685" s="10">
        <v>0.27460000000000001</v>
      </c>
      <c r="K685" s="10">
        <v>0.30990000000000001</v>
      </c>
      <c r="L685" s="10"/>
      <c r="M685" s="10"/>
      <c r="N685" s="10"/>
    </row>
    <row r="686" spans="1:14">
      <c r="A686" s="12" t="s">
        <v>138</v>
      </c>
      <c r="B686" s="7" t="s">
        <v>75</v>
      </c>
      <c r="C686" s="13" t="s">
        <v>65</v>
      </c>
      <c r="D686" s="7">
        <v>2014</v>
      </c>
      <c r="E686" s="13">
        <v>2015</v>
      </c>
      <c r="F686" s="13" t="s">
        <v>100</v>
      </c>
      <c r="G686" s="10">
        <v>0.92369999999999997</v>
      </c>
      <c r="H686" s="10">
        <v>6.9099999999999995E-2</v>
      </c>
      <c r="I686" s="10">
        <v>0.1341</v>
      </c>
      <c r="J686" s="10">
        <v>6.9099999999999995E-2</v>
      </c>
      <c r="K686" s="10">
        <v>8.1299999999999997E-2</v>
      </c>
      <c r="L686" s="10"/>
      <c r="M686" s="10"/>
      <c r="N686" s="10"/>
    </row>
    <row r="687" spans="1:14">
      <c r="A687" s="12" t="s">
        <v>139</v>
      </c>
      <c r="B687" s="7" t="s">
        <v>75</v>
      </c>
      <c r="C687" s="13" t="s">
        <v>65</v>
      </c>
      <c r="D687" s="7">
        <v>2014</v>
      </c>
      <c r="E687" s="13">
        <v>2015</v>
      </c>
      <c r="F687" s="13" t="s">
        <v>100</v>
      </c>
      <c r="G687" s="10">
        <v>0.95409999999999995</v>
      </c>
      <c r="H687" s="10">
        <v>0.2283</v>
      </c>
      <c r="I687" s="10">
        <v>0.35249999999999998</v>
      </c>
      <c r="J687" s="10">
        <v>0.19309999999999999</v>
      </c>
      <c r="K687" s="10">
        <v>0.21859999999999999</v>
      </c>
      <c r="L687" s="10"/>
      <c r="M687" s="10"/>
      <c r="N687" s="10"/>
    </row>
    <row r="688" spans="1:14">
      <c r="A688" s="12" t="s">
        <v>140</v>
      </c>
      <c r="B688" s="7" t="s">
        <v>75</v>
      </c>
      <c r="C688" s="13" t="s">
        <v>65</v>
      </c>
      <c r="D688" s="7">
        <v>2014</v>
      </c>
      <c r="E688" s="13">
        <v>2015</v>
      </c>
      <c r="F688" s="13" t="s">
        <v>100</v>
      </c>
      <c r="G688" s="10">
        <v>0.95379999999999998</v>
      </c>
      <c r="H688" s="10">
        <v>0.113</v>
      </c>
      <c r="I688" s="10">
        <v>0.18329999999999999</v>
      </c>
      <c r="J688" s="10">
        <v>0.22889999999999999</v>
      </c>
      <c r="K688" s="10">
        <v>0.27450000000000002</v>
      </c>
      <c r="L688" s="10"/>
      <c r="M688" s="10"/>
      <c r="N688" s="10"/>
    </row>
    <row r="689" spans="1:14">
      <c r="A689" s="12" t="s">
        <v>141</v>
      </c>
      <c r="B689" s="7" t="s">
        <v>75</v>
      </c>
      <c r="C689" s="13" t="s">
        <v>65</v>
      </c>
      <c r="D689" s="7">
        <v>2014</v>
      </c>
      <c r="E689" s="13">
        <v>2015</v>
      </c>
      <c r="F689" s="13" t="s">
        <v>100</v>
      </c>
      <c r="G689" s="10">
        <v>0.8589</v>
      </c>
      <c r="H689" s="10">
        <v>0.1043</v>
      </c>
      <c r="I689" s="10">
        <v>0.192</v>
      </c>
      <c r="J689" s="10">
        <v>0.2215</v>
      </c>
      <c r="K689" s="10">
        <v>0.25459999999999999</v>
      </c>
      <c r="L689" s="10"/>
      <c r="M689" s="10"/>
      <c r="N689" s="10"/>
    </row>
    <row r="690" spans="1:14">
      <c r="A690" s="12" t="s">
        <v>142</v>
      </c>
      <c r="B690" s="7" t="s">
        <v>74</v>
      </c>
      <c r="C690" s="13" t="s">
        <v>65</v>
      </c>
      <c r="D690" s="7">
        <v>2014</v>
      </c>
      <c r="E690" s="13">
        <v>2015</v>
      </c>
      <c r="F690" s="13" t="s">
        <v>100</v>
      </c>
      <c r="G690" s="10">
        <v>0.99619999999999997</v>
      </c>
      <c r="H690" s="10">
        <v>0.1099</v>
      </c>
      <c r="I690" s="10">
        <v>0.1978</v>
      </c>
      <c r="J690" s="10">
        <v>8.5500000000000007E-2</v>
      </c>
      <c r="K690" s="10">
        <v>0.13089999999999999</v>
      </c>
      <c r="L690" s="10"/>
      <c r="M690" s="10"/>
      <c r="N690" s="10"/>
    </row>
    <row r="691" spans="1:14">
      <c r="A691" s="12" t="s">
        <v>143</v>
      </c>
      <c r="B691" s="7" t="s">
        <v>74</v>
      </c>
      <c r="C691" s="13" t="s">
        <v>65</v>
      </c>
      <c r="D691" s="7">
        <v>2014</v>
      </c>
      <c r="E691" s="13">
        <v>2015</v>
      </c>
      <c r="F691" s="13" t="s">
        <v>100</v>
      </c>
      <c r="G691" s="10">
        <v>0.97040000000000004</v>
      </c>
      <c r="H691" s="10">
        <v>0.1143</v>
      </c>
      <c r="I691" s="10">
        <v>0.19489999999999999</v>
      </c>
      <c r="J691" s="10">
        <v>0.1022</v>
      </c>
      <c r="K691" s="10">
        <v>0.14940000000000001</v>
      </c>
      <c r="L691" s="10"/>
      <c r="M691" s="10"/>
      <c r="N691" s="10"/>
    </row>
    <row r="692" spans="1:14">
      <c r="A692" s="12" t="s">
        <v>144</v>
      </c>
      <c r="B692" s="7" t="s">
        <v>75</v>
      </c>
      <c r="C692" s="13" t="s">
        <v>65</v>
      </c>
      <c r="D692" s="7">
        <v>2014</v>
      </c>
      <c r="E692" s="13">
        <v>2015</v>
      </c>
      <c r="F692" s="13" t="s">
        <v>100</v>
      </c>
      <c r="G692" s="10">
        <v>0.87390000000000001</v>
      </c>
      <c r="H692" s="10">
        <v>8.0199999999999994E-2</v>
      </c>
      <c r="I692" s="10">
        <v>0.14510000000000001</v>
      </c>
      <c r="J692" s="10">
        <v>0.23769999999999999</v>
      </c>
      <c r="K692" s="10">
        <v>0.25929999999999997</v>
      </c>
      <c r="L692" s="10"/>
      <c r="M692" s="10"/>
      <c r="N692" s="10"/>
    </row>
    <row r="693" spans="1:14">
      <c r="A693" s="12" t="s">
        <v>145</v>
      </c>
      <c r="B693" s="7" t="s">
        <v>75</v>
      </c>
      <c r="C693" s="13" t="s">
        <v>65</v>
      </c>
      <c r="D693" s="7">
        <v>2014</v>
      </c>
      <c r="E693" s="13">
        <v>2015</v>
      </c>
      <c r="F693" s="13" t="s">
        <v>100</v>
      </c>
      <c r="G693" s="10">
        <v>0.88639999999999997</v>
      </c>
      <c r="H693" s="10">
        <v>0.17560000000000001</v>
      </c>
      <c r="I693" s="10">
        <v>0.25600000000000001</v>
      </c>
      <c r="J693" s="10">
        <v>0.23760000000000001</v>
      </c>
      <c r="K693" s="10">
        <v>0.26910000000000001</v>
      </c>
      <c r="L693" s="10"/>
      <c r="M693" s="10"/>
      <c r="N693" s="10"/>
    </row>
    <row r="694" spans="1:14">
      <c r="A694" s="12" t="s">
        <v>146</v>
      </c>
      <c r="B694" s="7" t="s">
        <v>74</v>
      </c>
      <c r="C694" s="13" t="s">
        <v>65</v>
      </c>
      <c r="D694" s="7">
        <v>2014</v>
      </c>
      <c r="E694" s="13">
        <v>2015</v>
      </c>
      <c r="F694" s="13" t="s">
        <v>100</v>
      </c>
      <c r="G694" s="10">
        <v>0.98399999999999999</v>
      </c>
      <c r="H694" s="10">
        <v>0.11749999999999999</v>
      </c>
      <c r="I694" s="10">
        <v>0.19700000000000001</v>
      </c>
      <c r="J694" s="10">
        <v>9.0800000000000006E-2</v>
      </c>
      <c r="K694" s="10">
        <v>0.13789999999999999</v>
      </c>
      <c r="L694" s="10"/>
      <c r="M694" s="10"/>
      <c r="N694" s="10"/>
    </row>
    <row r="695" spans="1:14">
      <c r="A695" s="12" t="s">
        <v>147</v>
      </c>
      <c r="B695" s="7" t="s">
        <v>75</v>
      </c>
      <c r="C695" s="13" t="s">
        <v>65</v>
      </c>
      <c r="D695" s="7">
        <v>2014</v>
      </c>
      <c r="E695" s="13">
        <v>2015</v>
      </c>
      <c r="F695" s="13" t="s">
        <v>100</v>
      </c>
      <c r="G695" s="10">
        <v>0.95189999999999997</v>
      </c>
      <c r="H695" s="10">
        <v>0.15870000000000001</v>
      </c>
      <c r="I695" s="10">
        <v>0.28039999999999998</v>
      </c>
      <c r="J695" s="10">
        <v>0.35980000000000001</v>
      </c>
      <c r="K695" s="10">
        <v>0.39889999999999998</v>
      </c>
      <c r="L695" s="10"/>
      <c r="M695" s="10"/>
      <c r="N695" s="10"/>
    </row>
    <row r="696" spans="1:14">
      <c r="A696" s="12" t="s">
        <v>148</v>
      </c>
      <c r="B696" s="7" t="s">
        <v>75</v>
      </c>
      <c r="C696" s="13" t="s">
        <v>65</v>
      </c>
      <c r="D696" s="7">
        <v>2014</v>
      </c>
      <c r="E696" s="13">
        <v>2015</v>
      </c>
      <c r="F696" s="13" t="s">
        <v>100</v>
      </c>
      <c r="G696" s="10">
        <v>0.96309999999999996</v>
      </c>
      <c r="H696" s="10">
        <v>0.21929999999999999</v>
      </c>
      <c r="I696" s="10">
        <v>0.29630000000000001</v>
      </c>
      <c r="J696" s="10">
        <v>0.31979999999999997</v>
      </c>
      <c r="K696" s="10">
        <v>0.35220000000000001</v>
      </c>
      <c r="L696" s="10"/>
      <c r="M696" s="10"/>
      <c r="N696" s="10"/>
    </row>
    <row r="697" spans="1:14">
      <c r="A697" s="12" t="s">
        <v>149</v>
      </c>
      <c r="B697" s="7" t="s">
        <v>74</v>
      </c>
      <c r="C697" s="13" t="s">
        <v>65</v>
      </c>
      <c r="D697" s="7">
        <v>2014</v>
      </c>
      <c r="E697" s="13">
        <v>2015</v>
      </c>
      <c r="F697" s="13" t="s">
        <v>100</v>
      </c>
      <c r="G697" s="10">
        <v>0.97619999999999996</v>
      </c>
      <c r="H697" s="10">
        <v>0.15160000000000001</v>
      </c>
      <c r="I697" s="10">
        <v>0.2419</v>
      </c>
      <c r="J697" s="10">
        <v>8.7499999999999994E-2</v>
      </c>
      <c r="K697" s="10">
        <v>0.13239999999999999</v>
      </c>
      <c r="L697" s="10"/>
      <c r="M697" s="10"/>
      <c r="N697" s="10"/>
    </row>
    <row r="698" spans="1:14">
      <c r="A698" s="12" t="s">
        <v>150</v>
      </c>
      <c r="B698" s="7" t="s">
        <v>74</v>
      </c>
      <c r="C698" s="13" t="s">
        <v>65</v>
      </c>
      <c r="D698" s="7">
        <v>2014</v>
      </c>
      <c r="E698" s="13">
        <v>2015</v>
      </c>
      <c r="F698" s="13" t="s">
        <v>100</v>
      </c>
      <c r="G698" s="10">
        <v>0.86470000000000002</v>
      </c>
      <c r="H698" s="10">
        <v>0.1198</v>
      </c>
      <c r="I698" s="10">
        <v>0.20030000000000001</v>
      </c>
      <c r="J698" s="10">
        <v>0.1174</v>
      </c>
      <c r="K698" s="10">
        <v>0.1686</v>
      </c>
      <c r="L698" s="10"/>
      <c r="M698" s="10"/>
      <c r="N698" s="10"/>
    </row>
    <row r="699" spans="1:14">
      <c r="A699" s="12" t="s">
        <v>151</v>
      </c>
      <c r="B699" s="7" t="s">
        <v>75</v>
      </c>
      <c r="C699" s="13" t="s">
        <v>65</v>
      </c>
      <c r="D699" s="7">
        <v>2014</v>
      </c>
      <c r="E699" s="13">
        <v>2015</v>
      </c>
      <c r="F699" s="13" t="s">
        <v>100</v>
      </c>
      <c r="G699" s="10">
        <v>0.89170000000000005</v>
      </c>
      <c r="H699" s="10">
        <v>0.15459999999999999</v>
      </c>
      <c r="I699" s="10">
        <v>0.2329</v>
      </c>
      <c r="J699" s="10">
        <v>0.2727</v>
      </c>
      <c r="K699" s="10">
        <v>0.3054</v>
      </c>
      <c r="L699" s="10"/>
      <c r="M699" s="10"/>
      <c r="N699" s="10"/>
    </row>
    <row r="700" spans="1:14">
      <c r="A700" s="12" t="s">
        <v>152</v>
      </c>
      <c r="B700" s="7" t="s">
        <v>74</v>
      </c>
      <c r="C700" s="13" t="s">
        <v>65</v>
      </c>
      <c r="D700" s="7">
        <v>2014</v>
      </c>
      <c r="E700" s="13">
        <v>2015</v>
      </c>
      <c r="F700" s="13" t="s">
        <v>100</v>
      </c>
      <c r="G700" s="10">
        <v>0.92910000000000004</v>
      </c>
      <c r="H700" s="10">
        <v>7.17E-2</v>
      </c>
      <c r="I700" s="10">
        <v>0.16400000000000001</v>
      </c>
      <c r="J700" s="10">
        <v>6.3100000000000003E-2</v>
      </c>
      <c r="K700" s="10">
        <v>0.108</v>
      </c>
      <c r="L700" s="10"/>
      <c r="M700" s="10"/>
      <c r="N700" s="10"/>
    </row>
    <row r="701" spans="1:14">
      <c r="A701" s="12" t="s">
        <v>153</v>
      </c>
      <c r="B701" s="7" t="s">
        <v>74</v>
      </c>
      <c r="C701" s="13" t="s">
        <v>65</v>
      </c>
      <c r="D701" s="7">
        <v>2014</v>
      </c>
      <c r="E701" s="13">
        <v>2015</v>
      </c>
      <c r="F701" s="13" t="s">
        <v>100</v>
      </c>
      <c r="G701" s="10">
        <v>0.88919999999999999</v>
      </c>
      <c r="H701" s="10">
        <v>9.2299999999999993E-2</v>
      </c>
      <c r="I701" s="10">
        <v>0.1883</v>
      </c>
      <c r="J701" s="10">
        <v>7.4800000000000005E-2</v>
      </c>
      <c r="K701" s="10">
        <v>0.122</v>
      </c>
      <c r="L701" s="10"/>
      <c r="M701" s="10"/>
      <c r="N701" s="10"/>
    </row>
    <row r="702" spans="1:14">
      <c r="A702" s="12" t="s">
        <v>154</v>
      </c>
      <c r="B702" s="7" t="s">
        <v>74</v>
      </c>
      <c r="C702" s="13" t="s">
        <v>65</v>
      </c>
      <c r="D702" s="7">
        <v>2014</v>
      </c>
      <c r="E702" s="13">
        <v>2015</v>
      </c>
      <c r="F702" s="13" t="s">
        <v>100</v>
      </c>
      <c r="G702" s="10">
        <v>0.86409999999999998</v>
      </c>
      <c r="H702" s="10">
        <v>9.0399999999999994E-2</v>
      </c>
      <c r="I702" s="10">
        <v>0.19139999999999999</v>
      </c>
      <c r="J702" s="10">
        <v>6.5500000000000003E-2</v>
      </c>
      <c r="K702" s="10">
        <v>0.114</v>
      </c>
      <c r="L702" s="10"/>
      <c r="M702" s="10"/>
      <c r="N702" s="10"/>
    </row>
    <row r="703" spans="1:14">
      <c r="A703" s="12" t="s">
        <v>155</v>
      </c>
      <c r="B703" s="7" t="s">
        <v>74</v>
      </c>
      <c r="C703" s="13" t="s">
        <v>65</v>
      </c>
      <c r="D703" s="7">
        <v>2014</v>
      </c>
      <c r="E703" s="13">
        <v>2015</v>
      </c>
      <c r="F703" s="13" t="s">
        <v>100</v>
      </c>
      <c r="G703" s="10">
        <v>0.94389999999999996</v>
      </c>
      <c r="H703" s="10">
        <v>3.44E-2</v>
      </c>
      <c r="I703" s="10">
        <v>0.1416</v>
      </c>
      <c r="J703" s="10">
        <v>1.2999999999999999E-2</v>
      </c>
      <c r="K703" s="10">
        <v>5.7200000000000001E-2</v>
      </c>
      <c r="L703" s="10"/>
      <c r="M703" s="10"/>
      <c r="N703" s="10"/>
    </row>
    <row r="704" spans="1:14">
      <c r="A704" s="12" t="s">
        <v>156</v>
      </c>
      <c r="B704" s="7" t="s">
        <v>74</v>
      </c>
      <c r="C704" s="13" t="s">
        <v>65</v>
      </c>
      <c r="D704" s="7">
        <v>2014</v>
      </c>
      <c r="E704" s="13">
        <v>2015</v>
      </c>
      <c r="F704" s="13" t="s">
        <v>100</v>
      </c>
      <c r="G704" s="10">
        <v>0.97319999999999995</v>
      </c>
      <c r="H704" s="10">
        <v>2.63E-2</v>
      </c>
      <c r="I704" s="10">
        <v>0.1222</v>
      </c>
      <c r="J704" s="10">
        <v>9.5999999999999992E-3</v>
      </c>
      <c r="K704" s="10">
        <v>5.2299999999999999E-2</v>
      </c>
      <c r="L704" s="10"/>
      <c r="M704" s="10"/>
      <c r="N704" s="10"/>
    </row>
    <row r="705" spans="1:14">
      <c r="A705" s="12" t="s">
        <v>157</v>
      </c>
      <c r="B705" s="7" t="s">
        <v>75</v>
      </c>
      <c r="C705" s="13" t="s">
        <v>65</v>
      </c>
      <c r="D705" s="7">
        <v>2014</v>
      </c>
      <c r="E705" s="13">
        <v>2015</v>
      </c>
      <c r="F705" s="13" t="s">
        <v>100</v>
      </c>
      <c r="G705" s="10">
        <v>0.96199999999999997</v>
      </c>
      <c r="H705" s="10">
        <v>0.16220000000000001</v>
      </c>
      <c r="I705" s="10">
        <v>0.24890000000000001</v>
      </c>
      <c r="J705" s="10">
        <v>0.29220000000000002</v>
      </c>
      <c r="K705" s="10">
        <v>0.33110000000000001</v>
      </c>
      <c r="L705" s="10"/>
      <c r="M705" s="10"/>
      <c r="N705" s="10"/>
    </row>
    <row r="706" spans="1:14">
      <c r="A706" s="12" t="s">
        <v>158</v>
      </c>
      <c r="B706" s="7" t="s">
        <v>75</v>
      </c>
      <c r="C706" s="13" t="s">
        <v>65</v>
      </c>
      <c r="D706" s="7">
        <v>2014</v>
      </c>
      <c r="E706" s="13">
        <v>2015</v>
      </c>
      <c r="F706" s="13" t="s">
        <v>100</v>
      </c>
      <c r="G706" s="10">
        <v>0.86960000000000004</v>
      </c>
      <c r="H706" s="10">
        <v>6.1199999999999997E-2</v>
      </c>
      <c r="I706" s="10">
        <v>0.1633</v>
      </c>
      <c r="J706" s="10">
        <v>8.1600000000000006E-2</v>
      </c>
      <c r="K706" s="10">
        <v>0.12239999999999999</v>
      </c>
      <c r="L706" s="10"/>
      <c r="M706" s="10"/>
      <c r="N706" s="10"/>
    </row>
    <row r="707" spans="1:14">
      <c r="A707" s="12" t="s">
        <v>159</v>
      </c>
      <c r="B707" s="7" t="s">
        <v>75</v>
      </c>
      <c r="C707" s="13" t="s">
        <v>65</v>
      </c>
      <c r="D707" s="7">
        <v>2014</v>
      </c>
      <c r="E707" s="13">
        <v>2015</v>
      </c>
      <c r="F707" s="13" t="s">
        <v>100</v>
      </c>
      <c r="G707" s="10">
        <v>0.92020000000000002</v>
      </c>
      <c r="H707" s="10">
        <v>0.13950000000000001</v>
      </c>
      <c r="I707" s="10">
        <v>0.2266</v>
      </c>
      <c r="J707" s="10">
        <v>0.2422</v>
      </c>
      <c r="K707" s="10">
        <v>0.26669999999999999</v>
      </c>
      <c r="L707" s="10"/>
      <c r="M707" s="10"/>
      <c r="N707" s="10"/>
    </row>
    <row r="708" spans="1:14">
      <c r="A708" s="12" t="s">
        <v>160</v>
      </c>
      <c r="B708" s="7" t="s">
        <v>74</v>
      </c>
      <c r="C708" s="13" t="s">
        <v>65</v>
      </c>
      <c r="D708" s="7">
        <v>2014</v>
      </c>
      <c r="E708" s="13">
        <v>2015</v>
      </c>
      <c r="F708" s="13" t="s">
        <v>100</v>
      </c>
      <c r="G708" s="10">
        <v>0.97170000000000001</v>
      </c>
      <c r="H708" s="10">
        <v>1.84E-2</v>
      </c>
      <c r="I708" s="10">
        <v>0.1263</v>
      </c>
      <c r="J708" s="10">
        <v>8.0000000000000002E-3</v>
      </c>
      <c r="K708" s="10">
        <v>7.1800000000000003E-2</v>
      </c>
      <c r="L708" s="10"/>
      <c r="M708" s="10"/>
      <c r="N708" s="10"/>
    </row>
    <row r="709" spans="1:14">
      <c r="A709" s="12" t="s">
        <v>161</v>
      </c>
      <c r="B709" s="7" t="s">
        <v>74</v>
      </c>
      <c r="C709" s="13" t="s">
        <v>65</v>
      </c>
      <c r="D709" s="7">
        <v>2014</v>
      </c>
      <c r="E709" s="13">
        <v>2015</v>
      </c>
      <c r="F709" s="13" t="s">
        <v>100</v>
      </c>
      <c r="G709" s="10">
        <v>0.75870000000000004</v>
      </c>
      <c r="H709" s="10">
        <v>0.1173</v>
      </c>
      <c r="I709" s="10">
        <v>0.2056</v>
      </c>
      <c r="J709" s="10">
        <v>7.7200000000000005E-2</v>
      </c>
      <c r="K709" s="10">
        <v>0.13350000000000001</v>
      </c>
      <c r="L709" s="10"/>
      <c r="M709" s="10"/>
      <c r="N709" s="10"/>
    </row>
    <row r="710" spans="1:14">
      <c r="A710" s="12" t="s">
        <v>162</v>
      </c>
      <c r="B710" s="7" t="s">
        <v>75</v>
      </c>
      <c r="C710" s="13" t="s">
        <v>65</v>
      </c>
      <c r="D710" s="7">
        <v>2014</v>
      </c>
      <c r="E710" s="13">
        <v>2015</v>
      </c>
      <c r="F710" s="13" t="s">
        <v>100</v>
      </c>
      <c r="G710" s="10">
        <v>0.85629999999999995</v>
      </c>
      <c r="H710" s="10">
        <v>0.17849999999999999</v>
      </c>
      <c r="I710" s="10">
        <v>0.28050000000000003</v>
      </c>
      <c r="J710" s="10">
        <v>0.31540000000000001</v>
      </c>
      <c r="K710" s="10">
        <v>0.36399999999999999</v>
      </c>
      <c r="L710" s="10"/>
      <c r="M710" s="10"/>
      <c r="N710" s="10"/>
    </row>
    <row r="711" spans="1:14">
      <c r="A711" s="12" t="s">
        <v>163</v>
      </c>
      <c r="B711" s="7" t="s">
        <v>75</v>
      </c>
      <c r="C711" s="13" t="s">
        <v>65</v>
      </c>
      <c r="D711" s="7">
        <v>2014</v>
      </c>
      <c r="E711" s="13">
        <v>2015</v>
      </c>
      <c r="F711" s="13" t="s">
        <v>100</v>
      </c>
      <c r="G711" s="10">
        <v>0.9163</v>
      </c>
      <c r="H711" s="10">
        <v>0.18659999999999999</v>
      </c>
      <c r="I711" s="10">
        <v>0.28199999999999997</v>
      </c>
      <c r="J711" s="10">
        <v>0.2356</v>
      </c>
      <c r="K711" s="10">
        <v>0.2651</v>
      </c>
      <c r="L711" s="10"/>
      <c r="M711" s="10"/>
      <c r="N711" s="10"/>
    </row>
    <row r="712" spans="1:14">
      <c r="A712" s="12" t="s">
        <v>164</v>
      </c>
      <c r="B712" s="7" t="s">
        <v>75</v>
      </c>
      <c r="C712" s="13" t="s">
        <v>65</v>
      </c>
      <c r="D712" s="7">
        <v>2014</v>
      </c>
      <c r="E712" s="13">
        <v>2015</v>
      </c>
      <c r="F712" s="13" t="s">
        <v>100</v>
      </c>
      <c r="G712" s="10">
        <v>0.94820000000000004</v>
      </c>
      <c r="H712" s="10">
        <v>0.14630000000000001</v>
      </c>
      <c r="I712" s="10">
        <v>0.2366</v>
      </c>
      <c r="J712" s="10">
        <v>0.34360000000000002</v>
      </c>
      <c r="K712" s="10">
        <v>0.36870000000000003</v>
      </c>
      <c r="L712" s="10"/>
      <c r="M712" s="10"/>
      <c r="N712" s="10"/>
    </row>
    <row r="713" spans="1:14">
      <c r="A713" s="12" t="s">
        <v>165</v>
      </c>
      <c r="B713" s="7" t="s">
        <v>75</v>
      </c>
      <c r="C713" s="13" t="s">
        <v>65</v>
      </c>
      <c r="D713" s="7">
        <v>2014</v>
      </c>
      <c r="E713" s="13">
        <v>2015</v>
      </c>
      <c r="F713" s="13" t="s">
        <v>100</v>
      </c>
      <c r="G713" s="10">
        <v>0.69830000000000003</v>
      </c>
      <c r="H713" s="10">
        <v>0.1202</v>
      </c>
      <c r="I713" s="10">
        <v>0.1845</v>
      </c>
      <c r="J713" s="10">
        <v>0.25750000000000001</v>
      </c>
      <c r="K713" s="10">
        <v>0.30470000000000003</v>
      </c>
      <c r="L713" s="10"/>
      <c r="M713" s="10"/>
      <c r="N713" s="10"/>
    </row>
    <row r="714" spans="1:14">
      <c r="A714" s="12" t="s">
        <v>166</v>
      </c>
      <c r="B714" s="7" t="s">
        <v>74</v>
      </c>
      <c r="C714" s="13" t="s">
        <v>65</v>
      </c>
      <c r="D714" s="7">
        <v>2014</v>
      </c>
      <c r="E714" s="13">
        <v>2015</v>
      </c>
      <c r="F714" s="13" t="s">
        <v>100</v>
      </c>
      <c r="G714" s="10">
        <v>0.98309999999999997</v>
      </c>
      <c r="H714" s="10">
        <v>0.21510000000000001</v>
      </c>
      <c r="I714" s="10">
        <v>0.34129999999999999</v>
      </c>
      <c r="J714" s="10">
        <v>0.1847</v>
      </c>
      <c r="K714" s="10">
        <v>0.24890000000000001</v>
      </c>
      <c r="L714" s="10"/>
      <c r="M714" s="10"/>
      <c r="N714" s="10"/>
    </row>
    <row r="715" spans="1:14">
      <c r="A715" s="12" t="s">
        <v>167</v>
      </c>
      <c r="B715" s="7" t="s">
        <v>75</v>
      </c>
      <c r="C715" s="13" t="s">
        <v>65</v>
      </c>
      <c r="D715" s="7">
        <v>2014</v>
      </c>
      <c r="E715" s="13">
        <v>2015</v>
      </c>
      <c r="F715" s="13" t="s">
        <v>100</v>
      </c>
      <c r="G715" s="10">
        <v>0.85799999999999998</v>
      </c>
      <c r="H715" s="10">
        <v>0.1588</v>
      </c>
      <c r="I715" s="10">
        <v>0.23949999999999999</v>
      </c>
      <c r="J715" s="10">
        <v>0.22209999999999999</v>
      </c>
      <c r="K715" s="10">
        <v>0.25059999999999999</v>
      </c>
      <c r="L715" s="10"/>
      <c r="M715" s="10"/>
      <c r="N715" s="10"/>
    </row>
    <row r="716" spans="1:14">
      <c r="A716" s="12" t="s">
        <v>168</v>
      </c>
      <c r="B716" s="7" t="s">
        <v>74</v>
      </c>
      <c r="C716" s="13" t="s">
        <v>65</v>
      </c>
      <c r="D716" s="7">
        <v>2014</v>
      </c>
      <c r="E716" s="13">
        <v>2015</v>
      </c>
      <c r="F716" s="13" t="s">
        <v>100</v>
      </c>
      <c r="G716" s="10">
        <v>0.9405</v>
      </c>
      <c r="H716" s="10">
        <v>0.13519999999999999</v>
      </c>
      <c r="I716" s="10">
        <v>0.24790000000000001</v>
      </c>
      <c r="J716" s="10">
        <v>0.1133</v>
      </c>
      <c r="K716" s="10">
        <v>0.16869999999999999</v>
      </c>
      <c r="L716" s="10"/>
      <c r="M716" s="10"/>
      <c r="N716" s="10"/>
    </row>
    <row r="717" spans="1:14">
      <c r="A717" s="12" t="s">
        <v>169</v>
      </c>
      <c r="B717" s="7" t="s">
        <v>74</v>
      </c>
      <c r="C717" s="13" t="s">
        <v>65</v>
      </c>
      <c r="D717" s="7">
        <v>2014</v>
      </c>
      <c r="E717" s="13">
        <v>2015</v>
      </c>
      <c r="F717" s="13" t="s">
        <v>100</v>
      </c>
      <c r="G717" s="10">
        <v>0.87190000000000001</v>
      </c>
      <c r="H717" s="10">
        <v>0.1143</v>
      </c>
      <c r="I717" s="10">
        <v>0.1903</v>
      </c>
      <c r="J717" s="10">
        <v>7.9000000000000001E-2</v>
      </c>
      <c r="K717" s="10">
        <v>0.11559999999999999</v>
      </c>
      <c r="L717" s="10"/>
      <c r="M717" s="10"/>
      <c r="N717" s="10"/>
    </row>
    <row r="718" spans="1:14">
      <c r="A718" s="12" t="s">
        <v>170</v>
      </c>
      <c r="B718" s="7" t="s">
        <v>75</v>
      </c>
      <c r="C718" s="13" t="s">
        <v>65</v>
      </c>
      <c r="D718" s="7">
        <v>2014</v>
      </c>
      <c r="E718" s="13">
        <v>2015</v>
      </c>
      <c r="F718" s="13" t="s">
        <v>100</v>
      </c>
      <c r="G718" s="10">
        <v>0.96679999999999999</v>
      </c>
      <c r="H718" s="10">
        <v>0.2097</v>
      </c>
      <c r="I718" s="10">
        <v>0.29499999999999998</v>
      </c>
      <c r="J718" s="10">
        <v>0.434</v>
      </c>
      <c r="K718" s="10">
        <v>0.45929999999999999</v>
      </c>
      <c r="L718" s="10"/>
      <c r="M718" s="10"/>
      <c r="N718" s="10"/>
    </row>
    <row r="719" spans="1:14">
      <c r="A719" s="48" t="s">
        <v>171</v>
      </c>
      <c r="B719" s="7" t="s">
        <v>66</v>
      </c>
      <c r="C719" s="13" t="s">
        <v>3</v>
      </c>
      <c r="D719" s="7">
        <v>2015</v>
      </c>
      <c r="E719" s="13">
        <v>2015</v>
      </c>
      <c r="F719" s="13" t="s">
        <v>100</v>
      </c>
      <c r="G719" s="10">
        <v>0.93579999999999997</v>
      </c>
      <c r="H719" s="10">
        <v>0.13009999999999999</v>
      </c>
      <c r="I719" s="10">
        <v>0.2152</v>
      </c>
      <c r="J719" s="10">
        <v>0.1206</v>
      </c>
      <c r="K719" s="10">
        <v>0.1527</v>
      </c>
      <c r="L719" s="10"/>
      <c r="M719" s="10"/>
      <c r="N719" s="10"/>
    </row>
    <row r="720" spans="1:14">
      <c r="A720" s="48" t="s">
        <v>172</v>
      </c>
      <c r="B720" s="7" t="s">
        <v>74</v>
      </c>
      <c r="C720" s="13" t="s">
        <v>3</v>
      </c>
      <c r="D720" s="7">
        <v>2015</v>
      </c>
      <c r="E720" s="13">
        <v>2015</v>
      </c>
      <c r="F720" s="13" t="s">
        <v>100</v>
      </c>
      <c r="G720" s="10">
        <v>0.85389999999999999</v>
      </c>
      <c r="H720" s="10">
        <v>0.11459999999999999</v>
      </c>
      <c r="I720" s="10">
        <v>0.22359999999999999</v>
      </c>
      <c r="J720" s="10">
        <v>7.2800000000000004E-2</v>
      </c>
      <c r="K720" s="10">
        <v>0.13250000000000001</v>
      </c>
      <c r="L720" s="10"/>
      <c r="M720" s="10"/>
      <c r="N720" s="10"/>
    </row>
    <row r="721" spans="1:14">
      <c r="A721" s="48" t="s">
        <v>173</v>
      </c>
      <c r="B721" s="7" t="s">
        <v>75</v>
      </c>
      <c r="C721" s="13" t="s">
        <v>3</v>
      </c>
      <c r="D721" s="7">
        <v>2015</v>
      </c>
      <c r="E721" s="13">
        <v>2015</v>
      </c>
      <c r="F721" s="13" t="s">
        <v>100</v>
      </c>
      <c r="G721" s="10">
        <v>0.42859999999999998</v>
      </c>
      <c r="H721" s="10">
        <v>0.1053</v>
      </c>
      <c r="I721" s="10">
        <v>0.21049999999999999</v>
      </c>
      <c r="J721" s="10">
        <v>0</v>
      </c>
      <c r="K721" s="10">
        <v>0</v>
      </c>
      <c r="L721" s="10"/>
      <c r="M721" s="10"/>
      <c r="N721" s="10"/>
    </row>
    <row r="722" spans="1:14">
      <c r="A722" s="48" t="s">
        <v>174</v>
      </c>
      <c r="B722" s="7" t="s">
        <v>75</v>
      </c>
      <c r="C722" s="13" t="s">
        <v>3</v>
      </c>
      <c r="D722" s="7">
        <v>2015</v>
      </c>
      <c r="E722" s="13">
        <v>2015</v>
      </c>
      <c r="F722" s="13" t="s">
        <v>100</v>
      </c>
      <c r="G722" s="10">
        <v>0.94169999999999998</v>
      </c>
      <c r="H722" s="10">
        <v>0.1399</v>
      </c>
      <c r="I722" s="10">
        <v>0.22869999999999999</v>
      </c>
      <c r="J722" s="10">
        <v>0.25900000000000001</v>
      </c>
      <c r="K722" s="10">
        <v>0.2722</v>
      </c>
      <c r="L722" s="10"/>
      <c r="M722" s="10"/>
      <c r="N722" s="10"/>
    </row>
    <row r="723" spans="1:14">
      <c r="A723" s="48" t="s">
        <v>175</v>
      </c>
      <c r="B723" s="7" t="s">
        <v>75</v>
      </c>
      <c r="C723" s="13" t="s">
        <v>3</v>
      </c>
      <c r="D723" s="7">
        <v>2015</v>
      </c>
      <c r="E723" s="13">
        <v>2015</v>
      </c>
      <c r="F723" s="13" t="s">
        <v>100</v>
      </c>
      <c r="G723" s="10">
        <v>0.92669999999999997</v>
      </c>
      <c r="H723" s="10">
        <v>0.14560000000000001</v>
      </c>
      <c r="I723" s="10">
        <v>0.21529999999999999</v>
      </c>
      <c r="J723" s="10">
        <v>0.26719999999999999</v>
      </c>
      <c r="K723" s="10">
        <v>0.2903</v>
      </c>
      <c r="L723" s="10"/>
      <c r="M723" s="10"/>
      <c r="N723" s="10"/>
    </row>
    <row r="724" spans="1:14">
      <c r="A724" s="48" t="s">
        <v>176</v>
      </c>
      <c r="B724" s="7" t="s">
        <v>75</v>
      </c>
      <c r="C724" s="13" t="s">
        <v>3</v>
      </c>
      <c r="D724" s="7">
        <v>2015</v>
      </c>
      <c r="E724" s="13">
        <v>2015</v>
      </c>
      <c r="F724" s="13" t="s">
        <v>100</v>
      </c>
      <c r="G724" s="10">
        <v>0.95620000000000005</v>
      </c>
      <c r="H724" s="10">
        <v>0.12809999999999999</v>
      </c>
      <c r="I724" s="10">
        <v>0.20669999999999999</v>
      </c>
      <c r="J724" s="10">
        <v>0.24310000000000001</v>
      </c>
      <c r="K724" s="10">
        <v>0.26640000000000003</v>
      </c>
      <c r="L724" s="10"/>
      <c r="M724" s="10"/>
      <c r="N724" s="10"/>
    </row>
    <row r="725" spans="1:14">
      <c r="A725" s="48" t="s">
        <v>177</v>
      </c>
      <c r="B725" s="7" t="s">
        <v>75</v>
      </c>
      <c r="C725" s="13" t="s">
        <v>3</v>
      </c>
      <c r="D725" s="7">
        <v>2015</v>
      </c>
      <c r="E725" s="13">
        <v>2015</v>
      </c>
      <c r="F725" s="13" t="s">
        <v>100</v>
      </c>
      <c r="G725" s="10">
        <v>0.90280000000000005</v>
      </c>
      <c r="H725" s="10">
        <v>0.1333</v>
      </c>
      <c r="I725" s="10">
        <v>0.21779999999999999</v>
      </c>
      <c r="J725" s="10">
        <v>0.33329999999999999</v>
      </c>
      <c r="K725" s="10">
        <v>0.38669999999999999</v>
      </c>
      <c r="L725" s="10"/>
      <c r="M725" s="10"/>
      <c r="N725" s="10"/>
    </row>
    <row r="726" spans="1:14">
      <c r="A726" s="48" t="s">
        <v>178</v>
      </c>
      <c r="B726" s="7" t="s">
        <v>74</v>
      </c>
      <c r="C726" s="13" t="s">
        <v>3</v>
      </c>
      <c r="D726" s="7">
        <v>2015</v>
      </c>
      <c r="E726" s="13">
        <v>2015</v>
      </c>
      <c r="F726" s="13" t="s">
        <v>100</v>
      </c>
      <c r="G726" s="10">
        <v>0.92520000000000002</v>
      </c>
      <c r="H726" s="10">
        <v>9.0800000000000006E-2</v>
      </c>
      <c r="I726" s="10">
        <v>0.16500000000000001</v>
      </c>
      <c r="J726" s="10">
        <v>6.1800000000000001E-2</v>
      </c>
      <c r="K726" s="10">
        <v>0.1045</v>
      </c>
      <c r="L726" s="10"/>
      <c r="M726" s="10"/>
      <c r="N726" s="10"/>
    </row>
    <row r="727" spans="1:14">
      <c r="A727" s="48" t="s">
        <v>179</v>
      </c>
      <c r="B727" s="7" t="s">
        <v>75</v>
      </c>
      <c r="C727" s="13" t="s">
        <v>3</v>
      </c>
      <c r="D727" s="7">
        <v>2015</v>
      </c>
      <c r="E727" s="13">
        <v>2015</v>
      </c>
      <c r="F727" s="13" t="s">
        <v>100</v>
      </c>
      <c r="G727" s="10">
        <v>0.9607</v>
      </c>
      <c r="H727" s="10">
        <v>0.1731</v>
      </c>
      <c r="I727" s="10">
        <v>0.2238</v>
      </c>
      <c r="J727" s="10">
        <v>0.3322</v>
      </c>
      <c r="K727" s="10">
        <v>0.3619</v>
      </c>
      <c r="L727" s="10"/>
      <c r="M727" s="10"/>
      <c r="N727" s="10"/>
    </row>
    <row r="728" spans="1:14">
      <c r="A728" s="48" t="s">
        <v>180</v>
      </c>
      <c r="B728" s="7" t="s">
        <v>75</v>
      </c>
      <c r="C728" s="13" t="s">
        <v>3</v>
      </c>
      <c r="D728" s="7">
        <v>2015</v>
      </c>
      <c r="E728" s="13">
        <v>2015</v>
      </c>
      <c r="F728" s="13" t="s">
        <v>100</v>
      </c>
      <c r="G728" s="10">
        <v>0.96120000000000005</v>
      </c>
      <c r="H728" s="10">
        <v>0.1212</v>
      </c>
      <c r="I728" s="10">
        <v>0.19389999999999999</v>
      </c>
      <c r="J728" s="10">
        <v>0.2288</v>
      </c>
      <c r="K728" s="10">
        <v>0.25840000000000002</v>
      </c>
      <c r="L728" s="10"/>
      <c r="M728" s="10"/>
      <c r="N728" s="10"/>
    </row>
    <row r="729" spans="1:14">
      <c r="A729" s="12" t="s">
        <v>122</v>
      </c>
      <c r="B729" s="7" t="s">
        <v>74</v>
      </c>
      <c r="C729" s="13" t="s">
        <v>3</v>
      </c>
      <c r="D729" s="7">
        <v>2015</v>
      </c>
      <c r="E729" s="13">
        <v>2015</v>
      </c>
      <c r="F729" s="13" t="s">
        <v>100</v>
      </c>
      <c r="G729" s="10">
        <v>0.92559999999999998</v>
      </c>
      <c r="H729" s="10">
        <v>0.13059999999999999</v>
      </c>
      <c r="I729" s="10">
        <v>0.24360000000000001</v>
      </c>
      <c r="J729" s="10">
        <v>8.5999999999999993E-2</v>
      </c>
      <c r="K729" s="10">
        <v>0.13980000000000001</v>
      </c>
      <c r="L729" s="10"/>
      <c r="M729" s="10"/>
      <c r="N729" s="10"/>
    </row>
    <row r="730" spans="1:14">
      <c r="A730" s="12" t="s">
        <v>123</v>
      </c>
      <c r="B730" s="7" t="s">
        <v>75</v>
      </c>
      <c r="C730" s="13" t="s">
        <v>3</v>
      </c>
      <c r="D730" s="7">
        <v>2015</v>
      </c>
      <c r="E730" s="13">
        <v>2015</v>
      </c>
      <c r="F730" s="13" t="s">
        <v>100</v>
      </c>
      <c r="G730" s="10">
        <v>0.98540000000000005</v>
      </c>
      <c r="H730" s="10">
        <v>0.1366</v>
      </c>
      <c r="I730" s="10">
        <v>0.22420000000000001</v>
      </c>
      <c r="J730" s="10">
        <v>0.1701</v>
      </c>
      <c r="K730" s="10">
        <v>0.19589999999999999</v>
      </c>
      <c r="L730" s="10"/>
      <c r="M730" s="10"/>
      <c r="N730" s="10"/>
    </row>
    <row r="731" spans="1:14">
      <c r="A731" s="12" t="s">
        <v>124</v>
      </c>
      <c r="B731" s="7" t="s">
        <v>75</v>
      </c>
      <c r="C731" s="13" t="s">
        <v>3</v>
      </c>
      <c r="D731" s="7">
        <v>2015</v>
      </c>
      <c r="E731" s="13">
        <v>2015</v>
      </c>
      <c r="F731" s="13" t="s">
        <v>100</v>
      </c>
      <c r="G731" s="10">
        <v>0.9194</v>
      </c>
      <c r="H731" s="10">
        <v>0.1139</v>
      </c>
      <c r="I731" s="10">
        <v>0.17299999999999999</v>
      </c>
      <c r="J731" s="10">
        <v>0.21249999999999999</v>
      </c>
      <c r="K731" s="10">
        <v>0.22919999999999999</v>
      </c>
      <c r="L731" s="10"/>
      <c r="M731" s="10"/>
      <c r="N731" s="10"/>
    </row>
    <row r="732" spans="1:14">
      <c r="A732" s="12" t="s">
        <v>125</v>
      </c>
      <c r="B732" s="7" t="s">
        <v>75</v>
      </c>
      <c r="C732" s="13" t="s">
        <v>3</v>
      </c>
      <c r="D732" s="7">
        <v>2015</v>
      </c>
      <c r="E732" s="13">
        <v>2015</v>
      </c>
      <c r="F732" s="13" t="s">
        <v>100</v>
      </c>
      <c r="G732" s="10">
        <v>0.88070000000000004</v>
      </c>
      <c r="H732" s="10">
        <v>0.15920000000000001</v>
      </c>
      <c r="I732" s="10">
        <v>0.2382</v>
      </c>
      <c r="J732" s="10">
        <v>0.2414</v>
      </c>
      <c r="K732" s="10">
        <v>0.27479999999999999</v>
      </c>
      <c r="L732" s="10"/>
      <c r="M732" s="10"/>
      <c r="N732" s="10"/>
    </row>
    <row r="733" spans="1:14">
      <c r="A733" s="12" t="s">
        <v>126</v>
      </c>
      <c r="B733" s="7" t="s">
        <v>75</v>
      </c>
      <c r="C733" s="13" t="s">
        <v>3</v>
      </c>
      <c r="D733" s="7">
        <v>2015</v>
      </c>
      <c r="E733" s="13">
        <v>2015</v>
      </c>
      <c r="F733" s="13" t="s">
        <v>100</v>
      </c>
      <c r="G733" s="10">
        <v>0.94920000000000004</v>
      </c>
      <c r="H733" s="10">
        <v>0.15110000000000001</v>
      </c>
      <c r="I733" s="10">
        <v>0.23380000000000001</v>
      </c>
      <c r="J733" s="10">
        <v>0.27339999999999998</v>
      </c>
      <c r="K733" s="10">
        <v>0.30940000000000001</v>
      </c>
      <c r="L733" s="10"/>
      <c r="M733" s="10"/>
      <c r="N733" s="10"/>
    </row>
    <row r="734" spans="1:14">
      <c r="A734" s="12" t="s">
        <v>127</v>
      </c>
      <c r="B734" s="7" t="s">
        <v>75</v>
      </c>
      <c r="C734" s="13" t="s">
        <v>3</v>
      </c>
      <c r="D734" s="7">
        <v>2015</v>
      </c>
      <c r="E734" s="13">
        <v>2015</v>
      </c>
      <c r="F734" s="13" t="s">
        <v>100</v>
      </c>
      <c r="G734" s="10">
        <v>0.91539999999999999</v>
      </c>
      <c r="H734" s="10">
        <v>0.17849999999999999</v>
      </c>
      <c r="I734" s="10">
        <v>0.2621</v>
      </c>
      <c r="J734" s="10">
        <v>0.1585</v>
      </c>
      <c r="K734" s="10">
        <v>0.18509999999999999</v>
      </c>
      <c r="L734" s="10"/>
      <c r="M734" s="10"/>
      <c r="N734" s="10"/>
    </row>
    <row r="735" spans="1:14">
      <c r="A735" s="12" t="s">
        <v>128</v>
      </c>
      <c r="B735" s="7" t="s">
        <v>75</v>
      </c>
      <c r="C735" s="13" t="s">
        <v>3</v>
      </c>
      <c r="D735" s="7">
        <v>2015</v>
      </c>
      <c r="E735" s="13">
        <v>2015</v>
      </c>
      <c r="F735" s="13" t="s">
        <v>100</v>
      </c>
      <c r="G735" s="10">
        <v>0.96360000000000001</v>
      </c>
      <c r="H735" s="10">
        <v>0.2253</v>
      </c>
      <c r="I735" s="10">
        <v>0.30070000000000002</v>
      </c>
      <c r="J735" s="10">
        <v>0.29010000000000002</v>
      </c>
      <c r="K735" s="10">
        <v>0.32140000000000002</v>
      </c>
      <c r="L735" s="10"/>
      <c r="M735" s="10"/>
      <c r="N735" s="10"/>
    </row>
    <row r="736" spans="1:14">
      <c r="A736" s="12" t="s">
        <v>129</v>
      </c>
      <c r="B736" s="7" t="s">
        <v>75</v>
      </c>
      <c r="C736" s="13" t="s">
        <v>3</v>
      </c>
      <c r="D736" s="7">
        <v>2015</v>
      </c>
      <c r="E736" s="13">
        <v>2015</v>
      </c>
      <c r="F736" s="13" t="s">
        <v>100</v>
      </c>
      <c r="G736" s="10">
        <v>0.94579999999999997</v>
      </c>
      <c r="H736" s="10">
        <v>6.3500000000000001E-2</v>
      </c>
      <c r="I736" s="10">
        <v>0.13059999999999999</v>
      </c>
      <c r="J736" s="10">
        <v>0.27810000000000001</v>
      </c>
      <c r="K736" s="10">
        <v>0.3211</v>
      </c>
      <c r="L736" s="10"/>
      <c r="M736" s="10"/>
      <c r="N736" s="10"/>
    </row>
    <row r="737" spans="1:14">
      <c r="A737" s="12" t="s">
        <v>130</v>
      </c>
      <c r="B737" s="7" t="s">
        <v>75</v>
      </c>
      <c r="C737" s="13" t="s">
        <v>3</v>
      </c>
      <c r="D737" s="7">
        <v>2015</v>
      </c>
      <c r="E737" s="13">
        <v>2015</v>
      </c>
      <c r="F737" s="13" t="s">
        <v>100</v>
      </c>
      <c r="G737" s="10">
        <v>0.78380000000000005</v>
      </c>
      <c r="H737" s="10">
        <v>6.83E-2</v>
      </c>
      <c r="I737" s="10">
        <v>0.1537</v>
      </c>
      <c r="J737" s="10">
        <v>0.24879999999999999</v>
      </c>
      <c r="K737" s="10">
        <v>0.28539999999999999</v>
      </c>
      <c r="L737" s="10"/>
      <c r="M737" s="10"/>
      <c r="N737" s="10"/>
    </row>
    <row r="738" spans="1:14">
      <c r="A738" s="12" t="s">
        <v>131</v>
      </c>
      <c r="B738" s="7" t="s">
        <v>76</v>
      </c>
      <c r="C738" s="13" t="s">
        <v>3</v>
      </c>
      <c r="D738" s="7">
        <v>2015</v>
      </c>
      <c r="E738" s="13">
        <v>2015</v>
      </c>
      <c r="F738" s="13" t="s">
        <v>100</v>
      </c>
      <c r="G738" s="10">
        <v>0.94799999999999995</v>
      </c>
      <c r="H738" s="10">
        <v>8.2500000000000004E-2</v>
      </c>
      <c r="I738" s="10">
        <v>0.15609999999999999</v>
      </c>
      <c r="J738" s="10">
        <v>9.4999999999999998E-3</v>
      </c>
      <c r="K738" s="10">
        <v>1.21E-2</v>
      </c>
      <c r="L738" s="10"/>
      <c r="M738" s="10"/>
      <c r="N738" s="10"/>
    </row>
    <row r="739" spans="1:14">
      <c r="A739" s="12" t="s">
        <v>132</v>
      </c>
      <c r="B739" s="7" t="s">
        <v>75</v>
      </c>
      <c r="C739" s="13" t="s">
        <v>3</v>
      </c>
      <c r="D739" s="7">
        <v>2015</v>
      </c>
      <c r="E739" s="13">
        <v>2015</v>
      </c>
      <c r="F739" s="13" t="s">
        <v>100</v>
      </c>
      <c r="G739" s="10">
        <v>0.87649999999999995</v>
      </c>
      <c r="H739" s="10">
        <v>0.14549999999999999</v>
      </c>
      <c r="I739" s="10">
        <v>0.22389999999999999</v>
      </c>
      <c r="J739" s="10">
        <v>0.2177</v>
      </c>
      <c r="K739" s="10">
        <v>0.24590000000000001</v>
      </c>
      <c r="L739" s="10"/>
      <c r="M739" s="10"/>
      <c r="N739" s="10"/>
    </row>
    <row r="740" spans="1:14">
      <c r="A740" s="12" t="s">
        <v>133</v>
      </c>
      <c r="B740" s="7" t="s">
        <v>75</v>
      </c>
      <c r="C740" s="13" t="s">
        <v>3</v>
      </c>
      <c r="D740" s="7">
        <v>2015</v>
      </c>
      <c r="E740" s="13">
        <v>2015</v>
      </c>
      <c r="F740" s="13" t="s">
        <v>100</v>
      </c>
      <c r="G740" s="10">
        <v>0.93059999999999998</v>
      </c>
      <c r="H740" s="10">
        <v>0.1794</v>
      </c>
      <c r="I740" s="10">
        <v>0.24779999999999999</v>
      </c>
      <c r="J740" s="10">
        <v>0.26740000000000003</v>
      </c>
      <c r="K740" s="10">
        <v>0.30420000000000003</v>
      </c>
      <c r="L740" s="10"/>
      <c r="M740" s="10"/>
      <c r="N740" s="10"/>
    </row>
    <row r="741" spans="1:14">
      <c r="A741" s="12" t="s">
        <v>134</v>
      </c>
      <c r="B741" s="7" t="s">
        <v>75</v>
      </c>
      <c r="C741" s="13" t="s">
        <v>3</v>
      </c>
      <c r="D741" s="7">
        <v>2015</v>
      </c>
      <c r="E741" s="13">
        <v>2015</v>
      </c>
      <c r="F741" s="13" t="s">
        <v>100</v>
      </c>
      <c r="G741" s="10">
        <v>0.97589999999999999</v>
      </c>
      <c r="H741" s="10">
        <v>0.1434</v>
      </c>
      <c r="I741" s="10">
        <v>0.19769999999999999</v>
      </c>
      <c r="J741" s="10">
        <v>0.2636</v>
      </c>
      <c r="K741" s="10">
        <v>0.2868</v>
      </c>
      <c r="L741" s="10"/>
      <c r="M741" s="10"/>
      <c r="N741" s="10"/>
    </row>
    <row r="742" spans="1:14">
      <c r="A742" s="12" t="s">
        <v>135</v>
      </c>
      <c r="B742" s="7" t="s">
        <v>75</v>
      </c>
      <c r="C742" s="13" t="s">
        <v>3</v>
      </c>
      <c r="D742" s="7">
        <v>2015</v>
      </c>
      <c r="E742" s="13">
        <v>2015</v>
      </c>
      <c r="F742" s="13" t="s">
        <v>100</v>
      </c>
      <c r="G742" s="10">
        <v>0.97309999999999997</v>
      </c>
      <c r="H742" s="10">
        <v>0.1502</v>
      </c>
      <c r="I742" s="10">
        <v>0.2681</v>
      </c>
      <c r="J742" s="10">
        <v>0.34789999999999999</v>
      </c>
      <c r="K742" s="10">
        <v>0.43580000000000002</v>
      </c>
      <c r="L742" s="10"/>
      <c r="M742" s="10"/>
      <c r="N742" s="10"/>
    </row>
    <row r="743" spans="1:14">
      <c r="A743" s="12" t="s">
        <v>136</v>
      </c>
      <c r="B743" s="7" t="s">
        <v>75</v>
      </c>
      <c r="C743" s="13" t="s">
        <v>3</v>
      </c>
      <c r="D743" s="7">
        <v>2015</v>
      </c>
      <c r="E743" s="13">
        <v>2015</v>
      </c>
      <c r="F743" s="13" t="s">
        <v>100</v>
      </c>
      <c r="G743" s="10">
        <v>0.9476</v>
      </c>
      <c r="H743" s="10">
        <v>0.1699</v>
      </c>
      <c r="I743" s="10">
        <v>0.2417</v>
      </c>
      <c r="J743" s="10">
        <v>0.32419999999999999</v>
      </c>
      <c r="K743" s="10">
        <v>0.35399999999999998</v>
      </c>
      <c r="L743" s="10"/>
      <c r="M743" s="10"/>
      <c r="N743" s="10"/>
    </row>
    <row r="744" spans="1:14">
      <c r="A744" s="12" t="s">
        <v>137</v>
      </c>
      <c r="B744" s="7" t="s">
        <v>75</v>
      </c>
      <c r="C744" s="13" t="s">
        <v>3</v>
      </c>
      <c r="D744" s="7">
        <v>2015</v>
      </c>
      <c r="E744" s="13">
        <v>2015</v>
      </c>
      <c r="F744" s="13" t="s">
        <v>100</v>
      </c>
      <c r="G744" s="10">
        <v>0.8125</v>
      </c>
      <c r="H744" s="10">
        <v>0.21229999999999999</v>
      </c>
      <c r="I744" s="10">
        <v>0.2671</v>
      </c>
      <c r="J744" s="10">
        <v>0.33560000000000001</v>
      </c>
      <c r="K744" s="10">
        <v>0.3493</v>
      </c>
      <c r="L744" s="10"/>
      <c r="M744" s="10"/>
      <c r="N744" s="10"/>
    </row>
    <row r="745" spans="1:14">
      <c r="A745" s="12" t="s">
        <v>138</v>
      </c>
      <c r="B745" s="7" t="s">
        <v>75</v>
      </c>
      <c r="C745" s="13" t="s">
        <v>3</v>
      </c>
      <c r="D745" s="7">
        <v>2015</v>
      </c>
      <c r="E745" s="13">
        <v>2015</v>
      </c>
      <c r="F745" s="13" t="s">
        <v>100</v>
      </c>
      <c r="G745" s="10">
        <v>0.95709999999999995</v>
      </c>
      <c r="H745" s="10">
        <v>5.0799999999999998E-2</v>
      </c>
      <c r="I745" s="10">
        <v>0.1371</v>
      </c>
      <c r="J745" s="10">
        <v>9.1399999999999995E-2</v>
      </c>
      <c r="K745" s="10">
        <v>0.10150000000000001</v>
      </c>
      <c r="L745" s="10"/>
      <c r="M745" s="10"/>
      <c r="N745" s="10"/>
    </row>
    <row r="746" spans="1:14">
      <c r="A746" s="12" t="s">
        <v>139</v>
      </c>
      <c r="B746" s="7" t="s">
        <v>75</v>
      </c>
      <c r="C746" s="13" t="s">
        <v>3</v>
      </c>
      <c r="D746" s="7">
        <v>2015</v>
      </c>
      <c r="E746" s="13">
        <v>2015</v>
      </c>
      <c r="F746" s="13" t="s">
        <v>100</v>
      </c>
      <c r="G746" s="10">
        <v>0.9496</v>
      </c>
      <c r="H746" s="10">
        <v>0.151</v>
      </c>
      <c r="I746" s="10">
        <v>0.2349</v>
      </c>
      <c r="J746" s="10">
        <v>0.1273</v>
      </c>
      <c r="K746" s="10">
        <v>0.14460000000000001</v>
      </c>
      <c r="L746" s="10"/>
      <c r="M746" s="10"/>
      <c r="N746" s="10"/>
    </row>
    <row r="747" spans="1:14">
      <c r="A747" s="12" t="s">
        <v>140</v>
      </c>
      <c r="B747" s="7" t="s">
        <v>75</v>
      </c>
      <c r="C747" s="13" t="s">
        <v>3</v>
      </c>
      <c r="D747" s="7">
        <v>2015</v>
      </c>
      <c r="E747" s="13">
        <v>2015</v>
      </c>
      <c r="F747" s="13" t="s">
        <v>100</v>
      </c>
      <c r="G747" s="10">
        <v>0.95550000000000002</v>
      </c>
      <c r="H747" s="10">
        <v>0.1103</v>
      </c>
      <c r="I747" s="10">
        <v>0.18290000000000001</v>
      </c>
      <c r="J747" s="10">
        <v>0.1452</v>
      </c>
      <c r="K747" s="10">
        <v>0.1673</v>
      </c>
      <c r="L747" s="10"/>
      <c r="M747" s="10"/>
      <c r="N747" s="10"/>
    </row>
    <row r="748" spans="1:14">
      <c r="A748" s="12" t="s">
        <v>141</v>
      </c>
      <c r="B748" s="7" t="s">
        <v>75</v>
      </c>
      <c r="C748" s="13" t="s">
        <v>3</v>
      </c>
      <c r="D748" s="7">
        <v>2015</v>
      </c>
      <c r="E748" s="13">
        <v>2015</v>
      </c>
      <c r="F748" s="13" t="s">
        <v>100</v>
      </c>
      <c r="G748" s="10">
        <v>0.84619999999999995</v>
      </c>
      <c r="H748" s="10">
        <v>0.1053</v>
      </c>
      <c r="I748" s="10">
        <v>0.1772</v>
      </c>
      <c r="J748" s="10">
        <v>0.1875</v>
      </c>
      <c r="K748" s="10">
        <v>0.22170000000000001</v>
      </c>
      <c r="L748" s="10"/>
      <c r="M748" s="10"/>
      <c r="N748" s="10"/>
    </row>
    <row r="749" spans="1:14">
      <c r="A749" s="12" t="s">
        <v>142</v>
      </c>
      <c r="B749" s="7" t="s">
        <v>74</v>
      </c>
      <c r="C749" s="13" t="s">
        <v>3</v>
      </c>
      <c r="D749" s="7">
        <v>2015</v>
      </c>
      <c r="E749" s="13">
        <v>2015</v>
      </c>
      <c r="F749" s="13" t="s">
        <v>100</v>
      </c>
      <c r="G749" s="10">
        <v>0.99509999999999998</v>
      </c>
      <c r="H749" s="10">
        <v>0.1119</v>
      </c>
      <c r="I749" s="10">
        <v>0.1976</v>
      </c>
      <c r="J749" s="10">
        <v>7.5499999999999998E-2</v>
      </c>
      <c r="K749" s="10">
        <v>0.1197</v>
      </c>
      <c r="L749" s="10"/>
      <c r="M749" s="10"/>
      <c r="N749" s="10"/>
    </row>
    <row r="750" spans="1:14">
      <c r="A750" s="12" t="s">
        <v>143</v>
      </c>
      <c r="B750" s="7" t="s">
        <v>74</v>
      </c>
      <c r="C750" s="13" t="s">
        <v>3</v>
      </c>
      <c r="D750" s="7">
        <v>2015</v>
      </c>
      <c r="E750" s="13">
        <v>2015</v>
      </c>
      <c r="F750" s="13" t="s">
        <v>100</v>
      </c>
      <c r="G750" s="10">
        <v>0.95020000000000004</v>
      </c>
      <c r="H750" s="10">
        <v>0.11799999999999999</v>
      </c>
      <c r="I750" s="10">
        <v>0.1991</v>
      </c>
      <c r="J750" s="10">
        <v>7.9200000000000007E-2</v>
      </c>
      <c r="K750" s="10">
        <v>0.1268</v>
      </c>
      <c r="L750" s="10"/>
      <c r="M750" s="10"/>
      <c r="N750" s="10"/>
    </row>
    <row r="751" spans="1:14">
      <c r="A751" s="12" t="s">
        <v>144</v>
      </c>
      <c r="B751" s="7" t="s">
        <v>75</v>
      </c>
      <c r="C751" s="13" t="s">
        <v>3</v>
      </c>
      <c r="D751" s="7">
        <v>2015</v>
      </c>
      <c r="E751" s="13">
        <v>2015</v>
      </c>
      <c r="F751" s="13" t="s">
        <v>100</v>
      </c>
      <c r="G751" s="10">
        <v>0.8075</v>
      </c>
      <c r="H751" s="10">
        <v>7.5899999999999995E-2</v>
      </c>
      <c r="I751" s="10">
        <v>0.1099</v>
      </c>
      <c r="J751" s="10">
        <v>0.18060000000000001</v>
      </c>
      <c r="K751" s="10">
        <v>0.19109999999999999</v>
      </c>
      <c r="L751" s="10"/>
      <c r="M751" s="10"/>
      <c r="N751" s="10"/>
    </row>
    <row r="752" spans="1:14">
      <c r="A752" s="12" t="s">
        <v>145</v>
      </c>
      <c r="B752" s="7" t="s">
        <v>75</v>
      </c>
      <c r="C752" s="13" t="s">
        <v>3</v>
      </c>
      <c r="D752" s="7">
        <v>2015</v>
      </c>
      <c r="E752" s="13">
        <v>2015</v>
      </c>
      <c r="F752" s="13" t="s">
        <v>100</v>
      </c>
      <c r="G752" s="10">
        <v>0.90300000000000002</v>
      </c>
      <c r="H752" s="10">
        <v>0.17030000000000001</v>
      </c>
      <c r="I752" s="10">
        <v>0.25559999999999999</v>
      </c>
      <c r="J752" s="10">
        <v>0.22359999999999999</v>
      </c>
      <c r="K752" s="10">
        <v>0.2545</v>
      </c>
      <c r="L752" s="10"/>
      <c r="M752" s="10"/>
      <c r="N752" s="10"/>
    </row>
    <row r="753" spans="1:14">
      <c r="A753" s="12" t="s">
        <v>146</v>
      </c>
      <c r="B753" s="7" t="s">
        <v>74</v>
      </c>
      <c r="C753" s="13" t="s">
        <v>3</v>
      </c>
      <c r="D753" s="7">
        <v>2015</v>
      </c>
      <c r="E753" s="13">
        <v>2015</v>
      </c>
      <c r="F753" s="13" t="s">
        <v>100</v>
      </c>
      <c r="G753" s="10">
        <v>0.9748</v>
      </c>
      <c r="H753" s="10">
        <v>0.1234</v>
      </c>
      <c r="I753" s="10">
        <v>0.2104</v>
      </c>
      <c r="J753" s="10">
        <v>8.4699999999999998E-2</v>
      </c>
      <c r="K753" s="10">
        <v>0.13139999999999999</v>
      </c>
      <c r="L753" s="10"/>
      <c r="M753" s="10"/>
      <c r="N753" s="10"/>
    </row>
    <row r="754" spans="1:14">
      <c r="A754" s="12" t="s">
        <v>147</v>
      </c>
      <c r="B754" s="7" t="s">
        <v>75</v>
      </c>
      <c r="C754" s="13" t="s">
        <v>3</v>
      </c>
      <c r="D754" s="7">
        <v>2015</v>
      </c>
      <c r="E754" s="13">
        <v>2015</v>
      </c>
      <c r="F754" s="13" t="s">
        <v>100</v>
      </c>
      <c r="G754" s="10">
        <v>0.94620000000000004</v>
      </c>
      <c r="H754" s="10">
        <v>0.1396</v>
      </c>
      <c r="I754" s="10">
        <v>0.23269999999999999</v>
      </c>
      <c r="J754" s="10">
        <v>0.29920000000000002</v>
      </c>
      <c r="K754" s="10">
        <v>0.34039999999999998</v>
      </c>
      <c r="L754" s="10"/>
      <c r="M754" s="10"/>
      <c r="N754" s="10"/>
    </row>
    <row r="755" spans="1:14">
      <c r="A755" s="12" t="s">
        <v>148</v>
      </c>
      <c r="B755" s="7" t="s">
        <v>75</v>
      </c>
      <c r="C755" s="13" t="s">
        <v>3</v>
      </c>
      <c r="D755" s="7">
        <v>2015</v>
      </c>
      <c r="E755" s="13">
        <v>2015</v>
      </c>
      <c r="F755" s="13" t="s">
        <v>100</v>
      </c>
      <c r="G755" s="10">
        <v>0.95730000000000004</v>
      </c>
      <c r="H755" s="10">
        <v>0.21679999999999999</v>
      </c>
      <c r="I755" s="10">
        <v>0.30020000000000002</v>
      </c>
      <c r="J755" s="10">
        <v>0.2782</v>
      </c>
      <c r="K755" s="10">
        <v>0.30790000000000001</v>
      </c>
      <c r="L755" s="10"/>
      <c r="M755" s="10"/>
      <c r="N755" s="10"/>
    </row>
    <row r="756" spans="1:14">
      <c r="A756" s="12" t="s">
        <v>149</v>
      </c>
      <c r="B756" s="7" t="s">
        <v>74</v>
      </c>
      <c r="C756" s="13" t="s">
        <v>3</v>
      </c>
      <c r="D756" s="7">
        <v>2015</v>
      </c>
      <c r="E756" s="13">
        <v>2015</v>
      </c>
      <c r="F756" s="13" t="s">
        <v>100</v>
      </c>
      <c r="G756" s="10">
        <v>0.97829999999999995</v>
      </c>
      <c r="H756" s="10">
        <v>0.13370000000000001</v>
      </c>
      <c r="I756" s="10">
        <v>0.22489999999999999</v>
      </c>
      <c r="J756" s="10">
        <v>6.6400000000000001E-2</v>
      </c>
      <c r="K756" s="10">
        <v>0.1052</v>
      </c>
      <c r="L756" s="10"/>
      <c r="M756" s="10"/>
      <c r="N756" s="10"/>
    </row>
    <row r="757" spans="1:14">
      <c r="A757" s="12" t="s">
        <v>150</v>
      </c>
      <c r="B757" s="7" t="s">
        <v>74</v>
      </c>
      <c r="C757" s="13" t="s">
        <v>3</v>
      </c>
      <c r="D757" s="7">
        <v>2015</v>
      </c>
      <c r="E757" s="13">
        <v>2015</v>
      </c>
      <c r="F757" s="13" t="s">
        <v>100</v>
      </c>
      <c r="G757" s="10">
        <v>0.86160000000000003</v>
      </c>
      <c r="H757" s="10">
        <v>0.11990000000000001</v>
      </c>
      <c r="I757" s="10">
        <v>0.2006</v>
      </c>
      <c r="J757" s="10">
        <v>9.9500000000000005E-2</v>
      </c>
      <c r="K757" s="10">
        <v>0.1464</v>
      </c>
      <c r="L757" s="10"/>
      <c r="M757" s="10"/>
      <c r="N757" s="10"/>
    </row>
    <row r="758" spans="1:14">
      <c r="A758" s="12" t="s">
        <v>151</v>
      </c>
      <c r="B758" s="7" t="s">
        <v>75</v>
      </c>
      <c r="C758" s="13" t="s">
        <v>3</v>
      </c>
      <c r="D758" s="7">
        <v>2015</v>
      </c>
      <c r="E758" s="13">
        <v>2015</v>
      </c>
      <c r="F758" s="13" t="s">
        <v>100</v>
      </c>
      <c r="G758" s="10">
        <v>0.88890000000000002</v>
      </c>
      <c r="H758" s="10">
        <v>0.16170000000000001</v>
      </c>
      <c r="I758" s="10">
        <v>0.23780000000000001</v>
      </c>
      <c r="J758" s="10">
        <v>0.2311</v>
      </c>
      <c r="K758" s="10">
        <v>0.25829999999999997</v>
      </c>
      <c r="L758" s="10"/>
      <c r="M758" s="10"/>
      <c r="N758" s="10"/>
    </row>
    <row r="759" spans="1:14">
      <c r="A759" s="12" t="s">
        <v>152</v>
      </c>
      <c r="B759" s="7" t="s">
        <v>74</v>
      </c>
      <c r="C759" s="13" t="s">
        <v>3</v>
      </c>
      <c r="D759" s="7">
        <v>2015</v>
      </c>
      <c r="E759" s="13">
        <v>2015</v>
      </c>
      <c r="F759" s="13" t="s">
        <v>100</v>
      </c>
      <c r="G759" s="10">
        <v>0.93310000000000004</v>
      </c>
      <c r="H759" s="10">
        <v>8.3799999999999999E-2</v>
      </c>
      <c r="I759" s="10">
        <v>0.16009999999999999</v>
      </c>
      <c r="J759" s="10">
        <v>5.3100000000000001E-2</v>
      </c>
      <c r="K759" s="10">
        <v>9.7000000000000003E-2</v>
      </c>
      <c r="L759" s="10"/>
      <c r="M759" s="10"/>
      <c r="N759" s="10"/>
    </row>
    <row r="760" spans="1:14">
      <c r="A760" s="12" t="s">
        <v>153</v>
      </c>
      <c r="B760" s="7" t="s">
        <v>74</v>
      </c>
      <c r="C760" s="13" t="s">
        <v>3</v>
      </c>
      <c r="D760" s="7">
        <v>2015</v>
      </c>
      <c r="E760" s="13">
        <v>2015</v>
      </c>
      <c r="F760" s="13" t="s">
        <v>100</v>
      </c>
      <c r="G760" s="10">
        <v>0.93269999999999997</v>
      </c>
      <c r="H760" s="10">
        <v>9.5699999999999993E-2</v>
      </c>
      <c r="I760" s="10">
        <v>0.1938</v>
      </c>
      <c r="J760" s="10">
        <v>6.9400000000000003E-2</v>
      </c>
      <c r="K760" s="10">
        <v>0.1135</v>
      </c>
      <c r="L760" s="10"/>
      <c r="M760" s="10"/>
      <c r="N760" s="10"/>
    </row>
    <row r="761" spans="1:14">
      <c r="A761" s="12" t="s">
        <v>154</v>
      </c>
      <c r="B761" s="7" t="s">
        <v>74</v>
      </c>
      <c r="C761" s="13" t="s">
        <v>3</v>
      </c>
      <c r="D761" s="7">
        <v>2015</v>
      </c>
      <c r="E761" s="13">
        <v>2015</v>
      </c>
      <c r="F761" s="13" t="s">
        <v>100</v>
      </c>
      <c r="G761" s="10">
        <v>0.90439999999999998</v>
      </c>
      <c r="H761" s="10">
        <v>8.6099999999999996E-2</v>
      </c>
      <c r="I761" s="10">
        <v>0.17249999999999999</v>
      </c>
      <c r="J761" s="10">
        <v>5.67E-2</v>
      </c>
      <c r="K761" s="10">
        <v>9.8599999999999993E-2</v>
      </c>
      <c r="L761" s="10"/>
      <c r="M761" s="10"/>
      <c r="N761" s="10"/>
    </row>
    <row r="762" spans="1:14">
      <c r="A762" s="12" t="s">
        <v>155</v>
      </c>
      <c r="B762" s="7" t="s">
        <v>74</v>
      </c>
      <c r="C762" s="13" t="s">
        <v>3</v>
      </c>
      <c r="D762" s="7">
        <v>2015</v>
      </c>
      <c r="E762" s="13">
        <v>2015</v>
      </c>
      <c r="F762" s="13" t="s">
        <v>100</v>
      </c>
      <c r="G762" s="10">
        <v>0.97170000000000001</v>
      </c>
      <c r="H762" s="10">
        <v>2.5100000000000001E-2</v>
      </c>
      <c r="I762" s="10">
        <v>0.11990000000000001</v>
      </c>
      <c r="J762" s="10">
        <v>1.2E-2</v>
      </c>
      <c r="K762" s="10">
        <v>5.5500000000000001E-2</v>
      </c>
      <c r="L762" s="10"/>
      <c r="M762" s="10"/>
      <c r="N762" s="10"/>
    </row>
    <row r="763" spans="1:14">
      <c r="A763" s="12" t="s">
        <v>156</v>
      </c>
      <c r="B763" s="7" t="s">
        <v>74</v>
      </c>
      <c r="C763" s="13" t="s">
        <v>3</v>
      </c>
      <c r="D763" s="7">
        <v>2015</v>
      </c>
      <c r="E763" s="13">
        <v>2015</v>
      </c>
      <c r="F763" s="13" t="s">
        <v>100</v>
      </c>
      <c r="G763" s="10">
        <v>0.98460000000000003</v>
      </c>
      <c r="H763" s="10">
        <v>1.32E-2</v>
      </c>
      <c r="I763" s="10">
        <v>7.8899999999999998E-2</v>
      </c>
      <c r="J763" s="10">
        <v>6.0000000000000001E-3</v>
      </c>
      <c r="K763" s="10">
        <v>4.19E-2</v>
      </c>
      <c r="L763" s="10"/>
      <c r="M763" s="10"/>
      <c r="N763" s="10"/>
    </row>
    <row r="764" spans="1:14">
      <c r="A764" s="12" t="s">
        <v>157</v>
      </c>
      <c r="B764" s="7" t="s">
        <v>75</v>
      </c>
      <c r="C764" s="13" t="s">
        <v>3</v>
      </c>
      <c r="D764" s="7">
        <v>2015</v>
      </c>
      <c r="E764" s="13">
        <v>2015</v>
      </c>
      <c r="F764" s="13" t="s">
        <v>100</v>
      </c>
      <c r="G764" s="10">
        <v>0.96350000000000002</v>
      </c>
      <c r="H764" s="10">
        <v>0.1598</v>
      </c>
      <c r="I764" s="10">
        <v>0.25009999999999999</v>
      </c>
      <c r="J764" s="10">
        <v>0.28310000000000002</v>
      </c>
      <c r="K764" s="10">
        <v>0.31640000000000001</v>
      </c>
      <c r="L764" s="10"/>
      <c r="M764" s="10"/>
      <c r="N764" s="10"/>
    </row>
    <row r="765" spans="1:14">
      <c r="A765" s="12" t="s">
        <v>158</v>
      </c>
      <c r="B765" s="7" t="s">
        <v>75</v>
      </c>
      <c r="C765" s="13" t="s">
        <v>3</v>
      </c>
      <c r="D765" s="7">
        <v>2015</v>
      </c>
      <c r="E765" s="13">
        <v>2015</v>
      </c>
      <c r="F765" s="13" t="s">
        <v>100</v>
      </c>
      <c r="G765" s="10">
        <v>1</v>
      </c>
      <c r="H765" s="10">
        <v>0.1026</v>
      </c>
      <c r="I765" s="10">
        <v>0.12820000000000001</v>
      </c>
      <c r="J765" s="10">
        <v>0.12820000000000001</v>
      </c>
      <c r="K765" s="10">
        <v>0.17949999999999999</v>
      </c>
      <c r="L765" s="10"/>
      <c r="M765" s="10"/>
      <c r="N765" s="10"/>
    </row>
    <row r="766" spans="1:14">
      <c r="A766" s="12" t="s">
        <v>159</v>
      </c>
      <c r="B766" s="7" t="s">
        <v>75</v>
      </c>
      <c r="C766" s="13" t="s">
        <v>3</v>
      </c>
      <c r="D766" s="7">
        <v>2015</v>
      </c>
      <c r="E766" s="13">
        <v>2015</v>
      </c>
      <c r="F766" s="13" t="s">
        <v>100</v>
      </c>
      <c r="G766" s="10">
        <v>0.88090000000000002</v>
      </c>
      <c r="H766" s="10">
        <v>0.1588</v>
      </c>
      <c r="I766" s="10">
        <v>0.23699999999999999</v>
      </c>
      <c r="J766" s="10">
        <v>0.23219999999999999</v>
      </c>
      <c r="K766" s="10">
        <v>0.25469999999999998</v>
      </c>
      <c r="L766" s="10"/>
      <c r="M766" s="10"/>
      <c r="N766" s="10"/>
    </row>
    <row r="767" spans="1:14">
      <c r="A767" s="12" t="s">
        <v>160</v>
      </c>
      <c r="B767" s="7" t="s">
        <v>74</v>
      </c>
      <c r="C767" s="13" t="s">
        <v>3</v>
      </c>
      <c r="D767" s="7">
        <v>2015</v>
      </c>
      <c r="E767" s="13">
        <v>2015</v>
      </c>
      <c r="F767" s="13" t="s">
        <v>100</v>
      </c>
      <c r="G767" s="10">
        <v>0.9718</v>
      </c>
      <c r="H767" s="10">
        <v>1.34E-2</v>
      </c>
      <c r="I767" s="10">
        <v>0.1191</v>
      </c>
      <c r="J767" s="10">
        <v>5.8999999999999999E-3</v>
      </c>
      <c r="K767" s="10">
        <v>6.0100000000000001E-2</v>
      </c>
      <c r="L767" s="10"/>
      <c r="M767" s="10"/>
      <c r="N767" s="10"/>
    </row>
    <row r="768" spans="1:14">
      <c r="A768" s="12" t="s">
        <v>161</v>
      </c>
      <c r="B768" s="7" t="s">
        <v>74</v>
      </c>
      <c r="C768" s="13" t="s">
        <v>3</v>
      </c>
      <c r="D768" s="7">
        <v>2015</v>
      </c>
      <c r="E768" s="13">
        <v>2015</v>
      </c>
      <c r="F768" s="13" t="s">
        <v>100</v>
      </c>
      <c r="G768" s="10">
        <v>0.70509999999999995</v>
      </c>
      <c r="H768" s="10">
        <v>0.10299999999999999</v>
      </c>
      <c r="I768" s="10">
        <v>0.18840000000000001</v>
      </c>
      <c r="J768" s="10">
        <v>5.5E-2</v>
      </c>
      <c r="K768" s="10">
        <v>9.4E-2</v>
      </c>
      <c r="L768" s="10"/>
      <c r="M768" s="10"/>
      <c r="N768" s="10"/>
    </row>
    <row r="769" spans="1:14">
      <c r="A769" s="12" t="s">
        <v>162</v>
      </c>
      <c r="B769" s="7" t="s">
        <v>75</v>
      </c>
      <c r="C769" s="13" t="s">
        <v>3</v>
      </c>
      <c r="D769" s="7">
        <v>2015</v>
      </c>
      <c r="E769" s="13">
        <v>2015</v>
      </c>
      <c r="F769" s="13" t="s">
        <v>100</v>
      </c>
      <c r="G769" s="10">
        <v>0.89390000000000003</v>
      </c>
      <c r="H769" s="10">
        <v>0.17810000000000001</v>
      </c>
      <c r="I769" s="10">
        <v>0.27189999999999998</v>
      </c>
      <c r="J769" s="10">
        <v>0.27029999999999998</v>
      </c>
      <c r="K769" s="10">
        <v>0.31459999999999999</v>
      </c>
      <c r="L769" s="10"/>
      <c r="M769" s="10"/>
      <c r="N769" s="10"/>
    </row>
    <row r="770" spans="1:14">
      <c r="A770" s="12" t="s">
        <v>163</v>
      </c>
      <c r="B770" s="7" t="s">
        <v>75</v>
      </c>
      <c r="C770" s="13" t="s">
        <v>3</v>
      </c>
      <c r="D770" s="7">
        <v>2015</v>
      </c>
      <c r="E770" s="13">
        <v>2015</v>
      </c>
      <c r="F770" s="13" t="s">
        <v>100</v>
      </c>
      <c r="G770" s="10">
        <v>0.8891</v>
      </c>
      <c r="H770" s="10">
        <v>0.18959999999999999</v>
      </c>
      <c r="I770" s="10">
        <v>0.26290000000000002</v>
      </c>
      <c r="J770" s="10">
        <v>0.21940000000000001</v>
      </c>
      <c r="K770" s="10">
        <v>0.24049999999999999</v>
      </c>
      <c r="L770" s="10"/>
      <c r="M770" s="10"/>
      <c r="N770" s="10"/>
    </row>
    <row r="771" spans="1:14">
      <c r="A771" s="12" t="s">
        <v>164</v>
      </c>
      <c r="B771" s="7" t="s">
        <v>75</v>
      </c>
      <c r="C771" s="13" t="s">
        <v>3</v>
      </c>
      <c r="D771" s="7">
        <v>2015</v>
      </c>
      <c r="E771" s="13">
        <v>2015</v>
      </c>
      <c r="F771" s="13" t="s">
        <v>100</v>
      </c>
      <c r="G771" s="10">
        <v>0.95930000000000004</v>
      </c>
      <c r="H771" s="10">
        <v>0.14779999999999999</v>
      </c>
      <c r="I771" s="10">
        <v>0.24060000000000001</v>
      </c>
      <c r="J771" s="10">
        <v>0.26019999999999999</v>
      </c>
      <c r="K771" s="10">
        <v>0.2843</v>
      </c>
      <c r="L771" s="10"/>
      <c r="M771" s="10"/>
      <c r="N771" s="10"/>
    </row>
    <row r="772" spans="1:14">
      <c r="A772" s="12" t="s">
        <v>165</v>
      </c>
      <c r="B772" s="7" t="s">
        <v>75</v>
      </c>
      <c r="C772" s="13" t="s">
        <v>3</v>
      </c>
      <c r="D772" s="7">
        <v>2015</v>
      </c>
      <c r="E772" s="13">
        <v>2015</v>
      </c>
      <c r="F772" s="13" t="s">
        <v>100</v>
      </c>
      <c r="G772" s="10">
        <v>0.66930000000000001</v>
      </c>
      <c r="H772" s="10">
        <v>0.1434</v>
      </c>
      <c r="I772" s="10">
        <v>0.2326</v>
      </c>
      <c r="J772" s="10">
        <v>0.3372</v>
      </c>
      <c r="K772" s="10">
        <v>0.37980000000000003</v>
      </c>
      <c r="L772" s="10"/>
      <c r="M772" s="10"/>
      <c r="N772" s="10"/>
    </row>
    <row r="773" spans="1:14">
      <c r="A773" s="12" t="s">
        <v>166</v>
      </c>
      <c r="B773" s="7" t="s">
        <v>74</v>
      </c>
      <c r="C773" s="13" t="s">
        <v>3</v>
      </c>
      <c r="D773" s="7">
        <v>2015</v>
      </c>
      <c r="E773" s="13">
        <v>2015</v>
      </c>
      <c r="F773" s="13" t="s">
        <v>100</v>
      </c>
      <c r="G773" s="10">
        <v>0.97819999999999996</v>
      </c>
      <c r="H773" s="10">
        <v>0.20130000000000001</v>
      </c>
      <c r="I773" s="10">
        <v>0.30909999999999999</v>
      </c>
      <c r="J773" s="10">
        <v>0.14130000000000001</v>
      </c>
      <c r="K773" s="10">
        <v>0.19800000000000001</v>
      </c>
      <c r="L773" s="10"/>
      <c r="M773" s="10"/>
      <c r="N773" s="10"/>
    </row>
    <row r="774" spans="1:14">
      <c r="A774" s="12" t="s">
        <v>167</v>
      </c>
      <c r="B774" s="7" t="s">
        <v>75</v>
      </c>
      <c r="C774" s="13" t="s">
        <v>3</v>
      </c>
      <c r="D774" s="7">
        <v>2015</v>
      </c>
      <c r="E774" s="13">
        <v>2015</v>
      </c>
      <c r="F774" s="13" t="s">
        <v>100</v>
      </c>
      <c r="G774" s="10">
        <v>0.75309999999999999</v>
      </c>
      <c r="H774" s="10">
        <v>0.14940000000000001</v>
      </c>
      <c r="I774" s="10">
        <v>0.21460000000000001</v>
      </c>
      <c r="J774" s="10">
        <v>0.2112</v>
      </c>
      <c r="K774" s="10">
        <v>0.23930000000000001</v>
      </c>
      <c r="L774" s="10"/>
      <c r="M774" s="10"/>
      <c r="N774" s="10"/>
    </row>
    <row r="775" spans="1:14">
      <c r="A775" s="12" t="s">
        <v>168</v>
      </c>
      <c r="B775" s="7" t="s">
        <v>74</v>
      </c>
      <c r="C775" s="13" t="s">
        <v>3</v>
      </c>
      <c r="D775" s="7">
        <v>2015</v>
      </c>
      <c r="E775" s="13">
        <v>2015</v>
      </c>
      <c r="F775" s="13" t="s">
        <v>100</v>
      </c>
      <c r="G775" s="10">
        <v>0.95689999999999997</v>
      </c>
      <c r="H775" s="10">
        <v>0.13539999999999999</v>
      </c>
      <c r="I775" s="10">
        <v>0.23630000000000001</v>
      </c>
      <c r="J775" s="10">
        <v>0.1</v>
      </c>
      <c r="K775" s="10">
        <v>0.14960000000000001</v>
      </c>
      <c r="L775" s="10"/>
      <c r="M775" s="10"/>
      <c r="N775" s="10"/>
    </row>
    <row r="776" spans="1:14">
      <c r="A776" s="12" t="s">
        <v>169</v>
      </c>
      <c r="B776" s="7" t="s">
        <v>74</v>
      </c>
      <c r="C776" s="13" t="s">
        <v>3</v>
      </c>
      <c r="D776" s="7">
        <v>2015</v>
      </c>
      <c r="E776" s="13">
        <v>2015</v>
      </c>
      <c r="F776" s="13" t="s">
        <v>100</v>
      </c>
      <c r="G776" s="10">
        <v>0.85980000000000001</v>
      </c>
      <c r="H776" s="10">
        <v>0.1123</v>
      </c>
      <c r="I776" s="10">
        <v>0.1782</v>
      </c>
      <c r="J776" s="10">
        <v>7.0499999999999993E-2</v>
      </c>
      <c r="K776" s="10">
        <v>0.1057</v>
      </c>
      <c r="L776" s="10"/>
      <c r="M776" s="10"/>
      <c r="N776" s="10"/>
    </row>
    <row r="777" spans="1:14">
      <c r="A777" s="12" t="s">
        <v>170</v>
      </c>
      <c r="B777" s="7" t="s">
        <v>75</v>
      </c>
      <c r="C777" s="13" t="s">
        <v>3</v>
      </c>
      <c r="D777" s="7">
        <v>2015</v>
      </c>
      <c r="E777" s="13">
        <v>2015</v>
      </c>
      <c r="F777" s="13" t="s">
        <v>100</v>
      </c>
      <c r="G777" s="10">
        <v>0.96399999999999997</v>
      </c>
      <c r="H777" s="10">
        <v>0.19120000000000001</v>
      </c>
      <c r="I777" s="10">
        <v>0.25359999999999999</v>
      </c>
      <c r="J777" s="10">
        <v>0.3831</v>
      </c>
      <c r="K777" s="10">
        <v>0.4083</v>
      </c>
      <c r="L777" s="10"/>
      <c r="M777" s="10"/>
      <c r="N777" s="10"/>
    </row>
    <row r="778" spans="1:14">
      <c r="A778" s="48" t="s">
        <v>171</v>
      </c>
      <c r="B778" s="7" t="s">
        <v>66</v>
      </c>
      <c r="C778" s="13" t="s">
        <v>62</v>
      </c>
      <c r="D778" s="7">
        <v>2015</v>
      </c>
      <c r="E778" s="13">
        <v>2015</v>
      </c>
      <c r="F778" s="13" t="s">
        <v>100</v>
      </c>
      <c r="G778" s="10">
        <v>0.94689999999999996</v>
      </c>
      <c r="H778" s="10">
        <v>0.12770000000000001</v>
      </c>
      <c r="I778" s="10">
        <v>0.2122</v>
      </c>
      <c r="J778" s="10">
        <v>0.12859999999999999</v>
      </c>
      <c r="K778" s="10">
        <v>0.16309999999999999</v>
      </c>
      <c r="L778" s="10"/>
      <c r="M778" s="10"/>
      <c r="N778" s="10"/>
    </row>
    <row r="779" spans="1:14">
      <c r="A779" s="48" t="s">
        <v>172</v>
      </c>
      <c r="B779" s="7" t="s">
        <v>74</v>
      </c>
      <c r="C779" s="13" t="s">
        <v>62</v>
      </c>
      <c r="D779" s="7">
        <v>2015</v>
      </c>
      <c r="E779" s="13">
        <v>2015</v>
      </c>
      <c r="F779" s="13" t="s">
        <v>100</v>
      </c>
      <c r="G779" s="10">
        <v>0.89559999999999995</v>
      </c>
      <c r="H779" s="10">
        <v>0.1036</v>
      </c>
      <c r="I779" s="10">
        <v>0.19869999999999999</v>
      </c>
      <c r="J779" s="10">
        <v>7.5800000000000006E-2</v>
      </c>
      <c r="K779" s="10">
        <v>0.1326</v>
      </c>
      <c r="L779" s="10"/>
      <c r="M779" s="10"/>
      <c r="N779" s="10"/>
    </row>
    <row r="780" spans="1:14">
      <c r="A780" s="48" t="s">
        <v>173</v>
      </c>
      <c r="B780" s="7" t="s">
        <v>75</v>
      </c>
      <c r="C780" s="13" t="s">
        <v>62</v>
      </c>
      <c r="D780" s="7">
        <v>2015</v>
      </c>
      <c r="E780" s="13">
        <v>2015</v>
      </c>
      <c r="F780" s="13" t="s">
        <v>100</v>
      </c>
      <c r="G780" s="10">
        <v>0.625</v>
      </c>
      <c r="H780" s="10">
        <v>0</v>
      </c>
      <c r="I780" s="10">
        <v>6.25E-2</v>
      </c>
      <c r="J780" s="10">
        <v>0.125</v>
      </c>
      <c r="K780" s="10">
        <v>0.125</v>
      </c>
      <c r="L780" s="10"/>
      <c r="M780" s="10"/>
      <c r="N780" s="10"/>
    </row>
    <row r="781" spans="1:14">
      <c r="A781" s="48" t="s">
        <v>174</v>
      </c>
      <c r="B781" s="7" t="s">
        <v>75</v>
      </c>
      <c r="C781" s="13" t="s">
        <v>62</v>
      </c>
      <c r="D781" s="7">
        <v>2015</v>
      </c>
      <c r="E781" s="13">
        <v>2015</v>
      </c>
      <c r="F781" s="13" t="s">
        <v>100</v>
      </c>
      <c r="G781" s="10">
        <v>0.94010000000000005</v>
      </c>
      <c r="H781" s="10">
        <v>0.1444</v>
      </c>
      <c r="I781" s="10">
        <v>0.22320000000000001</v>
      </c>
      <c r="J781" s="10">
        <v>0.27789999999999998</v>
      </c>
      <c r="K781" s="10">
        <v>0.31730000000000003</v>
      </c>
      <c r="L781" s="10"/>
      <c r="M781" s="10"/>
      <c r="N781" s="10"/>
    </row>
    <row r="782" spans="1:14">
      <c r="A782" s="48" t="s">
        <v>175</v>
      </c>
      <c r="B782" s="7" t="s">
        <v>75</v>
      </c>
      <c r="C782" s="13" t="s">
        <v>62</v>
      </c>
      <c r="D782" s="7">
        <v>2015</v>
      </c>
      <c r="E782" s="13">
        <v>2015</v>
      </c>
      <c r="F782" s="13" t="s">
        <v>100</v>
      </c>
      <c r="G782" s="10">
        <v>0.93500000000000005</v>
      </c>
      <c r="H782" s="10">
        <v>0.14369999999999999</v>
      </c>
      <c r="I782" s="10">
        <v>0.2223</v>
      </c>
      <c r="J782" s="10">
        <v>0.28610000000000002</v>
      </c>
      <c r="K782" s="10">
        <v>0.32179999999999997</v>
      </c>
      <c r="L782" s="10"/>
      <c r="M782" s="10"/>
      <c r="N782" s="10"/>
    </row>
    <row r="783" spans="1:14">
      <c r="A783" s="48" t="s">
        <v>176</v>
      </c>
      <c r="B783" s="7" t="s">
        <v>75</v>
      </c>
      <c r="C783" s="13" t="s">
        <v>62</v>
      </c>
      <c r="D783" s="7">
        <v>2015</v>
      </c>
      <c r="E783" s="13">
        <v>2015</v>
      </c>
      <c r="F783" s="13" t="s">
        <v>100</v>
      </c>
      <c r="G783" s="10">
        <v>0.95150000000000001</v>
      </c>
      <c r="H783" s="10">
        <v>0.11609999999999999</v>
      </c>
      <c r="I783" s="10">
        <v>0.2021</v>
      </c>
      <c r="J783" s="10">
        <v>0.2097</v>
      </c>
      <c r="K783" s="10">
        <v>0.24590000000000001</v>
      </c>
      <c r="L783" s="10"/>
      <c r="M783" s="10"/>
      <c r="N783" s="10"/>
    </row>
    <row r="784" spans="1:14">
      <c r="A784" s="48" t="s">
        <v>177</v>
      </c>
      <c r="B784" s="7" t="s">
        <v>75</v>
      </c>
      <c r="C784" s="13" t="s">
        <v>62</v>
      </c>
      <c r="D784" s="7">
        <v>2015</v>
      </c>
      <c r="E784" s="13">
        <v>2015</v>
      </c>
      <c r="F784" s="13" t="s">
        <v>100</v>
      </c>
      <c r="G784" s="10">
        <v>0.91800000000000004</v>
      </c>
      <c r="H784" s="10">
        <v>0.1361</v>
      </c>
      <c r="I784" s="10">
        <v>0.2147</v>
      </c>
      <c r="J784" s="10">
        <v>0.40839999999999999</v>
      </c>
      <c r="K784" s="10">
        <v>0.49209999999999998</v>
      </c>
      <c r="L784" s="10"/>
      <c r="M784" s="10"/>
      <c r="N784" s="10"/>
    </row>
    <row r="785" spans="1:14">
      <c r="A785" s="48" t="s">
        <v>178</v>
      </c>
      <c r="B785" s="7" t="s">
        <v>74</v>
      </c>
      <c r="C785" s="13" t="s">
        <v>62</v>
      </c>
      <c r="D785" s="7">
        <v>2015</v>
      </c>
      <c r="E785" s="13">
        <v>2015</v>
      </c>
      <c r="F785" s="13" t="s">
        <v>100</v>
      </c>
      <c r="G785" s="10">
        <v>0.96970000000000001</v>
      </c>
      <c r="H785" s="10">
        <v>8.8300000000000003E-2</v>
      </c>
      <c r="I785" s="10">
        <v>0.17130000000000001</v>
      </c>
      <c r="J785" s="10">
        <v>6.6799999999999998E-2</v>
      </c>
      <c r="K785" s="10">
        <v>0.11260000000000001</v>
      </c>
      <c r="L785" s="10"/>
      <c r="M785" s="10"/>
      <c r="N785" s="10"/>
    </row>
    <row r="786" spans="1:14">
      <c r="A786" s="48" t="s">
        <v>179</v>
      </c>
      <c r="B786" s="7" t="s">
        <v>75</v>
      </c>
      <c r="C786" s="13" t="s">
        <v>62</v>
      </c>
      <c r="D786" s="7">
        <v>2015</v>
      </c>
      <c r="E786" s="13">
        <v>2015</v>
      </c>
      <c r="F786" s="13" t="s">
        <v>100</v>
      </c>
      <c r="G786" s="10">
        <v>0.92920000000000003</v>
      </c>
      <c r="H786" s="10">
        <v>0.2147</v>
      </c>
      <c r="I786" s="10">
        <v>0.2712</v>
      </c>
      <c r="J786" s="10">
        <v>0.38869999999999999</v>
      </c>
      <c r="K786" s="10">
        <v>0.41070000000000001</v>
      </c>
      <c r="L786" s="10"/>
      <c r="M786" s="10"/>
      <c r="N786" s="10"/>
    </row>
    <row r="787" spans="1:14">
      <c r="A787" s="48" t="s">
        <v>180</v>
      </c>
      <c r="B787" s="7" t="s">
        <v>75</v>
      </c>
      <c r="C787" s="13" t="s">
        <v>62</v>
      </c>
      <c r="D787" s="7">
        <v>2015</v>
      </c>
      <c r="E787" s="13">
        <v>2015</v>
      </c>
      <c r="F787" s="13" t="s">
        <v>100</v>
      </c>
      <c r="G787" s="10">
        <v>0.94930000000000003</v>
      </c>
      <c r="H787" s="10">
        <v>0.13159999999999999</v>
      </c>
      <c r="I787" s="10">
        <v>0.21829999999999999</v>
      </c>
      <c r="J787" s="10">
        <v>0.23069999999999999</v>
      </c>
      <c r="K787" s="10">
        <v>0.25900000000000001</v>
      </c>
      <c r="L787" s="10"/>
      <c r="M787" s="10"/>
      <c r="N787" s="10"/>
    </row>
    <row r="788" spans="1:14">
      <c r="A788" s="12" t="s">
        <v>122</v>
      </c>
      <c r="B788" s="7" t="s">
        <v>74</v>
      </c>
      <c r="C788" s="13" t="s">
        <v>62</v>
      </c>
      <c r="D788" s="7">
        <v>2015</v>
      </c>
      <c r="E788" s="13">
        <v>2015</v>
      </c>
      <c r="F788" s="13" t="s">
        <v>100</v>
      </c>
      <c r="G788" s="10">
        <v>0.97299999999999998</v>
      </c>
      <c r="H788" s="10">
        <v>0.14080000000000001</v>
      </c>
      <c r="I788" s="10">
        <v>0.25059999999999999</v>
      </c>
      <c r="J788" s="10">
        <v>0.10539999999999999</v>
      </c>
      <c r="K788" s="10">
        <v>0.16370000000000001</v>
      </c>
      <c r="L788" s="10"/>
      <c r="M788" s="10"/>
      <c r="N788" s="10"/>
    </row>
    <row r="789" spans="1:14">
      <c r="A789" s="12" t="s">
        <v>123</v>
      </c>
      <c r="B789" s="7" t="s">
        <v>75</v>
      </c>
      <c r="C789" s="13" t="s">
        <v>62</v>
      </c>
      <c r="D789" s="7">
        <v>2015</v>
      </c>
      <c r="E789" s="13">
        <v>2015</v>
      </c>
      <c r="F789" s="13" t="s">
        <v>100</v>
      </c>
      <c r="G789" s="10">
        <v>0.98609999999999998</v>
      </c>
      <c r="H789" s="10">
        <v>0.12180000000000001</v>
      </c>
      <c r="I789" s="10">
        <v>0.2056</v>
      </c>
      <c r="J789" s="10">
        <v>0.1472</v>
      </c>
      <c r="K789" s="10">
        <v>0.15989999999999999</v>
      </c>
      <c r="L789" s="10"/>
      <c r="M789" s="10"/>
      <c r="N789" s="10"/>
    </row>
    <row r="790" spans="1:14">
      <c r="A790" s="12" t="s">
        <v>124</v>
      </c>
      <c r="B790" s="7" t="s">
        <v>75</v>
      </c>
      <c r="C790" s="13" t="s">
        <v>62</v>
      </c>
      <c r="D790" s="7">
        <v>2015</v>
      </c>
      <c r="E790" s="13">
        <v>2015</v>
      </c>
      <c r="F790" s="13" t="s">
        <v>100</v>
      </c>
      <c r="G790" s="10">
        <v>0.93620000000000003</v>
      </c>
      <c r="H790" s="10">
        <v>0.11550000000000001</v>
      </c>
      <c r="I790" s="10">
        <v>0.17960000000000001</v>
      </c>
      <c r="J790" s="10">
        <v>0.2379</v>
      </c>
      <c r="K790" s="10">
        <v>0.26419999999999999</v>
      </c>
      <c r="L790" s="10"/>
      <c r="M790" s="10"/>
      <c r="N790" s="10"/>
    </row>
    <row r="791" spans="1:14">
      <c r="A791" s="12" t="s">
        <v>125</v>
      </c>
      <c r="B791" s="7" t="s">
        <v>75</v>
      </c>
      <c r="C791" s="13" t="s">
        <v>62</v>
      </c>
      <c r="D791" s="7">
        <v>2015</v>
      </c>
      <c r="E791" s="13">
        <v>2015</v>
      </c>
      <c r="F791" s="13" t="s">
        <v>100</v>
      </c>
      <c r="G791" s="10">
        <v>0.83589999999999998</v>
      </c>
      <c r="H791" s="10">
        <v>0.1517</v>
      </c>
      <c r="I791" s="10">
        <v>0.2346</v>
      </c>
      <c r="J791" s="10">
        <v>0.25090000000000001</v>
      </c>
      <c r="K791" s="10">
        <v>0.2802</v>
      </c>
      <c r="L791" s="10"/>
      <c r="M791" s="10"/>
      <c r="N791" s="10"/>
    </row>
    <row r="792" spans="1:14">
      <c r="A792" s="12" t="s">
        <v>126</v>
      </c>
      <c r="B792" s="7" t="s">
        <v>75</v>
      </c>
      <c r="C792" s="13" t="s">
        <v>62</v>
      </c>
      <c r="D792" s="7">
        <v>2015</v>
      </c>
      <c r="E792" s="13">
        <v>2015</v>
      </c>
      <c r="F792" s="13" t="s">
        <v>100</v>
      </c>
      <c r="G792" s="10">
        <v>0.9052</v>
      </c>
      <c r="H792" s="10">
        <v>0.1295</v>
      </c>
      <c r="I792" s="10">
        <v>0.2455</v>
      </c>
      <c r="J792" s="10">
        <v>0.30359999999999998</v>
      </c>
      <c r="K792" s="10">
        <v>0.34379999999999999</v>
      </c>
      <c r="L792" s="10"/>
      <c r="M792" s="10"/>
      <c r="N792" s="10"/>
    </row>
    <row r="793" spans="1:14">
      <c r="A793" s="12" t="s">
        <v>127</v>
      </c>
      <c r="B793" s="7" t="s">
        <v>75</v>
      </c>
      <c r="C793" s="13" t="s">
        <v>62</v>
      </c>
      <c r="D793" s="7">
        <v>2015</v>
      </c>
      <c r="E793" s="13">
        <v>2015</v>
      </c>
      <c r="F793" s="13" t="s">
        <v>100</v>
      </c>
      <c r="G793" s="10">
        <v>0.94740000000000002</v>
      </c>
      <c r="H793" s="10">
        <v>0.1779</v>
      </c>
      <c r="I793" s="10">
        <v>0.2606</v>
      </c>
      <c r="J793" s="10">
        <v>0.1754</v>
      </c>
      <c r="K793" s="10">
        <v>0.2039</v>
      </c>
      <c r="L793" s="10"/>
      <c r="M793" s="10"/>
      <c r="N793" s="10"/>
    </row>
    <row r="794" spans="1:14">
      <c r="A794" s="12" t="s">
        <v>128</v>
      </c>
      <c r="B794" s="7" t="s">
        <v>75</v>
      </c>
      <c r="C794" s="13" t="s">
        <v>62</v>
      </c>
      <c r="D794" s="7">
        <v>2015</v>
      </c>
      <c r="E794" s="13">
        <v>2015</v>
      </c>
      <c r="F794" s="13" t="s">
        <v>100</v>
      </c>
      <c r="G794" s="10">
        <v>0.96779999999999999</v>
      </c>
      <c r="H794" s="10">
        <v>0.1943</v>
      </c>
      <c r="I794" s="10">
        <v>0.2742</v>
      </c>
      <c r="J794" s="10">
        <v>0.28949999999999998</v>
      </c>
      <c r="K794" s="10">
        <v>0.32040000000000002</v>
      </c>
      <c r="L794" s="10"/>
      <c r="M794" s="10"/>
      <c r="N794" s="10"/>
    </row>
    <row r="795" spans="1:14">
      <c r="A795" s="12" t="s">
        <v>129</v>
      </c>
      <c r="B795" s="7" t="s">
        <v>75</v>
      </c>
      <c r="C795" s="13" t="s">
        <v>62</v>
      </c>
      <c r="D795" s="7">
        <v>2015</v>
      </c>
      <c r="E795" s="13">
        <v>2015</v>
      </c>
      <c r="F795" s="13" t="s">
        <v>100</v>
      </c>
      <c r="G795" s="10">
        <v>0.95660000000000001</v>
      </c>
      <c r="H795" s="10">
        <v>7.8899999999999998E-2</v>
      </c>
      <c r="I795" s="10">
        <v>0.15229999999999999</v>
      </c>
      <c r="J795" s="10">
        <v>0.307</v>
      </c>
      <c r="K795" s="10">
        <v>0.35160000000000002</v>
      </c>
      <c r="L795" s="10"/>
      <c r="M795" s="10"/>
      <c r="N795" s="10"/>
    </row>
    <row r="796" spans="1:14">
      <c r="A796" s="12" t="s">
        <v>130</v>
      </c>
      <c r="B796" s="7" t="s">
        <v>75</v>
      </c>
      <c r="C796" s="13" t="s">
        <v>62</v>
      </c>
      <c r="D796" s="7">
        <v>2015</v>
      </c>
      <c r="E796" s="13">
        <v>2015</v>
      </c>
      <c r="F796" s="13" t="s">
        <v>100</v>
      </c>
      <c r="G796" s="10">
        <v>0.73370000000000002</v>
      </c>
      <c r="H796" s="10">
        <v>7.4399999999999994E-2</v>
      </c>
      <c r="I796" s="10">
        <v>0.14099999999999999</v>
      </c>
      <c r="J796" s="10">
        <v>0.27179999999999999</v>
      </c>
      <c r="K796" s="10">
        <v>0.30509999999999998</v>
      </c>
      <c r="L796" s="10"/>
      <c r="M796" s="10"/>
      <c r="N796" s="10"/>
    </row>
    <row r="797" spans="1:14">
      <c r="A797" s="12" t="s">
        <v>131</v>
      </c>
      <c r="B797" s="7" t="s">
        <v>76</v>
      </c>
      <c r="C797" s="13" t="s">
        <v>62</v>
      </c>
      <c r="D797" s="7">
        <v>2015</v>
      </c>
      <c r="E797" s="13">
        <v>2015</v>
      </c>
      <c r="F797" s="13" t="s">
        <v>100</v>
      </c>
      <c r="G797" s="10">
        <v>0.94940000000000002</v>
      </c>
      <c r="H797" s="10">
        <v>8.1600000000000006E-2</v>
      </c>
      <c r="I797" s="10">
        <v>0.1522</v>
      </c>
      <c r="J797" s="10">
        <v>1.0200000000000001E-2</v>
      </c>
      <c r="K797" s="10">
        <v>1.3299999999999999E-2</v>
      </c>
      <c r="L797" s="10"/>
      <c r="M797" s="10"/>
      <c r="N797" s="10"/>
    </row>
    <row r="798" spans="1:14">
      <c r="A798" s="12" t="s">
        <v>132</v>
      </c>
      <c r="B798" s="7" t="s">
        <v>75</v>
      </c>
      <c r="C798" s="13" t="s">
        <v>62</v>
      </c>
      <c r="D798" s="7">
        <v>2015</v>
      </c>
      <c r="E798" s="13">
        <v>2015</v>
      </c>
      <c r="F798" s="13" t="s">
        <v>100</v>
      </c>
      <c r="G798" s="10">
        <v>0.84960000000000002</v>
      </c>
      <c r="H798" s="10">
        <v>0.1447</v>
      </c>
      <c r="I798" s="10">
        <v>0.2266</v>
      </c>
      <c r="J798" s="10">
        <v>0.25030000000000002</v>
      </c>
      <c r="K798" s="10">
        <v>0.28899999999999998</v>
      </c>
      <c r="L798" s="10"/>
      <c r="M798" s="10"/>
      <c r="N798" s="10"/>
    </row>
    <row r="799" spans="1:14">
      <c r="A799" s="12" t="s">
        <v>133</v>
      </c>
      <c r="B799" s="7" t="s">
        <v>75</v>
      </c>
      <c r="C799" s="13" t="s">
        <v>62</v>
      </c>
      <c r="D799" s="7">
        <v>2015</v>
      </c>
      <c r="E799" s="13">
        <v>2015</v>
      </c>
      <c r="F799" s="13" t="s">
        <v>100</v>
      </c>
      <c r="G799" s="10">
        <v>0.92090000000000005</v>
      </c>
      <c r="H799" s="10">
        <v>0.1807</v>
      </c>
      <c r="I799" s="10">
        <v>0.25950000000000001</v>
      </c>
      <c r="J799" s="10">
        <v>0.26450000000000001</v>
      </c>
      <c r="K799" s="10">
        <v>0.30459999999999998</v>
      </c>
      <c r="L799" s="10"/>
      <c r="M799" s="10"/>
      <c r="N799" s="10"/>
    </row>
    <row r="800" spans="1:14">
      <c r="A800" s="12" t="s">
        <v>134</v>
      </c>
      <c r="B800" s="7" t="s">
        <v>75</v>
      </c>
      <c r="C800" s="13" t="s">
        <v>62</v>
      </c>
      <c r="D800" s="7">
        <v>2015</v>
      </c>
      <c r="E800" s="13">
        <v>2015</v>
      </c>
      <c r="F800" s="13" t="s">
        <v>100</v>
      </c>
      <c r="G800" s="10">
        <v>0.96389999999999998</v>
      </c>
      <c r="H800" s="10">
        <v>0.125</v>
      </c>
      <c r="I800" s="10">
        <v>0.1991</v>
      </c>
      <c r="J800" s="10">
        <v>0.28699999999999998</v>
      </c>
      <c r="K800" s="10">
        <v>0.30559999999999998</v>
      </c>
      <c r="L800" s="10"/>
      <c r="M800" s="10"/>
      <c r="N800" s="10"/>
    </row>
    <row r="801" spans="1:14">
      <c r="A801" s="12" t="s">
        <v>135</v>
      </c>
      <c r="B801" s="7" t="s">
        <v>75</v>
      </c>
      <c r="C801" s="13" t="s">
        <v>62</v>
      </c>
      <c r="D801" s="7">
        <v>2015</v>
      </c>
      <c r="E801" s="13">
        <v>2015</v>
      </c>
      <c r="F801" s="13" t="s">
        <v>100</v>
      </c>
      <c r="G801" s="10">
        <v>0.97199999999999998</v>
      </c>
      <c r="H801" s="10">
        <v>0.15709999999999999</v>
      </c>
      <c r="I801" s="10">
        <v>0.27339999999999998</v>
      </c>
      <c r="J801" s="10">
        <v>0.25209999999999999</v>
      </c>
      <c r="K801" s="10">
        <v>0.31419999999999998</v>
      </c>
      <c r="L801" s="10"/>
      <c r="M801" s="10"/>
      <c r="N801" s="10"/>
    </row>
    <row r="802" spans="1:14">
      <c r="A802" s="12" t="s">
        <v>136</v>
      </c>
      <c r="B802" s="7" t="s">
        <v>75</v>
      </c>
      <c r="C802" s="13" t="s">
        <v>62</v>
      </c>
      <c r="D802" s="7">
        <v>2015</v>
      </c>
      <c r="E802" s="13">
        <v>2015</v>
      </c>
      <c r="F802" s="13" t="s">
        <v>100</v>
      </c>
      <c r="G802" s="10">
        <v>0.96550000000000002</v>
      </c>
      <c r="H802" s="10">
        <v>0.15859999999999999</v>
      </c>
      <c r="I802" s="10">
        <v>0.23749999999999999</v>
      </c>
      <c r="J802" s="10">
        <v>0.32129999999999997</v>
      </c>
      <c r="K802" s="10">
        <v>0.35580000000000001</v>
      </c>
      <c r="L802" s="10"/>
      <c r="M802" s="10"/>
      <c r="N802" s="10"/>
    </row>
    <row r="803" spans="1:14">
      <c r="A803" s="12" t="s">
        <v>137</v>
      </c>
      <c r="B803" s="7" t="s">
        <v>75</v>
      </c>
      <c r="C803" s="13" t="s">
        <v>62</v>
      </c>
      <c r="D803" s="7">
        <v>2015</v>
      </c>
      <c r="E803" s="13">
        <v>2015</v>
      </c>
      <c r="F803" s="13" t="s">
        <v>100</v>
      </c>
      <c r="G803" s="10">
        <v>0.94</v>
      </c>
      <c r="H803" s="10">
        <v>0.1203</v>
      </c>
      <c r="I803" s="10">
        <v>0.1729</v>
      </c>
      <c r="J803" s="10">
        <v>0.2707</v>
      </c>
      <c r="K803" s="10">
        <v>0.28570000000000001</v>
      </c>
      <c r="L803" s="10"/>
      <c r="M803" s="10"/>
      <c r="N803" s="10"/>
    </row>
    <row r="804" spans="1:14">
      <c r="A804" s="12" t="s">
        <v>138</v>
      </c>
      <c r="B804" s="7" t="s">
        <v>75</v>
      </c>
      <c r="C804" s="13" t="s">
        <v>62</v>
      </c>
      <c r="D804" s="7">
        <v>2015</v>
      </c>
      <c r="E804" s="13">
        <v>2015</v>
      </c>
      <c r="F804" s="13" t="s">
        <v>100</v>
      </c>
      <c r="G804" s="10">
        <v>0.98060000000000003</v>
      </c>
      <c r="H804" s="10">
        <v>2.3699999999999999E-2</v>
      </c>
      <c r="I804" s="10">
        <v>0.13739999999999999</v>
      </c>
      <c r="J804" s="10">
        <v>3.7900000000000003E-2</v>
      </c>
      <c r="K804" s="10">
        <v>5.6899999999999999E-2</v>
      </c>
      <c r="L804" s="10"/>
      <c r="M804" s="10"/>
      <c r="N804" s="10"/>
    </row>
    <row r="805" spans="1:14">
      <c r="A805" s="12" t="s">
        <v>139</v>
      </c>
      <c r="B805" s="7" t="s">
        <v>75</v>
      </c>
      <c r="C805" s="13" t="s">
        <v>62</v>
      </c>
      <c r="D805" s="7">
        <v>2015</v>
      </c>
      <c r="E805" s="13">
        <v>2015</v>
      </c>
      <c r="F805" s="13" t="s">
        <v>100</v>
      </c>
      <c r="G805" s="10">
        <v>0.96009999999999995</v>
      </c>
      <c r="H805" s="10">
        <v>0.1426</v>
      </c>
      <c r="I805" s="10">
        <v>0.2213</v>
      </c>
      <c r="J805" s="10">
        <v>0.1764</v>
      </c>
      <c r="K805" s="10">
        <v>0.20499999999999999</v>
      </c>
      <c r="L805" s="10"/>
      <c r="M805" s="10"/>
      <c r="N805" s="10"/>
    </row>
    <row r="806" spans="1:14">
      <c r="A806" s="12" t="s">
        <v>140</v>
      </c>
      <c r="B806" s="7" t="s">
        <v>75</v>
      </c>
      <c r="C806" s="13" t="s">
        <v>62</v>
      </c>
      <c r="D806" s="7">
        <v>2015</v>
      </c>
      <c r="E806" s="13">
        <v>2015</v>
      </c>
      <c r="F806" s="13" t="s">
        <v>100</v>
      </c>
      <c r="G806" s="10">
        <v>0.9738</v>
      </c>
      <c r="H806" s="10">
        <v>0.11</v>
      </c>
      <c r="I806" s="10">
        <v>0.16750000000000001</v>
      </c>
      <c r="J806" s="10">
        <v>0.16550000000000001</v>
      </c>
      <c r="K806" s="10">
        <v>0.19839999999999999</v>
      </c>
      <c r="L806" s="10"/>
      <c r="M806" s="10"/>
      <c r="N806" s="10"/>
    </row>
    <row r="807" spans="1:14">
      <c r="A807" s="12" t="s">
        <v>141</v>
      </c>
      <c r="B807" s="7" t="s">
        <v>75</v>
      </c>
      <c r="C807" s="13" t="s">
        <v>62</v>
      </c>
      <c r="D807" s="7">
        <v>2015</v>
      </c>
      <c r="E807" s="13">
        <v>2015</v>
      </c>
      <c r="F807" s="13" t="s">
        <v>100</v>
      </c>
      <c r="G807" s="10">
        <v>0.82520000000000004</v>
      </c>
      <c r="H807" s="10">
        <v>0.11119999999999999</v>
      </c>
      <c r="I807" s="10">
        <v>0.20449999999999999</v>
      </c>
      <c r="J807" s="10">
        <v>0.24979999999999999</v>
      </c>
      <c r="K807" s="10">
        <v>0.28749999999999998</v>
      </c>
      <c r="L807" s="10"/>
      <c r="M807" s="10"/>
      <c r="N807" s="10"/>
    </row>
    <row r="808" spans="1:14">
      <c r="A808" s="12" t="s">
        <v>142</v>
      </c>
      <c r="B808" s="7" t="s">
        <v>74</v>
      </c>
      <c r="C808" s="13" t="s">
        <v>62</v>
      </c>
      <c r="D808" s="7">
        <v>2015</v>
      </c>
      <c r="E808" s="13">
        <v>2015</v>
      </c>
      <c r="F808" s="13" t="s">
        <v>100</v>
      </c>
      <c r="G808" s="10">
        <v>0.99709999999999999</v>
      </c>
      <c r="H808" s="10">
        <v>0.1084</v>
      </c>
      <c r="I808" s="10">
        <v>0.1991</v>
      </c>
      <c r="J808" s="10">
        <v>8.5699999999999998E-2</v>
      </c>
      <c r="K808" s="10">
        <v>0.1336</v>
      </c>
      <c r="L808" s="10"/>
      <c r="M808" s="10"/>
      <c r="N808" s="10"/>
    </row>
    <row r="809" spans="1:14">
      <c r="A809" s="12" t="s">
        <v>143</v>
      </c>
      <c r="B809" s="7" t="s">
        <v>74</v>
      </c>
      <c r="C809" s="13" t="s">
        <v>62</v>
      </c>
      <c r="D809" s="7">
        <v>2015</v>
      </c>
      <c r="E809" s="13">
        <v>2015</v>
      </c>
      <c r="F809" s="13" t="s">
        <v>100</v>
      </c>
      <c r="G809" s="10">
        <v>0.93769999999999998</v>
      </c>
      <c r="H809" s="10">
        <v>0.111</v>
      </c>
      <c r="I809" s="10">
        <v>0.20130000000000001</v>
      </c>
      <c r="J809" s="10">
        <v>0.08</v>
      </c>
      <c r="K809" s="10">
        <v>0.129</v>
      </c>
      <c r="L809" s="10"/>
      <c r="M809" s="10"/>
      <c r="N809" s="10"/>
    </row>
    <row r="810" spans="1:14">
      <c r="A810" s="12" t="s">
        <v>144</v>
      </c>
      <c r="B810" s="7" t="s">
        <v>75</v>
      </c>
      <c r="C810" s="13" t="s">
        <v>62</v>
      </c>
      <c r="D810" s="7">
        <v>2015</v>
      </c>
      <c r="E810" s="13">
        <v>2015</v>
      </c>
      <c r="F810" s="13" t="s">
        <v>100</v>
      </c>
      <c r="G810" s="10">
        <v>0.90280000000000005</v>
      </c>
      <c r="H810" s="10">
        <v>0.11840000000000001</v>
      </c>
      <c r="I810" s="10">
        <v>0.1673</v>
      </c>
      <c r="J810" s="10">
        <v>0.1918</v>
      </c>
      <c r="K810" s="10">
        <v>0.2122</v>
      </c>
      <c r="L810" s="10"/>
      <c r="M810" s="10"/>
      <c r="N810" s="10"/>
    </row>
    <row r="811" spans="1:14">
      <c r="A811" s="12" t="s">
        <v>145</v>
      </c>
      <c r="B811" s="7" t="s">
        <v>75</v>
      </c>
      <c r="C811" s="13" t="s">
        <v>62</v>
      </c>
      <c r="D811" s="7">
        <v>2015</v>
      </c>
      <c r="E811" s="13">
        <v>2015</v>
      </c>
      <c r="F811" s="13" t="s">
        <v>100</v>
      </c>
      <c r="G811" s="10">
        <v>0.92069999999999996</v>
      </c>
      <c r="H811" s="10">
        <v>0.17</v>
      </c>
      <c r="I811" s="10">
        <v>0.25650000000000001</v>
      </c>
      <c r="J811" s="10">
        <v>0.22919999999999999</v>
      </c>
      <c r="K811" s="10">
        <v>0.26300000000000001</v>
      </c>
      <c r="L811" s="10"/>
      <c r="M811" s="10"/>
      <c r="N811" s="10"/>
    </row>
    <row r="812" spans="1:14">
      <c r="A812" s="12" t="s">
        <v>146</v>
      </c>
      <c r="B812" s="7" t="s">
        <v>74</v>
      </c>
      <c r="C812" s="13" t="s">
        <v>62</v>
      </c>
      <c r="D812" s="7">
        <v>2015</v>
      </c>
      <c r="E812" s="13">
        <v>2015</v>
      </c>
      <c r="F812" s="13" t="s">
        <v>100</v>
      </c>
      <c r="G812" s="10">
        <v>0.98680000000000001</v>
      </c>
      <c r="H812" s="10">
        <v>0.12189999999999999</v>
      </c>
      <c r="I812" s="10">
        <v>0.20730000000000001</v>
      </c>
      <c r="J812" s="10">
        <v>9.4799999999999995E-2</v>
      </c>
      <c r="K812" s="10">
        <v>0.14499999999999999</v>
      </c>
      <c r="L812" s="10"/>
      <c r="M812" s="10"/>
      <c r="N812" s="10"/>
    </row>
    <row r="813" spans="1:14">
      <c r="A813" s="12" t="s">
        <v>147</v>
      </c>
      <c r="B813" s="7" t="s">
        <v>75</v>
      </c>
      <c r="C813" s="13" t="s">
        <v>62</v>
      </c>
      <c r="D813" s="7">
        <v>2015</v>
      </c>
      <c r="E813" s="13">
        <v>2015</v>
      </c>
      <c r="F813" s="13" t="s">
        <v>100</v>
      </c>
      <c r="G813" s="10">
        <v>0.92979999999999996</v>
      </c>
      <c r="H813" s="10">
        <v>0.1203</v>
      </c>
      <c r="I813" s="10">
        <v>0.21410000000000001</v>
      </c>
      <c r="J813" s="10">
        <v>0.24840000000000001</v>
      </c>
      <c r="K813" s="10">
        <v>0.28910000000000002</v>
      </c>
      <c r="L813" s="10"/>
      <c r="M813" s="10"/>
      <c r="N813" s="10"/>
    </row>
    <row r="814" spans="1:14">
      <c r="A814" s="12" t="s">
        <v>148</v>
      </c>
      <c r="B814" s="7" t="s">
        <v>75</v>
      </c>
      <c r="C814" s="13" t="s">
        <v>62</v>
      </c>
      <c r="D814" s="7">
        <v>2015</v>
      </c>
      <c r="E814" s="13">
        <v>2015</v>
      </c>
      <c r="F814" s="13" t="s">
        <v>100</v>
      </c>
      <c r="G814" s="10">
        <v>0.9617</v>
      </c>
      <c r="H814" s="10">
        <v>0.21360000000000001</v>
      </c>
      <c r="I814" s="10">
        <v>0.29599999999999999</v>
      </c>
      <c r="J814" s="10">
        <v>0.29110000000000003</v>
      </c>
      <c r="K814" s="10">
        <v>0.32329999999999998</v>
      </c>
      <c r="L814" s="10"/>
      <c r="M814" s="10"/>
      <c r="N814" s="10"/>
    </row>
    <row r="815" spans="1:14">
      <c r="A815" s="12" t="s">
        <v>149</v>
      </c>
      <c r="B815" s="7" t="s">
        <v>74</v>
      </c>
      <c r="C815" s="13" t="s">
        <v>62</v>
      </c>
      <c r="D815" s="7">
        <v>2015</v>
      </c>
      <c r="E815" s="13">
        <v>2015</v>
      </c>
      <c r="F815" s="13" t="s">
        <v>100</v>
      </c>
      <c r="G815" s="10">
        <v>0.9829</v>
      </c>
      <c r="H815" s="10">
        <v>0.12790000000000001</v>
      </c>
      <c r="I815" s="10">
        <v>0.21679999999999999</v>
      </c>
      <c r="J815" s="10">
        <v>7.46E-2</v>
      </c>
      <c r="K815" s="10">
        <v>0.1182</v>
      </c>
      <c r="L815" s="10"/>
      <c r="M815" s="10"/>
      <c r="N815" s="10"/>
    </row>
    <row r="816" spans="1:14">
      <c r="A816" s="12" t="s">
        <v>150</v>
      </c>
      <c r="B816" s="7" t="s">
        <v>74</v>
      </c>
      <c r="C816" s="13" t="s">
        <v>62</v>
      </c>
      <c r="D816" s="7">
        <v>2015</v>
      </c>
      <c r="E816" s="13">
        <v>2015</v>
      </c>
      <c r="F816" s="13" t="s">
        <v>100</v>
      </c>
      <c r="G816" s="10">
        <v>0.89410000000000001</v>
      </c>
      <c r="H816" s="10">
        <v>0.1033</v>
      </c>
      <c r="I816" s="10">
        <v>0.19350000000000001</v>
      </c>
      <c r="J816" s="10">
        <v>9.0899999999999995E-2</v>
      </c>
      <c r="K816" s="10">
        <v>0.1348</v>
      </c>
      <c r="L816" s="10"/>
      <c r="M816" s="10"/>
      <c r="N816" s="10"/>
    </row>
    <row r="817" spans="1:14">
      <c r="A817" s="12" t="s">
        <v>151</v>
      </c>
      <c r="B817" s="7" t="s">
        <v>75</v>
      </c>
      <c r="C817" s="13" t="s">
        <v>62</v>
      </c>
      <c r="D817" s="7">
        <v>2015</v>
      </c>
      <c r="E817" s="13">
        <v>2015</v>
      </c>
      <c r="F817" s="13" t="s">
        <v>100</v>
      </c>
      <c r="G817" s="10">
        <v>0.90259999999999996</v>
      </c>
      <c r="H817" s="10">
        <v>0.1522</v>
      </c>
      <c r="I817" s="10">
        <v>0.22869999999999999</v>
      </c>
      <c r="J817" s="10">
        <v>0.24129999999999999</v>
      </c>
      <c r="K817" s="10">
        <v>0.27500000000000002</v>
      </c>
      <c r="L817" s="10"/>
      <c r="M817" s="10"/>
      <c r="N817" s="10"/>
    </row>
    <row r="818" spans="1:14">
      <c r="A818" s="12" t="s">
        <v>152</v>
      </c>
      <c r="B818" s="7" t="s">
        <v>74</v>
      </c>
      <c r="C818" s="13" t="s">
        <v>62</v>
      </c>
      <c r="D818" s="7">
        <v>2015</v>
      </c>
      <c r="E818" s="13">
        <v>2015</v>
      </c>
      <c r="F818" s="13" t="s">
        <v>100</v>
      </c>
      <c r="G818" s="10">
        <v>0.93240000000000001</v>
      </c>
      <c r="H818" s="10">
        <v>7.5700000000000003E-2</v>
      </c>
      <c r="I818" s="10">
        <v>0.15959999999999999</v>
      </c>
      <c r="J818" s="10">
        <v>5.67E-2</v>
      </c>
      <c r="K818" s="10">
        <v>9.9400000000000002E-2</v>
      </c>
      <c r="L818" s="10"/>
      <c r="M818" s="10"/>
      <c r="N818" s="10"/>
    </row>
    <row r="819" spans="1:14">
      <c r="A819" s="12" t="s">
        <v>153</v>
      </c>
      <c r="B819" s="7" t="s">
        <v>74</v>
      </c>
      <c r="C819" s="13" t="s">
        <v>62</v>
      </c>
      <c r="D819" s="7">
        <v>2015</v>
      </c>
      <c r="E819" s="13">
        <v>2015</v>
      </c>
      <c r="F819" s="13" t="s">
        <v>100</v>
      </c>
      <c r="G819" s="10">
        <v>0.9204</v>
      </c>
      <c r="H819" s="10">
        <v>9.2999999999999999E-2</v>
      </c>
      <c r="I819" s="10">
        <v>0.18709999999999999</v>
      </c>
      <c r="J819" s="10">
        <v>6.4100000000000004E-2</v>
      </c>
      <c r="K819" s="10">
        <v>0.1125</v>
      </c>
      <c r="L819" s="10"/>
      <c r="M819" s="10"/>
      <c r="N819" s="10"/>
    </row>
    <row r="820" spans="1:14">
      <c r="A820" s="12" t="s">
        <v>154</v>
      </c>
      <c r="B820" s="7" t="s">
        <v>74</v>
      </c>
      <c r="C820" s="13" t="s">
        <v>62</v>
      </c>
      <c r="D820" s="7">
        <v>2015</v>
      </c>
      <c r="E820" s="13">
        <v>2015</v>
      </c>
      <c r="F820" s="13" t="s">
        <v>100</v>
      </c>
      <c r="G820" s="10">
        <v>0.92059999999999997</v>
      </c>
      <c r="H820" s="10">
        <v>8.5599999999999996E-2</v>
      </c>
      <c r="I820" s="10">
        <v>0.16880000000000001</v>
      </c>
      <c r="J820" s="10">
        <v>5.6800000000000003E-2</v>
      </c>
      <c r="K820" s="10">
        <v>0.1041</v>
      </c>
      <c r="L820" s="10"/>
      <c r="M820" s="10"/>
      <c r="N820" s="10"/>
    </row>
    <row r="821" spans="1:14">
      <c r="A821" s="12" t="s">
        <v>155</v>
      </c>
      <c r="B821" s="7" t="s">
        <v>74</v>
      </c>
      <c r="C821" s="13" t="s">
        <v>62</v>
      </c>
      <c r="D821" s="7">
        <v>2015</v>
      </c>
      <c r="E821" s="13">
        <v>2015</v>
      </c>
      <c r="F821" s="13" t="s">
        <v>100</v>
      </c>
      <c r="G821" s="10">
        <v>0.9728</v>
      </c>
      <c r="H821" s="10">
        <v>2.4799999999999999E-2</v>
      </c>
      <c r="I821" s="10">
        <v>0.11509999999999999</v>
      </c>
      <c r="J821" s="10">
        <v>0.01</v>
      </c>
      <c r="K821" s="10">
        <v>5.6099999999999997E-2</v>
      </c>
      <c r="L821" s="10"/>
      <c r="M821" s="10"/>
      <c r="N821" s="10"/>
    </row>
    <row r="822" spans="1:14">
      <c r="A822" s="12" t="s">
        <v>156</v>
      </c>
      <c r="B822" s="7" t="s">
        <v>74</v>
      </c>
      <c r="C822" s="13" t="s">
        <v>62</v>
      </c>
      <c r="D822" s="7">
        <v>2015</v>
      </c>
      <c r="E822" s="13">
        <v>2015</v>
      </c>
      <c r="F822" s="13" t="s">
        <v>100</v>
      </c>
      <c r="G822" s="10">
        <v>0.9708</v>
      </c>
      <c r="H822" s="10">
        <v>1.38E-2</v>
      </c>
      <c r="I822" s="10">
        <v>7.7899999999999997E-2</v>
      </c>
      <c r="J822" s="10">
        <v>6.4000000000000003E-3</v>
      </c>
      <c r="K822" s="10">
        <v>3.8899999999999997E-2</v>
      </c>
      <c r="L822" s="10"/>
      <c r="M822" s="10"/>
      <c r="N822" s="10"/>
    </row>
    <row r="823" spans="1:14">
      <c r="A823" s="12" t="s">
        <v>157</v>
      </c>
      <c r="B823" s="7" t="s">
        <v>75</v>
      </c>
      <c r="C823" s="13" t="s">
        <v>62</v>
      </c>
      <c r="D823" s="7">
        <v>2015</v>
      </c>
      <c r="E823" s="13">
        <v>2015</v>
      </c>
      <c r="F823" s="13" t="s">
        <v>100</v>
      </c>
      <c r="G823" s="10">
        <v>0.97860000000000003</v>
      </c>
      <c r="H823" s="10">
        <v>0.14449999999999999</v>
      </c>
      <c r="I823" s="10">
        <v>0.22309999999999999</v>
      </c>
      <c r="J823" s="10">
        <v>0.30620000000000003</v>
      </c>
      <c r="K823" s="10">
        <v>0.33910000000000001</v>
      </c>
      <c r="L823" s="10"/>
      <c r="M823" s="10"/>
      <c r="N823" s="10"/>
    </row>
    <row r="824" spans="1:14">
      <c r="A824" s="12" t="s">
        <v>158</v>
      </c>
      <c r="B824" s="7" t="s">
        <v>75</v>
      </c>
      <c r="C824" s="13" t="s">
        <v>62</v>
      </c>
      <c r="D824" s="7">
        <v>2015</v>
      </c>
      <c r="E824" s="13">
        <v>2015</v>
      </c>
      <c r="F824" s="13" t="s">
        <v>100</v>
      </c>
      <c r="G824" s="10">
        <v>0.9</v>
      </c>
      <c r="H824" s="10">
        <v>7.6899999999999996E-2</v>
      </c>
      <c r="I824" s="10">
        <v>0.26919999999999999</v>
      </c>
      <c r="J824" s="10">
        <v>0.23080000000000001</v>
      </c>
      <c r="K824" s="10">
        <v>0.23080000000000001</v>
      </c>
      <c r="L824" s="10"/>
      <c r="M824" s="10"/>
      <c r="N824" s="10"/>
    </row>
    <row r="825" spans="1:14">
      <c r="A825" s="12" t="s">
        <v>159</v>
      </c>
      <c r="B825" s="7" t="s">
        <v>75</v>
      </c>
      <c r="C825" s="13" t="s">
        <v>62</v>
      </c>
      <c r="D825" s="7">
        <v>2015</v>
      </c>
      <c r="E825" s="13">
        <v>2015</v>
      </c>
      <c r="F825" s="13" t="s">
        <v>100</v>
      </c>
      <c r="G825" s="10">
        <v>0.86050000000000004</v>
      </c>
      <c r="H825" s="10">
        <v>0.122</v>
      </c>
      <c r="I825" s="10">
        <v>0.1842</v>
      </c>
      <c r="J825" s="10">
        <v>0.23799999999999999</v>
      </c>
      <c r="K825" s="10">
        <v>0.25600000000000001</v>
      </c>
      <c r="L825" s="10"/>
      <c r="M825" s="10"/>
      <c r="N825" s="10"/>
    </row>
    <row r="826" spans="1:14">
      <c r="A826" s="12" t="s">
        <v>160</v>
      </c>
      <c r="B826" s="7" t="s">
        <v>74</v>
      </c>
      <c r="C826" s="13" t="s">
        <v>62</v>
      </c>
      <c r="D826" s="7">
        <v>2015</v>
      </c>
      <c r="E826" s="13">
        <v>2015</v>
      </c>
      <c r="F826" s="13" t="s">
        <v>100</v>
      </c>
      <c r="G826" s="10">
        <v>0.98540000000000005</v>
      </c>
      <c r="H826" s="10">
        <v>1.2500000000000001E-2</v>
      </c>
      <c r="I826" s="10">
        <v>0.11559999999999999</v>
      </c>
      <c r="J826" s="10">
        <v>3.5000000000000001E-3</v>
      </c>
      <c r="K826" s="10">
        <v>3.95E-2</v>
      </c>
      <c r="L826" s="10"/>
      <c r="M826" s="10"/>
      <c r="N826" s="10"/>
    </row>
    <row r="827" spans="1:14">
      <c r="A827" s="12" t="s">
        <v>161</v>
      </c>
      <c r="B827" s="7" t="s">
        <v>74</v>
      </c>
      <c r="C827" s="13" t="s">
        <v>62</v>
      </c>
      <c r="D827" s="7">
        <v>2015</v>
      </c>
      <c r="E827" s="13">
        <v>2015</v>
      </c>
      <c r="F827" s="13" t="s">
        <v>100</v>
      </c>
      <c r="G827" s="10">
        <v>0.75609999999999999</v>
      </c>
      <c r="H827" s="10">
        <v>0.10150000000000001</v>
      </c>
      <c r="I827" s="10">
        <v>0.18890000000000001</v>
      </c>
      <c r="J827" s="10">
        <v>7.0199999999999999E-2</v>
      </c>
      <c r="K827" s="10">
        <v>0.1207</v>
      </c>
      <c r="L827" s="10"/>
      <c r="M827" s="10"/>
      <c r="N827" s="10"/>
    </row>
    <row r="828" spans="1:14">
      <c r="A828" s="12" t="s">
        <v>162</v>
      </c>
      <c r="B828" s="7" t="s">
        <v>75</v>
      </c>
      <c r="C828" s="13" t="s">
        <v>62</v>
      </c>
      <c r="D828" s="7">
        <v>2015</v>
      </c>
      <c r="E828" s="13">
        <v>2015</v>
      </c>
      <c r="F828" s="13" t="s">
        <v>100</v>
      </c>
      <c r="G828" s="10">
        <v>0.91820000000000002</v>
      </c>
      <c r="H828" s="10">
        <v>0.18540000000000001</v>
      </c>
      <c r="I828" s="10">
        <v>0.27960000000000002</v>
      </c>
      <c r="J828" s="10">
        <v>0.29720000000000002</v>
      </c>
      <c r="K828" s="10">
        <v>0.34350000000000003</v>
      </c>
      <c r="L828" s="10"/>
      <c r="M828" s="10"/>
      <c r="N828" s="10"/>
    </row>
    <row r="829" spans="1:14">
      <c r="A829" s="12" t="s">
        <v>163</v>
      </c>
      <c r="B829" s="7" t="s">
        <v>75</v>
      </c>
      <c r="C829" s="13" t="s">
        <v>62</v>
      </c>
      <c r="D829" s="7">
        <v>2015</v>
      </c>
      <c r="E829" s="13">
        <v>2015</v>
      </c>
      <c r="F829" s="13" t="s">
        <v>100</v>
      </c>
      <c r="G829" s="10">
        <v>0.91490000000000005</v>
      </c>
      <c r="H829" s="10">
        <v>0.18029999999999999</v>
      </c>
      <c r="I829" s="10">
        <v>0.24340000000000001</v>
      </c>
      <c r="J829" s="10">
        <v>0.2601</v>
      </c>
      <c r="K829" s="10">
        <v>0.2853</v>
      </c>
      <c r="L829" s="10"/>
      <c r="M829" s="10"/>
      <c r="N829" s="10"/>
    </row>
    <row r="830" spans="1:14">
      <c r="A830" s="12" t="s">
        <v>164</v>
      </c>
      <c r="B830" s="7" t="s">
        <v>75</v>
      </c>
      <c r="C830" s="13" t="s">
        <v>62</v>
      </c>
      <c r="D830" s="7">
        <v>2015</v>
      </c>
      <c r="E830" s="13">
        <v>2015</v>
      </c>
      <c r="F830" s="13" t="s">
        <v>100</v>
      </c>
      <c r="G830" s="10">
        <v>0.97370000000000001</v>
      </c>
      <c r="H830" s="10">
        <v>0.1384</v>
      </c>
      <c r="I830" s="10">
        <v>0.21099999999999999</v>
      </c>
      <c r="J830" s="10">
        <v>0.26929999999999998</v>
      </c>
      <c r="K830" s="10">
        <v>0.29349999999999998</v>
      </c>
      <c r="L830" s="10"/>
      <c r="M830" s="10"/>
      <c r="N830" s="10"/>
    </row>
    <row r="831" spans="1:14">
      <c r="A831" s="12" t="s">
        <v>165</v>
      </c>
      <c r="B831" s="7" t="s">
        <v>75</v>
      </c>
      <c r="C831" s="13" t="s">
        <v>62</v>
      </c>
      <c r="D831" s="7">
        <v>2015</v>
      </c>
      <c r="E831" s="13">
        <v>2015</v>
      </c>
      <c r="F831" s="13" t="s">
        <v>100</v>
      </c>
      <c r="G831" s="10">
        <v>0.83609999999999995</v>
      </c>
      <c r="H831" s="10">
        <v>0.10199999999999999</v>
      </c>
      <c r="I831" s="10">
        <v>0.1714</v>
      </c>
      <c r="J831" s="10">
        <v>0.30199999999999999</v>
      </c>
      <c r="K831" s="10">
        <v>0.34289999999999998</v>
      </c>
      <c r="L831" s="10"/>
      <c r="M831" s="10"/>
      <c r="N831" s="10"/>
    </row>
    <row r="832" spans="1:14">
      <c r="A832" s="12" t="s">
        <v>166</v>
      </c>
      <c r="B832" s="7" t="s">
        <v>74</v>
      </c>
      <c r="C832" s="13" t="s">
        <v>62</v>
      </c>
      <c r="D832" s="7">
        <v>2015</v>
      </c>
      <c r="E832" s="13">
        <v>2015</v>
      </c>
      <c r="F832" s="13" t="s">
        <v>100</v>
      </c>
      <c r="G832" s="10">
        <v>0.98619999999999997</v>
      </c>
      <c r="H832" s="10">
        <v>0.20630000000000001</v>
      </c>
      <c r="I832" s="10">
        <v>0.32079999999999997</v>
      </c>
      <c r="J832" s="10">
        <v>0.17530000000000001</v>
      </c>
      <c r="K832" s="10">
        <v>0.2404</v>
      </c>
      <c r="L832" s="10"/>
      <c r="M832" s="10"/>
      <c r="N832" s="10"/>
    </row>
    <row r="833" spans="1:14">
      <c r="A833" s="12" t="s">
        <v>167</v>
      </c>
      <c r="B833" s="7" t="s">
        <v>75</v>
      </c>
      <c r="C833" s="13" t="s">
        <v>62</v>
      </c>
      <c r="D833" s="7">
        <v>2015</v>
      </c>
      <c r="E833" s="13">
        <v>2015</v>
      </c>
      <c r="F833" s="13" t="s">
        <v>100</v>
      </c>
      <c r="G833" s="10">
        <v>0.78690000000000004</v>
      </c>
      <c r="H833" s="10">
        <v>0.14069999999999999</v>
      </c>
      <c r="I833" s="10">
        <v>0.23169999999999999</v>
      </c>
      <c r="J833" s="10">
        <v>0.21990000000000001</v>
      </c>
      <c r="K833" s="10">
        <v>0.253</v>
      </c>
      <c r="L833" s="10"/>
      <c r="M833" s="10"/>
      <c r="N833" s="10"/>
    </row>
    <row r="834" spans="1:14">
      <c r="A834" s="12" t="s">
        <v>168</v>
      </c>
      <c r="B834" s="7" t="s">
        <v>74</v>
      </c>
      <c r="C834" s="13" t="s">
        <v>62</v>
      </c>
      <c r="D834" s="7">
        <v>2015</v>
      </c>
      <c r="E834" s="13">
        <v>2015</v>
      </c>
      <c r="F834" s="13" t="s">
        <v>100</v>
      </c>
      <c r="G834" s="10">
        <v>0.95450000000000002</v>
      </c>
      <c r="H834" s="10">
        <v>0.1361</v>
      </c>
      <c r="I834" s="10">
        <v>0.2359</v>
      </c>
      <c r="J834" s="10">
        <v>0.12590000000000001</v>
      </c>
      <c r="K834" s="10">
        <v>0.19059999999999999</v>
      </c>
      <c r="L834" s="10"/>
      <c r="M834" s="10"/>
      <c r="N834" s="10"/>
    </row>
    <row r="835" spans="1:14">
      <c r="A835" s="12" t="s">
        <v>169</v>
      </c>
      <c r="B835" s="7" t="s">
        <v>74</v>
      </c>
      <c r="C835" s="13" t="s">
        <v>62</v>
      </c>
      <c r="D835" s="7">
        <v>2015</v>
      </c>
      <c r="E835" s="13">
        <v>2015</v>
      </c>
      <c r="F835" s="13" t="s">
        <v>100</v>
      </c>
      <c r="G835" s="10">
        <v>0.84970000000000001</v>
      </c>
      <c r="H835" s="10">
        <v>0.111</v>
      </c>
      <c r="I835" s="10">
        <v>0.19109999999999999</v>
      </c>
      <c r="J835" s="10">
        <v>7.7499999999999999E-2</v>
      </c>
      <c r="K835" s="10">
        <v>0.12790000000000001</v>
      </c>
      <c r="L835" s="10"/>
      <c r="M835" s="10"/>
      <c r="N835" s="10"/>
    </row>
    <row r="836" spans="1:14">
      <c r="A836" s="12" t="s">
        <v>170</v>
      </c>
      <c r="B836" s="7" t="s">
        <v>75</v>
      </c>
      <c r="C836" s="13" t="s">
        <v>62</v>
      </c>
      <c r="D836" s="7">
        <v>2015</v>
      </c>
      <c r="E836" s="13">
        <v>2015</v>
      </c>
      <c r="F836" s="13" t="s">
        <v>100</v>
      </c>
      <c r="G836" s="10">
        <v>0.9657</v>
      </c>
      <c r="H836" s="10">
        <v>0.17430000000000001</v>
      </c>
      <c r="I836" s="10">
        <v>0.24249999999999999</v>
      </c>
      <c r="J836" s="10">
        <v>0.33110000000000001</v>
      </c>
      <c r="K836" s="10">
        <v>0.36049999999999999</v>
      </c>
      <c r="L836" s="10"/>
      <c r="M836" s="10"/>
      <c r="N836" s="10"/>
    </row>
    <row r="837" spans="1:14">
      <c r="A837" s="48" t="s">
        <v>171</v>
      </c>
      <c r="B837" s="7" t="s">
        <v>66</v>
      </c>
      <c r="C837" s="13" t="s">
        <v>64</v>
      </c>
      <c r="D837" s="7">
        <v>2015</v>
      </c>
      <c r="E837" s="13">
        <v>2015</v>
      </c>
      <c r="F837" s="13" t="s">
        <v>101</v>
      </c>
      <c r="G837" s="10">
        <v>0.94169999999999998</v>
      </c>
      <c r="H837" s="10">
        <v>0.128</v>
      </c>
      <c r="I837" s="10">
        <v>0.21</v>
      </c>
      <c r="J837" s="10">
        <v>0.123</v>
      </c>
      <c r="K837" s="10">
        <v>0.155</v>
      </c>
      <c r="L837" s="10"/>
      <c r="M837" s="10"/>
      <c r="N837" s="10"/>
    </row>
    <row r="838" spans="1:14">
      <c r="A838" s="48" t="s">
        <v>172</v>
      </c>
      <c r="B838" s="7" t="s">
        <v>74</v>
      </c>
      <c r="C838" s="13" t="s">
        <v>64</v>
      </c>
      <c r="D838" s="7">
        <v>2015</v>
      </c>
      <c r="E838" s="13">
        <v>2015</v>
      </c>
      <c r="F838" s="13" t="s">
        <v>101</v>
      </c>
      <c r="G838" s="10">
        <v>0.88439999999999996</v>
      </c>
      <c r="H838" s="10">
        <v>0.104</v>
      </c>
      <c r="I838" s="10">
        <v>0.19700000000000001</v>
      </c>
      <c r="J838" s="10">
        <v>6.7000000000000004E-2</v>
      </c>
      <c r="K838" s="10">
        <v>0.114</v>
      </c>
      <c r="L838" s="10"/>
      <c r="M838" s="10"/>
      <c r="N838" s="10"/>
    </row>
    <row r="839" spans="1:14">
      <c r="A839" s="48" t="s">
        <v>173</v>
      </c>
      <c r="B839" s="7" t="s">
        <v>75</v>
      </c>
      <c r="C839" s="13" t="s">
        <v>64</v>
      </c>
      <c r="D839" s="7">
        <v>2015</v>
      </c>
      <c r="E839" s="13">
        <v>2015</v>
      </c>
      <c r="F839" s="13" t="s">
        <v>101</v>
      </c>
      <c r="G839" s="10">
        <v>0.75</v>
      </c>
      <c r="H839" s="10">
        <v>0</v>
      </c>
      <c r="I839" s="10">
        <v>5.8999999999999997E-2</v>
      </c>
      <c r="J839" s="10">
        <v>0</v>
      </c>
      <c r="K839" s="10">
        <v>0</v>
      </c>
      <c r="L839" s="10"/>
      <c r="M839" s="10"/>
      <c r="N839" s="10"/>
    </row>
    <row r="840" spans="1:14">
      <c r="A840" s="48" t="s">
        <v>174</v>
      </c>
      <c r="B840" s="7" t="s">
        <v>75</v>
      </c>
      <c r="C840" s="13" t="s">
        <v>64</v>
      </c>
      <c r="D840" s="7">
        <v>2015</v>
      </c>
      <c r="E840" s="13">
        <v>2015</v>
      </c>
      <c r="F840" s="13" t="s">
        <v>101</v>
      </c>
      <c r="G840" s="10">
        <v>0.9617</v>
      </c>
      <c r="H840" s="10">
        <v>0.158</v>
      </c>
      <c r="I840" s="10">
        <v>0.23599999999999999</v>
      </c>
      <c r="J840" s="10">
        <v>0.28899999999999998</v>
      </c>
      <c r="K840" s="10">
        <v>0.33</v>
      </c>
      <c r="L840" s="10"/>
      <c r="M840" s="10"/>
      <c r="N840" s="10"/>
    </row>
    <row r="841" spans="1:14">
      <c r="A841" s="48" t="s">
        <v>175</v>
      </c>
      <c r="B841" s="7" t="s">
        <v>75</v>
      </c>
      <c r="C841" s="13" t="s">
        <v>64</v>
      </c>
      <c r="D841" s="7">
        <v>2015</v>
      </c>
      <c r="E841" s="13">
        <v>2015</v>
      </c>
      <c r="F841" s="13" t="s">
        <v>101</v>
      </c>
      <c r="G841" s="10">
        <v>0.92610000000000003</v>
      </c>
      <c r="H841" s="10">
        <v>0.14799999999999999</v>
      </c>
      <c r="I841" s="10">
        <v>0.22600000000000001</v>
      </c>
      <c r="J841" s="10">
        <v>0.22600000000000001</v>
      </c>
      <c r="K841" s="10">
        <v>0.255</v>
      </c>
      <c r="L841" s="10"/>
      <c r="M841" s="10"/>
      <c r="N841" s="10"/>
    </row>
    <row r="842" spans="1:14">
      <c r="A842" s="48" t="s">
        <v>176</v>
      </c>
      <c r="B842" s="7" t="s">
        <v>75</v>
      </c>
      <c r="C842" s="13" t="s">
        <v>64</v>
      </c>
      <c r="D842" s="7">
        <v>2015</v>
      </c>
      <c r="E842" s="13">
        <v>2015</v>
      </c>
      <c r="F842" s="13" t="s">
        <v>101</v>
      </c>
      <c r="G842" s="10">
        <v>0.94140000000000001</v>
      </c>
      <c r="H842" s="10">
        <v>0.112</v>
      </c>
      <c r="I842" s="10">
        <v>0.19</v>
      </c>
      <c r="J842" s="10">
        <v>0.23499999999999999</v>
      </c>
      <c r="K842" s="10">
        <v>0.26900000000000002</v>
      </c>
      <c r="L842" s="10"/>
      <c r="M842" s="10"/>
      <c r="N842" s="10"/>
    </row>
    <row r="843" spans="1:14">
      <c r="A843" s="48" t="s">
        <v>177</v>
      </c>
      <c r="B843" s="7" t="s">
        <v>75</v>
      </c>
      <c r="C843" s="13" t="s">
        <v>64</v>
      </c>
      <c r="D843" s="7">
        <v>2015</v>
      </c>
      <c r="E843" s="13">
        <v>2015</v>
      </c>
      <c r="F843" s="13" t="s">
        <v>101</v>
      </c>
      <c r="G843" s="10">
        <v>0.94740000000000002</v>
      </c>
      <c r="H843" s="10">
        <v>0.14799999999999999</v>
      </c>
      <c r="I843" s="10">
        <v>0.23</v>
      </c>
      <c r="J843" s="10">
        <v>0.33</v>
      </c>
      <c r="K843" s="10">
        <v>0.36799999999999999</v>
      </c>
      <c r="L843" s="10"/>
      <c r="M843" s="10"/>
      <c r="N843" s="10"/>
    </row>
    <row r="844" spans="1:14">
      <c r="A844" s="48" t="s">
        <v>178</v>
      </c>
      <c r="B844" s="7" t="s">
        <v>74</v>
      </c>
      <c r="C844" s="13" t="s">
        <v>64</v>
      </c>
      <c r="D844" s="7">
        <v>2015</v>
      </c>
      <c r="E844" s="13">
        <v>2015</v>
      </c>
      <c r="F844" s="13" t="s">
        <v>101</v>
      </c>
      <c r="G844" s="10">
        <v>0.96850000000000003</v>
      </c>
      <c r="H844" s="10">
        <v>8.5000000000000006E-2</v>
      </c>
      <c r="I844" s="10">
        <v>0.157</v>
      </c>
      <c r="J844" s="10">
        <v>6.5000000000000002E-2</v>
      </c>
      <c r="K844" s="10">
        <v>0.105</v>
      </c>
      <c r="L844" s="10"/>
      <c r="M844" s="10"/>
      <c r="N844" s="10"/>
    </row>
    <row r="845" spans="1:14">
      <c r="A845" s="48" t="s">
        <v>179</v>
      </c>
      <c r="B845" s="7" t="s">
        <v>75</v>
      </c>
      <c r="C845" s="13" t="s">
        <v>64</v>
      </c>
      <c r="D845" s="7">
        <v>2015</v>
      </c>
      <c r="E845" s="13">
        <v>2015</v>
      </c>
      <c r="F845" s="13" t="s">
        <v>101</v>
      </c>
      <c r="G845" s="10">
        <v>0.94520000000000004</v>
      </c>
      <c r="H845" s="10">
        <v>0.13</v>
      </c>
      <c r="I845" s="10">
        <v>0.19600000000000001</v>
      </c>
      <c r="J845" s="10">
        <v>0.317</v>
      </c>
      <c r="K845" s="10">
        <v>0.33900000000000002</v>
      </c>
      <c r="L845" s="10"/>
      <c r="M845" s="10"/>
      <c r="N845" s="10"/>
    </row>
    <row r="846" spans="1:14">
      <c r="A846" s="48" t="s">
        <v>180</v>
      </c>
      <c r="B846" s="7" t="s">
        <v>75</v>
      </c>
      <c r="C846" s="13" t="s">
        <v>64</v>
      </c>
      <c r="D846" s="7">
        <v>2015</v>
      </c>
      <c r="E846" s="13">
        <v>2015</v>
      </c>
      <c r="F846" s="13" t="s">
        <v>101</v>
      </c>
      <c r="G846" s="10">
        <v>0.94620000000000004</v>
      </c>
      <c r="H846" s="10">
        <v>0.127</v>
      </c>
      <c r="I846" s="10">
        <v>0.20699999999999999</v>
      </c>
      <c r="J846" s="10">
        <v>0.23300000000000001</v>
      </c>
      <c r="K846" s="10">
        <v>0.26600000000000001</v>
      </c>
      <c r="L846" s="10"/>
      <c r="M846" s="10"/>
      <c r="N846" s="10"/>
    </row>
    <row r="847" spans="1:14">
      <c r="A847" s="12" t="s">
        <v>122</v>
      </c>
      <c r="B847" s="7" t="s">
        <v>74</v>
      </c>
      <c r="C847" s="13" t="s">
        <v>64</v>
      </c>
      <c r="D847" s="7">
        <v>2015</v>
      </c>
      <c r="E847" s="13">
        <v>2015</v>
      </c>
      <c r="F847" s="13" t="s">
        <v>101</v>
      </c>
      <c r="G847" s="10">
        <v>0.92349999999999999</v>
      </c>
      <c r="H847" s="10">
        <v>0.13900000000000001</v>
      </c>
      <c r="I847" s="10">
        <v>0.251</v>
      </c>
      <c r="J847" s="10">
        <v>0.106</v>
      </c>
      <c r="K847" s="10">
        <v>0.16400000000000001</v>
      </c>
      <c r="L847" s="10"/>
      <c r="M847" s="10"/>
      <c r="N847" s="10"/>
    </row>
    <row r="848" spans="1:14">
      <c r="A848" s="12" t="s">
        <v>123</v>
      </c>
      <c r="B848" s="7" t="s">
        <v>75</v>
      </c>
      <c r="C848" s="13" t="s">
        <v>64</v>
      </c>
      <c r="D848" s="7">
        <v>2015</v>
      </c>
      <c r="E848" s="13">
        <v>2015</v>
      </c>
      <c r="F848" s="13" t="s">
        <v>101</v>
      </c>
      <c r="G848" s="10">
        <v>0.99029999999999996</v>
      </c>
      <c r="H848" s="10">
        <v>9.5000000000000001E-2</v>
      </c>
      <c r="I848" s="10">
        <v>0.16400000000000001</v>
      </c>
      <c r="J848" s="10">
        <v>0.19500000000000001</v>
      </c>
      <c r="K848" s="10">
        <v>0.20799999999999999</v>
      </c>
      <c r="L848" s="10"/>
      <c r="M848" s="10"/>
      <c r="N848" s="10"/>
    </row>
    <row r="849" spans="1:14">
      <c r="A849" s="12" t="s">
        <v>124</v>
      </c>
      <c r="B849" s="7" t="s">
        <v>75</v>
      </c>
      <c r="C849" s="13" t="s">
        <v>64</v>
      </c>
      <c r="D849" s="7">
        <v>2015</v>
      </c>
      <c r="E849" s="13">
        <v>2015</v>
      </c>
      <c r="F849" s="13" t="s">
        <v>101</v>
      </c>
      <c r="G849" s="10">
        <v>0.9173</v>
      </c>
      <c r="H849" s="10">
        <v>0.11700000000000001</v>
      </c>
      <c r="I849" s="10">
        <v>0.19</v>
      </c>
      <c r="J849" s="10">
        <v>0.25900000000000001</v>
      </c>
      <c r="K849" s="10">
        <v>0.28399999999999997</v>
      </c>
      <c r="L849" s="10"/>
      <c r="M849" s="10"/>
      <c r="N849" s="10"/>
    </row>
    <row r="850" spans="1:14">
      <c r="A850" s="12" t="s">
        <v>125</v>
      </c>
      <c r="B850" s="7" t="s">
        <v>75</v>
      </c>
      <c r="C850" s="13" t="s">
        <v>64</v>
      </c>
      <c r="D850" s="7">
        <v>2015</v>
      </c>
      <c r="E850" s="13">
        <v>2015</v>
      </c>
      <c r="F850" s="13" t="s">
        <v>101</v>
      </c>
      <c r="G850" s="10">
        <v>0.9012</v>
      </c>
      <c r="H850" s="10">
        <v>0.13700000000000001</v>
      </c>
      <c r="I850" s="10">
        <v>0.214</v>
      </c>
      <c r="J850" s="10">
        <v>0.21299999999999999</v>
      </c>
      <c r="K850" s="10">
        <v>0.23899999999999999</v>
      </c>
      <c r="L850" s="10"/>
      <c r="M850" s="10"/>
      <c r="N850" s="10"/>
    </row>
    <row r="851" spans="1:14">
      <c r="A851" s="12" t="s">
        <v>126</v>
      </c>
      <c r="B851" s="7" t="s">
        <v>75</v>
      </c>
      <c r="C851" s="13" t="s">
        <v>64</v>
      </c>
      <c r="D851" s="7">
        <v>2015</v>
      </c>
      <c r="E851" s="13">
        <v>2015</v>
      </c>
      <c r="F851" s="13" t="s">
        <v>101</v>
      </c>
      <c r="G851" s="10">
        <v>0.93179999999999996</v>
      </c>
      <c r="H851" s="10">
        <v>0.128</v>
      </c>
      <c r="I851" s="10">
        <v>0.23799999999999999</v>
      </c>
      <c r="J851" s="10">
        <v>0.32100000000000001</v>
      </c>
      <c r="K851" s="10">
        <v>0.35099999999999998</v>
      </c>
      <c r="L851" s="10"/>
      <c r="M851" s="10"/>
      <c r="N851" s="10"/>
    </row>
    <row r="852" spans="1:14">
      <c r="A852" s="12" t="s">
        <v>127</v>
      </c>
      <c r="B852" s="7" t="s">
        <v>75</v>
      </c>
      <c r="C852" s="13" t="s">
        <v>64</v>
      </c>
      <c r="D852" s="7">
        <v>2015</v>
      </c>
      <c r="E852" s="13">
        <v>2015</v>
      </c>
      <c r="F852" s="13" t="s">
        <v>101</v>
      </c>
      <c r="G852" s="10">
        <v>0.93759999999999999</v>
      </c>
      <c r="H852" s="10">
        <v>0.19</v>
      </c>
      <c r="I852" s="10">
        <v>0.27</v>
      </c>
      <c r="J852" s="10">
        <v>0.17599999999999999</v>
      </c>
      <c r="K852" s="10">
        <v>0.20599999999999999</v>
      </c>
      <c r="L852" s="10"/>
      <c r="M852" s="10"/>
      <c r="N852" s="10"/>
    </row>
    <row r="853" spans="1:14">
      <c r="A853" s="12" t="s">
        <v>128</v>
      </c>
      <c r="B853" s="7" t="s">
        <v>75</v>
      </c>
      <c r="C853" s="13" t="s">
        <v>64</v>
      </c>
      <c r="D853" s="7">
        <v>2015</v>
      </c>
      <c r="E853" s="13">
        <v>2015</v>
      </c>
      <c r="F853" s="13" t="s">
        <v>101</v>
      </c>
      <c r="G853" s="10">
        <v>0.97270000000000001</v>
      </c>
      <c r="H853" s="10">
        <v>0.215</v>
      </c>
      <c r="I853" s="10">
        <v>0.28999999999999998</v>
      </c>
      <c r="J853" s="10">
        <v>0.25800000000000001</v>
      </c>
      <c r="K853" s="10">
        <v>0.28599999999999998</v>
      </c>
      <c r="L853" s="10"/>
      <c r="M853" s="10"/>
      <c r="N853" s="10"/>
    </row>
    <row r="854" spans="1:14">
      <c r="A854" s="12" t="s">
        <v>129</v>
      </c>
      <c r="B854" s="7" t="s">
        <v>75</v>
      </c>
      <c r="C854" s="13" t="s">
        <v>64</v>
      </c>
      <c r="D854" s="7">
        <v>2015</v>
      </c>
      <c r="E854" s="13">
        <v>2015</v>
      </c>
      <c r="F854" s="13" t="s">
        <v>101</v>
      </c>
      <c r="G854" s="10">
        <v>0.94499999999999995</v>
      </c>
      <c r="H854" s="10">
        <v>5.7000000000000002E-2</v>
      </c>
      <c r="I854" s="10">
        <v>0.11799999999999999</v>
      </c>
      <c r="J854" s="10">
        <v>0.254</v>
      </c>
      <c r="K854" s="10">
        <v>0.29499999999999998</v>
      </c>
      <c r="L854" s="10"/>
      <c r="M854" s="10"/>
      <c r="N854" s="10"/>
    </row>
    <row r="855" spans="1:14">
      <c r="A855" s="12" t="s">
        <v>130</v>
      </c>
      <c r="B855" s="7" t="s">
        <v>75</v>
      </c>
      <c r="C855" s="13" t="s">
        <v>64</v>
      </c>
      <c r="D855" s="7">
        <v>2015</v>
      </c>
      <c r="E855" s="13">
        <v>2015</v>
      </c>
      <c r="F855" s="13" t="s">
        <v>101</v>
      </c>
      <c r="G855" s="10">
        <v>0.74680000000000002</v>
      </c>
      <c r="H855" s="10">
        <v>8.5000000000000006E-2</v>
      </c>
      <c r="I855" s="10">
        <v>0.16</v>
      </c>
      <c r="J855" s="10">
        <v>0.29099999999999998</v>
      </c>
      <c r="K855" s="10">
        <v>0.32500000000000001</v>
      </c>
      <c r="L855" s="10"/>
      <c r="M855" s="10"/>
      <c r="N855" s="10"/>
    </row>
    <row r="856" spans="1:14">
      <c r="A856" s="12" t="s">
        <v>131</v>
      </c>
      <c r="B856" s="7" t="s">
        <v>76</v>
      </c>
      <c r="C856" s="13" t="s">
        <v>64</v>
      </c>
      <c r="D856" s="7">
        <v>2015</v>
      </c>
      <c r="E856" s="13">
        <v>2015</v>
      </c>
      <c r="F856" s="13" t="s">
        <v>101</v>
      </c>
      <c r="G856" s="10">
        <v>0.94169999999999998</v>
      </c>
      <c r="H856" s="10">
        <v>0.08</v>
      </c>
      <c r="I856" s="10">
        <v>0.14599999999999999</v>
      </c>
      <c r="J856" s="10">
        <v>8.9999999999999993E-3</v>
      </c>
      <c r="K856" s="10">
        <v>1.0999999999999999E-2</v>
      </c>
      <c r="L856" s="10"/>
      <c r="M856" s="10"/>
      <c r="N856" s="10"/>
    </row>
    <row r="857" spans="1:14">
      <c r="A857" s="12" t="s">
        <v>132</v>
      </c>
      <c r="B857" s="7" t="s">
        <v>75</v>
      </c>
      <c r="C857" s="13" t="s">
        <v>64</v>
      </c>
      <c r="D857" s="7">
        <v>2015</v>
      </c>
      <c r="E857" s="13">
        <v>2015</v>
      </c>
      <c r="F857" s="13" t="s">
        <v>101</v>
      </c>
      <c r="G857" s="10">
        <v>0.93379999999999996</v>
      </c>
      <c r="H857" s="10">
        <v>0.155</v>
      </c>
      <c r="I857" s="10">
        <v>0.25900000000000001</v>
      </c>
      <c r="J857" s="10">
        <v>0.23799999999999999</v>
      </c>
      <c r="K857" s="10">
        <v>0.29299999999999998</v>
      </c>
      <c r="L857" s="10"/>
      <c r="M857" s="10"/>
      <c r="N857" s="10"/>
    </row>
    <row r="858" spans="1:14">
      <c r="A858" s="12" t="s">
        <v>133</v>
      </c>
      <c r="B858" s="7" t="s">
        <v>75</v>
      </c>
      <c r="C858" s="13" t="s">
        <v>64</v>
      </c>
      <c r="D858" s="7">
        <v>2015</v>
      </c>
      <c r="E858" s="13">
        <v>2015</v>
      </c>
      <c r="F858" s="13" t="s">
        <v>101</v>
      </c>
      <c r="G858" s="10">
        <v>0.93189999999999995</v>
      </c>
      <c r="H858" s="10">
        <v>0.16600000000000001</v>
      </c>
      <c r="I858" s="10">
        <v>0.246</v>
      </c>
      <c r="J858" s="10">
        <v>0.26500000000000001</v>
      </c>
      <c r="K858" s="10">
        <v>0.29799999999999999</v>
      </c>
      <c r="L858" s="10"/>
      <c r="M858" s="10"/>
      <c r="N858" s="10"/>
    </row>
    <row r="859" spans="1:14">
      <c r="A859" s="12" t="s">
        <v>134</v>
      </c>
      <c r="B859" s="7" t="s">
        <v>75</v>
      </c>
      <c r="C859" s="13" t="s">
        <v>64</v>
      </c>
      <c r="D859" s="7">
        <v>2015</v>
      </c>
      <c r="E859" s="13">
        <v>2015</v>
      </c>
      <c r="F859" s="13" t="s">
        <v>101</v>
      </c>
      <c r="G859" s="10">
        <v>0.96509999999999996</v>
      </c>
      <c r="H859" s="10">
        <v>0.13300000000000001</v>
      </c>
      <c r="I859" s="10">
        <v>0.188</v>
      </c>
      <c r="J859" s="10">
        <v>0.32500000000000001</v>
      </c>
      <c r="K859" s="10">
        <v>0.35</v>
      </c>
      <c r="L859" s="10"/>
      <c r="M859" s="10"/>
      <c r="N859" s="10"/>
    </row>
    <row r="860" spans="1:14">
      <c r="A860" s="12" t="s">
        <v>135</v>
      </c>
      <c r="B860" s="7" t="s">
        <v>75</v>
      </c>
      <c r="C860" s="13" t="s">
        <v>64</v>
      </c>
      <c r="D860" s="7">
        <v>2015</v>
      </c>
      <c r="E860" s="13">
        <v>2015</v>
      </c>
      <c r="F860" s="13" t="s">
        <v>101</v>
      </c>
      <c r="G860" s="10">
        <v>0.97699999999999998</v>
      </c>
      <c r="H860" s="10">
        <v>0.17599999999999999</v>
      </c>
      <c r="I860" s="10">
        <v>0.28699999999999998</v>
      </c>
      <c r="J860" s="10">
        <v>0.22</v>
      </c>
      <c r="K860" s="10">
        <v>0.26700000000000002</v>
      </c>
      <c r="L860" s="10"/>
      <c r="M860" s="10"/>
      <c r="N860" s="10"/>
    </row>
    <row r="861" spans="1:14">
      <c r="A861" s="12" t="s">
        <v>136</v>
      </c>
      <c r="B861" s="7" t="s">
        <v>75</v>
      </c>
      <c r="C861" s="13" t="s">
        <v>64</v>
      </c>
      <c r="D861" s="7">
        <v>2015</v>
      </c>
      <c r="E861" s="13">
        <v>2015</v>
      </c>
      <c r="F861" s="13" t="s">
        <v>101</v>
      </c>
      <c r="G861" s="10">
        <v>0.95330000000000004</v>
      </c>
      <c r="H861" s="10">
        <v>0.188</v>
      </c>
      <c r="I861" s="10">
        <v>0.27100000000000002</v>
      </c>
      <c r="J861" s="10">
        <v>0.309</v>
      </c>
      <c r="K861" s="10">
        <v>0.33900000000000002</v>
      </c>
      <c r="L861" s="10"/>
      <c r="M861" s="10"/>
      <c r="N861" s="10"/>
    </row>
    <row r="862" spans="1:14">
      <c r="A862" s="12" t="s">
        <v>137</v>
      </c>
      <c r="B862" s="7" t="s">
        <v>75</v>
      </c>
      <c r="C862" s="13" t="s">
        <v>64</v>
      </c>
      <c r="D862" s="7">
        <v>2015</v>
      </c>
      <c r="E862" s="13">
        <v>2015</v>
      </c>
      <c r="F862" s="13" t="s">
        <v>101</v>
      </c>
      <c r="G862" s="10">
        <v>0.92</v>
      </c>
      <c r="H862" s="10">
        <v>0.22700000000000001</v>
      </c>
      <c r="I862" s="10">
        <v>0.28399999999999997</v>
      </c>
      <c r="J862" s="10">
        <v>0.30499999999999999</v>
      </c>
      <c r="K862" s="10">
        <v>0.31900000000000001</v>
      </c>
      <c r="L862" s="10"/>
      <c r="M862" s="10"/>
      <c r="N862" s="10"/>
    </row>
    <row r="863" spans="1:14">
      <c r="A863" s="12" t="s">
        <v>138</v>
      </c>
      <c r="B863" s="7" t="s">
        <v>75</v>
      </c>
      <c r="C863" s="13" t="s">
        <v>64</v>
      </c>
      <c r="D863" s="7">
        <v>2015</v>
      </c>
      <c r="E863" s="13">
        <v>2015</v>
      </c>
      <c r="F863" s="13" t="s">
        <v>101</v>
      </c>
      <c r="G863" s="10">
        <v>1</v>
      </c>
      <c r="H863" s="10">
        <v>9.8000000000000004E-2</v>
      </c>
      <c r="I863" s="10">
        <v>0.187</v>
      </c>
      <c r="J863" s="10">
        <v>0.187</v>
      </c>
      <c r="K863" s="10">
        <v>0.21099999999999999</v>
      </c>
      <c r="L863" s="10"/>
      <c r="M863" s="10"/>
      <c r="N863" s="10"/>
    </row>
    <row r="864" spans="1:14">
      <c r="A864" s="12" t="s">
        <v>139</v>
      </c>
      <c r="B864" s="7" t="s">
        <v>75</v>
      </c>
      <c r="C864" s="13" t="s">
        <v>64</v>
      </c>
      <c r="D864" s="7">
        <v>2015</v>
      </c>
      <c r="E864" s="13">
        <v>2015</v>
      </c>
      <c r="F864" s="13" t="s">
        <v>101</v>
      </c>
      <c r="G864" s="10">
        <v>0.97230000000000005</v>
      </c>
      <c r="H864" s="10">
        <v>0.248</v>
      </c>
      <c r="I864" s="10">
        <v>0.35</v>
      </c>
      <c r="J864" s="10">
        <v>0.222</v>
      </c>
      <c r="K864" s="10">
        <v>0.26400000000000001</v>
      </c>
      <c r="L864" s="10"/>
      <c r="M864" s="10"/>
      <c r="N864" s="10"/>
    </row>
    <row r="865" spans="1:14">
      <c r="A865" s="12" t="s">
        <v>140</v>
      </c>
      <c r="B865" s="7" t="s">
        <v>75</v>
      </c>
      <c r="C865" s="13" t="s">
        <v>64</v>
      </c>
      <c r="D865" s="7">
        <v>2015</v>
      </c>
      <c r="E865" s="13">
        <v>2015</v>
      </c>
      <c r="F865" s="13" t="s">
        <v>101</v>
      </c>
      <c r="G865" s="10">
        <v>0.96830000000000005</v>
      </c>
      <c r="H865" s="10">
        <v>0.11</v>
      </c>
      <c r="I865" s="10">
        <v>0.19500000000000001</v>
      </c>
      <c r="J865" s="10">
        <v>0.17</v>
      </c>
      <c r="K865" s="10">
        <v>0.19500000000000001</v>
      </c>
      <c r="L865" s="10"/>
      <c r="M865" s="10"/>
      <c r="N865" s="10"/>
    </row>
    <row r="866" spans="1:14">
      <c r="A866" s="12" t="s">
        <v>141</v>
      </c>
      <c r="B866" s="7" t="s">
        <v>75</v>
      </c>
      <c r="C866" s="13" t="s">
        <v>64</v>
      </c>
      <c r="D866" s="7">
        <v>2015</v>
      </c>
      <c r="E866" s="13">
        <v>2015</v>
      </c>
      <c r="F866" s="13" t="s">
        <v>101</v>
      </c>
      <c r="G866" s="10">
        <v>0.90259999999999996</v>
      </c>
      <c r="H866" s="10">
        <v>7.2999999999999995E-2</v>
      </c>
      <c r="I866" s="10">
        <v>0.155</v>
      </c>
      <c r="J866" s="10">
        <v>0.22800000000000001</v>
      </c>
      <c r="K866" s="10">
        <v>0.254</v>
      </c>
      <c r="L866" s="10"/>
      <c r="M866" s="10"/>
      <c r="N866" s="10"/>
    </row>
    <row r="867" spans="1:14">
      <c r="A867" s="12" t="s">
        <v>142</v>
      </c>
      <c r="B867" s="7" t="s">
        <v>74</v>
      </c>
      <c r="C867" s="13" t="s">
        <v>64</v>
      </c>
      <c r="D867" s="7">
        <v>2015</v>
      </c>
      <c r="E867" s="13">
        <v>2015</v>
      </c>
      <c r="F867" s="13" t="s">
        <v>101</v>
      </c>
      <c r="G867" s="10">
        <v>0.99409999999999998</v>
      </c>
      <c r="H867" s="10">
        <v>0.107</v>
      </c>
      <c r="I867" s="10">
        <v>0.19</v>
      </c>
      <c r="J867" s="10">
        <v>7.9000000000000001E-2</v>
      </c>
      <c r="K867" s="10">
        <v>0.123</v>
      </c>
      <c r="L867" s="10"/>
      <c r="M867" s="10"/>
      <c r="N867" s="10"/>
    </row>
    <row r="868" spans="1:14">
      <c r="A868" s="12" t="s">
        <v>143</v>
      </c>
      <c r="B868" s="7" t="s">
        <v>74</v>
      </c>
      <c r="C868" s="13" t="s">
        <v>64</v>
      </c>
      <c r="D868" s="7">
        <v>2015</v>
      </c>
      <c r="E868" s="13">
        <v>2015</v>
      </c>
      <c r="F868" s="13" t="s">
        <v>101</v>
      </c>
      <c r="G868" s="10" t="s">
        <v>66</v>
      </c>
      <c r="H868" s="10">
        <v>0.107</v>
      </c>
      <c r="I868" s="10">
        <v>0.192</v>
      </c>
      <c r="J868" s="10">
        <v>7.4999999999999997E-2</v>
      </c>
      <c r="K868" s="10">
        <v>0.11799999999999999</v>
      </c>
      <c r="L868" s="10"/>
      <c r="M868" s="10"/>
      <c r="N868" s="10"/>
    </row>
    <row r="869" spans="1:14">
      <c r="A869" s="12" t="s">
        <v>144</v>
      </c>
      <c r="B869" s="7" t="s">
        <v>75</v>
      </c>
      <c r="C869" s="13" t="s">
        <v>64</v>
      </c>
      <c r="D869" s="7">
        <v>2015</v>
      </c>
      <c r="E869" s="13">
        <v>2015</v>
      </c>
      <c r="F869" s="13" t="s">
        <v>101</v>
      </c>
      <c r="G869" s="10">
        <v>0.90280000000000005</v>
      </c>
      <c r="H869" s="10">
        <v>0.11700000000000001</v>
      </c>
      <c r="I869" s="10">
        <v>0.19700000000000001</v>
      </c>
      <c r="J869" s="10">
        <v>0.19700000000000001</v>
      </c>
      <c r="K869" s="10">
        <v>0.22500000000000001</v>
      </c>
      <c r="L869" s="10"/>
      <c r="M869" s="10"/>
      <c r="N869" s="10"/>
    </row>
    <row r="870" spans="1:14">
      <c r="A870" s="12" t="s">
        <v>145</v>
      </c>
      <c r="B870" s="7" t="s">
        <v>75</v>
      </c>
      <c r="C870" s="13" t="s">
        <v>64</v>
      </c>
      <c r="D870" s="7">
        <v>2015</v>
      </c>
      <c r="E870" s="13">
        <v>2015</v>
      </c>
      <c r="F870" s="13" t="s">
        <v>101</v>
      </c>
      <c r="G870" s="10">
        <v>0.92</v>
      </c>
      <c r="H870" s="10">
        <v>0.154</v>
      </c>
      <c r="I870" s="10">
        <v>0.23200000000000001</v>
      </c>
      <c r="J870" s="10">
        <v>0.215</v>
      </c>
      <c r="K870" s="10">
        <v>0.24199999999999999</v>
      </c>
      <c r="L870" s="10"/>
      <c r="M870" s="10"/>
      <c r="N870" s="10"/>
    </row>
    <row r="871" spans="1:14">
      <c r="A871" s="12" t="s">
        <v>146</v>
      </c>
      <c r="B871" s="7" t="s">
        <v>74</v>
      </c>
      <c r="C871" s="13" t="s">
        <v>64</v>
      </c>
      <c r="D871" s="7">
        <v>2015</v>
      </c>
      <c r="E871" s="13">
        <v>2015</v>
      </c>
      <c r="F871" s="13" t="s">
        <v>101</v>
      </c>
      <c r="G871" s="10">
        <v>0.98699999999999999</v>
      </c>
      <c r="H871" s="10">
        <v>0.11799999999999999</v>
      </c>
      <c r="I871" s="10">
        <v>0.20399999999999999</v>
      </c>
      <c r="J871" s="10">
        <v>8.1000000000000003E-2</v>
      </c>
      <c r="K871" s="10">
        <v>0.124</v>
      </c>
      <c r="L871" s="10"/>
      <c r="M871" s="10"/>
      <c r="N871" s="10"/>
    </row>
    <row r="872" spans="1:14">
      <c r="A872" s="12" t="s">
        <v>147</v>
      </c>
      <c r="B872" s="7" t="s">
        <v>75</v>
      </c>
      <c r="C872" s="13" t="s">
        <v>64</v>
      </c>
      <c r="D872" s="7">
        <v>2015</v>
      </c>
      <c r="E872" s="13">
        <v>2015</v>
      </c>
      <c r="F872" s="13" t="s">
        <v>101</v>
      </c>
      <c r="G872" s="10">
        <v>0.98509999999999998</v>
      </c>
      <c r="H872" s="10">
        <v>0.156</v>
      </c>
      <c r="I872" s="10">
        <v>0.252</v>
      </c>
      <c r="J872" s="10">
        <v>0.34399999999999997</v>
      </c>
      <c r="K872" s="10">
        <v>0.39900000000000002</v>
      </c>
      <c r="L872" s="10"/>
      <c r="M872" s="10"/>
      <c r="N872" s="10"/>
    </row>
    <row r="873" spans="1:14">
      <c r="A873" s="12" t="s">
        <v>148</v>
      </c>
      <c r="B873" s="7" t="s">
        <v>75</v>
      </c>
      <c r="C873" s="13" t="s">
        <v>64</v>
      </c>
      <c r="D873" s="7">
        <v>2015</v>
      </c>
      <c r="E873" s="13">
        <v>2015</v>
      </c>
      <c r="F873" s="13" t="s">
        <v>101</v>
      </c>
      <c r="G873" s="10">
        <v>0.95730000000000004</v>
      </c>
      <c r="H873" s="10">
        <v>0.20799999999999999</v>
      </c>
      <c r="I873" s="10">
        <v>0.28799999999999998</v>
      </c>
      <c r="J873" s="10">
        <v>0.27800000000000002</v>
      </c>
      <c r="K873" s="10">
        <v>0.307</v>
      </c>
      <c r="L873" s="10"/>
      <c r="M873" s="10"/>
      <c r="N873" s="10"/>
    </row>
    <row r="874" spans="1:14">
      <c r="A874" s="12" t="s">
        <v>149</v>
      </c>
      <c r="B874" s="7" t="s">
        <v>74</v>
      </c>
      <c r="C874" s="13" t="s">
        <v>64</v>
      </c>
      <c r="D874" s="7">
        <v>2015</v>
      </c>
      <c r="E874" s="13">
        <v>2015</v>
      </c>
      <c r="F874" s="13" t="s">
        <v>101</v>
      </c>
      <c r="G874" s="10">
        <v>0.97889999999999999</v>
      </c>
      <c r="H874" s="10">
        <v>0.13200000000000001</v>
      </c>
      <c r="I874" s="10">
        <v>0.22</v>
      </c>
      <c r="J874" s="10">
        <v>7.1999999999999995E-2</v>
      </c>
      <c r="K874" s="10">
        <v>0.114</v>
      </c>
      <c r="L874" s="10"/>
      <c r="M874" s="10"/>
      <c r="N874" s="10"/>
    </row>
    <row r="875" spans="1:14">
      <c r="A875" s="12" t="s">
        <v>150</v>
      </c>
      <c r="B875" s="7" t="s">
        <v>74</v>
      </c>
      <c r="C875" s="13" t="s">
        <v>64</v>
      </c>
      <c r="D875" s="7">
        <v>2015</v>
      </c>
      <c r="E875" s="13">
        <v>2015</v>
      </c>
      <c r="F875" s="13" t="s">
        <v>101</v>
      </c>
      <c r="G875" s="10">
        <v>0.86399999999999999</v>
      </c>
      <c r="H875" s="10">
        <v>0.115</v>
      </c>
      <c r="I875" s="10">
        <v>0.19400000000000001</v>
      </c>
      <c r="J875" s="10">
        <v>8.4000000000000005E-2</v>
      </c>
      <c r="K875" s="10">
        <v>0.12</v>
      </c>
      <c r="L875" s="10"/>
      <c r="M875" s="10"/>
      <c r="N875" s="10"/>
    </row>
    <row r="876" spans="1:14">
      <c r="A876" s="12" t="s">
        <v>151</v>
      </c>
      <c r="B876" s="7" t="s">
        <v>75</v>
      </c>
      <c r="C876" s="13" t="s">
        <v>64</v>
      </c>
      <c r="D876" s="7">
        <v>2015</v>
      </c>
      <c r="E876" s="13">
        <v>2015</v>
      </c>
      <c r="F876" s="13" t="s">
        <v>101</v>
      </c>
      <c r="G876" s="10">
        <v>0.91439999999999999</v>
      </c>
      <c r="H876" s="10">
        <v>0.161</v>
      </c>
      <c r="I876" s="10">
        <v>0.24099999999999999</v>
      </c>
      <c r="J876" s="10">
        <v>0.25800000000000001</v>
      </c>
      <c r="K876" s="10">
        <v>0.28999999999999998</v>
      </c>
      <c r="L876" s="10"/>
      <c r="M876" s="10"/>
      <c r="N876" s="10"/>
    </row>
    <row r="877" spans="1:14">
      <c r="A877" s="12" t="s">
        <v>152</v>
      </c>
      <c r="B877" s="7" t="s">
        <v>74</v>
      </c>
      <c r="C877" s="13" t="s">
        <v>64</v>
      </c>
      <c r="D877" s="7">
        <v>2015</v>
      </c>
      <c r="E877" s="13">
        <v>2015</v>
      </c>
      <c r="F877" s="13" t="s">
        <v>101</v>
      </c>
      <c r="G877" s="10">
        <v>0.95909999999999995</v>
      </c>
      <c r="H877" s="10">
        <v>7.2999999999999995E-2</v>
      </c>
      <c r="I877" s="10">
        <v>0.14699999999999999</v>
      </c>
      <c r="J877" s="10">
        <v>5.5E-2</v>
      </c>
      <c r="K877" s="10">
        <v>9.2999999999999999E-2</v>
      </c>
      <c r="L877" s="10"/>
      <c r="M877" s="10"/>
      <c r="N877" s="10"/>
    </row>
    <row r="878" spans="1:14">
      <c r="A878" s="12" t="s">
        <v>153</v>
      </c>
      <c r="B878" s="7" t="s">
        <v>74</v>
      </c>
      <c r="C878" s="13" t="s">
        <v>64</v>
      </c>
      <c r="D878" s="7">
        <v>2015</v>
      </c>
      <c r="E878" s="13">
        <v>2015</v>
      </c>
      <c r="F878" s="13" t="s">
        <v>101</v>
      </c>
      <c r="G878" s="10">
        <v>0.92410000000000003</v>
      </c>
      <c r="H878" s="10">
        <v>9.4E-2</v>
      </c>
      <c r="I878" s="10">
        <v>0.185</v>
      </c>
      <c r="J878" s="10">
        <v>6.6000000000000003E-2</v>
      </c>
      <c r="K878" s="10">
        <v>0.107</v>
      </c>
      <c r="L878" s="10"/>
      <c r="M878" s="10"/>
      <c r="N878" s="10"/>
    </row>
    <row r="879" spans="1:14">
      <c r="A879" s="12" t="s">
        <v>154</v>
      </c>
      <c r="B879" s="7" t="s">
        <v>74</v>
      </c>
      <c r="C879" s="13" t="s">
        <v>64</v>
      </c>
      <c r="D879" s="7">
        <v>2015</v>
      </c>
      <c r="E879" s="13">
        <v>2015</v>
      </c>
      <c r="F879" s="13" t="s">
        <v>101</v>
      </c>
      <c r="G879" s="10">
        <v>0.91990000000000005</v>
      </c>
      <c r="H879" s="10">
        <v>7.0000000000000007E-2</v>
      </c>
      <c r="I879" s="10">
        <v>0.156</v>
      </c>
      <c r="J879" s="10">
        <v>5.3999999999999999E-2</v>
      </c>
      <c r="K879" s="10">
        <v>9.9000000000000005E-2</v>
      </c>
      <c r="L879" s="10"/>
      <c r="M879" s="10"/>
      <c r="N879" s="10"/>
    </row>
    <row r="880" spans="1:14">
      <c r="A880" s="12" t="s">
        <v>155</v>
      </c>
      <c r="B880" s="7" t="s">
        <v>74</v>
      </c>
      <c r="C880" s="13" t="s">
        <v>64</v>
      </c>
      <c r="D880" s="7">
        <v>2015</v>
      </c>
      <c r="E880" s="13">
        <v>2015</v>
      </c>
      <c r="F880" s="13" t="s">
        <v>101</v>
      </c>
      <c r="G880" s="10">
        <v>0.98409999999999997</v>
      </c>
      <c r="H880" s="10">
        <v>2.3E-2</v>
      </c>
      <c r="I880" s="10">
        <v>0.12</v>
      </c>
      <c r="J880" s="10">
        <v>1.0999999999999999E-2</v>
      </c>
      <c r="K880" s="10">
        <v>4.9000000000000002E-2</v>
      </c>
      <c r="L880" s="10"/>
      <c r="M880" s="10"/>
      <c r="N880" s="10"/>
    </row>
    <row r="881" spans="1:14">
      <c r="A881" s="12" t="s">
        <v>156</v>
      </c>
      <c r="B881" s="7" t="s">
        <v>74</v>
      </c>
      <c r="C881" s="13" t="s">
        <v>64</v>
      </c>
      <c r="D881" s="7">
        <v>2015</v>
      </c>
      <c r="E881" s="13">
        <v>2015</v>
      </c>
      <c r="F881" s="13" t="s">
        <v>101</v>
      </c>
      <c r="G881" s="10">
        <v>0.98599999999999999</v>
      </c>
      <c r="H881" s="10">
        <v>1.7999999999999999E-2</v>
      </c>
      <c r="I881" s="10">
        <v>0.09</v>
      </c>
      <c r="J881" s="10">
        <v>7.0000000000000001E-3</v>
      </c>
      <c r="K881" s="10">
        <v>5.2999999999999999E-2</v>
      </c>
      <c r="L881" s="10"/>
      <c r="M881" s="10"/>
      <c r="N881" s="10"/>
    </row>
    <row r="882" spans="1:14">
      <c r="A882" s="12" t="s">
        <v>157</v>
      </c>
      <c r="B882" s="7" t="s">
        <v>75</v>
      </c>
      <c r="C882" s="13" t="s">
        <v>64</v>
      </c>
      <c r="D882" s="7">
        <v>2015</v>
      </c>
      <c r="E882" s="13">
        <v>2015</v>
      </c>
      <c r="F882" s="13" t="s">
        <v>101</v>
      </c>
      <c r="G882" s="10">
        <v>0.96499999999999997</v>
      </c>
      <c r="H882" s="10">
        <v>0.13900000000000001</v>
      </c>
      <c r="I882" s="10">
        <v>0.224</v>
      </c>
      <c r="J882" s="10">
        <v>0.27400000000000002</v>
      </c>
      <c r="K882" s="10">
        <v>0.30399999999999999</v>
      </c>
      <c r="L882" s="10"/>
      <c r="M882" s="10"/>
      <c r="N882" s="10"/>
    </row>
    <row r="883" spans="1:14">
      <c r="A883" s="12" t="s">
        <v>158</v>
      </c>
      <c r="B883" s="7" t="s">
        <v>75</v>
      </c>
      <c r="C883" s="13" t="s">
        <v>64</v>
      </c>
      <c r="D883" s="7">
        <v>2015</v>
      </c>
      <c r="E883" s="13">
        <v>2015</v>
      </c>
      <c r="F883" s="13" t="s">
        <v>101</v>
      </c>
      <c r="G883" s="10">
        <v>1</v>
      </c>
      <c r="H883" s="10">
        <v>0</v>
      </c>
      <c r="I883" s="10">
        <v>0.11799999999999999</v>
      </c>
      <c r="J883" s="10">
        <v>0.11799999999999999</v>
      </c>
      <c r="K883" s="10">
        <v>0.14699999999999999</v>
      </c>
      <c r="L883" s="10"/>
      <c r="M883" s="10"/>
      <c r="N883" s="10"/>
    </row>
    <row r="884" spans="1:14">
      <c r="A884" s="12" t="s">
        <v>159</v>
      </c>
      <c r="B884" s="7" t="s">
        <v>75</v>
      </c>
      <c r="C884" s="13" t="s">
        <v>64</v>
      </c>
      <c r="D884" s="7">
        <v>2015</v>
      </c>
      <c r="E884" s="13">
        <v>2015</v>
      </c>
      <c r="F884" s="13" t="s">
        <v>101</v>
      </c>
      <c r="G884" s="10">
        <v>0.90910000000000002</v>
      </c>
      <c r="H884" s="10">
        <v>0.11600000000000001</v>
      </c>
      <c r="I884" s="10">
        <v>0.159</v>
      </c>
      <c r="J884" s="10">
        <v>0.314</v>
      </c>
      <c r="K884" s="10">
        <v>0.33200000000000002</v>
      </c>
      <c r="L884" s="10"/>
      <c r="M884" s="10"/>
      <c r="N884" s="10"/>
    </row>
    <row r="885" spans="1:14">
      <c r="A885" s="12" t="s">
        <v>160</v>
      </c>
      <c r="B885" s="7" t="s">
        <v>74</v>
      </c>
      <c r="C885" s="13" t="s">
        <v>64</v>
      </c>
      <c r="D885" s="7">
        <v>2015</v>
      </c>
      <c r="E885" s="13">
        <v>2015</v>
      </c>
      <c r="F885" s="13" t="s">
        <v>101</v>
      </c>
      <c r="G885" s="10">
        <v>0.97670000000000001</v>
      </c>
      <c r="H885" s="10">
        <v>1.4E-2</v>
      </c>
      <c r="I885" s="10">
        <v>0.10100000000000001</v>
      </c>
      <c r="J885" s="10">
        <v>4.0000000000000001E-3</v>
      </c>
      <c r="K885" s="10">
        <v>0.04</v>
      </c>
      <c r="L885" s="10"/>
      <c r="M885" s="10"/>
      <c r="N885" s="10"/>
    </row>
    <row r="886" spans="1:14">
      <c r="A886" s="12" t="s">
        <v>161</v>
      </c>
      <c r="B886" s="7" t="s">
        <v>74</v>
      </c>
      <c r="C886" s="13" t="s">
        <v>64</v>
      </c>
      <c r="D886" s="7">
        <v>2015</v>
      </c>
      <c r="E886" s="13">
        <v>2015</v>
      </c>
      <c r="F886" s="13" t="s">
        <v>101</v>
      </c>
      <c r="G886" s="10">
        <v>0.61019999999999996</v>
      </c>
      <c r="H886" s="10">
        <v>9.5000000000000001E-2</v>
      </c>
      <c r="I886" s="10">
        <v>0.17399999999999999</v>
      </c>
      <c r="J886" s="10">
        <v>5.8000000000000003E-2</v>
      </c>
      <c r="K886" s="10">
        <v>0.10299999999999999</v>
      </c>
      <c r="L886" s="10"/>
      <c r="M886" s="10"/>
      <c r="N886" s="10"/>
    </row>
    <row r="887" spans="1:14">
      <c r="A887" s="12" t="s">
        <v>162</v>
      </c>
      <c r="B887" s="7" t="s">
        <v>75</v>
      </c>
      <c r="C887" s="13" t="s">
        <v>64</v>
      </c>
      <c r="D887" s="7">
        <v>2015</v>
      </c>
      <c r="E887" s="13">
        <v>2015</v>
      </c>
      <c r="F887" s="13" t="s">
        <v>101</v>
      </c>
      <c r="G887" s="10">
        <v>0.90069999999999995</v>
      </c>
      <c r="H887" s="10">
        <v>0.18099999999999999</v>
      </c>
      <c r="I887" s="10">
        <v>0.27700000000000002</v>
      </c>
      <c r="J887" s="10">
        <v>0.27200000000000002</v>
      </c>
      <c r="K887" s="10">
        <v>0.32</v>
      </c>
      <c r="L887" s="10"/>
      <c r="M887" s="10"/>
      <c r="N887" s="10"/>
    </row>
    <row r="888" spans="1:14">
      <c r="A888" s="12" t="s">
        <v>163</v>
      </c>
      <c r="B888" s="7" t="s">
        <v>75</v>
      </c>
      <c r="C888" s="13" t="s">
        <v>64</v>
      </c>
      <c r="D888" s="7">
        <v>2015</v>
      </c>
      <c r="E888" s="13">
        <v>2015</v>
      </c>
      <c r="F888" s="13" t="s">
        <v>101</v>
      </c>
      <c r="G888" s="10">
        <v>0.8901</v>
      </c>
      <c r="H888" s="10">
        <v>0.19800000000000001</v>
      </c>
      <c r="I888" s="10">
        <v>0.26600000000000001</v>
      </c>
      <c r="J888" s="10">
        <v>0.246</v>
      </c>
      <c r="K888" s="10">
        <v>0.26400000000000001</v>
      </c>
      <c r="L888" s="10"/>
      <c r="M888" s="10"/>
      <c r="N888" s="10"/>
    </row>
    <row r="889" spans="1:14">
      <c r="A889" s="12" t="s">
        <v>164</v>
      </c>
      <c r="B889" s="7" t="s">
        <v>75</v>
      </c>
      <c r="C889" s="13" t="s">
        <v>64</v>
      </c>
      <c r="D889" s="7">
        <v>2015</v>
      </c>
      <c r="E889" s="13">
        <v>2015</v>
      </c>
      <c r="F889" s="13" t="s">
        <v>101</v>
      </c>
      <c r="G889" s="10">
        <v>0.97740000000000005</v>
      </c>
      <c r="H889" s="10">
        <v>0.151</v>
      </c>
      <c r="I889" s="10">
        <v>0.23599999999999999</v>
      </c>
      <c r="J889" s="10">
        <v>0.185</v>
      </c>
      <c r="K889" s="10">
        <v>0.20399999999999999</v>
      </c>
      <c r="L889" s="10"/>
      <c r="M889" s="10"/>
      <c r="N889" s="10"/>
    </row>
    <row r="890" spans="1:14">
      <c r="A890" s="12" t="s">
        <v>165</v>
      </c>
      <c r="B890" s="7" t="s">
        <v>75</v>
      </c>
      <c r="C890" s="13" t="s">
        <v>64</v>
      </c>
      <c r="D890" s="7">
        <v>2015</v>
      </c>
      <c r="E890" s="13">
        <v>2015</v>
      </c>
      <c r="F890" s="13" t="s">
        <v>101</v>
      </c>
      <c r="G890" s="10">
        <v>0.90210000000000001</v>
      </c>
      <c r="H890" s="10">
        <v>0.11</v>
      </c>
      <c r="I890" s="10">
        <v>0.17499999999999999</v>
      </c>
      <c r="J890" s="10">
        <v>0.23699999999999999</v>
      </c>
      <c r="K890" s="10">
        <v>0.26100000000000001</v>
      </c>
      <c r="L890" s="10"/>
      <c r="M890" s="10"/>
      <c r="N890" s="10"/>
    </row>
    <row r="891" spans="1:14">
      <c r="A891" s="12" t="s">
        <v>166</v>
      </c>
      <c r="B891" s="7" t="s">
        <v>74</v>
      </c>
      <c r="C891" s="13" t="s">
        <v>64</v>
      </c>
      <c r="D891" s="7">
        <v>2015</v>
      </c>
      <c r="E891" s="13">
        <v>2015</v>
      </c>
      <c r="F891" s="13" t="s">
        <v>101</v>
      </c>
      <c r="G891" s="10">
        <v>0.98250000000000004</v>
      </c>
      <c r="H891" s="10">
        <v>0.19900000000000001</v>
      </c>
      <c r="I891" s="10">
        <v>0.313</v>
      </c>
      <c r="J891" s="10">
        <v>0.14699999999999999</v>
      </c>
      <c r="K891" s="10">
        <v>0.2</v>
      </c>
      <c r="L891" s="10"/>
      <c r="M891" s="10"/>
      <c r="N891" s="10"/>
    </row>
    <row r="892" spans="1:14">
      <c r="A892" s="12" t="s">
        <v>167</v>
      </c>
      <c r="B892" s="7" t="s">
        <v>75</v>
      </c>
      <c r="C892" s="13" t="s">
        <v>64</v>
      </c>
      <c r="D892" s="7">
        <v>2015</v>
      </c>
      <c r="E892" s="13">
        <v>2015</v>
      </c>
      <c r="F892" s="13" t="s">
        <v>101</v>
      </c>
      <c r="G892" s="10">
        <v>0.96240000000000003</v>
      </c>
      <c r="H892" s="10">
        <v>0.11600000000000001</v>
      </c>
      <c r="I892" s="10">
        <v>0.20499999999999999</v>
      </c>
      <c r="J892" s="10">
        <v>0.24399999999999999</v>
      </c>
      <c r="K892" s="10">
        <v>0.27100000000000002</v>
      </c>
      <c r="L892" s="10"/>
      <c r="M892" s="10"/>
      <c r="N892" s="10"/>
    </row>
    <row r="893" spans="1:14">
      <c r="A893" s="12" t="s">
        <v>168</v>
      </c>
      <c r="B893" s="7" t="s">
        <v>74</v>
      </c>
      <c r="C893" s="13" t="s">
        <v>64</v>
      </c>
      <c r="D893" s="7">
        <v>2015</v>
      </c>
      <c r="E893" s="13">
        <v>2015</v>
      </c>
      <c r="F893" s="13" t="s">
        <v>101</v>
      </c>
      <c r="G893" s="10">
        <v>0.96360000000000001</v>
      </c>
      <c r="H893" s="10">
        <v>0.14599999999999999</v>
      </c>
      <c r="I893" s="10">
        <v>0.25800000000000001</v>
      </c>
      <c r="J893" s="10">
        <v>0.113</v>
      </c>
      <c r="K893" s="10">
        <v>0.16300000000000001</v>
      </c>
      <c r="L893" s="10"/>
      <c r="M893" s="10"/>
      <c r="N893" s="10"/>
    </row>
    <row r="894" spans="1:14">
      <c r="A894" s="12" t="s">
        <v>169</v>
      </c>
      <c r="B894" s="7" t="s">
        <v>74</v>
      </c>
      <c r="C894" s="13" t="s">
        <v>64</v>
      </c>
      <c r="D894" s="7">
        <v>2015</v>
      </c>
      <c r="E894" s="13">
        <v>2015</v>
      </c>
      <c r="F894" s="13" t="s">
        <v>101</v>
      </c>
      <c r="G894" s="10">
        <v>0.84960000000000002</v>
      </c>
      <c r="H894" s="10">
        <v>9.1999999999999998E-2</v>
      </c>
      <c r="I894" s="10">
        <v>0.17</v>
      </c>
      <c r="J894" s="10">
        <v>5.5E-2</v>
      </c>
      <c r="K894" s="10">
        <v>9.6000000000000002E-2</v>
      </c>
      <c r="L894" s="10"/>
      <c r="M894" s="10"/>
      <c r="N894" s="10"/>
    </row>
    <row r="895" spans="1:14">
      <c r="A895" s="12" t="s">
        <v>170</v>
      </c>
      <c r="B895" s="7" t="s">
        <v>75</v>
      </c>
      <c r="C895" s="13" t="s">
        <v>64</v>
      </c>
      <c r="D895" s="7">
        <v>2015</v>
      </c>
      <c r="E895" s="13">
        <v>2015</v>
      </c>
      <c r="F895" s="13" t="s">
        <v>101</v>
      </c>
      <c r="G895" s="10">
        <v>0.96140000000000003</v>
      </c>
      <c r="H895" s="10">
        <v>0.17499999999999999</v>
      </c>
      <c r="I895" s="10">
        <v>0.23699999999999999</v>
      </c>
      <c r="J895" s="10">
        <v>0.32900000000000001</v>
      </c>
      <c r="K895" s="10">
        <v>0.36199999999999999</v>
      </c>
      <c r="L895" s="10"/>
      <c r="M895" s="10"/>
      <c r="N895" s="10"/>
    </row>
    <row r="896" spans="1:14">
      <c r="A896" s="48" t="s">
        <v>171</v>
      </c>
      <c r="B896" s="7" t="s">
        <v>66</v>
      </c>
      <c r="C896" s="13" t="s">
        <v>65</v>
      </c>
      <c r="D896" s="7">
        <v>2015</v>
      </c>
      <c r="E896" s="13">
        <v>2016</v>
      </c>
      <c r="F896" s="13" t="s">
        <v>101</v>
      </c>
      <c r="G896" s="10">
        <v>0.9365</v>
      </c>
      <c r="H896" s="10">
        <v>0.1517</v>
      </c>
      <c r="I896" s="10">
        <v>0.2492</v>
      </c>
      <c r="J896" s="10">
        <v>0.16950000000000001</v>
      </c>
      <c r="K896" s="10">
        <v>0.2165</v>
      </c>
      <c r="L896" s="10"/>
      <c r="M896" s="10"/>
      <c r="N896" s="10"/>
    </row>
    <row r="897" spans="1:14">
      <c r="A897" s="48" t="s">
        <v>172</v>
      </c>
      <c r="B897" s="7" t="s">
        <v>74</v>
      </c>
      <c r="C897" s="13" t="s">
        <v>65</v>
      </c>
      <c r="D897" s="7">
        <v>2015</v>
      </c>
      <c r="E897" s="13">
        <v>2016</v>
      </c>
      <c r="F897" s="13" t="s">
        <v>101</v>
      </c>
      <c r="G897" s="10">
        <v>0.82989999999999997</v>
      </c>
      <c r="H897" s="10">
        <v>0.11119999999999999</v>
      </c>
      <c r="I897" s="10">
        <v>0.2092</v>
      </c>
      <c r="J897" s="10">
        <v>8.6099999999999996E-2</v>
      </c>
      <c r="K897" s="10">
        <v>0.15429999999999999</v>
      </c>
      <c r="L897" s="10"/>
      <c r="M897" s="10"/>
      <c r="N897" s="10"/>
    </row>
    <row r="898" spans="1:14">
      <c r="A898" s="48" t="s">
        <v>173</v>
      </c>
      <c r="B898" s="7" t="s">
        <v>75</v>
      </c>
      <c r="C898" s="13" t="s">
        <v>65</v>
      </c>
      <c r="D898" s="7">
        <v>2015</v>
      </c>
      <c r="E898" s="13">
        <v>2016</v>
      </c>
      <c r="F898" s="13" t="s">
        <v>101</v>
      </c>
      <c r="G898" s="10">
        <v>0.66669999999999996</v>
      </c>
      <c r="H898" s="10">
        <v>0</v>
      </c>
      <c r="I898" s="10">
        <v>7.1400000000000005E-2</v>
      </c>
      <c r="J898" s="10">
        <v>7.1400000000000005E-2</v>
      </c>
      <c r="K898" s="10">
        <v>7.1400000000000005E-2</v>
      </c>
      <c r="L898" s="10"/>
      <c r="M898" s="10"/>
      <c r="N898" s="10"/>
    </row>
    <row r="899" spans="1:14">
      <c r="A899" s="48" t="s">
        <v>174</v>
      </c>
      <c r="B899" s="7" t="s">
        <v>75</v>
      </c>
      <c r="C899" s="13" t="s">
        <v>65</v>
      </c>
      <c r="D899" s="7">
        <v>2015</v>
      </c>
      <c r="E899" s="13">
        <v>2016</v>
      </c>
      <c r="F899" s="13" t="s">
        <v>101</v>
      </c>
      <c r="G899" s="10">
        <v>0.95920000000000005</v>
      </c>
      <c r="H899" s="10">
        <v>0.1048</v>
      </c>
      <c r="I899" s="10">
        <v>0.22270000000000001</v>
      </c>
      <c r="J899" s="10">
        <v>0.36459999999999998</v>
      </c>
      <c r="K899" s="10">
        <v>0.41270000000000001</v>
      </c>
      <c r="L899" s="10"/>
      <c r="M899" s="10"/>
      <c r="N899" s="10"/>
    </row>
    <row r="900" spans="1:14">
      <c r="A900" s="48" t="s">
        <v>175</v>
      </c>
      <c r="B900" s="7" t="s">
        <v>75</v>
      </c>
      <c r="C900" s="13" t="s">
        <v>65</v>
      </c>
      <c r="D900" s="7">
        <v>2015</v>
      </c>
      <c r="E900" s="13">
        <v>2016</v>
      </c>
      <c r="F900" s="13" t="s">
        <v>101</v>
      </c>
      <c r="G900" s="10">
        <v>0.91930000000000001</v>
      </c>
      <c r="H900" s="10">
        <v>0.152</v>
      </c>
      <c r="I900" s="10">
        <v>0.24149999999999999</v>
      </c>
      <c r="J900" s="10">
        <v>0.23619999999999999</v>
      </c>
      <c r="K900" s="10">
        <v>0.26540000000000002</v>
      </c>
      <c r="L900" s="10"/>
      <c r="M900" s="10"/>
      <c r="N900" s="10"/>
    </row>
    <row r="901" spans="1:14">
      <c r="A901" s="48" t="s">
        <v>176</v>
      </c>
      <c r="B901" s="7" t="s">
        <v>75</v>
      </c>
      <c r="C901" s="13" t="s">
        <v>65</v>
      </c>
      <c r="D901" s="7">
        <v>2015</v>
      </c>
      <c r="E901" s="13">
        <v>2016</v>
      </c>
      <c r="F901" s="13" t="s">
        <v>101</v>
      </c>
      <c r="G901" s="10">
        <v>0.93969999999999998</v>
      </c>
      <c r="H901" s="10">
        <v>0.1208</v>
      </c>
      <c r="I901" s="10">
        <v>0.2064</v>
      </c>
      <c r="J901" s="10">
        <v>0.26850000000000002</v>
      </c>
      <c r="K901" s="10">
        <v>0.31879999999999997</v>
      </c>
      <c r="L901" s="10"/>
      <c r="M901" s="10"/>
      <c r="N901" s="10"/>
    </row>
    <row r="902" spans="1:14">
      <c r="A902" s="48" t="s">
        <v>177</v>
      </c>
      <c r="B902" s="7" t="s">
        <v>75</v>
      </c>
      <c r="C902" s="13" t="s">
        <v>65</v>
      </c>
      <c r="D902" s="7">
        <v>2015</v>
      </c>
      <c r="E902" s="13">
        <v>2016</v>
      </c>
      <c r="F902" s="13" t="s">
        <v>101</v>
      </c>
      <c r="G902" s="10">
        <v>0.95379999999999998</v>
      </c>
      <c r="H902" s="10">
        <v>0.12659999999999999</v>
      </c>
      <c r="I902" s="10">
        <v>0.18340000000000001</v>
      </c>
      <c r="J902" s="10">
        <v>0.31440000000000001</v>
      </c>
      <c r="K902" s="10">
        <v>0.36680000000000001</v>
      </c>
      <c r="L902" s="10"/>
      <c r="M902" s="10"/>
      <c r="N902" s="10"/>
    </row>
    <row r="903" spans="1:14">
      <c r="A903" s="48" t="s">
        <v>178</v>
      </c>
      <c r="B903" s="7" t="s">
        <v>74</v>
      </c>
      <c r="C903" s="13" t="s">
        <v>65</v>
      </c>
      <c r="D903" s="7">
        <v>2015</v>
      </c>
      <c r="E903" s="13">
        <v>2016</v>
      </c>
      <c r="F903" s="13" t="s">
        <v>101</v>
      </c>
      <c r="G903" s="10">
        <v>0.96879999999999999</v>
      </c>
      <c r="H903" s="10">
        <v>0.1062</v>
      </c>
      <c r="I903" s="10">
        <v>0.1852</v>
      </c>
      <c r="J903" s="10">
        <v>7.9899999999999999E-2</v>
      </c>
      <c r="K903" s="10">
        <v>0.1308</v>
      </c>
      <c r="L903" s="10"/>
      <c r="M903" s="10"/>
      <c r="N903" s="10"/>
    </row>
    <row r="904" spans="1:14">
      <c r="A904" s="48" t="s">
        <v>179</v>
      </c>
      <c r="B904" s="7" t="s">
        <v>75</v>
      </c>
      <c r="C904" s="13" t="s">
        <v>65</v>
      </c>
      <c r="D904" s="7">
        <v>2015</v>
      </c>
      <c r="E904" s="13">
        <v>2016</v>
      </c>
      <c r="F904" s="13" t="s">
        <v>101</v>
      </c>
      <c r="G904" s="10">
        <v>0.93640000000000001</v>
      </c>
      <c r="H904" s="10">
        <v>0.15870000000000001</v>
      </c>
      <c r="I904" s="10">
        <v>0.2397</v>
      </c>
      <c r="J904" s="10">
        <v>0.3372</v>
      </c>
      <c r="K904" s="10">
        <v>0.36199999999999999</v>
      </c>
      <c r="L904" s="10"/>
      <c r="M904" s="10"/>
      <c r="N904" s="10"/>
    </row>
    <row r="905" spans="1:14">
      <c r="A905" s="48" t="s">
        <v>180</v>
      </c>
      <c r="B905" s="7" t="s">
        <v>75</v>
      </c>
      <c r="C905" s="13" t="s">
        <v>65</v>
      </c>
      <c r="D905" s="7">
        <v>2015</v>
      </c>
      <c r="E905" s="13">
        <v>2016</v>
      </c>
      <c r="F905" s="13" t="s">
        <v>101</v>
      </c>
      <c r="G905" s="10">
        <v>0.96230000000000004</v>
      </c>
      <c r="H905" s="10">
        <v>0.13389999999999999</v>
      </c>
      <c r="I905" s="10">
        <v>0.23039999999999999</v>
      </c>
      <c r="J905" s="10">
        <v>0.23630000000000001</v>
      </c>
      <c r="K905" s="10">
        <v>0.2661</v>
      </c>
      <c r="L905" s="10"/>
      <c r="M905" s="10"/>
      <c r="N905" s="10"/>
    </row>
    <row r="906" spans="1:14">
      <c r="A906" s="12" t="s">
        <v>122</v>
      </c>
      <c r="B906" s="7" t="s">
        <v>74</v>
      </c>
      <c r="C906" s="13" t="s">
        <v>65</v>
      </c>
      <c r="D906" s="7">
        <v>2015</v>
      </c>
      <c r="E906" s="13">
        <v>2016</v>
      </c>
      <c r="F906" s="13" t="s">
        <v>101</v>
      </c>
      <c r="G906" s="10">
        <v>0.95009999999999994</v>
      </c>
      <c r="H906" s="10">
        <v>0.1648</v>
      </c>
      <c r="I906" s="10">
        <v>0.28860000000000002</v>
      </c>
      <c r="J906" s="10">
        <v>0.13120000000000001</v>
      </c>
      <c r="K906" s="10">
        <v>0.19839999999999999</v>
      </c>
      <c r="L906" s="10"/>
      <c r="M906" s="10"/>
      <c r="N906" s="10"/>
    </row>
    <row r="907" spans="1:14">
      <c r="A907" s="12" t="s">
        <v>123</v>
      </c>
      <c r="B907" s="7" t="s">
        <v>75</v>
      </c>
      <c r="C907" s="13" t="s">
        <v>65</v>
      </c>
      <c r="D907" s="7">
        <v>2015</v>
      </c>
      <c r="E907" s="13">
        <v>2016</v>
      </c>
      <c r="F907" s="13" t="s">
        <v>101</v>
      </c>
      <c r="G907" s="10">
        <v>0.99070000000000003</v>
      </c>
      <c r="H907" s="10">
        <v>0.15140000000000001</v>
      </c>
      <c r="I907" s="10">
        <v>0.24</v>
      </c>
      <c r="J907" s="10">
        <v>0.17710000000000001</v>
      </c>
      <c r="K907" s="10">
        <v>0.21429999999999999</v>
      </c>
      <c r="L907" s="10"/>
      <c r="M907" s="10"/>
      <c r="N907" s="10"/>
    </row>
    <row r="908" spans="1:14">
      <c r="A908" s="12" t="s">
        <v>124</v>
      </c>
      <c r="B908" s="7" t="s">
        <v>75</v>
      </c>
      <c r="C908" s="13" t="s">
        <v>65</v>
      </c>
      <c r="D908" s="7">
        <v>2015</v>
      </c>
      <c r="E908" s="13">
        <v>2016</v>
      </c>
      <c r="F908" s="13" t="s">
        <v>101</v>
      </c>
      <c r="G908" s="10">
        <v>0.95840000000000003</v>
      </c>
      <c r="H908" s="10">
        <v>0.123</v>
      </c>
      <c r="I908" s="10">
        <v>0.1971</v>
      </c>
      <c r="J908" s="10">
        <v>0.26929999999999998</v>
      </c>
      <c r="K908" s="10">
        <v>0.30180000000000001</v>
      </c>
      <c r="L908" s="10"/>
      <c r="M908" s="10"/>
      <c r="N908" s="10"/>
    </row>
    <row r="909" spans="1:14">
      <c r="A909" s="12" t="s">
        <v>125</v>
      </c>
      <c r="B909" s="7" t="s">
        <v>75</v>
      </c>
      <c r="C909" s="13" t="s">
        <v>65</v>
      </c>
      <c r="D909" s="7">
        <v>2015</v>
      </c>
      <c r="E909" s="13">
        <v>2016</v>
      </c>
      <c r="F909" s="13" t="s">
        <v>101</v>
      </c>
      <c r="G909" s="10">
        <v>0.94320000000000004</v>
      </c>
      <c r="H909" s="10">
        <v>0.16470000000000001</v>
      </c>
      <c r="I909" s="10">
        <v>0.23830000000000001</v>
      </c>
      <c r="J909" s="10">
        <v>0.22839999999999999</v>
      </c>
      <c r="K909" s="10">
        <v>0.25380000000000003</v>
      </c>
      <c r="L909" s="10"/>
      <c r="M909" s="10"/>
      <c r="N909" s="10"/>
    </row>
    <row r="910" spans="1:14">
      <c r="A910" s="12" t="s">
        <v>126</v>
      </c>
      <c r="B910" s="7" t="s">
        <v>75</v>
      </c>
      <c r="C910" s="13" t="s">
        <v>65</v>
      </c>
      <c r="D910" s="7">
        <v>2015</v>
      </c>
      <c r="E910" s="13">
        <v>2016</v>
      </c>
      <c r="F910" s="13" t="s">
        <v>101</v>
      </c>
      <c r="G910" s="10">
        <v>0.94830000000000003</v>
      </c>
      <c r="H910" s="10">
        <v>0.1341</v>
      </c>
      <c r="I910" s="10">
        <v>0.23369999999999999</v>
      </c>
      <c r="J910" s="10">
        <v>0.32569999999999999</v>
      </c>
      <c r="K910" s="10">
        <v>0.3372</v>
      </c>
      <c r="L910" s="10"/>
      <c r="M910" s="10"/>
      <c r="N910" s="10"/>
    </row>
    <row r="911" spans="1:14">
      <c r="A911" s="12" t="s">
        <v>127</v>
      </c>
      <c r="B911" s="7" t="s">
        <v>75</v>
      </c>
      <c r="C911" s="13" t="s">
        <v>65</v>
      </c>
      <c r="D911" s="7">
        <v>2015</v>
      </c>
      <c r="E911" s="13">
        <v>2016</v>
      </c>
      <c r="F911" s="13" t="s">
        <v>101</v>
      </c>
      <c r="G911" s="10">
        <v>0.94679999999999997</v>
      </c>
      <c r="H911" s="10">
        <v>0.2046</v>
      </c>
      <c r="I911" s="10">
        <v>0.30659999999999998</v>
      </c>
      <c r="J911" s="10">
        <v>0.21290000000000001</v>
      </c>
      <c r="K911" s="10">
        <v>0.24679999999999999</v>
      </c>
      <c r="L911" s="10"/>
      <c r="M911" s="10"/>
      <c r="N911" s="10"/>
    </row>
    <row r="912" spans="1:14">
      <c r="A912" s="12" t="s">
        <v>128</v>
      </c>
      <c r="B912" s="7" t="s">
        <v>75</v>
      </c>
      <c r="C912" s="13" t="s">
        <v>65</v>
      </c>
      <c r="D912" s="7">
        <v>2015</v>
      </c>
      <c r="E912" s="13">
        <v>2016</v>
      </c>
      <c r="F912" s="13" t="s">
        <v>101</v>
      </c>
      <c r="G912" s="10">
        <v>0.96020000000000005</v>
      </c>
      <c r="H912" s="10">
        <v>0.2394</v>
      </c>
      <c r="I912" s="10">
        <v>0.3448</v>
      </c>
      <c r="J912" s="10">
        <v>0.27179999999999999</v>
      </c>
      <c r="K912" s="10">
        <v>0.30620000000000003</v>
      </c>
      <c r="L912" s="10"/>
      <c r="M912" s="10"/>
      <c r="N912" s="10"/>
    </row>
    <row r="913" spans="1:14">
      <c r="A913" s="12" t="s">
        <v>129</v>
      </c>
      <c r="B913" s="7" t="s">
        <v>75</v>
      </c>
      <c r="C913" s="13" t="s">
        <v>65</v>
      </c>
      <c r="D913" s="7">
        <v>2015</v>
      </c>
      <c r="E913" s="13">
        <v>2016</v>
      </c>
      <c r="F913" s="13" t="s">
        <v>101</v>
      </c>
      <c r="G913" s="10">
        <v>0.92079999999999995</v>
      </c>
      <c r="H913" s="10">
        <v>6.7599999999999993E-2</v>
      </c>
      <c r="I913" s="10">
        <v>0.13700000000000001</v>
      </c>
      <c r="J913" s="10">
        <v>0.216</v>
      </c>
      <c r="K913" s="10">
        <v>0.24660000000000001</v>
      </c>
      <c r="L913" s="10"/>
      <c r="M913" s="10"/>
      <c r="N913" s="10"/>
    </row>
    <row r="914" spans="1:14">
      <c r="A914" s="12" t="s">
        <v>130</v>
      </c>
      <c r="B914" s="7" t="s">
        <v>75</v>
      </c>
      <c r="C914" s="13" t="s">
        <v>65</v>
      </c>
      <c r="D914" s="7">
        <v>2015</v>
      </c>
      <c r="E914" s="13">
        <v>2016</v>
      </c>
      <c r="F914" s="13" t="s">
        <v>101</v>
      </c>
      <c r="G914" s="10">
        <v>0.8054</v>
      </c>
      <c r="H914" s="10">
        <v>6.3200000000000006E-2</v>
      </c>
      <c r="I914" s="10">
        <v>0.16089999999999999</v>
      </c>
      <c r="J914" s="10">
        <v>0.27010000000000001</v>
      </c>
      <c r="K914" s="10">
        <v>0.32179999999999997</v>
      </c>
      <c r="L914" s="10"/>
      <c r="M914" s="10"/>
      <c r="N914" s="10"/>
    </row>
    <row r="915" spans="1:14">
      <c r="A915" s="12" t="s">
        <v>131</v>
      </c>
      <c r="B915" s="7" t="s">
        <v>76</v>
      </c>
      <c r="C915" s="13" t="s">
        <v>65</v>
      </c>
      <c r="D915" s="7">
        <v>2015</v>
      </c>
      <c r="E915" s="13">
        <v>2016</v>
      </c>
      <c r="F915" s="13" t="s">
        <v>101</v>
      </c>
      <c r="G915" s="10">
        <v>0.92230000000000001</v>
      </c>
      <c r="H915" s="10" t="s">
        <v>66</v>
      </c>
      <c r="I915" s="10" t="s">
        <v>66</v>
      </c>
      <c r="J915" s="10" t="s">
        <v>66</v>
      </c>
      <c r="K915" s="10" t="s">
        <v>66</v>
      </c>
      <c r="L915" s="10"/>
      <c r="M915" s="10"/>
      <c r="N915" s="10"/>
    </row>
    <row r="916" spans="1:14">
      <c r="A916" s="12" t="s">
        <v>132</v>
      </c>
      <c r="B916" s="7" t="s">
        <v>75</v>
      </c>
      <c r="C916" s="13" t="s">
        <v>65</v>
      </c>
      <c r="D916" s="7">
        <v>2015</v>
      </c>
      <c r="E916" s="13">
        <v>2016</v>
      </c>
      <c r="F916" s="13" t="s">
        <v>101</v>
      </c>
      <c r="G916" s="10">
        <v>0.96709999999999996</v>
      </c>
      <c r="H916" s="10">
        <v>0.17230000000000001</v>
      </c>
      <c r="I916" s="10">
        <v>0.2888</v>
      </c>
      <c r="J916" s="10">
        <v>0.1827</v>
      </c>
      <c r="K916" s="10">
        <v>0.22409999999999999</v>
      </c>
      <c r="L916" s="10"/>
      <c r="M916" s="10"/>
      <c r="N916" s="10"/>
    </row>
    <row r="917" spans="1:14">
      <c r="A917" s="12" t="s">
        <v>133</v>
      </c>
      <c r="B917" s="7" t="s">
        <v>75</v>
      </c>
      <c r="C917" s="13" t="s">
        <v>65</v>
      </c>
      <c r="D917" s="7">
        <v>2015</v>
      </c>
      <c r="E917" s="13">
        <v>2016</v>
      </c>
      <c r="F917" s="13" t="s">
        <v>101</v>
      </c>
      <c r="G917" s="10">
        <v>0.95989999999999998</v>
      </c>
      <c r="H917" s="10">
        <v>0.1646</v>
      </c>
      <c r="I917" s="10">
        <v>0.25659999999999999</v>
      </c>
      <c r="J917" s="10">
        <v>0.29289999999999999</v>
      </c>
      <c r="K917" s="10">
        <v>0.33139999999999997</v>
      </c>
      <c r="L917" s="10"/>
      <c r="M917" s="10"/>
      <c r="N917" s="10"/>
    </row>
    <row r="918" spans="1:14">
      <c r="A918" s="12" t="s">
        <v>134</v>
      </c>
      <c r="B918" s="7" t="s">
        <v>75</v>
      </c>
      <c r="C918" s="13" t="s">
        <v>65</v>
      </c>
      <c r="D918" s="7">
        <v>2015</v>
      </c>
      <c r="E918" s="13">
        <v>2016</v>
      </c>
      <c r="F918" s="13" t="s">
        <v>101</v>
      </c>
      <c r="G918" s="10">
        <v>0.9778</v>
      </c>
      <c r="H918" s="10">
        <v>0.11260000000000001</v>
      </c>
      <c r="I918" s="10">
        <v>0.18609999999999999</v>
      </c>
      <c r="J918" s="10">
        <v>0.25969999999999999</v>
      </c>
      <c r="K918" s="10">
        <v>0.28999999999999998</v>
      </c>
      <c r="L918" s="10"/>
      <c r="M918" s="10"/>
      <c r="N918" s="10"/>
    </row>
    <row r="919" spans="1:14">
      <c r="A919" s="12" t="s">
        <v>135</v>
      </c>
      <c r="B919" s="7" t="s">
        <v>75</v>
      </c>
      <c r="C919" s="13" t="s">
        <v>65</v>
      </c>
      <c r="D919" s="7">
        <v>2015</v>
      </c>
      <c r="E919" s="13">
        <v>2016</v>
      </c>
      <c r="F919" s="13" t="s">
        <v>101</v>
      </c>
      <c r="G919" s="10">
        <v>0.96250000000000002</v>
      </c>
      <c r="H919" s="10">
        <v>0.1842</v>
      </c>
      <c r="I919" s="10">
        <v>0.29430000000000001</v>
      </c>
      <c r="J919" s="10">
        <v>0.33379999999999999</v>
      </c>
      <c r="K919" s="10">
        <v>0.40510000000000002</v>
      </c>
      <c r="L919" s="10"/>
      <c r="M919" s="10"/>
      <c r="N919" s="10"/>
    </row>
    <row r="920" spans="1:14">
      <c r="A920" s="12" t="s">
        <v>136</v>
      </c>
      <c r="B920" s="7" t="s">
        <v>75</v>
      </c>
      <c r="C920" s="13" t="s">
        <v>65</v>
      </c>
      <c r="D920" s="7">
        <v>2015</v>
      </c>
      <c r="E920" s="13">
        <v>2016</v>
      </c>
      <c r="F920" s="13" t="s">
        <v>101</v>
      </c>
      <c r="G920" s="10">
        <v>0.95350000000000001</v>
      </c>
      <c r="H920" s="10">
        <v>0.20030000000000001</v>
      </c>
      <c r="I920" s="10">
        <v>0.31519999999999998</v>
      </c>
      <c r="J920" s="10">
        <v>0.33179999999999998</v>
      </c>
      <c r="K920" s="10">
        <v>0.3705</v>
      </c>
      <c r="L920" s="10"/>
      <c r="M920" s="10"/>
      <c r="N920" s="10"/>
    </row>
    <row r="921" spans="1:14">
      <c r="A921" s="12" t="s">
        <v>137</v>
      </c>
      <c r="B921" s="7" t="s">
        <v>75</v>
      </c>
      <c r="C921" s="13" t="s">
        <v>65</v>
      </c>
      <c r="D921" s="7">
        <v>2015</v>
      </c>
      <c r="E921" s="13">
        <v>2016</v>
      </c>
      <c r="F921" s="13" t="s">
        <v>101</v>
      </c>
      <c r="G921" s="10">
        <v>1</v>
      </c>
      <c r="H921" s="10">
        <v>0.12239999999999999</v>
      </c>
      <c r="I921" s="10">
        <v>0.24490000000000001</v>
      </c>
      <c r="J921" s="10">
        <v>0.32650000000000001</v>
      </c>
      <c r="K921" s="10">
        <v>0.33329999999999999</v>
      </c>
      <c r="L921" s="10"/>
      <c r="M921" s="10"/>
      <c r="N921" s="10"/>
    </row>
    <row r="922" spans="1:14">
      <c r="A922" s="12" t="s">
        <v>138</v>
      </c>
      <c r="B922" s="7" t="s">
        <v>75</v>
      </c>
      <c r="C922" s="13" t="s">
        <v>65</v>
      </c>
      <c r="D922" s="7">
        <v>2015</v>
      </c>
      <c r="E922" s="13">
        <v>2016</v>
      </c>
      <c r="F922" s="13" t="s">
        <v>101</v>
      </c>
      <c r="G922" s="10">
        <v>0.98719999999999997</v>
      </c>
      <c r="H922" s="10">
        <v>5.0299999999999997E-2</v>
      </c>
      <c r="I922" s="10">
        <v>0.13969999999999999</v>
      </c>
      <c r="J922" s="10">
        <v>0.1229</v>
      </c>
      <c r="K922" s="10">
        <v>0.15640000000000001</v>
      </c>
      <c r="L922" s="10"/>
      <c r="M922" s="10"/>
      <c r="N922" s="10"/>
    </row>
    <row r="923" spans="1:14">
      <c r="A923" s="12" t="s">
        <v>139</v>
      </c>
      <c r="B923" s="7" t="s">
        <v>75</v>
      </c>
      <c r="C923" s="13" t="s">
        <v>65</v>
      </c>
      <c r="D923" s="7">
        <v>2015</v>
      </c>
      <c r="E923" s="13">
        <v>2016</v>
      </c>
      <c r="F923" s="13" t="s">
        <v>101</v>
      </c>
      <c r="G923" s="10">
        <v>0.96189999999999998</v>
      </c>
      <c r="H923" s="10">
        <v>0.20549999999999999</v>
      </c>
      <c r="I923" s="10">
        <v>0.33460000000000001</v>
      </c>
      <c r="J923" s="10">
        <v>0.25019999999999998</v>
      </c>
      <c r="K923" s="10">
        <v>0.28960000000000002</v>
      </c>
      <c r="L923" s="10"/>
      <c r="M923" s="10"/>
      <c r="N923" s="10"/>
    </row>
    <row r="924" spans="1:14">
      <c r="A924" s="12" t="s">
        <v>140</v>
      </c>
      <c r="B924" s="7" t="s">
        <v>75</v>
      </c>
      <c r="C924" s="13" t="s">
        <v>65</v>
      </c>
      <c r="D924" s="7">
        <v>2015</v>
      </c>
      <c r="E924" s="13">
        <v>2016</v>
      </c>
      <c r="F924" s="13" t="s">
        <v>101</v>
      </c>
      <c r="G924" s="10">
        <v>0.96940000000000004</v>
      </c>
      <c r="H924" s="10">
        <v>0.108</v>
      </c>
      <c r="I924" s="10">
        <v>0.1933</v>
      </c>
      <c r="J924" s="10">
        <v>0.24279999999999999</v>
      </c>
      <c r="K924" s="10">
        <v>0.28249999999999997</v>
      </c>
      <c r="L924" s="10"/>
      <c r="M924" s="10"/>
      <c r="N924" s="10"/>
    </row>
    <row r="925" spans="1:14">
      <c r="A925" s="12" t="s">
        <v>141</v>
      </c>
      <c r="B925" s="7" t="s">
        <v>75</v>
      </c>
      <c r="C925" s="13" t="s">
        <v>65</v>
      </c>
      <c r="D925" s="7">
        <v>2015</v>
      </c>
      <c r="E925" s="13">
        <v>2016</v>
      </c>
      <c r="F925" s="13" t="s">
        <v>101</v>
      </c>
      <c r="G925" s="10">
        <v>0.92</v>
      </c>
      <c r="H925" s="10">
        <v>9.2200000000000004E-2</v>
      </c>
      <c r="I925" s="10">
        <v>0.16889999999999999</v>
      </c>
      <c r="J925" s="10">
        <v>0.24249999999999999</v>
      </c>
      <c r="K925" s="10">
        <v>0.27560000000000001</v>
      </c>
      <c r="L925" s="10"/>
      <c r="M925" s="10"/>
      <c r="N925" s="10"/>
    </row>
    <row r="926" spans="1:14">
      <c r="A926" s="12" t="s">
        <v>142</v>
      </c>
      <c r="B926" s="7" t="s">
        <v>74</v>
      </c>
      <c r="C926" s="13" t="s">
        <v>65</v>
      </c>
      <c r="D926" s="7">
        <v>2015</v>
      </c>
      <c r="E926" s="13">
        <v>2016</v>
      </c>
      <c r="F926" s="13" t="s">
        <v>101</v>
      </c>
      <c r="G926" s="10">
        <v>0.98760000000000003</v>
      </c>
      <c r="H926" s="10">
        <v>0.1099</v>
      </c>
      <c r="I926" s="10">
        <v>0.20269999999999999</v>
      </c>
      <c r="J926" s="10">
        <v>8.9399999999999993E-2</v>
      </c>
      <c r="K926" s="10">
        <v>0.13800000000000001</v>
      </c>
      <c r="L926" s="10"/>
      <c r="M926" s="10"/>
      <c r="N926" s="10"/>
    </row>
    <row r="927" spans="1:14">
      <c r="A927" s="12" t="s">
        <v>143</v>
      </c>
      <c r="B927" s="7" t="s">
        <v>74</v>
      </c>
      <c r="C927" s="13" t="s">
        <v>65</v>
      </c>
      <c r="D927" s="7">
        <v>2015</v>
      </c>
      <c r="E927" s="13">
        <v>2016</v>
      </c>
      <c r="F927" s="13" t="s">
        <v>101</v>
      </c>
      <c r="G927" s="10" t="s">
        <v>66</v>
      </c>
      <c r="H927" s="10">
        <v>9.6000000000000002E-2</v>
      </c>
      <c r="I927" s="10">
        <v>0.1847</v>
      </c>
      <c r="J927" s="10">
        <v>8.0799999999999997E-2</v>
      </c>
      <c r="K927" s="10">
        <v>0.1336</v>
      </c>
      <c r="L927" s="10"/>
      <c r="M927" s="10"/>
      <c r="N927" s="10"/>
    </row>
    <row r="928" spans="1:14">
      <c r="A928" s="12" t="s">
        <v>144</v>
      </c>
      <c r="B928" s="7" t="s">
        <v>75</v>
      </c>
      <c r="C928" s="13" t="s">
        <v>65</v>
      </c>
      <c r="D928" s="7">
        <v>2015</v>
      </c>
      <c r="E928" s="13">
        <v>2016</v>
      </c>
      <c r="F928" s="13" t="s">
        <v>101</v>
      </c>
      <c r="G928" s="10">
        <v>0.82930000000000004</v>
      </c>
      <c r="H928" s="10">
        <v>7.6300000000000007E-2</v>
      </c>
      <c r="I928" s="10">
        <v>0.1638</v>
      </c>
      <c r="J928" s="10">
        <v>0.19769999999999999</v>
      </c>
      <c r="K928" s="10">
        <v>0.22600000000000001</v>
      </c>
      <c r="L928" s="10"/>
      <c r="M928" s="10"/>
      <c r="N928" s="10"/>
    </row>
    <row r="929" spans="1:14">
      <c r="A929" s="12" t="s">
        <v>145</v>
      </c>
      <c r="B929" s="7" t="s">
        <v>75</v>
      </c>
      <c r="C929" s="13" t="s">
        <v>65</v>
      </c>
      <c r="D929" s="7">
        <v>2015</v>
      </c>
      <c r="E929" s="13">
        <v>2016</v>
      </c>
      <c r="F929" s="13" t="s">
        <v>101</v>
      </c>
      <c r="G929" s="10">
        <v>0.93200000000000005</v>
      </c>
      <c r="H929" s="10">
        <v>0.1734</v>
      </c>
      <c r="I929" s="10">
        <v>0.25700000000000001</v>
      </c>
      <c r="J929" s="10">
        <v>0.23139999999999999</v>
      </c>
      <c r="K929" s="10">
        <v>0.2676</v>
      </c>
      <c r="L929" s="10"/>
      <c r="M929" s="10"/>
      <c r="N929" s="10"/>
    </row>
    <row r="930" spans="1:14">
      <c r="A930" s="12" t="s">
        <v>146</v>
      </c>
      <c r="B930" s="7" t="s">
        <v>74</v>
      </c>
      <c r="C930" s="13" t="s">
        <v>65</v>
      </c>
      <c r="D930" s="7">
        <v>2015</v>
      </c>
      <c r="E930" s="13">
        <v>2016</v>
      </c>
      <c r="F930" s="13" t="s">
        <v>101</v>
      </c>
      <c r="G930" s="10">
        <v>0.98829999999999996</v>
      </c>
      <c r="H930" s="10">
        <v>0.12620000000000001</v>
      </c>
      <c r="I930" s="10">
        <v>0.22140000000000001</v>
      </c>
      <c r="J930" s="10">
        <v>9.9699999999999997E-2</v>
      </c>
      <c r="K930" s="10">
        <v>0.1532</v>
      </c>
      <c r="L930" s="10"/>
      <c r="M930" s="10"/>
      <c r="N930" s="10"/>
    </row>
    <row r="931" spans="1:14">
      <c r="A931" s="12" t="s">
        <v>147</v>
      </c>
      <c r="B931" s="7" t="s">
        <v>75</v>
      </c>
      <c r="C931" s="13" t="s">
        <v>65</v>
      </c>
      <c r="D931" s="7">
        <v>2015</v>
      </c>
      <c r="E931" s="13">
        <v>2016</v>
      </c>
      <c r="F931" s="13" t="s">
        <v>101</v>
      </c>
      <c r="G931" s="10">
        <v>0.95350000000000001</v>
      </c>
      <c r="H931" s="10">
        <v>0.1827</v>
      </c>
      <c r="I931" s="10">
        <v>0.27760000000000001</v>
      </c>
      <c r="J931" s="10">
        <v>0.36399999999999999</v>
      </c>
      <c r="K931" s="10">
        <v>0.42349999999999999</v>
      </c>
      <c r="L931" s="10"/>
      <c r="M931" s="10"/>
      <c r="N931" s="10"/>
    </row>
    <row r="932" spans="1:14">
      <c r="A932" s="12" t="s">
        <v>148</v>
      </c>
      <c r="B932" s="7" t="s">
        <v>75</v>
      </c>
      <c r="C932" s="13" t="s">
        <v>65</v>
      </c>
      <c r="D932" s="7">
        <v>2015</v>
      </c>
      <c r="E932" s="13">
        <v>2016</v>
      </c>
      <c r="F932" s="13" t="s">
        <v>101</v>
      </c>
      <c r="G932" s="10">
        <v>0.95189999999999997</v>
      </c>
      <c r="H932" s="10">
        <v>0.23680000000000001</v>
      </c>
      <c r="I932" s="10">
        <v>0.32650000000000001</v>
      </c>
      <c r="J932" s="10">
        <v>0.30719999999999997</v>
      </c>
      <c r="K932" s="10">
        <v>0.34599999999999997</v>
      </c>
      <c r="L932" s="10"/>
      <c r="M932" s="10"/>
      <c r="N932" s="10"/>
    </row>
    <row r="933" spans="1:14">
      <c r="A933" s="12" t="s">
        <v>149</v>
      </c>
      <c r="B933" s="7" t="s">
        <v>74</v>
      </c>
      <c r="C933" s="13" t="s">
        <v>65</v>
      </c>
      <c r="D933" s="7">
        <v>2015</v>
      </c>
      <c r="E933" s="13">
        <v>2016</v>
      </c>
      <c r="F933" s="13" t="s">
        <v>101</v>
      </c>
      <c r="G933" s="10">
        <v>0.98219999999999996</v>
      </c>
      <c r="H933" s="10">
        <v>0.1409</v>
      </c>
      <c r="I933" s="10">
        <v>0.23949999999999999</v>
      </c>
      <c r="J933" s="10">
        <v>8.48E-2</v>
      </c>
      <c r="K933" s="10">
        <v>0.1341</v>
      </c>
      <c r="L933" s="10"/>
      <c r="M933" s="10"/>
      <c r="N933" s="10"/>
    </row>
    <row r="934" spans="1:14">
      <c r="A934" s="12" t="s">
        <v>150</v>
      </c>
      <c r="B934" s="7" t="s">
        <v>74</v>
      </c>
      <c r="C934" s="13" t="s">
        <v>65</v>
      </c>
      <c r="D934" s="7">
        <v>2015</v>
      </c>
      <c r="E934" s="13">
        <v>2016</v>
      </c>
      <c r="F934" s="13" t="s">
        <v>101</v>
      </c>
      <c r="G934" s="10">
        <v>0.83889999999999998</v>
      </c>
      <c r="H934" s="10">
        <v>0.10199999999999999</v>
      </c>
      <c r="I934" s="10">
        <v>0.19470000000000001</v>
      </c>
      <c r="J934" s="10">
        <v>9.1800000000000007E-2</v>
      </c>
      <c r="K934" s="10">
        <v>0.13059999999999999</v>
      </c>
      <c r="L934" s="10"/>
      <c r="M934" s="10"/>
      <c r="N934" s="10"/>
    </row>
    <row r="935" spans="1:14">
      <c r="A935" s="12" t="s">
        <v>151</v>
      </c>
      <c r="B935" s="7" t="s">
        <v>75</v>
      </c>
      <c r="C935" s="13" t="s">
        <v>65</v>
      </c>
      <c r="D935" s="7">
        <v>2015</v>
      </c>
      <c r="E935" s="13">
        <v>2016</v>
      </c>
      <c r="F935" s="13" t="s">
        <v>101</v>
      </c>
      <c r="G935" s="10">
        <v>0.91059999999999997</v>
      </c>
      <c r="H935" s="10">
        <v>0.17949999999999999</v>
      </c>
      <c r="I935" s="10">
        <v>0.27</v>
      </c>
      <c r="J935" s="10">
        <v>0.27010000000000001</v>
      </c>
      <c r="K935" s="10">
        <v>0.30969999999999998</v>
      </c>
      <c r="L935" s="10"/>
      <c r="M935" s="10"/>
      <c r="N935" s="10"/>
    </row>
    <row r="936" spans="1:14">
      <c r="A936" s="12" t="s">
        <v>152</v>
      </c>
      <c r="B936" s="7" t="s">
        <v>74</v>
      </c>
      <c r="C936" s="13" t="s">
        <v>65</v>
      </c>
      <c r="D936" s="7">
        <v>2015</v>
      </c>
      <c r="E936" s="13">
        <v>2016</v>
      </c>
      <c r="F936" s="13" t="s">
        <v>101</v>
      </c>
      <c r="G936" s="10">
        <v>0.94499999999999995</v>
      </c>
      <c r="H936" s="10">
        <v>8.6800000000000002E-2</v>
      </c>
      <c r="I936" s="10">
        <v>0.1764</v>
      </c>
      <c r="J936" s="10">
        <v>6.2799999999999995E-2</v>
      </c>
      <c r="K936" s="10">
        <v>0.1084</v>
      </c>
      <c r="L936" s="10"/>
      <c r="M936" s="10"/>
      <c r="N936" s="10"/>
    </row>
    <row r="937" spans="1:14">
      <c r="A937" s="12" t="s">
        <v>153</v>
      </c>
      <c r="B937" s="7" t="s">
        <v>74</v>
      </c>
      <c r="C937" s="13" t="s">
        <v>65</v>
      </c>
      <c r="D937" s="7">
        <v>2015</v>
      </c>
      <c r="E937" s="13">
        <v>2016</v>
      </c>
      <c r="F937" s="13" t="s">
        <v>101</v>
      </c>
      <c r="G937" s="10">
        <v>0.89970000000000006</v>
      </c>
      <c r="H937" s="10">
        <v>9.6299999999999997E-2</v>
      </c>
      <c r="I937" s="10">
        <v>0.20119999999999999</v>
      </c>
      <c r="J937" s="10">
        <v>6.9000000000000006E-2</v>
      </c>
      <c r="K937" s="10">
        <v>0.1148</v>
      </c>
      <c r="L937" s="10"/>
      <c r="M937" s="10"/>
      <c r="N937" s="10"/>
    </row>
    <row r="938" spans="1:14">
      <c r="A938" s="12" t="s">
        <v>154</v>
      </c>
      <c r="B938" s="7" t="s">
        <v>74</v>
      </c>
      <c r="C938" s="13" t="s">
        <v>65</v>
      </c>
      <c r="D938" s="7">
        <v>2015</v>
      </c>
      <c r="E938" s="13">
        <v>2016</v>
      </c>
      <c r="F938" s="13" t="s">
        <v>101</v>
      </c>
      <c r="G938" s="10">
        <v>0.92369999999999997</v>
      </c>
      <c r="H938" s="10">
        <v>7.3099999999999998E-2</v>
      </c>
      <c r="I938" s="10">
        <v>0.16339999999999999</v>
      </c>
      <c r="J938" s="10">
        <v>6.2700000000000006E-2</v>
      </c>
      <c r="K938" s="10">
        <v>0.10630000000000001</v>
      </c>
      <c r="L938" s="10"/>
      <c r="M938" s="10"/>
      <c r="N938" s="10"/>
    </row>
    <row r="939" spans="1:14">
      <c r="A939" s="12" t="s">
        <v>155</v>
      </c>
      <c r="B939" s="7" t="s">
        <v>74</v>
      </c>
      <c r="C939" s="13" t="s">
        <v>65</v>
      </c>
      <c r="D939" s="7">
        <v>2015</v>
      </c>
      <c r="E939" s="13">
        <v>2016</v>
      </c>
      <c r="F939" s="13" t="s">
        <v>101</v>
      </c>
      <c r="G939" s="10">
        <v>0.9839</v>
      </c>
      <c r="H939" s="10">
        <v>2.5100000000000001E-2</v>
      </c>
      <c r="I939" s="10">
        <v>0.1249</v>
      </c>
      <c r="J939" s="10">
        <v>1.21E-2</v>
      </c>
      <c r="K939" s="10">
        <v>6.9000000000000006E-2</v>
      </c>
      <c r="L939" s="10"/>
      <c r="M939" s="10"/>
      <c r="N939" s="10"/>
    </row>
    <row r="940" spans="1:14">
      <c r="A940" s="12" t="s">
        <v>156</v>
      </c>
      <c r="B940" s="7" t="s">
        <v>74</v>
      </c>
      <c r="C940" s="13" t="s">
        <v>65</v>
      </c>
      <c r="D940" s="7">
        <v>2015</v>
      </c>
      <c r="E940" s="13">
        <v>2016</v>
      </c>
      <c r="F940" s="13" t="s">
        <v>101</v>
      </c>
      <c r="G940" s="10">
        <v>0.96540000000000004</v>
      </c>
      <c r="H940" s="10">
        <v>2.12E-2</v>
      </c>
      <c r="I940" s="10">
        <v>0.1139</v>
      </c>
      <c r="J940" s="10">
        <v>1.04E-2</v>
      </c>
      <c r="K940" s="10">
        <v>5.0999999999999997E-2</v>
      </c>
      <c r="L940" s="10"/>
      <c r="M940" s="10"/>
      <c r="N940" s="10"/>
    </row>
    <row r="941" spans="1:14">
      <c r="A941" s="12" t="s">
        <v>157</v>
      </c>
      <c r="B941" s="7" t="s">
        <v>75</v>
      </c>
      <c r="C941" s="13" t="s">
        <v>65</v>
      </c>
      <c r="D941" s="7">
        <v>2015</v>
      </c>
      <c r="E941" s="13">
        <v>2016</v>
      </c>
      <c r="F941" s="13" t="s">
        <v>101</v>
      </c>
      <c r="G941" s="10">
        <v>0.97740000000000005</v>
      </c>
      <c r="H941" s="10">
        <v>0.153</v>
      </c>
      <c r="I941" s="10">
        <v>0.24679999999999999</v>
      </c>
      <c r="J941" s="10">
        <v>0.29749999999999999</v>
      </c>
      <c r="K941" s="10">
        <v>0.34289999999999998</v>
      </c>
      <c r="L941" s="10"/>
      <c r="M941" s="10"/>
      <c r="N941" s="10"/>
    </row>
    <row r="942" spans="1:14">
      <c r="A942" s="12" t="s">
        <v>158</v>
      </c>
      <c r="B942" s="7" t="s">
        <v>75</v>
      </c>
      <c r="C942" s="13" t="s">
        <v>65</v>
      </c>
      <c r="D942" s="7">
        <v>2015</v>
      </c>
      <c r="E942" s="13">
        <v>2016</v>
      </c>
      <c r="F942" s="13" t="s">
        <v>101</v>
      </c>
      <c r="G942" s="10">
        <v>0.92310000000000003</v>
      </c>
      <c r="H942" s="10">
        <v>9.6799999999999997E-2</v>
      </c>
      <c r="I942" s="10">
        <v>0.19350000000000001</v>
      </c>
      <c r="J942" s="10">
        <v>9.6799999999999997E-2</v>
      </c>
      <c r="K942" s="10">
        <v>9.6799999999999997E-2</v>
      </c>
      <c r="L942" s="10"/>
      <c r="M942" s="10"/>
      <c r="N942" s="10"/>
    </row>
    <row r="943" spans="1:14">
      <c r="A943" s="12" t="s">
        <v>159</v>
      </c>
      <c r="B943" s="7" t="s">
        <v>75</v>
      </c>
      <c r="C943" s="13" t="s">
        <v>65</v>
      </c>
      <c r="D943" s="7">
        <v>2015</v>
      </c>
      <c r="E943" s="13">
        <v>2016</v>
      </c>
      <c r="F943" s="13" t="s">
        <v>101</v>
      </c>
      <c r="G943" s="10">
        <v>0.90910000000000002</v>
      </c>
      <c r="H943" s="10">
        <v>0.13550000000000001</v>
      </c>
      <c r="I943" s="10">
        <v>0.20780000000000001</v>
      </c>
      <c r="J943" s="10">
        <v>0.27779999999999999</v>
      </c>
      <c r="K943" s="10">
        <v>0.31109999999999999</v>
      </c>
      <c r="L943" s="10"/>
      <c r="M943" s="10"/>
      <c r="N943" s="10"/>
    </row>
    <row r="944" spans="1:14">
      <c r="A944" s="12" t="s">
        <v>160</v>
      </c>
      <c r="B944" s="7" t="s">
        <v>74</v>
      </c>
      <c r="C944" s="13" t="s">
        <v>65</v>
      </c>
      <c r="D944" s="7">
        <v>2015</v>
      </c>
      <c r="E944" s="13">
        <v>2016</v>
      </c>
      <c r="F944" s="13" t="s">
        <v>101</v>
      </c>
      <c r="G944" s="10">
        <v>0.96689999999999998</v>
      </c>
      <c r="H944" s="10">
        <v>1.4200000000000001E-2</v>
      </c>
      <c r="I944" s="10">
        <v>0.12620000000000001</v>
      </c>
      <c r="J944" s="10">
        <v>6.4000000000000003E-3</v>
      </c>
      <c r="K944" s="10">
        <v>7.4700000000000003E-2</v>
      </c>
      <c r="L944" s="10"/>
      <c r="M944" s="10"/>
      <c r="N944" s="10"/>
    </row>
    <row r="945" spans="1:14">
      <c r="A945" s="12" t="s">
        <v>161</v>
      </c>
      <c r="B945" s="7" t="s">
        <v>74</v>
      </c>
      <c r="C945" s="13" t="s">
        <v>65</v>
      </c>
      <c r="D945" s="7">
        <v>2015</v>
      </c>
      <c r="E945" s="13">
        <v>2016</v>
      </c>
      <c r="F945" s="13" t="s">
        <v>101</v>
      </c>
      <c r="G945" s="10">
        <v>0.51459999999999995</v>
      </c>
      <c r="H945" s="10">
        <v>0.1255</v>
      </c>
      <c r="I945" s="10">
        <v>0.2165</v>
      </c>
      <c r="J945" s="10">
        <v>7.9799999999999996E-2</v>
      </c>
      <c r="K945" s="10">
        <v>0.1479</v>
      </c>
      <c r="L945" s="10"/>
      <c r="M945" s="10"/>
      <c r="N945" s="10"/>
    </row>
    <row r="946" spans="1:14">
      <c r="A946" s="12" t="s">
        <v>162</v>
      </c>
      <c r="B946" s="7" t="s">
        <v>75</v>
      </c>
      <c r="C946" s="13" t="s">
        <v>65</v>
      </c>
      <c r="D946" s="7">
        <v>2015</v>
      </c>
      <c r="E946" s="13">
        <v>2016</v>
      </c>
      <c r="F946" s="13" t="s">
        <v>101</v>
      </c>
      <c r="G946" s="10">
        <v>0.90510000000000002</v>
      </c>
      <c r="H946" s="10">
        <v>0.1719</v>
      </c>
      <c r="I946" s="10">
        <v>0.2873</v>
      </c>
      <c r="J946" s="10">
        <v>0.27689999999999998</v>
      </c>
      <c r="K946" s="10">
        <v>0.3322</v>
      </c>
      <c r="L946" s="10"/>
      <c r="M946" s="10"/>
      <c r="N946" s="10"/>
    </row>
    <row r="947" spans="1:14">
      <c r="A947" s="12" t="s">
        <v>163</v>
      </c>
      <c r="B947" s="7" t="s">
        <v>75</v>
      </c>
      <c r="C947" s="13" t="s">
        <v>65</v>
      </c>
      <c r="D947" s="7">
        <v>2015</v>
      </c>
      <c r="E947" s="13">
        <v>2016</v>
      </c>
      <c r="F947" s="13" t="s">
        <v>101</v>
      </c>
      <c r="G947" s="10">
        <v>0.87760000000000005</v>
      </c>
      <c r="H947" s="10">
        <v>0.19400000000000001</v>
      </c>
      <c r="I947" s="10">
        <v>0.27860000000000001</v>
      </c>
      <c r="J947" s="10">
        <v>0.26169999999999999</v>
      </c>
      <c r="K947" s="10">
        <v>0.28910000000000002</v>
      </c>
      <c r="L947" s="10"/>
      <c r="M947" s="10"/>
      <c r="N947" s="10"/>
    </row>
    <row r="948" spans="1:14">
      <c r="A948" s="12" t="s">
        <v>164</v>
      </c>
      <c r="B948" s="7" t="s">
        <v>75</v>
      </c>
      <c r="C948" s="13" t="s">
        <v>65</v>
      </c>
      <c r="D948" s="7">
        <v>2015</v>
      </c>
      <c r="E948" s="13">
        <v>2016</v>
      </c>
      <c r="F948" s="13" t="s">
        <v>101</v>
      </c>
      <c r="G948" s="10">
        <v>0.95920000000000005</v>
      </c>
      <c r="H948" s="10">
        <v>0.1671</v>
      </c>
      <c r="I948" s="10">
        <v>0.2601</v>
      </c>
      <c r="J948" s="10">
        <v>0.29039999999999999</v>
      </c>
      <c r="K948" s="10">
        <v>0.32890000000000003</v>
      </c>
      <c r="L948" s="10"/>
      <c r="M948" s="10"/>
      <c r="N948" s="10"/>
    </row>
    <row r="949" spans="1:14">
      <c r="A949" s="12" t="s">
        <v>165</v>
      </c>
      <c r="B949" s="7" t="s">
        <v>75</v>
      </c>
      <c r="C949" s="13" t="s">
        <v>65</v>
      </c>
      <c r="D949" s="7">
        <v>2015</v>
      </c>
      <c r="E949" s="13">
        <v>2016</v>
      </c>
      <c r="F949" s="13" t="s">
        <v>101</v>
      </c>
      <c r="G949" s="10">
        <v>0.91890000000000005</v>
      </c>
      <c r="H949" s="10">
        <v>7.8E-2</v>
      </c>
      <c r="I949" s="10">
        <v>0.14680000000000001</v>
      </c>
      <c r="J949" s="10">
        <v>0.23849999999999999</v>
      </c>
      <c r="K949" s="10">
        <v>0.2661</v>
      </c>
      <c r="L949" s="10"/>
      <c r="M949" s="10"/>
      <c r="N949" s="10"/>
    </row>
    <row r="950" spans="1:14">
      <c r="A950" s="12" t="s">
        <v>166</v>
      </c>
      <c r="B950" s="7" t="s">
        <v>74</v>
      </c>
      <c r="C950" s="13" t="s">
        <v>65</v>
      </c>
      <c r="D950" s="7">
        <v>2015</v>
      </c>
      <c r="E950" s="13">
        <v>2016</v>
      </c>
      <c r="F950" s="13" t="s">
        <v>101</v>
      </c>
      <c r="G950" s="10">
        <v>0.97919999999999996</v>
      </c>
      <c r="H950" s="10">
        <v>0.23150000000000001</v>
      </c>
      <c r="I950" s="10">
        <v>0.35189999999999999</v>
      </c>
      <c r="J950" s="10">
        <v>0.1928</v>
      </c>
      <c r="K950" s="10">
        <v>0.25790000000000002</v>
      </c>
      <c r="L950" s="10"/>
      <c r="M950" s="10"/>
      <c r="N950" s="10"/>
    </row>
    <row r="951" spans="1:14">
      <c r="A951" s="12" t="s">
        <v>167</v>
      </c>
      <c r="B951" s="7" t="s">
        <v>75</v>
      </c>
      <c r="C951" s="13" t="s">
        <v>65</v>
      </c>
      <c r="D951" s="7">
        <v>2015</v>
      </c>
      <c r="E951" s="13">
        <v>2016</v>
      </c>
      <c r="F951" s="13" t="s">
        <v>101</v>
      </c>
      <c r="G951" s="10">
        <v>0.98280000000000001</v>
      </c>
      <c r="H951" s="10">
        <v>0.16270000000000001</v>
      </c>
      <c r="I951" s="10">
        <v>0.25729999999999997</v>
      </c>
      <c r="J951" s="10">
        <v>0.29199999999999998</v>
      </c>
      <c r="K951" s="10">
        <v>0.32269999999999999</v>
      </c>
      <c r="L951" s="10"/>
      <c r="M951" s="10"/>
      <c r="N951" s="10"/>
    </row>
    <row r="952" spans="1:14">
      <c r="A952" s="12" t="s">
        <v>168</v>
      </c>
      <c r="B952" s="7" t="s">
        <v>74</v>
      </c>
      <c r="C952" s="13" t="s">
        <v>65</v>
      </c>
      <c r="D952" s="7">
        <v>2015</v>
      </c>
      <c r="E952" s="13">
        <v>2016</v>
      </c>
      <c r="F952" s="13" t="s">
        <v>101</v>
      </c>
      <c r="G952" s="10">
        <v>0.96120000000000005</v>
      </c>
      <c r="H952" s="10">
        <v>0.14710000000000001</v>
      </c>
      <c r="I952" s="10">
        <v>0.255</v>
      </c>
      <c r="J952" s="10">
        <v>0.12939999999999999</v>
      </c>
      <c r="K952" s="10">
        <v>0.191</v>
      </c>
      <c r="L952" s="10"/>
      <c r="M952" s="10"/>
      <c r="N952" s="10"/>
    </row>
    <row r="953" spans="1:14">
      <c r="A953" s="12" t="s">
        <v>169</v>
      </c>
      <c r="B953" s="7" t="s">
        <v>74</v>
      </c>
      <c r="C953" s="13" t="s">
        <v>65</v>
      </c>
      <c r="D953" s="7">
        <v>2015</v>
      </c>
      <c r="E953" s="13">
        <v>2016</v>
      </c>
      <c r="F953" s="13" t="s">
        <v>101</v>
      </c>
      <c r="G953" s="10">
        <v>0.90280000000000005</v>
      </c>
      <c r="H953" s="10">
        <v>8.3500000000000005E-2</v>
      </c>
      <c r="I953" s="10">
        <v>0.1767</v>
      </c>
      <c r="J953" s="10">
        <v>6.83E-2</v>
      </c>
      <c r="K953" s="10">
        <v>0.1091</v>
      </c>
      <c r="L953" s="10"/>
      <c r="M953" s="10"/>
      <c r="N953" s="10"/>
    </row>
    <row r="954" spans="1:14">
      <c r="A954" s="12" t="s">
        <v>170</v>
      </c>
      <c r="B954" s="7" t="s">
        <v>75</v>
      </c>
      <c r="C954" s="13" t="s">
        <v>65</v>
      </c>
      <c r="D954" s="7">
        <v>2015</v>
      </c>
      <c r="E954" s="13">
        <v>2016</v>
      </c>
      <c r="F954" s="13" t="s">
        <v>101</v>
      </c>
      <c r="G954" s="10">
        <v>0.96589999999999998</v>
      </c>
      <c r="H954" s="10">
        <v>0.22739999999999999</v>
      </c>
      <c r="I954" s="10">
        <v>0.30809999999999998</v>
      </c>
      <c r="J954" s="10">
        <v>0.41210000000000002</v>
      </c>
      <c r="K954" s="10">
        <v>0.44700000000000001</v>
      </c>
      <c r="L954" s="10"/>
      <c r="M954" s="10"/>
      <c r="N954" s="10"/>
    </row>
    <row r="955" spans="1:14">
      <c r="A955" s="48" t="s">
        <v>171</v>
      </c>
      <c r="B955" s="7" t="s">
        <v>66</v>
      </c>
      <c r="C955" s="13" t="s">
        <v>3</v>
      </c>
      <c r="D955" s="7">
        <v>2016</v>
      </c>
      <c r="E955" s="13">
        <v>2016</v>
      </c>
      <c r="F955" s="13" t="s">
        <v>101</v>
      </c>
      <c r="G955" s="10">
        <v>0.93379999999999996</v>
      </c>
      <c r="H955" s="10">
        <v>0.1166</v>
      </c>
      <c r="I955" s="10">
        <v>0.1978</v>
      </c>
      <c r="J955" s="10">
        <v>0.1132</v>
      </c>
      <c r="K955" s="10">
        <v>0.15049999999999999</v>
      </c>
      <c r="L955" s="10"/>
      <c r="M955" s="10"/>
      <c r="N955" s="10"/>
    </row>
    <row r="956" spans="1:14">
      <c r="A956" s="48" t="s">
        <v>172</v>
      </c>
      <c r="B956" s="7" t="s">
        <v>74</v>
      </c>
      <c r="C956" s="13" t="s">
        <v>3</v>
      </c>
      <c r="D956" s="7">
        <v>2016</v>
      </c>
      <c r="E956" s="13">
        <v>2016</v>
      </c>
      <c r="F956" s="13" t="s">
        <v>101</v>
      </c>
      <c r="G956" s="10">
        <v>0.89770000000000005</v>
      </c>
      <c r="H956" s="10">
        <v>0.11</v>
      </c>
      <c r="I956" s="10">
        <v>0.20860000000000001</v>
      </c>
      <c r="J956" s="10">
        <v>7.4200000000000002E-2</v>
      </c>
      <c r="K956" s="10">
        <v>0.13039999999999999</v>
      </c>
      <c r="L956" s="10"/>
      <c r="M956" s="10"/>
      <c r="N956" s="10"/>
    </row>
    <row r="957" spans="1:14">
      <c r="A957" s="48" t="s">
        <v>173</v>
      </c>
      <c r="B957" s="7" t="s">
        <v>75</v>
      </c>
      <c r="C957" s="13" t="s">
        <v>3</v>
      </c>
      <c r="D957" s="7">
        <v>2016</v>
      </c>
      <c r="E957" s="13">
        <v>2016</v>
      </c>
      <c r="F957" s="13" t="s">
        <v>101</v>
      </c>
      <c r="G957" s="10">
        <v>0.44440000000000002</v>
      </c>
      <c r="H957" s="10">
        <v>0</v>
      </c>
      <c r="I957" s="10">
        <v>0</v>
      </c>
      <c r="J957" s="10">
        <v>0</v>
      </c>
      <c r="K957" s="10">
        <v>6.6699999999999995E-2</v>
      </c>
      <c r="L957" s="10"/>
      <c r="M957" s="10"/>
      <c r="N957" s="10"/>
    </row>
    <row r="958" spans="1:14">
      <c r="A958" s="48" t="s">
        <v>174</v>
      </c>
      <c r="B958" s="7" t="s">
        <v>75</v>
      </c>
      <c r="C958" s="13" t="s">
        <v>3</v>
      </c>
      <c r="D958" s="7">
        <v>2016</v>
      </c>
      <c r="E958" s="13">
        <v>2016</v>
      </c>
      <c r="F958" s="13" t="s">
        <v>101</v>
      </c>
      <c r="G958" s="10">
        <v>0.97450000000000003</v>
      </c>
      <c r="H958" s="10">
        <v>0.13070000000000001</v>
      </c>
      <c r="I958" s="10">
        <v>0.24179999999999999</v>
      </c>
      <c r="J958" s="10">
        <v>0.29189999999999999</v>
      </c>
      <c r="K958" s="10">
        <v>0.33550000000000002</v>
      </c>
      <c r="L958" s="10"/>
      <c r="M958" s="10"/>
      <c r="N958" s="10"/>
    </row>
    <row r="959" spans="1:14">
      <c r="A959" s="48" t="s">
        <v>175</v>
      </c>
      <c r="B959" s="7" t="s">
        <v>75</v>
      </c>
      <c r="C959" s="13" t="s">
        <v>3</v>
      </c>
      <c r="D959" s="7">
        <v>2016</v>
      </c>
      <c r="E959" s="13">
        <v>2016</v>
      </c>
      <c r="F959" s="13" t="s">
        <v>101</v>
      </c>
      <c r="G959" s="10">
        <v>0.94830000000000003</v>
      </c>
      <c r="H959" s="10">
        <v>0.14510000000000001</v>
      </c>
      <c r="I959" s="10">
        <v>0.22320000000000001</v>
      </c>
      <c r="J959" s="10">
        <v>0.24060000000000001</v>
      </c>
      <c r="K959" s="10">
        <v>0.26719999999999999</v>
      </c>
      <c r="L959" s="10"/>
      <c r="M959" s="10"/>
      <c r="N959" s="10"/>
    </row>
    <row r="960" spans="1:14">
      <c r="A960" s="48" t="s">
        <v>176</v>
      </c>
      <c r="B960" s="7" t="s">
        <v>75</v>
      </c>
      <c r="C960" s="13" t="s">
        <v>3</v>
      </c>
      <c r="D960" s="7">
        <v>2016</v>
      </c>
      <c r="E960" s="13">
        <v>2016</v>
      </c>
      <c r="F960" s="13" t="s">
        <v>101</v>
      </c>
      <c r="G960" s="10">
        <v>0.9274</v>
      </c>
      <c r="H960" s="10">
        <v>9.7600000000000006E-2</v>
      </c>
      <c r="I960" s="10">
        <v>0.21890000000000001</v>
      </c>
      <c r="J960" s="10">
        <v>0.33</v>
      </c>
      <c r="K960" s="10">
        <v>0.38379999999999997</v>
      </c>
      <c r="L960" s="10"/>
      <c r="M960" s="10"/>
      <c r="N960" s="10"/>
    </row>
    <row r="961" spans="1:14">
      <c r="A961" s="48" t="s">
        <v>177</v>
      </c>
      <c r="B961" s="7" t="s">
        <v>75</v>
      </c>
      <c r="C961" s="13" t="s">
        <v>3</v>
      </c>
      <c r="D961" s="7">
        <v>2016</v>
      </c>
      <c r="E961" s="13">
        <v>2016</v>
      </c>
      <c r="F961" s="13" t="s">
        <v>101</v>
      </c>
      <c r="G961" s="10">
        <v>0.97060000000000002</v>
      </c>
      <c r="H961" s="10">
        <v>0.1045</v>
      </c>
      <c r="I961" s="10">
        <v>0.18640000000000001</v>
      </c>
      <c r="J961" s="10">
        <v>0.25</v>
      </c>
      <c r="K961" s="10">
        <v>0.28179999999999999</v>
      </c>
      <c r="L961" s="10"/>
      <c r="M961" s="10"/>
      <c r="N961" s="10"/>
    </row>
    <row r="962" spans="1:14">
      <c r="A962" s="48" t="s">
        <v>178</v>
      </c>
      <c r="B962" s="7" t="s">
        <v>74</v>
      </c>
      <c r="C962" s="13" t="s">
        <v>3</v>
      </c>
      <c r="D962" s="7">
        <v>2016</v>
      </c>
      <c r="E962" s="13">
        <v>2016</v>
      </c>
      <c r="F962" s="13" t="s">
        <v>101</v>
      </c>
      <c r="G962" s="10">
        <v>0.97860000000000003</v>
      </c>
      <c r="H962" s="10">
        <v>9.7199999999999995E-2</v>
      </c>
      <c r="I962" s="10">
        <v>0.17899999999999999</v>
      </c>
      <c r="J962" s="10">
        <v>6.2300000000000001E-2</v>
      </c>
      <c r="K962" s="10">
        <v>9.98E-2</v>
      </c>
      <c r="L962" s="10"/>
      <c r="M962" s="10"/>
      <c r="N962" s="10"/>
    </row>
    <row r="963" spans="1:14">
      <c r="A963" s="48" t="s">
        <v>179</v>
      </c>
      <c r="B963" s="7" t="s">
        <v>75</v>
      </c>
      <c r="C963" s="13" t="s">
        <v>3</v>
      </c>
      <c r="D963" s="7">
        <v>2016</v>
      </c>
      <c r="E963" s="13">
        <v>2016</v>
      </c>
      <c r="F963" s="13" t="s">
        <v>101</v>
      </c>
      <c r="G963" s="10">
        <v>0.94420000000000004</v>
      </c>
      <c r="H963" s="10">
        <v>0.16919999999999999</v>
      </c>
      <c r="I963" s="10">
        <v>0.2291</v>
      </c>
      <c r="J963" s="10">
        <v>0.3795</v>
      </c>
      <c r="K963" s="10">
        <v>0.40679999999999999</v>
      </c>
      <c r="L963" s="10"/>
      <c r="M963" s="10"/>
      <c r="N963" s="10"/>
    </row>
    <row r="964" spans="1:14">
      <c r="A964" s="48" t="s">
        <v>180</v>
      </c>
      <c r="B964" s="7" t="s">
        <v>75</v>
      </c>
      <c r="C964" s="13" t="s">
        <v>3</v>
      </c>
      <c r="D964" s="7">
        <v>2016</v>
      </c>
      <c r="E964" s="13">
        <v>2016</v>
      </c>
      <c r="F964" s="13" t="s">
        <v>101</v>
      </c>
      <c r="G964" s="10">
        <v>0.95579999999999998</v>
      </c>
      <c r="H964" s="10">
        <v>0.1181</v>
      </c>
      <c r="I964" s="10">
        <v>0.1991</v>
      </c>
      <c r="J964" s="10">
        <v>0.22409999999999999</v>
      </c>
      <c r="K964" s="10">
        <v>0.25440000000000002</v>
      </c>
      <c r="L964" s="10"/>
      <c r="M964" s="10"/>
      <c r="N964" s="10"/>
    </row>
    <row r="965" spans="1:14">
      <c r="A965" s="12" t="s">
        <v>122</v>
      </c>
      <c r="B965" s="7" t="s">
        <v>74</v>
      </c>
      <c r="C965" s="13" t="s">
        <v>3</v>
      </c>
      <c r="D965" s="7">
        <v>2016</v>
      </c>
      <c r="E965" s="13">
        <v>2016</v>
      </c>
      <c r="F965" s="13" t="s">
        <v>101</v>
      </c>
      <c r="G965" s="10">
        <v>0.91020000000000001</v>
      </c>
      <c r="H965" s="10">
        <v>0.15290000000000001</v>
      </c>
      <c r="I965" s="10">
        <v>0.27189999999999998</v>
      </c>
      <c r="J965" s="10">
        <v>9.8799999999999999E-2</v>
      </c>
      <c r="K965" s="10">
        <v>0.14860000000000001</v>
      </c>
      <c r="L965" s="10"/>
      <c r="M965" s="10"/>
      <c r="N965" s="10"/>
    </row>
    <row r="966" spans="1:14">
      <c r="A966" s="12" t="s">
        <v>123</v>
      </c>
      <c r="B966" s="7" t="s">
        <v>75</v>
      </c>
      <c r="C966" s="13" t="s">
        <v>3</v>
      </c>
      <c r="D966" s="7">
        <v>2016</v>
      </c>
      <c r="E966" s="13">
        <v>2016</v>
      </c>
      <c r="F966" s="13" t="s">
        <v>101</v>
      </c>
      <c r="G966" s="10">
        <v>0.97789999999999999</v>
      </c>
      <c r="H966" s="10">
        <v>0.1487</v>
      </c>
      <c r="I966" s="10">
        <v>0.2374</v>
      </c>
      <c r="J966" s="10">
        <v>0.21340000000000001</v>
      </c>
      <c r="K966" s="10">
        <v>0.21820000000000001</v>
      </c>
      <c r="L966" s="10"/>
      <c r="M966" s="10"/>
      <c r="N966" s="10"/>
    </row>
    <row r="967" spans="1:14">
      <c r="A967" s="12" t="s">
        <v>124</v>
      </c>
      <c r="B967" s="7" t="s">
        <v>75</v>
      </c>
      <c r="C967" s="13" t="s">
        <v>3</v>
      </c>
      <c r="D967" s="7">
        <v>2016</v>
      </c>
      <c r="E967" s="13">
        <v>2016</v>
      </c>
      <c r="F967" s="13" t="s">
        <v>101</v>
      </c>
      <c r="G967" s="10">
        <v>0.9657</v>
      </c>
      <c r="H967" s="10">
        <v>0.1396</v>
      </c>
      <c r="I967" s="10">
        <v>0.22509999999999999</v>
      </c>
      <c r="J967" s="10">
        <v>0.29099999999999998</v>
      </c>
      <c r="K967" s="10">
        <v>0.31940000000000002</v>
      </c>
      <c r="L967" s="10"/>
      <c r="M967" s="10"/>
      <c r="N967" s="10"/>
    </row>
    <row r="968" spans="1:14">
      <c r="A968" s="12" t="s">
        <v>125</v>
      </c>
      <c r="B968" s="7" t="s">
        <v>75</v>
      </c>
      <c r="C968" s="13" t="s">
        <v>3</v>
      </c>
      <c r="D968" s="7">
        <v>2016</v>
      </c>
      <c r="E968" s="13">
        <v>2016</v>
      </c>
      <c r="F968" s="13" t="s">
        <v>101</v>
      </c>
      <c r="G968" s="10">
        <v>0.93710000000000004</v>
      </c>
      <c r="H968" s="10">
        <v>0.17399999999999999</v>
      </c>
      <c r="I968" s="10">
        <v>0.26279999999999998</v>
      </c>
      <c r="J968" s="10">
        <v>0.25669999999999998</v>
      </c>
      <c r="K968" s="10">
        <v>0.2959</v>
      </c>
      <c r="L968" s="10"/>
      <c r="M968" s="10"/>
      <c r="N968" s="10"/>
    </row>
    <row r="969" spans="1:14">
      <c r="A969" s="12" t="s">
        <v>126</v>
      </c>
      <c r="B969" s="7" t="s">
        <v>75</v>
      </c>
      <c r="C969" s="13" t="s">
        <v>3</v>
      </c>
      <c r="D969" s="7">
        <v>2016</v>
      </c>
      <c r="E969" s="13">
        <v>2016</v>
      </c>
      <c r="F969" s="13" t="s">
        <v>101</v>
      </c>
      <c r="G969" s="10">
        <v>0.9</v>
      </c>
      <c r="H969" s="10">
        <v>0.13969999999999999</v>
      </c>
      <c r="I969" s="10">
        <v>0.21829999999999999</v>
      </c>
      <c r="J969" s="10">
        <v>0.3362</v>
      </c>
      <c r="K969" s="10">
        <v>0.3624</v>
      </c>
      <c r="L969" s="10"/>
      <c r="M969" s="10"/>
      <c r="N969" s="10"/>
    </row>
    <row r="970" spans="1:14">
      <c r="A970" s="12" t="s">
        <v>127</v>
      </c>
      <c r="B970" s="7" t="s">
        <v>75</v>
      </c>
      <c r="C970" s="13" t="s">
        <v>3</v>
      </c>
      <c r="D970" s="7">
        <v>2016</v>
      </c>
      <c r="E970" s="13">
        <v>2016</v>
      </c>
      <c r="F970" s="13" t="s">
        <v>101</v>
      </c>
      <c r="G970" s="10">
        <v>0.93979999999999997</v>
      </c>
      <c r="H970" s="10">
        <v>0.1958</v>
      </c>
      <c r="I970" s="10">
        <v>0.2923</v>
      </c>
      <c r="J970" s="10">
        <v>0.1862</v>
      </c>
      <c r="K970" s="10">
        <v>0.21729999999999999</v>
      </c>
      <c r="L970" s="10"/>
      <c r="M970" s="10"/>
      <c r="N970" s="10"/>
    </row>
    <row r="971" spans="1:14">
      <c r="A971" s="12" t="s">
        <v>128</v>
      </c>
      <c r="B971" s="7" t="s">
        <v>75</v>
      </c>
      <c r="C971" s="13" t="s">
        <v>3</v>
      </c>
      <c r="D971" s="7">
        <v>2016</v>
      </c>
      <c r="E971" s="13">
        <v>2016</v>
      </c>
      <c r="F971" s="13" t="s">
        <v>101</v>
      </c>
      <c r="G971" s="10">
        <v>0.97130000000000005</v>
      </c>
      <c r="H971" s="10">
        <v>0.21429999999999999</v>
      </c>
      <c r="I971" s="10">
        <v>0.3</v>
      </c>
      <c r="J971" s="10">
        <v>0.21579999999999999</v>
      </c>
      <c r="K971" s="10">
        <v>0.24740000000000001</v>
      </c>
      <c r="L971" s="10"/>
      <c r="M971" s="10"/>
      <c r="N971" s="10"/>
    </row>
    <row r="972" spans="1:14">
      <c r="A972" s="12" t="s">
        <v>129</v>
      </c>
      <c r="B972" s="7" t="s">
        <v>75</v>
      </c>
      <c r="C972" s="13" t="s">
        <v>3</v>
      </c>
      <c r="D972" s="7">
        <v>2016</v>
      </c>
      <c r="E972" s="13">
        <v>2016</v>
      </c>
      <c r="F972" s="13" t="s">
        <v>101</v>
      </c>
      <c r="G972" s="10">
        <v>0.93089999999999995</v>
      </c>
      <c r="H972" s="10">
        <v>8.0299999999999996E-2</v>
      </c>
      <c r="I972" s="10">
        <v>0.17430000000000001</v>
      </c>
      <c r="J972" s="10">
        <v>0.32419999999999999</v>
      </c>
      <c r="K972" s="10">
        <v>0.3654</v>
      </c>
      <c r="L972" s="10"/>
      <c r="M972" s="10"/>
      <c r="N972" s="10"/>
    </row>
    <row r="973" spans="1:14">
      <c r="A973" s="12" t="s">
        <v>130</v>
      </c>
      <c r="B973" s="7" t="s">
        <v>75</v>
      </c>
      <c r="C973" s="13" t="s">
        <v>3</v>
      </c>
      <c r="D973" s="7">
        <v>2016</v>
      </c>
      <c r="E973" s="13">
        <v>2016</v>
      </c>
      <c r="F973" s="13" t="s">
        <v>101</v>
      </c>
      <c r="G973" s="10">
        <v>0.90310000000000001</v>
      </c>
      <c r="H973" s="10">
        <v>5.2499999999999998E-2</v>
      </c>
      <c r="I973" s="10">
        <v>0.1575</v>
      </c>
      <c r="J973" s="10">
        <v>0.2238</v>
      </c>
      <c r="K973" s="10">
        <v>0.24030000000000001</v>
      </c>
      <c r="L973" s="10"/>
      <c r="M973" s="10"/>
      <c r="N973" s="10"/>
    </row>
    <row r="974" spans="1:14">
      <c r="A974" s="12" t="s">
        <v>131</v>
      </c>
      <c r="B974" s="7" t="s">
        <v>76</v>
      </c>
      <c r="C974" s="13" t="s">
        <v>3</v>
      </c>
      <c r="D974" s="7">
        <v>2016</v>
      </c>
      <c r="E974" s="13">
        <v>2016</v>
      </c>
      <c r="F974" s="13" t="s">
        <v>101</v>
      </c>
      <c r="G974" s="10">
        <v>0.89459999999999995</v>
      </c>
      <c r="H974" s="10">
        <v>7.7999999999999996E-3</v>
      </c>
      <c r="I974" s="10">
        <v>3.3500000000000002E-2</v>
      </c>
      <c r="J974" s="10">
        <v>2.0999999999999999E-3</v>
      </c>
      <c r="K974" s="10">
        <v>2.75E-2</v>
      </c>
      <c r="L974" s="10"/>
      <c r="M974" s="10"/>
      <c r="N974" s="10"/>
    </row>
    <row r="975" spans="1:14">
      <c r="A975" s="12" t="s">
        <v>132</v>
      </c>
      <c r="B975" s="7" t="s">
        <v>75</v>
      </c>
      <c r="C975" s="13" t="s">
        <v>3</v>
      </c>
      <c r="D975" s="7">
        <v>2016</v>
      </c>
      <c r="E975" s="13">
        <v>2016</v>
      </c>
      <c r="F975" s="13" t="s">
        <v>101</v>
      </c>
      <c r="G975" s="10">
        <v>0.96830000000000005</v>
      </c>
      <c r="H975" s="10">
        <v>0.1537</v>
      </c>
      <c r="I975" s="10">
        <v>0.2492</v>
      </c>
      <c r="J975" s="10">
        <v>0.16789999999999999</v>
      </c>
      <c r="K975" s="10">
        <v>0.19500000000000001</v>
      </c>
      <c r="L975" s="10"/>
      <c r="M975" s="10"/>
      <c r="N975" s="10"/>
    </row>
    <row r="976" spans="1:14">
      <c r="A976" s="12" t="s">
        <v>133</v>
      </c>
      <c r="B976" s="7" t="s">
        <v>75</v>
      </c>
      <c r="C976" s="13" t="s">
        <v>3</v>
      </c>
      <c r="D976" s="7">
        <v>2016</v>
      </c>
      <c r="E976" s="13">
        <v>2016</v>
      </c>
      <c r="F976" s="13" t="s">
        <v>101</v>
      </c>
      <c r="G976" s="10">
        <v>0.9244</v>
      </c>
      <c r="H976" s="10">
        <v>0.18640000000000001</v>
      </c>
      <c r="I976" s="10">
        <v>0.27810000000000001</v>
      </c>
      <c r="J976" s="10">
        <v>0.34150000000000003</v>
      </c>
      <c r="K976" s="10">
        <v>0.39229999999999998</v>
      </c>
      <c r="L976" s="10"/>
      <c r="M976" s="10"/>
      <c r="N976" s="10"/>
    </row>
    <row r="977" spans="1:14">
      <c r="A977" s="12" t="s">
        <v>134</v>
      </c>
      <c r="B977" s="7" t="s">
        <v>75</v>
      </c>
      <c r="C977" s="13" t="s">
        <v>3</v>
      </c>
      <c r="D977" s="7">
        <v>2016</v>
      </c>
      <c r="E977" s="13">
        <v>2016</v>
      </c>
      <c r="F977" s="13" t="s">
        <v>101</v>
      </c>
      <c r="G977" s="10">
        <v>0.93100000000000005</v>
      </c>
      <c r="H977" s="10">
        <v>8.7999999999999995E-2</v>
      </c>
      <c r="I977" s="10">
        <v>0.15140000000000001</v>
      </c>
      <c r="J977" s="10">
        <v>0.19719999999999999</v>
      </c>
      <c r="K977" s="10">
        <v>0.21129999999999999</v>
      </c>
      <c r="L977" s="10"/>
      <c r="M977" s="10"/>
      <c r="N977" s="10"/>
    </row>
    <row r="978" spans="1:14">
      <c r="A978" s="12" t="s">
        <v>135</v>
      </c>
      <c r="B978" s="7" t="s">
        <v>75</v>
      </c>
      <c r="C978" s="13" t="s">
        <v>3</v>
      </c>
      <c r="D978" s="7">
        <v>2016</v>
      </c>
      <c r="E978" s="13">
        <v>2016</v>
      </c>
      <c r="F978" s="13" t="s">
        <v>101</v>
      </c>
      <c r="G978" s="10">
        <v>0.95669999999999999</v>
      </c>
      <c r="H978" s="10">
        <v>0.21379999999999999</v>
      </c>
      <c r="I978" s="10">
        <v>0.32829999999999998</v>
      </c>
      <c r="J978" s="10">
        <v>0.28749999999999998</v>
      </c>
      <c r="K978" s="10">
        <v>0.34960000000000002</v>
      </c>
      <c r="L978" s="10"/>
      <c r="M978" s="10"/>
      <c r="N978" s="10"/>
    </row>
    <row r="979" spans="1:14">
      <c r="A979" s="12" t="s">
        <v>136</v>
      </c>
      <c r="B979" s="7" t="s">
        <v>75</v>
      </c>
      <c r="C979" s="13" t="s">
        <v>3</v>
      </c>
      <c r="D979" s="7">
        <v>2016</v>
      </c>
      <c r="E979" s="13">
        <v>2016</v>
      </c>
      <c r="F979" s="13" t="s">
        <v>101</v>
      </c>
      <c r="G979" s="10">
        <v>0.96350000000000002</v>
      </c>
      <c r="H979" s="10">
        <v>0.18740000000000001</v>
      </c>
      <c r="I979" s="10">
        <v>0.28970000000000001</v>
      </c>
      <c r="J979" s="10">
        <v>0.30669999999999997</v>
      </c>
      <c r="K979" s="10">
        <v>0.34179999999999999</v>
      </c>
      <c r="L979" s="10"/>
      <c r="M979" s="10"/>
      <c r="N979" s="10"/>
    </row>
    <row r="980" spans="1:14">
      <c r="A980" s="12" t="s">
        <v>137</v>
      </c>
      <c r="B980" s="7" t="s">
        <v>75</v>
      </c>
      <c r="C980" s="13" t="s">
        <v>3</v>
      </c>
      <c r="D980" s="7">
        <v>2016</v>
      </c>
      <c r="E980" s="13">
        <v>2016</v>
      </c>
      <c r="F980" s="13" t="s">
        <v>101</v>
      </c>
      <c r="G980" s="10">
        <v>0.92679999999999996</v>
      </c>
      <c r="H980" s="10">
        <v>0.14560000000000001</v>
      </c>
      <c r="I980" s="10">
        <v>0.2089</v>
      </c>
      <c r="J980" s="10">
        <v>0.18990000000000001</v>
      </c>
      <c r="K980" s="10">
        <v>0.20250000000000001</v>
      </c>
      <c r="L980" s="10"/>
      <c r="M980" s="10"/>
      <c r="N980" s="10"/>
    </row>
    <row r="981" spans="1:14">
      <c r="A981" s="12" t="s">
        <v>138</v>
      </c>
      <c r="B981" s="7" t="s">
        <v>75</v>
      </c>
      <c r="C981" s="13" t="s">
        <v>3</v>
      </c>
      <c r="D981" s="7">
        <v>2016</v>
      </c>
      <c r="E981" s="13">
        <v>2016</v>
      </c>
      <c r="F981" s="13" t="s">
        <v>101</v>
      </c>
      <c r="G981" s="10">
        <v>0.91890000000000005</v>
      </c>
      <c r="H981" s="10">
        <v>5.9299999999999999E-2</v>
      </c>
      <c r="I981" s="10">
        <v>0.1186</v>
      </c>
      <c r="J981" s="10">
        <v>9.3200000000000005E-2</v>
      </c>
      <c r="K981" s="10">
        <v>0.12709999999999999</v>
      </c>
      <c r="L981" s="10"/>
      <c r="M981" s="10"/>
      <c r="N981" s="10"/>
    </row>
    <row r="982" spans="1:14">
      <c r="A982" s="12" t="s">
        <v>139</v>
      </c>
      <c r="B982" s="7" t="s">
        <v>75</v>
      </c>
      <c r="C982" s="13" t="s">
        <v>3</v>
      </c>
      <c r="D982" s="7">
        <v>2016</v>
      </c>
      <c r="E982" s="13">
        <v>2016</v>
      </c>
      <c r="F982" s="13" t="s">
        <v>101</v>
      </c>
      <c r="G982" s="10">
        <v>0.95950000000000002</v>
      </c>
      <c r="H982" s="10">
        <v>0.15260000000000001</v>
      </c>
      <c r="I982" s="10">
        <v>0.24079999999999999</v>
      </c>
      <c r="J982" s="10">
        <v>0.161</v>
      </c>
      <c r="K982" s="10">
        <v>0.18659999999999999</v>
      </c>
      <c r="L982" s="10"/>
      <c r="M982" s="10"/>
      <c r="N982" s="10"/>
    </row>
    <row r="983" spans="1:14">
      <c r="A983" s="12" t="s">
        <v>140</v>
      </c>
      <c r="B983" s="7" t="s">
        <v>75</v>
      </c>
      <c r="C983" s="13" t="s">
        <v>3</v>
      </c>
      <c r="D983" s="7">
        <v>2016</v>
      </c>
      <c r="E983" s="13">
        <v>2016</v>
      </c>
      <c r="F983" s="13" t="s">
        <v>101</v>
      </c>
      <c r="G983" s="10">
        <v>0.93910000000000005</v>
      </c>
      <c r="H983" s="10">
        <v>0.1036</v>
      </c>
      <c r="I983" s="10">
        <v>0.1817</v>
      </c>
      <c r="J983" s="10">
        <v>0.17419999999999999</v>
      </c>
      <c r="K983" s="10">
        <v>0.2072</v>
      </c>
      <c r="L983" s="10"/>
      <c r="M983" s="10"/>
      <c r="N983" s="10"/>
    </row>
    <row r="984" spans="1:14">
      <c r="A984" s="12" t="s">
        <v>141</v>
      </c>
      <c r="B984" s="7" t="s">
        <v>75</v>
      </c>
      <c r="C984" s="13" t="s">
        <v>3</v>
      </c>
      <c r="D984" s="7">
        <v>2016</v>
      </c>
      <c r="E984" s="13">
        <v>2016</v>
      </c>
      <c r="F984" s="13" t="s">
        <v>101</v>
      </c>
      <c r="G984" s="10">
        <v>0.85919999999999996</v>
      </c>
      <c r="H984" s="10">
        <v>0.1096</v>
      </c>
      <c r="I984" s="10">
        <v>0.18140000000000001</v>
      </c>
      <c r="J984" s="10">
        <v>0.27160000000000001</v>
      </c>
      <c r="K984" s="10">
        <v>0.2974</v>
      </c>
      <c r="L984" s="10"/>
      <c r="M984" s="10"/>
      <c r="N984" s="10"/>
    </row>
    <row r="985" spans="1:14">
      <c r="A985" s="12" t="s">
        <v>142</v>
      </c>
      <c r="B985" s="7" t="s">
        <v>74</v>
      </c>
      <c r="C985" s="13" t="s">
        <v>3</v>
      </c>
      <c r="D985" s="7">
        <v>2016</v>
      </c>
      <c r="E985" s="13">
        <v>2016</v>
      </c>
      <c r="F985" s="13" t="s">
        <v>101</v>
      </c>
      <c r="G985" s="10">
        <v>0.99380000000000002</v>
      </c>
      <c r="H985" s="10">
        <v>0.1074</v>
      </c>
      <c r="I985" s="10">
        <v>0.2077</v>
      </c>
      <c r="J985" s="10">
        <v>7.1499999999999994E-2</v>
      </c>
      <c r="K985" s="10">
        <v>0.1169</v>
      </c>
      <c r="L985" s="10"/>
      <c r="M985" s="10"/>
      <c r="N985" s="10"/>
    </row>
    <row r="986" spans="1:14">
      <c r="A986" s="12" t="s">
        <v>143</v>
      </c>
      <c r="B986" s="7" t="s">
        <v>74</v>
      </c>
      <c r="C986" s="13" t="s">
        <v>3</v>
      </c>
      <c r="D986" s="7">
        <v>2016</v>
      </c>
      <c r="E986" s="13">
        <v>2016</v>
      </c>
      <c r="F986" s="13" t="s">
        <v>101</v>
      </c>
      <c r="G986" s="10" t="s">
        <v>66</v>
      </c>
      <c r="H986" s="10">
        <v>0.10249999999999999</v>
      </c>
      <c r="I986" s="10">
        <v>0.19009999999999999</v>
      </c>
      <c r="J986" s="10">
        <v>6.7400000000000002E-2</v>
      </c>
      <c r="K986" s="10">
        <v>0.10630000000000001</v>
      </c>
      <c r="L986" s="10"/>
      <c r="M986" s="10"/>
      <c r="N986" s="10"/>
    </row>
    <row r="987" spans="1:14">
      <c r="A987" s="12" t="s">
        <v>144</v>
      </c>
      <c r="B987" s="7" t="s">
        <v>75</v>
      </c>
      <c r="C987" s="13" t="s">
        <v>3</v>
      </c>
      <c r="D987" s="7">
        <v>2016</v>
      </c>
      <c r="E987" s="13">
        <v>2016</v>
      </c>
      <c r="F987" s="13" t="s">
        <v>101</v>
      </c>
      <c r="G987" s="10">
        <v>0.82169999999999999</v>
      </c>
      <c r="H987" s="10">
        <v>0.11409999999999999</v>
      </c>
      <c r="I987" s="10">
        <v>0.18920000000000001</v>
      </c>
      <c r="J987" s="10">
        <v>0.1832</v>
      </c>
      <c r="K987" s="10">
        <v>0.18920000000000001</v>
      </c>
      <c r="L987" s="10"/>
      <c r="M987" s="10"/>
      <c r="N987" s="10"/>
    </row>
    <row r="988" spans="1:14">
      <c r="A988" s="12" t="s">
        <v>145</v>
      </c>
      <c r="B988" s="7" t="s">
        <v>75</v>
      </c>
      <c r="C988" s="13" t="s">
        <v>3</v>
      </c>
      <c r="D988" s="7">
        <v>2016</v>
      </c>
      <c r="E988" s="13">
        <v>2016</v>
      </c>
      <c r="F988" s="13" t="s">
        <v>101</v>
      </c>
      <c r="G988" s="10">
        <v>0.94210000000000005</v>
      </c>
      <c r="H988" s="10">
        <v>0.1767</v>
      </c>
      <c r="I988" s="10">
        <v>0.27279999999999999</v>
      </c>
      <c r="J988" s="10">
        <v>0.20300000000000001</v>
      </c>
      <c r="K988" s="10">
        <v>0.23630000000000001</v>
      </c>
      <c r="L988" s="10"/>
      <c r="M988" s="10"/>
      <c r="N988" s="10"/>
    </row>
    <row r="989" spans="1:14">
      <c r="A989" s="12" t="s">
        <v>146</v>
      </c>
      <c r="B989" s="7" t="s">
        <v>74</v>
      </c>
      <c r="C989" s="13" t="s">
        <v>3</v>
      </c>
      <c r="D989" s="7">
        <v>2016</v>
      </c>
      <c r="E989" s="13">
        <v>2016</v>
      </c>
      <c r="F989" s="13" t="s">
        <v>101</v>
      </c>
      <c r="G989" s="10">
        <v>0.98980000000000001</v>
      </c>
      <c r="H989" s="10">
        <v>0.12790000000000001</v>
      </c>
      <c r="I989" s="10">
        <v>0.2223</v>
      </c>
      <c r="J989" s="10">
        <v>9.98E-2</v>
      </c>
      <c r="K989" s="10">
        <v>0.15060000000000001</v>
      </c>
      <c r="L989" s="10"/>
      <c r="M989" s="10"/>
      <c r="N989" s="10"/>
    </row>
    <row r="990" spans="1:14">
      <c r="A990" s="12" t="s">
        <v>147</v>
      </c>
      <c r="B990" s="7" t="s">
        <v>75</v>
      </c>
      <c r="C990" s="13" t="s">
        <v>3</v>
      </c>
      <c r="D990" s="7">
        <v>2016</v>
      </c>
      <c r="E990" s="13">
        <v>2016</v>
      </c>
      <c r="F990" s="13" t="s">
        <v>101</v>
      </c>
      <c r="G990" s="10">
        <v>0.95299999999999996</v>
      </c>
      <c r="H990" s="10">
        <v>0.1595</v>
      </c>
      <c r="I990" s="10">
        <v>0.25929999999999997</v>
      </c>
      <c r="J990" s="10">
        <v>0.2772</v>
      </c>
      <c r="K990" s="10">
        <v>0.32490000000000002</v>
      </c>
      <c r="L990" s="10"/>
      <c r="M990" s="10"/>
      <c r="N990" s="10"/>
    </row>
    <row r="991" spans="1:14">
      <c r="A991" s="12" t="s">
        <v>148</v>
      </c>
      <c r="B991" s="7" t="s">
        <v>75</v>
      </c>
      <c r="C991" s="13" t="s">
        <v>3</v>
      </c>
      <c r="D991" s="7">
        <v>2016</v>
      </c>
      <c r="E991" s="13">
        <v>2016</v>
      </c>
      <c r="F991" s="13" t="s">
        <v>101</v>
      </c>
      <c r="G991" s="10">
        <v>0.95</v>
      </c>
      <c r="H991" s="10">
        <v>0.23</v>
      </c>
      <c r="I991" s="10">
        <v>0.3271</v>
      </c>
      <c r="J991" s="10">
        <v>0.2475</v>
      </c>
      <c r="K991" s="10">
        <v>0.28139999999999998</v>
      </c>
      <c r="L991" s="10"/>
      <c r="M991" s="10"/>
      <c r="N991" s="10"/>
    </row>
    <row r="992" spans="1:14">
      <c r="A992" s="12" t="s">
        <v>149</v>
      </c>
      <c r="B992" s="7" t="s">
        <v>74</v>
      </c>
      <c r="C992" s="13" t="s">
        <v>3</v>
      </c>
      <c r="D992" s="7">
        <v>2016</v>
      </c>
      <c r="E992" s="13">
        <v>2016</v>
      </c>
      <c r="F992" s="13" t="s">
        <v>101</v>
      </c>
      <c r="G992" s="10">
        <v>0.98240000000000005</v>
      </c>
      <c r="H992" s="10">
        <v>0.13389999999999999</v>
      </c>
      <c r="I992" s="10">
        <v>0.23330000000000001</v>
      </c>
      <c r="J992" s="10">
        <v>6.8400000000000002E-2</v>
      </c>
      <c r="K992" s="10">
        <v>0.114</v>
      </c>
      <c r="L992" s="10"/>
      <c r="M992" s="10"/>
      <c r="N992" s="10"/>
    </row>
    <row r="993" spans="1:14">
      <c r="A993" s="12" t="s">
        <v>150</v>
      </c>
      <c r="B993" s="7" t="s">
        <v>74</v>
      </c>
      <c r="C993" s="13" t="s">
        <v>3</v>
      </c>
      <c r="D993" s="7">
        <v>2016</v>
      </c>
      <c r="E993" s="13">
        <v>2016</v>
      </c>
      <c r="F993" s="13" t="s">
        <v>101</v>
      </c>
      <c r="G993" s="10">
        <v>0.87570000000000003</v>
      </c>
      <c r="H993" s="10">
        <v>0.1004</v>
      </c>
      <c r="I993" s="10">
        <v>0.1847</v>
      </c>
      <c r="J993" s="10">
        <v>8.4599999999999995E-2</v>
      </c>
      <c r="K993" s="10">
        <v>0.12429999999999999</v>
      </c>
      <c r="L993" s="10"/>
      <c r="M993" s="10"/>
      <c r="N993" s="10"/>
    </row>
    <row r="994" spans="1:14">
      <c r="A994" s="12" t="s">
        <v>151</v>
      </c>
      <c r="B994" s="7" t="s">
        <v>75</v>
      </c>
      <c r="C994" s="13" t="s">
        <v>3</v>
      </c>
      <c r="D994" s="7">
        <v>2016</v>
      </c>
      <c r="E994" s="13">
        <v>2016</v>
      </c>
      <c r="F994" s="13" t="s">
        <v>101</v>
      </c>
      <c r="G994" s="10">
        <v>0.90600000000000003</v>
      </c>
      <c r="H994" s="10">
        <v>0.1822</v>
      </c>
      <c r="I994" s="10">
        <v>0.2707</v>
      </c>
      <c r="J994" s="10">
        <v>0.25729999999999997</v>
      </c>
      <c r="K994" s="10">
        <v>0.29110000000000003</v>
      </c>
      <c r="L994" s="10"/>
      <c r="M994" s="10"/>
      <c r="N994" s="10"/>
    </row>
    <row r="995" spans="1:14">
      <c r="A995" s="12" t="s">
        <v>152</v>
      </c>
      <c r="B995" s="7" t="s">
        <v>74</v>
      </c>
      <c r="C995" s="13" t="s">
        <v>3</v>
      </c>
      <c r="D995" s="7">
        <v>2016</v>
      </c>
      <c r="E995" s="13">
        <v>2016</v>
      </c>
      <c r="F995" s="13" t="s">
        <v>101</v>
      </c>
      <c r="G995" s="10">
        <v>0.96220000000000006</v>
      </c>
      <c r="H995" s="10">
        <v>7.7700000000000005E-2</v>
      </c>
      <c r="I995" s="10">
        <v>0.16830000000000001</v>
      </c>
      <c r="J995" s="10">
        <v>4.5100000000000001E-2</v>
      </c>
      <c r="K995" s="10">
        <v>8.2299999999999998E-2</v>
      </c>
      <c r="L995" s="10"/>
      <c r="M995" s="10"/>
      <c r="N995" s="10"/>
    </row>
    <row r="996" spans="1:14">
      <c r="A996" s="12" t="s">
        <v>153</v>
      </c>
      <c r="B996" s="7" t="s">
        <v>74</v>
      </c>
      <c r="C996" s="13" t="s">
        <v>3</v>
      </c>
      <c r="D996" s="7">
        <v>2016</v>
      </c>
      <c r="E996" s="13">
        <v>2016</v>
      </c>
      <c r="F996" s="13" t="s">
        <v>101</v>
      </c>
      <c r="G996" s="10">
        <v>0.9022</v>
      </c>
      <c r="H996" s="10">
        <v>0.11360000000000001</v>
      </c>
      <c r="I996" s="10">
        <v>0.216</v>
      </c>
      <c r="J996" s="10">
        <v>6.6500000000000004E-2</v>
      </c>
      <c r="K996" s="10">
        <v>0.1148</v>
      </c>
      <c r="L996" s="10"/>
      <c r="M996" s="10"/>
      <c r="N996" s="10"/>
    </row>
    <row r="997" spans="1:14">
      <c r="A997" s="12" t="s">
        <v>154</v>
      </c>
      <c r="B997" s="7" t="s">
        <v>74</v>
      </c>
      <c r="C997" s="13" t="s">
        <v>3</v>
      </c>
      <c r="D997" s="7">
        <v>2016</v>
      </c>
      <c r="E997" s="13">
        <v>2016</v>
      </c>
      <c r="F997" s="13" t="s">
        <v>101</v>
      </c>
      <c r="G997" s="10">
        <v>0.92789999999999995</v>
      </c>
      <c r="H997" s="10">
        <v>9.01E-2</v>
      </c>
      <c r="I997" s="10">
        <v>0.1699</v>
      </c>
      <c r="J997" s="10">
        <v>6.5100000000000005E-2</v>
      </c>
      <c r="K997" s="10">
        <v>9.9000000000000005E-2</v>
      </c>
      <c r="L997" s="10"/>
      <c r="M997" s="10"/>
      <c r="N997" s="10"/>
    </row>
    <row r="998" spans="1:14">
      <c r="A998" s="12" t="s">
        <v>155</v>
      </c>
      <c r="B998" s="7" t="s">
        <v>74</v>
      </c>
      <c r="C998" s="13" t="s">
        <v>3</v>
      </c>
      <c r="D998" s="7">
        <v>2016</v>
      </c>
      <c r="E998" s="13">
        <v>2016</v>
      </c>
      <c r="F998" s="13" t="s">
        <v>101</v>
      </c>
      <c r="G998" s="10">
        <v>0.97440000000000004</v>
      </c>
      <c r="H998" s="10">
        <v>2.3300000000000001E-2</v>
      </c>
      <c r="I998" s="10">
        <v>0.12790000000000001</v>
      </c>
      <c r="J998" s="10">
        <v>4.5999999999999999E-3</v>
      </c>
      <c r="K998" s="10">
        <v>4.5400000000000003E-2</v>
      </c>
      <c r="L998" s="10"/>
      <c r="M998" s="10"/>
      <c r="N998" s="10"/>
    </row>
    <row r="999" spans="1:14">
      <c r="A999" s="12" t="s">
        <v>156</v>
      </c>
      <c r="B999" s="7" t="s">
        <v>74</v>
      </c>
      <c r="C999" s="13" t="s">
        <v>3</v>
      </c>
      <c r="D999" s="7">
        <v>2016</v>
      </c>
      <c r="E999" s="13">
        <v>2016</v>
      </c>
      <c r="F999" s="13" t="s">
        <v>101</v>
      </c>
      <c r="G999" s="10">
        <v>0.94689999999999996</v>
      </c>
      <c r="H999" s="10">
        <v>1.3599999999999999E-2</v>
      </c>
      <c r="I999" s="10">
        <v>8.5199999999999998E-2</v>
      </c>
      <c r="J999" s="10">
        <v>6.6E-3</v>
      </c>
      <c r="K999" s="10">
        <v>3.7100000000000001E-2</v>
      </c>
      <c r="L999" s="10"/>
      <c r="M999" s="10"/>
      <c r="N999" s="10"/>
    </row>
    <row r="1000" spans="1:14">
      <c r="A1000" s="12" t="s">
        <v>157</v>
      </c>
      <c r="B1000" s="7" t="s">
        <v>75</v>
      </c>
      <c r="C1000" s="13" t="s">
        <v>3</v>
      </c>
      <c r="D1000" s="7">
        <v>2016</v>
      </c>
      <c r="E1000" s="13">
        <v>2016</v>
      </c>
      <c r="F1000" s="13" t="s">
        <v>101</v>
      </c>
      <c r="G1000" s="10">
        <v>0.98340000000000005</v>
      </c>
      <c r="H1000" s="10">
        <v>0.15809999999999999</v>
      </c>
      <c r="I1000" s="10">
        <v>0.25819999999999999</v>
      </c>
      <c r="J1000" s="10">
        <v>0.26829999999999998</v>
      </c>
      <c r="K1000" s="10">
        <v>0.3105</v>
      </c>
      <c r="L1000" s="10"/>
      <c r="M1000" s="10"/>
      <c r="N1000" s="10"/>
    </row>
    <row r="1001" spans="1:14">
      <c r="A1001" s="12" t="s">
        <v>158</v>
      </c>
      <c r="B1001" s="7" t="s">
        <v>75</v>
      </c>
      <c r="C1001" s="13" t="s">
        <v>3</v>
      </c>
      <c r="D1001" s="7">
        <v>2016</v>
      </c>
      <c r="E1001" s="13">
        <v>2016</v>
      </c>
      <c r="F1001" s="13" t="s">
        <v>101</v>
      </c>
      <c r="G1001" s="10">
        <v>0.88239999999999996</v>
      </c>
      <c r="H1001" s="10">
        <v>6.4500000000000002E-2</v>
      </c>
      <c r="I1001" s="10">
        <v>0.1613</v>
      </c>
      <c r="J1001" s="10">
        <v>3.2300000000000002E-2</v>
      </c>
      <c r="K1001" s="10">
        <v>9.6799999999999997E-2</v>
      </c>
      <c r="L1001" s="10"/>
      <c r="M1001" s="10"/>
      <c r="N1001" s="10"/>
    </row>
    <row r="1002" spans="1:14">
      <c r="A1002" s="12" t="s">
        <v>159</v>
      </c>
      <c r="B1002" s="7" t="s">
        <v>75</v>
      </c>
      <c r="C1002" s="13" t="s">
        <v>3</v>
      </c>
      <c r="D1002" s="7">
        <v>2016</v>
      </c>
      <c r="E1002" s="13">
        <v>2016</v>
      </c>
      <c r="F1002" s="13" t="s">
        <v>101</v>
      </c>
      <c r="G1002" s="10">
        <v>0.88890000000000002</v>
      </c>
      <c r="H1002" s="10">
        <v>0.1439</v>
      </c>
      <c r="I1002" s="10">
        <v>0.22539999999999999</v>
      </c>
      <c r="J1002" s="10">
        <v>0.25540000000000002</v>
      </c>
      <c r="K1002" s="10">
        <v>0.28539999999999999</v>
      </c>
      <c r="L1002" s="10"/>
      <c r="M1002" s="10"/>
      <c r="N1002" s="10"/>
    </row>
    <row r="1003" spans="1:14">
      <c r="A1003" s="12" t="s">
        <v>160</v>
      </c>
      <c r="B1003" s="7" t="s">
        <v>74</v>
      </c>
      <c r="C1003" s="13" t="s">
        <v>3</v>
      </c>
      <c r="D1003" s="7">
        <v>2016</v>
      </c>
      <c r="E1003" s="13">
        <v>2016</v>
      </c>
      <c r="F1003" s="13" t="s">
        <v>101</v>
      </c>
      <c r="G1003" s="10">
        <v>0.9718</v>
      </c>
      <c r="H1003" s="10">
        <v>1.29E-2</v>
      </c>
      <c r="I1003" s="10">
        <v>0.12139999999999999</v>
      </c>
      <c r="J1003" s="10">
        <v>4.4000000000000003E-3</v>
      </c>
      <c r="K1003" s="10">
        <v>5.5399999999999998E-2</v>
      </c>
      <c r="L1003" s="10"/>
      <c r="M1003" s="10"/>
      <c r="N1003" s="10"/>
    </row>
    <row r="1004" spans="1:14">
      <c r="A1004" s="12" t="s">
        <v>161</v>
      </c>
      <c r="B1004" s="7" t="s">
        <v>74</v>
      </c>
      <c r="C1004" s="13" t="s">
        <v>3</v>
      </c>
      <c r="D1004" s="7">
        <v>2016</v>
      </c>
      <c r="E1004" s="13">
        <v>2016</v>
      </c>
      <c r="F1004" s="13" t="s">
        <v>101</v>
      </c>
      <c r="G1004" s="10">
        <v>0.50919999999999999</v>
      </c>
      <c r="H1004" s="10">
        <v>0.1275</v>
      </c>
      <c r="I1004" s="10">
        <v>0.22770000000000001</v>
      </c>
      <c r="J1004" s="10">
        <v>7.2300000000000003E-2</v>
      </c>
      <c r="K1004" s="10">
        <v>0.1197</v>
      </c>
      <c r="L1004" s="10"/>
      <c r="M1004" s="10"/>
      <c r="N1004" s="10"/>
    </row>
    <row r="1005" spans="1:14">
      <c r="A1005" s="12" t="s">
        <v>162</v>
      </c>
      <c r="B1005" s="7" t="s">
        <v>75</v>
      </c>
      <c r="C1005" s="13" t="s">
        <v>3</v>
      </c>
      <c r="D1005" s="7">
        <v>2016</v>
      </c>
      <c r="E1005" s="13">
        <v>2016</v>
      </c>
      <c r="F1005" s="13" t="s">
        <v>101</v>
      </c>
      <c r="G1005" s="10">
        <v>0.91539999999999999</v>
      </c>
      <c r="H1005" s="10">
        <v>0.18590000000000001</v>
      </c>
      <c r="I1005" s="10">
        <v>0.29010000000000002</v>
      </c>
      <c r="J1005" s="10">
        <v>0.22420000000000001</v>
      </c>
      <c r="K1005" s="10">
        <v>0.26700000000000002</v>
      </c>
      <c r="L1005" s="10"/>
      <c r="M1005" s="10"/>
      <c r="N1005" s="10"/>
    </row>
    <row r="1006" spans="1:14">
      <c r="A1006" s="12" t="s">
        <v>163</v>
      </c>
      <c r="B1006" s="7" t="s">
        <v>75</v>
      </c>
      <c r="C1006" s="13" t="s">
        <v>3</v>
      </c>
      <c r="D1006" s="7">
        <v>2016</v>
      </c>
      <c r="E1006" s="13">
        <v>2016</v>
      </c>
      <c r="F1006" s="13" t="s">
        <v>101</v>
      </c>
      <c r="G1006" s="10">
        <v>0.88070000000000004</v>
      </c>
      <c r="H1006" s="10">
        <v>0.1709</v>
      </c>
      <c r="I1006" s="10">
        <v>0.24790000000000001</v>
      </c>
      <c r="J1006" s="10">
        <v>0.25769999999999998</v>
      </c>
      <c r="K1006" s="10">
        <v>0.28010000000000002</v>
      </c>
      <c r="L1006" s="10"/>
      <c r="M1006" s="10"/>
      <c r="N1006" s="10"/>
    </row>
    <row r="1007" spans="1:14">
      <c r="A1007" s="12" t="s">
        <v>164</v>
      </c>
      <c r="B1007" s="7" t="s">
        <v>75</v>
      </c>
      <c r="C1007" s="13" t="s">
        <v>3</v>
      </c>
      <c r="D1007" s="7">
        <v>2016</v>
      </c>
      <c r="E1007" s="13">
        <v>2016</v>
      </c>
      <c r="F1007" s="13" t="s">
        <v>101</v>
      </c>
      <c r="G1007" s="10">
        <v>0.96950000000000003</v>
      </c>
      <c r="H1007" s="10">
        <v>0.15</v>
      </c>
      <c r="I1007" s="10">
        <v>0.2492</v>
      </c>
      <c r="J1007" s="10">
        <v>0.29430000000000001</v>
      </c>
      <c r="K1007" s="10">
        <v>0.32379999999999998</v>
      </c>
      <c r="L1007" s="10"/>
      <c r="M1007" s="10"/>
      <c r="N1007" s="10"/>
    </row>
    <row r="1008" spans="1:14">
      <c r="A1008" s="12" t="s">
        <v>165</v>
      </c>
      <c r="B1008" s="7" t="s">
        <v>75</v>
      </c>
      <c r="C1008" s="13" t="s">
        <v>3</v>
      </c>
      <c r="D1008" s="7">
        <v>2016</v>
      </c>
      <c r="E1008" s="13">
        <v>2016</v>
      </c>
      <c r="F1008" s="13" t="s">
        <v>101</v>
      </c>
      <c r="G1008" s="10">
        <v>0.81200000000000006</v>
      </c>
      <c r="H1008" s="10">
        <v>0.12859999999999999</v>
      </c>
      <c r="I1008" s="10">
        <v>0.22819999999999999</v>
      </c>
      <c r="J1008" s="10">
        <v>0.30709999999999998</v>
      </c>
      <c r="K1008" s="10">
        <v>0.34849999999999998</v>
      </c>
      <c r="L1008" s="10"/>
      <c r="M1008" s="10"/>
      <c r="N1008" s="10"/>
    </row>
    <row r="1009" spans="1:14">
      <c r="A1009" s="12" t="s">
        <v>166</v>
      </c>
      <c r="B1009" s="7" t="s">
        <v>74</v>
      </c>
      <c r="C1009" s="13" t="s">
        <v>3</v>
      </c>
      <c r="D1009" s="7">
        <v>2016</v>
      </c>
      <c r="E1009" s="13">
        <v>2016</v>
      </c>
      <c r="F1009" s="13" t="s">
        <v>101</v>
      </c>
      <c r="G1009" s="10">
        <v>0.98019999999999996</v>
      </c>
      <c r="H1009" s="10">
        <v>0.2137</v>
      </c>
      <c r="I1009" s="10">
        <v>0.32990000000000003</v>
      </c>
      <c r="J1009" s="10">
        <v>0.13769999999999999</v>
      </c>
      <c r="K1009" s="10">
        <v>0.19220000000000001</v>
      </c>
      <c r="L1009" s="10"/>
      <c r="M1009" s="10"/>
      <c r="N1009" s="10"/>
    </row>
    <row r="1010" spans="1:14">
      <c r="A1010" s="12" t="s">
        <v>167</v>
      </c>
      <c r="B1010" s="7" t="s">
        <v>75</v>
      </c>
      <c r="C1010" s="13" t="s">
        <v>3</v>
      </c>
      <c r="D1010" s="7">
        <v>2016</v>
      </c>
      <c r="E1010" s="13">
        <v>2016</v>
      </c>
      <c r="F1010" s="13" t="s">
        <v>101</v>
      </c>
      <c r="G1010" s="10">
        <v>0.96879999999999999</v>
      </c>
      <c r="H1010" s="10">
        <v>0.1333</v>
      </c>
      <c r="I1010" s="10">
        <v>0.22289999999999999</v>
      </c>
      <c r="J1010" s="10">
        <v>0.17810000000000001</v>
      </c>
      <c r="K1010" s="10">
        <v>0.2087</v>
      </c>
      <c r="L1010" s="10"/>
      <c r="M1010" s="10"/>
      <c r="N1010" s="10"/>
    </row>
    <row r="1011" spans="1:14">
      <c r="A1011" s="12" t="s">
        <v>168</v>
      </c>
      <c r="B1011" s="7" t="s">
        <v>74</v>
      </c>
      <c r="C1011" s="13" t="s">
        <v>3</v>
      </c>
      <c r="D1011" s="7">
        <v>2016</v>
      </c>
      <c r="E1011" s="13">
        <v>2016</v>
      </c>
      <c r="F1011" s="13" t="s">
        <v>101</v>
      </c>
      <c r="G1011" s="10">
        <v>0.96740000000000004</v>
      </c>
      <c r="H1011" s="10">
        <v>0.16059999999999999</v>
      </c>
      <c r="I1011" s="10">
        <v>0.27460000000000001</v>
      </c>
      <c r="J1011" s="10">
        <v>0.1148</v>
      </c>
      <c r="K1011" s="10">
        <v>0.1663</v>
      </c>
      <c r="L1011" s="10"/>
      <c r="M1011" s="10"/>
      <c r="N1011" s="10"/>
    </row>
    <row r="1012" spans="1:14">
      <c r="A1012" s="12" t="s">
        <v>169</v>
      </c>
      <c r="B1012" s="7" t="s">
        <v>74</v>
      </c>
      <c r="C1012" s="13" t="s">
        <v>3</v>
      </c>
      <c r="D1012" s="7">
        <v>2016</v>
      </c>
      <c r="E1012" s="13">
        <v>2016</v>
      </c>
      <c r="F1012" s="13" t="s">
        <v>101</v>
      </c>
      <c r="G1012" s="10">
        <v>0.95630000000000004</v>
      </c>
      <c r="H1012" s="10">
        <v>9.4600000000000004E-2</v>
      </c>
      <c r="I1012" s="10">
        <v>0.1794</v>
      </c>
      <c r="J1012" s="10">
        <v>7.2300000000000003E-2</v>
      </c>
      <c r="K1012" s="10">
        <v>0.1231</v>
      </c>
      <c r="L1012" s="10"/>
      <c r="M1012" s="10"/>
      <c r="N1012" s="10"/>
    </row>
    <row r="1013" spans="1:14">
      <c r="A1013" s="12" t="s">
        <v>170</v>
      </c>
      <c r="B1013" s="7" t="s">
        <v>75</v>
      </c>
      <c r="C1013" s="13" t="s">
        <v>3</v>
      </c>
      <c r="D1013" s="7">
        <v>2016</v>
      </c>
      <c r="E1013" s="13">
        <v>2016</v>
      </c>
      <c r="F1013" s="13" t="s">
        <v>101</v>
      </c>
      <c r="G1013" s="10">
        <v>0.9677</v>
      </c>
      <c r="H1013" s="10">
        <v>0.2011</v>
      </c>
      <c r="I1013" s="10">
        <v>0.28810000000000002</v>
      </c>
      <c r="J1013" s="10">
        <v>0.34239999999999998</v>
      </c>
      <c r="K1013" s="10">
        <v>0.37140000000000001</v>
      </c>
      <c r="L1013" s="10"/>
      <c r="M1013" s="10"/>
      <c r="N1013" s="10"/>
    </row>
    <row r="1014" spans="1:14">
      <c r="A1014" s="48" t="s">
        <v>171</v>
      </c>
      <c r="B1014" s="7" t="s">
        <v>66</v>
      </c>
      <c r="C1014" s="13" t="s">
        <v>62</v>
      </c>
      <c r="D1014" s="7">
        <v>2016</v>
      </c>
      <c r="E1014" s="13">
        <v>2016</v>
      </c>
      <c r="F1014" s="13" t="s">
        <v>101</v>
      </c>
      <c r="G1014" s="10">
        <v>0.92510000000000003</v>
      </c>
      <c r="H1014" s="10">
        <v>0.15109999999999998</v>
      </c>
      <c r="I1014" s="10">
        <v>0.2427</v>
      </c>
      <c r="J1014" s="10">
        <v>0.11789999999999999</v>
      </c>
      <c r="K1014" s="10">
        <v>0.16190000000000002</v>
      </c>
      <c r="L1014" s="10"/>
      <c r="M1014" s="10"/>
      <c r="N1014" s="10"/>
    </row>
    <row r="1015" spans="1:14">
      <c r="A1015" s="48" t="s">
        <v>172</v>
      </c>
      <c r="B1015" s="7" t="s">
        <v>74</v>
      </c>
      <c r="C1015" s="13" t="s">
        <v>62</v>
      </c>
      <c r="D1015" s="7">
        <v>2016</v>
      </c>
      <c r="E1015" s="13">
        <v>2016</v>
      </c>
      <c r="F1015" s="13" t="s">
        <v>101</v>
      </c>
      <c r="G1015" s="10">
        <v>0.93230000000000002</v>
      </c>
      <c r="H1015" s="10">
        <v>0.1091</v>
      </c>
      <c r="I1015" s="10">
        <v>0.20899999999999999</v>
      </c>
      <c r="J1015" s="10">
        <v>7.8399999999999997E-2</v>
      </c>
      <c r="K1015" s="10">
        <v>0.1389</v>
      </c>
      <c r="L1015" s="10"/>
      <c r="M1015" s="10"/>
      <c r="N1015" s="10"/>
    </row>
    <row r="1016" spans="1:14">
      <c r="A1016" s="48" t="s">
        <v>173</v>
      </c>
      <c r="B1016" s="7" t="s">
        <v>75</v>
      </c>
      <c r="C1016" s="13" t="s">
        <v>62</v>
      </c>
      <c r="D1016" s="7">
        <v>2016</v>
      </c>
      <c r="E1016" s="13">
        <v>2016</v>
      </c>
      <c r="F1016" s="13" t="s">
        <v>101</v>
      </c>
      <c r="G1016" s="10">
        <v>0.63639999999999997</v>
      </c>
      <c r="H1016" s="10">
        <v>0.17649999999999999</v>
      </c>
      <c r="I1016" s="10">
        <v>0.23530000000000001</v>
      </c>
      <c r="J1016" s="10">
        <v>5.8799999999999998E-2</v>
      </c>
      <c r="K1016" s="10">
        <v>5.8799999999999998E-2</v>
      </c>
      <c r="L1016" s="10"/>
      <c r="M1016" s="10"/>
      <c r="N1016" s="10"/>
    </row>
    <row r="1017" spans="1:14">
      <c r="A1017" s="48" t="s">
        <v>174</v>
      </c>
      <c r="B1017" s="7" t="s">
        <v>75</v>
      </c>
      <c r="C1017" s="13" t="s">
        <v>62</v>
      </c>
      <c r="D1017" s="7">
        <v>2016</v>
      </c>
      <c r="E1017" s="13">
        <v>2016</v>
      </c>
      <c r="F1017" s="13" t="s">
        <v>101</v>
      </c>
      <c r="G1017" s="10">
        <v>0.95899999999999996</v>
      </c>
      <c r="H1017" s="10">
        <v>9.5000000000000001E-2</v>
      </c>
      <c r="I1017" s="10">
        <v>0.1923</v>
      </c>
      <c r="J1017" s="10">
        <v>0.25109999999999999</v>
      </c>
      <c r="K1017" s="10">
        <v>0.27379999999999999</v>
      </c>
      <c r="L1017" s="10"/>
      <c r="M1017" s="10"/>
      <c r="N1017" s="10"/>
    </row>
    <row r="1018" spans="1:14">
      <c r="A1018" s="48" t="s">
        <v>175</v>
      </c>
      <c r="B1018" s="7" t="s">
        <v>75</v>
      </c>
      <c r="C1018" s="13" t="s">
        <v>62</v>
      </c>
      <c r="D1018" s="7">
        <v>2016</v>
      </c>
      <c r="E1018" s="13">
        <v>2016</v>
      </c>
      <c r="F1018" s="13" t="s">
        <v>101</v>
      </c>
      <c r="G1018" s="10">
        <v>0.93859999999999999</v>
      </c>
      <c r="H1018" s="10">
        <v>0.1444</v>
      </c>
      <c r="I1018" s="10">
        <v>0.22839999999999999</v>
      </c>
      <c r="J1018" s="10">
        <v>0.24170000000000003</v>
      </c>
      <c r="K1018" s="10">
        <v>0.27639999999999998</v>
      </c>
      <c r="L1018" s="10"/>
      <c r="M1018" s="10"/>
      <c r="N1018" s="10"/>
    </row>
    <row r="1019" spans="1:14">
      <c r="A1019" s="48" t="s">
        <v>176</v>
      </c>
      <c r="B1019" s="7" t="s">
        <v>75</v>
      </c>
      <c r="C1019" s="13" t="s">
        <v>62</v>
      </c>
      <c r="D1019" s="7">
        <v>2016</v>
      </c>
      <c r="E1019" s="13">
        <v>2016</v>
      </c>
      <c r="F1019" s="13" t="s">
        <v>101</v>
      </c>
      <c r="G1019" s="10">
        <v>0.96399999999999997</v>
      </c>
      <c r="H1019" s="10">
        <v>8.6699999999999999E-2</v>
      </c>
      <c r="I1019" s="10">
        <v>0.1905</v>
      </c>
      <c r="J1019" s="10">
        <v>0.31120000000000003</v>
      </c>
      <c r="K1019" s="10">
        <v>0.35710000000000003</v>
      </c>
      <c r="L1019" s="10"/>
      <c r="M1019" s="10"/>
      <c r="N1019" s="10"/>
    </row>
    <row r="1020" spans="1:14">
      <c r="A1020" s="48" t="s">
        <v>177</v>
      </c>
      <c r="B1020" s="7" t="s">
        <v>75</v>
      </c>
      <c r="C1020" s="13" t="s">
        <v>62</v>
      </c>
      <c r="D1020" s="7">
        <v>2016</v>
      </c>
      <c r="E1020" s="13">
        <v>2016</v>
      </c>
      <c r="F1020" s="13" t="s">
        <v>101</v>
      </c>
      <c r="G1020" s="10">
        <v>0.98729999999999996</v>
      </c>
      <c r="H1020" s="10">
        <v>7.8399999999999997E-2</v>
      </c>
      <c r="I1020" s="10">
        <v>0.14219999999999999</v>
      </c>
      <c r="J1020" s="10">
        <v>0.24510000000000001</v>
      </c>
      <c r="K1020" s="10">
        <v>0.27449999999999997</v>
      </c>
      <c r="L1020" s="10"/>
      <c r="M1020" s="10"/>
      <c r="N1020" s="10"/>
    </row>
    <row r="1021" spans="1:14">
      <c r="A1021" s="48" t="s">
        <v>178</v>
      </c>
      <c r="B1021" s="7" t="s">
        <v>74</v>
      </c>
      <c r="C1021" s="13" t="s">
        <v>62</v>
      </c>
      <c r="D1021" s="7">
        <v>2016</v>
      </c>
      <c r="E1021" s="13">
        <v>2016</v>
      </c>
      <c r="F1021" s="13" t="s">
        <v>101</v>
      </c>
      <c r="G1021" s="10">
        <v>0.98380000000000001</v>
      </c>
      <c r="H1021" s="10">
        <v>9.8100000000000007E-2</v>
      </c>
      <c r="I1021" s="10">
        <v>0.17760000000000001</v>
      </c>
      <c r="J1021" s="10">
        <v>6.8400000000000002E-2</v>
      </c>
      <c r="K1021" s="10">
        <v>0.1114</v>
      </c>
      <c r="L1021" s="10"/>
      <c r="M1021" s="10"/>
      <c r="N1021" s="10"/>
    </row>
    <row r="1022" spans="1:14">
      <c r="A1022" s="48" t="s">
        <v>179</v>
      </c>
      <c r="B1022" s="7" t="s">
        <v>75</v>
      </c>
      <c r="C1022" s="13" t="s">
        <v>62</v>
      </c>
      <c r="D1022" s="7">
        <v>2016</v>
      </c>
      <c r="E1022" s="13">
        <v>2016</v>
      </c>
      <c r="F1022" s="13" t="s">
        <v>101</v>
      </c>
      <c r="G1022" s="10">
        <v>0.9355</v>
      </c>
      <c r="H1022" s="10">
        <v>0.1686</v>
      </c>
      <c r="I1022" s="10">
        <v>0.23860000000000001</v>
      </c>
      <c r="J1022" s="10">
        <v>0.45270000000000005</v>
      </c>
      <c r="K1022" s="10">
        <v>0.48299999999999998</v>
      </c>
      <c r="L1022" s="10"/>
      <c r="M1022" s="10"/>
      <c r="N1022" s="10"/>
    </row>
    <row r="1023" spans="1:14">
      <c r="A1023" s="48" t="s">
        <v>180</v>
      </c>
      <c r="B1023" s="7" t="s">
        <v>75</v>
      </c>
      <c r="C1023" s="13" t="s">
        <v>62</v>
      </c>
      <c r="D1023" s="7">
        <v>2016</v>
      </c>
      <c r="E1023" s="13">
        <v>2016</v>
      </c>
      <c r="F1023" s="13" t="s">
        <v>101</v>
      </c>
      <c r="G1023" s="10">
        <v>0.98550000000000004</v>
      </c>
      <c r="H1023" s="10">
        <v>0.1232</v>
      </c>
      <c r="I1023" s="10">
        <v>0.2311</v>
      </c>
      <c r="J1023" s="10">
        <v>0.2273</v>
      </c>
      <c r="K1023" s="10">
        <v>0.2626</v>
      </c>
      <c r="L1023" s="10"/>
      <c r="M1023" s="10"/>
      <c r="N1023" s="10"/>
    </row>
    <row r="1024" spans="1:14">
      <c r="A1024" s="12" t="s">
        <v>122</v>
      </c>
      <c r="B1024" s="7" t="s">
        <v>74</v>
      </c>
      <c r="C1024" s="13" t="s">
        <v>62</v>
      </c>
      <c r="D1024" s="7">
        <v>2016</v>
      </c>
      <c r="E1024" s="13">
        <v>2016</v>
      </c>
      <c r="F1024" s="13" t="s">
        <v>101</v>
      </c>
      <c r="G1024" s="10">
        <v>0.96870000000000001</v>
      </c>
      <c r="H1024" s="10">
        <v>0.15629999999999999</v>
      </c>
      <c r="I1024" s="10">
        <v>0.2697</v>
      </c>
      <c r="J1024" s="10">
        <v>0.12240000000000001</v>
      </c>
      <c r="K1024" s="10">
        <v>0.18609999999999999</v>
      </c>
      <c r="L1024" s="10"/>
      <c r="M1024" s="10"/>
      <c r="N1024" s="10"/>
    </row>
    <row r="1025" spans="1:14">
      <c r="A1025" s="12" t="s">
        <v>123</v>
      </c>
      <c r="B1025" s="7" t="s">
        <v>75</v>
      </c>
      <c r="C1025" s="13" t="s">
        <v>62</v>
      </c>
      <c r="D1025" s="7">
        <v>2016</v>
      </c>
      <c r="E1025" s="13">
        <v>2016</v>
      </c>
      <c r="F1025" s="13" t="s">
        <v>101</v>
      </c>
      <c r="G1025" s="10">
        <v>0.98650000000000004</v>
      </c>
      <c r="H1025" s="10">
        <v>0.12939999999999999</v>
      </c>
      <c r="I1025" s="10">
        <v>0.1802</v>
      </c>
      <c r="J1025" s="10">
        <v>0.1396</v>
      </c>
      <c r="K1025" s="10">
        <v>0.1497</v>
      </c>
      <c r="L1025" s="10"/>
      <c r="M1025" s="10"/>
      <c r="N1025" s="10"/>
    </row>
    <row r="1026" spans="1:14">
      <c r="A1026" s="12" t="s">
        <v>124</v>
      </c>
      <c r="B1026" s="7" t="s">
        <v>75</v>
      </c>
      <c r="C1026" s="13" t="s">
        <v>62</v>
      </c>
      <c r="D1026" s="7">
        <v>2016</v>
      </c>
      <c r="E1026" s="13">
        <v>2016</v>
      </c>
      <c r="F1026" s="13" t="s">
        <v>101</v>
      </c>
      <c r="G1026" s="10">
        <v>0.98529999999999995</v>
      </c>
      <c r="H1026" s="10">
        <v>0.16300000000000001</v>
      </c>
      <c r="I1026" s="10">
        <v>0.2382</v>
      </c>
      <c r="J1026" s="10">
        <v>0.26579999999999998</v>
      </c>
      <c r="K1026" s="10">
        <v>0.29530000000000001</v>
      </c>
      <c r="L1026" s="10"/>
      <c r="M1026" s="10"/>
      <c r="N1026" s="10"/>
    </row>
    <row r="1027" spans="1:14">
      <c r="A1027" s="12" t="s">
        <v>125</v>
      </c>
      <c r="B1027" s="7" t="s">
        <v>75</v>
      </c>
      <c r="C1027" s="13" t="s">
        <v>62</v>
      </c>
      <c r="D1027" s="7">
        <v>2016</v>
      </c>
      <c r="E1027" s="13">
        <v>2016</v>
      </c>
      <c r="F1027" s="13" t="s">
        <v>101</v>
      </c>
      <c r="G1027" s="10">
        <v>0.93569999999999998</v>
      </c>
      <c r="H1027" s="10">
        <v>0.17699999999999999</v>
      </c>
      <c r="I1027" s="10">
        <v>0.2707</v>
      </c>
      <c r="J1027" s="10">
        <v>0.25879999999999997</v>
      </c>
      <c r="K1027" s="10">
        <v>0.3019</v>
      </c>
      <c r="L1027" s="10"/>
      <c r="M1027" s="10"/>
      <c r="N1027" s="10"/>
    </row>
    <row r="1028" spans="1:14">
      <c r="A1028" s="12" t="s">
        <v>126</v>
      </c>
      <c r="B1028" s="7" t="s">
        <v>75</v>
      </c>
      <c r="C1028" s="13" t="s">
        <v>62</v>
      </c>
      <c r="D1028" s="7">
        <v>2016</v>
      </c>
      <c r="E1028" s="13">
        <v>2016</v>
      </c>
      <c r="F1028" s="13" t="s">
        <v>101</v>
      </c>
      <c r="G1028" s="10">
        <v>0.89170000000000005</v>
      </c>
      <c r="H1028" s="10">
        <v>0.13100000000000001</v>
      </c>
      <c r="I1028" s="10">
        <v>0.24210000000000001</v>
      </c>
      <c r="J1028" s="10">
        <v>0.30159999999999998</v>
      </c>
      <c r="K1028" s="10">
        <v>0.32539999999999997</v>
      </c>
      <c r="L1028" s="10"/>
      <c r="M1028" s="10"/>
      <c r="N1028" s="10"/>
    </row>
    <row r="1029" spans="1:14">
      <c r="A1029" s="12" t="s">
        <v>127</v>
      </c>
      <c r="B1029" s="7" t="s">
        <v>75</v>
      </c>
      <c r="C1029" s="13" t="s">
        <v>62</v>
      </c>
      <c r="D1029" s="7">
        <v>2016</v>
      </c>
      <c r="E1029" s="13">
        <v>2016</v>
      </c>
      <c r="F1029" s="13" t="s">
        <v>101</v>
      </c>
      <c r="G1029" s="10">
        <v>0.9446</v>
      </c>
      <c r="H1029" s="10">
        <v>0.20610000000000001</v>
      </c>
      <c r="I1029" s="10">
        <v>0.30210000000000004</v>
      </c>
      <c r="J1029" s="10">
        <v>0.19769999999999999</v>
      </c>
      <c r="K1029" s="10">
        <v>0.23399999999999999</v>
      </c>
      <c r="L1029" s="10"/>
      <c r="M1029" s="10"/>
      <c r="N1029" s="10"/>
    </row>
    <row r="1030" spans="1:14">
      <c r="A1030" s="12" t="s">
        <v>128</v>
      </c>
      <c r="B1030" s="7" t="s">
        <v>75</v>
      </c>
      <c r="C1030" s="13" t="s">
        <v>62</v>
      </c>
      <c r="D1030" s="7">
        <v>2016</v>
      </c>
      <c r="E1030" s="13">
        <v>2016</v>
      </c>
      <c r="F1030" s="13" t="s">
        <v>101</v>
      </c>
      <c r="G1030" s="10">
        <v>0.96650000000000003</v>
      </c>
      <c r="H1030" s="10">
        <v>0.2235</v>
      </c>
      <c r="I1030" s="10">
        <v>0.31679999999999997</v>
      </c>
      <c r="J1030" s="10">
        <v>0.2722</v>
      </c>
      <c r="K1030" s="10">
        <v>0.31190000000000001</v>
      </c>
      <c r="L1030" s="10"/>
      <c r="M1030" s="10"/>
      <c r="N1030" s="10"/>
    </row>
    <row r="1031" spans="1:14">
      <c r="A1031" s="12" t="s">
        <v>129</v>
      </c>
      <c r="B1031" s="7" t="s">
        <v>75</v>
      </c>
      <c r="C1031" s="13" t="s">
        <v>62</v>
      </c>
      <c r="D1031" s="7">
        <v>2016</v>
      </c>
      <c r="E1031" s="13">
        <v>2016</v>
      </c>
      <c r="F1031" s="13" t="s">
        <v>101</v>
      </c>
      <c r="G1031" s="10">
        <v>0.93379999999999996</v>
      </c>
      <c r="H1031" s="10">
        <v>0.1033</v>
      </c>
      <c r="I1031" s="10">
        <v>0.18049999999999999</v>
      </c>
      <c r="J1031" s="10">
        <v>0.43740000000000001</v>
      </c>
      <c r="K1031" s="10">
        <v>0.48869999999999997</v>
      </c>
      <c r="L1031" s="10"/>
      <c r="M1031" s="10"/>
      <c r="N1031" s="10"/>
    </row>
    <row r="1032" spans="1:14">
      <c r="A1032" s="12" t="s">
        <v>130</v>
      </c>
      <c r="B1032" s="7" t="s">
        <v>75</v>
      </c>
      <c r="C1032" s="13" t="s">
        <v>62</v>
      </c>
      <c r="D1032" s="7">
        <v>2016</v>
      </c>
      <c r="E1032" s="13">
        <v>2016</v>
      </c>
      <c r="F1032" s="13" t="s">
        <v>101</v>
      </c>
      <c r="G1032" s="10">
        <v>0.75319999999999998</v>
      </c>
      <c r="H1032" s="10">
        <v>9.4899999999999998E-2</v>
      </c>
      <c r="I1032" s="10">
        <v>0.15720000000000001</v>
      </c>
      <c r="J1032" s="10">
        <v>0.23850000000000002</v>
      </c>
      <c r="K1032" s="10">
        <v>0.26829999999999998</v>
      </c>
      <c r="L1032" s="10"/>
      <c r="M1032" s="10"/>
      <c r="N1032" s="10"/>
    </row>
    <row r="1033" spans="1:14">
      <c r="A1033" s="12" t="s">
        <v>131</v>
      </c>
      <c r="B1033" s="7" t="s">
        <v>76</v>
      </c>
      <c r="C1033" s="13" t="s">
        <v>62</v>
      </c>
      <c r="D1033" s="7">
        <v>2016</v>
      </c>
      <c r="E1033" s="13">
        <v>2016</v>
      </c>
      <c r="F1033" s="13" t="s">
        <v>101</v>
      </c>
      <c r="G1033" s="10">
        <v>0.8286</v>
      </c>
      <c r="H1033" s="10">
        <v>0.15810000000000002</v>
      </c>
      <c r="I1033" s="10">
        <v>0.23809999999999998</v>
      </c>
      <c r="J1033" s="10">
        <v>5.0000000000000001E-4</v>
      </c>
      <c r="K1033" s="10">
        <v>3.9199999999999999E-2</v>
      </c>
      <c r="L1033" s="10"/>
      <c r="M1033" s="10"/>
      <c r="N1033" s="10"/>
    </row>
    <row r="1034" spans="1:14">
      <c r="A1034" s="12" t="s">
        <v>132</v>
      </c>
      <c r="B1034" s="7" t="s">
        <v>75</v>
      </c>
      <c r="C1034" s="13" t="s">
        <v>62</v>
      </c>
      <c r="D1034" s="7">
        <v>2016</v>
      </c>
      <c r="E1034" s="13">
        <v>2016</v>
      </c>
      <c r="F1034" s="13" t="s">
        <v>101</v>
      </c>
      <c r="G1034" s="10">
        <v>0.96840000000000004</v>
      </c>
      <c r="H1034" s="10">
        <v>0.17370000000000002</v>
      </c>
      <c r="I1034" s="10">
        <v>0.26329999999999998</v>
      </c>
      <c r="J1034" s="10">
        <v>0.1898</v>
      </c>
      <c r="K1034" s="10">
        <v>0.2266</v>
      </c>
      <c r="L1034" s="10"/>
      <c r="M1034" s="10"/>
      <c r="N1034" s="10"/>
    </row>
    <row r="1035" spans="1:14">
      <c r="A1035" s="12" t="s">
        <v>133</v>
      </c>
      <c r="B1035" s="7" t="s">
        <v>75</v>
      </c>
      <c r="C1035" s="13" t="s">
        <v>62</v>
      </c>
      <c r="D1035" s="7">
        <v>2016</v>
      </c>
      <c r="E1035" s="13">
        <v>2016</v>
      </c>
      <c r="F1035" s="13" t="s">
        <v>101</v>
      </c>
      <c r="G1035" s="10">
        <v>0.93240000000000001</v>
      </c>
      <c r="H1035" s="10">
        <v>0.1507</v>
      </c>
      <c r="I1035" s="10">
        <v>0.24170000000000003</v>
      </c>
      <c r="J1035" s="10">
        <v>0.24239999999999998</v>
      </c>
      <c r="K1035" s="10">
        <v>0.2802</v>
      </c>
      <c r="L1035" s="10"/>
      <c r="M1035" s="10"/>
      <c r="N1035" s="10"/>
    </row>
    <row r="1036" spans="1:14">
      <c r="A1036" s="12" t="s">
        <v>134</v>
      </c>
      <c r="B1036" s="7" t="s">
        <v>75</v>
      </c>
      <c r="C1036" s="13" t="s">
        <v>62</v>
      </c>
      <c r="D1036" s="7">
        <v>2016</v>
      </c>
      <c r="E1036" s="13">
        <v>2016</v>
      </c>
      <c r="F1036" s="13" t="s">
        <v>101</v>
      </c>
      <c r="G1036" s="10">
        <v>0.96509999999999996</v>
      </c>
      <c r="H1036" s="10">
        <v>0.14000000000000001</v>
      </c>
      <c r="I1036" s="10">
        <v>0.22500000000000001</v>
      </c>
      <c r="J1036" s="10">
        <v>0.27</v>
      </c>
      <c r="K1036" s="10">
        <v>0.28499999999999998</v>
      </c>
      <c r="L1036" s="10"/>
      <c r="M1036" s="10"/>
      <c r="N1036" s="10"/>
    </row>
    <row r="1037" spans="1:14">
      <c r="A1037" s="12" t="s">
        <v>135</v>
      </c>
      <c r="B1037" s="7" t="s">
        <v>75</v>
      </c>
      <c r="C1037" s="13" t="s">
        <v>62</v>
      </c>
      <c r="D1037" s="7">
        <v>2016</v>
      </c>
      <c r="E1037" s="13">
        <v>2016</v>
      </c>
      <c r="F1037" s="13" t="s">
        <v>101</v>
      </c>
      <c r="G1037" s="10">
        <v>0.97409999999999997</v>
      </c>
      <c r="H1037" s="10">
        <v>0.1757</v>
      </c>
      <c r="I1037" s="10">
        <v>0.28939999999999999</v>
      </c>
      <c r="J1037" s="10">
        <v>0.2802</v>
      </c>
      <c r="K1037" s="10">
        <v>0.33179999999999998</v>
      </c>
      <c r="L1037" s="10"/>
      <c r="M1037" s="10"/>
      <c r="N1037" s="10"/>
    </row>
    <row r="1038" spans="1:14">
      <c r="A1038" s="12" t="s">
        <v>136</v>
      </c>
      <c r="B1038" s="7" t="s">
        <v>75</v>
      </c>
      <c r="C1038" s="13" t="s">
        <v>62</v>
      </c>
      <c r="D1038" s="7">
        <v>2016</v>
      </c>
      <c r="E1038" s="13">
        <v>2016</v>
      </c>
      <c r="F1038" s="13" t="s">
        <v>101</v>
      </c>
      <c r="G1038" s="10">
        <v>0.95820000000000005</v>
      </c>
      <c r="H1038" s="10">
        <v>0.18789999999999998</v>
      </c>
      <c r="I1038" s="10">
        <v>0.28059999999999996</v>
      </c>
      <c r="J1038" s="10">
        <v>0.31159999999999999</v>
      </c>
      <c r="K1038" s="10">
        <v>0.34369999999999995</v>
      </c>
      <c r="L1038" s="10"/>
      <c r="M1038" s="10"/>
      <c r="N1038" s="10"/>
    </row>
    <row r="1039" spans="1:14">
      <c r="A1039" s="12" t="s">
        <v>137</v>
      </c>
      <c r="B1039" s="7" t="s">
        <v>75</v>
      </c>
      <c r="C1039" s="13" t="s">
        <v>62</v>
      </c>
      <c r="D1039" s="7">
        <v>2016</v>
      </c>
      <c r="E1039" s="13">
        <v>2016</v>
      </c>
      <c r="F1039" s="13" t="s">
        <v>101</v>
      </c>
      <c r="G1039" s="10">
        <v>0.86670000000000003</v>
      </c>
      <c r="H1039" s="10">
        <v>0.20980000000000001</v>
      </c>
      <c r="I1039" s="10">
        <v>0.2727</v>
      </c>
      <c r="J1039" s="10">
        <v>0.23780000000000001</v>
      </c>
      <c r="K1039" s="10">
        <v>0.25869999999999999</v>
      </c>
      <c r="L1039" s="10"/>
      <c r="M1039" s="10"/>
      <c r="N1039" s="10"/>
    </row>
    <row r="1040" spans="1:14">
      <c r="A1040" s="12" t="s">
        <v>138</v>
      </c>
      <c r="B1040" s="7" t="s">
        <v>75</v>
      </c>
      <c r="C1040" s="13" t="s">
        <v>62</v>
      </c>
      <c r="D1040" s="7">
        <v>2016</v>
      </c>
      <c r="E1040" s="13">
        <v>2016</v>
      </c>
      <c r="F1040" s="13" t="s">
        <v>101</v>
      </c>
      <c r="G1040" s="10">
        <v>0.98680000000000001</v>
      </c>
      <c r="H1040" s="10">
        <v>6.59E-2</v>
      </c>
      <c r="I1040" s="10">
        <v>0.13769999999999999</v>
      </c>
      <c r="J1040" s="10">
        <v>0.1497</v>
      </c>
      <c r="K1040" s="10">
        <v>0.16170000000000001</v>
      </c>
      <c r="L1040" s="10"/>
      <c r="M1040" s="10"/>
      <c r="N1040" s="10"/>
    </row>
    <row r="1041" spans="1:14">
      <c r="A1041" s="12" t="s">
        <v>139</v>
      </c>
      <c r="B1041" s="7" t="s">
        <v>75</v>
      </c>
      <c r="C1041" s="13" t="s">
        <v>62</v>
      </c>
      <c r="D1041" s="7">
        <v>2016</v>
      </c>
      <c r="E1041" s="13">
        <v>2016</v>
      </c>
      <c r="F1041" s="13" t="s">
        <v>101</v>
      </c>
      <c r="G1041" s="10">
        <v>0.97099999999999997</v>
      </c>
      <c r="H1041" s="10">
        <v>0.18489999999999998</v>
      </c>
      <c r="I1041" s="10">
        <v>0.29320000000000002</v>
      </c>
      <c r="J1041" s="10">
        <v>0.22089999999999999</v>
      </c>
      <c r="K1041" s="10">
        <v>0.26100000000000001</v>
      </c>
      <c r="L1041" s="10"/>
      <c r="M1041" s="10"/>
      <c r="N1041" s="10"/>
    </row>
    <row r="1042" spans="1:14">
      <c r="A1042" s="12" t="s">
        <v>140</v>
      </c>
      <c r="B1042" s="7" t="s">
        <v>75</v>
      </c>
      <c r="C1042" s="13" t="s">
        <v>62</v>
      </c>
      <c r="D1042" s="7">
        <v>2016</v>
      </c>
      <c r="E1042" s="13">
        <v>2016</v>
      </c>
      <c r="F1042" s="13" t="s">
        <v>101</v>
      </c>
      <c r="G1042" s="10">
        <v>0.9607</v>
      </c>
      <c r="H1042" s="10">
        <v>0.1198</v>
      </c>
      <c r="I1042" s="10">
        <v>0.20449999999999999</v>
      </c>
      <c r="J1042" s="10">
        <v>0.22030000000000002</v>
      </c>
      <c r="K1042" s="10">
        <v>0.25650000000000001</v>
      </c>
      <c r="L1042" s="10"/>
      <c r="M1042" s="10"/>
      <c r="N1042" s="10"/>
    </row>
    <row r="1043" spans="1:14">
      <c r="A1043" s="12" t="s">
        <v>141</v>
      </c>
      <c r="B1043" s="7" t="s">
        <v>75</v>
      </c>
      <c r="C1043" s="13" t="s">
        <v>62</v>
      </c>
      <c r="D1043" s="7">
        <v>2016</v>
      </c>
      <c r="E1043" s="13">
        <v>2016</v>
      </c>
      <c r="F1043" s="13" t="s">
        <v>101</v>
      </c>
      <c r="G1043" s="10">
        <v>0.871</v>
      </c>
      <c r="H1043" s="10">
        <v>8.1699999999999995E-2</v>
      </c>
      <c r="I1043" s="10">
        <v>0.1464</v>
      </c>
      <c r="J1043" s="10">
        <v>0.23949999999999999</v>
      </c>
      <c r="K1043" s="10">
        <v>0.28520000000000001</v>
      </c>
      <c r="L1043" s="10"/>
      <c r="M1043" s="10"/>
      <c r="N1043" s="10"/>
    </row>
    <row r="1044" spans="1:14">
      <c r="A1044" s="12" t="s">
        <v>142</v>
      </c>
      <c r="B1044" s="7" t="s">
        <v>74</v>
      </c>
      <c r="C1044" s="13" t="s">
        <v>62</v>
      </c>
      <c r="D1044" s="7">
        <v>2016</v>
      </c>
      <c r="E1044" s="13">
        <v>2016</v>
      </c>
      <c r="F1044" s="13" t="s">
        <v>101</v>
      </c>
      <c r="G1044" s="10">
        <v>0.995</v>
      </c>
      <c r="H1044" s="10">
        <v>0.107</v>
      </c>
      <c r="I1044" s="10">
        <v>0.20010000000000003</v>
      </c>
      <c r="J1044" s="10">
        <v>8.09E-2</v>
      </c>
      <c r="K1044" s="10">
        <v>0.128</v>
      </c>
      <c r="L1044" s="10"/>
      <c r="M1044" s="10"/>
      <c r="N1044" s="10"/>
    </row>
    <row r="1045" spans="1:14">
      <c r="A1045" s="12" t="s">
        <v>143</v>
      </c>
      <c r="B1045" s="7" t="s">
        <v>74</v>
      </c>
      <c r="C1045" s="13" t="s">
        <v>62</v>
      </c>
      <c r="D1045" s="7">
        <v>2016</v>
      </c>
      <c r="E1045" s="13">
        <v>2016</v>
      </c>
      <c r="F1045" s="13" t="s">
        <v>101</v>
      </c>
      <c r="G1045" s="10">
        <v>0.9153</v>
      </c>
      <c r="H1045" s="10">
        <v>8.4700000000000011E-2</v>
      </c>
      <c r="I1045" s="10">
        <v>0.16760000000000003</v>
      </c>
      <c r="J1045" s="10">
        <v>4.7400000000000005E-2</v>
      </c>
      <c r="K1045" s="10">
        <v>7.8200000000000006E-2</v>
      </c>
      <c r="L1045" s="10"/>
      <c r="M1045" s="10"/>
      <c r="N1045" s="10"/>
    </row>
    <row r="1046" spans="1:14">
      <c r="A1046" s="12" t="s">
        <v>144</v>
      </c>
      <c r="B1046" s="7" t="s">
        <v>75</v>
      </c>
      <c r="C1046" s="13" t="s">
        <v>62</v>
      </c>
      <c r="D1046" s="7">
        <v>2016</v>
      </c>
      <c r="E1046" s="13">
        <v>2016</v>
      </c>
      <c r="F1046" s="13" t="s">
        <v>101</v>
      </c>
      <c r="G1046" s="10">
        <v>0.8851</v>
      </c>
      <c r="H1046" s="10">
        <v>8.9499999999999996E-2</v>
      </c>
      <c r="I1046" s="10">
        <v>0.16339999999999999</v>
      </c>
      <c r="J1046" s="10">
        <v>0.17899999999999999</v>
      </c>
      <c r="K1046" s="10">
        <v>0.23350000000000001</v>
      </c>
      <c r="L1046" s="10"/>
      <c r="M1046" s="10"/>
      <c r="N1046" s="10"/>
    </row>
    <row r="1047" spans="1:14">
      <c r="A1047" s="12" t="s">
        <v>145</v>
      </c>
      <c r="B1047" s="7" t="s">
        <v>75</v>
      </c>
      <c r="C1047" s="13" t="s">
        <v>62</v>
      </c>
      <c r="D1047" s="7">
        <v>2016</v>
      </c>
      <c r="E1047" s="13">
        <v>2016</v>
      </c>
      <c r="F1047" s="13" t="s">
        <v>101</v>
      </c>
      <c r="G1047" s="10">
        <v>0.9456</v>
      </c>
      <c r="H1047" s="10">
        <v>0.17430000000000001</v>
      </c>
      <c r="I1047" s="10">
        <v>0.26579999999999998</v>
      </c>
      <c r="J1047" s="10">
        <v>0.2225</v>
      </c>
      <c r="K1047" s="10">
        <v>0.26329999999999998</v>
      </c>
      <c r="L1047" s="10"/>
      <c r="M1047" s="10"/>
      <c r="N1047" s="10"/>
    </row>
    <row r="1048" spans="1:14">
      <c r="A1048" s="12" t="s">
        <v>146</v>
      </c>
      <c r="B1048" s="7" t="s">
        <v>74</v>
      </c>
      <c r="C1048" s="13" t="s">
        <v>62</v>
      </c>
      <c r="D1048" s="7">
        <v>2016</v>
      </c>
      <c r="E1048" s="13">
        <v>2016</v>
      </c>
      <c r="F1048" s="13" t="s">
        <v>101</v>
      </c>
      <c r="G1048" s="10">
        <v>0.99209999999999998</v>
      </c>
      <c r="H1048" s="10">
        <v>0.14180000000000001</v>
      </c>
      <c r="I1048" s="10">
        <v>0.23929999999999998</v>
      </c>
      <c r="J1048" s="10">
        <v>9.7200000000000009E-2</v>
      </c>
      <c r="K1048" s="10">
        <v>0.15029999999999999</v>
      </c>
      <c r="L1048" s="10"/>
      <c r="M1048" s="10"/>
      <c r="N1048" s="10"/>
    </row>
    <row r="1049" spans="1:14">
      <c r="A1049" s="12" t="s">
        <v>147</v>
      </c>
      <c r="B1049" s="7" t="s">
        <v>75</v>
      </c>
      <c r="C1049" s="13" t="s">
        <v>62</v>
      </c>
      <c r="D1049" s="7">
        <v>2016</v>
      </c>
      <c r="E1049" s="13">
        <v>2016</v>
      </c>
      <c r="F1049" s="13" t="s">
        <v>101</v>
      </c>
      <c r="G1049" s="10">
        <v>0.93259999999999998</v>
      </c>
      <c r="H1049" s="10">
        <v>0.1673</v>
      </c>
      <c r="I1049" s="10">
        <v>0.26769999999999999</v>
      </c>
      <c r="J1049" s="10">
        <v>0.37729999999999997</v>
      </c>
      <c r="K1049" s="10">
        <v>0.41820000000000002</v>
      </c>
      <c r="L1049" s="10"/>
      <c r="M1049" s="10"/>
      <c r="N1049" s="10"/>
    </row>
    <row r="1050" spans="1:14">
      <c r="A1050" s="12" t="s">
        <v>148</v>
      </c>
      <c r="B1050" s="7" t="s">
        <v>75</v>
      </c>
      <c r="C1050" s="13" t="s">
        <v>62</v>
      </c>
      <c r="D1050" s="7">
        <v>2016</v>
      </c>
      <c r="E1050" s="13">
        <v>2016</v>
      </c>
      <c r="F1050" s="13" t="s">
        <v>101</v>
      </c>
      <c r="G1050" s="10">
        <v>0.96109999999999995</v>
      </c>
      <c r="H1050" s="10">
        <v>0.2286</v>
      </c>
      <c r="I1050" s="10">
        <v>0.32179999999999997</v>
      </c>
      <c r="J1050" s="10">
        <v>0.25719999999999998</v>
      </c>
      <c r="K1050" s="10">
        <v>0.29580000000000001</v>
      </c>
      <c r="L1050" s="10"/>
      <c r="M1050" s="10"/>
      <c r="N1050" s="10"/>
    </row>
    <row r="1051" spans="1:14">
      <c r="A1051" s="12" t="s">
        <v>149</v>
      </c>
      <c r="B1051" s="7" t="s">
        <v>74</v>
      </c>
      <c r="C1051" s="13" t="s">
        <v>62</v>
      </c>
      <c r="D1051" s="7">
        <v>2016</v>
      </c>
      <c r="E1051" s="13">
        <v>2016</v>
      </c>
      <c r="F1051" s="13" t="s">
        <v>101</v>
      </c>
      <c r="G1051" s="10">
        <v>0.98040000000000005</v>
      </c>
      <c r="H1051" s="10">
        <v>0.12359999999999999</v>
      </c>
      <c r="I1051" s="10">
        <v>0.22</v>
      </c>
      <c r="J1051" s="10">
        <v>6.9099999999999995E-2</v>
      </c>
      <c r="K1051" s="10">
        <v>0.1168</v>
      </c>
      <c r="L1051" s="10"/>
      <c r="M1051" s="10"/>
      <c r="N1051" s="10"/>
    </row>
    <row r="1052" spans="1:14">
      <c r="A1052" s="12" t="s">
        <v>150</v>
      </c>
      <c r="B1052" s="7" t="s">
        <v>74</v>
      </c>
      <c r="C1052" s="13" t="s">
        <v>62</v>
      </c>
      <c r="D1052" s="7">
        <v>2016</v>
      </c>
      <c r="E1052" s="13">
        <v>2016</v>
      </c>
      <c r="F1052" s="13" t="s">
        <v>101</v>
      </c>
      <c r="G1052" s="10">
        <v>0.89959999999999996</v>
      </c>
      <c r="H1052" s="10">
        <v>0.11</v>
      </c>
      <c r="I1052" s="10">
        <v>0.19469999999999998</v>
      </c>
      <c r="J1052" s="10">
        <v>8.9499999999999996E-2</v>
      </c>
      <c r="K1052" s="10">
        <v>0.13339999999999999</v>
      </c>
      <c r="L1052" s="10"/>
      <c r="M1052" s="10"/>
      <c r="N1052" s="10"/>
    </row>
    <row r="1053" spans="1:14">
      <c r="A1053" s="12" t="s">
        <v>151</v>
      </c>
      <c r="B1053" s="7" t="s">
        <v>75</v>
      </c>
      <c r="C1053" s="13" t="s">
        <v>62</v>
      </c>
      <c r="D1053" s="7">
        <v>2016</v>
      </c>
      <c r="E1053" s="13">
        <v>2016</v>
      </c>
      <c r="F1053" s="13" t="s">
        <v>101</v>
      </c>
      <c r="G1053" s="10">
        <v>0.90659999999999996</v>
      </c>
      <c r="H1053" s="10">
        <v>0.17530000000000001</v>
      </c>
      <c r="I1053" s="10">
        <v>0.26469999999999999</v>
      </c>
      <c r="J1053" s="10">
        <v>0.26819999999999999</v>
      </c>
      <c r="K1053" s="10">
        <v>0.30469999999999997</v>
      </c>
      <c r="L1053" s="10"/>
      <c r="M1053" s="10"/>
      <c r="N1053" s="10"/>
    </row>
    <row r="1054" spans="1:14">
      <c r="A1054" s="12" t="s">
        <v>152</v>
      </c>
      <c r="B1054" s="7" t="s">
        <v>74</v>
      </c>
      <c r="C1054" s="13" t="s">
        <v>62</v>
      </c>
      <c r="D1054" s="7">
        <v>2016</v>
      </c>
      <c r="E1054" s="13">
        <v>2016</v>
      </c>
      <c r="F1054" s="13" t="s">
        <v>101</v>
      </c>
      <c r="G1054" s="10">
        <v>0.97760000000000002</v>
      </c>
      <c r="H1054" s="10">
        <v>8.0199999999999994E-2</v>
      </c>
      <c r="I1054" s="10">
        <v>0.15539999999999998</v>
      </c>
      <c r="J1054" s="10">
        <v>6.0400000000000002E-2</v>
      </c>
      <c r="K1054" s="10">
        <v>0.105</v>
      </c>
      <c r="L1054" s="10"/>
      <c r="M1054" s="10"/>
      <c r="N1054" s="10"/>
    </row>
    <row r="1055" spans="1:14">
      <c r="A1055" s="12" t="s">
        <v>153</v>
      </c>
      <c r="B1055" s="7" t="s">
        <v>74</v>
      </c>
      <c r="C1055" s="13" t="s">
        <v>62</v>
      </c>
      <c r="D1055" s="7">
        <v>2016</v>
      </c>
      <c r="E1055" s="13">
        <v>2016</v>
      </c>
      <c r="F1055" s="13" t="s">
        <v>101</v>
      </c>
      <c r="G1055" s="10">
        <v>0.88549999999999995</v>
      </c>
      <c r="H1055" s="10">
        <v>0.1057</v>
      </c>
      <c r="I1055" s="10">
        <v>0.21460000000000001</v>
      </c>
      <c r="J1055" s="10">
        <v>6.8600000000000008E-2</v>
      </c>
      <c r="K1055" s="10">
        <v>0.11509999999999999</v>
      </c>
      <c r="L1055" s="10"/>
      <c r="M1055" s="10"/>
      <c r="N1055" s="10"/>
    </row>
    <row r="1056" spans="1:14">
      <c r="A1056" s="12" t="s">
        <v>154</v>
      </c>
      <c r="B1056" s="7" t="s">
        <v>74</v>
      </c>
      <c r="C1056" s="13" t="s">
        <v>62</v>
      </c>
      <c r="D1056" s="7">
        <v>2016</v>
      </c>
      <c r="E1056" s="13">
        <v>2016</v>
      </c>
      <c r="F1056" s="13" t="s">
        <v>101</v>
      </c>
      <c r="G1056" s="10">
        <v>0.93149999999999999</v>
      </c>
      <c r="H1056" s="10">
        <v>9.2899999999999996E-2</v>
      </c>
      <c r="I1056" s="10">
        <v>0.17879999999999999</v>
      </c>
      <c r="J1056" s="10">
        <v>6.7599999999999993E-2</v>
      </c>
      <c r="K1056" s="10">
        <v>0.11310000000000001</v>
      </c>
      <c r="L1056" s="10"/>
      <c r="M1056" s="10"/>
      <c r="N1056" s="10"/>
    </row>
    <row r="1057" spans="1:14">
      <c r="A1057" s="12" t="s">
        <v>155</v>
      </c>
      <c r="B1057" s="7" t="s">
        <v>74</v>
      </c>
      <c r="C1057" s="13" t="s">
        <v>62</v>
      </c>
      <c r="D1057" s="7">
        <v>2016</v>
      </c>
      <c r="E1057" s="13">
        <v>2016</v>
      </c>
      <c r="F1057" s="13" t="s">
        <v>101</v>
      </c>
      <c r="G1057" s="10">
        <v>0.98829999999999996</v>
      </c>
      <c r="H1057" s="10">
        <v>1.8000000000000002E-2</v>
      </c>
      <c r="I1057" s="10">
        <v>0.1108</v>
      </c>
      <c r="J1057" s="10">
        <v>9.1999999999999998E-3</v>
      </c>
      <c r="K1057" s="10">
        <v>4.8499999999999995E-2</v>
      </c>
      <c r="L1057" s="10"/>
      <c r="M1057" s="10"/>
      <c r="N1057" s="10"/>
    </row>
    <row r="1058" spans="1:14">
      <c r="A1058" s="12" t="s">
        <v>156</v>
      </c>
      <c r="B1058" s="7" t="s">
        <v>74</v>
      </c>
      <c r="C1058" s="13" t="s">
        <v>62</v>
      </c>
      <c r="D1058" s="7">
        <v>2016</v>
      </c>
      <c r="E1058" s="13">
        <v>2016</v>
      </c>
      <c r="F1058" s="13" t="s">
        <v>101</v>
      </c>
      <c r="G1058" s="10">
        <v>0.9718</v>
      </c>
      <c r="H1058" s="10">
        <v>1.46E-2</v>
      </c>
      <c r="I1058" s="10">
        <v>9.6000000000000002E-2</v>
      </c>
      <c r="J1058" s="10">
        <v>6.4000000000000003E-3</v>
      </c>
      <c r="K1058" s="10">
        <v>4.1399999999999999E-2</v>
      </c>
      <c r="L1058" s="10"/>
      <c r="M1058" s="10"/>
      <c r="N1058" s="10"/>
    </row>
    <row r="1059" spans="1:14">
      <c r="A1059" s="12" t="s">
        <v>157</v>
      </c>
      <c r="B1059" s="7" t="s">
        <v>75</v>
      </c>
      <c r="C1059" s="13" t="s">
        <v>62</v>
      </c>
      <c r="D1059" s="7">
        <v>2016</v>
      </c>
      <c r="E1059" s="13">
        <v>2016</v>
      </c>
      <c r="F1059" s="13" t="s">
        <v>101</v>
      </c>
      <c r="G1059" s="10">
        <v>0.98029999999999995</v>
      </c>
      <c r="H1059" s="10">
        <v>0.16800000000000001</v>
      </c>
      <c r="I1059" s="10">
        <v>0.25969999999999999</v>
      </c>
      <c r="J1059" s="10">
        <v>0.28570000000000001</v>
      </c>
      <c r="K1059" s="10">
        <v>0.32719999999999999</v>
      </c>
      <c r="L1059" s="10"/>
      <c r="M1059" s="10"/>
      <c r="N1059" s="10"/>
    </row>
    <row r="1060" spans="1:14">
      <c r="A1060" s="12" t="s">
        <v>158</v>
      </c>
      <c r="B1060" s="7" t="s">
        <v>75</v>
      </c>
      <c r="C1060" s="13" t="s">
        <v>62</v>
      </c>
      <c r="D1060" s="7">
        <v>2016</v>
      </c>
      <c r="E1060" s="13">
        <v>2016</v>
      </c>
      <c r="F1060" s="13" t="s">
        <v>101</v>
      </c>
      <c r="G1060" s="10">
        <v>1</v>
      </c>
      <c r="H1060" s="10">
        <v>3.7000000000000005E-2</v>
      </c>
      <c r="I1060" s="10">
        <v>0.22219999999999998</v>
      </c>
      <c r="J1060" s="10">
        <v>0.14810000000000001</v>
      </c>
      <c r="K1060" s="10">
        <v>0.1852</v>
      </c>
      <c r="L1060" s="10"/>
      <c r="M1060" s="10"/>
      <c r="N1060" s="10"/>
    </row>
    <row r="1061" spans="1:14">
      <c r="A1061" s="12" t="s">
        <v>159</v>
      </c>
      <c r="B1061" s="7" t="s">
        <v>75</v>
      </c>
      <c r="C1061" s="13" t="s">
        <v>62</v>
      </c>
      <c r="D1061" s="7">
        <v>2016</v>
      </c>
      <c r="E1061" s="13">
        <v>2016</v>
      </c>
      <c r="F1061" s="13" t="s">
        <v>101</v>
      </c>
      <c r="G1061" s="10">
        <v>0.88090000000000002</v>
      </c>
      <c r="H1061" s="10">
        <v>0.11199999999999999</v>
      </c>
      <c r="I1061" s="10">
        <v>0.20449999999999999</v>
      </c>
      <c r="J1061" s="10">
        <v>0.34310000000000002</v>
      </c>
      <c r="K1061" s="10">
        <v>0.38380000000000003</v>
      </c>
      <c r="L1061" s="10"/>
      <c r="M1061" s="10"/>
      <c r="N1061" s="10"/>
    </row>
    <row r="1062" spans="1:14">
      <c r="A1062" s="12" t="s">
        <v>160</v>
      </c>
      <c r="B1062" s="7" t="s">
        <v>74</v>
      </c>
      <c r="C1062" s="13" t="s">
        <v>62</v>
      </c>
      <c r="D1062" s="7">
        <v>2016</v>
      </c>
      <c r="E1062" s="13">
        <v>2016</v>
      </c>
      <c r="F1062" s="13" t="s">
        <v>101</v>
      </c>
      <c r="G1062" s="10" t="s">
        <v>66</v>
      </c>
      <c r="H1062" s="10">
        <v>1.5600000000000001E-2</v>
      </c>
      <c r="I1062" s="10">
        <v>0.11630000000000001</v>
      </c>
      <c r="J1062" s="10">
        <v>6.6E-3</v>
      </c>
      <c r="K1062" s="10">
        <v>5.8799999999999998E-2</v>
      </c>
      <c r="L1062" s="10"/>
      <c r="M1062" s="10"/>
      <c r="N1062" s="10"/>
    </row>
    <row r="1063" spans="1:14">
      <c r="A1063" s="12" t="s">
        <v>161</v>
      </c>
      <c r="B1063" s="7" t="s">
        <v>74</v>
      </c>
      <c r="C1063" s="13" t="s">
        <v>62</v>
      </c>
      <c r="D1063" s="7">
        <v>2016</v>
      </c>
      <c r="E1063" s="13">
        <v>2016</v>
      </c>
      <c r="F1063" s="13" t="s">
        <v>101</v>
      </c>
      <c r="G1063" s="10">
        <v>0.5867</v>
      </c>
      <c r="H1063" s="10">
        <v>0.11509999999999999</v>
      </c>
      <c r="I1063" s="10">
        <v>0.21109999999999998</v>
      </c>
      <c r="J1063" s="10">
        <v>7.8299999999999995E-2</v>
      </c>
      <c r="K1063" s="10">
        <v>0.13019999999999998</v>
      </c>
      <c r="L1063" s="10"/>
      <c r="M1063" s="10"/>
      <c r="N1063" s="10"/>
    </row>
    <row r="1064" spans="1:14">
      <c r="A1064" s="12" t="s">
        <v>162</v>
      </c>
      <c r="B1064" s="7" t="s">
        <v>75</v>
      </c>
      <c r="C1064" s="13" t="s">
        <v>62</v>
      </c>
      <c r="D1064" s="7">
        <v>2016</v>
      </c>
      <c r="E1064" s="13">
        <v>2016</v>
      </c>
      <c r="F1064" s="13" t="s">
        <v>101</v>
      </c>
      <c r="G1064" s="10">
        <v>0.92520000000000002</v>
      </c>
      <c r="H1064" s="10">
        <v>0.18429999999999999</v>
      </c>
      <c r="I1064" s="10">
        <v>0.2843</v>
      </c>
      <c r="J1064" s="10">
        <v>0.2646</v>
      </c>
      <c r="K1064" s="10">
        <v>0.31509999999999999</v>
      </c>
      <c r="L1064" s="10"/>
      <c r="M1064" s="10"/>
      <c r="N1064" s="10"/>
    </row>
    <row r="1065" spans="1:14">
      <c r="A1065" s="12" t="s">
        <v>163</v>
      </c>
      <c r="B1065" s="7" t="s">
        <v>75</v>
      </c>
      <c r="C1065" s="13" t="s">
        <v>62</v>
      </c>
      <c r="D1065" s="7">
        <v>2016</v>
      </c>
      <c r="E1065" s="13">
        <v>2016</v>
      </c>
      <c r="F1065" s="13" t="s">
        <v>101</v>
      </c>
      <c r="G1065" s="10">
        <v>0.89959999999999996</v>
      </c>
      <c r="H1065" s="10">
        <v>0.15590000000000001</v>
      </c>
      <c r="I1065" s="10">
        <v>0.218</v>
      </c>
      <c r="J1065" s="10">
        <v>0.28160000000000002</v>
      </c>
      <c r="K1065" s="10">
        <v>0.30809999999999998</v>
      </c>
      <c r="L1065" s="10"/>
      <c r="M1065" s="10"/>
      <c r="N1065" s="10"/>
    </row>
    <row r="1066" spans="1:14">
      <c r="A1066" s="12" t="s">
        <v>164</v>
      </c>
      <c r="B1066" s="7" t="s">
        <v>75</v>
      </c>
      <c r="C1066" s="13" t="s">
        <v>62</v>
      </c>
      <c r="D1066" s="7">
        <v>2016</v>
      </c>
      <c r="E1066" s="13">
        <v>2016</v>
      </c>
      <c r="F1066" s="13" t="s">
        <v>101</v>
      </c>
      <c r="G1066" s="10">
        <v>0.95399999999999996</v>
      </c>
      <c r="H1066" s="10">
        <v>0.16420000000000001</v>
      </c>
      <c r="I1066" s="10">
        <v>0.25239999999999996</v>
      </c>
      <c r="J1066" s="10">
        <v>0.28949999999999998</v>
      </c>
      <c r="K1066" s="10">
        <v>0.32240000000000002</v>
      </c>
      <c r="L1066" s="10"/>
      <c r="M1066" s="10"/>
      <c r="N1066" s="10"/>
    </row>
    <row r="1067" spans="1:14">
      <c r="A1067" s="12" t="s">
        <v>165</v>
      </c>
      <c r="B1067" s="7" t="s">
        <v>75</v>
      </c>
      <c r="C1067" s="13" t="s">
        <v>62</v>
      </c>
      <c r="D1067" s="7">
        <v>2016</v>
      </c>
      <c r="E1067" s="13">
        <v>2016</v>
      </c>
      <c r="F1067" s="13" t="s">
        <v>101</v>
      </c>
      <c r="G1067" s="10">
        <v>0.72170000000000001</v>
      </c>
      <c r="H1067" s="10">
        <v>8.5500000000000007E-2</v>
      </c>
      <c r="I1067" s="10">
        <v>0.188</v>
      </c>
      <c r="J1067" s="10">
        <v>0.23929999999999998</v>
      </c>
      <c r="K1067" s="10">
        <v>0.26069999999999999</v>
      </c>
      <c r="L1067" s="10"/>
      <c r="M1067" s="10"/>
      <c r="N1067" s="10"/>
    </row>
    <row r="1068" spans="1:14">
      <c r="A1068" s="12" t="s">
        <v>166</v>
      </c>
      <c r="B1068" s="7" t="s">
        <v>74</v>
      </c>
      <c r="C1068" s="13" t="s">
        <v>62</v>
      </c>
      <c r="D1068" s="7">
        <v>2016</v>
      </c>
      <c r="E1068" s="13">
        <v>2016</v>
      </c>
      <c r="F1068" s="13" t="s">
        <v>101</v>
      </c>
      <c r="G1068" s="10">
        <v>0.9869</v>
      </c>
      <c r="H1068" s="10">
        <v>0.21379999999999999</v>
      </c>
      <c r="I1068" s="10">
        <v>0.3387</v>
      </c>
      <c r="J1068" s="10">
        <v>0.1772</v>
      </c>
      <c r="K1068" s="10">
        <v>0.25469999999999998</v>
      </c>
      <c r="L1068" s="10"/>
      <c r="M1068" s="10"/>
      <c r="N1068" s="10"/>
    </row>
    <row r="1069" spans="1:14">
      <c r="A1069" s="12" t="s">
        <v>167</v>
      </c>
      <c r="B1069" s="7" t="s">
        <v>75</v>
      </c>
      <c r="C1069" s="13" t="s">
        <v>62</v>
      </c>
      <c r="D1069" s="7">
        <v>2016</v>
      </c>
      <c r="E1069" s="13">
        <v>2016</v>
      </c>
      <c r="F1069" s="13" t="s">
        <v>101</v>
      </c>
      <c r="G1069" s="10">
        <v>0.98499999999999999</v>
      </c>
      <c r="H1069" s="10">
        <v>7.2999999999999995E-2</v>
      </c>
      <c r="I1069" s="10">
        <v>0.17280000000000001</v>
      </c>
      <c r="J1069" s="10">
        <v>0.13900000000000001</v>
      </c>
      <c r="K1069" s="10">
        <v>0.18260000000000001</v>
      </c>
      <c r="L1069" s="10"/>
      <c r="M1069" s="10"/>
      <c r="N1069" s="10"/>
    </row>
    <row r="1070" spans="1:14">
      <c r="A1070" s="12" t="s">
        <v>168</v>
      </c>
      <c r="B1070" s="7" t="s">
        <v>74</v>
      </c>
      <c r="C1070" s="13" t="s">
        <v>62</v>
      </c>
      <c r="D1070" s="7">
        <v>2016</v>
      </c>
      <c r="E1070" s="13">
        <v>2016</v>
      </c>
      <c r="F1070" s="13" t="s">
        <v>101</v>
      </c>
      <c r="G1070" s="10">
        <v>0.96789999999999998</v>
      </c>
      <c r="H1070" s="10">
        <v>0.14480000000000001</v>
      </c>
      <c r="I1070" s="10">
        <v>0.25750000000000001</v>
      </c>
      <c r="J1070" s="10">
        <v>0.1225</v>
      </c>
      <c r="K1070" s="10">
        <v>0.17980000000000002</v>
      </c>
      <c r="L1070" s="10"/>
      <c r="M1070" s="10"/>
      <c r="N1070" s="10"/>
    </row>
    <row r="1071" spans="1:14">
      <c r="A1071" s="12" t="s">
        <v>169</v>
      </c>
      <c r="B1071" s="7" t="s">
        <v>74</v>
      </c>
      <c r="C1071" s="13" t="s">
        <v>62</v>
      </c>
      <c r="D1071" s="7">
        <v>2016</v>
      </c>
      <c r="E1071" s="13">
        <v>2016</v>
      </c>
      <c r="F1071" s="13" t="s">
        <v>101</v>
      </c>
      <c r="G1071" s="10">
        <v>0.93300000000000005</v>
      </c>
      <c r="H1071" s="10">
        <v>0.1157</v>
      </c>
      <c r="I1071" s="10">
        <v>0.214</v>
      </c>
      <c r="J1071" s="10">
        <v>8.5699999999999998E-2</v>
      </c>
      <c r="K1071" s="10">
        <v>0.13519999999999999</v>
      </c>
      <c r="L1071" s="10"/>
      <c r="M1071" s="10"/>
      <c r="N1071" s="10"/>
    </row>
    <row r="1072" spans="1:14">
      <c r="A1072" s="12" t="s">
        <v>170</v>
      </c>
      <c r="B1072" s="7" t="s">
        <v>75</v>
      </c>
      <c r="C1072" s="13" t="s">
        <v>62</v>
      </c>
      <c r="D1072" s="7">
        <v>2016</v>
      </c>
      <c r="E1072" s="13">
        <v>2016</v>
      </c>
      <c r="F1072" s="13" t="s">
        <v>101</v>
      </c>
      <c r="G1072" s="10">
        <v>0.98019999999999996</v>
      </c>
      <c r="H1072" s="10">
        <v>0.21920000000000001</v>
      </c>
      <c r="I1072" s="10">
        <v>0.2928</v>
      </c>
      <c r="J1072" s="10">
        <v>0.3725</v>
      </c>
      <c r="K1072" s="10">
        <v>0.40340000000000004</v>
      </c>
      <c r="L1072" s="10"/>
      <c r="M1072" s="10"/>
      <c r="N1072" s="10"/>
    </row>
    <row r="1073" spans="1:14">
      <c r="A1073" s="48" t="s">
        <v>171</v>
      </c>
      <c r="B1073" s="7" t="s">
        <v>66</v>
      </c>
      <c r="C1073" s="13" t="s">
        <v>64</v>
      </c>
      <c r="D1073" s="7">
        <v>2016</v>
      </c>
      <c r="E1073" s="13">
        <v>2016</v>
      </c>
      <c r="F1073" s="13" t="s">
        <v>102</v>
      </c>
      <c r="G1073" s="13"/>
      <c r="H1073" s="10">
        <v>0.1416</v>
      </c>
      <c r="I1073" s="10">
        <v>0.23129999999999998</v>
      </c>
      <c r="J1073" s="10">
        <v>0.11650000000000001</v>
      </c>
      <c r="K1073" s="10">
        <v>0.15429999999999999</v>
      </c>
      <c r="L1073" s="10"/>
      <c r="M1073" s="10"/>
      <c r="N1073" s="10"/>
    </row>
    <row r="1074" spans="1:14">
      <c r="A1074" s="48" t="s">
        <v>172</v>
      </c>
      <c r="B1074" s="7" t="s">
        <v>74</v>
      </c>
      <c r="C1074" s="13" t="s">
        <v>64</v>
      </c>
      <c r="D1074" s="7">
        <v>2016</v>
      </c>
      <c r="E1074" s="13">
        <v>2016</v>
      </c>
      <c r="F1074" s="13" t="s">
        <v>102</v>
      </c>
      <c r="G1074" s="13"/>
      <c r="H1074" s="10">
        <v>0.10980000000000001</v>
      </c>
      <c r="I1074" s="10">
        <v>0.20760000000000001</v>
      </c>
      <c r="J1074" s="10">
        <v>7.7300000000000008E-2</v>
      </c>
      <c r="K1074" s="10">
        <v>0.13039999999999999</v>
      </c>
      <c r="L1074" s="10"/>
      <c r="M1074" s="10"/>
      <c r="N1074" s="10"/>
    </row>
    <row r="1075" spans="1:14">
      <c r="A1075" s="48" t="s">
        <v>173</v>
      </c>
      <c r="B1075" s="7" t="s">
        <v>75</v>
      </c>
      <c r="C1075" s="13" t="s">
        <v>64</v>
      </c>
      <c r="D1075" s="7">
        <v>2016</v>
      </c>
      <c r="E1075" s="13">
        <v>2016</v>
      </c>
      <c r="F1075" s="13" t="s">
        <v>102</v>
      </c>
      <c r="G1075" s="13"/>
      <c r="H1075" s="10">
        <v>7.1399999999999991E-2</v>
      </c>
      <c r="I1075" s="10">
        <v>0.28570000000000001</v>
      </c>
      <c r="J1075" s="10">
        <v>0</v>
      </c>
      <c r="K1075" s="10">
        <v>7.1399999999999991E-2</v>
      </c>
      <c r="L1075" s="10"/>
      <c r="M1075" s="10"/>
      <c r="N1075" s="10"/>
    </row>
    <row r="1076" spans="1:14">
      <c r="A1076" s="48" t="s">
        <v>174</v>
      </c>
      <c r="B1076" s="7" t="s">
        <v>75</v>
      </c>
      <c r="C1076" s="13" t="s">
        <v>64</v>
      </c>
      <c r="D1076" s="7">
        <v>2016</v>
      </c>
      <c r="E1076" s="13">
        <v>2016</v>
      </c>
      <c r="F1076" s="13" t="s">
        <v>102</v>
      </c>
      <c r="G1076" s="13"/>
      <c r="H1076" s="10">
        <v>0.1013</v>
      </c>
      <c r="I1076" s="10">
        <v>0.1696</v>
      </c>
      <c r="J1076" s="10">
        <v>0.2127</v>
      </c>
      <c r="K1076" s="10">
        <v>0.24809999999999999</v>
      </c>
      <c r="L1076" s="10"/>
      <c r="M1076" s="10"/>
      <c r="N1076" s="10"/>
    </row>
    <row r="1077" spans="1:14">
      <c r="A1077" s="48" t="s">
        <v>175</v>
      </c>
      <c r="B1077" s="7" t="s">
        <v>75</v>
      </c>
      <c r="C1077" s="13" t="s">
        <v>64</v>
      </c>
      <c r="D1077" s="7">
        <v>2016</v>
      </c>
      <c r="E1077" s="13">
        <v>2016</v>
      </c>
      <c r="F1077" s="13" t="s">
        <v>102</v>
      </c>
      <c r="G1077" s="13"/>
      <c r="H1077" s="10">
        <v>0.14400000000000002</v>
      </c>
      <c r="I1077" s="10">
        <v>0.23019999999999999</v>
      </c>
      <c r="J1077" s="10">
        <v>0.23309999999999997</v>
      </c>
      <c r="K1077" s="10">
        <v>0.26419999999999999</v>
      </c>
      <c r="L1077" s="10"/>
      <c r="M1077" s="10"/>
      <c r="N1077" s="10"/>
    </row>
    <row r="1078" spans="1:14">
      <c r="A1078" s="48" t="s">
        <v>176</v>
      </c>
      <c r="B1078" s="7" t="s">
        <v>75</v>
      </c>
      <c r="C1078" s="13" t="s">
        <v>64</v>
      </c>
      <c r="D1078" s="7">
        <v>2016</v>
      </c>
      <c r="E1078" s="13">
        <v>2016</v>
      </c>
      <c r="F1078" s="13" t="s">
        <v>102</v>
      </c>
      <c r="G1078" s="13"/>
      <c r="H1078" s="10">
        <v>8.6999999999999994E-2</v>
      </c>
      <c r="I1078" s="10">
        <v>0.182</v>
      </c>
      <c r="J1078" s="10">
        <v>0.30760000000000004</v>
      </c>
      <c r="K1078" s="10">
        <v>0.35590000000000005</v>
      </c>
      <c r="L1078" s="10"/>
      <c r="M1078" s="10"/>
      <c r="N1078" s="10"/>
    </row>
    <row r="1079" spans="1:14">
      <c r="A1079" s="48" t="s">
        <v>177</v>
      </c>
      <c r="B1079" s="7" t="s">
        <v>75</v>
      </c>
      <c r="C1079" s="13" t="s">
        <v>64</v>
      </c>
      <c r="D1079" s="7">
        <v>2016</v>
      </c>
      <c r="E1079" s="13">
        <v>2016</v>
      </c>
      <c r="F1079" s="13" t="s">
        <v>102</v>
      </c>
      <c r="G1079" s="13"/>
      <c r="H1079" s="10">
        <v>0.1295</v>
      </c>
      <c r="I1079" s="10">
        <v>0.19170000000000001</v>
      </c>
      <c r="J1079" s="10">
        <v>0.22800000000000001</v>
      </c>
      <c r="K1079" s="10">
        <v>0.25390000000000001</v>
      </c>
      <c r="L1079" s="10"/>
      <c r="M1079" s="10"/>
      <c r="N1079" s="10"/>
    </row>
    <row r="1080" spans="1:14">
      <c r="A1080" s="48" t="s">
        <v>178</v>
      </c>
      <c r="B1080" s="7" t="s">
        <v>74</v>
      </c>
      <c r="C1080" s="13" t="s">
        <v>64</v>
      </c>
      <c r="D1080" s="7">
        <v>2016</v>
      </c>
      <c r="E1080" s="13">
        <v>2016</v>
      </c>
      <c r="F1080" s="13" t="s">
        <v>102</v>
      </c>
      <c r="G1080" s="13"/>
      <c r="H1080" s="10">
        <v>8.2299999999999998E-2</v>
      </c>
      <c r="I1080" s="10">
        <v>0.1603</v>
      </c>
      <c r="J1080" s="10">
        <v>5.2400000000000002E-2</v>
      </c>
      <c r="K1080" s="10">
        <v>8.9700000000000002E-2</v>
      </c>
      <c r="L1080" s="10"/>
      <c r="M1080" s="10"/>
      <c r="N1080" s="10"/>
    </row>
    <row r="1081" spans="1:14">
      <c r="A1081" s="48" t="s">
        <v>179</v>
      </c>
      <c r="B1081" s="7" t="s">
        <v>75</v>
      </c>
      <c r="C1081" s="13" t="s">
        <v>64</v>
      </c>
      <c r="D1081" s="7">
        <v>2016</v>
      </c>
      <c r="E1081" s="13">
        <v>2016</v>
      </c>
      <c r="F1081" s="13" t="s">
        <v>102</v>
      </c>
      <c r="G1081" s="13"/>
      <c r="H1081" s="10">
        <v>0.20610000000000001</v>
      </c>
      <c r="I1081" s="10">
        <v>0.28110000000000002</v>
      </c>
      <c r="J1081" s="10">
        <v>0.3407</v>
      </c>
      <c r="K1081" s="10">
        <v>0.36630000000000001</v>
      </c>
      <c r="L1081" s="10"/>
      <c r="M1081" s="10"/>
      <c r="N1081" s="10"/>
    </row>
    <row r="1082" spans="1:14">
      <c r="A1082" s="48" t="s">
        <v>180</v>
      </c>
      <c r="B1082" s="7" t="s">
        <v>75</v>
      </c>
      <c r="C1082" s="13" t="s">
        <v>64</v>
      </c>
      <c r="D1082" s="7">
        <v>2016</v>
      </c>
      <c r="E1082" s="13">
        <v>2016</v>
      </c>
      <c r="F1082" s="13" t="s">
        <v>102</v>
      </c>
      <c r="G1082" s="13"/>
      <c r="H1082" s="10">
        <v>0.14550000000000002</v>
      </c>
      <c r="I1082" s="10">
        <v>0.22969999999999999</v>
      </c>
      <c r="J1082" s="10">
        <v>0.2525</v>
      </c>
      <c r="K1082" s="10">
        <v>0.28649999999999998</v>
      </c>
      <c r="L1082" s="10"/>
      <c r="M1082" s="10"/>
      <c r="N1082" s="10"/>
    </row>
    <row r="1083" spans="1:14">
      <c r="A1083" s="12" t="s">
        <v>122</v>
      </c>
      <c r="B1083" s="7" t="s">
        <v>74</v>
      </c>
      <c r="C1083" s="13" t="s">
        <v>64</v>
      </c>
      <c r="D1083" s="7">
        <v>2016</v>
      </c>
      <c r="E1083" s="13">
        <v>2016</v>
      </c>
      <c r="F1083" s="13" t="s">
        <v>102</v>
      </c>
      <c r="G1083" s="13"/>
      <c r="H1083" s="10">
        <v>0.1537</v>
      </c>
      <c r="I1083" s="10">
        <v>0.27629999999999999</v>
      </c>
      <c r="J1083" s="10">
        <v>0.11630000000000001</v>
      </c>
      <c r="K1083" s="10">
        <v>0.17510000000000001</v>
      </c>
      <c r="L1083" s="10"/>
      <c r="M1083" s="10"/>
      <c r="N1083" s="10"/>
    </row>
    <row r="1084" spans="1:14">
      <c r="A1084" s="12" t="s">
        <v>123</v>
      </c>
      <c r="B1084" s="7" t="s">
        <v>75</v>
      </c>
      <c r="C1084" s="13" t="s">
        <v>64</v>
      </c>
      <c r="D1084" s="7">
        <v>2016</v>
      </c>
      <c r="E1084" s="13">
        <v>2016</v>
      </c>
      <c r="F1084" s="13" t="s">
        <v>102</v>
      </c>
      <c r="G1084" s="13"/>
      <c r="H1084" s="10">
        <v>0.1246</v>
      </c>
      <c r="I1084" s="10">
        <v>0.17510000000000001</v>
      </c>
      <c r="J1084" s="10">
        <v>0.18100000000000002</v>
      </c>
      <c r="K1084" s="10">
        <v>0.20469999999999999</v>
      </c>
      <c r="L1084" s="10"/>
      <c r="M1084" s="10"/>
      <c r="N1084" s="10"/>
    </row>
    <row r="1085" spans="1:14">
      <c r="A1085" s="12" t="s">
        <v>124</v>
      </c>
      <c r="B1085" s="7" t="s">
        <v>75</v>
      </c>
      <c r="C1085" s="13" t="s">
        <v>64</v>
      </c>
      <c r="D1085" s="7">
        <v>2016</v>
      </c>
      <c r="E1085" s="13">
        <v>2016</v>
      </c>
      <c r="F1085" s="13" t="s">
        <v>102</v>
      </c>
      <c r="G1085" s="13"/>
      <c r="H1085" s="10">
        <v>0.1104</v>
      </c>
      <c r="I1085" s="10">
        <v>0.19059999999999999</v>
      </c>
      <c r="J1085" s="10">
        <v>0.26899999999999996</v>
      </c>
      <c r="K1085" s="10">
        <v>0.30109999999999998</v>
      </c>
      <c r="L1085" s="10"/>
      <c r="M1085" s="10"/>
      <c r="N1085" s="10"/>
    </row>
    <row r="1086" spans="1:14">
      <c r="A1086" s="12" t="s">
        <v>125</v>
      </c>
      <c r="B1086" s="7" t="s">
        <v>75</v>
      </c>
      <c r="C1086" s="13" t="s">
        <v>64</v>
      </c>
      <c r="D1086" s="7">
        <v>2016</v>
      </c>
      <c r="E1086" s="13">
        <v>2016</v>
      </c>
      <c r="F1086" s="13" t="s">
        <v>102</v>
      </c>
      <c r="G1086" s="13"/>
      <c r="H1086" s="10">
        <v>0.15869999999999998</v>
      </c>
      <c r="I1086" s="10">
        <v>0.24539999999999998</v>
      </c>
      <c r="J1086" s="10">
        <v>0.23319999999999999</v>
      </c>
      <c r="K1086" s="10">
        <v>0.26369999999999999</v>
      </c>
      <c r="L1086" s="10"/>
      <c r="M1086" s="10"/>
      <c r="N1086" s="10"/>
    </row>
    <row r="1087" spans="1:14">
      <c r="A1087" s="12" t="s">
        <v>126</v>
      </c>
      <c r="B1087" s="7" t="s">
        <v>75</v>
      </c>
      <c r="C1087" s="13" t="s">
        <v>64</v>
      </c>
      <c r="D1087" s="7">
        <v>2016</v>
      </c>
      <c r="E1087" s="13">
        <v>2016</v>
      </c>
      <c r="F1087" s="13" t="s">
        <v>102</v>
      </c>
      <c r="G1087" s="13"/>
      <c r="H1087" s="10">
        <v>0.1618</v>
      </c>
      <c r="I1087" s="10">
        <v>0.24480000000000002</v>
      </c>
      <c r="J1087" s="10">
        <v>0.35270000000000001</v>
      </c>
      <c r="K1087" s="10">
        <v>0.36099999999999999</v>
      </c>
      <c r="L1087" s="10"/>
      <c r="M1087" s="10"/>
      <c r="N1087" s="10"/>
    </row>
    <row r="1088" spans="1:14">
      <c r="A1088" s="12" t="s">
        <v>127</v>
      </c>
      <c r="B1088" s="7" t="s">
        <v>75</v>
      </c>
      <c r="C1088" s="13" t="s">
        <v>64</v>
      </c>
      <c r="D1088" s="7">
        <v>2016</v>
      </c>
      <c r="E1088" s="13">
        <v>2016</v>
      </c>
      <c r="F1088" s="13" t="s">
        <v>102</v>
      </c>
      <c r="G1088" s="13"/>
      <c r="H1088" s="10">
        <v>0.20760000000000001</v>
      </c>
      <c r="I1088" s="10">
        <v>0.30430000000000001</v>
      </c>
      <c r="J1088" s="10">
        <v>0.18059999999999998</v>
      </c>
      <c r="K1088" s="10">
        <v>0.2157</v>
      </c>
      <c r="L1088" s="10"/>
      <c r="M1088" s="10"/>
      <c r="N1088" s="10"/>
    </row>
    <row r="1089" spans="1:14">
      <c r="A1089" s="12" t="s">
        <v>128</v>
      </c>
      <c r="B1089" s="7" t="s">
        <v>75</v>
      </c>
      <c r="C1089" s="13" t="s">
        <v>64</v>
      </c>
      <c r="D1089" s="7">
        <v>2016</v>
      </c>
      <c r="E1089" s="13">
        <v>2016</v>
      </c>
      <c r="F1089" s="13" t="s">
        <v>102</v>
      </c>
      <c r="G1089" s="13"/>
      <c r="H1089" s="10">
        <v>0.2132</v>
      </c>
      <c r="I1089" s="10">
        <v>0.31569999999999998</v>
      </c>
      <c r="J1089" s="10">
        <v>0.22489999999999999</v>
      </c>
      <c r="K1089" s="10">
        <v>0.25640000000000002</v>
      </c>
      <c r="L1089" s="10"/>
      <c r="M1089" s="10"/>
      <c r="N1089" s="10"/>
    </row>
    <row r="1090" spans="1:14">
      <c r="A1090" s="12" t="s">
        <v>129</v>
      </c>
      <c r="B1090" s="7" t="s">
        <v>75</v>
      </c>
      <c r="C1090" s="13" t="s">
        <v>64</v>
      </c>
      <c r="D1090" s="7">
        <v>2016</v>
      </c>
      <c r="E1090" s="13">
        <v>2016</v>
      </c>
      <c r="F1090" s="13" t="s">
        <v>102</v>
      </c>
      <c r="G1090" s="13"/>
      <c r="H1090" s="10">
        <v>9.6600000000000005E-2</v>
      </c>
      <c r="I1090" s="10">
        <v>0.18010000000000001</v>
      </c>
      <c r="J1090" s="10">
        <v>0.4219</v>
      </c>
      <c r="K1090" s="10">
        <v>0.4829</v>
      </c>
      <c r="L1090" s="10"/>
      <c r="M1090" s="10"/>
      <c r="N1090" s="10"/>
    </row>
    <row r="1091" spans="1:14">
      <c r="A1091" s="12" t="s">
        <v>130</v>
      </c>
      <c r="B1091" s="7" t="s">
        <v>75</v>
      </c>
      <c r="C1091" s="13" t="s">
        <v>64</v>
      </c>
      <c r="D1091" s="7">
        <v>2016</v>
      </c>
      <c r="E1091" s="13">
        <v>2016</v>
      </c>
      <c r="F1091" s="13" t="s">
        <v>102</v>
      </c>
      <c r="G1091" s="13"/>
      <c r="H1091" s="10">
        <v>6.2199999999999998E-2</v>
      </c>
      <c r="I1091" s="10">
        <v>0.12689999999999999</v>
      </c>
      <c r="J1091" s="10">
        <v>0.27610000000000001</v>
      </c>
      <c r="K1091" s="10">
        <v>0.31340000000000001</v>
      </c>
      <c r="L1091" s="10"/>
      <c r="M1091" s="10"/>
      <c r="N1091" s="10"/>
    </row>
    <row r="1092" spans="1:14">
      <c r="A1092" s="12" t="s">
        <v>131</v>
      </c>
      <c r="B1092" s="7" t="s">
        <v>76</v>
      </c>
      <c r="C1092" s="13" t="s">
        <v>64</v>
      </c>
      <c r="D1092" s="7">
        <v>2016</v>
      </c>
      <c r="E1092" s="13">
        <v>2016</v>
      </c>
      <c r="F1092" s="13" t="s">
        <v>102</v>
      </c>
      <c r="G1092" s="13"/>
      <c r="H1092" s="10">
        <v>0.12590000000000001</v>
      </c>
      <c r="I1092" s="10">
        <v>0.20170000000000002</v>
      </c>
      <c r="J1092" s="10">
        <v>2.0000000000000001E-4</v>
      </c>
      <c r="K1092" s="10">
        <v>3.0499999999999999E-2</v>
      </c>
      <c r="L1092" s="10"/>
      <c r="M1092" s="10"/>
      <c r="N1092" s="10"/>
    </row>
    <row r="1093" spans="1:14">
      <c r="A1093" s="12" t="s">
        <v>132</v>
      </c>
      <c r="B1093" s="7" t="s">
        <v>75</v>
      </c>
      <c r="C1093" s="13" t="s">
        <v>64</v>
      </c>
      <c r="D1093" s="7">
        <v>2016</v>
      </c>
      <c r="E1093" s="13">
        <v>2016</v>
      </c>
      <c r="F1093" s="13" t="s">
        <v>102</v>
      </c>
      <c r="G1093" s="13"/>
      <c r="H1093" s="10">
        <v>0.2006</v>
      </c>
      <c r="I1093" s="10">
        <v>0.29449999999999998</v>
      </c>
      <c r="J1093" s="10">
        <v>0.16500000000000001</v>
      </c>
      <c r="K1093" s="10">
        <v>0.20469999999999999</v>
      </c>
      <c r="L1093" s="10"/>
      <c r="M1093" s="10"/>
      <c r="N1093" s="10"/>
    </row>
    <row r="1094" spans="1:14">
      <c r="A1094" s="12" t="s">
        <v>133</v>
      </c>
      <c r="B1094" s="7" t="s">
        <v>75</v>
      </c>
      <c r="C1094" s="13" t="s">
        <v>64</v>
      </c>
      <c r="D1094" s="7">
        <v>2016</v>
      </c>
      <c r="E1094" s="13">
        <v>2016</v>
      </c>
      <c r="F1094" s="13" t="s">
        <v>102</v>
      </c>
      <c r="G1094" s="13"/>
      <c r="H1094" s="10">
        <v>0.1401</v>
      </c>
      <c r="I1094" s="10">
        <v>0.2263</v>
      </c>
      <c r="J1094" s="10">
        <v>0.23280000000000001</v>
      </c>
      <c r="K1094" s="10">
        <v>0.27629999999999999</v>
      </c>
      <c r="L1094" s="10"/>
      <c r="M1094" s="10"/>
      <c r="N1094" s="10"/>
    </row>
    <row r="1095" spans="1:14">
      <c r="A1095" s="12" t="s">
        <v>134</v>
      </c>
      <c r="B1095" s="7" t="s">
        <v>75</v>
      </c>
      <c r="C1095" s="13" t="s">
        <v>64</v>
      </c>
      <c r="D1095" s="7">
        <v>2016</v>
      </c>
      <c r="E1095" s="13">
        <v>2016</v>
      </c>
      <c r="F1095" s="13" t="s">
        <v>102</v>
      </c>
      <c r="G1095" s="13"/>
      <c r="H1095" s="10">
        <v>0.10619999999999999</v>
      </c>
      <c r="I1095" s="10">
        <v>0.15490000000000001</v>
      </c>
      <c r="J1095" s="10">
        <v>0.23449999999999999</v>
      </c>
      <c r="K1095" s="10">
        <v>0.26550000000000001</v>
      </c>
      <c r="L1095" s="10"/>
      <c r="M1095" s="10"/>
      <c r="N1095" s="10"/>
    </row>
    <row r="1096" spans="1:14">
      <c r="A1096" s="12" t="s">
        <v>135</v>
      </c>
      <c r="B1096" s="7" t="s">
        <v>75</v>
      </c>
      <c r="C1096" s="13" t="s">
        <v>64</v>
      </c>
      <c r="D1096" s="7">
        <v>2016</v>
      </c>
      <c r="E1096" s="13">
        <v>2016</v>
      </c>
      <c r="F1096" s="13" t="s">
        <v>102</v>
      </c>
      <c r="G1096" s="13"/>
      <c r="H1096" s="10">
        <v>0.16449999999999998</v>
      </c>
      <c r="I1096" s="10">
        <v>0.26530000000000004</v>
      </c>
      <c r="J1096" s="10">
        <v>0.22559999999999999</v>
      </c>
      <c r="K1096" s="10">
        <v>0.2621</v>
      </c>
      <c r="L1096" s="10"/>
      <c r="M1096" s="10"/>
      <c r="N1096" s="10"/>
    </row>
    <row r="1097" spans="1:14">
      <c r="A1097" s="12" t="s">
        <v>136</v>
      </c>
      <c r="B1097" s="7" t="s">
        <v>75</v>
      </c>
      <c r="C1097" s="13" t="s">
        <v>64</v>
      </c>
      <c r="D1097" s="7">
        <v>2016</v>
      </c>
      <c r="E1097" s="13">
        <v>2016</v>
      </c>
      <c r="F1097" s="13" t="s">
        <v>102</v>
      </c>
      <c r="G1097" s="13"/>
      <c r="H1097" s="10">
        <v>0.1938</v>
      </c>
      <c r="I1097" s="10">
        <v>0.2823</v>
      </c>
      <c r="J1097" s="10">
        <v>0.29239999999999999</v>
      </c>
      <c r="K1097" s="10">
        <v>0.32929999999999998</v>
      </c>
      <c r="L1097" s="10"/>
      <c r="M1097" s="10"/>
      <c r="N1097" s="10"/>
    </row>
    <row r="1098" spans="1:14">
      <c r="A1098" s="12" t="s">
        <v>137</v>
      </c>
      <c r="B1098" s="7" t="s">
        <v>75</v>
      </c>
      <c r="C1098" s="13" t="s">
        <v>64</v>
      </c>
      <c r="D1098" s="7">
        <v>2016</v>
      </c>
      <c r="E1098" s="13">
        <v>2016</v>
      </c>
      <c r="F1098" s="13" t="s">
        <v>102</v>
      </c>
      <c r="G1098" s="13"/>
      <c r="H1098" s="10">
        <v>0.12859999999999999</v>
      </c>
      <c r="I1098" s="10">
        <v>0.1857</v>
      </c>
      <c r="J1098" s="10">
        <v>0.31430000000000002</v>
      </c>
      <c r="K1098" s="10">
        <v>0.34289999999999998</v>
      </c>
      <c r="L1098" s="10"/>
      <c r="M1098" s="10"/>
      <c r="N1098" s="10"/>
    </row>
    <row r="1099" spans="1:14">
      <c r="A1099" s="12" t="s">
        <v>138</v>
      </c>
      <c r="B1099" s="7" t="s">
        <v>75</v>
      </c>
      <c r="C1099" s="13" t="s">
        <v>64</v>
      </c>
      <c r="D1099" s="7">
        <v>2016</v>
      </c>
      <c r="E1099" s="13">
        <v>2016</v>
      </c>
      <c r="F1099" s="13" t="s">
        <v>102</v>
      </c>
      <c r="G1099" s="13"/>
      <c r="H1099" s="10">
        <v>1.4199999999999999E-2</v>
      </c>
      <c r="I1099" s="10">
        <v>8.5099999999999995E-2</v>
      </c>
      <c r="J1099" s="10">
        <v>0.17019999999999999</v>
      </c>
      <c r="K1099" s="10">
        <v>0.17019999999999999</v>
      </c>
      <c r="L1099" s="10"/>
      <c r="M1099" s="10"/>
      <c r="N1099" s="10"/>
    </row>
    <row r="1100" spans="1:14">
      <c r="A1100" s="12" t="s">
        <v>139</v>
      </c>
      <c r="B1100" s="7" t="s">
        <v>75</v>
      </c>
      <c r="C1100" s="13" t="s">
        <v>64</v>
      </c>
      <c r="D1100" s="7">
        <v>2016</v>
      </c>
      <c r="E1100" s="13">
        <v>2016</v>
      </c>
      <c r="F1100" s="13" t="s">
        <v>102</v>
      </c>
      <c r="G1100" s="13"/>
      <c r="H1100" s="10">
        <v>0.222</v>
      </c>
      <c r="I1100" s="10">
        <v>0.3306</v>
      </c>
      <c r="J1100" s="10">
        <v>0.24679999999999999</v>
      </c>
      <c r="K1100" s="10">
        <v>0.29710000000000003</v>
      </c>
      <c r="L1100" s="10"/>
      <c r="M1100" s="10"/>
      <c r="N1100" s="10"/>
    </row>
    <row r="1101" spans="1:14">
      <c r="A1101" s="12" t="s">
        <v>140</v>
      </c>
      <c r="B1101" s="7" t="s">
        <v>75</v>
      </c>
      <c r="C1101" s="13" t="s">
        <v>64</v>
      </c>
      <c r="D1101" s="7">
        <v>2016</v>
      </c>
      <c r="E1101" s="13">
        <v>2016</v>
      </c>
      <c r="F1101" s="13" t="s">
        <v>102</v>
      </c>
      <c r="G1101" s="13"/>
      <c r="H1101" s="10">
        <v>0.10310000000000001</v>
      </c>
      <c r="I1101" s="10">
        <v>0.1825</v>
      </c>
      <c r="J1101" s="10">
        <v>0.24329999999999999</v>
      </c>
      <c r="K1101" s="10">
        <v>0.28350000000000003</v>
      </c>
      <c r="L1101" s="10"/>
      <c r="M1101" s="10"/>
      <c r="N1101" s="10"/>
    </row>
    <row r="1102" spans="1:14">
      <c r="A1102" s="12" t="s">
        <v>141</v>
      </c>
      <c r="B1102" s="7" t="s">
        <v>75</v>
      </c>
      <c r="C1102" s="13" t="s">
        <v>64</v>
      </c>
      <c r="D1102" s="7">
        <v>2016</v>
      </c>
      <c r="E1102" s="13">
        <v>2016</v>
      </c>
      <c r="F1102" s="13" t="s">
        <v>102</v>
      </c>
      <c r="G1102" s="13"/>
      <c r="H1102" s="10">
        <v>9.5199999999999993E-2</v>
      </c>
      <c r="I1102" s="10">
        <v>0.17660000000000001</v>
      </c>
      <c r="J1102" s="10">
        <v>0.18440000000000001</v>
      </c>
      <c r="K1102" s="10">
        <v>0.2165</v>
      </c>
      <c r="L1102" s="10"/>
      <c r="M1102" s="10"/>
      <c r="N1102" s="10"/>
    </row>
    <row r="1103" spans="1:14">
      <c r="A1103" s="12" t="s">
        <v>142</v>
      </c>
      <c r="B1103" s="7" t="s">
        <v>74</v>
      </c>
      <c r="C1103" s="13" t="s">
        <v>64</v>
      </c>
      <c r="D1103" s="7">
        <v>2016</v>
      </c>
      <c r="E1103" s="13">
        <v>2016</v>
      </c>
      <c r="F1103" s="13" t="s">
        <v>102</v>
      </c>
      <c r="G1103" s="13"/>
      <c r="H1103" s="10">
        <v>0.1099</v>
      </c>
      <c r="I1103" s="10">
        <v>0.19980000000000001</v>
      </c>
      <c r="J1103" s="10">
        <v>7.9500000000000001E-2</v>
      </c>
      <c r="K1103" s="10">
        <v>0.12279999999999999</v>
      </c>
      <c r="L1103" s="10"/>
      <c r="M1103" s="10"/>
      <c r="N1103" s="10"/>
    </row>
    <row r="1104" spans="1:14">
      <c r="A1104" s="12" t="s">
        <v>143</v>
      </c>
      <c r="B1104" s="7" t="s">
        <v>74</v>
      </c>
      <c r="C1104" s="13" t="s">
        <v>64</v>
      </c>
      <c r="D1104" s="7">
        <v>2016</v>
      </c>
      <c r="E1104" s="13">
        <v>2016</v>
      </c>
      <c r="F1104" s="13" t="s">
        <v>102</v>
      </c>
      <c r="G1104" s="13"/>
      <c r="H1104" s="10">
        <v>7.8100000000000003E-2</v>
      </c>
      <c r="I1104" s="10">
        <v>0.15279999999999999</v>
      </c>
      <c r="J1104" s="10">
        <v>5.3499999999999999E-2</v>
      </c>
      <c r="K1104" s="10">
        <v>8.1199999999999994E-2</v>
      </c>
      <c r="L1104" s="10"/>
      <c r="M1104" s="10"/>
      <c r="N1104" s="10"/>
    </row>
    <row r="1105" spans="1:14">
      <c r="A1105" s="12" t="s">
        <v>144</v>
      </c>
      <c r="B1105" s="7" t="s">
        <v>75</v>
      </c>
      <c r="C1105" s="13" t="s">
        <v>64</v>
      </c>
      <c r="D1105" s="7">
        <v>2016</v>
      </c>
      <c r="E1105" s="13">
        <v>2016</v>
      </c>
      <c r="F1105" s="13" t="s">
        <v>102</v>
      </c>
      <c r="G1105" s="13"/>
      <c r="H1105" s="10">
        <v>0.1023</v>
      </c>
      <c r="I1105" s="10">
        <v>0.19889999999999999</v>
      </c>
      <c r="J1105" s="10">
        <v>0.17050000000000001</v>
      </c>
      <c r="K1105" s="10">
        <v>0.20170000000000002</v>
      </c>
      <c r="L1105" s="10"/>
      <c r="M1105" s="10"/>
      <c r="N1105" s="10"/>
    </row>
    <row r="1106" spans="1:14">
      <c r="A1106" s="12" t="s">
        <v>145</v>
      </c>
      <c r="B1106" s="7" t="s">
        <v>75</v>
      </c>
      <c r="C1106" s="13" t="s">
        <v>64</v>
      </c>
      <c r="D1106" s="7">
        <v>2016</v>
      </c>
      <c r="E1106" s="13">
        <v>2016</v>
      </c>
      <c r="F1106" s="13" t="s">
        <v>102</v>
      </c>
      <c r="G1106" s="13"/>
      <c r="H1106" s="10">
        <v>0.1691</v>
      </c>
      <c r="I1106" s="10">
        <v>0.25769999999999998</v>
      </c>
      <c r="J1106" s="10">
        <v>0.20749999999999999</v>
      </c>
      <c r="K1106" s="10">
        <v>0.24010000000000001</v>
      </c>
      <c r="L1106" s="10"/>
      <c r="M1106" s="10"/>
      <c r="N1106" s="10"/>
    </row>
    <row r="1107" spans="1:14">
      <c r="A1107" s="12" t="s">
        <v>146</v>
      </c>
      <c r="B1107" s="7" t="s">
        <v>74</v>
      </c>
      <c r="C1107" s="13" t="s">
        <v>64</v>
      </c>
      <c r="D1107" s="7">
        <v>2016</v>
      </c>
      <c r="E1107" s="13">
        <v>2016</v>
      </c>
      <c r="F1107" s="13" t="s">
        <v>102</v>
      </c>
      <c r="G1107" s="13"/>
      <c r="H1107" s="10">
        <v>0.12869999999999998</v>
      </c>
      <c r="I1107" s="10">
        <v>0.22020000000000001</v>
      </c>
      <c r="J1107" s="10">
        <v>8.5099999999999995E-2</v>
      </c>
      <c r="K1107" s="10">
        <v>0.129</v>
      </c>
      <c r="L1107" s="10"/>
      <c r="M1107" s="10"/>
      <c r="N1107" s="10"/>
    </row>
    <row r="1108" spans="1:14">
      <c r="A1108" s="12" t="s">
        <v>147</v>
      </c>
      <c r="B1108" s="7" t="s">
        <v>75</v>
      </c>
      <c r="C1108" s="13" t="s">
        <v>64</v>
      </c>
      <c r="D1108" s="7">
        <v>2016</v>
      </c>
      <c r="E1108" s="13">
        <v>2016</v>
      </c>
      <c r="F1108" s="13" t="s">
        <v>102</v>
      </c>
      <c r="G1108" s="13"/>
      <c r="H1108" s="10">
        <v>0.14949999999999999</v>
      </c>
      <c r="I1108" s="10">
        <v>0.23260000000000003</v>
      </c>
      <c r="J1108" s="10">
        <v>0.32390000000000002</v>
      </c>
      <c r="K1108" s="10">
        <v>0.36049999999999999</v>
      </c>
      <c r="L1108" s="10"/>
      <c r="M1108" s="10"/>
      <c r="N1108" s="10"/>
    </row>
    <row r="1109" spans="1:14">
      <c r="A1109" s="12" t="s">
        <v>148</v>
      </c>
      <c r="B1109" s="7" t="s">
        <v>75</v>
      </c>
      <c r="C1109" s="13" t="s">
        <v>64</v>
      </c>
      <c r="D1109" s="7">
        <v>2016</v>
      </c>
      <c r="E1109" s="13">
        <v>2016</v>
      </c>
      <c r="F1109" s="13" t="s">
        <v>102</v>
      </c>
      <c r="G1109" s="13"/>
      <c r="H1109" s="10">
        <v>0.2263</v>
      </c>
      <c r="I1109" s="10">
        <v>0.312</v>
      </c>
      <c r="J1109" s="10">
        <v>0.25719999999999998</v>
      </c>
      <c r="K1109" s="10">
        <v>0.28920000000000001</v>
      </c>
      <c r="L1109" s="10"/>
      <c r="M1109" s="10"/>
      <c r="N1109" s="10"/>
    </row>
    <row r="1110" spans="1:14">
      <c r="A1110" s="12" t="s">
        <v>149</v>
      </c>
      <c r="B1110" s="7" t="s">
        <v>74</v>
      </c>
      <c r="C1110" s="13" t="s">
        <v>64</v>
      </c>
      <c r="D1110" s="7">
        <v>2016</v>
      </c>
      <c r="E1110" s="13">
        <v>2016</v>
      </c>
      <c r="F1110" s="13" t="s">
        <v>102</v>
      </c>
      <c r="G1110" s="13"/>
      <c r="H1110" s="10">
        <v>0.1195</v>
      </c>
      <c r="I1110" s="10">
        <v>0.21059999999999998</v>
      </c>
      <c r="J1110" s="10">
        <v>6.9699999999999998E-2</v>
      </c>
      <c r="K1110" s="10">
        <v>0.1103</v>
      </c>
      <c r="L1110" s="10"/>
      <c r="M1110" s="10"/>
      <c r="N1110" s="10"/>
    </row>
    <row r="1111" spans="1:14">
      <c r="A1111" s="12" t="s">
        <v>150</v>
      </c>
      <c r="B1111" s="7" t="s">
        <v>74</v>
      </c>
      <c r="C1111" s="13" t="s">
        <v>64</v>
      </c>
      <c r="D1111" s="7">
        <v>2016</v>
      </c>
      <c r="E1111" s="13">
        <v>2016</v>
      </c>
      <c r="F1111" s="13" t="s">
        <v>102</v>
      </c>
      <c r="G1111" s="13"/>
      <c r="H1111" s="10">
        <v>0.1066</v>
      </c>
      <c r="I1111" s="10">
        <v>0.1961</v>
      </c>
      <c r="J1111" s="10">
        <v>8.8900000000000007E-2</v>
      </c>
      <c r="K1111" s="10">
        <v>0.12429999999999999</v>
      </c>
      <c r="L1111" s="10"/>
      <c r="M1111" s="10"/>
      <c r="N1111" s="10"/>
    </row>
    <row r="1112" spans="1:14">
      <c r="A1112" s="12" t="s">
        <v>151</v>
      </c>
      <c r="B1112" s="7" t="s">
        <v>75</v>
      </c>
      <c r="C1112" s="13" t="s">
        <v>64</v>
      </c>
      <c r="D1112" s="7">
        <v>2016</v>
      </c>
      <c r="E1112" s="13">
        <v>2016</v>
      </c>
      <c r="F1112" s="13" t="s">
        <v>102</v>
      </c>
      <c r="G1112" s="13"/>
      <c r="H1112" s="10">
        <v>0.17519999999999999</v>
      </c>
      <c r="I1112" s="10">
        <v>0.25659999999999999</v>
      </c>
      <c r="J1112" s="10">
        <v>0.28309999999999996</v>
      </c>
      <c r="K1112" s="10">
        <v>0.31290000000000001</v>
      </c>
      <c r="L1112" s="10"/>
      <c r="M1112" s="10"/>
      <c r="N1112" s="10"/>
    </row>
    <row r="1113" spans="1:14">
      <c r="A1113" s="12" t="s">
        <v>152</v>
      </c>
      <c r="B1113" s="7" t="s">
        <v>74</v>
      </c>
      <c r="C1113" s="13" t="s">
        <v>64</v>
      </c>
      <c r="D1113" s="7">
        <v>2016</v>
      </c>
      <c r="E1113" s="13">
        <v>2016</v>
      </c>
      <c r="F1113" s="13" t="s">
        <v>102</v>
      </c>
      <c r="G1113" s="13"/>
      <c r="H1113" s="10">
        <v>0.08</v>
      </c>
      <c r="I1113" s="10">
        <v>0.15759999999999999</v>
      </c>
      <c r="J1113" s="10">
        <v>6.3700000000000007E-2</v>
      </c>
      <c r="K1113" s="10">
        <v>0.10050000000000001</v>
      </c>
      <c r="L1113" s="10"/>
      <c r="M1113" s="10"/>
      <c r="N1113" s="10"/>
    </row>
    <row r="1114" spans="1:14">
      <c r="A1114" s="12" t="s">
        <v>153</v>
      </c>
      <c r="B1114" s="7" t="s">
        <v>74</v>
      </c>
      <c r="C1114" s="13" t="s">
        <v>64</v>
      </c>
      <c r="D1114" s="7">
        <v>2016</v>
      </c>
      <c r="E1114" s="13">
        <v>2016</v>
      </c>
      <c r="F1114" s="13" t="s">
        <v>102</v>
      </c>
      <c r="G1114" s="13"/>
      <c r="H1114" s="10">
        <v>0.10279999999999999</v>
      </c>
      <c r="I1114" s="10">
        <v>0.19489999999999999</v>
      </c>
      <c r="J1114" s="10">
        <v>7.2999999999999995E-2</v>
      </c>
      <c r="K1114" s="10">
        <v>0.10980000000000001</v>
      </c>
      <c r="L1114" s="10"/>
      <c r="M1114" s="10"/>
      <c r="N1114" s="10"/>
    </row>
    <row r="1115" spans="1:14">
      <c r="A1115" s="12" t="s">
        <v>154</v>
      </c>
      <c r="B1115" s="7" t="s">
        <v>74</v>
      </c>
      <c r="C1115" s="13" t="s">
        <v>64</v>
      </c>
      <c r="D1115" s="7">
        <v>2016</v>
      </c>
      <c r="E1115" s="13">
        <v>2016</v>
      </c>
      <c r="F1115" s="13" t="s">
        <v>102</v>
      </c>
      <c r="G1115" s="13"/>
      <c r="H1115" s="10">
        <v>8.8599999999999998E-2</v>
      </c>
      <c r="I1115" s="10">
        <v>0.19039999999999999</v>
      </c>
      <c r="J1115" s="10">
        <v>6.5500000000000003E-2</v>
      </c>
      <c r="K1115" s="10">
        <v>0.1133</v>
      </c>
      <c r="L1115" s="10"/>
      <c r="M1115" s="10"/>
      <c r="N1115" s="10"/>
    </row>
    <row r="1116" spans="1:14">
      <c r="A1116" s="12" t="s">
        <v>155</v>
      </c>
      <c r="B1116" s="7" t="s">
        <v>74</v>
      </c>
      <c r="C1116" s="13" t="s">
        <v>64</v>
      </c>
      <c r="D1116" s="7">
        <v>2016</v>
      </c>
      <c r="E1116" s="13">
        <v>2016</v>
      </c>
      <c r="F1116" s="13" t="s">
        <v>102</v>
      </c>
      <c r="G1116" s="13"/>
      <c r="H1116" s="10">
        <v>1.9199999999999998E-2</v>
      </c>
      <c r="I1116" s="10">
        <v>0.10580000000000001</v>
      </c>
      <c r="J1116" s="10">
        <v>8.199999999999999E-3</v>
      </c>
      <c r="K1116" s="10">
        <v>4.0899999999999999E-2</v>
      </c>
      <c r="L1116" s="10"/>
      <c r="M1116" s="10"/>
      <c r="N1116" s="10"/>
    </row>
    <row r="1117" spans="1:14">
      <c r="A1117" s="12" t="s">
        <v>156</v>
      </c>
      <c r="B1117" s="7" t="s">
        <v>74</v>
      </c>
      <c r="C1117" s="13" t="s">
        <v>64</v>
      </c>
      <c r="D1117" s="7">
        <v>2016</v>
      </c>
      <c r="E1117" s="13">
        <v>2016</v>
      </c>
      <c r="F1117" s="13" t="s">
        <v>102</v>
      </c>
      <c r="G1117" s="13"/>
      <c r="H1117" s="10">
        <v>1.29E-2</v>
      </c>
      <c r="I1117" s="10">
        <v>0.1105</v>
      </c>
      <c r="J1117" s="10">
        <v>4.7999999999999996E-3</v>
      </c>
      <c r="K1117" s="10">
        <v>5.4600000000000003E-2</v>
      </c>
      <c r="L1117" s="10"/>
      <c r="M1117" s="10"/>
      <c r="N1117" s="10"/>
    </row>
    <row r="1118" spans="1:14">
      <c r="A1118" s="12" t="s">
        <v>157</v>
      </c>
      <c r="B1118" s="7" t="s">
        <v>75</v>
      </c>
      <c r="C1118" s="13" t="s">
        <v>64</v>
      </c>
      <c r="D1118" s="7">
        <v>2016</v>
      </c>
      <c r="E1118" s="13">
        <v>2016</v>
      </c>
      <c r="F1118" s="13" t="s">
        <v>102</v>
      </c>
      <c r="G1118" s="13"/>
      <c r="H1118" s="10">
        <v>0.14369999999999999</v>
      </c>
      <c r="I1118" s="10">
        <v>0.23089999999999999</v>
      </c>
      <c r="J1118" s="10">
        <v>0.26789999999999997</v>
      </c>
      <c r="K1118" s="10">
        <v>0.30230000000000001</v>
      </c>
      <c r="L1118" s="10"/>
      <c r="M1118" s="10"/>
      <c r="N1118" s="10"/>
    </row>
    <row r="1119" spans="1:14">
      <c r="A1119" s="12" t="s">
        <v>158</v>
      </c>
      <c r="B1119" s="7" t="s">
        <v>75</v>
      </c>
      <c r="C1119" s="13" t="s">
        <v>64</v>
      </c>
      <c r="D1119" s="7">
        <v>2016</v>
      </c>
      <c r="E1119" s="13">
        <v>2016</v>
      </c>
      <c r="F1119" s="13" t="s">
        <v>102</v>
      </c>
      <c r="G1119" s="13"/>
      <c r="H1119" s="10">
        <v>0.10529999999999999</v>
      </c>
      <c r="I1119" s="10">
        <v>0.18420000000000003</v>
      </c>
      <c r="J1119" s="10">
        <v>0.10529999999999999</v>
      </c>
      <c r="K1119" s="10">
        <v>0.10529999999999999</v>
      </c>
      <c r="L1119" s="10"/>
      <c r="M1119" s="10"/>
      <c r="N1119" s="10"/>
    </row>
    <row r="1120" spans="1:14">
      <c r="A1120" s="12" t="s">
        <v>159</v>
      </c>
      <c r="B1120" s="7" t="s">
        <v>75</v>
      </c>
      <c r="C1120" s="13" t="s">
        <v>64</v>
      </c>
      <c r="D1120" s="7">
        <v>2016</v>
      </c>
      <c r="E1120" s="13">
        <v>2016</v>
      </c>
      <c r="F1120" s="13" t="s">
        <v>102</v>
      </c>
      <c r="G1120" s="13"/>
      <c r="H1120" s="10">
        <v>0.13849999999999998</v>
      </c>
      <c r="I1120" s="10">
        <v>0.20170000000000002</v>
      </c>
      <c r="J1120" s="10">
        <v>0.38880000000000003</v>
      </c>
      <c r="K1120" s="10">
        <v>0.4204</v>
      </c>
      <c r="L1120" s="10"/>
      <c r="M1120" s="10"/>
      <c r="N1120" s="10"/>
    </row>
    <row r="1121" spans="1:14">
      <c r="A1121" s="12" t="s">
        <v>160</v>
      </c>
      <c r="B1121" s="7" t="s">
        <v>74</v>
      </c>
      <c r="C1121" s="13" t="s">
        <v>64</v>
      </c>
      <c r="D1121" s="7">
        <v>2016</v>
      </c>
      <c r="E1121" s="13">
        <v>2016</v>
      </c>
      <c r="F1121" s="13" t="s">
        <v>102</v>
      </c>
      <c r="G1121" s="13"/>
      <c r="H1121" s="10">
        <v>1.18E-2</v>
      </c>
      <c r="I1121" s="10">
        <v>0.1197</v>
      </c>
      <c r="J1121" s="10">
        <v>4.0999999999999995E-3</v>
      </c>
      <c r="K1121" s="10">
        <v>4.2699999999999995E-2</v>
      </c>
      <c r="L1121" s="10"/>
      <c r="M1121" s="10"/>
      <c r="N1121" s="10"/>
    </row>
    <row r="1122" spans="1:14">
      <c r="A1122" s="12" t="s">
        <v>161</v>
      </c>
      <c r="B1122" s="7" t="s">
        <v>74</v>
      </c>
      <c r="C1122" s="13" t="s">
        <v>64</v>
      </c>
      <c r="D1122" s="7">
        <v>2016</v>
      </c>
      <c r="E1122" s="13">
        <v>2016</v>
      </c>
      <c r="F1122" s="13" t="s">
        <v>102</v>
      </c>
      <c r="G1122" s="13"/>
      <c r="H1122" s="10">
        <v>0.11130000000000001</v>
      </c>
      <c r="I1122" s="10">
        <v>0.21739999999999998</v>
      </c>
      <c r="J1122" s="10">
        <v>7.2000000000000008E-2</v>
      </c>
      <c r="K1122" s="10">
        <v>0.1191</v>
      </c>
      <c r="L1122" s="10"/>
      <c r="M1122" s="10"/>
      <c r="N1122" s="10"/>
    </row>
    <row r="1123" spans="1:14">
      <c r="A1123" s="12" t="s">
        <v>162</v>
      </c>
      <c r="B1123" s="7" t="s">
        <v>75</v>
      </c>
      <c r="C1123" s="13" t="s">
        <v>64</v>
      </c>
      <c r="D1123" s="7">
        <v>2016</v>
      </c>
      <c r="E1123" s="13">
        <v>2016</v>
      </c>
      <c r="F1123" s="13" t="s">
        <v>102</v>
      </c>
      <c r="G1123" s="13"/>
      <c r="H1123" s="10">
        <v>0.18079999999999999</v>
      </c>
      <c r="I1123" s="10">
        <v>0.27129999999999999</v>
      </c>
      <c r="J1123" s="10">
        <v>0.2505</v>
      </c>
      <c r="K1123" s="10">
        <v>0.29249999999999998</v>
      </c>
      <c r="L1123" s="10"/>
      <c r="M1123" s="10"/>
      <c r="N1123" s="10"/>
    </row>
    <row r="1124" spans="1:14">
      <c r="A1124" s="12" t="s">
        <v>163</v>
      </c>
      <c r="B1124" s="7" t="s">
        <v>75</v>
      </c>
      <c r="C1124" s="13" t="s">
        <v>64</v>
      </c>
      <c r="D1124" s="7">
        <v>2016</v>
      </c>
      <c r="E1124" s="13">
        <v>2016</v>
      </c>
      <c r="F1124" s="13" t="s">
        <v>102</v>
      </c>
      <c r="G1124" s="13"/>
      <c r="H1124" s="10">
        <v>0.20980000000000001</v>
      </c>
      <c r="I1124" s="10">
        <v>0.28920000000000001</v>
      </c>
      <c r="J1124" s="10">
        <v>0.28239999999999998</v>
      </c>
      <c r="K1124" s="10">
        <v>0.31140000000000001</v>
      </c>
      <c r="L1124" s="10"/>
      <c r="M1124" s="10"/>
      <c r="N1124" s="10"/>
    </row>
    <row r="1125" spans="1:14">
      <c r="A1125" s="12" t="s">
        <v>164</v>
      </c>
      <c r="B1125" s="7" t="s">
        <v>75</v>
      </c>
      <c r="C1125" s="13" t="s">
        <v>64</v>
      </c>
      <c r="D1125" s="7">
        <v>2016</v>
      </c>
      <c r="E1125" s="13">
        <v>2016</v>
      </c>
      <c r="F1125" s="13" t="s">
        <v>102</v>
      </c>
      <c r="G1125" s="13"/>
      <c r="H1125" s="10">
        <v>0.14880000000000002</v>
      </c>
      <c r="I1125" s="10">
        <v>0.24710000000000001</v>
      </c>
      <c r="J1125" s="10">
        <v>0.21489999999999998</v>
      </c>
      <c r="K1125" s="10">
        <v>0.23719999999999999</v>
      </c>
      <c r="L1125" s="10"/>
      <c r="M1125" s="10"/>
      <c r="N1125" s="10"/>
    </row>
    <row r="1126" spans="1:14">
      <c r="A1126" s="12" t="s">
        <v>165</v>
      </c>
      <c r="B1126" s="7" t="s">
        <v>75</v>
      </c>
      <c r="C1126" s="13" t="s">
        <v>64</v>
      </c>
      <c r="D1126" s="7">
        <v>2016</v>
      </c>
      <c r="E1126" s="13">
        <v>2016</v>
      </c>
      <c r="F1126" s="13" t="s">
        <v>102</v>
      </c>
      <c r="G1126" s="13"/>
      <c r="H1126" s="10">
        <v>4.87E-2</v>
      </c>
      <c r="I1126" s="10">
        <v>0.1201</v>
      </c>
      <c r="J1126" s="10">
        <v>0.2273</v>
      </c>
      <c r="K1126" s="10">
        <v>0.25</v>
      </c>
      <c r="L1126" s="10"/>
      <c r="M1126" s="10"/>
      <c r="N1126" s="10"/>
    </row>
    <row r="1127" spans="1:14">
      <c r="A1127" s="12" t="s">
        <v>166</v>
      </c>
      <c r="B1127" s="7" t="s">
        <v>74</v>
      </c>
      <c r="C1127" s="13" t="s">
        <v>64</v>
      </c>
      <c r="D1127" s="7">
        <v>2016</v>
      </c>
      <c r="E1127" s="13">
        <v>2016</v>
      </c>
      <c r="F1127" s="13" t="s">
        <v>102</v>
      </c>
      <c r="G1127" s="13"/>
      <c r="H1127" s="10">
        <v>0.20610000000000001</v>
      </c>
      <c r="I1127" s="10">
        <v>0.34279999999999999</v>
      </c>
      <c r="J1127" s="10">
        <v>0.15460000000000002</v>
      </c>
      <c r="K1127" s="10">
        <v>0.21710000000000002</v>
      </c>
      <c r="L1127" s="10"/>
      <c r="M1127" s="10"/>
      <c r="N1127" s="10"/>
    </row>
    <row r="1128" spans="1:14">
      <c r="A1128" s="12" t="s">
        <v>167</v>
      </c>
      <c r="B1128" s="7" t="s">
        <v>75</v>
      </c>
      <c r="C1128" s="13" t="s">
        <v>64</v>
      </c>
      <c r="D1128" s="7">
        <v>2016</v>
      </c>
      <c r="E1128" s="13">
        <v>2016</v>
      </c>
      <c r="F1128" s="13" t="s">
        <v>102</v>
      </c>
      <c r="G1128" s="13"/>
      <c r="H1128" s="10">
        <v>8.8699999999999987E-2</v>
      </c>
      <c r="I1128" s="10">
        <v>0.1787</v>
      </c>
      <c r="J1128" s="10">
        <v>0.18</v>
      </c>
      <c r="K1128" s="10">
        <v>0.2104</v>
      </c>
      <c r="L1128" s="10"/>
      <c r="M1128" s="10"/>
      <c r="N1128" s="10"/>
    </row>
    <row r="1129" spans="1:14">
      <c r="A1129" s="12" t="s">
        <v>168</v>
      </c>
      <c r="B1129" s="7" t="s">
        <v>74</v>
      </c>
      <c r="C1129" s="13" t="s">
        <v>64</v>
      </c>
      <c r="D1129" s="7">
        <v>2016</v>
      </c>
      <c r="E1129" s="13">
        <v>2016</v>
      </c>
      <c r="F1129" s="13" t="s">
        <v>102</v>
      </c>
      <c r="G1129" s="13"/>
      <c r="H1129" s="10">
        <v>0.15390000000000001</v>
      </c>
      <c r="I1129" s="10">
        <v>0.2752</v>
      </c>
      <c r="J1129" s="10">
        <v>0.1211</v>
      </c>
      <c r="K1129" s="10">
        <v>0.1686</v>
      </c>
      <c r="L1129" s="10"/>
      <c r="M1129" s="10"/>
      <c r="N1129" s="10"/>
    </row>
    <row r="1130" spans="1:14">
      <c r="A1130" s="12" t="s">
        <v>169</v>
      </c>
      <c r="B1130" s="7" t="s">
        <v>74</v>
      </c>
      <c r="C1130" s="13" t="s">
        <v>64</v>
      </c>
      <c r="D1130" s="7">
        <v>2016</v>
      </c>
      <c r="E1130" s="13">
        <v>2016</v>
      </c>
      <c r="F1130" s="13" t="s">
        <v>102</v>
      </c>
      <c r="G1130" s="13"/>
      <c r="H1130" s="10">
        <v>0.12470000000000001</v>
      </c>
      <c r="I1130" s="10">
        <v>0.22489999999999999</v>
      </c>
      <c r="J1130" s="10">
        <v>9.1799999999999993E-2</v>
      </c>
      <c r="K1130" s="10">
        <v>0.14660000000000001</v>
      </c>
      <c r="L1130" s="10"/>
      <c r="M1130" s="10"/>
      <c r="N1130" s="10"/>
    </row>
    <row r="1131" spans="1:14">
      <c r="A1131" s="12" t="s">
        <v>170</v>
      </c>
      <c r="B1131" s="7" t="s">
        <v>75</v>
      </c>
      <c r="C1131" s="13" t="s">
        <v>64</v>
      </c>
      <c r="D1131" s="7">
        <v>2016</v>
      </c>
      <c r="E1131" s="13">
        <v>2016</v>
      </c>
      <c r="F1131" s="13" t="s">
        <v>102</v>
      </c>
      <c r="G1131" s="13"/>
      <c r="H1131" s="10">
        <v>0.19219999999999998</v>
      </c>
      <c r="I1131" s="10">
        <v>0.26789999999999997</v>
      </c>
      <c r="J1131" s="10">
        <v>0.34409999999999996</v>
      </c>
      <c r="K1131" s="10">
        <v>0.37180000000000002</v>
      </c>
      <c r="L1131" s="10"/>
      <c r="M1131" s="10"/>
      <c r="N1131" s="10"/>
    </row>
    <row r="1132" spans="1:14">
      <c r="A1132" s="48" t="s">
        <v>171</v>
      </c>
      <c r="B1132" s="7" t="s">
        <v>66</v>
      </c>
      <c r="C1132" s="13" t="s">
        <v>65</v>
      </c>
      <c r="D1132" s="7">
        <v>2016</v>
      </c>
      <c r="E1132" s="13">
        <v>2017</v>
      </c>
      <c r="F1132" s="13" t="s">
        <v>102</v>
      </c>
      <c r="G1132" s="7"/>
      <c r="H1132" s="10">
        <v>0.1525</v>
      </c>
      <c r="I1132" s="10">
        <v>0.25609999999999999</v>
      </c>
      <c r="J1132" s="10">
        <v>0.18390000000000001</v>
      </c>
      <c r="K1132" s="10">
        <v>0.22370000000000001</v>
      </c>
      <c r="L1132" s="10"/>
      <c r="M1132" s="10"/>
      <c r="N1132" s="10"/>
    </row>
    <row r="1133" spans="1:14">
      <c r="A1133" s="48" t="s">
        <v>172</v>
      </c>
      <c r="B1133" s="7" t="s">
        <v>74</v>
      </c>
      <c r="C1133" s="13" t="s">
        <v>65</v>
      </c>
      <c r="D1133" s="7">
        <v>2016</v>
      </c>
      <c r="E1133" s="13">
        <v>2017</v>
      </c>
      <c r="F1133" s="13" t="s">
        <v>102</v>
      </c>
      <c r="G1133" s="7"/>
      <c r="H1133" s="10">
        <v>0.1142</v>
      </c>
      <c r="I1133" s="10">
        <v>0.2208</v>
      </c>
      <c r="J1133" s="10">
        <v>8.8200000000000001E-2</v>
      </c>
      <c r="K1133" s="10">
        <v>0.14730000000000001</v>
      </c>
      <c r="L1133" s="10"/>
      <c r="M1133" s="10"/>
      <c r="N1133" s="10"/>
    </row>
    <row r="1134" spans="1:14">
      <c r="A1134" s="48" t="s">
        <v>173</v>
      </c>
      <c r="B1134" s="7" t="s">
        <v>75</v>
      </c>
      <c r="C1134" s="13" t="s">
        <v>65</v>
      </c>
      <c r="D1134" s="7">
        <v>2016</v>
      </c>
      <c r="E1134" s="13">
        <v>2017</v>
      </c>
      <c r="F1134" s="13" t="s">
        <v>102</v>
      </c>
      <c r="G1134" s="7"/>
      <c r="H1134" s="10">
        <v>0</v>
      </c>
      <c r="I1134" s="10">
        <v>6.25E-2</v>
      </c>
      <c r="J1134" s="10">
        <v>6.25E-2</v>
      </c>
      <c r="K1134" s="10">
        <v>0.125</v>
      </c>
      <c r="L1134" s="10"/>
      <c r="M1134" s="10"/>
      <c r="N1134" s="10"/>
    </row>
    <row r="1135" spans="1:14">
      <c r="A1135" s="48" t="s">
        <v>174</v>
      </c>
      <c r="B1135" s="7" t="s">
        <v>75</v>
      </c>
      <c r="C1135" s="13" t="s">
        <v>65</v>
      </c>
      <c r="D1135" s="7">
        <v>2016</v>
      </c>
      <c r="E1135" s="13">
        <v>2017</v>
      </c>
      <c r="F1135" s="13" t="s">
        <v>102</v>
      </c>
      <c r="G1135" s="7"/>
      <c r="H1135" s="10">
        <v>8.3299999999999999E-2</v>
      </c>
      <c r="I1135" s="10">
        <v>0.17420000000000002</v>
      </c>
      <c r="J1135" s="10">
        <v>0.23480000000000001</v>
      </c>
      <c r="K1135" s="10">
        <v>0.26519999999999999</v>
      </c>
      <c r="L1135" s="10"/>
      <c r="M1135" s="10"/>
      <c r="N1135" s="10"/>
    </row>
    <row r="1136" spans="1:14">
      <c r="A1136" s="48" t="s">
        <v>175</v>
      </c>
      <c r="B1136" s="7" t="s">
        <v>75</v>
      </c>
      <c r="C1136" s="13" t="s">
        <v>65</v>
      </c>
      <c r="D1136" s="7">
        <v>2016</v>
      </c>
      <c r="E1136" s="13">
        <v>2017</v>
      </c>
      <c r="F1136" s="13" t="s">
        <v>102</v>
      </c>
      <c r="G1136" s="7"/>
      <c r="H1136" s="10">
        <v>0.1583</v>
      </c>
      <c r="I1136" s="10">
        <v>0.25069999999999998</v>
      </c>
      <c r="J1136" s="10">
        <v>0.2462</v>
      </c>
      <c r="K1136" s="10">
        <v>0.2833</v>
      </c>
      <c r="L1136" s="10"/>
      <c r="M1136" s="10"/>
      <c r="N1136" s="10"/>
    </row>
    <row r="1137" spans="1:14">
      <c r="A1137" s="48" t="s">
        <v>176</v>
      </c>
      <c r="B1137" s="7" t="s">
        <v>75</v>
      </c>
      <c r="C1137" s="13" t="s">
        <v>65</v>
      </c>
      <c r="D1137" s="7">
        <v>2016</v>
      </c>
      <c r="E1137" s="13">
        <v>2017</v>
      </c>
      <c r="F1137" s="13" t="s">
        <v>102</v>
      </c>
      <c r="G1137" s="7"/>
      <c r="H1137" s="10">
        <v>8.900000000000001E-2</v>
      </c>
      <c r="I1137" s="10">
        <v>0.1764</v>
      </c>
      <c r="J1137" s="10">
        <v>0.375</v>
      </c>
      <c r="K1137" s="10">
        <v>0.41100000000000003</v>
      </c>
      <c r="L1137" s="10"/>
      <c r="M1137" s="10"/>
      <c r="N1137" s="10"/>
    </row>
    <row r="1138" spans="1:14">
      <c r="A1138" s="48" t="s">
        <v>177</v>
      </c>
      <c r="B1138" s="7" t="s">
        <v>75</v>
      </c>
      <c r="C1138" s="13" t="s">
        <v>65</v>
      </c>
      <c r="D1138" s="7">
        <v>2016</v>
      </c>
      <c r="E1138" s="13">
        <v>2017</v>
      </c>
      <c r="F1138" s="13" t="s">
        <v>102</v>
      </c>
      <c r="G1138" s="7"/>
      <c r="H1138" s="10">
        <v>0.11210000000000001</v>
      </c>
      <c r="I1138" s="10">
        <v>0.16820000000000002</v>
      </c>
      <c r="J1138" s="10">
        <v>0.2944</v>
      </c>
      <c r="K1138" s="10">
        <v>0.31780000000000003</v>
      </c>
      <c r="L1138" s="10"/>
      <c r="M1138" s="10"/>
      <c r="N1138" s="10"/>
    </row>
    <row r="1139" spans="1:14">
      <c r="A1139" s="48" t="s">
        <v>178</v>
      </c>
      <c r="B1139" s="7" t="s">
        <v>74</v>
      </c>
      <c r="C1139" s="13" t="s">
        <v>65</v>
      </c>
      <c r="D1139" s="7">
        <v>2016</v>
      </c>
      <c r="E1139" s="13">
        <v>2017</v>
      </c>
      <c r="F1139" s="13" t="s">
        <v>102</v>
      </c>
      <c r="G1139" s="7"/>
      <c r="H1139" s="10">
        <v>8.8300000000000003E-2</v>
      </c>
      <c r="I1139" s="10">
        <v>0.18359999999999999</v>
      </c>
      <c r="J1139" s="10">
        <v>6.4699999999999994E-2</v>
      </c>
      <c r="K1139" s="10">
        <v>0.106</v>
      </c>
      <c r="L1139" s="10"/>
      <c r="M1139" s="10"/>
      <c r="N1139" s="10"/>
    </row>
    <row r="1140" spans="1:14">
      <c r="A1140" s="48" t="s">
        <v>179</v>
      </c>
      <c r="B1140" s="7" t="s">
        <v>75</v>
      </c>
      <c r="C1140" s="13" t="s">
        <v>65</v>
      </c>
      <c r="D1140" s="7">
        <v>2016</v>
      </c>
      <c r="E1140" s="13">
        <v>2017</v>
      </c>
      <c r="F1140" s="13" t="s">
        <v>102</v>
      </c>
      <c r="G1140" s="7"/>
      <c r="H1140" s="10">
        <v>0.21729999999999999</v>
      </c>
      <c r="I1140" s="10">
        <v>0.29680000000000001</v>
      </c>
      <c r="J1140" s="10">
        <v>0.43640000000000001</v>
      </c>
      <c r="K1140" s="10">
        <v>0.46110000000000001</v>
      </c>
      <c r="L1140" s="10"/>
      <c r="M1140" s="10"/>
      <c r="N1140" s="10"/>
    </row>
    <row r="1141" spans="1:14">
      <c r="A1141" s="48" t="s">
        <v>180</v>
      </c>
      <c r="B1141" s="7" t="s">
        <v>75</v>
      </c>
      <c r="C1141" s="13" t="s">
        <v>65</v>
      </c>
      <c r="D1141" s="7">
        <v>2016</v>
      </c>
      <c r="E1141" s="13">
        <v>2017</v>
      </c>
      <c r="F1141" s="13" t="s">
        <v>102</v>
      </c>
      <c r="G1141" s="7"/>
      <c r="H1141" s="10">
        <v>0.15640000000000001</v>
      </c>
      <c r="I1141" s="10">
        <v>0.24729999999999999</v>
      </c>
      <c r="J1141" s="10">
        <v>0.25409999999999999</v>
      </c>
      <c r="K1141" s="10">
        <v>0.28350000000000003</v>
      </c>
      <c r="L1141" s="10"/>
      <c r="M1141" s="10"/>
      <c r="N1141" s="10"/>
    </row>
    <row r="1142" spans="1:14">
      <c r="A1142" s="12" t="s">
        <v>122</v>
      </c>
      <c r="B1142" s="7" t="s">
        <v>74</v>
      </c>
      <c r="C1142" s="13" t="s">
        <v>65</v>
      </c>
      <c r="D1142" s="7">
        <v>2016</v>
      </c>
      <c r="E1142" s="13">
        <v>2017</v>
      </c>
      <c r="F1142" s="13" t="s">
        <v>102</v>
      </c>
      <c r="G1142" s="7"/>
      <c r="H1142" s="10">
        <v>0.1646</v>
      </c>
      <c r="I1142" s="10">
        <v>0.3049</v>
      </c>
      <c r="J1142" s="10">
        <v>0.12300000000000001</v>
      </c>
      <c r="K1142" s="10">
        <v>0.18420000000000003</v>
      </c>
      <c r="L1142" s="10"/>
      <c r="M1142" s="10"/>
      <c r="N1142" s="10"/>
    </row>
    <row r="1143" spans="1:14">
      <c r="A1143" s="12" t="s">
        <v>123</v>
      </c>
      <c r="B1143" s="7" t="s">
        <v>75</v>
      </c>
      <c r="C1143" s="13" t="s">
        <v>65</v>
      </c>
      <c r="D1143" s="7">
        <v>2016</v>
      </c>
      <c r="E1143" s="13">
        <v>2017</v>
      </c>
      <c r="F1143" s="13" t="s">
        <v>102</v>
      </c>
      <c r="G1143" s="7"/>
      <c r="H1143" s="10">
        <v>0.12330000000000001</v>
      </c>
      <c r="I1143" s="10">
        <v>0.24929999999999999</v>
      </c>
      <c r="J1143" s="10">
        <v>0.2145</v>
      </c>
      <c r="K1143" s="10">
        <v>0.24929999999999999</v>
      </c>
      <c r="L1143" s="10"/>
      <c r="M1143" s="10"/>
      <c r="N1143" s="10"/>
    </row>
    <row r="1144" spans="1:14">
      <c r="A1144" s="12" t="s">
        <v>124</v>
      </c>
      <c r="B1144" s="7" t="s">
        <v>75</v>
      </c>
      <c r="C1144" s="13" t="s">
        <v>65</v>
      </c>
      <c r="D1144" s="7">
        <v>2016</v>
      </c>
      <c r="E1144" s="13">
        <v>2017</v>
      </c>
      <c r="F1144" s="13" t="s">
        <v>102</v>
      </c>
      <c r="G1144" s="7"/>
      <c r="H1144" s="10">
        <v>0.14499999999999999</v>
      </c>
      <c r="I1144" s="10">
        <v>0.25950000000000001</v>
      </c>
      <c r="J1144" s="10">
        <v>0.27100000000000002</v>
      </c>
      <c r="K1144" s="10">
        <v>0.30170000000000002</v>
      </c>
      <c r="L1144" s="10"/>
      <c r="M1144" s="10"/>
      <c r="N1144" s="10"/>
    </row>
    <row r="1145" spans="1:14">
      <c r="A1145" s="12" t="s">
        <v>125</v>
      </c>
      <c r="B1145" s="7" t="s">
        <v>75</v>
      </c>
      <c r="C1145" s="13" t="s">
        <v>65</v>
      </c>
      <c r="D1145" s="7">
        <v>2016</v>
      </c>
      <c r="E1145" s="13">
        <v>2017</v>
      </c>
      <c r="F1145" s="13" t="s">
        <v>102</v>
      </c>
      <c r="G1145" s="7"/>
      <c r="H1145" s="10">
        <v>0.16829999999999998</v>
      </c>
      <c r="I1145" s="10">
        <v>0.2581</v>
      </c>
      <c r="J1145" s="10">
        <v>0.2666</v>
      </c>
      <c r="K1145" s="10">
        <v>0.29809999999999998</v>
      </c>
      <c r="L1145" s="10"/>
      <c r="M1145" s="10"/>
      <c r="N1145" s="10"/>
    </row>
    <row r="1146" spans="1:14">
      <c r="A1146" s="12" t="s">
        <v>126</v>
      </c>
      <c r="B1146" s="7" t="s">
        <v>75</v>
      </c>
      <c r="C1146" s="13" t="s">
        <v>65</v>
      </c>
      <c r="D1146" s="7">
        <v>2016</v>
      </c>
      <c r="E1146" s="13">
        <v>2017</v>
      </c>
      <c r="F1146" s="13" t="s">
        <v>102</v>
      </c>
      <c r="G1146" s="7"/>
      <c r="H1146" s="10">
        <v>0.1328</v>
      </c>
      <c r="I1146" s="10">
        <v>0.24609999999999999</v>
      </c>
      <c r="J1146" s="10">
        <v>0.41020000000000001</v>
      </c>
      <c r="K1146" s="10">
        <v>0.4531</v>
      </c>
      <c r="L1146" s="10"/>
      <c r="M1146" s="10"/>
      <c r="N1146" s="10"/>
    </row>
    <row r="1147" spans="1:14">
      <c r="A1147" s="12" t="s">
        <v>127</v>
      </c>
      <c r="B1147" s="7" t="s">
        <v>75</v>
      </c>
      <c r="C1147" s="13" t="s">
        <v>65</v>
      </c>
      <c r="D1147" s="7">
        <v>2016</v>
      </c>
      <c r="E1147" s="13">
        <v>2017</v>
      </c>
      <c r="F1147" s="13" t="s">
        <v>102</v>
      </c>
      <c r="G1147" s="7"/>
      <c r="H1147" s="10">
        <v>0.21660000000000001</v>
      </c>
      <c r="I1147" s="10">
        <v>0.33110000000000001</v>
      </c>
      <c r="J1147" s="10">
        <v>0.2006</v>
      </c>
      <c r="K1147" s="10">
        <v>0.23780000000000001</v>
      </c>
      <c r="L1147" s="10"/>
      <c r="M1147" s="10"/>
      <c r="N1147" s="10"/>
    </row>
    <row r="1148" spans="1:14">
      <c r="A1148" s="12" t="s">
        <v>128</v>
      </c>
      <c r="B1148" s="7" t="s">
        <v>75</v>
      </c>
      <c r="C1148" s="13" t="s">
        <v>65</v>
      </c>
      <c r="D1148" s="7">
        <v>2016</v>
      </c>
      <c r="E1148" s="13">
        <v>2017</v>
      </c>
      <c r="F1148" s="13" t="s">
        <v>102</v>
      </c>
      <c r="G1148" s="7"/>
      <c r="H1148" s="10">
        <v>0.23920000000000002</v>
      </c>
      <c r="I1148" s="10">
        <v>0.3644</v>
      </c>
      <c r="J1148" s="10">
        <v>0.27529999999999999</v>
      </c>
      <c r="K1148" s="10">
        <v>0.31069999999999998</v>
      </c>
      <c r="L1148" s="10"/>
      <c r="M1148" s="10"/>
      <c r="N1148" s="10"/>
    </row>
    <row r="1149" spans="1:14">
      <c r="A1149" s="12" t="s">
        <v>129</v>
      </c>
      <c r="B1149" s="7" t="s">
        <v>75</v>
      </c>
      <c r="C1149" s="13" t="s">
        <v>65</v>
      </c>
      <c r="D1149" s="7">
        <v>2016</v>
      </c>
      <c r="E1149" s="13">
        <v>2017</v>
      </c>
      <c r="F1149" s="13" t="s">
        <v>102</v>
      </c>
      <c r="G1149" s="7"/>
      <c r="H1149" s="10">
        <v>8.1300000000000011E-2</v>
      </c>
      <c r="I1149" s="10">
        <v>0.17280000000000001</v>
      </c>
      <c r="J1149" s="10">
        <v>0.4017</v>
      </c>
      <c r="K1149" s="10">
        <v>0.46009999999999995</v>
      </c>
      <c r="L1149" s="10"/>
      <c r="M1149" s="10"/>
      <c r="N1149" s="10"/>
    </row>
    <row r="1150" spans="1:14">
      <c r="A1150" s="12" t="s">
        <v>130</v>
      </c>
      <c r="B1150" s="7" t="s">
        <v>75</v>
      </c>
      <c r="C1150" s="13" t="s">
        <v>65</v>
      </c>
      <c r="D1150" s="7">
        <v>2016</v>
      </c>
      <c r="E1150" s="13">
        <v>2017</v>
      </c>
      <c r="F1150" s="13" t="s">
        <v>102</v>
      </c>
      <c r="G1150" s="7"/>
      <c r="H1150" s="10">
        <v>9.9199999999999997E-2</v>
      </c>
      <c r="I1150" s="10">
        <v>0.19829999999999998</v>
      </c>
      <c r="J1150" s="10">
        <v>0.26350000000000001</v>
      </c>
      <c r="K1150" s="10">
        <v>0.2918</v>
      </c>
      <c r="L1150" s="10"/>
      <c r="M1150" s="10"/>
      <c r="N1150" s="10"/>
    </row>
    <row r="1151" spans="1:14">
      <c r="A1151" s="12" t="s">
        <v>131</v>
      </c>
      <c r="B1151" s="7" t="s">
        <v>76</v>
      </c>
      <c r="C1151" s="13" t="s">
        <v>65</v>
      </c>
      <c r="D1151" s="7">
        <v>2016</v>
      </c>
      <c r="E1151" s="13">
        <v>2017</v>
      </c>
      <c r="F1151" s="13" t="s">
        <v>102</v>
      </c>
      <c r="G1151" s="7"/>
      <c r="H1151" s="10">
        <v>0.1525</v>
      </c>
      <c r="I1151" s="10">
        <v>0.2354</v>
      </c>
      <c r="J1151" s="10">
        <v>0.26479999999999998</v>
      </c>
      <c r="K1151" s="10">
        <v>0.29020000000000001</v>
      </c>
      <c r="L1151" s="10"/>
      <c r="M1151" s="10"/>
      <c r="N1151" s="10"/>
    </row>
    <row r="1152" spans="1:14">
      <c r="A1152" s="12" t="s">
        <v>132</v>
      </c>
      <c r="B1152" s="7" t="s">
        <v>75</v>
      </c>
      <c r="C1152" s="13" t="s">
        <v>65</v>
      </c>
      <c r="D1152" s="7">
        <v>2016</v>
      </c>
      <c r="E1152" s="13">
        <v>2017</v>
      </c>
      <c r="F1152" s="13" t="s">
        <v>102</v>
      </c>
      <c r="G1152" s="7"/>
      <c r="H1152" s="10">
        <v>0.21</v>
      </c>
      <c r="I1152" s="10">
        <v>0.32569999999999999</v>
      </c>
      <c r="J1152" s="10">
        <v>0.20149999999999998</v>
      </c>
      <c r="K1152" s="10">
        <v>0.2437</v>
      </c>
      <c r="L1152" s="10"/>
      <c r="M1152" s="10"/>
      <c r="N1152" s="10"/>
    </row>
    <row r="1153" spans="1:14">
      <c r="A1153" s="12" t="s">
        <v>133</v>
      </c>
      <c r="B1153" s="7" t="s">
        <v>75</v>
      </c>
      <c r="C1153" s="13" t="s">
        <v>65</v>
      </c>
      <c r="D1153" s="7">
        <v>2016</v>
      </c>
      <c r="E1153" s="13">
        <v>2017</v>
      </c>
      <c r="F1153" s="13" t="s">
        <v>102</v>
      </c>
      <c r="G1153" s="7"/>
      <c r="H1153" s="10">
        <v>0.1283</v>
      </c>
      <c r="I1153" s="10">
        <v>0.22940000000000002</v>
      </c>
      <c r="J1153" s="10">
        <v>0.25239999999999996</v>
      </c>
      <c r="K1153" s="10">
        <v>0.2873</v>
      </c>
      <c r="L1153" s="10"/>
      <c r="M1153" s="10"/>
      <c r="N1153" s="10"/>
    </row>
    <row r="1154" spans="1:14">
      <c r="A1154" s="12" t="s">
        <v>134</v>
      </c>
      <c r="B1154" s="7" t="s">
        <v>75</v>
      </c>
      <c r="C1154" s="13" t="s">
        <v>65</v>
      </c>
      <c r="D1154" s="7">
        <v>2016</v>
      </c>
      <c r="E1154" s="13">
        <v>2017</v>
      </c>
      <c r="F1154" s="13" t="s">
        <v>102</v>
      </c>
      <c r="G1154" s="7"/>
      <c r="H1154" s="10">
        <v>0.14410000000000001</v>
      </c>
      <c r="I1154" s="10">
        <v>0.24149999999999999</v>
      </c>
      <c r="J1154" s="10">
        <v>0.18640000000000001</v>
      </c>
      <c r="K1154" s="10">
        <v>0.24149999999999999</v>
      </c>
      <c r="L1154" s="10"/>
      <c r="M1154" s="10"/>
      <c r="N1154" s="10"/>
    </row>
    <row r="1155" spans="1:14">
      <c r="A1155" s="12" t="s">
        <v>135</v>
      </c>
      <c r="B1155" s="7" t="s">
        <v>75</v>
      </c>
      <c r="C1155" s="13" t="s">
        <v>65</v>
      </c>
      <c r="D1155" s="7">
        <v>2016</v>
      </c>
      <c r="E1155" s="13">
        <v>2017</v>
      </c>
      <c r="F1155" s="13" t="s">
        <v>102</v>
      </c>
      <c r="G1155" s="7"/>
      <c r="H1155" s="10">
        <v>0.16719999999999999</v>
      </c>
      <c r="I1155" s="10">
        <v>0.28129999999999999</v>
      </c>
      <c r="J1155" s="10">
        <v>0.29849999999999999</v>
      </c>
      <c r="K1155" s="10">
        <v>0.37909999999999999</v>
      </c>
      <c r="L1155" s="10"/>
      <c r="M1155" s="10"/>
      <c r="N1155" s="10"/>
    </row>
    <row r="1156" spans="1:14">
      <c r="A1156" s="12" t="s">
        <v>136</v>
      </c>
      <c r="B1156" s="7" t="s">
        <v>75</v>
      </c>
      <c r="C1156" s="13" t="s">
        <v>65</v>
      </c>
      <c r="D1156" s="7">
        <v>2016</v>
      </c>
      <c r="E1156" s="13">
        <v>2017</v>
      </c>
      <c r="F1156" s="13" t="s">
        <v>102</v>
      </c>
      <c r="G1156" s="7"/>
      <c r="H1156" s="10">
        <v>0.1993</v>
      </c>
      <c r="I1156" s="10">
        <v>0.32569999999999999</v>
      </c>
      <c r="J1156" s="10">
        <v>0.29609999999999997</v>
      </c>
      <c r="K1156" s="10">
        <v>0.33020000000000005</v>
      </c>
      <c r="L1156" s="10"/>
      <c r="M1156" s="10"/>
      <c r="N1156" s="10"/>
    </row>
    <row r="1157" spans="1:14">
      <c r="A1157" s="12" t="s">
        <v>137</v>
      </c>
      <c r="B1157" s="7" t="s">
        <v>75</v>
      </c>
      <c r="C1157" s="13" t="s">
        <v>65</v>
      </c>
      <c r="D1157" s="7">
        <v>2016</v>
      </c>
      <c r="E1157" s="13">
        <v>2017</v>
      </c>
      <c r="F1157" s="13" t="s">
        <v>102</v>
      </c>
      <c r="G1157" s="7"/>
      <c r="H1157" s="10">
        <v>0.17269999999999999</v>
      </c>
      <c r="I1157" s="10">
        <v>0.29499999999999998</v>
      </c>
      <c r="J1157" s="10">
        <v>0.3165</v>
      </c>
      <c r="K1157" s="10">
        <v>0.35969999999999996</v>
      </c>
      <c r="L1157" s="10"/>
      <c r="M1157" s="10"/>
      <c r="N1157" s="10"/>
    </row>
    <row r="1158" spans="1:14">
      <c r="A1158" s="12" t="s">
        <v>138</v>
      </c>
      <c r="B1158" s="7" t="s">
        <v>75</v>
      </c>
      <c r="C1158" s="13" t="s">
        <v>65</v>
      </c>
      <c r="D1158" s="7">
        <v>2016</v>
      </c>
      <c r="E1158" s="13">
        <v>2017</v>
      </c>
      <c r="F1158" s="13" t="s">
        <v>102</v>
      </c>
      <c r="G1158" s="7"/>
      <c r="H1158" s="10">
        <v>0.05</v>
      </c>
      <c r="I1158" s="10">
        <v>0.11109999999999999</v>
      </c>
      <c r="J1158" s="10">
        <v>8.8900000000000007E-2</v>
      </c>
      <c r="K1158" s="10">
        <v>0.11109999999999999</v>
      </c>
      <c r="L1158" s="10"/>
      <c r="M1158" s="10"/>
      <c r="N1158" s="10"/>
    </row>
    <row r="1159" spans="1:14">
      <c r="A1159" s="12" t="s">
        <v>139</v>
      </c>
      <c r="B1159" s="7" t="s">
        <v>75</v>
      </c>
      <c r="C1159" s="13" t="s">
        <v>65</v>
      </c>
      <c r="D1159" s="7">
        <v>2016</v>
      </c>
      <c r="E1159" s="13">
        <v>2017</v>
      </c>
      <c r="F1159" s="13" t="s">
        <v>102</v>
      </c>
      <c r="G1159" s="7"/>
      <c r="H1159" s="10">
        <v>0.17859999999999998</v>
      </c>
      <c r="I1159" s="10">
        <v>0.32049999999999995</v>
      </c>
      <c r="J1159" s="10">
        <v>0.26079999999999998</v>
      </c>
      <c r="K1159" s="10">
        <v>0.30409999999999998</v>
      </c>
      <c r="L1159" s="10"/>
      <c r="M1159" s="10"/>
      <c r="N1159" s="10"/>
    </row>
    <row r="1160" spans="1:14">
      <c r="A1160" s="12" t="s">
        <v>140</v>
      </c>
      <c r="B1160" s="7" t="s">
        <v>75</v>
      </c>
      <c r="C1160" s="13" t="s">
        <v>65</v>
      </c>
      <c r="D1160" s="7">
        <v>2016</v>
      </c>
      <c r="E1160" s="13">
        <v>2017</v>
      </c>
      <c r="F1160" s="13" t="s">
        <v>102</v>
      </c>
      <c r="G1160" s="7"/>
      <c r="H1160" s="10">
        <v>0.13619999999999999</v>
      </c>
      <c r="I1160" s="10">
        <v>0.23</v>
      </c>
      <c r="J1160" s="10">
        <v>0.25940000000000002</v>
      </c>
      <c r="K1160" s="10">
        <v>0.31459999999999999</v>
      </c>
      <c r="L1160" s="10"/>
      <c r="M1160" s="10"/>
      <c r="N1160" s="10"/>
    </row>
    <row r="1161" spans="1:14">
      <c r="A1161" s="12" t="s">
        <v>141</v>
      </c>
      <c r="B1161" s="7" t="s">
        <v>75</v>
      </c>
      <c r="C1161" s="13" t="s">
        <v>65</v>
      </c>
      <c r="D1161" s="7">
        <v>2016</v>
      </c>
      <c r="E1161" s="13">
        <v>2017</v>
      </c>
      <c r="F1161" s="13" t="s">
        <v>102</v>
      </c>
      <c r="G1161" s="7"/>
      <c r="H1161" s="10">
        <v>9.4200000000000006E-2</v>
      </c>
      <c r="I1161" s="10">
        <v>0.1865</v>
      </c>
      <c r="J1161" s="10">
        <v>0.20079999999999998</v>
      </c>
      <c r="K1161" s="10">
        <v>0.2407</v>
      </c>
      <c r="L1161" s="10"/>
      <c r="M1161" s="10"/>
      <c r="N1161" s="10"/>
    </row>
    <row r="1162" spans="1:14">
      <c r="A1162" s="12" t="s">
        <v>142</v>
      </c>
      <c r="B1162" s="7" t="s">
        <v>74</v>
      </c>
      <c r="C1162" s="13" t="s">
        <v>65</v>
      </c>
      <c r="D1162" s="7">
        <v>2016</v>
      </c>
      <c r="E1162" s="13">
        <v>2017</v>
      </c>
      <c r="F1162" s="13" t="s">
        <v>102</v>
      </c>
      <c r="G1162" s="7"/>
      <c r="H1162" s="10">
        <v>0.11550000000000001</v>
      </c>
      <c r="I1162" s="10">
        <v>0.21969999999999998</v>
      </c>
      <c r="J1162" s="10">
        <v>8.6800000000000002E-2</v>
      </c>
      <c r="K1162" s="10">
        <v>0.13140000000000002</v>
      </c>
      <c r="L1162" s="10"/>
      <c r="M1162" s="10"/>
      <c r="N1162" s="10"/>
    </row>
    <row r="1163" spans="1:14">
      <c r="A1163" s="12" t="s">
        <v>143</v>
      </c>
      <c r="B1163" s="7" t="s">
        <v>74</v>
      </c>
      <c r="C1163" s="13" t="s">
        <v>65</v>
      </c>
      <c r="D1163" s="7">
        <v>2016</v>
      </c>
      <c r="E1163" s="13">
        <v>2017</v>
      </c>
      <c r="F1163" s="13" t="s">
        <v>102</v>
      </c>
      <c r="G1163" s="7"/>
      <c r="H1163" s="10">
        <v>0.1038</v>
      </c>
      <c r="I1163" s="10">
        <v>0.19170000000000001</v>
      </c>
      <c r="J1163" s="10">
        <v>7.6700000000000004E-2</v>
      </c>
      <c r="K1163" s="10">
        <v>0.12140000000000001</v>
      </c>
      <c r="L1163" s="10"/>
      <c r="M1163" s="10"/>
      <c r="N1163" s="10"/>
    </row>
    <row r="1164" spans="1:14">
      <c r="A1164" s="12" t="s">
        <v>144</v>
      </c>
      <c r="B1164" s="7" t="s">
        <v>75</v>
      </c>
      <c r="C1164" s="13" t="s">
        <v>65</v>
      </c>
      <c r="D1164" s="7">
        <v>2016</v>
      </c>
      <c r="E1164" s="13">
        <v>2017</v>
      </c>
      <c r="F1164" s="13" t="s">
        <v>102</v>
      </c>
      <c r="G1164" s="7"/>
      <c r="H1164" s="10">
        <v>8.9200000000000002E-2</v>
      </c>
      <c r="I1164" s="10">
        <v>0.16879999999999998</v>
      </c>
      <c r="J1164" s="10">
        <v>0.24840000000000001</v>
      </c>
      <c r="K1164" s="10">
        <v>0.27390000000000003</v>
      </c>
      <c r="L1164" s="10"/>
      <c r="M1164" s="10"/>
      <c r="N1164" s="10"/>
    </row>
    <row r="1165" spans="1:14">
      <c r="A1165" s="12" t="s">
        <v>145</v>
      </c>
      <c r="B1165" s="7" t="s">
        <v>75</v>
      </c>
      <c r="C1165" s="13" t="s">
        <v>65</v>
      </c>
      <c r="D1165" s="7">
        <v>2016</v>
      </c>
      <c r="E1165" s="13">
        <v>2017</v>
      </c>
      <c r="F1165" s="13" t="s">
        <v>102</v>
      </c>
      <c r="G1165" s="7"/>
      <c r="H1165" s="10">
        <v>0.18090000000000001</v>
      </c>
      <c r="I1165" s="10">
        <v>0.2848</v>
      </c>
      <c r="J1165" s="10">
        <v>0.1978</v>
      </c>
      <c r="K1165" s="10">
        <v>0.23519999999999999</v>
      </c>
      <c r="L1165" s="10"/>
      <c r="M1165" s="10"/>
      <c r="N1165" s="10"/>
    </row>
    <row r="1166" spans="1:14">
      <c r="A1166" s="12" t="s">
        <v>146</v>
      </c>
      <c r="B1166" s="7" t="s">
        <v>74</v>
      </c>
      <c r="C1166" s="13" t="s">
        <v>65</v>
      </c>
      <c r="D1166" s="7">
        <v>2016</v>
      </c>
      <c r="E1166" s="13">
        <v>2017</v>
      </c>
      <c r="F1166" s="13" t="s">
        <v>102</v>
      </c>
      <c r="G1166" s="7"/>
      <c r="H1166" s="10">
        <v>0.13</v>
      </c>
      <c r="I1166" s="10">
        <v>0.23600000000000002</v>
      </c>
      <c r="J1166" s="10">
        <v>9.0800000000000006E-2</v>
      </c>
      <c r="K1166" s="10">
        <v>0.1361</v>
      </c>
      <c r="L1166" s="10"/>
      <c r="M1166" s="10"/>
      <c r="N1166" s="10"/>
    </row>
    <row r="1167" spans="1:14">
      <c r="A1167" s="12" t="s">
        <v>147</v>
      </c>
      <c r="B1167" s="7" t="s">
        <v>75</v>
      </c>
      <c r="C1167" s="13" t="s">
        <v>65</v>
      </c>
      <c r="D1167" s="7">
        <v>2016</v>
      </c>
      <c r="E1167" s="13">
        <v>2017</v>
      </c>
      <c r="F1167" s="13" t="s">
        <v>102</v>
      </c>
      <c r="G1167" s="7"/>
      <c r="H1167" s="10">
        <v>0.15160000000000001</v>
      </c>
      <c r="I1167" s="10">
        <v>0.25890000000000002</v>
      </c>
      <c r="J1167" s="10">
        <v>0.3901</v>
      </c>
      <c r="K1167" s="10">
        <v>0.4395</v>
      </c>
      <c r="L1167" s="10"/>
      <c r="M1167" s="10"/>
      <c r="N1167" s="10"/>
    </row>
    <row r="1168" spans="1:14">
      <c r="A1168" s="12" t="s">
        <v>148</v>
      </c>
      <c r="B1168" s="7" t="s">
        <v>75</v>
      </c>
      <c r="C1168" s="13" t="s">
        <v>65</v>
      </c>
      <c r="D1168" s="7">
        <v>2016</v>
      </c>
      <c r="E1168" s="13">
        <v>2017</v>
      </c>
      <c r="F1168" s="13" t="s">
        <v>102</v>
      </c>
      <c r="G1168" s="7"/>
      <c r="H1168" s="10">
        <v>0.2404</v>
      </c>
      <c r="I1168" s="10">
        <v>0.3483</v>
      </c>
      <c r="J1168" s="10">
        <v>0.29920000000000002</v>
      </c>
      <c r="K1168" s="10">
        <v>0.33939999999999998</v>
      </c>
      <c r="L1168" s="10"/>
      <c r="M1168" s="10"/>
      <c r="N1168" s="10"/>
    </row>
    <row r="1169" spans="1:14">
      <c r="A1169" s="12" t="s">
        <v>149</v>
      </c>
      <c r="B1169" s="7" t="s">
        <v>74</v>
      </c>
      <c r="C1169" s="13" t="s">
        <v>65</v>
      </c>
      <c r="D1169" s="7">
        <v>2016</v>
      </c>
      <c r="E1169" s="13">
        <v>2017</v>
      </c>
      <c r="F1169" s="13" t="s">
        <v>102</v>
      </c>
      <c r="G1169" s="7"/>
      <c r="H1169" s="10">
        <v>0.13070000000000001</v>
      </c>
      <c r="I1169" s="10">
        <v>0.2341</v>
      </c>
      <c r="J1169" s="10">
        <v>7.4200000000000002E-2</v>
      </c>
      <c r="K1169" s="10">
        <v>0.12140000000000001</v>
      </c>
      <c r="L1169" s="10"/>
      <c r="M1169" s="10"/>
      <c r="N1169" s="10"/>
    </row>
    <row r="1170" spans="1:14">
      <c r="A1170" s="12" t="s">
        <v>150</v>
      </c>
      <c r="B1170" s="7" t="s">
        <v>74</v>
      </c>
      <c r="C1170" s="13" t="s">
        <v>65</v>
      </c>
      <c r="D1170" s="7">
        <v>2016</v>
      </c>
      <c r="E1170" s="13">
        <v>2017</v>
      </c>
      <c r="F1170" s="13" t="s">
        <v>102</v>
      </c>
      <c r="G1170" s="7"/>
      <c r="H1170" s="10">
        <v>0.1072</v>
      </c>
      <c r="I1170" s="10">
        <v>0.20980000000000001</v>
      </c>
      <c r="J1170" s="10">
        <v>9.5399999999999985E-2</v>
      </c>
      <c r="K1170" s="10">
        <v>0.1389</v>
      </c>
      <c r="L1170" s="10"/>
      <c r="M1170" s="10"/>
      <c r="N1170" s="10"/>
    </row>
    <row r="1171" spans="1:14">
      <c r="A1171" s="12" t="s">
        <v>151</v>
      </c>
      <c r="B1171" s="7" t="s">
        <v>75</v>
      </c>
      <c r="C1171" s="13" t="s">
        <v>65</v>
      </c>
      <c r="D1171" s="7">
        <v>2016</v>
      </c>
      <c r="E1171" s="13">
        <v>2017</v>
      </c>
      <c r="F1171" s="13" t="s">
        <v>102</v>
      </c>
      <c r="G1171" s="7"/>
      <c r="H1171" s="10">
        <v>0.18809999999999999</v>
      </c>
      <c r="I1171" s="10">
        <v>0.28820000000000001</v>
      </c>
      <c r="J1171" s="10">
        <v>0.3014</v>
      </c>
      <c r="K1171" s="10">
        <v>0.34110000000000001</v>
      </c>
      <c r="L1171" s="10"/>
      <c r="M1171" s="10"/>
      <c r="N1171" s="10"/>
    </row>
    <row r="1172" spans="1:14">
      <c r="A1172" s="12" t="s">
        <v>152</v>
      </c>
      <c r="B1172" s="7" t="s">
        <v>74</v>
      </c>
      <c r="C1172" s="13" t="s">
        <v>65</v>
      </c>
      <c r="D1172" s="7">
        <v>2016</v>
      </c>
      <c r="E1172" s="13">
        <v>2017</v>
      </c>
      <c r="F1172" s="13" t="s">
        <v>102</v>
      </c>
      <c r="G1172" s="7"/>
      <c r="H1172" s="10">
        <v>8.8200000000000001E-2</v>
      </c>
      <c r="I1172" s="10">
        <v>0.19170000000000001</v>
      </c>
      <c r="J1172" s="10">
        <v>5.8499999999999996E-2</v>
      </c>
      <c r="K1172" s="10">
        <v>0.1002</v>
      </c>
      <c r="L1172" s="10"/>
      <c r="M1172" s="10"/>
      <c r="N1172" s="10"/>
    </row>
    <row r="1173" spans="1:14">
      <c r="A1173" s="12" t="s">
        <v>153</v>
      </c>
      <c r="B1173" s="7" t="s">
        <v>74</v>
      </c>
      <c r="C1173" s="13" t="s">
        <v>65</v>
      </c>
      <c r="D1173" s="7">
        <v>2016</v>
      </c>
      <c r="E1173" s="13">
        <v>2017</v>
      </c>
      <c r="F1173" s="13" t="s">
        <v>102</v>
      </c>
      <c r="G1173" s="7"/>
      <c r="H1173" s="10">
        <v>9.8400000000000001E-2</v>
      </c>
      <c r="I1173" s="10">
        <v>0.20579999999999998</v>
      </c>
      <c r="J1173" s="10">
        <v>7.0099999999999996E-2</v>
      </c>
      <c r="K1173" s="10">
        <v>0.1195</v>
      </c>
      <c r="L1173" s="10"/>
      <c r="M1173" s="10"/>
      <c r="N1173" s="10"/>
    </row>
    <row r="1174" spans="1:14">
      <c r="A1174" s="12" t="s">
        <v>154</v>
      </c>
      <c r="B1174" s="7" t="s">
        <v>74</v>
      </c>
      <c r="C1174" s="13" t="s">
        <v>65</v>
      </c>
      <c r="D1174" s="7">
        <v>2016</v>
      </c>
      <c r="E1174" s="13">
        <v>2017</v>
      </c>
      <c r="F1174" s="13" t="s">
        <v>102</v>
      </c>
      <c r="G1174" s="7"/>
      <c r="H1174" s="10">
        <v>8.1500000000000003E-2</v>
      </c>
      <c r="I1174" s="10">
        <v>0.18969999999999998</v>
      </c>
      <c r="J1174" s="10">
        <v>5.8299999999999998E-2</v>
      </c>
      <c r="K1174" s="10">
        <v>0.1012</v>
      </c>
      <c r="L1174" s="10"/>
      <c r="M1174" s="10"/>
      <c r="N1174" s="10"/>
    </row>
    <row r="1175" spans="1:14">
      <c r="A1175" s="12" t="s">
        <v>155</v>
      </c>
      <c r="B1175" s="7" t="s">
        <v>74</v>
      </c>
      <c r="C1175" s="13" t="s">
        <v>65</v>
      </c>
      <c r="D1175" s="7">
        <v>2016</v>
      </c>
      <c r="E1175" s="13">
        <v>2017</v>
      </c>
      <c r="F1175" s="13" t="s">
        <v>102</v>
      </c>
      <c r="G1175" s="7"/>
      <c r="H1175" s="10">
        <v>2.1000000000000001E-2</v>
      </c>
      <c r="I1175" s="10">
        <v>0.13269999999999998</v>
      </c>
      <c r="J1175" s="10">
        <v>8.1000000000000013E-3</v>
      </c>
      <c r="K1175" s="10">
        <v>4.2500000000000003E-2</v>
      </c>
      <c r="L1175" s="10"/>
      <c r="M1175" s="10"/>
      <c r="N1175" s="10"/>
    </row>
    <row r="1176" spans="1:14">
      <c r="A1176" s="12" t="s">
        <v>156</v>
      </c>
      <c r="B1176" s="7" t="s">
        <v>74</v>
      </c>
      <c r="C1176" s="13" t="s">
        <v>65</v>
      </c>
      <c r="D1176" s="7">
        <v>2016</v>
      </c>
      <c r="E1176" s="13">
        <v>2017</v>
      </c>
      <c r="F1176" s="13" t="s">
        <v>102</v>
      </c>
      <c r="G1176" s="7"/>
      <c r="H1176" s="10">
        <v>2.3700000000000002E-2</v>
      </c>
      <c r="I1176" s="10">
        <v>0.13519999999999999</v>
      </c>
      <c r="J1176" s="10">
        <v>6.7000000000000002E-3</v>
      </c>
      <c r="K1176" s="10">
        <v>4.3700000000000003E-2</v>
      </c>
      <c r="L1176" s="10"/>
      <c r="M1176" s="10"/>
      <c r="N1176" s="10"/>
    </row>
    <row r="1177" spans="1:14">
      <c r="A1177" s="12" t="s">
        <v>157</v>
      </c>
      <c r="B1177" s="7" t="s">
        <v>75</v>
      </c>
      <c r="C1177" s="13" t="s">
        <v>65</v>
      </c>
      <c r="D1177" s="7">
        <v>2016</v>
      </c>
      <c r="E1177" s="13">
        <v>2017</v>
      </c>
      <c r="F1177" s="13" t="s">
        <v>102</v>
      </c>
      <c r="G1177" s="7"/>
      <c r="H1177" s="10">
        <v>0.17559999999999998</v>
      </c>
      <c r="I1177" s="10">
        <v>0.28439999999999999</v>
      </c>
      <c r="J1177" s="10">
        <v>0.30449999999999999</v>
      </c>
      <c r="K1177" s="10">
        <v>0.34869999999999995</v>
      </c>
      <c r="L1177" s="10"/>
      <c r="M1177" s="10"/>
      <c r="N1177" s="10"/>
    </row>
    <row r="1178" spans="1:14">
      <c r="A1178" s="12" t="s">
        <v>158</v>
      </c>
      <c r="B1178" s="7" t="s">
        <v>75</v>
      </c>
      <c r="C1178" s="13" t="s">
        <v>65</v>
      </c>
      <c r="D1178" s="7">
        <v>2016</v>
      </c>
      <c r="E1178" s="13">
        <v>2017</v>
      </c>
      <c r="F1178" s="13" t="s">
        <v>102</v>
      </c>
      <c r="G1178" s="7"/>
      <c r="H1178" s="10">
        <v>6.9000000000000006E-2</v>
      </c>
      <c r="I1178" s="10">
        <v>0.2069</v>
      </c>
      <c r="J1178" s="10">
        <v>0.1724</v>
      </c>
      <c r="K1178" s="10">
        <v>0.1724</v>
      </c>
      <c r="L1178" s="10"/>
      <c r="M1178" s="10"/>
      <c r="N1178" s="10"/>
    </row>
    <row r="1179" spans="1:14">
      <c r="A1179" s="12" t="s">
        <v>159</v>
      </c>
      <c r="B1179" s="7" t="s">
        <v>75</v>
      </c>
      <c r="C1179" s="13" t="s">
        <v>65</v>
      </c>
      <c r="D1179" s="7">
        <v>2016</v>
      </c>
      <c r="E1179" s="13">
        <v>2017</v>
      </c>
      <c r="F1179" s="13" t="s">
        <v>102</v>
      </c>
      <c r="G1179" s="7"/>
      <c r="H1179" s="10">
        <v>0.14199999999999999</v>
      </c>
      <c r="I1179" s="10">
        <v>0.2354</v>
      </c>
      <c r="J1179" s="10">
        <v>0.3483</v>
      </c>
      <c r="K1179" s="10">
        <v>0.39200000000000002</v>
      </c>
      <c r="L1179" s="10"/>
      <c r="M1179" s="10"/>
      <c r="N1179" s="10"/>
    </row>
    <row r="1180" spans="1:14">
      <c r="A1180" s="12" t="s">
        <v>160</v>
      </c>
      <c r="B1180" s="7" t="s">
        <v>74</v>
      </c>
      <c r="C1180" s="13" t="s">
        <v>65</v>
      </c>
      <c r="D1180" s="7">
        <v>2016</v>
      </c>
      <c r="E1180" s="13">
        <v>2017</v>
      </c>
      <c r="F1180" s="13" t="s">
        <v>102</v>
      </c>
      <c r="G1180" s="7"/>
      <c r="H1180" s="10">
        <v>1.4199999999999999E-2</v>
      </c>
      <c r="I1180" s="10">
        <v>0.1222</v>
      </c>
      <c r="J1180" s="10">
        <v>8.1000000000000013E-3</v>
      </c>
      <c r="K1180" s="10">
        <v>5.2600000000000001E-2</v>
      </c>
      <c r="L1180" s="10"/>
      <c r="M1180" s="10"/>
      <c r="N1180" s="10"/>
    </row>
    <row r="1181" spans="1:14">
      <c r="A1181" s="12" t="s">
        <v>161</v>
      </c>
      <c r="B1181" s="7" t="s">
        <v>74</v>
      </c>
      <c r="C1181" s="13" t="s">
        <v>65</v>
      </c>
      <c r="D1181" s="7">
        <v>2016</v>
      </c>
      <c r="E1181" s="13">
        <v>2017</v>
      </c>
      <c r="F1181" s="13" t="s">
        <v>102</v>
      </c>
      <c r="G1181" s="7"/>
      <c r="H1181" s="10">
        <v>0.12429999999999999</v>
      </c>
      <c r="I1181" s="10">
        <v>0.23960000000000001</v>
      </c>
      <c r="J1181" s="10">
        <v>7.7100000000000002E-2</v>
      </c>
      <c r="K1181" s="10">
        <v>0.13170000000000001</v>
      </c>
      <c r="L1181" s="10"/>
      <c r="M1181" s="10"/>
      <c r="N1181" s="10"/>
    </row>
    <row r="1182" spans="1:14">
      <c r="A1182" s="12" t="s">
        <v>162</v>
      </c>
      <c r="B1182" s="7" t="s">
        <v>75</v>
      </c>
      <c r="C1182" s="13" t="s">
        <v>65</v>
      </c>
      <c r="D1182" s="7">
        <v>2016</v>
      </c>
      <c r="E1182" s="13">
        <v>2017</v>
      </c>
      <c r="F1182" s="13" t="s">
        <v>102</v>
      </c>
      <c r="G1182" s="7"/>
      <c r="H1182" s="10">
        <v>0.17120000000000002</v>
      </c>
      <c r="I1182" s="10">
        <v>0.29089999999999999</v>
      </c>
      <c r="J1182" s="10">
        <v>0.22579999999999997</v>
      </c>
      <c r="K1182" s="10">
        <v>0.26879999999999998</v>
      </c>
      <c r="L1182" s="10"/>
      <c r="M1182" s="10"/>
      <c r="N1182" s="10"/>
    </row>
    <row r="1183" spans="1:14">
      <c r="A1183" s="12" t="s">
        <v>163</v>
      </c>
      <c r="B1183" s="7" t="s">
        <v>75</v>
      </c>
      <c r="C1183" s="13" t="s">
        <v>65</v>
      </c>
      <c r="D1183" s="7">
        <v>2016</v>
      </c>
      <c r="E1183" s="13">
        <v>2017</v>
      </c>
      <c r="F1183" s="13" t="s">
        <v>102</v>
      </c>
      <c r="G1183" s="7"/>
      <c r="H1183" s="10">
        <v>0.1996</v>
      </c>
      <c r="I1183" s="10">
        <v>0.29699999999999999</v>
      </c>
      <c r="J1183" s="10">
        <v>0.30380000000000001</v>
      </c>
      <c r="K1183" s="10">
        <v>0.33509999999999995</v>
      </c>
      <c r="L1183" s="10"/>
      <c r="M1183" s="10"/>
      <c r="N1183" s="10"/>
    </row>
    <row r="1184" spans="1:14">
      <c r="A1184" s="12" t="s">
        <v>164</v>
      </c>
      <c r="B1184" s="7" t="s">
        <v>75</v>
      </c>
      <c r="C1184" s="13" t="s">
        <v>65</v>
      </c>
      <c r="D1184" s="7">
        <v>2016</v>
      </c>
      <c r="E1184" s="13">
        <v>2017</v>
      </c>
      <c r="F1184" s="13" t="s">
        <v>102</v>
      </c>
      <c r="G1184" s="7"/>
      <c r="H1184" s="10">
        <v>0.16699999999999998</v>
      </c>
      <c r="I1184" s="10">
        <v>0.2702</v>
      </c>
      <c r="J1184" s="10">
        <v>0.25900000000000001</v>
      </c>
      <c r="K1184" s="10">
        <v>0.29600000000000004</v>
      </c>
      <c r="L1184" s="10"/>
      <c r="M1184" s="10"/>
      <c r="N1184" s="10"/>
    </row>
    <row r="1185" spans="1:14">
      <c r="A1185" s="12" t="s">
        <v>165</v>
      </c>
      <c r="B1185" s="7" t="s">
        <v>75</v>
      </c>
      <c r="C1185" s="13" t="s">
        <v>65</v>
      </c>
      <c r="D1185" s="7">
        <v>2016</v>
      </c>
      <c r="E1185" s="13">
        <v>2017</v>
      </c>
      <c r="F1185" s="13" t="s">
        <v>102</v>
      </c>
      <c r="G1185" s="7"/>
      <c r="H1185" s="10">
        <v>0.1232</v>
      </c>
      <c r="I1185" s="10">
        <v>0.21829999999999999</v>
      </c>
      <c r="J1185" s="10">
        <v>0.21829999999999999</v>
      </c>
      <c r="K1185" s="10">
        <v>0.2535</v>
      </c>
      <c r="L1185" s="10"/>
      <c r="M1185" s="10"/>
      <c r="N1185" s="10"/>
    </row>
    <row r="1186" spans="1:14">
      <c r="A1186" s="12" t="s">
        <v>166</v>
      </c>
      <c r="B1186" s="7" t="s">
        <v>74</v>
      </c>
      <c r="C1186" s="13" t="s">
        <v>65</v>
      </c>
      <c r="D1186" s="7">
        <v>2016</v>
      </c>
      <c r="E1186" s="13">
        <v>2017</v>
      </c>
      <c r="F1186" s="13" t="s">
        <v>102</v>
      </c>
      <c r="G1186" s="7"/>
      <c r="H1186" s="10">
        <v>0.18969999999999998</v>
      </c>
      <c r="I1186" s="10">
        <v>0.32250000000000001</v>
      </c>
      <c r="J1186" s="10">
        <v>0.12659999999999999</v>
      </c>
      <c r="K1186" s="10">
        <v>0.17859999999999998</v>
      </c>
      <c r="L1186" s="10"/>
      <c r="M1186" s="10"/>
      <c r="N1186" s="10"/>
    </row>
    <row r="1187" spans="1:14">
      <c r="A1187" s="12" t="s">
        <v>167</v>
      </c>
      <c r="B1187" s="7" t="s">
        <v>75</v>
      </c>
      <c r="C1187" s="13" t="s">
        <v>65</v>
      </c>
      <c r="D1187" s="7">
        <v>2016</v>
      </c>
      <c r="E1187" s="13">
        <v>2017</v>
      </c>
      <c r="F1187" s="13" t="s">
        <v>102</v>
      </c>
      <c r="G1187" s="7"/>
      <c r="H1187" s="10">
        <v>8.2200000000000009E-2</v>
      </c>
      <c r="I1187" s="10">
        <v>0.1918</v>
      </c>
      <c r="J1187" s="10">
        <v>0.17960000000000001</v>
      </c>
      <c r="K1187" s="10">
        <v>0.21609999999999999</v>
      </c>
      <c r="L1187" s="10"/>
      <c r="M1187" s="10"/>
      <c r="N1187" s="10"/>
    </row>
    <row r="1188" spans="1:14">
      <c r="A1188" s="12" t="s">
        <v>168</v>
      </c>
      <c r="B1188" s="7" t="s">
        <v>74</v>
      </c>
      <c r="C1188" s="13" t="s">
        <v>65</v>
      </c>
      <c r="D1188" s="7">
        <v>2016</v>
      </c>
      <c r="E1188" s="13">
        <v>2017</v>
      </c>
      <c r="F1188" s="13" t="s">
        <v>102</v>
      </c>
      <c r="G1188" s="7"/>
      <c r="H1188" s="10">
        <v>0.14980000000000002</v>
      </c>
      <c r="I1188" s="10">
        <v>0.2722</v>
      </c>
      <c r="J1188" s="10">
        <v>0.11650000000000001</v>
      </c>
      <c r="K1188" s="10">
        <v>0.1716</v>
      </c>
      <c r="L1188" s="10"/>
      <c r="M1188" s="10"/>
      <c r="N1188" s="10"/>
    </row>
    <row r="1189" spans="1:14">
      <c r="A1189" s="12" t="s">
        <v>169</v>
      </c>
      <c r="B1189" s="7" t="s">
        <v>74</v>
      </c>
      <c r="C1189" s="13" t="s">
        <v>65</v>
      </c>
      <c r="D1189" s="7">
        <v>2016</v>
      </c>
      <c r="E1189" s="13">
        <v>2017</v>
      </c>
      <c r="F1189" s="13" t="s">
        <v>102</v>
      </c>
      <c r="G1189" s="7"/>
      <c r="H1189" s="10">
        <v>0.1245</v>
      </c>
      <c r="I1189" s="10">
        <v>0.2291</v>
      </c>
      <c r="J1189" s="10">
        <v>8.5000000000000006E-2</v>
      </c>
      <c r="K1189" s="10">
        <v>0.13570000000000002</v>
      </c>
      <c r="L1189" s="10"/>
      <c r="M1189" s="10"/>
      <c r="N1189" s="10"/>
    </row>
    <row r="1190" spans="1:14">
      <c r="A1190" s="12" t="s">
        <v>170</v>
      </c>
      <c r="B1190" s="7" t="s">
        <v>75</v>
      </c>
      <c r="C1190" s="13" t="s">
        <v>65</v>
      </c>
      <c r="D1190" s="7">
        <v>2016</v>
      </c>
      <c r="E1190" s="13">
        <v>2017</v>
      </c>
      <c r="F1190" s="13" t="s">
        <v>102</v>
      </c>
      <c r="G1190" s="7"/>
      <c r="H1190" s="10">
        <v>0.23550000000000001</v>
      </c>
      <c r="I1190" s="10">
        <v>0.32240000000000002</v>
      </c>
      <c r="J1190" s="10">
        <v>0.4007</v>
      </c>
      <c r="K1190" s="10">
        <v>0.43359999999999999</v>
      </c>
      <c r="L1190" s="10"/>
      <c r="M1190" s="10"/>
      <c r="N1190" s="10"/>
    </row>
    <row r="1191" spans="1:14">
      <c r="A1191" s="48" t="s">
        <v>171</v>
      </c>
      <c r="B1191" s="13" t="s">
        <v>66</v>
      </c>
      <c r="C1191" s="13" t="s">
        <v>3</v>
      </c>
      <c r="D1191" s="13">
        <v>2017</v>
      </c>
      <c r="E1191" s="13">
        <v>2017</v>
      </c>
      <c r="F1191" s="13" t="s">
        <v>102</v>
      </c>
      <c r="G1191" s="10"/>
      <c r="H1191" s="10">
        <v>0.1426</v>
      </c>
      <c r="I1191" s="10">
        <v>0.25159999999999999</v>
      </c>
      <c r="J1191" s="10">
        <v>0.1038</v>
      </c>
      <c r="K1191" s="10">
        <v>0.1381</v>
      </c>
      <c r="L1191" s="10"/>
      <c r="M1191" s="10"/>
      <c r="N1191" s="10"/>
    </row>
    <row r="1192" spans="1:14">
      <c r="A1192" s="48" t="s">
        <v>172</v>
      </c>
      <c r="B1192" s="13" t="s">
        <v>74</v>
      </c>
      <c r="C1192" s="13" t="s">
        <v>3</v>
      </c>
      <c r="D1192" s="13">
        <v>2017</v>
      </c>
      <c r="E1192" s="13">
        <v>2017</v>
      </c>
      <c r="F1192" s="13" t="s">
        <v>102</v>
      </c>
      <c r="G1192" s="10"/>
      <c r="H1192" s="10">
        <v>0.1125</v>
      </c>
      <c r="I1192" s="10">
        <v>0.21820000000000001</v>
      </c>
      <c r="J1192" s="10">
        <v>5.74E-2</v>
      </c>
      <c r="K1192" s="10">
        <v>9.7799999999999998E-2</v>
      </c>
      <c r="L1192" s="10"/>
      <c r="M1192" s="10"/>
      <c r="N1192" s="10"/>
    </row>
    <row r="1193" spans="1:14">
      <c r="A1193" s="48" t="s">
        <v>173</v>
      </c>
      <c r="B1193" s="13" t="s">
        <v>75</v>
      </c>
      <c r="C1193" s="13" t="s">
        <v>3</v>
      </c>
      <c r="D1193" s="13">
        <v>2017</v>
      </c>
      <c r="E1193" s="13">
        <v>2017</v>
      </c>
      <c r="F1193" s="13" t="s">
        <v>102</v>
      </c>
      <c r="G1193" s="10"/>
      <c r="H1193" s="10">
        <v>8.3299999999999999E-2</v>
      </c>
      <c r="I1193" s="10">
        <v>0.33329999999999999</v>
      </c>
      <c r="J1193" s="10">
        <v>8.3299999999999999E-2</v>
      </c>
      <c r="K1193" s="10">
        <v>8.3299999999999999E-2</v>
      </c>
      <c r="L1193" s="10"/>
      <c r="M1193" s="10"/>
      <c r="N1193" s="10"/>
    </row>
    <row r="1194" spans="1:14">
      <c r="A1194" s="48" t="s">
        <v>174</v>
      </c>
      <c r="B1194" s="13" t="s">
        <v>75</v>
      </c>
      <c r="C1194" s="13" t="s">
        <v>3</v>
      </c>
      <c r="D1194" s="13">
        <v>2017</v>
      </c>
      <c r="E1194" s="13">
        <v>2017</v>
      </c>
      <c r="F1194" s="13" t="s">
        <v>102</v>
      </c>
      <c r="G1194" s="10"/>
      <c r="H1194" s="10">
        <v>0.10589999999999999</v>
      </c>
      <c r="I1194" s="10">
        <v>0.17829999999999999</v>
      </c>
      <c r="J1194" s="10">
        <v>0.25579999999999997</v>
      </c>
      <c r="K1194" s="10">
        <v>0.27390000000000003</v>
      </c>
      <c r="L1194" s="10"/>
      <c r="M1194" s="10"/>
      <c r="N1194" s="10"/>
    </row>
    <row r="1195" spans="1:14">
      <c r="A1195" s="48" t="s">
        <v>175</v>
      </c>
      <c r="B1195" s="13" t="s">
        <v>75</v>
      </c>
      <c r="C1195" s="13" t="s">
        <v>3</v>
      </c>
      <c r="D1195" s="13">
        <v>2017</v>
      </c>
      <c r="E1195" s="13">
        <v>2017</v>
      </c>
      <c r="F1195" s="13" t="s">
        <v>102</v>
      </c>
      <c r="G1195" s="10"/>
      <c r="H1195" s="10">
        <v>0.14249999999999999</v>
      </c>
      <c r="I1195" s="10">
        <v>0.25030000000000002</v>
      </c>
      <c r="J1195" s="10">
        <v>0.23129999999999998</v>
      </c>
      <c r="K1195" s="10">
        <v>0.26350000000000001</v>
      </c>
      <c r="L1195" s="10"/>
      <c r="M1195" s="10"/>
      <c r="N1195" s="10"/>
    </row>
    <row r="1196" spans="1:14">
      <c r="A1196" s="48" t="s">
        <v>176</v>
      </c>
      <c r="B1196" s="13" t="s">
        <v>75</v>
      </c>
      <c r="C1196" s="13" t="s">
        <v>3</v>
      </c>
      <c r="D1196" s="13">
        <v>2017</v>
      </c>
      <c r="E1196" s="13">
        <v>2017</v>
      </c>
      <c r="F1196" s="13" t="s">
        <v>102</v>
      </c>
      <c r="G1196" s="10"/>
      <c r="H1196" s="10">
        <v>0.11609999999999999</v>
      </c>
      <c r="I1196" s="10">
        <v>0.22289999999999999</v>
      </c>
      <c r="J1196" s="10">
        <v>0.3251</v>
      </c>
      <c r="K1196" s="10">
        <v>0.34210000000000002</v>
      </c>
      <c r="L1196" s="10"/>
      <c r="M1196" s="10"/>
      <c r="N1196" s="10"/>
    </row>
    <row r="1197" spans="1:14">
      <c r="A1197" s="48" t="s">
        <v>177</v>
      </c>
      <c r="B1197" s="13" t="s">
        <v>75</v>
      </c>
      <c r="C1197" s="13" t="s">
        <v>3</v>
      </c>
      <c r="D1197" s="13">
        <v>2017</v>
      </c>
      <c r="E1197" s="13">
        <v>2017</v>
      </c>
      <c r="F1197" s="13" t="s">
        <v>102</v>
      </c>
      <c r="G1197" s="10"/>
      <c r="H1197" s="10">
        <v>0.1106</v>
      </c>
      <c r="I1197" s="10">
        <v>0.20739999999999997</v>
      </c>
      <c r="J1197" s="10">
        <v>0.15670000000000001</v>
      </c>
      <c r="K1197" s="10">
        <v>0.15670000000000001</v>
      </c>
      <c r="L1197" s="10"/>
      <c r="M1197" s="10"/>
      <c r="N1197" s="10"/>
    </row>
    <row r="1198" spans="1:14">
      <c r="A1198" s="48" t="s">
        <v>178</v>
      </c>
      <c r="B1198" s="13" t="s">
        <v>74</v>
      </c>
      <c r="C1198" s="13" t="s">
        <v>3</v>
      </c>
      <c r="D1198" s="13">
        <v>2017</v>
      </c>
      <c r="E1198" s="13">
        <v>2017</v>
      </c>
      <c r="F1198" s="13" t="s">
        <v>102</v>
      </c>
      <c r="G1198" s="10"/>
      <c r="H1198" s="10">
        <v>8.539999999999999E-2</v>
      </c>
      <c r="I1198" s="10">
        <v>0.1757</v>
      </c>
      <c r="J1198" s="10">
        <v>4.8300000000000003E-2</v>
      </c>
      <c r="K1198" s="10">
        <v>8.2100000000000006E-2</v>
      </c>
      <c r="L1198" s="10"/>
      <c r="M1198" s="10"/>
      <c r="N1198" s="10"/>
    </row>
    <row r="1199" spans="1:14">
      <c r="A1199" s="48" t="s">
        <v>179</v>
      </c>
      <c r="B1199" s="13" t="s">
        <v>75</v>
      </c>
      <c r="C1199" s="13" t="s">
        <v>3</v>
      </c>
      <c r="D1199" s="13">
        <v>2017</v>
      </c>
      <c r="E1199" s="13">
        <v>2017</v>
      </c>
      <c r="F1199" s="13" t="s">
        <v>102</v>
      </c>
      <c r="G1199" s="10"/>
      <c r="H1199" s="10">
        <v>0.15190000000000001</v>
      </c>
      <c r="I1199" s="10">
        <v>0.21870000000000001</v>
      </c>
      <c r="J1199" s="10">
        <v>0.34720000000000001</v>
      </c>
      <c r="K1199" s="10">
        <v>0.36560000000000004</v>
      </c>
      <c r="L1199" s="10"/>
      <c r="M1199" s="10"/>
      <c r="N1199" s="10"/>
    </row>
    <row r="1200" spans="1:14">
      <c r="A1200" s="48" t="s">
        <v>180</v>
      </c>
      <c r="B1200" s="13" t="s">
        <v>75</v>
      </c>
      <c r="C1200" s="13" t="s">
        <v>3</v>
      </c>
      <c r="D1200" s="13">
        <v>2017</v>
      </c>
      <c r="E1200" s="13">
        <v>2017</v>
      </c>
      <c r="F1200" s="13" t="s">
        <v>102</v>
      </c>
      <c r="G1200" s="10"/>
      <c r="H1200" s="10">
        <v>0.1419</v>
      </c>
      <c r="I1200" s="10">
        <v>0.22399999999999998</v>
      </c>
      <c r="J1200" s="10">
        <v>0.2457</v>
      </c>
      <c r="K1200" s="10">
        <v>0.27329999999999999</v>
      </c>
      <c r="L1200" s="10"/>
      <c r="M1200" s="10"/>
      <c r="N1200" s="10"/>
    </row>
    <row r="1201" spans="1:14">
      <c r="A1201" s="76" t="s">
        <v>122</v>
      </c>
      <c r="B1201" s="13" t="s">
        <v>74</v>
      </c>
      <c r="C1201" s="13" t="s">
        <v>3</v>
      </c>
      <c r="D1201" s="13">
        <v>2017</v>
      </c>
      <c r="E1201" s="13">
        <v>2017</v>
      </c>
      <c r="F1201" s="13" t="s">
        <v>102</v>
      </c>
      <c r="G1201" s="10"/>
      <c r="H1201" s="10">
        <v>0.14910000000000001</v>
      </c>
      <c r="I1201" s="10">
        <v>0.29410000000000003</v>
      </c>
      <c r="J1201" s="10">
        <v>9.2300000000000007E-2</v>
      </c>
      <c r="K1201" s="10">
        <v>0.14349999999999999</v>
      </c>
      <c r="L1201" s="10"/>
      <c r="M1201" s="10"/>
      <c r="N1201" s="10"/>
    </row>
    <row r="1202" spans="1:14">
      <c r="A1202" s="76" t="s">
        <v>123</v>
      </c>
      <c r="B1202" s="13" t="s">
        <v>75</v>
      </c>
      <c r="C1202" s="13" t="s">
        <v>3</v>
      </c>
      <c r="D1202" s="13">
        <v>2017</v>
      </c>
      <c r="E1202" s="13">
        <v>2017</v>
      </c>
      <c r="F1202" s="13" t="s">
        <v>102</v>
      </c>
      <c r="G1202" s="10"/>
      <c r="H1202" s="10">
        <v>0.15210000000000001</v>
      </c>
      <c r="I1202" s="10">
        <v>0.2397</v>
      </c>
      <c r="J1202" s="10">
        <v>0.18809999999999999</v>
      </c>
      <c r="K1202" s="10">
        <v>0.20620000000000002</v>
      </c>
      <c r="L1202" s="10"/>
      <c r="M1202" s="10"/>
      <c r="N1202" s="10"/>
    </row>
    <row r="1203" spans="1:14">
      <c r="A1203" s="76" t="s">
        <v>124</v>
      </c>
      <c r="B1203" s="13" t="s">
        <v>75</v>
      </c>
      <c r="C1203" s="13" t="s">
        <v>3</v>
      </c>
      <c r="D1203" s="13">
        <v>2017</v>
      </c>
      <c r="E1203" s="13">
        <v>2017</v>
      </c>
      <c r="F1203" s="13" t="s">
        <v>102</v>
      </c>
      <c r="G1203" s="10"/>
      <c r="H1203" s="10">
        <v>0.13769999999999999</v>
      </c>
      <c r="I1203" s="10">
        <v>0.23870000000000002</v>
      </c>
      <c r="J1203" s="10">
        <v>0.26519999999999999</v>
      </c>
      <c r="K1203" s="10">
        <v>0.29320000000000002</v>
      </c>
      <c r="L1203" s="10"/>
      <c r="M1203" s="10"/>
      <c r="N1203" s="10"/>
    </row>
    <row r="1204" spans="1:14">
      <c r="A1204" s="76" t="s">
        <v>125</v>
      </c>
      <c r="B1204" s="13" t="s">
        <v>75</v>
      </c>
      <c r="C1204" s="13" t="s">
        <v>3</v>
      </c>
      <c r="D1204" s="13">
        <v>2017</v>
      </c>
      <c r="E1204" s="13">
        <v>2017</v>
      </c>
      <c r="F1204" s="13" t="s">
        <v>102</v>
      </c>
      <c r="G1204" s="10"/>
      <c r="H1204" s="10">
        <v>0.1777</v>
      </c>
      <c r="I1204" s="10">
        <v>0.2707</v>
      </c>
      <c r="J1204" s="10">
        <v>0.27879999999999999</v>
      </c>
      <c r="K1204" s="10">
        <v>0.31209999999999999</v>
      </c>
      <c r="L1204" s="10"/>
      <c r="M1204" s="10"/>
      <c r="N1204" s="10"/>
    </row>
    <row r="1205" spans="1:14">
      <c r="A1205" s="76" t="s">
        <v>126</v>
      </c>
      <c r="B1205" s="13" t="s">
        <v>75</v>
      </c>
      <c r="C1205" s="13" t="s">
        <v>3</v>
      </c>
      <c r="D1205" s="13">
        <v>2017</v>
      </c>
      <c r="E1205" s="13">
        <v>2017</v>
      </c>
      <c r="F1205" s="13" t="s">
        <v>102</v>
      </c>
      <c r="G1205" s="10"/>
      <c r="H1205" s="10">
        <v>0.1235</v>
      </c>
      <c r="I1205" s="10">
        <v>0.27160000000000001</v>
      </c>
      <c r="J1205" s="10">
        <v>0.3251</v>
      </c>
      <c r="K1205" s="10">
        <v>0.37040000000000001</v>
      </c>
      <c r="L1205" s="10"/>
      <c r="M1205" s="10"/>
      <c r="N1205" s="10"/>
    </row>
    <row r="1206" spans="1:14">
      <c r="A1206" s="76" t="s">
        <v>127</v>
      </c>
      <c r="B1206" s="13" t="s">
        <v>75</v>
      </c>
      <c r="C1206" s="13" t="s">
        <v>3</v>
      </c>
      <c r="D1206" s="13">
        <v>2017</v>
      </c>
      <c r="E1206" s="13">
        <v>2017</v>
      </c>
      <c r="F1206" s="13" t="s">
        <v>102</v>
      </c>
      <c r="G1206" s="10"/>
      <c r="H1206" s="10">
        <v>0.20530000000000001</v>
      </c>
      <c r="I1206" s="10">
        <v>0.31559999999999999</v>
      </c>
      <c r="J1206" s="10">
        <v>0.1661</v>
      </c>
      <c r="K1206" s="10">
        <v>0.19620000000000001</v>
      </c>
      <c r="L1206" s="10"/>
      <c r="M1206" s="10"/>
      <c r="N1206" s="10"/>
    </row>
    <row r="1207" spans="1:14">
      <c r="A1207" s="76" t="s">
        <v>128</v>
      </c>
      <c r="B1207" s="13" t="s">
        <v>75</v>
      </c>
      <c r="C1207" s="13" t="s">
        <v>3</v>
      </c>
      <c r="D1207" s="13">
        <v>2017</v>
      </c>
      <c r="E1207" s="13">
        <v>2017</v>
      </c>
      <c r="F1207" s="13" t="s">
        <v>102</v>
      </c>
      <c r="G1207" s="10"/>
      <c r="H1207" s="10">
        <v>0.2303</v>
      </c>
      <c r="I1207" s="10">
        <v>0.32539999999999997</v>
      </c>
      <c r="J1207" s="10">
        <v>0.22440000000000002</v>
      </c>
      <c r="K1207" s="10">
        <v>0.24979999999999999</v>
      </c>
      <c r="L1207" s="10"/>
      <c r="M1207" s="10"/>
      <c r="N1207" s="10"/>
    </row>
    <row r="1208" spans="1:14">
      <c r="A1208" s="76" t="s">
        <v>129</v>
      </c>
      <c r="B1208" s="13" t="s">
        <v>75</v>
      </c>
      <c r="C1208" s="13" t="s">
        <v>3</v>
      </c>
      <c r="D1208" s="13">
        <v>2017</v>
      </c>
      <c r="E1208" s="13">
        <v>2017</v>
      </c>
      <c r="F1208" s="13" t="s">
        <v>102</v>
      </c>
      <c r="G1208" s="10"/>
      <c r="H1208" s="10">
        <v>9.4499999999999987E-2</v>
      </c>
      <c r="I1208" s="10">
        <v>0.20660000000000001</v>
      </c>
      <c r="J1208" s="10">
        <v>0.36969999999999997</v>
      </c>
      <c r="K1208" s="10">
        <v>0.4118</v>
      </c>
      <c r="L1208" s="10"/>
      <c r="M1208" s="10"/>
      <c r="N1208" s="10"/>
    </row>
    <row r="1209" spans="1:14">
      <c r="A1209" s="76" t="s">
        <v>130</v>
      </c>
      <c r="B1209" s="13" t="s">
        <v>75</v>
      </c>
      <c r="C1209" s="13" t="s">
        <v>3</v>
      </c>
      <c r="D1209" s="13">
        <v>2017</v>
      </c>
      <c r="E1209" s="13">
        <v>2017</v>
      </c>
      <c r="F1209" s="13" t="s">
        <v>102</v>
      </c>
      <c r="G1209" s="10"/>
      <c r="H1209" s="10">
        <v>4.9200000000000001E-2</v>
      </c>
      <c r="I1209" s="10">
        <v>0.13849999999999998</v>
      </c>
      <c r="J1209" s="10">
        <v>0.3231</v>
      </c>
      <c r="K1209" s="10">
        <v>0.3538</v>
      </c>
      <c r="L1209" s="10"/>
      <c r="M1209" s="10"/>
      <c r="N1209" s="10"/>
    </row>
    <row r="1210" spans="1:14">
      <c r="A1210" s="76" t="s">
        <v>131</v>
      </c>
      <c r="B1210" s="13" t="s">
        <v>76</v>
      </c>
      <c r="C1210" s="13" t="s">
        <v>3</v>
      </c>
      <c r="D1210" s="13">
        <v>2017</v>
      </c>
      <c r="E1210" s="13">
        <v>2017</v>
      </c>
      <c r="F1210" s="13" t="s">
        <v>102</v>
      </c>
      <c r="G1210" s="10"/>
      <c r="H1210" s="10">
        <v>0.1389</v>
      </c>
      <c r="I1210" s="10">
        <v>0.23620000000000002</v>
      </c>
      <c r="J1210" s="10">
        <v>1.1000000000000001E-3</v>
      </c>
      <c r="K1210" s="10">
        <v>2.9100000000000001E-2</v>
      </c>
      <c r="L1210" s="10"/>
      <c r="M1210" s="10"/>
      <c r="N1210" s="10"/>
    </row>
    <row r="1211" spans="1:14">
      <c r="A1211" s="76" t="s">
        <v>132</v>
      </c>
      <c r="B1211" s="13" t="s">
        <v>75</v>
      </c>
      <c r="C1211" s="13" t="s">
        <v>3</v>
      </c>
      <c r="D1211" s="13">
        <v>2017</v>
      </c>
      <c r="E1211" s="13">
        <v>2017</v>
      </c>
      <c r="F1211" s="13" t="s">
        <v>102</v>
      </c>
      <c r="G1211" s="10"/>
      <c r="H1211" s="10">
        <v>0.1678</v>
      </c>
      <c r="I1211" s="10">
        <v>0.27800000000000002</v>
      </c>
      <c r="J1211" s="10">
        <v>0.12380000000000001</v>
      </c>
      <c r="K1211" s="10">
        <v>0.1537</v>
      </c>
      <c r="L1211" s="10"/>
      <c r="M1211" s="10"/>
      <c r="N1211" s="10"/>
    </row>
    <row r="1212" spans="1:14">
      <c r="A1212" s="76" t="s">
        <v>133</v>
      </c>
      <c r="B1212" s="13" t="s">
        <v>75</v>
      </c>
      <c r="C1212" s="13" t="s">
        <v>3</v>
      </c>
      <c r="D1212" s="13">
        <v>2017</v>
      </c>
      <c r="E1212" s="13">
        <v>2017</v>
      </c>
      <c r="F1212" s="13" t="s">
        <v>102</v>
      </c>
      <c r="G1212" s="10"/>
      <c r="H1212" s="10">
        <v>0.16620000000000001</v>
      </c>
      <c r="I1212" s="10">
        <v>0.25480000000000003</v>
      </c>
      <c r="J1212" s="10">
        <v>0.3221</v>
      </c>
      <c r="K1212" s="10">
        <v>0.35369999999999996</v>
      </c>
      <c r="L1212" s="10"/>
      <c r="M1212" s="10"/>
      <c r="N1212" s="10"/>
    </row>
    <row r="1213" spans="1:14">
      <c r="A1213" s="76" t="s">
        <v>134</v>
      </c>
      <c r="B1213" s="13" t="s">
        <v>75</v>
      </c>
      <c r="C1213" s="13" t="s">
        <v>3</v>
      </c>
      <c r="D1213" s="13">
        <v>2017</v>
      </c>
      <c r="E1213" s="13">
        <v>2017</v>
      </c>
      <c r="F1213" s="13" t="s">
        <v>102</v>
      </c>
      <c r="G1213" s="10"/>
      <c r="H1213" s="10">
        <v>0.1069</v>
      </c>
      <c r="I1213" s="10">
        <v>0.19850000000000001</v>
      </c>
      <c r="J1213" s="10">
        <v>0.32819999999999999</v>
      </c>
      <c r="K1213" s="10">
        <v>0.34729999999999994</v>
      </c>
      <c r="L1213" s="10"/>
      <c r="M1213" s="10"/>
      <c r="N1213" s="10"/>
    </row>
    <row r="1214" spans="1:14">
      <c r="A1214" s="76" t="s">
        <v>135</v>
      </c>
      <c r="B1214" s="13" t="s">
        <v>75</v>
      </c>
      <c r="C1214" s="13" t="s">
        <v>3</v>
      </c>
      <c r="D1214" s="13">
        <v>2017</v>
      </c>
      <c r="E1214" s="13">
        <v>2017</v>
      </c>
      <c r="F1214" s="13" t="s">
        <v>102</v>
      </c>
      <c r="G1214" s="10"/>
      <c r="H1214" s="10">
        <v>0.1363</v>
      </c>
      <c r="I1214" s="10">
        <v>0.26329999999999998</v>
      </c>
      <c r="J1214" s="10">
        <v>0.26989999999999997</v>
      </c>
      <c r="K1214" s="10">
        <v>0.32579999999999998</v>
      </c>
      <c r="L1214" s="10"/>
      <c r="M1214" s="10"/>
      <c r="N1214" s="10"/>
    </row>
    <row r="1215" spans="1:14">
      <c r="A1215" s="76" t="s">
        <v>136</v>
      </c>
      <c r="B1215" s="13" t="s">
        <v>75</v>
      </c>
      <c r="C1215" s="13" t="s">
        <v>3</v>
      </c>
      <c r="D1215" s="13">
        <v>2017</v>
      </c>
      <c r="E1215" s="13">
        <v>2017</v>
      </c>
      <c r="F1215" s="13" t="s">
        <v>102</v>
      </c>
      <c r="G1215" s="10"/>
      <c r="H1215" s="10">
        <v>0.1714</v>
      </c>
      <c r="I1215" s="10">
        <v>0.29449999999999998</v>
      </c>
      <c r="J1215" s="10">
        <v>0.2601</v>
      </c>
      <c r="K1215" s="10">
        <v>0.28670000000000001</v>
      </c>
      <c r="L1215" s="10"/>
      <c r="M1215" s="10"/>
      <c r="N1215" s="10"/>
    </row>
    <row r="1216" spans="1:14">
      <c r="A1216" s="76" t="s">
        <v>137</v>
      </c>
      <c r="B1216" s="13" t="s">
        <v>75</v>
      </c>
      <c r="C1216" s="13" t="s">
        <v>3</v>
      </c>
      <c r="D1216" s="13">
        <v>2017</v>
      </c>
      <c r="E1216" s="13">
        <v>2017</v>
      </c>
      <c r="F1216" s="13" t="s">
        <v>102</v>
      </c>
      <c r="G1216" s="10"/>
      <c r="H1216" s="10">
        <v>0.12240000000000001</v>
      </c>
      <c r="I1216" s="10">
        <v>0.2041</v>
      </c>
      <c r="J1216" s="10">
        <v>0.34009999999999996</v>
      </c>
      <c r="K1216" s="10">
        <v>0.36729999999999996</v>
      </c>
      <c r="L1216" s="10"/>
      <c r="M1216" s="10"/>
      <c r="N1216" s="10"/>
    </row>
    <row r="1217" spans="1:14">
      <c r="A1217" s="76" t="s">
        <v>138</v>
      </c>
      <c r="B1217" s="13" t="s">
        <v>75</v>
      </c>
      <c r="C1217" s="13" t="s">
        <v>3</v>
      </c>
      <c r="D1217" s="13">
        <v>2017</v>
      </c>
      <c r="E1217" s="13">
        <v>2017</v>
      </c>
      <c r="F1217" s="13" t="s">
        <v>102</v>
      </c>
      <c r="G1217" s="10"/>
      <c r="H1217" s="10">
        <v>6.54E-2</v>
      </c>
      <c r="I1217" s="10">
        <v>0.14949999999999999</v>
      </c>
      <c r="J1217" s="10">
        <v>0.20559999999999998</v>
      </c>
      <c r="K1217" s="10">
        <v>0.25230000000000002</v>
      </c>
      <c r="L1217" s="10"/>
      <c r="M1217" s="10"/>
      <c r="N1217" s="10"/>
    </row>
    <row r="1218" spans="1:14">
      <c r="A1218" s="76" t="s">
        <v>139</v>
      </c>
      <c r="B1218" s="13" t="s">
        <v>75</v>
      </c>
      <c r="C1218" s="13" t="s">
        <v>3</v>
      </c>
      <c r="D1218" s="13">
        <v>2017</v>
      </c>
      <c r="E1218" s="13">
        <v>2017</v>
      </c>
      <c r="F1218" s="13" t="s">
        <v>102</v>
      </c>
      <c r="G1218" s="10"/>
      <c r="H1218" s="10">
        <v>0.12970000000000001</v>
      </c>
      <c r="I1218" s="10">
        <v>0.2407</v>
      </c>
      <c r="J1218" s="10">
        <v>0.1822</v>
      </c>
      <c r="K1218" s="10">
        <v>0.2064</v>
      </c>
      <c r="L1218" s="10"/>
      <c r="M1218" s="10"/>
      <c r="N1218" s="10"/>
    </row>
    <row r="1219" spans="1:14">
      <c r="A1219" s="76" t="s">
        <v>140</v>
      </c>
      <c r="B1219" s="13" t="s">
        <v>75</v>
      </c>
      <c r="C1219" s="13" t="s">
        <v>3</v>
      </c>
      <c r="D1219" s="13">
        <v>2017</v>
      </c>
      <c r="E1219" s="13">
        <v>2017</v>
      </c>
      <c r="F1219" s="13" t="s">
        <v>102</v>
      </c>
      <c r="G1219" s="10"/>
      <c r="H1219" s="10">
        <v>9.4700000000000006E-2</v>
      </c>
      <c r="I1219" s="10">
        <v>0.18600000000000003</v>
      </c>
      <c r="J1219" s="10">
        <v>0.1726</v>
      </c>
      <c r="K1219" s="10">
        <v>0.20379999999999998</v>
      </c>
      <c r="L1219" s="10"/>
      <c r="M1219" s="10"/>
      <c r="N1219" s="10"/>
    </row>
    <row r="1220" spans="1:14">
      <c r="A1220" s="76" t="s">
        <v>141</v>
      </c>
      <c r="B1220" s="13" t="s">
        <v>75</v>
      </c>
      <c r="C1220" s="13" t="s">
        <v>3</v>
      </c>
      <c r="D1220" s="13">
        <v>2017</v>
      </c>
      <c r="E1220" s="13">
        <v>2017</v>
      </c>
      <c r="F1220" s="13" t="s">
        <v>102</v>
      </c>
      <c r="G1220" s="10"/>
      <c r="H1220" s="10">
        <v>9.8800000000000013E-2</v>
      </c>
      <c r="I1220" s="10">
        <v>0.20100000000000001</v>
      </c>
      <c r="J1220" s="10">
        <v>0.14380000000000001</v>
      </c>
      <c r="K1220" s="10">
        <v>0.16550000000000001</v>
      </c>
      <c r="L1220" s="10"/>
      <c r="M1220" s="10"/>
      <c r="N1220" s="10"/>
    </row>
    <row r="1221" spans="1:14">
      <c r="A1221" s="76" t="s">
        <v>142</v>
      </c>
      <c r="B1221" s="13" t="s">
        <v>74</v>
      </c>
      <c r="C1221" s="13" t="s">
        <v>3</v>
      </c>
      <c r="D1221" s="13">
        <v>2017</v>
      </c>
      <c r="E1221" s="13">
        <v>2017</v>
      </c>
      <c r="F1221" s="13" t="s">
        <v>102</v>
      </c>
      <c r="G1221" s="10"/>
      <c r="H1221" s="10">
        <v>0.11789999999999999</v>
      </c>
      <c r="I1221" s="10">
        <v>0.22899999999999998</v>
      </c>
      <c r="J1221" s="10">
        <v>7.1300000000000002E-2</v>
      </c>
      <c r="K1221" s="10">
        <v>0.11689999999999999</v>
      </c>
      <c r="L1221" s="10"/>
      <c r="M1221" s="10"/>
      <c r="N1221" s="10"/>
    </row>
    <row r="1222" spans="1:14">
      <c r="A1222" s="76" t="s">
        <v>143</v>
      </c>
      <c r="B1222" s="13" t="s">
        <v>74</v>
      </c>
      <c r="C1222" s="13" t="s">
        <v>3</v>
      </c>
      <c r="D1222" s="13">
        <v>2017</v>
      </c>
      <c r="E1222" s="13">
        <v>2017</v>
      </c>
      <c r="F1222" s="13" t="s">
        <v>102</v>
      </c>
      <c r="G1222" s="10"/>
      <c r="H1222" s="10">
        <v>9.0700000000000003E-2</v>
      </c>
      <c r="I1222" s="10">
        <v>0.18379999999999999</v>
      </c>
      <c r="J1222" s="10">
        <v>5.2199999999999996E-2</v>
      </c>
      <c r="K1222" s="10">
        <v>8.9600000000000013E-2</v>
      </c>
      <c r="L1222" s="10"/>
      <c r="M1222" s="10"/>
      <c r="N1222" s="10"/>
    </row>
    <row r="1223" spans="1:14">
      <c r="A1223" s="76" t="s">
        <v>144</v>
      </c>
      <c r="B1223" s="13" t="s">
        <v>75</v>
      </c>
      <c r="C1223" s="13" t="s">
        <v>3</v>
      </c>
      <c r="D1223" s="13">
        <v>2017</v>
      </c>
      <c r="E1223" s="13">
        <v>2017</v>
      </c>
      <c r="F1223" s="13" t="s">
        <v>102</v>
      </c>
      <c r="G1223" s="10"/>
      <c r="H1223" s="10">
        <v>7.3700000000000002E-2</v>
      </c>
      <c r="I1223" s="10">
        <v>0.1474</v>
      </c>
      <c r="J1223" s="10">
        <v>0.20190000000000002</v>
      </c>
      <c r="K1223" s="10">
        <v>0.23079999999999998</v>
      </c>
      <c r="L1223" s="10"/>
      <c r="M1223" s="10"/>
      <c r="N1223" s="10"/>
    </row>
    <row r="1224" spans="1:14">
      <c r="A1224" s="76" t="s">
        <v>145</v>
      </c>
      <c r="B1224" s="13" t="s">
        <v>75</v>
      </c>
      <c r="C1224" s="13" t="s">
        <v>3</v>
      </c>
      <c r="D1224" s="13">
        <v>2017</v>
      </c>
      <c r="E1224" s="13">
        <v>2017</v>
      </c>
      <c r="F1224" s="13" t="s">
        <v>102</v>
      </c>
      <c r="G1224" s="10"/>
      <c r="H1224" s="10">
        <v>0.17420000000000002</v>
      </c>
      <c r="I1224" s="10">
        <v>0.28939999999999999</v>
      </c>
      <c r="J1224" s="10">
        <v>0.16449999999999998</v>
      </c>
      <c r="K1224" s="10">
        <v>0.1943</v>
      </c>
      <c r="L1224" s="10"/>
      <c r="M1224" s="10"/>
      <c r="N1224" s="10"/>
    </row>
    <row r="1225" spans="1:14">
      <c r="A1225" s="76" t="s">
        <v>146</v>
      </c>
      <c r="B1225" s="13" t="s">
        <v>74</v>
      </c>
      <c r="C1225" s="13" t="s">
        <v>3</v>
      </c>
      <c r="D1225" s="13">
        <v>2017</v>
      </c>
      <c r="E1225" s="13">
        <v>2017</v>
      </c>
      <c r="F1225" s="13" t="s">
        <v>102</v>
      </c>
      <c r="G1225" s="10"/>
      <c r="H1225" s="10">
        <v>0.11609999999999999</v>
      </c>
      <c r="I1225" s="10">
        <v>0.22450000000000001</v>
      </c>
      <c r="J1225" s="10">
        <v>7.2300000000000003E-2</v>
      </c>
      <c r="K1225" s="10">
        <v>0.1153</v>
      </c>
      <c r="L1225" s="10"/>
      <c r="M1225" s="10"/>
      <c r="N1225" s="10"/>
    </row>
    <row r="1226" spans="1:14">
      <c r="A1226" s="76" t="s">
        <v>147</v>
      </c>
      <c r="B1226" s="13" t="s">
        <v>75</v>
      </c>
      <c r="C1226" s="13" t="s">
        <v>3</v>
      </c>
      <c r="D1226" s="13">
        <v>2017</v>
      </c>
      <c r="E1226" s="13">
        <v>2017</v>
      </c>
      <c r="F1226" s="13" t="s">
        <v>102</v>
      </c>
      <c r="G1226" s="10"/>
      <c r="H1226" s="10">
        <v>0.16309999999999999</v>
      </c>
      <c r="I1226" s="10">
        <v>0.24729999999999999</v>
      </c>
      <c r="J1226" s="10">
        <v>0.26340000000000002</v>
      </c>
      <c r="K1226" s="10">
        <v>0.2903</v>
      </c>
      <c r="L1226" s="10"/>
      <c r="M1226" s="10"/>
      <c r="N1226" s="10"/>
    </row>
    <row r="1227" spans="1:14">
      <c r="A1227" s="76" t="s">
        <v>148</v>
      </c>
      <c r="B1227" s="13" t="s">
        <v>75</v>
      </c>
      <c r="C1227" s="13" t="s">
        <v>3</v>
      </c>
      <c r="D1227" s="13">
        <v>2017</v>
      </c>
      <c r="E1227" s="13">
        <v>2017</v>
      </c>
      <c r="F1227" s="13" t="s">
        <v>102</v>
      </c>
      <c r="G1227" s="10"/>
      <c r="H1227" s="10">
        <v>0.2311</v>
      </c>
      <c r="I1227" s="10">
        <v>0.3528</v>
      </c>
      <c r="J1227" s="10">
        <v>0.24129999999999999</v>
      </c>
      <c r="K1227" s="10">
        <v>0.2717</v>
      </c>
      <c r="L1227" s="10"/>
      <c r="M1227" s="10"/>
      <c r="N1227" s="10"/>
    </row>
    <row r="1228" spans="1:14">
      <c r="A1228" s="76" t="s">
        <v>149</v>
      </c>
      <c r="B1228" s="13" t="s">
        <v>74</v>
      </c>
      <c r="C1228" s="13" t="s">
        <v>3</v>
      </c>
      <c r="D1228" s="13">
        <v>2017</v>
      </c>
      <c r="E1228" s="13">
        <v>2017</v>
      </c>
      <c r="F1228" s="13" t="s">
        <v>102</v>
      </c>
      <c r="G1228" s="10"/>
      <c r="H1228" s="10">
        <v>0.12380000000000001</v>
      </c>
      <c r="I1228" s="10">
        <v>0.23129999999999998</v>
      </c>
      <c r="J1228" s="10">
        <v>5.91E-2</v>
      </c>
      <c r="K1228" s="10">
        <v>9.8299999999999998E-2</v>
      </c>
      <c r="L1228" s="10"/>
      <c r="M1228" s="10"/>
      <c r="N1228" s="10"/>
    </row>
    <row r="1229" spans="1:14">
      <c r="A1229" s="76" t="s">
        <v>150</v>
      </c>
      <c r="B1229" s="13" t="s">
        <v>74</v>
      </c>
      <c r="C1229" s="13" t="s">
        <v>3</v>
      </c>
      <c r="D1229" s="13">
        <v>2017</v>
      </c>
      <c r="E1229" s="13">
        <v>2017</v>
      </c>
      <c r="F1229" s="13" t="s">
        <v>102</v>
      </c>
      <c r="G1229" s="10"/>
      <c r="H1229" s="10">
        <v>0.1024</v>
      </c>
      <c r="I1229" s="10">
        <v>0.20679999999999998</v>
      </c>
      <c r="J1229" s="10">
        <v>0.08</v>
      </c>
      <c r="K1229" s="10">
        <v>0.1162</v>
      </c>
      <c r="L1229" s="10"/>
      <c r="M1229" s="10"/>
      <c r="N1229" s="10"/>
    </row>
    <row r="1230" spans="1:14">
      <c r="A1230" s="76" t="s">
        <v>151</v>
      </c>
      <c r="B1230" s="13" t="s">
        <v>75</v>
      </c>
      <c r="C1230" s="13" t="s">
        <v>3</v>
      </c>
      <c r="D1230" s="13">
        <v>2017</v>
      </c>
      <c r="E1230" s="13">
        <v>2017</v>
      </c>
      <c r="F1230" s="13" t="s">
        <v>102</v>
      </c>
      <c r="G1230" s="10"/>
      <c r="H1230" s="10">
        <v>0.18420000000000003</v>
      </c>
      <c r="I1230" s="10">
        <v>0.28550000000000003</v>
      </c>
      <c r="J1230" s="10">
        <v>0.26219999999999999</v>
      </c>
      <c r="K1230" s="10">
        <v>0.28910000000000002</v>
      </c>
      <c r="L1230" s="10"/>
      <c r="M1230" s="10"/>
      <c r="N1230" s="10"/>
    </row>
    <row r="1231" spans="1:14">
      <c r="A1231" s="76" t="s">
        <v>152</v>
      </c>
      <c r="B1231" s="13" t="s">
        <v>74</v>
      </c>
      <c r="C1231" s="13" t="s">
        <v>3</v>
      </c>
      <c r="D1231" s="13">
        <v>2017</v>
      </c>
      <c r="E1231" s="13">
        <v>2017</v>
      </c>
      <c r="F1231" s="13" t="s">
        <v>102</v>
      </c>
      <c r="G1231" s="10"/>
      <c r="H1231" s="10">
        <v>7.5399999999999995E-2</v>
      </c>
      <c r="I1231" s="10">
        <v>0.16920000000000002</v>
      </c>
      <c r="J1231" s="10">
        <v>4.8600000000000004E-2</v>
      </c>
      <c r="K1231" s="10">
        <v>8.2500000000000004E-2</v>
      </c>
      <c r="L1231" s="10"/>
      <c r="M1231" s="10"/>
      <c r="N1231" s="10"/>
    </row>
    <row r="1232" spans="1:14">
      <c r="A1232" s="76" t="s">
        <v>153</v>
      </c>
      <c r="B1232" s="13" t="s">
        <v>74</v>
      </c>
      <c r="C1232" s="13" t="s">
        <v>3</v>
      </c>
      <c r="D1232" s="13">
        <v>2017</v>
      </c>
      <c r="E1232" s="13">
        <v>2017</v>
      </c>
      <c r="F1232" s="13" t="s">
        <v>102</v>
      </c>
      <c r="G1232" s="10"/>
      <c r="H1232" s="10">
        <v>8.9800000000000005E-2</v>
      </c>
      <c r="I1232" s="10">
        <v>0.20250000000000001</v>
      </c>
      <c r="J1232" s="10">
        <v>5.7200000000000001E-2</v>
      </c>
      <c r="K1232" s="10">
        <v>9.6699999999999994E-2</v>
      </c>
      <c r="L1232" s="10"/>
      <c r="M1232" s="10"/>
      <c r="N1232" s="10"/>
    </row>
    <row r="1233" spans="1:14">
      <c r="A1233" s="76" t="s">
        <v>154</v>
      </c>
      <c r="B1233" s="13" t="s">
        <v>74</v>
      </c>
      <c r="C1233" s="13" t="s">
        <v>3</v>
      </c>
      <c r="D1233" s="13">
        <v>2017</v>
      </c>
      <c r="E1233" s="13">
        <v>2017</v>
      </c>
      <c r="F1233" s="13" t="s">
        <v>102</v>
      </c>
      <c r="G1233" s="10"/>
      <c r="H1233" s="10">
        <v>7.7100000000000002E-2</v>
      </c>
      <c r="I1233" s="10">
        <v>0.18469999999999998</v>
      </c>
      <c r="J1233" s="10">
        <v>5.1299999999999998E-2</v>
      </c>
      <c r="K1233" s="10">
        <v>8.0500000000000002E-2</v>
      </c>
      <c r="L1233" s="10"/>
      <c r="M1233" s="10"/>
      <c r="N1233" s="10"/>
    </row>
    <row r="1234" spans="1:14">
      <c r="A1234" s="76" t="s">
        <v>155</v>
      </c>
      <c r="B1234" s="13" t="s">
        <v>74</v>
      </c>
      <c r="C1234" s="13" t="s">
        <v>3</v>
      </c>
      <c r="D1234" s="13">
        <v>2017</v>
      </c>
      <c r="E1234" s="13">
        <v>2017</v>
      </c>
      <c r="F1234" s="13" t="s">
        <v>102</v>
      </c>
      <c r="G1234" s="10"/>
      <c r="H1234" s="10">
        <v>2.1700000000000001E-2</v>
      </c>
      <c r="I1234" s="10">
        <v>0.12640000000000001</v>
      </c>
      <c r="J1234" s="10">
        <v>7.1999999999999998E-3</v>
      </c>
      <c r="K1234" s="10">
        <v>4.0300000000000002E-2</v>
      </c>
      <c r="L1234" s="10"/>
      <c r="M1234" s="10"/>
      <c r="N1234" s="10"/>
    </row>
    <row r="1235" spans="1:14">
      <c r="A1235" s="76" t="s">
        <v>156</v>
      </c>
      <c r="B1235" s="13" t="s">
        <v>74</v>
      </c>
      <c r="C1235" s="13" t="s">
        <v>3</v>
      </c>
      <c r="D1235" s="13">
        <v>2017</v>
      </c>
      <c r="E1235" s="13">
        <v>2017</v>
      </c>
      <c r="F1235" s="13" t="s">
        <v>102</v>
      </c>
      <c r="G1235" s="10"/>
      <c r="H1235" s="10">
        <v>1.9599999999999999E-2</v>
      </c>
      <c r="I1235" s="10">
        <v>0.11749999999999999</v>
      </c>
      <c r="J1235" s="10">
        <v>5.6000000000000008E-3</v>
      </c>
      <c r="K1235" s="10">
        <v>3.2000000000000001E-2</v>
      </c>
      <c r="L1235" s="10"/>
      <c r="M1235" s="10"/>
      <c r="N1235" s="10"/>
    </row>
    <row r="1236" spans="1:14">
      <c r="A1236" s="76" t="s">
        <v>157</v>
      </c>
      <c r="B1236" s="13" t="s">
        <v>75</v>
      </c>
      <c r="C1236" s="13" t="s">
        <v>3</v>
      </c>
      <c r="D1236" s="13">
        <v>2017</v>
      </c>
      <c r="E1236" s="13">
        <v>2017</v>
      </c>
      <c r="F1236" s="13" t="s">
        <v>102</v>
      </c>
      <c r="G1236" s="10"/>
      <c r="H1236" s="10">
        <v>0.16570000000000001</v>
      </c>
      <c r="I1236" s="10">
        <v>0.28339999999999999</v>
      </c>
      <c r="J1236" s="10">
        <v>0.23559999999999998</v>
      </c>
      <c r="K1236" s="10">
        <v>0.26780000000000004</v>
      </c>
      <c r="L1236" s="10"/>
      <c r="M1236" s="10"/>
      <c r="N1236" s="10"/>
    </row>
    <row r="1237" spans="1:14">
      <c r="A1237" s="76" t="s">
        <v>158</v>
      </c>
      <c r="B1237" s="13" t="s">
        <v>75</v>
      </c>
      <c r="C1237" s="13" t="s">
        <v>3</v>
      </c>
      <c r="D1237" s="13">
        <v>2017</v>
      </c>
      <c r="E1237" s="13">
        <v>2017</v>
      </c>
      <c r="F1237" s="13" t="s">
        <v>102</v>
      </c>
      <c r="G1237" s="10"/>
      <c r="H1237" s="10">
        <v>0.04</v>
      </c>
      <c r="I1237" s="10">
        <v>0.08</v>
      </c>
      <c r="J1237" s="10">
        <v>0.16</v>
      </c>
      <c r="K1237" s="10">
        <v>0.16</v>
      </c>
      <c r="L1237" s="10"/>
      <c r="M1237" s="10"/>
      <c r="N1237" s="10"/>
    </row>
    <row r="1238" spans="1:14">
      <c r="A1238" s="76" t="s">
        <v>159</v>
      </c>
      <c r="B1238" s="13" t="s">
        <v>75</v>
      </c>
      <c r="C1238" s="13" t="s">
        <v>3</v>
      </c>
      <c r="D1238" s="13">
        <v>2017</v>
      </c>
      <c r="E1238" s="13">
        <v>2017</v>
      </c>
      <c r="F1238" s="13" t="s">
        <v>102</v>
      </c>
      <c r="G1238" s="10"/>
      <c r="H1238" s="10">
        <v>0.1421</v>
      </c>
      <c r="I1238" s="10">
        <v>0.25</v>
      </c>
      <c r="J1238" s="10">
        <v>0.3115</v>
      </c>
      <c r="K1238" s="10">
        <v>0.34429999999999999</v>
      </c>
      <c r="L1238" s="10"/>
      <c r="M1238" s="10"/>
      <c r="N1238" s="10"/>
    </row>
    <row r="1239" spans="1:14">
      <c r="A1239" s="76" t="s">
        <v>160</v>
      </c>
      <c r="B1239" s="13" t="s">
        <v>74</v>
      </c>
      <c r="C1239" s="13" t="s">
        <v>3</v>
      </c>
      <c r="D1239" s="13">
        <v>2017</v>
      </c>
      <c r="E1239" s="13">
        <v>2017</v>
      </c>
      <c r="F1239" s="13" t="s">
        <v>102</v>
      </c>
      <c r="G1239" s="10"/>
      <c r="H1239" s="10">
        <v>1.2500000000000001E-2</v>
      </c>
      <c r="I1239" s="10">
        <v>0.11840000000000001</v>
      </c>
      <c r="J1239" s="10">
        <v>5.3E-3</v>
      </c>
      <c r="K1239" s="10">
        <v>4.2599999999999999E-2</v>
      </c>
      <c r="L1239" s="10"/>
      <c r="M1239" s="10"/>
      <c r="N1239" s="10"/>
    </row>
    <row r="1240" spans="1:14">
      <c r="A1240" s="76" t="s">
        <v>161</v>
      </c>
      <c r="B1240" s="13" t="s">
        <v>74</v>
      </c>
      <c r="C1240" s="13" t="s">
        <v>3</v>
      </c>
      <c r="D1240" s="13">
        <v>2017</v>
      </c>
      <c r="E1240" s="13">
        <v>2017</v>
      </c>
      <c r="F1240" s="13" t="s">
        <v>102</v>
      </c>
      <c r="G1240" s="10"/>
      <c r="H1240" s="10">
        <v>0.1048</v>
      </c>
      <c r="I1240" s="10">
        <v>0.21859999999999999</v>
      </c>
      <c r="J1240" s="10">
        <v>5.79E-2</v>
      </c>
      <c r="K1240" s="10">
        <v>0.1012</v>
      </c>
      <c r="L1240" s="10"/>
      <c r="M1240" s="10"/>
      <c r="N1240" s="10"/>
    </row>
    <row r="1241" spans="1:14">
      <c r="A1241" s="76" t="s">
        <v>162</v>
      </c>
      <c r="B1241" s="13" t="s">
        <v>75</v>
      </c>
      <c r="C1241" s="13" t="s">
        <v>3</v>
      </c>
      <c r="D1241" s="13">
        <v>2017</v>
      </c>
      <c r="E1241" s="13">
        <v>2017</v>
      </c>
      <c r="F1241" s="13" t="s">
        <v>102</v>
      </c>
      <c r="G1241" s="10"/>
      <c r="H1241" s="10">
        <v>0.1716</v>
      </c>
      <c r="I1241" s="10">
        <v>0.28670000000000001</v>
      </c>
      <c r="J1241" s="10">
        <v>0.19450000000000001</v>
      </c>
      <c r="K1241" s="10">
        <v>0.22920000000000001</v>
      </c>
      <c r="L1241" s="10"/>
      <c r="M1241" s="10"/>
      <c r="N1241" s="10"/>
    </row>
    <row r="1242" spans="1:14">
      <c r="A1242" s="76" t="s">
        <v>163</v>
      </c>
      <c r="B1242" s="13" t="s">
        <v>75</v>
      </c>
      <c r="C1242" s="13" t="s">
        <v>3</v>
      </c>
      <c r="D1242" s="13">
        <v>2017</v>
      </c>
      <c r="E1242" s="13">
        <v>2017</v>
      </c>
      <c r="F1242" s="13" t="s">
        <v>102</v>
      </c>
      <c r="G1242" s="10"/>
      <c r="H1242" s="10">
        <v>0.16149999999999998</v>
      </c>
      <c r="I1242" s="10">
        <v>0.24859999999999999</v>
      </c>
      <c r="J1242" s="10">
        <v>0.26839999999999997</v>
      </c>
      <c r="K1242" s="10">
        <v>0.29320000000000002</v>
      </c>
      <c r="L1242" s="10"/>
      <c r="M1242" s="10"/>
      <c r="N1242" s="10"/>
    </row>
    <row r="1243" spans="1:14">
      <c r="A1243" s="76" t="s">
        <v>164</v>
      </c>
      <c r="B1243" s="13" t="s">
        <v>75</v>
      </c>
      <c r="C1243" s="13" t="s">
        <v>3</v>
      </c>
      <c r="D1243" s="13">
        <v>2017</v>
      </c>
      <c r="E1243" s="13">
        <v>2017</v>
      </c>
      <c r="F1243" s="13" t="s">
        <v>102</v>
      </c>
      <c r="G1243" s="10"/>
      <c r="H1243" s="10">
        <v>0.16940000000000002</v>
      </c>
      <c r="I1243" s="10">
        <v>0.27429999999999999</v>
      </c>
      <c r="J1243" s="10">
        <v>0.2145</v>
      </c>
      <c r="K1243" s="10">
        <v>0.23929999999999998</v>
      </c>
      <c r="L1243" s="10"/>
      <c r="M1243" s="10"/>
      <c r="N1243" s="10"/>
    </row>
    <row r="1244" spans="1:14">
      <c r="A1244" s="76" t="s">
        <v>165</v>
      </c>
      <c r="B1244" s="13" t="s">
        <v>75</v>
      </c>
      <c r="C1244" s="13" t="s">
        <v>3</v>
      </c>
      <c r="D1244" s="13">
        <v>2017</v>
      </c>
      <c r="E1244" s="13">
        <v>2017</v>
      </c>
      <c r="F1244" s="13" t="s">
        <v>102</v>
      </c>
      <c r="G1244" s="10"/>
      <c r="H1244" s="10">
        <v>0.12640000000000001</v>
      </c>
      <c r="I1244" s="10">
        <v>0.25670000000000004</v>
      </c>
      <c r="J1244" s="10">
        <v>0.22989999999999999</v>
      </c>
      <c r="K1244" s="10">
        <v>0.26440000000000002</v>
      </c>
      <c r="L1244" s="10"/>
      <c r="M1244" s="10"/>
      <c r="N1244" s="10"/>
    </row>
    <row r="1245" spans="1:14">
      <c r="A1245" s="76" t="s">
        <v>166</v>
      </c>
      <c r="B1245" s="13" t="s">
        <v>74</v>
      </c>
      <c r="C1245" s="13" t="s">
        <v>3</v>
      </c>
      <c r="D1245" s="13">
        <v>2017</v>
      </c>
      <c r="E1245" s="13">
        <v>2017</v>
      </c>
      <c r="F1245" s="13" t="s">
        <v>102</v>
      </c>
      <c r="G1245" s="10"/>
      <c r="H1245" s="10">
        <v>0.15920000000000001</v>
      </c>
      <c r="I1245" s="10">
        <v>0.29260000000000003</v>
      </c>
      <c r="J1245" s="10">
        <v>9.2499999999999999E-2</v>
      </c>
      <c r="K1245" s="10">
        <v>0.13300000000000001</v>
      </c>
      <c r="L1245" s="10"/>
      <c r="M1245" s="10"/>
      <c r="N1245" s="10"/>
    </row>
    <row r="1246" spans="1:14">
      <c r="A1246" s="76" t="s">
        <v>167</v>
      </c>
      <c r="B1246" s="13" t="s">
        <v>75</v>
      </c>
      <c r="C1246" s="13" t="s">
        <v>3</v>
      </c>
      <c r="D1246" s="13">
        <v>2017</v>
      </c>
      <c r="E1246" s="13">
        <v>2017</v>
      </c>
      <c r="F1246" s="13" t="s">
        <v>102</v>
      </c>
      <c r="G1246" s="10"/>
      <c r="H1246" s="10">
        <v>9.5700000000000007E-2</v>
      </c>
      <c r="I1246" s="10">
        <v>0.19269999999999998</v>
      </c>
      <c r="J1246" s="10">
        <v>0.14419999999999999</v>
      </c>
      <c r="K1246" s="10">
        <v>0.18329999999999999</v>
      </c>
      <c r="L1246" s="10"/>
      <c r="M1246" s="10"/>
      <c r="N1246" s="10"/>
    </row>
    <row r="1247" spans="1:14">
      <c r="A1247" s="76" t="s">
        <v>168</v>
      </c>
      <c r="B1247" s="13" t="s">
        <v>74</v>
      </c>
      <c r="C1247" s="13" t="s">
        <v>3</v>
      </c>
      <c r="D1247" s="13">
        <v>2017</v>
      </c>
      <c r="E1247" s="13">
        <v>2017</v>
      </c>
      <c r="F1247" s="13" t="s">
        <v>102</v>
      </c>
      <c r="G1247" s="10"/>
      <c r="H1247" s="10">
        <v>0.13550000000000001</v>
      </c>
      <c r="I1247" s="10">
        <v>0.26440000000000002</v>
      </c>
      <c r="J1247" s="10">
        <v>8.8399999999999992E-2</v>
      </c>
      <c r="K1247" s="10">
        <v>0.13170000000000001</v>
      </c>
      <c r="L1247" s="10"/>
      <c r="M1247" s="10"/>
      <c r="N1247" s="10"/>
    </row>
    <row r="1248" spans="1:14">
      <c r="A1248" s="76" t="s">
        <v>169</v>
      </c>
      <c r="B1248" s="13" t="s">
        <v>74</v>
      </c>
      <c r="C1248" s="13" t="s">
        <v>3</v>
      </c>
      <c r="D1248" s="13">
        <v>2017</v>
      </c>
      <c r="E1248" s="13">
        <v>2017</v>
      </c>
      <c r="F1248" s="13" t="s">
        <v>102</v>
      </c>
      <c r="G1248" s="10"/>
      <c r="H1248" s="10">
        <v>0.10349999999999999</v>
      </c>
      <c r="I1248" s="10">
        <v>0.22309999999999999</v>
      </c>
      <c r="J1248" s="10">
        <v>5.33E-2</v>
      </c>
      <c r="K1248" s="10">
        <v>9.4E-2</v>
      </c>
      <c r="L1248" s="10"/>
      <c r="M1248" s="10"/>
      <c r="N1248" s="10"/>
    </row>
    <row r="1249" spans="1:14">
      <c r="A1249" s="76" t="s">
        <v>170</v>
      </c>
      <c r="B1249" s="13" t="s">
        <v>75</v>
      </c>
      <c r="C1249" s="13" t="s">
        <v>3</v>
      </c>
      <c r="D1249" s="13">
        <v>2017</v>
      </c>
      <c r="E1249" s="13">
        <v>2017</v>
      </c>
      <c r="F1249" s="13" t="s">
        <v>102</v>
      </c>
      <c r="G1249" s="10"/>
      <c r="H1249" s="10">
        <v>0.21489999999999998</v>
      </c>
      <c r="I1249" s="10">
        <v>0.31190000000000001</v>
      </c>
      <c r="J1249" s="10">
        <v>0.37240000000000001</v>
      </c>
      <c r="K1249" s="10">
        <v>0.39950000000000002</v>
      </c>
      <c r="L1249" s="10"/>
      <c r="M1249" s="10"/>
      <c r="N1249" s="10"/>
    </row>
    <row r="1250" spans="1:14">
      <c r="A1250" t="s">
        <v>171</v>
      </c>
      <c r="B1250" s="13" t="s">
        <v>66</v>
      </c>
      <c r="C1250" s="13" t="s">
        <v>62</v>
      </c>
      <c r="D1250" s="13">
        <v>2017</v>
      </c>
      <c r="E1250" s="13">
        <v>2017</v>
      </c>
      <c r="F1250" s="13" t="s">
        <v>102</v>
      </c>
      <c r="G1250" s="13"/>
      <c r="H1250" s="10">
        <v>0.1336</v>
      </c>
      <c r="I1250" s="10">
        <v>0.23960000000000001</v>
      </c>
      <c r="J1250" s="10">
        <v>0.10310000000000001</v>
      </c>
      <c r="K1250" s="10">
        <v>0.13949999999999999</v>
      </c>
      <c r="L1250" s="10"/>
      <c r="M1250" s="10"/>
      <c r="N1250" s="10"/>
    </row>
    <row r="1251" spans="1:14">
      <c r="A1251" t="s">
        <v>172</v>
      </c>
      <c r="B1251" s="13" t="s">
        <v>74</v>
      </c>
      <c r="C1251" s="13" t="s">
        <v>62</v>
      </c>
      <c r="D1251" s="13">
        <v>2017</v>
      </c>
      <c r="E1251" s="13">
        <v>2017</v>
      </c>
      <c r="F1251" s="13" t="s">
        <v>102</v>
      </c>
      <c r="G1251" s="13"/>
      <c r="H1251" s="10">
        <v>0.1042</v>
      </c>
      <c r="I1251" s="10">
        <v>0.20569999999999999</v>
      </c>
      <c r="J1251" s="10">
        <v>6.2199999999999998E-2</v>
      </c>
      <c r="K1251" s="10">
        <v>9.9499999999999991E-2</v>
      </c>
      <c r="L1251" s="10"/>
      <c r="M1251" s="10"/>
      <c r="N1251" s="10"/>
    </row>
    <row r="1252" spans="1:14">
      <c r="A1252" t="s">
        <v>173</v>
      </c>
      <c r="B1252" s="13" t="s">
        <v>75</v>
      </c>
      <c r="C1252" s="13" t="s">
        <v>62</v>
      </c>
      <c r="D1252" s="13">
        <v>2017</v>
      </c>
      <c r="E1252" s="13">
        <v>2017</v>
      </c>
      <c r="F1252" s="13" t="s">
        <v>102</v>
      </c>
      <c r="G1252" s="13"/>
      <c r="H1252" s="10">
        <v>0</v>
      </c>
      <c r="I1252" s="10">
        <v>0.125</v>
      </c>
      <c r="J1252" s="10">
        <v>0</v>
      </c>
      <c r="K1252" s="10">
        <v>0</v>
      </c>
      <c r="L1252" s="10"/>
      <c r="M1252" s="10"/>
      <c r="N1252" s="10"/>
    </row>
    <row r="1253" spans="1:14">
      <c r="A1253" t="s">
        <v>174</v>
      </c>
      <c r="B1253" s="13" t="s">
        <v>75</v>
      </c>
      <c r="C1253" s="13" t="s">
        <v>62</v>
      </c>
      <c r="D1253" s="13">
        <v>2017</v>
      </c>
      <c r="E1253" s="13">
        <v>2017</v>
      </c>
      <c r="F1253" s="13" t="s">
        <v>102</v>
      </c>
      <c r="G1253" s="13"/>
      <c r="H1253" s="10">
        <v>0.11359999999999999</v>
      </c>
      <c r="I1253" s="10">
        <v>0.22159999999999999</v>
      </c>
      <c r="J1253" s="10">
        <v>0.16070000000000001</v>
      </c>
      <c r="K1253" s="10">
        <v>0.18010000000000001</v>
      </c>
      <c r="L1253" s="10"/>
      <c r="M1253" s="10"/>
      <c r="N1253" s="10"/>
    </row>
    <row r="1254" spans="1:14">
      <c r="A1254" t="s">
        <v>175</v>
      </c>
      <c r="B1254" s="13" t="s">
        <v>75</v>
      </c>
      <c r="C1254" s="13" t="s">
        <v>62</v>
      </c>
      <c r="D1254" s="13">
        <v>2017</v>
      </c>
      <c r="E1254" s="13">
        <v>2017</v>
      </c>
      <c r="F1254" s="13" t="s">
        <v>102</v>
      </c>
      <c r="G1254" s="13"/>
      <c r="H1254" s="10">
        <v>0.1368</v>
      </c>
      <c r="I1254" s="10">
        <v>0.23569999999999999</v>
      </c>
      <c r="J1254" s="10">
        <v>0.19370000000000001</v>
      </c>
      <c r="K1254" s="10">
        <v>0.22510000000000002</v>
      </c>
      <c r="L1254" s="10"/>
      <c r="M1254" s="10"/>
      <c r="N1254" s="10"/>
    </row>
    <row r="1255" spans="1:14">
      <c r="A1255" t="s">
        <v>176</v>
      </c>
      <c r="B1255" s="13" t="s">
        <v>75</v>
      </c>
      <c r="C1255" s="13" t="s">
        <v>62</v>
      </c>
      <c r="D1255" s="13">
        <v>2017</v>
      </c>
      <c r="E1255" s="13">
        <v>2017</v>
      </c>
      <c r="F1255" s="13" t="s">
        <v>102</v>
      </c>
      <c r="G1255" s="13"/>
      <c r="H1255" s="10">
        <v>0.13439999999999999</v>
      </c>
      <c r="I1255" s="10">
        <v>0.2228</v>
      </c>
      <c r="J1255" s="10">
        <v>0.22109999999999999</v>
      </c>
      <c r="K1255" s="10">
        <v>0.25509999999999999</v>
      </c>
      <c r="L1255" s="10"/>
      <c r="M1255" s="10"/>
      <c r="N1255" s="10"/>
    </row>
    <row r="1256" spans="1:14">
      <c r="A1256" t="s">
        <v>177</v>
      </c>
      <c r="B1256" s="13" t="s">
        <v>75</v>
      </c>
      <c r="C1256" s="13" t="s">
        <v>62</v>
      </c>
      <c r="D1256" s="13">
        <v>2017</v>
      </c>
      <c r="E1256" s="13">
        <v>2017</v>
      </c>
      <c r="F1256" s="13" t="s">
        <v>102</v>
      </c>
      <c r="G1256" s="13"/>
      <c r="H1256" s="10">
        <v>9.3800000000000008E-2</v>
      </c>
      <c r="I1256" s="10">
        <v>0.14580000000000001</v>
      </c>
      <c r="J1256" s="10">
        <v>0.23440000000000003</v>
      </c>
      <c r="K1256" s="10">
        <v>0.26039999999999996</v>
      </c>
      <c r="L1256" s="10"/>
      <c r="M1256" s="10"/>
      <c r="N1256" s="10"/>
    </row>
    <row r="1257" spans="1:14">
      <c r="A1257" t="s">
        <v>178</v>
      </c>
      <c r="B1257" s="13" t="s">
        <v>74</v>
      </c>
      <c r="C1257" s="13" t="s">
        <v>62</v>
      </c>
      <c r="D1257" s="13">
        <v>2017</v>
      </c>
      <c r="E1257" s="13">
        <v>2017</v>
      </c>
      <c r="F1257" s="13" t="s">
        <v>102</v>
      </c>
      <c r="G1257" s="13"/>
      <c r="H1257" s="10">
        <v>7.1300000000000002E-2</v>
      </c>
      <c r="I1257" s="10">
        <v>0.15890000000000001</v>
      </c>
      <c r="J1257" s="10">
        <v>4.7800000000000002E-2</v>
      </c>
      <c r="K1257" s="10">
        <v>8.3699999999999997E-2</v>
      </c>
      <c r="L1257" s="10"/>
      <c r="M1257" s="10"/>
      <c r="N1257" s="10"/>
    </row>
    <row r="1258" spans="1:14">
      <c r="A1258" t="s">
        <v>179</v>
      </c>
      <c r="B1258" s="13" t="s">
        <v>75</v>
      </c>
      <c r="C1258" s="13" t="s">
        <v>62</v>
      </c>
      <c r="D1258" s="13">
        <v>2017</v>
      </c>
      <c r="E1258" s="13">
        <v>2017</v>
      </c>
      <c r="F1258" s="13" t="s">
        <v>102</v>
      </c>
      <c r="G1258" s="13"/>
      <c r="H1258" s="10">
        <v>0.1867</v>
      </c>
      <c r="I1258" s="10">
        <v>0.24210000000000001</v>
      </c>
      <c r="J1258" s="10">
        <v>0.42330000000000001</v>
      </c>
      <c r="K1258" s="10">
        <v>0.44920000000000004</v>
      </c>
      <c r="L1258" s="10"/>
      <c r="M1258" s="10"/>
      <c r="N1258" s="10"/>
    </row>
    <row r="1259" spans="1:14">
      <c r="A1259" t="s">
        <v>180</v>
      </c>
      <c r="B1259" s="13" t="s">
        <v>75</v>
      </c>
      <c r="C1259" s="13" t="s">
        <v>62</v>
      </c>
      <c r="D1259" s="13">
        <v>2017</v>
      </c>
      <c r="E1259" s="13">
        <v>2017</v>
      </c>
      <c r="F1259" s="13" t="s">
        <v>102</v>
      </c>
      <c r="G1259" s="13"/>
      <c r="H1259" s="10">
        <v>0.1293</v>
      </c>
      <c r="I1259" s="10">
        <v>0.22850000000000001</v>
      </c>
      <c r="J1259" s="10">
        <v>0.21059999999999998</v>
      </c>
      <c r="K1259" s="10">
        <v>0.2354</v>
      </c>
      <c r="L1259" s="10"/>
      <c r="M1259" s="10"/>
      <c r="N1259" s="10"/>
    </row>
    <row r="1260" spans="1:14">
      <c r="A1260" t="s">
        <v>122</v>
      </c>
      <c r="B1260" s="13" t="s">
        <v>74</v>
      </c>
      <c r="C1260" s="13" t="s">
        <v>62</v>
      </c>
      <c r="D1260" s="13">
        <v>2017</v>
      </c>
      <c r="E1260" s="13">
        <v>2017</v>
      </c>
      <c r="F1260" s="13" t="s">
        <v>102</v>
      </c>
      <c r="G1260" s="13"/>
      <c r="H1260" s="10">
        <v>0.14929999999999999</v>
      </c>
      <c r="I1260" s="10">
        <v>0.28600000000000003</v>
      </c>
      <c r="J1260" s="10">
        <v>0.10390000000000001</v>
      </c>
      <c r="K1260" s="10">
        <v>0.16350000000000001</v>
      </c>
      <c r="L1260" s="10"/>
      <c r="M1260" s="10"/>
      <c r="N1260" s="10"/>
    </row>
    <row r="1261" spans="1:14">
      <c r="A1261" t="s">
        <v>123</v>
      </c>
      <c r="B1261" s="13" t="s">
        <v>75</v>
      </c>
      <c r="C1261" s="13" t="s">
        <v>62</v>
      </c>
      <c r="D1261" s="13">
        <v>2017</v>
      </c>
      <c r="E1261" s="13">
        <v>2017</v>
      </c>
      <c r="F1261" s="13" t="s">
        <v>102</v>
      </c>
      <c r="G1261" s="13"/>
      <c r="H1261" s="10">
        <v>0.1351</v>
      </c>
      <c r="I1261" s="10">
        <v>0.22109999999999999</v>
      </c>
      <c r="J1261" s="10">
        <v>0.1351</v>
      </c>
      <c r="K1261" s="10">
        <v>0.1474</v>
      </c>
      <c r="L1261" s="10"/>
      <c r="M1261" s="10"/>
      <c r="N1261" s="10"/>
    </row>
    <row r="1262" spans="1:14">
      <c r="A1262" t="s">
        <v>124</v>
      </c>
      <c r="B1262" s="13" t="s">
        <v>75</v>
      </c>
      <c r="C1262" s="13" t="s">
        <v>62</v>
      </c>
      <c r="D1262" s="13">
        <v>2017</v>
      </c>
      <c r="E1262" s="13">
        <v>2017</v>
      </c>
      <c r="F1262" s="13" t="s">
        <v>102</v>
      </c>
      <c r="G1262" s="13"/>
      <c r="H1262" s="10">
        <v>0.13339999999999999</v>
      </c>
      <c r="I1262" s="10">
        <v>0.2329</v>
      </c>
      <c r="J1262" s="10">
        <v>0.22670000000000001</v>
      </c>
      <c r="K1262" s="10">
        <v>0.24660000000000001</v>
      </c>
      <c r="L1262" s="10"/>
      <c r="M1262" s="10"/>
      <c r="N1262" s="10"/>
    </row>
    <row r="1263" spans="1:14">
      <c r="A1263" t="s">
        <v>125</v>
      </c>
      <c r="B1263" s="13" t="s">
        <v>75</v>
      </c>
      <c r="C1263" s="13" t="s">
        <v>62</v>
      </c>
      <c r="D1263" s="13">
        <v>2017</v>
      </c>
      <c r="E1263" s="13">
        <v>2017</v>
      </c>
      <c r="F1263" s="13" t="s">
        <v>102</v>
      </c>
      <c r="G1263" s="13"/>
      <c r="H1263" s="10">
        <v>0.1825</v>
      </c>
      <c r="I1263" s="10">
        <v>0.29480000000000001</v>
      </c>
      <c r="J1263" s="10">
        <v>0.25869999999999999</v>
      </c>
      <c r="K1263" s="10">
        <v>0.29339999999999999</v>
      </c>
      <c r="L1263" s="10"/>
      <c r="M1263" s="10"/>
      <c r="N1263" s="10"/>
    </row>
    <row r="1264" spans="1:14">
      <c r="A1264" t="s">
        <v>126</v>
      </c>
      <c r="B1264" s="13" t="s">
        <v>75</v>
      </c>
      <c r="C1264" s="13" t="s">
        <v>62</v>
      </c>
      <c r="D1264" s="13">
        <v>2017</v>
      </c>
      <c r="E1264" s="13">
        <v>2017</v>
      </c>
      <c r="F1264" s="13" t="s">
        <v>102</v>
      </c>
      <c r="G1264" s="13"/>
      <c r="H1264" s="10">
        <v>0.13</v>
      </c>
      <c r="I1264" s="10">
        <v>0.23319999999999999</v>
      </c>
      <c r="J1264" s="10">
        <v>0.3004</v>
      </c>
      <c r="K1264" s="10">
        <v>0.33630000000000004</v>
      </c>
      <c r="L1264" s="10"/>
      <c r="M1264" s="10"/>
      <c r="N1264" s="10"/>
    </row>
    <row r="1265" spans="1:14">
      <c r="A1265" t="s">
        <v>127</v>
      </c>
      <c r="B1265" s="13" t="s">
        <v>75</v>
      </c>
      <c r="C1265" s="13" t="s">
        <v>62</v>
      </c>
      <c r="D1265" s="13">
        <v>2017</v>
      </c>
      <c r="E1265" s="13">
        <v>2017</v>
      </c>
      <c r="F1265" s="13" t="s">
        <v>102</v>
      </c>
      <c r="G1265" s="13"/>
      <c r="H1265" s="10">
        <v>0.18679999999999999</v>
      </c>
      <c r="I1265" s="10">
        <v>0.3029</v>
      </c>
      <c r="J1265" s="10">
        <v>0.16159999999999999</v>
      </c>
      <c r="K1265" s="10">
        <v>0.1898</v>
      </c>
      <c r="L1265" s="10"/>
      <c r="M1265" s="10"/>
      <c r="N1265" s="10"/>
    </row>
    <row r="1266" spans="1:14">
      <c r="A1266" t="s">
        <v>128</v>
      </c>
      <c r="B1266" s="13" t="s">
        <v>75</v>
      </c>
      <c r="C1266" s="13" t="s">
        <v>62</v>
      </c>
      <c r="D1266" s="13">
        <v>2017</v>
      </c>
      <c r="E1266" s="13">
        <v>2017</v>
      </c>
      <c r="F1266" s="13" t="s">
        <v>102</v>
      </c>
      <c r="G1266" s="13"/>
      <c r="H1266" s="10">
        <v>0.23370000000000002</v>
      </c>
      <c r="I1266" s="10">
        <v>0.3337</v>
      </c>
      <c r="J1266" s="10">
        <v>0.23760000000000001</v>
      </c>
      <c r="K1266" s="10">
        <v>0.2616</v>
      </c>
      <c r="L1266" s="10"/>
      <c r="M1266" s="10"/>
      <c r="N1266" s="10"/>
    </row>
    <row r="1267" spans="1:14">
      <c r="A1267" t="s">
        <v>129</v>
      </c>
      <c r="B1267" s="13" t="s">
        <v>75</v>
      </c>
      <c r="C1267" s="13" t="s">
        <v>62</v>
      </c>
      <c r="D1267" s="13">
        <v>2017</v>
      </c>
      <c r="E1267" s="13">
        <v>2017</v>
      </c>
      <c r="F1267" s="13" t="s">
        <v>102</v>
      </c>
      <c r="G1267" s="13"/>
      <c r="H1267" s="10">
        <v>7.8E-2</v>
      </c>
      <c r="I1267" s="10">
        <v>0.1802</v>
      </c>
      <c r="J1267" s="10">
        <v>0.28639999999999999</v>
      </c>
      <c r="K1267" s="10">
        <v>0.33229999999999998</v>
      </c>
      <c r="L1267" s="10"/>
      <c r="M1267" s="10"/>
      <c r="N1267" s="10"/>
    </row>
    <row r="1268" spans="1:14">
      <c r="A1268" t="s">
        <v>130</v>
      </c>
      <c r="B1268" s="13" t="s">
        <v>75</v>
      </c>
      <c r="C1268" s="13" t="s">
        <v>62</v>
      </c>
      <c r="D1268" s="13">
        <v>2017</v>
      </c>
      <c r="E1268" s="13">
        <v>2017</v>
      </c>
      <c r="F1268" s="13" t="s">
        <v>102</v>
      </c>
      <c r="G1268" s="13"/>
      <c r="H1268" s="10">
        <v>4.6100000000000002E-2</v>
      </c>
      <c r="I1268" s="10">
        <v>0.121</v>
      </c>
      <c r="J1268" s="10">
        <v>0.26219999999999999</v>
      </c>
      <c r="K1268" s="10">
        <v>0.28820000000000001</v>
      </c>
      <c r="L1268" s="10"/>
      <c r="M1268" s="10"/>
      <c r="N1268" s="10"/>
    </row>
    <row r="1269" spans="1:14">
      <c r="A1269" t="s">
        <v>131</v>
      </c>
      <c r="B1269" s="13" t="s">
        <v>76</v>
      </c>
      <c r="C1269" s="13" t="s">
        <v>62</v>
      </c>
      <c r="D1269" s="13">
        <v>2017</v>
      </c>
      <c r="E1269" s="13">
        <v>2017</v>
      </c>
      <c r="F1269" s="13" t="s">
        <v>102</v>
      </c>
      <c r="G1269" s="13"/>
      <c r="H1269" s="10">
        <v>0.1293</v>
      </c>
      <c r="I1269" s="10">
        <v>0.22760000000000002</v>
      </c>
      <c r="J1269" s="10">
        <v>2.0000000000000001E-4</v>
      </c>
      <c r="K1269" s="10">
        <v>3.1400000000000004E-2</v>
      </c>
      <c r="L1269" s="10"/>
      <c r="M1269" s="10"/>
      <c r="N1269" s="10"/>
    </row>
    <row r="1270" spans="1:14">
      <c r="A1270" t="s">
        <v>132</v>
      </c>
      <c r="B1270" s="13" t="s">
        <v>75</v>
      </c>
      <c r="C1270" s="13" t="s">
        <v>62</v>
      </c>
      <c r="D1270" s="13">
        <v>2017</v>
      </c>
      <c r="E1270" s="13">
        <v>2017</v>
      </c>
      <c r="F1270" s="13" t="s">
        <v>102</v>
      </c>
      <c r="G1270" s="13"/>
      <c r="H1270" s="10">
        <v>0.12210000000000001</v>
      </c>
      <c r="I1270" s="10">
        <v>0.22739999999999999</v>
      </c>
      <c r="J1270" s="10">
        <v>0.1153</v>
      </c>
      <c r="K1270" s="10">
        <v>0.14449999999999999</v>
      </c>
      <c r="L1270" s="10"/>
      <c r="M1270" s="10"/>
      <c r="N1270" s="10"/>
    </row>
    <row r="1271" spans="1:14">
      <c r="A1271" t="s">
        <v>133</v>
      </c>
      <c r="B1271" s="13" t="s">
        <v>75</v>
      </c>
      <c r="C1271" s="13" t="s">
        <v>62</v>
      </c>
      <c r="D1271" s="13">
        <v>2017</v>
      </c>
      <c r="E1271" s="13">
        <v>2017</v>
      </c>
      <c r="F1271" s="13" t="s">
        <v>102</v>
      </c>
      <c r="G1271" s="13"/>
      <c r="H1271" s="10">
        <v>0.13419999999999999</v>
      </c>
      <c r="I1271" s="10">
        <v>0.23230000000000001</v>
      </c>
      <c r="J1271" s="10">
        <v>0.22460000000000002</v>
      </c>
      <c r="K1271" s="10">
        <v>0.2535</v>
      </c>
      <c r="L1271" s="10"/>
      <c r="M1271" s="10"/>
      <c r="N1271" s="10"/>
    </row>
    <row r="1272" spans="1:14">
      <c r="A1272" t="s">
        <v>134</v>
      </c>
      <c r="B1272" s="13" t="s">
        <v>75</v>
      </c>
      <c r="C1272" s="13" t="s">
        <v>62</v>
      </c>
      <c r="D1272" s="13">
        <v>2017</v>
      </c>
      <c r="E1272" s="13">
        <v>2017</v>
      </c>
      <c r="F1272" s="13" t="s">
        <v>102</v>
      </c>
      <c r="G1272" s="13"/>
      <c r="H1272" s="10">
        <v>8.0299999999999996E-2</v>
      </c>
      <c r="I1272" s="10">
        <v>0.14460000000000001</v>
      </c>
      <c r="J1272" s="10">
        <v>0.245</v>
      </c>
      <c r="K1272" s="10">
        <v>0.26100000000000001</v>
      </c>
      <c r="L1272" s="10"/>
      <c r="M1272" s="10"/>
      <c r="N1272" s="10"/>
    </row>
    <row r="1273" spans="1:14">
      <c r="A1273" t="s">
        <v>135</v>
      </c>
      <c r="B1273" s="13" t="s">
        <v>75</v>
      </c>
      <c r="C1273" s="13" t="s">
        <v>62</v>
      </c>
      <c r="D1273" s="13">
        <v>2017</v>
      </c>
      <c r="E1273" s="13">
        <v>2017</v>
      </c>
      <c r="F1273" s="13" t="s">
        <v>102</v>
      </c>
      <c r="G1273" s="13"/>
      <c r="H1273" s="10">
        <v>0.14630000000000001</v>
      </c>
      <c r="I1273" s="10">
        <v>0.24809999999999999</v>
      </c>
      <c r="J1273" s="10">
        <v>0.23329999999999998</v>
      </c>
      <c r="K1273" s="10">
        <v>0.28249999999999997</v>
      </c>
      <c r="L1273" s="10"/>
      <c r="M1273" s="10"/>
      <c r="N1273" s="10"/>
    </row>
    <row r="1274" spans="1:14">
      <c r="A1274" t="s">
        <v>136</v>
      </c>
      <c r="B1274" s="13" t="s">
        <v>75</v>
      </c>
      <c r="C1274" s="13" t="s">
        <v>62</v>
      </c>
      <c r="D1274" s="13">
        <v>2017</v>
      </c>
      <c r="E1274" s="13">
        <v>2017</v>
      </c>
      <c r="F1274" s="13" t="s">
        <v>102</v>
      </c>
      <c r="G1274" s="13"/>
      <c r="H1274" s="10">
        <v>0.15659999999999999</v>
      </c>
      <c r="I1274" s="10">
        <v>0.26550000000000001</v>
      </c>
      <c r="J1274" s="10">
        <v>0.27899999999999997</v>
      </c>
      <c r="K1274" s="10">
        <v>0.30640000000000001</v>
      </c>
      <c r="L1274" s="10"/>
      <c r="M1274" s="10"/>
      <c r="N1274" s="10"/>
    </row>
    <row r="1275" spans="1:14">
      <c r="A1275" t="s">
        <v>137</v>
      </c>
      <c r="B1275" s="13" t="s">
        <v>75</v>
      </c>
      <c r="C1275" s="13" t="s">
        <v>62</v>
      </c>
      <c r="D1275" s="13">
        <v>2017</v>
      </c>
      <c r="E1275" s="13">
        <v>2017</v>
      </c>
      <c r="F1275" s="13" t="s">
        <v>102</v>
      </c>
      <c r="G1275" s="13"/>
      <c r="H1275" s="10">
        <v>0.1091</v>
      </c>
      <c r="I1275" s="10">
        <v>0.2364</v>
      </c>
      <c r="J1275" s="10">
        <v>0.42729999999999996</v>
      </c>
      <c r="K1275" s="10">
        <v>0.48180000000000001</v>
      </c>
      <c r="L1275" s="10"/>
      <c r="M1275" s="10"/>
      <c r="N1275" s="10"/>
    </row>
    <row r="1276" spans="1:14">
      <c r="A1276" t="s">
        <v>138</v>
      </c>
      <c r="B1276" s="13" t="s">
        <v>75</v>
      </c>
      <c r="C1276" s="13" t="s">
        <v>62</v>
      </c>
      <c r="D1276" s="13">
        <v>2017</v>
      </c>
      <c r="E1276" s="13">
        <v>2017</v>
      </c>
      <c r="F1276" s="13" t="s">
        <v>102</v>
      </c>
      <c r="G1276" s="13"/>
      <c r="H1276" s="10">
        <v>8.2799999999999999E-2</v>
      </c>
      <c r="I1276" s="10">
        <v>0.2</v>
      </c>
      <c r="J1276" s="10">
        <v>9.6600000000000005E-2</v>
      </c>
      <c r="K1276" s="10">
        <v>0.13789999999999999</v>
      </c>
      <c r="L1276" s="10"/>
      <c r="M1276" s="10"/>
      <c r="N1276" s="10"/>
    </row>
    <row r="1277" spans="1:14">
      <c r="A1277" t="s">
        <v>139</v>
      </c>
      <c r="B1277" s="13" t="s">
        <v>75</v>
      </c>
      <c r="C1277" s="13" t="s">
        <v>62</v>
      </c>
      <c r="D1277" s="13">
        <v>2017</v>
      </c>
      <c r="E1277" s="13">
        <v>2017</v>
      </c>
      <c r="F1277" s="13" t="s">
        <v>102</v>
      </c>
      <c r="G1277" s="13"/>
      <c r="H1277" s="10">
        <v>0.14429999999999998</v>
      </c>
      <c r="I1277" s="10">
        <v>0.25590000000000002</v>
      </c>
      <c r="J1277" s="10">
        <v>0.1812</v>
      </c>
      <c r="K1277" s="10">
        <v>0.21160000000000001</v>
      </c>
      <c r="L1277" s="10"/>
      <c r="M1277" s="10"/>
      <c r="N1277" s="10"/>
    </row>
    <row r="1278" spans="1:14">
      <c r="A1278" t="s">
        <v>140</v>
      </c>
      <c r="B1278" s="13" t="s">
        <v>75</v>
      </c>
      <c r="C1278" s="13" t="s">
        <v>62</v>
      </c>
      <c r="D1278" s="13">
        <v>2017</v>
      </c>
      <c r="E1278" s="13">
        <v>2017</v>
      </c>
      <c r="F1278" s="13" t="s">
        <v>102</v>
      </c>
      <c r="G1278" s="13"/>
      <c r="H1278" s="10">
        <v>9.2600000000000002E-2</v>
      </c>
      <c r="I1278" s="10">
        <v>0.17019999999999999</v>
      </c>
      <c r="J1278" s="10">
        <v>0.20649999999999999</v>
      </c>
      <c r="K1278" s="10">
        <v>0.23899999999999999</v>
      </c>
      <c r="L1278" s="10"/>
      <c r="M1278" s="10"/>
      <c r="N1278" s="10"/>
    </row>
    <row r="1279" spans="1:14">
      <c r="A1279" t="s">
        <v>141</v>
      </c>
      <c r="B1279" s="13" t="s">
        <v>75</v>
      </c>
      <c r="C1279" s="13" t="s">
        <v>62</v>
      </c>
      <c r="D1279" s="13">
        <v>2017</v>
      </c>
      <c r="E1279" s="13">
        <v>2017</v>
      </c>
      <c r="F1279" s="13" t="s">
        <v>102</v>
      </c>
      <c r="G1279" s="13"/>
      <c r="H1279" s="10">
        <v>5.5800000000000002E-2</v>
      </c>
      <c r="I1279" s="10">
        <v>0.1545</v>
      </c>
      <c r="J1279" s="10">
        <v>0.1575</v>
      </c>
      <c r="K1279" s="10">
        <v>0.18739999999999998</v>
      </c>
      <c r="L1279" s="10"/>
      <c r="M1279" s="10"/>
      <c r="N1279" s="10"/>
    </row>
    <row r="1280" spans="1:14">
      <c r="A1280" t="s">
        <v>142</v>
      </c>
      <c r="B1280" s="13" t="s">
        <v>74</v>
      </c>
      <c r="C1280" s="13" t="s">
        <v>62</v>
      </c>
      <c r="D1280" s="13">
        <v>2017</v>
      </c>
      <c r="E1280" s="13">
        <v>2017</v>
      </c>
      <c r="F1280" s="13" t="s">
        <v>102</v>
      </c>
      <c r="G1280" s="13"/>
      <c r="H1280" s="10">
        <v>0.10339999999999999</v>
      </c>
      <c r="I1280" s="10">
        <v>0.22359999999999999</v>
      </c>
      <c r="J1280" s="10">
        <v>7.6200000000000004E-2</v>
      </c>
      <c r="K1280" s="10">
        <v>0.1249</v>
      </c>
      <c r="L1280" s="10"/>
      <c r="M1280" s="10"/>
      <c r="N1280" s="10"/>
    </row>
    <row r="1281" spans="1:14">
      <c r="A1281" t="s">
        <v>143</v>
      </c>
      <c r="B1281" s="13" t="s">
        <v>74</v>
      </c>
      <c r="C1281" s="13" t="s">
        <v>62</v>
      </c>
      <c r="D1281" s="13">
        <v>2017</v>
      </c>
      <c r="E1281" s="13">
        <v>2017</v>
      </c>
      <c r="F1281" s="13" t="s">
        <v>102</v>
      </c>
      <c r="G1281" s="13"/>
      <c r="H1281" s="10">
        <v>9.0200000000000002E-2</v>
      </c>
      <c r="I1281" s="10">
        <v>0.17649999999999999</v>
      </c>
      <c r="J1281" s="10">
        <v>4.8099999999999997E-2</v>
      </c>
      <c r="K1281" s="10">
        <v>8.0399999999999985E-2</v>
      </c>
      <c r="L1281" s="10"/>
      <c r="M1281" s="10"/>
      <c r="N1281" s="10"/>
    </row>
    <row r="1282" spans="1:14">
      <c r="A1282" t="s">
        <v>144</v>
      </c>
      <c r="B1282" s="13" t="s">
        <v>75</v>
      </c>
      <c r="C1282" s="13" t="s">
        <v>62</v>
      </c>
      <c r="D1282" s="13">
        <v>2017</v>
      </c>
      <c r="E1282" s="13">
        <v>2017</v>
      </c>
      <c r="F1282" s="13" t="s">
        <v>102</v>
      </c>
      <c r="G1282" s="13"/>
      <c r="H1282" s="10">
        <v>4.8399999999999999E-2</v>
      </c>
      <c r="I1282" s="10">
        <v>0.1371</v>
      </c>
      <c r="J1282" s="10">
        <v>0.1331</v>
      </c>
      <c r="K1282" s="10">
        <v>0.1532</v>
      </c>
      <c r="L1282" s="10"/>
      <c r="M1282" s="10"/>
      <c r="N1282" s="10"/>
    </row>
    <row r="1283" spans="1:14">
      <c r="A1283" t="s">
        <v>145</v>
      </c>
      <c r="B1283" s="13" t="s">
        <v>75</v>
      </c>
      <c r="C1283" s="13" t="s">
        <v>62</v>
      </c>
      <c r="D1283" s="13">
        <v>2017</v>
      </c>
      <c r="E1283" s="13">
        <v>2017</v>
      </c>
      <c r="F1283" s="13" t="s">
        <v>102</v>
      </c>
      <c r="G1283" s="13"/>
      <c r="H1283" s="10">
        <v>0.153</v>
      </c>
      <c r="I1283" s="10">
        <v>0.26239999999999997</v>
      </c>
      <c r="J1283" s="10">
        <v>0.16510000000000002</v>
      </c>
      <c r="K1283" s="10">
        <v>0.1953</v>
      </c>
      <c r="L1283" s="10"/>
      <c r="M1283" s="10"/>
      <c r="N1283" s="10"/>
    </row>
    <row r="1284" spans="1:14">
      <c r="A1284" t="s">
        <v>146</v>
      </c>
      <c r="B1284" s="13" t="s">
        <v>74</v>
      </c>
      <c r="C1284" s="13" t="s">
        <v>62</v>
      </c>
      <c r="D1284" s="13">
        <v>2017</v>
      </c>
      <c r="E1284" s="13">
        <v>2017</v>
      </c>
      <c r="F1284" s="13" t="s">
        <v>102</v>
      </c>
      <c r="G1284" s="13"/>
      <c r="H1284" s="10">
        <v>0.12570000000000001</v>
      </c>
      <c r="I1284" s="10">
        <v>0.22820000000000001</v>
      </c>
      <c r="J1284" s="10">
        <v>8.0199999999999994E-2</v>
      </c>
      <c r="K1284" s="10">
        <v>0.1235</v>
      </c>
      <c r="L1284" s="10"/>
      <c r="M1284" s="10"/>
      <c r="N1284" s="10"/>
    </row>
    <row r="1285" spans="1:14">
      <c r="A1285" t="s">
        <v>147</v>
      </c>
      <c r="B1285" s="13" t="s">
        <v>75</v>
      </c>
      <c r="C1285" s="13" t="s">
        <v>62</v>
      </c>
      <c r="D1285" s="13">
        <v>2017</v>
      </c>
      <c r="E1285" s="13">
        <v>2017</v>
      </c>
      <c r="F1285" s="13" t="s">
        <v>102</v>
      </c>
      <c r="G1285" s="13"/>
      <c r="H1285" s="10">
        <v>0.14080000000000001</v>
      </c>
      <c r="I1285" s="10">
        <v>0.22039999999999998</v>
      </c>
      <c r="J1285" s="10">
        <v>0.21429999999999999</v>
      </c>
      <c r="K1285" s="10">
        <v>0.23670000000000002</v>
      </c>
      <c r="L1285" s="10"/>
      <c r="M1285" s="10"/>
      <c r="N1285" s="10"/>
    </row>
    <row r="1286" spans="1:14">
      <c r="A1286" t="s">
        <v>148</v>
      </c>
      <c r="B1286" s="13" t="s">
        <v>75</v>
      </c>
      <c r="C1286" s="13" t="s">
        <v>62</v>
      </c>
      <c r="D1286" s="13">
        <v>2017</v>
      </c>
      <c r="E1286" s="13">
        <v>2017</v>
      </c>
      <c r="F1286" s="13" t="s">
        <v>102</v>
      </c>
      <c r="G1286" s="13"/>
      <c r="H1286" s="10">
        <v>0.21239999999999998</v>
      </c>
      <c r="I1286" s="10">
        <v>0.32600000000000001</v>
      </c>
      <c r="J1286" s="10">
        <v>0.24739999999999998</v>
      </c>
      <c r="K1286" s="10">
        <v>0.27889999999999998</v>
      </c>
      <c r="L1286" s="10"/>
      <c r="M1286" s="10"/>
      <c r="N1286" s="10"/>
    </row>
    <row r="1287" spans="1:14">
      <c r="A1287" t="s">
        <v>149</v>
      </c>
      <c r="B1287" s="13" t="s">
        <v>74</v>
      </c>
      <c r="C1287" s="13" t="s">
        <v>62</v>
      </c>
      <c r="D1287" s="13">
        <v>2017</v>
      </c>
      <c r="E1287" s="13">
        <v>2017</v>
      </c>
      <c r="F1287" s="13" t="s">
        <v>102</v>
      </c>
      <c r="G1287" s="13"/>
      <c r="H1287" s="10">
        <v>0.11470000000000001</v>
      </c>
      <c r="I1287" s="10">
        <v>0.21879999999999999</v>
      </c>
      <c r="J1287" s="10">
        <v>5.9400000000000001E-2</v>
      </c>
      <c r="K1287" s="10">
        <v>9.9299999999999999E-2</v>
      </c>
      <c r="L1287" s="10"/>
      <c r="M1287" s="10"/>
      <c r="N1287" s="10"/>
    </row>
    <row r="1288" spans="1:14">
      <c r="A1288" t="s">
        <v>150</v>
      </c>
      <c r="B1288" s="13" t="s">
        <v>74</v>
      </c>
      <c r="C1288" s="13" t="s">
        <v>62</v>
      </c>
      <c r="D1288" s="13">
        <v>2017</v>
      </c>
      <c r="E1288" s="13">
        <v>2017</v>
      </c>
      <c r="F1288" s="13" t="s">
        <v>102</v>
      </c>
      <c r="G1288" s="13"/>
      <c r="H1288" s="10">
        <v>9.9100000000000008E-2</v>
      </c>
      <c r="I1288" s="10">
        <v>0.18590000000000001</v>
      </c>
      <c r="J1288" s="10">
        <v>7.8600000000000003E-2</v>
      </c>
      <c r="K1288" s="10">
        <v>0.11539999999999999</v>
      </c>
      <c r="L1288" s="10"/>
      <c r="M1288" s="10"/>
      <c r="N1288" s="10"/>
    </row>
    <row r="1289" spans="1:14">
      <c r="A1289" t="s">
        <v>151</v>
      </c>
      <c r="B1289" s="13" t="s">
        <v>75</v>
      </c>
      <c r="C1289" s="13" t="s">
        <v>62</v>
      </c>
      <c r="D1289" s="13">
        <v>2017</v>
      </c>
      <c r="E1289" s="13">
        <v>2017</v>
      </c>
      <c r="F1289" s="13" t="s">
        <v>102</v>
      </c>
      <c r="G1289" s="13"/>
      <c r="H1289" s="10">
        <v>0.16399999999999998</v>
      </c>
      <c r="I1289" s="10">
        <v>0.26190000000000002</v>
      </c>
      <c r="J1289" s="10">
        <v>0.24359999999999998</v>
      </c>
      <c r="K1289" s="10">
        <v>0.27539999999999998</v>
      </c>
      <c r="L1289" s="10"/>
      <c r="M1289" s="10"/>
      <c r="N1289" s="10"/>
    </row>
    <row r="1290" spans="1:14">
      <c r="A1290" t="s">
        <v>152</v>
      </c>
      <c r="B1290" s="13" t="s">
        <v>74</v>
      </c>
      <c r="C1290" s="13" t="s">
        <v>62</v>
      </c>
      <c r="D1290" s="13">
        <v>2017</v>
      </c>
      <c r="E1290" s="13">
        <v>2017</v>
      </c>
      <c r="F1290" s="13" t="s">
        <v>102</v>
      </c>
      <c r="G1290" s="13"/>
      <c r="H1290" s="10">
        <v>7.6600000000000001E-2</v>
      </c>
      <c r="I1290" s="10">
        <v>0.16600000000000001</v>
      </c>
      <c r="J1290" s="10">
        <v>5.5300000000000002E-2</v>
      </c>
      <c r="K1290" s="10">
        <v>9.0200000000000002E-2</v>
      </c>
      <c r="L1290" s="10"/>
      <c r="M1290" s="10"/>
      <c r="N1290" s="10"/>
    </row>
    <row r="1291" spans="1:14">
      <c r="A1291" t="s">
        <v>153</v>
      </c>
      <c r="B1291" s="13" t="s">
        <v>74</v>
      </c>
      <c r="C1291" s="13" t="s">
        <v>62</v>
      </c>
      <c r="D1291" s="13">
        <v>2017</v>
      </c>
      <c r="E1291" s="13">
        <v>2017</v>
      </c>
      <c r="F1291" s="13" t="s">
        <v>102</v>
      </c>
      <c r="G1291" s="13"/>
      <c r="H1291" s="10">
        <v>9.1300000000000006E-2</v>
      </c>
      <c r="I1291" s="10">
        <v>0.20039999999999999</v>
      </c>
      <c r="J1291" s="10">
        <v>6.3899999999999998E-2</v>
      </c>
      <c r="K1291" s="10">
        <v>0.1012</v>
      </c>
      <c r="L1291" s="10"/>
      <c r="M1291" s="10"/>
      <c r="N1291" s="10"/>
    </row>
    <row r="1292" spans="1:14">
      <c r="A1292" t="s">
        <v>154</v>
      </c>
      <c r="B1292" s="13" t="s">
        <v>74</v>
      </c>
      <c r="C1292" s="13" t="s">
        <v>62</v>
      </c>
      <c r="D1292" s="13">
        <v>2017</v>
      </c>
      <c r="E1292" s="13">
        <v>2017</v>
      </c>
      <c r="F1292" s="13" t="s">
        <v>102</v>
      </c>
      <c r="G1292" s="13"/>
      <c r="H1292" s="10">
        <v>8.3100000000000007E-2</v>
      </c>
      <c r="I1292" s="10">
        <v>0.17710000000000001</v>
      </c>
      <c r="J1292" s="10">
        <v>5.9400000000000001E-2</v>
      </c>
      <c r="K1292" s="10">
        <v>0.10249999999999999</v>
      </c>
      <c r="L1292" s="10"/>
      <c r="M1292" s="10"/>
      <c r="N1292" s="10"/>
    </row>
    <row r="1293" spans="1:14">
      <c r="A1293" t="s">
        <v>155</v>
      </c>
      <c r="B1293" s="13" t="s">
        <v>74</v>
      </c>
      <c r="C1293" s="13" t="s">
        <v>62</v>
      </c>
      <c r="D1293" s="13">
        <v>2017</v>
      </c>
      <c r="E1293" s="13">
        <v>2017</v>
      </c>
      <c r="F1293" s="13" t="s">
        <v>102</v>
      </c>
      <c r="G1293" s="13"/>
      <c r="H1293" s="10">
        <v>2.35E-2</v>
      </c>
      <c r="I1293" s="10">
        <v>0.12740000000000001</v>
      </c>
      <c r="J1293" s="10">
        <v>1.0500000000000001E-2</v>
      </c>
      <c r="K1293" s="10">
        <v>4.53E-2</v>
      </c>
      <c r="L1293" s="10"/>
      <c r="M1293" s="10"/>
      <c r="N1293" s="10"/>
    </row>
    <row r="1294" spans="1:14">
      <c r="A1294" t="s">
        <v>156</v>
      </c>
      <c r="B1294" s="13" t="s">
        <v>74</v>
      </c>
      <c r="C1294" s="13" t="s">
        <v>62</v>
      </c>
      <c r="D1294" s="13">
        <v>2017</v>
      </c>
      <c r="E1294" s="13">
        <v>2017</v>
      </c>
      <c r="F1294" s="13" t="s">
        <v>102</v>
      </c>
      <c r="G1294" s="13"/>
      <c r="H1294" s="10">
        <v>1.7100000000000001E-2</v>
      </c>
      <c r="I1294" s="10">
        <v>0.1182</v>
      </c>
      <c r="J1294" s="10">
        <v>4.3E-3</v>
      </c>
      <c r="K1294" s="10">
        <v>3.5400000000000001E-2</v>
      </c>
      <c r="L1294" s="10"/>
      <c r="M1294" s="10"/>
      <c r="N1294" s="10"/>
    </row>
    <row r="1295" spans="1:14">
      <c r="A1295" t="s">
        <v>157</v>
      </c>
      <c r="B1295" s="13" t="s">
        <v>75</v>
      </c>
      <c r="C1295" s="13" t="s">
        <v>62</v>
      </c>
      <c r="D1295" s="13">
        <v>2017</v>
      </c>
      <c r="E1295" s="13">
        <v>2017</v>
      </c>
      <c r="F1295" s="13" t="s">
        <v>102</v>
      </c>
      <c r="G1295" s="13"/>
      <c r="H1295" s="10">
        <v>0.15509999999999999</v>
      </c>
      <c r="I1295" s="10">
        <v>0.2646</v>
      </c>
      <c r="J1295" s="10">
        <v>0.29139999999999999</v>
      </c>
      <c r="K1295" s="10">
        <v>0.32549999999999996</v>
      </c>
      <c r="L1295" s="10"/>
      <c r="M1295" s="10"/>
      <c r="N1295" s="10"/>
    </row>
    <row r="1296" spans="1:14">
      <c r="A1296" t="s">
        <v>158</v>
      </c>
      <c r="B1296" s="13" t="s">
        <v>75</v>
      </c>
      <c r="C1296" s="13" t="s">
        <v>62</v>
      </c>
      <c r="D1296" s="13">
        <v>2017</v>
      </c>
      <c r="E1296" s="13">
        <v>2017</v>
      </c>
      <c r="F1296" s="13" t="s">
        <v>102</v>
      </c>
      <c r="G1296" s="13"/>
      <c r="H1296" s="10">
        <v>3.85E-2</v>
      </c>
      <c r="I1296" s="10">
        <v>0.11539999999999999</v>
      </c>
      <c r="J1296" s="10">
        <v>0.15380000000000002</v>
      </c>
      <c r="K1296" s="10">
        <v>0.15380000000000002</v>
      </c>
      <c r="L1296" s="10"/>
      <c r="M1296" s="10"/>
      <c r="N1296" s="10"/>
    </row>
    <row r="1297" spans="1:14">
      <c r="A1297" t="s">
        <v>159</v>
      </c>
      <c r="B1297" s="13" t="s">
        <v>75</v>
      </c>
      <c r="C1297" s="13" t="s">
        <v>62</v>
      </c>
      <c r="D1297" s="13">
        <v>2017</v>
      </c>
      <c r="E1297" s="13">
        <v>2017</v>
      </c>
      <c r="F1297" s="13" t="s">
        <v>102</v>
      </c>
      <c r="G1297" s="13"/>
      <c r="H1297" s="10">
        <v>0.1444</v>
      </c>
      <c r="I1297" s="10">
        <v>0.22889999999999999</v>
      </c>
      <c r="J1297" s="10">
        <v>0.26979999999999998</v>
      </c>
      <c r="K1297" s="10">
        <v>0.29699999999999999</v>
      </c>
      <c r="L1297" s="10"/>
      <c r="M1297" s="10"/>
      <c r="N1297" s="10"/>
    </row>
    <row r="1298" spans="1:14">
      <c r="A1298" t="s">
        <v>160</v>
      </c>
      <c r="B1298" s="13" t="s">
        <v>74</v>
      </c>
      <c r="C1298" s="13" t="s">
        <v>62</v>
      </c>
      <c r="D1298" s="13">
        <v>2017</v>
      </c>
      <c r="E1298" s="13">
        <v>2017</v>
      </c>
      <c r="F1298" s="13" t="s">
        <v>102</v>
      </c>
      <c r="G1298" s="13"/>
      <c r="H1298" s="10">
        <v>1.4199999999999999E-2</v>
      </c>
      <c r="I1298" s="10">
        <v>0.12039999999999999</v>
      </c>
      <c r="J1298" s="10">
        <v>6.8000000000000005E-3</v>
      </c>
      <c r="K1298" s="10">
        <v>5.0599999999999999E-2</v>
      </c>
      <c r="L1298" s="10"/>
      <c r="M1298" s="10"/>
      <c r="N1298" s="10"/>
    </row>
    <row r="1299" spans="1:14">
      <c r="A1299" t="s">
        <v>161</v>
      </c>
      <c r="B1299" s="13" t="s">
        <v>74</v>
      </c>
      <c r="C1299" s="13" t="s">
        <v>62</v>
      </c>
      <c r="D1299" s="13">
        <v>2017</v>
      </c>
      <c r="E1299" s="13">
        <v>2017</v>
      </c>
      <c r="F1299" s="13" t="s">
        <v>102</v>
      </c>
      <c r="G1299" s="13"/>
      <c r="H1299" s="10">
        <v>9.4899999999999998E-2</v>
      </c>
      <c r="I1299" s="10">
        <v>0.19719999999999999</v>
      </c>
      <c r="J1299" s="10">
        <v>6.2199999999999998E-2</v>
      </c>
      <c r="K1299" s="10">
        <v>0.10339999999999999</v>
      </c>
      <c r="L1299" s="10"/>
      <c r="M1299" s="10"/>
      <c r="N1299" s="10"/>
    </row>
    <row r="1300" spans="1:14">
      <c r="A1300" t="s">
        <v>162</v>
      </c>
      <c r="B1300" s="13" t="s">
        <v>75</v>
      </c>
      <c r="C1300" s="13" t="s">
        <v>62</v>
      </c>
      <c r="D1300" s="13">
        <v>2017</v>
      </c>
      <c r="E1300" s="13">
        <v>2017</v>
      </c>
      <c r="F1300" s="13" t="s">
        <v>102</v>
      </c>
      <c r="G1300" s="13"/>
      <c r="H1300" s="10">
        <v>0.153</v>
      </c>
      <c r="I1300" s="10">
        <v>0.2601</v>
      </c>
      <c r="J1300" s="10">
        <v>0.18530000000000002</v>
      </c>
      <c r="K1300" s="10">
        <v>0.22059999999999999</v>
      </c>
      <c r="L1300" s="10"/>
      <c r="M1300" s="10"/>
      <c r="N1300" s="10"/>
    </row>
    <row r="1301" spans="1:14">
      <c r="A1301" t="s">
        <v>163</v>
      </c>
      <c r="B1301" s="13" t="s">
        <v>75</v>
      </c>
      <c r="C1301" s="13" t="s">
        <v>62</v>
      </c>
      <c r="D1301" s="13">
        <v>2017</v>
      </c>
      <c r="E1301" s="13">
        <v>2017</v>
      </c>
      <c r="F1301" s="13" t="s">
        <v>102</v>
      </c>
      <c r="G1301" s="13"/>
      <c r="H1301" s="10">
        <v>0.1704</v>
      </c>
      <c r="I1301" s="10">
        <v>0.26350000000000001</v>
      </c>
      <c r="J1301" s="10">
        <v>0.23949999999999999</v>
      </c>
      <c r="K1301" s="10">
        <v>0.26129999999999998</v>
      </c>
      <c r="L1301" s="10"/>
      <c r="M1301" s="10"/>
      <c r="N1301" s="10"/>
    </row>
    <row r="1302" spans="1:14">
      <c r="A1302" t="s">
        <v>164</v>
      </c>
      <c r="B1302" s="13" t="s">
        <v>75</v>
      </c>
      <c r="C1302" s="13" t="s">
        <v>62</v>
      </c>
      <c r="D1302" s="13">
        <v>2017</v>
      </c>
      <c r="E1302" s="13">
        <v>2017</v>
      </c>
      <c r="F1302" s="13" t="s">
        <v>102</v>
      </c>
      <c r="G1302" s="13"/>
      <c r="H1302" s="10">
        <v>0.12539999999999998</v>
      </c>
      <c r="I1302" s="10">
        <v>0.22789999999999999</v>
      </c>
      <c r="J1302" s="10">
        <v>0.26679999999999998</v>
      </c>
      <c r="K1302" s="10">
        <v>0.2853</v>
      </c>
      <c r="L1302" s="10"/>
      <c r="M1302" s="10"/>
      <c r="N1302" s="10"/>
    </row>
    <row r="1303" spans="1:14">
      <c r="A1303" t="s">
        <v>165</v>
      </c>
      <c r="B1303" s="13" t="s">
        <v>75</v>
      </c>
      <c r="C1303" s="13" t="s">
        <v>62</v>
      </c>
      <c r="D1303" s="13">
        <v>2017</v>
      </c>
      <c r="E1303" s="13">
        <v>2017</v>
      </c>
      <c r="F1303" s="13" t="s">
        <v>102</v>
      </c>
      <c r="G1303" s="13"/>
      <c r="H1303" s="10">
        <v>0.13689999999999999</v>
      </c>
      <c r="I1303" s="10">
        <v>0.22409999999999999</v>
      </c>
      <c r="J1303" s="10">
        <v>0.20749999999999999</v>
      </c>
      <c r="K1303" s="10">
        <v>0.22820000000000001</v>
      </c>
      <c r="L1303" s="10"/>
      <c r="M1303" s="10"/>
      <c r="N1303" s="10"/>
    </row>
    <row r="1304" spans="1:14">
      <c r="A1304" t="s">
        <v>166</v>
      </c>
      <c r="B1304" s="13" t="s">
        <v>74</v>
      </c>
      <c r="C1304" s="13" t="s">
        <v>62</v>
      </c>
      <c r="D1304" s="13">
        <v>2017</v>
      </c>
      <c r="E1304" s="13">
        <v>2017</v>
      </c>
      <c r="F1304" s="13" t="s">
        <v>102</v>
      </c>
      <c r="G1304" s="13"/>
      <c r="H1304" s="10">
        <v>0.17660000000000001</v>
      </c>
      <c r="I1304" s="10">
        <v>0.30769999999999997</v>
      </c>
      <c r="J1304" s="10">
        <v>0.15629999999999999</v>
      </c>
      <c r="K1304" s="10">
        <v>0.21579999999999999</v>
      </c>
      <c r="L1304" s="10"/>
      <c r="M1304" s="10"/>
      <c r="N1304" s="10"/>
    </row>
    <row r="1305" spans="1:14">
      <c r="A1305" t="s">
        <v>167</v>
      </c>
      <c r="B1305" s="13" t="s">
        <v>75</v>
      </c>
      <c r="C1305" s="13" t="s">
        <v>62</v>
      </c>
      <c r="D1305" s="13">
        <v>2017</v>
      </c>
      <c r="E1305" s="13">
        <v>2017</v>
      </c>
      <c r="F1305" s="13" t="s">
        <v>102</v>
      </c>
      <c r="G1305" s="13"/>
      <c r="H1305" s="10">
        <v>9.0999999999999998E-2</v>
      </c>
      <c r="I1305" s="10">
        <v>0.20379999999999998</v>
      </c>
      <c r="J1305" s="10">
        <v>0.1012</v>
      </c>
      <c r="K1305" s="10">
        <v>0.12570000000000001</v>
      </c>
      <c r="L1305" s="10"/>
      <c r="M1305" s="10"/>
      <c r="N1305" s="10"/>
    </row>
    <row r="1306" spans="1:14">
      <c r="A1306" t="s">
        <v>168</v>
      </c>
      <c r="B1306" s="13" t="s">
        <v>74</v>
      </c>
      <c r="C1306" s="13" t="s">
        <v>62</v>
      </c>
      <c r="D1306" s="13">
        <v>2017</v>
      </c>
      <c r="E1306" s="13">
        <v>2017</v>
      </c>
      <c r="F1306" s="13" t="s">
        <v>102</v>
      </c>
      <c r="G1306" s="13"/>
      <c r="H1306" s="10">
        <v>0.13220000000000001</v>
      </c>
      <c r="I1306" s="10">
        <v>0.25650000000000001</v>
      </c>
      <c r="J1306" s="10">
        <v>9.9700000000000011E-2</v>
      </c>
      <c r="K1306" s="10">
        <v>0.1525</v>
      </c>
      <c r="L1306" s="10"/>
      <c r="M1306" s="10"/>
      <c r="N1306" s="10"/>
    </row>
    <row r="1307" spans="1:14">
      <c r="A1307" t="s">
        <v>169</v>
      </c>
      <c r="B1307" s="13" t="s">
        <v>74</v>
      </c>
      <c r="C1307" s="13" t="s">
        <v>62</v>
      </c>
      <c r="D1307" s="13">
        <v>2017</v>
      </c>
      <c r="E1307" s="13">
        <v>2017</v>
      </c>
      <c r="F1307" s="13" t="s">
        <v>102</v>
      </c>
      <c r="G1307" s="13"/>
      <c r="H1307" s="10">
        <v>9.3200000000000005E-2</v>
      </c>
      <c r="I1307" s="10">
        <v>0.19969999999999999</v>
      </c>
      <c r="J1307" s="10">
        <v>7.4800000000000005E-2</v>
      </c>
      <c r="K1307" s="10">
        <v>0.1195</v>
      </c>
      <c r="L1307" s="10"/>
      <c r="M1307" s="10"/>
      <c r="N1307" s="10"/>
    </row>
    <row r="1308" spans="1:14" s="82" customFormat="1">
      <c r="A1308" s="82" t="s">
        <v>170</v>
      </c>
      <c r="B1308" s="13" t="s">
        <v>75</v>
      </c>
      <c r="C1308" s="13" t="s">
        <v>62</v>
      </c>
      <c r="D1308" s="13">
        <v>2017</v>
      </c>
      <c r="E1308" s="13">
        <v>2017</v>
      </c>
      <c r="F1308" s="13" t="s">
        <v>102</v>
      </c>
      <c r="G1308" s="13"/>
      <c r="H1308" s="10">
        <v>0.1804</v>
      </c>
      <c r="I1308" s="10">
        <v>0.25329999999999997</v>
      </c>
      <c r="J1308" s="10">
        <v>0.31359999999999999</v>
      </c>
      <c r="K1308" s="10">
        <v>0.34119999999999995</v>
      </c>
      <c r="L1308" s="10"/>
      <c r="M1308" s="10"/>
      <c r="N1308" s="10"/>
    </row>
    <row r="1309" spans="1:14" s="82" customFormat="1">
      <c r="A1309" s="82" t="s">
        <v>171</v>
      </c>
      <c r="B1309" s="13" t="s">
        <v>66</v>
      </c>
      <c r="C1309" s="13" t="s">
        <v>64</v>
      </c>
      <c r="D1309" s="13">
        <v>2017</v>
      </c>
      <c r="E1309" s="13">
        <v>2017</v>
      </c>
      <c r="F1309" s="13" t="s">
        <v>244</v>
      </c>
      <c r="G1309" s="13"/>
      <c r="H1309" s="10">
        <v>0.1198</v>
      </c>
      <c r="I1309" s="10">
        <v>0.21289999999999998</v>
      </c>
      <c r="J1309" s="10">
        <v>0.10830000000000001</v>
      </c>
      <c r="K1309" s="10">
        <v>0.14029999999999998</v>
      </c>
      <c r="L1309" s="10"/>
      <c r="M1309" s="10"/>
      <c r="N1309" s="10"/>
    </row>
    <row r="1310" spans="1:14" s="82" customFormat="1">
      <c r="A1310" s="82" t="s">
        <v>172</v>
      </c>
      <c r="B1310" s="13" t="s">
        <v>74</v>
      </c>
      <c r="C1310" s="13" t="s">
        <v>64</v>
      </c>
      <c r="D1310" s="13">
        <v>2017</v>
      </c>
      <c r="E1310" s="13">
        <v>2017</v>
      </c>
      <c r="F1310" s="13" t="s">
        <v>244</v>
      </c>
      <c r="G1310" s="13"/>
      <c r="H1310" s="10">
        <v>8.6699999999999999E-2</v>
      </c>
      <c r="I1310" s="10">
        <v>0.1741</v>
      </c>
      <c r="J1310" s="10">
        <v>5.5300000000000002E-2</v>
      </c>
      <c r="K1310" s="10">
        <v>9.1300000000000006E-2</v>
      </c>
      <c r="L1310" s="10"/>
      <c r="M1310" s="10"/>
      <c r="N1310" s="10"/>
    </row>
    <row r="1311" spans="1:14" s="82" customFormat="1">
      <c r="A1311" s="82" t="s">
        <v>173</v>
      </c>
      <c r="B1311" s="13" t="s">
        <v>75</v>
      </c>
      <c r="C1311" s="13" t="s">
        <v>64</v>
      </c>
      <c r="D1311" s="13">
        <v>2017</v>
      </c>
      <c r="E1311" s="13">
        <v>2017</v>
      </c>
      <c r="F1311" s="13" t="s">
        <v>244</v>
      </c>
      <c r="G1311" s="13"/>
      <c r="H1311" s="10">
        <v>0</v>
      </c>
      <c r="I1311" s="10">
        <v>0.1176</v>
      </c>
      <c r="J1311" s="10">
        <v>0</v>
      </c>
      <c r="K1311" s="10">
        <v>0</v>
      </c>
      <c r="L1311" s="10"/>
      <c r="M1311" s="10"/>
      <c r="N1311" s="10"/>
    </row>
    <row r="1312" spans="1:14" s="82" customFormat="1">
      <c r="A1312" s="82" t="s">
        <v>174</v>
      </c>
      <c r="B1312" s="13" t="s">
        <v>75</v>
      </c>
      <c r="C1312" s="13" t="s">
        <v>64</v>
      </c>
      <c r="D1312" s="13">
        <v>2017</v>
      </c>
      <c r="E1312" s="13">
        <v>2017</v>
      </c>
      <c r="F1312" s="13" t="s">
        <v>244</v>
      </c>
      <c r="G1312" s="13"/>
      <c r="H1312" s="10">
        <v>9.98E-2</v>
      </c>
      <c r="I1312" s="10">
        <v>0.18</v>
      </c>
      <c r="J1312" s="10">
        <v>0.1898</v>
      </c>
      <c r="K1312" s="10">
        <v>0.2238</v>
      </c>
      <c r="L1312" s="10"/>
      <c r="M1312" s="10"/>
      <c r="N1312" s="10"/>
    </row>
    <row r="1313" spans="1:14" s="82" customFormat="1">
      <c r="A1313" s="82" t="s">
        <v>175</v>
      </c>
      <c r="B1313" s="13" t="s">
        <v>75</v>
      </c>
      <c r="C1313" s="13" t="s">
        <v>64</v>
      </c>
      <c r="D1313" s="13">
        <v>2017</v>
      </c>
      <c r="E1313" s="13">
        <v>2017</v>
      </c>
      <c r="F1313" s="13" t="s">
        <v>244</v>
      </c>
      <c r="G1313" s="13"/>
      <c r="H1313" s="10">
        <v>0.14429999999999998</v>
      </c>
      <c r="I1313" s="10">
        <v>0.2354</v>
      </c>
      <c r="J1313" s="10">
        <v>0.22989999999999999</v>
      </c>
      <c r="K1313" s="10">
        <v>0.27350000000000002</v>
      </c>
      <c r="L1313" s="10"/>
      <c r="M1313" s="10"/>
      <c r="N1313" s="10"/>
    </row>
    <row r="1314" spans="1:14" s="82" customFormat="1">
      <c r="A1314" s="82" t="s">
        <v>176</v>
      </c>
      <c r="B1314" s="13" t="s">
        <v>75</v>
      </c>
      <c r="C1314" s="13" t="s">
        <v>64</v>
      </c>
      <c r="D1314" s="13">
        <v>2017</v>
      </c>
      <c r="E1314" s="13">
        <v>2017</v>
      </c>
      <c r="F1314" s="13" t="s">
        <v>244</v>
      </c>
      <c r="G1314" s="13"/>
      <c r="H1314" s="10">
        <v>0.11320000000000001</v>
      </c>
      <c r="I1314" s="10">
        <v>0.2155</v>
      </c>
      <c r="J1314" s="10">
        <v>0.1845</v>
      </c>
      <c r="K1314" s="10">
        <v>0.2109</v>
      </c>
      <c r="L1314" s="10"/>
      <c r="M1314" s="10"/>
      <c r="N1314" s="10"/>
    </row>
    <row r="1315" spans="1:14" s="82" customFormat="1">
      <c r="A1315" s="82" t="s">
        <v>177</v>
      </c>
      <c r="B1315" s="13" t="s">
        <v>75</v>
      </c>
      <c r="C1315" s="13" t="s">
        <v>64</v>
      </c>
      <c r="D1315" s="13">
        <v>2017</v>
      </c>
      <c r="E1315" s="13">
        <v>2017</v>
      </c>
      <c r="F1315" s="13" t="s">
        <v>244</v>
      </c>
      <c r="G1315" s="13"/>
      <c r="H1315" s="10">
        <v>9.6000000000000002E-2</v>
      </c>
      <c r="I1315" s="10">
        <v>0.1414</v>
      </c>
      <c r="J1315" s="10">
        <v>0.20199999999999999</v>
      </c>
      <c r="K1315" s="10">
        <v>0.21719999999999998</v>
      </c>
      <c r="L1315" s="10"/>
      <c r="M1315" s="10"/>
      <c r="N1315" s="10"/>
    </row>
    <row r="1316" spans="1:14" s="82" customFormat="1">
      <c r="A1316" s="82" t="s">
        <v>178</v>
      </c>
      <c r="B1316" s="13" t="s">
        <v>74</v>
      </c>
      <c r="C1316" s="13" t="s">
        <v>64</v>
      </c>
      <c r="D1316" s="13">
        <v>2017</v>
      </c>
      <c r="E1316" s="13">
        <v>2017</v>
      </c>
      <c r="F1316" s="13" t="s">
        <v>244</v>
      </c>
      <c r="G1316" s="13"/>
      <c r="H1316" s="10">
        <v>6.2100000000000002E-2</v>
      </c>
      <c r="I1316" s="10">
        <v>0.13689999999999999</v>
      </c>
      <c r="J1316" s="10">
        <v>4.3299999999999998E-2</v>
      </c>
      <c r="K1316" s="10">
        <v>7.22E-2</v>
      </c>
      <c r="L1316" s="10"/>
      <c r="M1316" s="10"/>
      <c r="N1316" s="10"/>
    </row>
    <row r="1317" spans="1:14" s="82" customFormat="1">
      <c r="A1317" s="82" t="s">
        <v>179</v>
      </c>
      <c r="B1317" s="13" t="s">
        <v>75</v>
      </c>
      <c r="C1317" s="13" t="s">
        <v>64</v>
      </c>
      <c r="D1317" s="13">
        <v>2017</v>
      </c>
      <c r="E1317" s="13">
        <v>2017</v>
      </c>
      <c r="F1317" s="13" t="s">
        <v>244</v>
      </c>
      <c r="G1317" s="13"/>
      <c r="H1317" s="10">
        <v>0.16839999999999999</v>
      </c>
      <c r="I1317" s="10">
        <v>0.23879999999999998</v>
      </c>
      <c r="J1317" s="10">
        <v>0.35220000000000001</v>
      </c>
      <c r="K1317" s="10">
        <v>0.36939999999999995</v>
      </c>
      <c r="L1317" s="10"/>
      <c r="M1317" s="10"/>
      <c r="N1317" s="10"/>
    </row>
    <row r="1318" spans="1:14" s="82" customFormat="1">
      <c r="A1318" s="82" t="s">
        <v>180</v>
      </c>
      <c r="B1318" s="13" t="s">
        <v>75</v>
      </c>
      <c r="C1318" s="13" t="s">
        <v>64</v>
      </c>
      <c r="D1318" s="13">
        <v>2017</v>
      </c>
      <c r="E1318" s="13">
        <v>2017</v>
      </c>
      <c r="F1318" s="13" t="s">
        <v>244</v>
      </c>
      <c r="G1318" s="13"/>
      <c r="H1318" s="10">
        <v>0.1216</v>
      </c>
      <c r="I1318" s="10">
        <v>0.22059999999999999</v>
      </c>
      <c r="J1318" s="10">
        <v>0.20699999999999999</v>
      </c>
      <c r="K1318" s="10">
        <v>0.22889999999999999</v>
      </c>
      <c r="L1318" s="10"/>
      <c r="M1318" s="10"/>
      <c r="N1318" s="10"/>
    </row>
    <row r="1319" spans="1:14" s="82" customFormat="1">
      <c r="A1319" s="82" t="s">
        <v>122</v>
      </c>
      <c r="B1319" s="13" t="s">
        <v>74</v>
      </c>
      <c r="C1319" s="13" t="s">
        <v>64</v>
      </c>
      <c r="D1319" s="13">
        <v>2017</v>
      </c>
      <c r="E1319" s="13">
        <v>2017</v>
      </c>
      <c r="F1319" s="13" t="s">
        <v>244</v>
      </c>
      <c r="G1319" s="13"/>
      <c r="H1319" s="10">
        <v>0.14880000000000002</v>
      </c>
      <c r="I1319" s="10">
        <v>0.28270000000000001</v>
      </c>
      <c r="J1319" s="10">
        <v>0.10730000000000001</v>
      </c>
      <c r="K1319" s="10">
        <v>0.1699</v>
      </c>
      <c r="L1319" s="10"/>
      <c r="M1319" s="10"/>
      <c r="N1319" s="10"/>
    </row>
    <row r="1320" spans="1:14" s="82" customFormat="1">
      <c r="A1320" s="82" t="s">
        <v>123</v>
      </c>
      <c r="B1320" s="13" t="s">
        <v>75</v>
      </c>
      <c r="C1320" s="13" t="s">
        <v>64</v>
      </c>
      <c r="D1320" s="13">
        <v>2017</v>
      </c>
      <c r="E1320" s="13">
        <v>2017</v>
      </c>
      <c r="F1320" s="13" t="s">
        <v>244</v>
      </c>
      <c r="G1320" s="13"/>
      <c r="H1320" s="10">
        <v>9.6099999999999991E-2</v>
      </c>
      <c r="I1320" s="10">
        <v>0.16260000000000002</v>
      </c>
      <c r="J1320" s="10">
        <v>0.1502</v>
      </c>
      <c r="K1320" s="10">
        <v>0.17</v>
      </c>
      <c r="L1320" s="10"/>
      <c r="M1320" s="10"/>
      <c r="N1320" s="10"/>
    </row>
    <row r="1321" spans="1:14" s="82" customFormat="1">
      <c r="A1321" s="82" t="s">
        <v>124</v>
      </c>
      <c r="B1321" s="13" t="s">
        <v>75</v>
      </c>
      <c r="C1321" s="13" t="s">
        <v>64</v>
      </c>
      <c r="D1321" s="13">
        <v>2017</v>
      </c>
      <c r="E1321" s="13">
        <v>2017</v>
      </c>
      <c r="F1321" s="13" t="s">
        <v>244</v>
      </c>
      <c r="G1321" s="13"/>
      <c r="H1321" s="10">
        <v>0.1033</v>
      </c>
      <c r="I1321" s="10">
        <v>0.18289999999999998</v>
      </c>
      <c r="J1321" s="10">
        <v>0.24510000000000001</v>
      </c>
      <c r="K1321" s="10">
        <v>0.27289999999999998</v>
      </c>
      <c r="L1321" s="10"/>
      <c r="M1321" s="10"/>
      <c r="N1321" s="10"/>
    </row>
    <row r="1322" spans="1:14" s="82" customFormat="1">
      <c r="A1322" s="82" t="s">
        <v>125</v>
      </c>
      <c r="B1322" s="13" t="s">
        <v>75</v>
      </c>
      <c r="C1322" s="13" t="s">
        <v>64</v>
      </c>
      <c r="D1322" s="13">
        <v>2017</v>
      </c>
      <c r="E1322" s="13">
        <v>2017</v>
      </c>
      <c r="F1322" s="13" t="s">
        <v>244</v>
      </c>
      <c r="G1322" s="13"/>
      <c r="H1322" s="10">
        <v>0.153</v>
      </c>
      <c r="I1322" s="10">
        <v>0.24600000000000002</v>
      </c>
      <c r="J1322" s="10">
        <v>0.23469999999999999</v>
      </c>
      <c r="K1322" s="10">
        <v>0.2646</v>
      </c>
      <c r="L1322" s="10"/>
      <c r="M1322" s="10"/>
      <c r="N1322" s="10"/>
    </row>
    <row r="1323" spans="1:14" s="82" customFormat="1">
      <c r="A1323" s="82" t="s">
        <v>126</v>
      </c>
      <c r="B1323" s="13" t="s">
        <v>75</v>
      </c>
      <c r="C1323" s="13" t="s">
        <v>64</v>
      </c>
      <c r="D1323" s="13">
        <v>2017</v>
      </c>
      <c r="E1323" s="13">
        <v>2017</v>
      </c>
      <c r="F1323" s="13" t="s">
        <v>244</v>
      </c>
      <c r="G1323" s="13"/>
      <c r="H1323" s="10">
        <v>0.1</v>
      </c>
      <c r="I1323" s="10">
        <v>0.23910000000000001</v>
      </c>
      <c r="J1323" s="10">
        <v>0.14779999999999999</v>
      </c>
      <c r="K1323" s="10">
        <v>0.1696</v>
      </c>
      <c r="L1323" s="10"/>
      <c r="M1323" s="10"/>
      <c r="N1323" s="10"/>
    </row>
    <row r="1324" spans="1:14" s="82" customFormat="1">
      <c r="A1324" s="82" t="s">
        <v>127</v>
      </c>
      <c r="B1324" s="13" t="s">
        <v>75</v>
      </c>
      <c r="C1324" s="13" t="s">
        <v>64</v>
      </c>
      <c r="D1324" s="13">
        <v>2017</v>
      </c>
      <c r="E1324" s="13">
        <v>2017</v>
      </c>
      <c r="F1324" s="13" t="s">
        <v>244</v>
      </c>
      <c r="G1324" s="13"/>
      <c r="H1324" s="10">
        <v>0.18170000000000003</v>
      </c>
      <c r="I1324" s="10">
        <v>0.28010000000000002</v>
      </c>
      <c r="J1324" s="10">
        <v>0.1648</v>
      </c>
      <c r="K1324" s="10">
        <v>0.19519999999999998</v>
      </c>
      <c r="L1324" s="10"/>
      <c r="M1324" s="10"/>
      <c r="N1324" s="10"/>
    </row>
    <row r="1325" spans="1:14" s="82" customFormat="1">
      <c r="A1325" s="82" t="s">
        <v>128</v>
      </c>
      <c r="B1325" s="13" t="s">
        <v>75</v>
      </c>
      <c r="C1325" s="13" t="s">
        <v>64</v>
      </c>
      <c r="D1325" s="13">
        <v>2017</v>
      </c>
      <c r="E1325" s="13">
        <v>2017</v>
      </c>
      <c r="F1325" s="13" t="s">
        <v>244</v>
      </c>
      <c r="G1325" s="13"/>
      <c r="H1325" s="10">
        <v>0.20920000000000002</v>
      </c>
      <c r="I1325" s="10">
        <v>0.30609999999999998</v>
      </c>
      <c r="J1325" s="10">
        <v>0.21379999999999999</v>
      </c>
      <c r="K1325" s="10">
        <v>0.24429999999999999</v>
      </c>
      <c r="L1325" s="10"/>
      <c r="M1325" s="10"/>
      <c r="N1325" s="10"/>
    </row>
    <row r="1326" spans="1:14" s="82" customFormat="1">
      <c r="A1326" s="82" t="s">
        <v>129</v>
      </c>
      <c r="B1326" s="13" t="s">
        <v>75</v>
      </c>
      <c r="C1326" s="13" t="s">
        <v>64</v>
      </c>
      <c r="D1326" s="13">
        <v>2017</v>
      </c>
      <c r="E1326" s="13">
        <v>2017</v>
      </c>
      <c r="F1326" s="13" t="s">
        <v>244</v>
      </c>
      <c r="G1326" s="13"/>
      <c r="H1326" s="10">
        <v>7.46E-2</v>
      </c>
      <c r="I1326" s="10">
        <v>0.17480000000000001</v>
      </c>
      <c r="J1326" s="10">
        <v>0.26379999999999998</v>
      </c>
      <c r="K1326" s="10">
        <v>0.30519999999999997</v>
      </c>
      <c r="L1326" s="10"/>
      <c r="M1326" s="10"/>
      <c r="N1326" s="10"/>
    </row>
    <row r="1327" spans="1:14" s="82" customFormat="1">
      <c r="A1327" s="82" t="s">
        <v>130</v>
      </c>
      <c r="B1327" s="13" t="s">
        <v>75</v>
      </c>
      <c r="C1327" s="13" t="s">
        <v>64</v>
      </c>
      <c r="D1327" s="13">
        <v>2017</v>
      </c>
      <c r="E1327" s="13">
        <v>2017</v>
      </c>
      <c r="F1327" s="13" t="s">
        <v>244</v>
      </c>
      <c r="G1327" s="13"/>
      <c r="H1327" s="10">
        <v>6.5500000000000003E-2</v>
      </c>
      <c r="I1327" s="10">
        <v>0.1399</v>
      </c>
      <c r="J1327" s="10">
        <v>0.26489999999999997</v>
      </c>
      <c r="K1327" s="10">
        <v>0.3155</v>
      </c>
      <c r="L1327" s="10"/>
      <c r="M1327" s="10"/>
      <c r="N1327" s="10"/>
    </row>
    <row r="1328" spans="1:14" s="82" customFormat="1">
      <c r="A1328" s="82" t="s">
        <v>131</v>
      </c>
      <c r="B1328" s="13" t="s">
        <v>76</v>
      </c>
      <c r="C1328" s="13" t="s">
        <v>64</v>
      </c>
      <c r="D1328" s="13">
        <v>2017</v>
      </c>
      <c r="E1328" s="13">
        <v>2017</v>
      </c>
      <c r="F1328" s="13" t="s">
        <v>244</v>
      </c>
      <c r="G1328" s="13"/>
      <c r="H1328" s="10">
        <v>0.10619999999999999</v>
      </c>
      <c r="I1328" s="10">
        <v>0.1862</v>
      </c>
      <c r="J1328" s="10">
        <v>5.5199999999999999E-2</v>
      </c>
      <c r="K1328" s="10">
        <v>7.85E-2</v>
      </c>
      <c r="L1328" s="10"/>
      <c r="M1328" s="10"/>
      <c r="N1328" s="10"/>
    </row>
    <row r="1329" spans="1:14" s="82" customFormat="1">
      <c r="A1329" s="82" t="s">
        <v>132</v>
      </c>
      <c r="B1329" s="13" t="s">
        <v>75</v>
      </c>
      <c r="C1329" s="13" t="s">
        <v>64</v>
      </c>
      <c r="D1329" s="13">
        <v>2017</v>
      </c>
      <c r="E1329" s="13">
        <v>2017</v>
      </c>
      <c r="F1329" s="13" t="s">
        <v>244</v>
      </c>
      <c r="G1329" s="13"/>
      <c r="H1329" s="10">
        <v>0.15359999999999999</v>
      </c>
      <c r="I1329" s="10">
        <v>0.253</v>
      </c>
      <c r="J1329" s="10">
        <v>0.10300000000000001</v>
      </c>
      <c r="K1329" s="10">
        <v>0.14080000000000001</v>
      </c>
      <c r="L1329" s="10"/>
      <c r="M1329" s="10"/>
      <c r="N1329" s="10"/>
    </row>
    <row r="1330" spans="1:14" s="82" customFormat="1">
      <c r="A1330" s="82" t="s">
        <v>133</v>
      </c>
      <c r="B1330" s="13" t="s">
        <v>75</v>
      </c>
      <c r="C1330" s="13" t="s">
        <v>64</v>
      </c>
      <c r="D1330" s="13">
        <v>2017</v>
      </c>
      <c r="E1330" s="13">
        <v>2017</v>
      </c>
      <c r="F1330" s="13" t="s">
        <v>244</v>
      </c>
      <c r="G1330" s="13"/>
      <c r="H1330" s="10">
        <v>0.11470000000000001</v>
      </c>
      <c r="I1330" s="10">
        <v>0.1923</v>
      </c>
      <c r="J1330" s="10">
        <v>0.19949999999999998</v>
      </c>
      <c r="K1330" s="10">
        <v>0.23600000000000002</v>
      </c>
      <c r="L1330" s="10"/>
      <c r="M1330" s="10"/>
      <c r="N1330" s="10"/>
    </row>
    <row r="1331" spans="1:14" s="82" customFormat="1">
      <c r="A1331" s="82" t="s">
        <v>134</v>
      </c>
      <c r="B1331" s="13" t="s">
        <v>75</v>
      </c>
      <c r="C1331" s="13" t="s">
        <v>64</v>
      </c>
      <c r="D1331" s="13">
        <v>2017</v>
      </c>
      <c r="E1331" s="13">
        <v>2017</v>
      </c>
      <c r="F1331" s="13" t="s">
        <v>244</v>
      </c>
      <c r="G1331" s="13"/>
      <c r="H1331" s="10">
        <v>6.54E-2</v>
      </c>
      <c r="I1331" s="10">
        <v>0.13849999999999998</v>
      </c>
      <c r="J1331" s="10">
        <v>0.21149999999999999</v>
      </c>
      <c r="K1331" s="10">
        <v>0.23079999999999998</v>
      </c>
      <c r="L1331" s="10"/>
      <c r="M1331" s="10"/>
      <c r="N1331" s="10"/>
    </row>
    <row r="1332" spans="1:14" s="82" customFormat="1">
      <c r="A1332" s="82" t="s">
        <v>135</v>
      </c>
      <c r="B1332" s="13" t="s">
        <v>75</v>
      </c>
      <c r="C1332" s="13" t="s">
        <v>64</v>
      </c>
      <c r="D1332" s="13">
        <v>2017</v>
      </c>
      <c r="E1332" s="13">
        <v>2017</v>
      </c>
      <c r="F1332" s="13" t="s">
        <v>244</v>
      </c>
      <c r="G1332" s="13"/>
      <c r="H1332" s="10">
        <v>0.12960000000000002</v>
      </c>
      <c r="I1332" s="10">
        <v>0.2316</v>
      </c>
      <c r="J1332" s="10">
        <v>0.2157</v>
      </c>
      <c r="K1332" s="10">
        <v>0.25989999999999996</v>
      </c>
      <c r="L1332" s="10"/>
      <c r="M1332" s="10"/>
      <c r="N1332" s="10"/>
    </row>
    <row r="1333" spans="1:14" s="82" customFormat="1">
      <c r="A1333" s="82" t="s">
        <v>136</v>
      </c>
      <c r="B1333" s="13" t="s">
        <v>75</v>
      </c>
      <c r="C1333" s="13" t="s">
        <v>64</v>
      </c>
      <c r="D1333" s="13">
        <v>2017</v>
      </c>
      <c r="E1333" s="13">
        <v>2017</v>
      </c>
      <c r="F1333" s="13" t="s">
        <v>244</v>
      </c>
      <c r="G1333" s="13"/>
      <c r="H1333" s="10">
        <v>0.15359999999999999</v>
      </c>
      <c r="I1333" s="10">
        <v>0.2596</v>
      </c>
      <c r="J1333" s="10">
        <v>0.23350000000000001</v>
      </c>
      <c r="K1333" s="10">
        <v>0.25980000000000003</v>
      </c>
      <c r="L1333" s="10"/>
      <c r="M1333" s="10"/>
      <c r="N1333" s="10"/>
    </row>
    <row r="1334" spans="1:14" s="82" customFormat="1">
      <c r="A1334" s="82" t="s">
        <v>137</v>
      </c>
      <c r="B1334" s="13" t="s">
        <v>75</v>
      </c>
      <c r="C1334" s="13" t="s">
        <v>64</v>
      </c>
      <c r="D1334" s="13">
        <v>2017</v>
      </c>
      <c r="E1334" s="13">
        <v>2017</v>
      </c>
      <c r="F1334" s="13" t="s">
        <v>244</v>
      </c>
      <c r="G1334" s="13"/>
      <c r="H1334" s="10">
        <v>0.12140000000000001</v>
      </c>
      <c r="I1334" s="10">
        <v>0.17859999999999998</v>
      </c>
      <c r="J1334" s="10">
        <v>0.2571</v>
      </c>
      <c r="K1334" s="10">
        <v>0.27140000000000003</v>
      </c>
      <c r="L1334" s="10"/>
      <c r="M1334" s="10"/>
      <c r="N1334" s="10"/>
    </row>
    <row r="1335" spans="1:14" s="82" customFormat="1">
      <c r="A1335" s="82" t="s">
        <v>138</v>
      </c>
      <c r="B1335" s="13" t="s">
        <v>75</v>
      </c>
      <c r="C1335" s="13" t="s">
        <v>64</v>
      </c>
      <c r="D1335" s="13">
        <v>2017</v>
      </c>
      <c r="E1335" s="13">
        <v>2017</v>
      </c>
      <c r="F1335" s="13" t="s">
        <v>244</v>
      </c>
      <c r="G1335" s="13"/>
      <c r="H1335" s="10">
        <v>0</v>
      </c>
      <c r="I1335" s="10">
        <v>6.5599999999999992E-2</v>
      </c>
      <c r="J1335" s="10">
        <v>9.8400000000000001E-2</v>
      </c>
      <c r="K1335" s="10">
        <v>0.12300000000000001</v>
      </c>
      <c r="L1335" s="10"/>
      <c r="M1335" s="10"/>
      <c r="N1335" s="10"/>
    </row>
    <row r="1336" spans="1:14" s="82" customFormat="1">
      <c r="A1336" s="82" t="s">
        <v>139</v>
      </c>
      <c r="B1336" s="13" t="s">
        <v>75</v>
      </c>
      <c r="C1336" s="13" t="s">
        <v>64</v>
      </c>
      <c r="D1336" s="13">
        <v>2017</v>
      </c>
      <c r="E1336" s="13">
        <v>2017</v>
      </c>
      <c r="F1336" s="13" t="s">
        <v>244</v>
      </c>
      <c r="G1336" s="13"/>
      <c r="H1336" s="10">
        <v>0.19920000000000002</v>
      </c>
      <c r="I1336" s="10">
        <v>0.31259999999999999</v>
      </c>
      <c r="J1336" s="10">
        <v>0.18770000000000001</v>
      </c>
      <c r="K1336" s="10">
        <v>0.23430000000000001</v>
      </c>
      <c r="L1336" s="10"/>
      <c r="M1336" s="10"/>
      <c r="N1336" s="10"/>
    </row>
    <row r="1337" spans="1:14" s="82" customFormat="1">
      <c r="A1337" s="82" t="s">
        <v>140</v>
      </c>
      <c r="B1337" s="13" t="s">
        <v>75</v>
      </c>
      <c r="C1337" s="13" t="s">
        <v>64</v>
      </c>
      <c r="D1337" s="13">
        <v>2017</v>
      </c>
      <c r="E1337" s="13">
        <v>2017</v>
      </c>
      <c r="F1337" s="13" t="s">
        <v>244</v>
      </c>
      <c r="G1337" s="13"/>
      <c r="H1337" s="10">
        <v>7.9299999999999995E-2</v>
      </c>
      <c r="I1337" s="10">
        <v>0.1479</v>
      </c>
      <c r="J1337" s="10">
        <v>0.1961</v>
      </c>
      <c r="K1337" s="10">
        <v>0.24760000000000001</v>
      </c>
      <c r="L1337" s="10"/>
      <c r="M1337" s="10"/>
      <c r="N1337" s="10"/>
    </row>
    <row r="1338" spans="1:14" s="82" customFormat="1">
      <c r="A1338" s="82" t="s">
        <v>141</v>
      </c>
      <c r="B1338" s="13" t="s">
        <v>75</v>
      </c>
      <c r="C1338" s="13" t="s">
        <v>64</v>
      </c>
      <c r="D1338" s="13">
        <v>2017</v>
      </c>
      <c r="E1338" s="13">
        <v>2017</v>
      </c>
      <c r="F1338" s="13" t="s">
        <v>244</v>
      </c>
      <c r="G1338" s="13"/>
      <c r="H1338" s="10">
        <v>5.1699999999999996E-2</v>
      </c>
      <c r="I1338" s="10">
        <v>0.1394</v>
      </c>
      <c r="J1338" s="10">
        <v>0.15859999999999999</v>
      </c>
      <c r="K1338" s="10">
        <v>0.18760000000000002</v>
      </c>
      <c r="L1338" s="10"/>
      <c r="M1338" s="10"/>
      <c r="N1338" s="10"/>
    </row>
    <row r="1339" spans="1:14" s="82" customFormat="1">
      <c r="A1339" s="82" t="s">
        <v>142</v>
      </c>
      <c r="B1339" s="13" t="s">
        <v>74</v>
      </c>
      <c r="C1339" s="13" t="s">
        <v>64</v>
      </c>
      <c r="D1339" s="13">
        <v>2017</v>
      </c>
      <c r="E1339" s="13">
        <v>2017</v>
      </c>
      <c r="F1339" s="13" t="s">
        <v>244</v>
      </c>
      <c r="G1339" s="13"/>
      <c r="H1339" s="10">
        <v>0.1051</v>
      </c>
      <c r="I1339" s="10">
        <v>0.2155</v>
      </c>
      <c r="J1339" s="10">
        <v>8.14E-2</v>
      </c>
      <c r="K1339" s="10">
        <v>0.12560000000000002</v>
      </c>
      <c r="L1339" s="10"/>
      <c r="M1339" s="10"/>
      <c r="N1339" s="10"/>
    </row>
    <row r="1340" spans="1:14" s="82" customFormat="1">
      <c r="A1340" s="82" t="s">
        <v>143</v>
      </c>
      <c r="B1340" s="13" t="s">
        <v>74</v>
      </c>
      <c r="C1340" s="13" t="s">
        <v>64</v>
      </c>
      <c r="D1340" s="13">
        <v>2017</v>
      </c>
      <c r="E1340" s="13">
        <v>2017</v>
      </c>
      <c r="F1340" s="13" t="s">
        <v>244</v>
      </c>
      <c r="G1340" s="13"/>
      <c r="H1340" s="10">
        <v>7.4200000000000002E-2</v>
      </c>
      <c r="I1340" s="10">
        <v>0.16</v>
      </c>
      <c r="J1340" s="10">
        <v>4.5700000000000005E-2</v>
      </c>
      <c r="K1340" s="10">
        <v>7.4900000000000008E-2</v>
      </c>
      <c r="L1340" s="10"/>
      <c r="M1340" s="10"/>
      <c r="N1340" s="10"/>
    </row>
    <row r="1341" spans="1:14" s="82" customFormat="1">
      <c r="A1341" s="82" t="s">
        <v>144</v>
      </c>
      <c r="B1341" s="13" t="s">
        <v>75</v>
      </c>
      <c r="C1341" s="13" t="s">
        <v>64</v>
      </c>
      <c r="D1341" s="13">
        <v>2017</v>
      </c>
      <c r="E1341" s="13">
        <v>2017</v>
      </c>
      <c r="F1341" s="13" t="s">
        <v>244</v>
      </c>
      <c r="G1341" s="13"/>
      <c r="H1341" s="10">
        <v>5.8299999999999998E-2</v>
      </c>
      <c r="I1341" s="10">
        <v>0.1341</v>
      </c>
      <c r="J1341" s="10">
        <v>0.13699999999999998</v>
      </c>
      <c r="K1341" s="10">
        <v>0.1691</v>
      </c>
      <c r="L1341" s="10"/>
      <c r="M1341" s="10"/>
      <c r="N1341" s="10"/>
    </row>
    <row r="1342" spans="1:14" s="82" customFormat="1">
      <c r="A1342" s="82" t="s">
        <v>145</v>
      </c>
      <c r="B1342" s="13" t="s">
        <v>75</v>
      </c>
      <c r="C1342" s="13" t="s">
        <v>64</v>
      </c>
      <c r="D1342" s="13">
        <v>2017</v>
      </c>
      <c r="E1342" s="13">
        <v>2017</v>
      </c>
      <c r="F1342" s="13" t="s">
        <v>244</v>
      </c>
      <c r="G1342" s="13"/>
      <c r="H1342" s="10">
        <v>0.14749999999999999</v>
      </c>
      <c r="I1342" s="10">
        <v>0.24260000000000001</v>
      </c>
      <c r="J1342" s="10">
        <v>0.15539999999999998</v>
      </c>
      <c r="K1342" s="10">
        <v>0.1789</v>
      </c>
      <c r="L1342" s="10"/>
      <c r="M1342" s="10"/>
      <c r="N1342" s="10"/>
    </row>
    <row r="1343" spans="1:14" s="82" customFormat="1">
      <c r="A1343" s="82" t="s">
        <v>146</v>
      </c>
      <c r="B1343" s="13" t="s">
        <v>74</v>
      </c>
      <c r="C1343" s="13" t="s">
        <v>64</v>
      </c>
      <c r="D1343" s="13">
        <v>2017</v>
      </c>
      <c r="E1343" s="13">
        <v>2017</v>
      </c>
      <c r="F1343" s="13" t="s">
        <v>244</v>
      </c>
      <c r="G1343" s="13"/>
      <c r="H1343" s="10">
        <v>0.1142</v>
      </c>
      <c r="I1343" s="10">
        <v>0.2132</v>
      </c>
      <c r="J1343" s="10">
        <v>8.2299999999999998E-2</v>
      </c>
      <c r="K1343" s="10">
        <v>0.1222</v>
      </c>
      <c r="L1343" s="10"/>
      <c r="M1343" s="10"/>
      <c r="N1343" s="10"/>
    </row>
    <row r="1344" spans="1:14" s="82" customFormat="1">
      <c r="A1344" s="82" t="s">
        <v>147</v>
      </c>
      <c r="B1344" s="13" t="s">
        <v>75</v>
      </c>
      <c r="C1344" s="13" t="s">
        <v>64</v>
      </c>
      <c r="D1344" s="13">
        <v>2017</v>
      </c>
      <c r="E1344" s="13">
        <v>2017</v>
      </c>
      <c r="F1344" s="13" t="s">
        <v>244</v>
      </c>
      <c r="G1344" s="13"/>
      <c r="H1344" s="10">
        <v>0.1595</v>
      </c>
      <c r="I1344" s="10">
        <v>0.2419</v>
      </c>
      <c r="J1344" s="10">
        <v>0.2419</v>
      </c>
      <c r="K1344" s="10">
        <v>0.2581</v>
      </c>
      <c r="L1344" s="10"/>
      <c r="M1344" s="10"/>
      <c r="N1344" s="10"/>
    </row>
    <row r="1345" spans="1:14" s="82" customFormat="1">
      <c r="A1345" s="82" t="s">
        <v>148</v>
      </c>
      <c r="B1345" s="13" t="s">
        <v>75</v>
      </c>
      <c r="C1345" s="13" t="s">
        <v>64</v>
      </c>
      <c r="D1345" s="13">
        <v>2017</v>
      </c>
      <c r="E1345" s="13">
        <v>2017</v>
      </c>
      <c r="F1345" s="13" t="s">
        <v>244</v>
      </c>
      <c r="G1345" s="13"/>
      <c r="H1345" s="10">
        <v>0.193</v>
      </c>
      <c r="I1345" s="10">
        <v>0.29460000000000003</v>
      </c>
      <c r="J1345" s="10">
        <v>0.25280000000000002</v>
      </c>
      <c r="K1345" s="10">
        <v>0.28039999999999998</v>
      </c>
      <c r="L1345" s="10"/>
      <c r="M1345" s="10"/>
      <c r="N1345" s="10"/>
    </row>
    <row r="1346" spans="1:14" s="82" customFormat="1">
      <c r="A1346" s="82" t="s">
        <v>149</v>
      </c>
      <c r="B1346" s="13" t="s">
        <v>74</v>
      </c>
      <c r="C1346" s="13" t="s">
        <v>64</v>
      </c>
      <c r="D1346" s="13">
        <v>2017</v>
      </c>
      <c r="E1346" s="13">
        <v>2017</v>
      </c>
      <c r="F1346" s="13" t="s">
        <v>244</v>
      </c>
      <c r="G1346" s="13"/>
      <c r="H1346" s="10">
        <v>9.3800000000000008E-2</v>
      </c>
      <c r="I1346" s="10">
        <v>0.17829999999999999</v>
      </c>
      <c r="J1346" s="10">
        <v>5.5800000000000002E-2</v>
      </c>
      <c r="K1346" s="10">
        <v>8.8900000000000007E-2</v>
      </c>
      <c r="L1346" s="10"/>
      <c r="M1346" s="10"/>
      <c r="N1346" s="10"/>
    </row>
    <row r="1347" spans="1:14" s="82" customFormat="1">
      <c r="A1347" s="82" t="s">
        <v>150</v>
      </c>
      <c r="B1347" s="13" t="s">
        <v>74</v>
      </c>
      <c r="C1347" s="13" t="s">
        <v>64</v>
      </c>
      <c r="D1347" s="13">
        <v>2017</v>
      </c>
      <c r="E1347" s="13">
        <v>2017</v>
      </c>
      <c r="F1347" s="13" t="s">
        <v>244</v>
      </c>
      <c r="G1347" s="13"/>
      <c r="H1347" s="10">
        <v>8.3800000000000013E-2</v>
      </c>
      <c r="I1347" s="10">
        <v>0.1656</v>
      </c>
      <c r="J1347" s="10">
        <v>7.4200000000000002E-2</v>
      </c>
      <c r="K1347" s="10">
        <v>0.1115</v>
      </c>
      <c r="L1347" s="10"/>
      <c r="M1347" s="10"/>
      <c r="N1347" s="10"/>
    </row>
    <row r="1348" spans="1:14" s="82" customFormat="1">
      <c r="A1348" s="82" t="s">
        <v>151</v>
      </c>
      <c r="B1348" s="13" t="s">
        <v>75</v>
      </c>
      <c r="C1348" s="13" t="s">
        <v>64</v>
      </c>
      <c r="D1348" s="13">
        <v>2017</v>
      </c>
      <c r="E1348" s="13">
        <v>2017</v>
      </c>
      <c r="F1348" s="13" t="s">
        <v>244</v>
      </c>
      <c r="G1348" s="13"/>
      <c r="H1348" s="10">
        <v>0.1537</v>
      </c>
      <c r="I1348" s="10">
        <v>0.248</v>
      </c>
      <c r="J1348" s="10">
        <v>0.22030000000000002</v>
      </c>
      <c r="K1348" s="10">
        <v>0.2462</v>
      </c>
      <c r="L1348" s="10"/>
      <c r="M1348" s="10"/>
      <c r="N1348" s="10"/>
    </row>
    <row r="1349" spans="1:14" s="82" customFormat="1">
      <c r="A1349" s="82" t="s">
        <v>152</v>
      </c>
      <c r="B1349" s="13" t="s">
        <v>74</v>
      </c>
      <c r="C1349" s="13" t="s">
        <v>64</v>
      </c>
      <c r="D1349" s="13">
        <v>2017</v>
      </c>
      <c r="E1349" s="13">
        <v>2017</v>
      </c>
      <c r="F1349" s="13" t="s">
        <v>244</v>
      </c>
      <c r="G1349" s="13"/>
      <c r="H1349" s="10">
        <v>7.8600000000000003E-2</v>
      </c>
      <c r="I1349" s="10">
        <v>0.1739</v>
      </c>
      <c r="J1349" s="10">
        <v>5.8499999999999996E-2</v>
      </c>
      <c r="K1349" s="10">
        <v>9.9399999999999988E-2</v>
      </c>
      <c r="L1349" s="10"/>
      <c r="M1349" s="10"/>
      <c r="N1349" s="10"/>
    </row>
    <row r="1350" spans="1:14" s="82" customFormat="1">
      <c r="A1350" s="82" t="s">
        <v>153</v>
      </c>
      <c r="B1350" s="13" t="s">
        <v>74</v>
      </c>
      <c r="C1350" s="13" t="s">
        <v>64</v>
      </c>
      <c r="D1350" s="13">
        <v>2017</v>
      </c>
      <c r="E1350" s="13">
        <v>2017</v>
      </c>
      <c r="F1350" s="13" t="s">
        <v>244</v>
      </c>
      <c r="G1350" s="13"/>
      <c r="H1350" s="10">
        <v>7.1399999999999991E-2</v>
      </c>
      <c r="I1350" s="10">
        <v>0.159</v>
      </c>
      <c r="J1350" s="10">
        <v>5.45E-2</v>
      </c>
      <c r="K1350" s="10">
        <v>8.4199999999999997E-2</v>
      </c>
      <c r="L1350" s="10"/>
      <c r="M1350" s="10"/>
      <c r="N1350" s="10"/>
    </row>
    <row r="1351" spans="1:14" s="82" customFormat="1">
      <c r="A1351" s="82" t="s">
        <v>154</v>
      </c>
      <c r="B1351" s="13" t="s">
        <v>74</v>
      </c>
      <c r="C1351" s="13" t="s">
        <v>64</v>
      </c>
      <c r="D1351" s="13">
        <v>2017</v>
      </c>
      <c r="E1351" s="13">
        <v>2017</v>
      </c>
      <c r="F1351" s="13" t="s">
        <v>244</v>
      </c>
      <c r="G1351" s="13"/>
      <c r="H1351" s="10">
        <v>7.0099999999999996E-2</v>
      </c>
      <c r="I1351" s="10">
        <v>0.16539999999999999</v>
      </c>
      <c r="J1351" s="10">
        <v>5.9000000000000004E-2</v>
      </c>
      <c r="K1351" s="10">
        <v>0.10289999999999999</v>
      </c>
      <c r="L1351" s="10"/>
      <c r="M1351" s="10"/>
      <c r="N1351" s="10"/>
    </row>
    <row r="1352" spans="1:14" s="82" customFormat="1">
      <c r="A1352" s="82" t="s">
        <v>155</v>
      </c>
      <c r="B1352" s="13" t="s">
        <v>74</v>
      </c>
      <c r="C1352" s="13" t="s">
        <v>64</v>
      </c>
      <c r="D1352" s="13">
        <v>2017</v>
      </c>
      <c r="E1352" s="13">
        <v>2017</v>
      </c>
      <c r="F1352" s="13" t="s">
        <v>244</v>
      </c>
      <c r="G1352" s="13"/>
      <c r="H1352" s="10">
        <v>1.8799999999999997E-2</v>
      </c>
      <c r="I1352" s="10">
        <v>0.1076</v>
      </c>
      <c r="J1352" s="10">
        <v>8.6999999999999994E-3</v>
      </c>
      <c r="K1352" s="10">
        <v>3.6499999999999998E-2</v>
      </c>
      <c r="L1352" s="10"/>
      <c r="M1352" s="10"/>
      <c r="N1352" s="10"/>
    </row>
    <row r="1353" spans="1:14" s="82" customFormat="1">
      <c r="A1353" s="82" t="s">
        <v>156</v>
      </c>
      <c r="B1353" s="13" t="s">
        <v>74</v>
      </c>
      <c r="C1353" s="13" t="s">
        <v>64</v>
      </c>
      <c r="D1353" s="13">
        <v>2017</v>
      </c>
      <c r="E1353" s="13">
        <v>2017</v>
      </c>
      <c r="F1353" s="13" t="s">
        <v>244</v>
      </c>
      <c r="G1353" s="13"/>
      <c r="H1353" s="10">
        <v>1.67E-2</v>
      </c>
      <c r="I1353" s="10">
        <v>0.12939999999999999</v>
      </c>
      <c r="J1353" s="10">
        <v>1.1899999999999999E-2</v>
      </c>
      <c r="K1353" s="10">
        <v>6.1600000000000002E-2</v>
      </c>
      <c r="L1353" s="10"/>
      <c r="M1353" s="10"/>
      <c r="N1353" s="10"/>
    </row>
    <row r="1354" spans="1:14" s="82" customFormat="1">
      <c r="A1354" s="82" t="s">
        <v>157</v>
      </c>
      <c r="B1354" s="13" t="s">
        <v>75</v>
      </c>
      <c r="C1354" s="13" t="s">
        <v>64</v>
      </c>
      <c r="D1354" s="13">
        <v>2017</v>
      </c>
      <c r="E1354" s="13">
        <v>2017</v>
      </c>
      <c r="F1354" s="13" t="s">
        <v>244</v>
      </c>
      <c r="G1354" s="13"/>
      <c r="H1354" s="10">
        <v>0.15039999999999998</v>
      </c>
      <c r="I1354" s="10">
        <v>0.24829999999999999</v>
      </c>
      <c r="J1354" s="10">
        <v>0.24390000000000001</v>
      </c>
      <c r="K1354" s="10">
        <v>0.27079999999999999</v>
      </c>
      <c r="L1354" s="10"/>
      <c r="M1354" s="10"/>
      <c r="N1354" s="10"/>
    </row>
    <row r="1355" spans="1:14" s="82" customFormat="1">
      <c r="A1355" s="82" t="s">
        <v>158</v>
      </c>
      <c r="B1355" s="13" t="s">
        <v>75</v>
      </c>
      <c r="C1355" s="13" t="s">
        <v>64</v>
      </c>
      <c r="D1355" s="13">
        <v>2017</v>
      </c>
      <c r="E1355" s="13">
        <v>2017</v>
      </c>
      <c r="F1355" s="13" t="s">
        <v>244</v>
      </c>
      <c r="G1355" s="13"/>
      <c r="H1355" s="10">
        <v>6.8199999999999997E-2</v>
      </c>
      <c r="I1355" s="10">
        <v>0.15909999999999999</v>
      </c>
      <c r="J1355" s="10">
        <v>9.0899999999999995E-2</v>
      </c>
      <c r="K1355" s="10">
        <v>0.11359999999999999</v>
      </c>
      <c r="L1355" s="10"/>
      <c r="M1355" s="10"/>
      <c r="N1355" s="10"/>
    </row>
    <row r="1356" spans="1:14" s="82" customFormat="1">
      <c r="A1356" s="82" t="s">
        <v>159</v>
      </c>
      <c r="B1356" s="13" t="s">
        <v>75</v>
      </c>
      <c r="C1356" s="13" t="s">
        <v>64</v>
      </c>
      <c r="D1356" s="13">
        <v>2017</v>
      </c>
      <c r="E1356" s="13">
        <v>2017</v>
      </c>
      <c r="F1356" s="13" t="s">
        <v>244</v>
      </c>
      <c r="G1356" s="13"/>
      <c r="H1356" s="10">
        <v>0.13109999999999999</v>
      </c>
      <c r="I1356" s="10">
        <v>0.20069999999999999</v>
      </c>
      <c r="J1356" s="10">
        <v>0.29870000000000002</v>
      </c>
      <c r="K1356" s="10">
        <v>0.32819999999999999</v>
      </c>
      <c r="L1356" s="10"/>
      <c r="M1356" s="10"/>
      <c r="N1356" s="10"/>
    </row>
    <row r="1357" spans="1:14" s="82" customFormat="1">
      <c r="A1357" s="82" t="s">
        <v>160</v>
      </c>
      <c r="B1357" s="13" t="s">
        <v>74</v>
      </c>
      <c r="C1357" s="13" t="s">
        <v>64</v>
      </c>
      <c r="D1357" s="13">
        <v>2017</v>
      </c>
      <c r="E1357" s="13">
        <v>2017</v>
      </c>
      <c r="F1357" s="13" t="s">
        <v>244</v>
      </c>
      <c r="G1357" s="13"/>
      <c r="H1357" s="10">
        <v>1.2699999999999999E-2</v>
      </c>
      <c r="I1357" s="10">
        <v>0.1134</v>
      </c>
      <c r="J1357" s="10">
        <v>7.0999999999999995E-3</v>
      </c>
      <c r="K1357" s="10">
        <v>3.6600000000000001E-2</v>
      </c>
      <c r="L1357" s="10"/>
      <c r="M1357" s="10"/>
      <c r="N1357" s="10"/>
    </row>
    <row r="1358" spans="1:14" s="82" customFormat="1">
      <c r="A1358" s="82" t="s">
        <v>161</v>
      </c>
      <c r="B1358" s="13" t="s">
        <v>74</v>
      </c>
      <c r="C1358" s="13" t="s">
        <v>64</v>
      </c>
      <c r="D1358" s="13">
        <v>2017</v>
      </c>
      <c r="E1358" s="13">
        <v>2017</v>
      </c>
      <c r="F1358" s="13" t="s">
        <v>244</v>
      </c>
      <c r="G1358" s="13"/>
      <c r="H1358" s="10">
        <v>9.5399999999999985E-2</v>
      </c>
      <c r="I1358" s="10">
        <v>0.19159999999999999</v>
      </c>
      <c r="J1358" s="10">
        <v>6.0299999999999999E-2</v>
      </c>
      <c r="K1358" s="10">
        <v>9.9700000000000011E-2</v>
      </c>
      <c r="L1358" s="10"/>
      <c r="M1358" s="10"/>
      <c r="N1358" s="10"/>
    </row>
    <row r="1359" spans="1:14" s="82" customFormat="1">
      <c r="A1359" s="82" t="s">
        <v>162</v>
      </c>
      <c r="B1359" s="13" t="s">
        <v>75</v>
      </c>
      <c r="C1359" s="13" t="s">
        <v>64</v>
      </c>
      <c r="D1359" s="13">
        <v>2017</v>
      </c>
      <c r="E1359" s="13">
        <v>2017</v>
      </c>
      <c r="F1359" s="13" t="s">
        <v>244</v>
      </c>
      <c r="G1359" s="13"/>
      <c r="H1359" s="10">
        <v>0.1588</v>
      </c>
      <c r="I1359" s="10">
        <v>0.25819999999999999</v>
      </c>
      <c r="J1359" s="10">
        <v>0.22750000000000001</v>
      </c>
      <c r="K1359" s="10">
        <v>0.2666</v>
      </c>
      <c r="L1359" s="10"/>
      <c r="M1359" s="10"/>
      <c r="N1359" s="10"/>
    </row>
    <row r="1360" spans="1:14" s="82" customFormat="1">
      <c r="A1360" s="82" t="s">
        <v>163</v>
      </c>
      <c r="B1360" s="13" t="s">
        <v>75</v>
      </c>
      <c r="C1360" s="13" t="s">
        <v>64</v>
      </c>
      <c r="D1360" s="13">
        <v>2017</v>
      </c>
      <c r="E1360" s="13">
        <v>2017</v>
      </c>
      <c r="F1360" s="13" t="s">
        <v>244</v>
      </c>
      <c r="G1360" s="13"/>
      <c r="H1360" s="10">
        <v>0.18109999999999998</v>
      </c>
      <c r="I1360" s="10">
        <v>0.26869999999999999</v>
      </c>
      <c r="J1360" s="10">
        <v>0.23089999999999999</v>
      </c>
      <c r="K1360" s="10">
        <v>0.25090000000000001</v>
      </c>
      <c r="L1360" s="10"/>
      <c r="M1360" s="10"/>
      <c r="N1360" s="10"/>
    </row>
    <row r="1361" spans="1:14" s="82" customFormat="1">
      <c r="A1361" s="82" t="s">
        <v>164</v>
      </c>
      <c r="B1361" s="13" t="s">
        <v>75</v>
      </c>
      <c r="C1361" s="13" t="s">
        <v>64</v>
      </c>
      <c r="D1361" s="13">
        <v>2017</v>
      </c>
      <c r="E1361" s="13">
        <v>2017</v>
      </c>
      <c r="F1361" s="13" t="s">
        <v>244</v>
      </c>
      <c r="G1361" s="13"/>
      <c r="H1361" s="10">
        <v>0.124</v>
      </c>
      <c r="I1361" s="10">
        <v>0.20829999999999999</v>
      </c>
      <c r="J1361" s="10">
        <v>0.21309999999999998</v>
      </c>
      <c r="K1361" s="10">
        <v>0.2366</v>
      </c>
      <c r="L1361" s="10"/>
      <c r="M1361" s="10"/>
      <c r="N1361" s="10"/>
    </row>
    <row r="1362" spans="1:14" s="82" customFormat="1">
      <c r="A1362" s="82" t="s">
        <v>165</v>
      </c>
      <c r="B1362" s="13" t="s">
        <v>75</v>
      </c>
      <c r="C1362" s="13" t="s">
        <v>64</v>
      </c>
      <c r="D1362" s="13">
        <v>2017</v>
      </c>
      <c r="E1362" s="13">
        <v>2017</v>
      </c>
      <c r="F1362" s="13" t="s">
        <v>244</v>
      </c>
      <c r="G1362" s="13"/>
      <c r="H1362" s="10">
        <v>9.2499999999999999E-2</v>
      </c>
      <c r="I1362" s="10">
        <v>0.17469999999999999</v>
      </c>
      <c r="J1362" s="10">
        <v>0.2397</v>
      </c>
      <c r="K1362" s="10">
        <v>0.26369999999999999</v>
      </c>
      <c r="L1362" s="10"/>
      <c r="M1362" s="10"/>
      <c r="N1362" s="10"/>
    </row>
    <row r="1363" spans="1:14" s="82" customFormat="1">
      <c r="A1363" s="82" t="s">
        <v>166</v>
      </c>
      <c r="B1363" s="13" t="s">
        <v>74</v>
      </c>
      <c r="C1363" s="13" t="s">
        <v>64</v>
      </c>
      <c r="D1363" s="13">
        <v>2017</v>
      </c>
      <c r="E1363" s="13">
        <v>2017</v>
      </c>
      <c r="F1363" s="13" t="s">
        <v>244</v>
      </c>
      <c r="G1363" s="13"/>
      <c r="H1363" s="10">
        <v>0.17370000000000002</v>
      </c>
      <c r="I1363" s="10">
        <v>0.30099999999999999</v>
      </c>
      <c r="J1363" s="10">
        <v>0.13339999999999999</v>
      </c>
      <c r="K1363" s="10">
        <v>0.184</v>
      </c>
      <c r="L1363" s="10"/>
      <c r="M1363" s="10"/>
      <c r="N1363" s="10"/>
    </row>
    <row r="1364" spans="1:14" s="82" customFormat="1">
      <c r="A1364" s="82" t="s">
        <v>167</v>
      </c>
      <c r="B1364" s="13" t="s">
        <v>75</v>
      </c>
      <c r="C1364" s="13" t="s">
        <v>64</v>
      </c>
      <c r="D1364" s="13">
        <v>2017</v>
      </c>
      <c r="E1364" s="13">
        <v>2017</v>
      </c>
      <c r="F1364" s="13" t="s">
        <v>244</v>
      </c>
      <c r="G1364" s="13"/>
      <c r="H1364" s="10">
        <v>7.3599999999999999E-2</v>
      </c>
      <c r="I1364" s="10">
        <v>0.16079999999999997</v>
      </c>
      <c r="J1364" s="10">
        <v>9.5399999999999985E-2</v>
      </c>
      <c r="K1364" s="10">
        <v>0.1226</v>
      </c>
      <c r="L1364" s="10"/>
      <c r="M1364" s="10"/>
      <c r="N1364" s="10"/>
    </row>
    <row r="1365" spans="1:14" s="82" customFormat="1">
      <c r="A1365" s="82" t="s">
        <v>168</v>
      </c>
      <c r="B1365" s="13" t="s">
        <v>74</v>
      </c>
      <c r="C1365" s="13" t="s">
        <v>64</v>
      </c>
      <c r="D1365" s="13">
        <v>2017</v>
      </c>
      <c r="E1365" s="13">
        <v>2017</v>
      </c>
      <c r="F1365" s="13" t="s">
        <v>244</v>
      </c>
      <c r="G1365" s="13"/>
      <c r="H1365" s="10">
        <v>0.1353</v>
      </c>
      <c r="I1365" s="10">
        <v>0.27679999999999999</v>
      </c>
      <c r="J1365" s="10">
        <v>0.1032</v>
      </c>
      <c r="K1365" s="10">
        <v>0.1552</v>
      </c>
      <c r="L1365" s="10"/>
      <c r="M1365" s="10"/>
      <c r="N1365" s="10"/>
    </row>
    <row r="1366" spans="1:14" s="82" customFormat="1">
      <c r="A1366" s="82" t="s">
        <v>169</v>
      </c>
      <c r="B1366" s="13" t="s">
        <v>74</v>
      </c>
      <c r="C1366" s="13" t="s">
        <v>64</v>
      </c>
      <c r="D1366" s="13">
        <v>2017</v>
      </c>
      <c r="E1366" s="13">
        <v>2017</v>
      </c>
      <c r="F1366" s="13" t="s">
        <v>244</v>
      </c>
      <c r="G1366" s="13"/>
      <c r="H1366" s="10">
        <v>0.1043</v>
      </c>
      <c r="I1366" s="10">
        <v>0.18359999999999999</v>
      </c>
      <c r="J1366" s="10">
        <v>7.6799999999999993E-2</v>
      </c>
      <c r="K1366" s="10">
        <v>0.13019999999999998</v>
      </c>
      <c r="L1366" s="10"/>
      <c r="M1366" s="10"/>
      <c r="N1366" s="10"/>
    </row>
    <row r="1367" spans="1:14" s="82" customFormat="1">
      <c r="A1367" s="82" t="s">
        <v>170</v>
      </c>
      <c r="B1367" s="13" t="s">
        <v>75</v>
      </c>
      <c r="C1367" s="13" t="s">
        <v>64</v>
      </c>
      <c r="D1367" s="13">
        <v>2017</v>
      </c>
      <c r="E1367" s="13">
        <v>2017</v>
      </c>
      <c r="F1367" s="13" t="s">
        <v>244</v>
      </c>
      <c r="G1367" s="13"/>
      <c r="H1367" s="10">
        <v>0.15259999999999999</v>
      </c>
      <c r="I1367" s="10">
        <v>0.22920000000000001</v>
      </c>
      <c r="J1367" s="10">
        <v>0.24780000000000002</v>
      </c>
      <c r="K1367" s="10">
        <v>0.27649999999999997</v>
      </c>
      <c r="L1367" s="10"/>
      <c r="M1367" s="10"/>
      <c r="N1367" s="10"/>
    </row>
    <row r="1368" spans="1:14" s="82" customFormat="1">
      <c r="A1368" s="48" t="s">
        <v>171</v>
      </c>
      <c r="B1368" s="13" t="s">
        <v>66</v>
      </c>
      <c r="C1368" s="13" t="s">
        <v>65</v>
      </c>
      <c r="D1368" s="13">
        <v>2017</v>
      </c>
      <c r="E1368" s="13">
        <v>2018</v>
      </c>
      <c r="F1368" s="13" t="s">
        <v>244</v>
      </c>
      <c r="G1368" s="13"/>
      <c r="H1368" s="10">
        <v>0.128</v>
      </c>
      <c r="I1368" s="10">
        <v>0.22690000000000002</v>
      </c>
      <c r="J1368" s="10">
        <v>0.1168</v>
      </c>
      <c r="K1368" s="10">
        <v>0.1512</v>
      </c>
      <c r="L1368" s="88">
        <v>11343</v>
      </c>
      <c r="M1368" s="88">
        <v>7832</v>
      </c>
      <c r="N1368" s="88">
        <v>3642</v>
      </c>
    </row>
    <row r="1369" spans="1:14" s="82" customFormat="1">
      <c r="A1369" s="48" t="s">
        <v>172</v>
      </c>
      <c r="B1369" s="13" t="s">
        <v>74</v>
      </c>
      <c r="C1369" s="13" t="s">
        <v>65</v>
      </c>
      <c r="D1369" s="13">
        <v>2017</v>
      </c>
      <c r="E1369" s="13">
        <v>2018</v>
      </c>
      <c r="F1369" s="13" t="s">
        <v>244</v>
      </c>
      <c r="G1369" s="13"/>
      <c r="H1369" s="10">
        <v>9.5899999999999999E-2</v>
      </c>
      <c r="I1369" s="10">
        <v>0.19329999999999997</v>
      </c>
      <c r="J1369" s="10">
        <v>6.2600000000000003E-2</v>
      </c>
      <c r="K1369" s="10">
        <v>0.10439999999999999</v>
      </c>
      <c r="L1369" s="88">
        <v>422</v>
      </c>
      <c r="M1369" s="88">
        <v>262</v>
      </c>
      <c r="N1369" s="88">
        <v>107</v>
      </c>
    </row>
    <row r="1370" spans="1:14" s="82" customFormat="1">
      <c r="A1370" s="48" t="s">
        <v>173</v>
      </c>
      <c r="B1370" s="13" t="s">
        <v>75</v>
      </c>
      <c r="C1370" s="13" t="s">
        <v>65</v>
      </c>
      <c r="D1370" s="13">
        <v>2017</v>
      </c>
      <c r="E1370" s="13">
        <v>2018</v>
      </c>
      <c r="F1370" s="13" t="s">
        <v>244</v>
      </c>
      <c r="G1370" s="13"/>
      <c r="H1370" s="10">
        <v>0.15380000000000002</v>
      </c>
      <c r="I1370" s="10">
        <v>0.23079999999999998</v>
      </c>
      <c r="J1370" s="10">
        <v>7.690000000000001E-2</v>
      </c>
      <c r="K1370" s="10">
        <v>7.690000000000001E-2</v>
      </c>
      <c r="L1370" s="88">
        <v>723</v>
      </c>
      <c r="M1370" s="88">
        <v>531</v>
      </c>
      <c r="N1370" s="88">
        <v>284</v>
      </c>
    </row>
    <row r="1371" spans="1:14" s="82" customFormat="1">
      <c r="A1371" s="48" t="s">
        <v>174</v>
      </c>
      <c r="B1371" s="13" t="s">
        <v>75</v>
      </c>
      <c r="C1371" s="13" t="s">
        <v>65</v>
      </c>
      <c r="D1371" s="13">
        <v>2017</v>
      </c>
      <c r="E1371" s="13">
        <v>2018</v>
      </c>
      <c r="F1371" s="13" t="s">
        <v>244</v>
      </c>
      <c r="G1371" s="13"/>
      <c r="H1371" s="10">
        <v>0.11019999999999999</v>
      </c>
      <c r="I1371" s="10">
        <v>0.22309999999999999</v>
      </c>
      <c r="J1371" s="10">
        <v>0.28649999999999998</v>
      </c>
      <c r="K1371" s="10">
        <v>0.32229999999999998</v>
      </c>
      <c r="L1371" s="88">
        <v>723</v>
      </c>
      <c r="M1371" s="88">
        <v>531</v>
      </c>
      <c r="N1371" s="88">
        <v>284</v>
      </c>
    </row>
    <row r="1372" spans="1:14" s="82" customFormat="1">
      <c r="A1372" s="48" t="s">
        <v>175</v>
      </c>
      <c r="B1372" s="13" t="s">
        <v>75</v>
      </c>
      <c r="C1372" s="13" t="s">
        <v>65</v>
      </c>
      <c r="D1372" s="13">
        <v>2017</v>
      </c>
      <c r="E1372" s="13">
        <v>2018</v>
      </c>
      <c r="F1372" s="13" t="s">
        <v>244</v>
      </c>
      <c r="G1372" s="13"/>
      <c r="H1372" s="10">
        <v>0.12179999999999999</v>
      </c>
      <c r="I1372" s="10">
        <v>0.23370000000000002</v>
      </c>
      <c r="J1372" s="10">
        <v>0.20280000000000001</v>
      </c>
      <c r="K1372" s="10">
        <v>0.23350000000000001</v>
      </c>
      <c r="L1372" s="88">
        <v>143</v>
      </c>
      <c r="M1372" s="88">
        <v>114</v>
      </c>
      <c r="N1372" s="88">
        <v>61</v>
      </c>
    </row>
    <row r="1373" spans="1:14" s="82" customFormat="1">
      <c r="A1373" s="48" t="s">
        <v>176</v>
      </c>
      <c r="B1373" s="13" t="s">
        <v>75</v>
      </c>
      <c r="C1373" s="13" t="s">
        <v>65</v>
      </c>
      <c r="D1373" s="13">
        <v>2017</v>
      </c>
      <c r="E1373" s="13">
        <v>2018</v>
      </c>
      <c r="F1373" s="13" t="s">
        <v>244</v>
      </c>
      <c r="G1373" s="13"/>
      <c r="H1373" s="10">
        <v>0.114</v>
      </c>
      <c r="I1373" s="10">
        <v>0.20329999999999998</v>
      </c>
      <c r="J1373" s="10">
        <v>0.22640000000000002</v>
      </c>
      <c r="K1373" s="10">
        <v>0.25619999999999998</v>
      </c>
      <c r="L1373" s="88">
        <v>723</v>
      </c>
      <c r="M1373" s="88">
        <v>531</v>
      </c>
      <c r="N1373" s="88">
        <v>284</v>
      </c>
    </row>
    <row r="1374" spans="1:14" s="82" customFormat="1">
      <c r="A1374" s="48" t="s">
        <v>177</v>
      </c>
      <c r="B1374" s="13" t="s">
        <v>75</v>
      </c>
      <c r="C1374" s="13" t="s">
        <v>65</v>
      </c>
      <c r="D1374" s="13">
        <v>2017</v>
      </c>
      <c r="E1374" s="13">
        <v>2018</v>
      </c>
      <c r="F1374" s="13" t="s">
        <v>244</v>
      </c>
      <c r="G1374" s="13"/>
      <c r="H1374" s="10">
        <v>0.14910000000000001</v>
      </c>
      <c r="I1374" s="10">
        <v>0.23250000000000001</v>
      </c>
      <c r="J1374" s="10">
        <v>0.26319999999999999</v>
      </c>
      <c r="K1374" s="10">
        <v>0.27629999999999999</v>
      </c>
      <c r="L1374" s="88">
        <v>723</v>
      </c>
      <c r="M1374" s="88">
        <v>531</v>
      </c>
      <c r="N1374" s="88">
        <v>284</v>
      </c>
    </row>
    <row r="1375" spans="1:14" s="82" customFormat="1">
      <c r="A1375" s="48" t="s">
        <v>178</v>
      </c>
      <c r="B1375" s="13" t="s">
        <v>74</v>
      </c>
      <c r="C1375" s="13" t="s">
        <v>65</v>
      </c>
      <c r="D1375" s="13">
        <v>2017</v>
      </c>
      <c r="E1375" s="13">
        <v>2018</v>
      </c>
      <c r="F1375" s="13" t="s">
        <v>244</v>
      </c>
      <c r="G1375" s="13"/>
      <c r="H1375" s="10">
        <v>7.3700000000000002E-2</v>
      </c>
      <c r="I1375" s="10">
        <v>0.14760000000000001</v>
      </c>
      <c r="J1375" s="10">
        <v>4.8499999999999995E-2</v>
      </c>
      <c r="K1375" s="10">
        <v>8.1300000000000011E-2</v>
      </c>
      <c r="L1375" s="88">
        <v>144</v>
      </c>
      <c r="M1375" s="88">
        <v>85</v>
      </c>
      <c r="N1375" s="88">
        <v>42</v>
      </c>
    </row>
    <row r="1376" spans="1:14" s="82" customFormat="1">
      <c r="A1376" s="48" t="s">
        <v>179</v>
      </c>
      <c r="B1376" s="13" t="s">
        <v>75</v>
      </c>
      <c r="C1376" s="13" t="s">
        <v>65</v>
      </c>
      <c r="D1376" s="13">
        <v>2017</v>
      </c>
      <c r="E1376" s="13">
        <v>2018</v>
      </c>
      <c r="F1376" s="13" t="s">
        <v>244</v>
      </c>
      <c r="G1376" s="13"/>
      <c r="H1376" s="10">
        <v>0.18149999999999999</v>
      </c>
      <c r="I1376" s="10">
        <v>0.25869999999999999</v>
      </c>
      <c r="J1376" s="10">
        <v>0.38030000000000003</v>
      </c>
      <c r="K1376" s="10">
        <v>0.4093</v>
      </c>
      <c r="L1376" s="88">
        <v>723</v>
      </c>
      <c r="M1376" s="88">
        <v>531</v>
      </c>
      <c r="N1376" s="88">
        <v>284</v>
      </c>
    </row>
    <row r="1377" spans="1:14" s="82" customFormat="1">
      <c r="A1377" s="48" t="s">
        <v>180</v>
      </c>
      <c r="B1377" s="13" t="s">
        <v>75</v>
      </c>
      <c r="C1377" s="13" t="s">
        <v>65</v>
      </c>
      <c r="D1377" s="13">
        <v>2017</v>
      </c>
      <c r="E1377" s="13">
        <v>2018</v>
      </c>
      <c r="F1377" s="13" t="s">
        <v>244</v>
      </c>
      <c r="G1377" s="13"/>
      <c r="H1377" s="10">
        <v>0.12689999999999999</v>
      </c>
      <c r="I1377" s="10">
        <v>0.2243</v>
      </c>
      <c r="J1377" s="10">
        <v>0.18690000000000001</v>
      </c>
      <c r="K1377" s="10">
        <v>0.21629999999999999</v>
      </c>
      <c r="L1377" s="88">
        <v>723</v>
      </c>
      <c r="M1377" s="88">
        <v>531</v>
      </c>
      <c r="N1377" s="88">
        <v>284</v>
      </c>
    </row>
    <row r="1378" spans="1:14" s="82" customFormat="1">
      <c r="A1378" s="82" t="s">
        <v>122</v>
      </c>
      <c r="B1378" s="13" t="s">
        <v>74</v>
      </c>
      <c r="C1378" s="13" t="s">
        <v>65</v>
      </c>
      <c r="D1378" s="13">
        <v>2017</v>
      </c>
      <c r="E1378" s="13">
        <v>2018</v>
      </c>
      <c r="F1378" s="13" t="s">
        <v>244</v>
      </c>
      <c r="G1378" s="13"/>
      <c r="H1378" s="10">
        <v>0.1489</v>
      </c>
      <c r="I1378" s="10">
        <v>0.28389999999999999</v>
      </c>
      <c r="J1378" s="10">
        <v>0.10490000000000001</v>
      </c>
      <c r="K1378" s="10">
        <v>0.16010000000000002</v>
      </c>
      <c r="L1378" s="88">
        <v>222</v>
      </c>
      <c r="M1378" s="88">
        <v>140</v>
      </c>
      <c r="N1378" s="88">
        <v>84</v>
      </c>
    </row>
    <row r="1379" spans="1:14" s="82" customFormat="1">
      <c r="A1379" s="82" t="s">
        <v>123</v>
      </c>
      <c r="B1379" s="13" t="s">
        <v>75</v>
      </c>
      <c r="C1379" s="13" t="s">
        <v>65</v>
      </c>
      <c r="D1379" s="13">
        <v>2017</v>
      </c>
      <c r="E1379" s="13">
        <v>2018</v>
      </c>
      <c r="F1379" s="13" t="s">
        <v>244</v>
      </c>
      <c r="G1379" s="13"/>
      <c r="H1379" s="10">
        <v>0.13739999999999999</v>
      </c>
      <c r="I1379" s="10">
        <v>0.2253</v>
      </c>
      <c r="J1379" s="10">
        <v>0.18679999999999999</v>
      </c>
      <c r="K1379" s="10">
        <v>0.21149999999999999</v>
      </c>
      <c r="L1379" s="88">
        <v>723</v>
      </c>
      <c r="M1379" s="88">
        <v>531</v>
      </c>
      <c r="N1379" s="88">
        <v>284</v>
      </c>
    </row>
    <row r="1380" spans="1:14" s="82" customFormat="1">
      <c r="A1380" s="82" t="s">
        <v>124</v>
      </c>
      <c r="B1380" s="13" t="s">
        <v>75</v>
      </c>
      <c r="C1380" s="13" t="s">
        <v>65</v>
      </c>
      <c r="D1380" s="13">
        <v>2017</v>
      </c>
      <c r="E1380" s="13">
        <v>2018</v>
      </c>
      <c r="F1380" s="13" t="s">
        <v>244</v>
      </c>
      <c r="G1380" s="13"/>
      <c r="H1380" s="10">
        <v>0.1255</v>
      </c>
      <c r="I1380" s="10">
        <v>0.2311</v>
      </c>
      <c r="J1380" s="10">
        <v>0.22359999999999999</v>
      </c>
      <c r="K1380" s="10">
        <v>0.24829999999999999</v>
      </c>
      <c r="L1380" s="88">
        <v>88</v>
      </c>
      <c r="M1380" s="88">
        <v>69</v>
      </c>
      <c r="N1380" s="88">
        <v>33</v>
      </c>
    </row>
    <row r="1381" spans="1:14" s="82" customFormat="1">
      <c r="A1381" s="82" t="s">
        <v>125</v>
      </c>
      <c r="B1381" s="13" t="s">
        <v>75</v>
      </c>
      <c r="C1381" s="13" t="s">
        <v>65</v>
      </c>
      <c r="D1381" s="13">
        <v>2017</v>
      </c>
      <c r="E1381" s="13">
        <v>2018</v>
      </c>
      <c r="F1381" s="13" t="s">
        <v>244</v>
      </c>
      <c r="G1381" s="13"/>
      <c r="H1381" s="10">
        <v>0.14169999999999999</v>
      </c>
      <c r="I1381" s="10">
        <v>0.24109999999999998</v>
      </c>
      <c r="J1381" s="10">
        <v>0.22260000000000002</v>
      </c>
      <c r="K1381" s="10">
        <v>0.25359999999999999</v>
      </c>
      <c r="L1381" s="88">
        <v>49</v>
      </c>
      <c r="M1381" s="88">
        <v>40</v>
      </c>
      <c r="N1381" s="88">
        <v>21</v>
      </c>
    </row>
    <row r="1382" spans="1:14" s="82" customFormat="1">
      <c r="A1382" s="82" t="s">
        <v>126</v>
      </c>
      <c r="B1382" s="13" t="s">
        <v>75</v>
      </c>
      <c r="C1382" s="13" t="s">
        <v>65</v>
      </c>
      <c r="D1382" s="13">
        <v>2017</v>
      </c>
      <c r="E1382" s="13">
        <v>2018</v>
      </c>
      <c r="F1382" s="13" t="s">
        <v>244</v>
      </c>
      <c r="G1382" s="13"/>
      <c r="H1382" s="10">
        <v>8.1900000000000001E-2</v>
      </c>
      <c r="I1382" s="10">
        <v>0.19829999999999998</v>
      </c>
      <c r="J1382" s="10">
        <v>0.17670000000000002</v>
      </c>
      <c r="K1382" s="10">
        <v>0.18969999999999998</v>
      </c>
      <c r="L1382" s="88">
        <v>723</v>
      </c>
      <c r="M1382" s="88">
        <v>531</v>
      </c>
      <c r="N1382" s="88">
        <v>284</v>
      </c>
    </row>
    <row r="1383" spans="1:14" s="82" customFormat="1">
      <c r="A1383" s="82" t="s">
        <v>127</v>
      </c>
      <c r="B1383" s="13" t="s">
        <v>75</v>
      </c>
      <c r="C1383" s="13" t="s">
        <v>65</v>
      </c>
      <c r="D1383" s="13">
        <v>2017</v>
      </c>
      <c r="E1383" s="13">
        <v>2018</v>
      </c>
      <c r="F1383" s="13" t="s">
        <v>244</v>
      </c>
      <c r="G1383" s="13"/>
      <c r="H1383" s="10">
        <v>0.19969999999999999</v>
      </c>
      <c r="I1383" s="10">
        <v>0.30969999999999998</v>
      </c>
      <c r="J1383" s="10">
        <v>0.19989999999999999</v>
      </c>
      <c r="K1383" s="10">
        <v>0.23329999999999998</v>
      </c>
      <c r="L1383" s="88">
        <v>513</v>
      </c>
      <c r="M1383" s="88">
        <v>400</v>
      </c>
      <c r="N1383" s="88">
        <v>225</v>
      </c>
    </row>
    <row r="1384" spans="1:14" s="82" customFormat="1">
      <c r="A1384" s="82" t="s">
        <v>128</v>
      </c>
      <c r="B1384" s="13" t="s">
        <v>75</v>
      </c>
      <c r="C1384" s="13" t="s">
        <v>65</v>
      </c>
      <c r="D1384" s="13">
        <v>2017</v>
      </c>
      <c r="E1384" s="13">
        <v>2018</v>
      </c>
      <c r="F1384" s="13" t="s">
        <v>244</v>
      </c>
      <c r="G1384" s="13"/>
      <c r="H1384" s="10">
        <v>0.2107</v>
      </c>
      <c r="I1384" s="10">
        <v>0.33039999999999997</v>
      </c>
      <c r="J1384" s="10">
        <v>0.21109999999999998</v>
      </c>
      <c r="K1384" s="10">
        <v>0.2419</v>
      </c>
      <c r="L1384" s="88">
        <v>48</v>
      </c>
      <c r="M1384" s="88">
        <v>30</v>
      </c>
      <c r="N1384" s="88">
        <v>21</v>
      </c>
    </row>
    <row r="1385" spans="1:14" s="82" customFormat="1">
      <c r="A1385" s="82" t="s">
        <v>129</v>
      </c>
      <c r="B1385" s="13" t="s">
        <v>75</v>
      </c>
      <c r="C1385" s="13" t="s">
        <v>65</v>
      </c>
      <c r="D1385" s="13">
        <v>2017</v>
      </c>
      <c r="E1385" s="13">
        <v>2018</v>
      </c>
      <c r="F1385" s="13" t="s">
        <v>244</v>
      </c>
      <c r="G1385" s="13"/>
      <c r="H1385" s="10">
        <v>8.43E-2</v>
      </c>
      <c r="I1385" s="10">
        <v>0.17899999999999999</v>
      </c>
      <c r="J1385" s="10">
        <v>0.24480000000000002</v>
      </c>
      <c r="K1385" s="10">
        <v>0.28110000000000002</v>
      </c>
      <c r="L1385" s="88">
        <v>723</v>
      </c>
      <c r="M1385" s="88">
        <v>531</v>
      </c>
      <c r="N1385" s="88">
        <v>284</v>
      </c>
    </row>
    <row r="1386" spans="1:14" s="82" customFormat="1">
      <c r="A1386" s="82" t="s">
        <v>130</v>
      </c>
      <c r="B1386" s="13" t="s">
        <v>75</v>
      </c>
      <c r="C1386" s="13" t="s">
        <v>65</v>
      </c>
      <c r="D1386" s="13">
        <v>2017</v>
      </c>
      <c r="E1386" s="13">
        <v>2018</v>
      </c>
      <c r="F1386" s="13" t="s">
        <v>244</v>
      </c>
      <c r="G1386" s="13"/>
      <c r="H1386" s="10">
        <v>6.0899999999999996E-2</v>
      </c>
      <c r="I1386" s="10">
        <v>0.2145</v>
      </c>
      <c r="J1386" s="10">
        <v>0.26379999999999998</v>
      </c>
      <c r="K1386" s="10">
        <v>0.3246</v>
      </c>
      <c r="L1386" s="88">
        <v>723</v>
      </c>
      <c r="M1386" s="88">
        <v>531</v>
      </c>
      <c r="N1386" s="88">
        <v>284</v>
      </c>
    </row>
    <row r="1387" spans="1:14" s="82" customFormat="1">
      <c r="A1387" s="82" t="s">
        <v>131</v>
      </c>
      <c r="B1387" s="13" t="s">
        <v>76</v>
      </c>
      <c r="C1387" s="13" t="s">
        <v>65</v>
      </c>
      <c r="D1387" s="13">
        <v>2017</v>
      </c>
      <c r="E1387" s="13">
        <v>2018</v>
      </c>
      <c r="F1387" s="13" t="s">
        <v>244</v>
      </c>
      <c r="G1387" s="13"/>
      <c r="H1387" s="10">
        <v>0.11320000000000001</v>
      </c>
      <c r="I1387" s="10">
        <v>0.1968</v>
      </c>
      <c r="J1387" s="10">
        <v>5.9800000000000006E-2</v>
      </c>
      <c r="K1387" s="10">
        <v>8.3400000000000002E-2</v>
      </c>
      <c r="L1387" s="88">
        <v>2403</v>
      </c>
      <c r="M1387" s="88">
        <v>1567</v>
      </c>
      <c r="N1387" s="88">
        <v>572</v>
      </c>
    </row>
    <row r="1388" spans="1:14" s="82" customFormat="1">
      <c r="A1388" s="82" t="s">
        <v>132</v>
      </c>
      <c r="B1388" s="13" t="s">
        <v>75</v>
      </c>
      <c r="C1388" s="13" t="s">
        <v>65</v>
      </c>
      <c r="D1388" s="13">
        <v>2017</v>
      </c>
      <c r="E1388" s="13">
        <v>2018</v>
      </c>
      <c r="F1388" s="13" t="s">
        <v>244</v>
      </c>
      <c r="G1388" s="13"/>
      <c r="H1388" s="10">
        <v>0.1492</v>
      </c>
      <c r="I1388" s="10">
        <v>0.26289999999999997</v>
      </c>
      <c r="J1388" s="10">
        <v>0.16109999999999999</v>
      </c>
      <c r="K1388" s="10">
        <v>0.20050000000000001</v>
      </c>
      <c r="L1388" s="88">
        <v>54</v>
      </c>
      <c r="M1388" s="88">
        <v>44</v>
      </c>
      <c r="N1388" s="88">
        <v>26</v>
      </c>
    </row>
    <row r="1389" spans="1:14" s="82" customFormat="1">
      <c r="A1389" s="82" t="s">
        <v>133</v>
      </c>
      <c r="B1389" s="13" t="s">
        <v>75</v>
      </c>
      <c r="C1389" s="13" t="s">
        <v>65</v>
      </c>
      <c r="D1389" s="13">
        <v>2017</v>
      </c>
      <c r="E1389" s="13">
        <v>2018</v>
      </c>
      <c r="F1389" s="13" t="s">
        <v>244</v>
      </c>
      <c r="G1389" s="13"/>
      <c r="H1389" s="10">
        <v>9.2300000000000007E-2</v>
      </c>
      <c r="I1389" s="10">
        <v>0.18899999999999997</v>
      </c>
      <c r="J1389" s="10">
        <v>0.2024</v>
      </c>
      <c r="K1389" s="10">
        <v>0.2359</v>
      </c>
      <c r="L1389" s="88">
        <v>723</v>
      </c>
      <c r="M1389" s="88">
        <v>531</v>
      </c>
      <c r="N1389" s="88">
        <v>284</v>
      </c>
    </row>
    <row r="1390" spans="1:14" s="82" customFormat="1">
      <c r="A1390" s="82" t="s">
        <v>134</v>
      </c>
      <c r="B1390" s="13" t="s">
        <v>75</v>
      </c>
      <c r="C1390" s="13" t="s">
        <v>65</v>
      </c>
      <c r="D1390" s="13">
        <v>2017</v>
      </c>
      <c r="E1390" s="13">
        <v>2018</v>
      </c>
      <c r="F1390" s="13" t="s">
        <v>244</v>
      </c>
      <c r="G1390" s="13"/>
      <c r="H1390" s="10">
        <v>8.8200000000000001E-2</v>
      </c>
      <c r="I1390" s="10">
        <v>0.16390000000000002</v>
      </c>
      <c r="J1390" s="10">
        <v>0.22270000000000001</v>
      </c>
      <c r="K1390" s="10">
        <v>0.23949999999999999</v>
      </c>
      <c r="L1390" s="88">
        <v>723</v>
      </c>
      <c r="M1390" s="88">
        <v>531</v>
      </c>
      <c r="N1390" s="88">
        <v>284</v>
      </c>
    </row>
    <row r="1391" spans="1:14" s="82" customFormat="1">
      <c r="A1391" s="82" t="s">
        <v>135</v>
      </c>
      <c r="B1391" s="13" t="s">
        <v>75</v>
      </c>
      <c r="C1391" s="13" t="s">
        <v>65</v>
      </c>
      <c r="D1391" s="13">
        <v>2017</v>
      </c>
      <c r="E1391" s="13">
        <v>2018</v>
      </c>
      <c r="F1391" s="13" t="s">
        <v>244</v>
      </c>
      <c r="G1391" s="13"/>
      <c r="H1391" s="10">
        <v>0.1246</v>
      </c>
      <c r="I1391" s="10">
        <v>0.23739999999999997</v>
      </c>
      <c r="J1391" s="10">
        <v>0.28439999999999999</v>
      </c>
      <c r="K1391" s="10">
        <v>0.34179999999999999</v>
      </c>
      <c r="L1391" s="88">
        <v>723</v>
      </c>
      <c r="M1391" s="88">
        <v>531</v>
      </c>
      <c r="N1391" s="88">
        <v>284</v>
      </c>
    </row>
    <row r="1392" spans="1:14" s="82" customFormat="1">
      <c r="A1392" s="82" t="s">
        <v>136</v>
      </c>
      <c r="B1392" s="13" t="s">
        <v>75</v>
      </c>
      <c r="C1392" s="13" t="s">
        <v>65</v>
      </c>
      <c r="D1392" s="13">
        <v>2017</v>
      </c>
      <c r="E1392" s="13">
        <v>2018</v>
      </c>
      <c r="F1392" s="13" t="s">
        <v>244</v>
      </c>
      <c r="G1392" s="13"/>
      <c r="H1392" s="10">
        <v>0.1686</v>
      </c>
      <c r="I1392" s="10">
        <v>0.29580000000000001</v>
      </c>
      <c r="J1392" s="10">
        <v>0.2707</v>
      </c>
      <c r="K1392" s="10">
        <v>0.29480000000000001</v>
      </c>
      <c r="L1392" s="88">
        <v>115</v>
      </c>
      <c r="M1392" s="88">
        <v>81</v>
      </c>
      <c r="N1392" s="88">
        <v>45</v>
      </c>
    </row>
    <row r="1393" spans="1:14" s="82" customFormat="1">
      <c r="A1393" s="82" t="s">
        <v>137</v>
      </c>
      <c r="B1393" s="13" t="s">
        <v>75</v>
      </c>
      <c r="C1393" s="13" t="s">
        <v>65</v>
      </c>
      <c r="D1393" s="13">
        <v>2017</v>
      </c>
      <c r="E1393" s="13">
        <v>2018</v>
      </c>
      <c r="F1393" s="13" t="s">
        <v>244</v>
      </c>
      <c r="G1393" s="13"/>
      <c r="H1393" s="10">
        <v>0.14710000000000001</v>
      </c>
      <c r="I1393" s="10">
        <v>0.22059999999999999</v>
      </c>
      <c r="J1393" s="10">
        <v>0.375</v>
      </c>
      <c r="K1393" s="10">
        <v>0.42649999999999999</v>
      </c>
      <c r="L1393" s="88">
        <v>723</v>
      </c>
      <c r="M1393" s="88">
        <v>531</v>
      </c>
      <c r="N1393" s="88">
        <v>284</v>
      </c>
    </row>
    <row r="1394" spans="1:14" s="82" customFormat="1">
      <c r="A1394" s="82" t="s">
        <v>138</v>
      </c>
      <c r="B1394" s="13" t="s">
        <v>75</v>
      </c>
      <c r="C1394" s="13" t="s">
        <v>65</v>
      </c>
      <c r="D1394" s="13">
        <v>2017</v>
      </c>
      <c r="E1394" s="13">
        <v>2018</v>
      </c>
      <c r="F1394" s="13" t="s">
        <v>244</v>
      </c>
      <c r="G1394" s="13"/>
      <c r="H1394" s="10">
        <v>7.690000000000001E-2</v>
      </c>
      <c r="I1394" s="10">
        <v>0.13189999999999999</v>
      </c>
      <c r="J1394" s="10">
        <v>7.1399999999999991E-2</v>
      </c>
      <c r="K1394" s="10">
        <v>7.1399999999999991E-2</v>
      </c>
      <c r="L1394" s="88">
        <v>723</v>
      </c>
      <c r="M1394" s="88">
        <v>531</v>
      </c>
      <c r="N1394" s="88">
        <v>284</v>
      </c>
    </row>
    <row r="1395" spans="1:14" s="82" customFormat="1">
      <c r="A1395" s="82" t="s">
        <v>139</v>
      </c>
      <c r="B1395" s="13" t="s">
        <v>75</v>
      </c>
      <c r="C1395" s="13" t="s">
        <v>65</v>
      </c>
      <c r="D1395" s="13">
        <v>2017</v>
      </c>
      <c r="E1395" s="13">
        <v>2018</v>
      </c>
      <c r="F1395" s="13" t="s">
        <v>244</v>
      </c>
      <c r="G1395" s="13"/>
      <c r="H1395" s="10">
        <v>0.16510000000000002</v>
      </c>
      <c r="I1395" s="10">
        <v>0.2893</v>
      </c>
      <c r="J1395" s="10">
        <v>0.23499999999999999</v>
      </c>
      <c r="K1395" s="10">
        <v>0.26929999999999998</v>
      </c>
      <c r="L1395" s="88">
        <v>143</v>
      </c>
      <c r="M1395" s="88">
        <v>103</v>
      </c>
      <c r="N1395" s="88">
        <v>43</v>
      </c>
    </row>
    <row r="1396" spans="1:14" s="82" customFormat="1">
      <c r="A1396" s="82" t="s">
        <v>140</v>
      </c>
      <c r="B1396" s="13" t="s">
        <v>75</v>
      </c>
      <c r="C1396" s="13" t="s">
        <v>65</v>
      </c>
      <c r="D1396" s="13">
        <v>2017</v>
      </c>
      <c r="E1396" s="13">
        <v>2018</v>
      </c>
      <c r="F1396" s="13" t="s">
        <v>244</v>
      </c>
      <c r="G1396" s="13"/>
      <c r="H1396" s="10">
        <v>8.4000000000000005E-2</v>
      </c>
      <c r="I1396" s="10">
        <v>0.15060000000000001</v>
      </c>
      <c r="J1396" s="10">
        <v>0.14779999999999999</v>
      </c>
      <c r="K1396" s="10">
        <v>0.16949999999999998</v>
      </c>
      <c r="L1396" s="88">
        <v>723</v>
      </c>
      <c r="M1396" s="88">
        <v>531</v>
      </c>
      <c r="N1396" s="88">
        <v>284</v>
      </c>
    </row>
    <row r="1397" spans="1:14" s="82" customFormat="1">
      <c r="A1397" s="82" t="s">
        <v>141</v>
      </c>
      <c r="B1397" s="13" t="s">
        <v>75</v>
      </c>
      <c r="C1397" s="13" t="s">
        <v>65</v>
      </c>
      <c r="D1397" s="13">
        <v>2017</v>
      </c>
      <c r="E1397" s="13">
        <v>2018</v>
      </c>
      <c r="F1397" s="13" t="s">
        <v>244</v>
      </c>
      <c r="G1397" s="13"/>
      <c r="H1397" s="10">
        <v>6.0499999999999998E-2</v>
      </c>
      <c r="I1397" s="10">
        <v>0.1449</v>
      </c>
      <c r="J1397" s="10">
        <v>0.13470000000000001</v>
      </c>
      <c r="K1397" s="10">
        <v>0.1628</v>
      </c>
      <c r="L1397" s="88">
        <v>723</v>
      </c>
      <c r="M1397" s="88">
        <v>531</v>
      </c>
      <c r="N1397" s="88">
        <v>284</v>
      </c>
    </row>
    <row r="1398" spans="1:14" s="82" customFormat="1">
      <c r="A1398" s="82" t="s">
        <v>142</v>
      </c>
      <c r="B1398" s="13" t="s">
        <v>74</v>
      </c>
      <c r="C1398" s="13" t="s">
        <v>65</v>
      </c>
      <c r="D1398" s="13">
        <v>2017</v>
      </c>
      <c r="E1398" s="13">
        <v>2018</v>
      </c>
      <c r="F1398" s="13" t="s">
        <v>244</v>
      </c>
      <c r="G1398" s="13"/>
      <c r="H1398" s="10">
        <v>0.12179999999999999</v>
      </c>
      <c r="I1398" s="10">
        <v>0.23089999999999999</v>
      </c>
      <c r="J1398" s="10">
        <v>9.0399999999999994E-2</v>
      </c>
      <c r="K1398" s="10">
        <v>0.1396</v>
      </c>
      <c r="L1398" s="88">
        <v>623</v>
      </c>
      <c r="M1398" s="88">
        <v>349</v>
      </c>
      <c r="N1398" s="88">
        <v>184</v>
      </c>
    </row>
    <row r="1399" spans="1:14" s="82" customFormat="1">
      <c r="A1399" s="82" t="s">
        <v>143</v>
      </c>
      <c r="B1399" s="13" t="s">
        <v>74</v>
      </c>
      <c r="C1399" s="13" t="s">
        <v>65</v>
      </c>
      <c r="D1399" s="13">
        <v>2017</v>
      </c>
      <c r="E1399" s="13">
        <v>2018</v>
      </c>
      <c r="F1399" s="13" t="s">
        <v>244</v>
      </c>
      <c r="G1399" s="13"/>
      <c r="H1399" s="10">
        <v>7.6799999999999993E-2</v>
      </c>
      <c r="I1399" s="10">
        <v>0.1711</v>
      </c>
      <c r="J1399" s="10">
        <v>5.6600000000000004E-2</v>
      </c>
      <c r="K1399" s="10">
        <v>9.5700000000000007E-2</v>
      </c>
      <c r="L1399" s="88">
        <v>723</v>
      </c>
      <c r="M1399" s="88">
        <v>531</v>
      </c>
      <c r="N1399" s="88">
        <v>284</v>
      </c>
    </row>
    <row r="1400" spans="1:14" s="82" customFormat="1">
      <c r="A1400" s="82" t="s">
        <v>144</v>
      </c>
      <c r="B1400" s="13" t="s">
        <v>75</v>
      </c>
      <c r="C1400" s="13" t="s">
        <v>65</v>
      </c>
      <c r="D1400" s="13">
        <v>2017</v>
      </c>
      <c r="E1400" s="13">
        <v>2018</v>
      </c>
      <c r="F1400" s="13" t="s">
        <v>244</v>
      </c>
      <c r="G1400" s="13"/>
      <c r="H1400" s="10">
        <v>8.5199999999999998E-2</v>
      </c>
      <c r="I1400" s="10">
        <v>0.1893</v>
      </c>
      <c r="J1400" s="10">
        <v>0.11990000000000001</v>
      </c>
      <c r="K1400" s="10">
        <v>0.15140000000000001</v>
      </c>
      <c r="L1400" s="88">
        <v>723</v>
      </c>
      <c r="M1400" s="88">
        <v>531</v>
      </c>
      <c r="N1400" s="88">
        <v>284</v>
      </c>
    </row>
    <row r="1401" spans="1:14" s="82" customFormat="1">
      <c r="A1401" s="82" t="s">
        <v>145</v>
      </c>
      <c r="B1401" s="13" t="s">
        <v>75</v>
      </c>
      <c r="C1401" s="13" t="s">
        <v>65</v>
      </c>
      <c r="D1401" s="13">
        <v>2017</v>
      </c>
      <c r="E1401" s="13">
        <v>2018</v>
      </c>
      <c r="F1401" s="13" t="s">
        <v>244</v>
      </c>
      <c r="G1401" s="13"/>
      <c r="H1401" s="10">
        <v>0.154</v>
      </c>
      <c r="I1401" s="10">
        <v>0.25509999999999999</v>
      </c>
      <c r="J1401" s="10">
        <v>0.1691</v>
      </c>
      <c r="K1401" s="10">
        <v>0.19879999999999998</v>
      </c>
      <c r="L1401" s="88">
        <v>1376</v>
      </c>
      <c r="M1401" s="88">
        <v>1060</v>
      </c>
      <c r="N1401" s="88">
        <v>466</v>
      </c>
    </row>
    <row r="1402" spans="1:14" s="82" customFormat="1">
      <c r="A1402" s="82" t="s">
        <v>146</v>
      </c>
      <c r="B1402" s="13" t="s">
        <v>74</v>
      </c>
      <c r="C1402" s="13" t="s">
        <v>65</v>
      </c>
      <c r="D1402" s="13">
        <v>2017</v>
      </c>
      <c r="E1402" s="13">
        <v>2018</v>
      </c>
      <c r="F1402" s="13" t="s">
        <v>244</v>
      </c>
      <c r="G1402" s="13"/>
      <c r="H1402" s="10">
        <v>0.127</v>
      </c>
      <c r="I1402" s="10">
        <v>0.22889999999999999</v>
      </c>
      <c r="J1402" s="10">
        <v>9.8599999999999993E-2</v>
      </c>
      <c r="K1402" s="10">
        <v>0.14529999999999998</v>
      </c>
      <c r="L1402" s="88">
        <v>489</v>
      </c>
      <c r="M1402" s="88">
        <v>310</v>
      </c>
      <c r="N1402" s="88">
        <v>148</v>
      </c>
    </row>
    <row r="1403" spans="1:14" s="82" customFormat="1">
      <c r="A1403" s="82" t="s">
        <v>147</v>
      </c>
      <c r="B1403" s="13" t="s">
        <v>75</v>
      </c>
      <c r="C1403" s="13" t="s">
        <v>65</v>
      </c>
      <c r="D1403" s="13">
        <v>2017</v>
      </c>
      <c r="E1403" s="13">
        <v>2018</v>
      </c>
      <c r="F1403" s="13" t="s">
        <v>244</v>
      </c>
      <c r="G1403" s="13"/>
      <c r="H1403" s="10">
        <v>0.1351</v>
      </c>
      <c r="I1403" s="10">
        <v>0.22800000000000001</v>
      </c>
      <c r="J1403" s="10">
        <v>0.27360000000000001</v>
      </c>
      <c r="K1403" s="10">
        <v>0.3024</v>
      </c>
      <c r="L1403" s="88">
        <v>723</v>
      </c>
      <c r="M1403" s="88">
        <v>531</v>
      </c>
      <c r="N1403" s="88">
        <v>284</v>
      </c>
    </row>
    <row r="1404" spans="1:14" s="82" customFormat="1">
      <c r="A1404" s="82" t="s">
        <v>148</v>
      </c>
      <c r="B1404" s="13" t="s">
        <v>75</v>
      </c>
      <c r="C1404" s="13" t="s">
        <v>65</v>
      </c>
      <c r="D1404" s="13">
        <v>2017</v>
      </c>
      <c r="E1404" s="13">
        <v>2018</v>
      </c>
      <c r="F1404" s="13" t="s">
        <v>244</v>
      </c>
      <c r="G1404" s="13"/>
      <c r="H1404" s="10">
        <v>0.2104</v>
      </c>
      <c r="I1404" s="10">
        <v>0.3226</v>
      </c>
      <c r="J1404" s="10">
        <v>0.2858</v>
      </c>
      <c r="K1404" s="10">
        <v>0.31909999999999999</v>
      </c>
      <c r="L1404" s="88">
        <v>1249</v>
      </c>
      <c r="M1404" s="88">
        <v>983</v>
      </c>
      <c r="N1404" s="88">
        <v>497</v>
      </c>
    </row>
    <row r="1405" spans="1:14" s="82" customFormat="1">
      <c r="A1405" s="82" t="s">
        <v>149</v>
      </c>
      <c r="B1405" s="13" t="s">
        <v>74</v>
      </c>
      <c r="C1405" s="13" t="s">
        <v>65</v>
      </c>
      <c r="D1405" s="13">
        <v>2017</v>
      </c>
      <c r="E1405" s="13">
        <v>2018</v>
      </c>
      <c r="F1405" s="13" t="s">
        <v>244</v>
      </c>
      <c r="G1405" s="13"/>
      <c r="H1405" s="10">
        <v>0.10980000000000001</v>
      </c>
      <c r="I1405" s="10">
        <v>0.1963</v>
      </c>
      <c r="J1405" s="10">
        <v>5.9800000000000006E-2</v>
      </c>
      <c r="K1405" s="10">
        <v>9.8000000000000004E-2</v>
      </c>
      <c r="L1405" s="88">
        <v>739</v>
      </c>
      <c r="M1405" s="88">
        <v>455</v>
      </c>
      <c r="N1405" s="88">
        <v>195</v>
      </c>
    </row>
    <row r="1406" spans="1:14" s="82" customFormat="1">
      <c r="A1406" s="82" t="s">
        <v>150</v>
      </c>
      <c r="B1406" s="13" t="s">
        <v>74</v>
      </c>
      <c r="C1406" s="13" t="s">
        <v>65</v>
      </c>
      <c r="D1406" s="13">
        <v>2017</v>
      </c>
      <c r="E1406" s="13">
        <v>2018</v>
      </c>
      <c r="F1406" s="13" t="s">
        <v>244</v>
      </c>
      <c r="G1406" s="13"/>
      <c r="H1406" s="10">
        <v>9.7599999999999992E-2</v>
      </c>
      <c r="I1406" s="10">
        <v>0.19500000000000001</v>
      </c>
      <c r="J1406" s="10">
        <v>8.4900000000000003E-2</v>
      </c>
      <c r="K1406" s="10">
        <v>0.13</v>
      </c>
      <c r="L1406" s="88">
        <v>181</v>
      </c>
      <c r="M1406" s="88">
        <v>98</v>
      </c>
      <c r="N1406" s="88">
        <v>44</v>
      </c>
    </row>
    <row r="1407" spans="1:14" s="82" customFormat="1">
      <c r="A1407" s="82" t="s">
        <v>151</v>
      </c>
      <c r="B1407" s="13" t="s">
        <v>75</v>
      </c>
      <c r="C1407" s="13" t="s">
        <v>65</v>
      </c>
      <c r="D1407" s="13">
        <v>2017</v>
      </c>
      <c r="E1407" s="13">
        <v>2018</v>
      </c>
      <c r="F1407" s="13" t="s">
        <v>244</v>
      </c>
      <c r="G1407" s="13"/>
      <c r="H1407" s="10">
        <v>0.1653</v>
      </c>
      <c r="I1407" s="10">
        <v>0.26789999999999997</v>
      </c>
      <c r="J1407" s="10">
        <v>0.23269999999999999</v>
      </c>
      <c r="K1407" s="10">
        <v>0.25819999999999999</v>
      </c>
      <c r="L1407" s="88">
        <v>402</v>
      </c>
      <c r="M1407" s="88">
        <v>321</v>
      </c>
      <c r="N1407" s="88">
        <v>144</v>
      </c>
    </row>
    <row r="1408" spans="1:14" s="82" customFormat="1">
      <c r="A1408" s="82" t="s">
        <v>152</v>
      </c>
      <c r="B1408" s="13" t="s">
        <v>74</v>
      </c>
      <c r="C1408" s="13" t="s">
        <v>65</v>
      </c>
      <c r="D1408" s="13">
        <v>2017</v>
      </c>
      <c r="E1408" s="13">
        <v>2018</v>
      </c>
      <c r="F1408" s="13" t="s">
        <v>244</v>
      </c>
      <c r="G1408" s="13"/>
      <c r="H1408" s="10">
        <v>7.6100000000000001E-2</v>
      </c>
      <c r="I1408" s="10">
        <v>0.17120000000000002</v>
      </c>
      <c r="J1408" s="10">
        <v>5.67E-2</v>
      </c>
      <c r="K1408" s="10">
        <v>9.2499999999999999E-2</v>
      </c>
      <c r="L1408" s="88">
        <v>723</v>
      </c>
      <c r="M1408" s="88">
        <v>531</v>
      </c>
      <c r="N1408" s="88">
        <v>284</v>
      </c>
    </row>
    <row r="1409" spans="1:14" s="82" customFormat="1">
      <c r="A1409" s="82" t="s">
        <v>153</v>
      </c>
      <c r="B1409" s="13" t="s">
        <v>74</v>
      </c>
      <c r="C1409" s="13" t="s">
        <v>65</v>
      </c>
      <c r="D1409" s="13">
        <v>2017</v>
      </c>
      <c r="E1409" s="13">
        <v>2018</v>
      </c>
      <c r="F1409" s="13" t="s">
        <v>244</v>
      </c>
      <c r="G1409" s="13"/>
      <c r="H1409" s="10">
        <v>7.4800000000000005E-2</v>
      </c>
      <c r="I1409" s="10">
        <v>0.16550000000000001</v>
      </c>
      <c r="J1409" s="10">
        <v>5.7300000000000004E-2</v>
      </c>
      <c r="K1409" s="10">
        <v>9.64E-2</v>
      </c>
      <c r="L1409" s="88">
        <v>61</v>
      </c>
      <c r="M1409" s="88">
        <v>33</v>
      </c>
      <c r="N1409" s="88">
        <v>19</v>
      </c>
    </row>
    <row r="1410" spans="1:14" s="82" customFormat="1">
      <c r="A1410" s="82" t="s">
        <v>154</v>
      </c>
      <c r="B1410" s="13" t="s">
        <v>74</v>
      </c>
      <c r="C1410" s="13" t="s">
        <v>65</v>
      </c>
      <c r="D1410" s="13">
        <v>2017</v>
      </c>
      <c r="E1410" s="13">
        <v>2018</v>
      </c>
      <c r="F1410" s="13" t="s">
        <v>244</v>
      </c>
      <c r="G1410" s="13"/>
      <c r="H1410" s="10">
        <v>7.9199999999999993E-2</v>
      </c>
      <c r="I1410" s="10">
        <v>0.1759</v>
      </c>
      <c r="J1410" s="10">
        <v>5.1900000000000002E-2</v>
      </c>
      <c r="K1410" s="10">
        <v>9.1199999999999989E-2</v>
      </c>
      <c r="L1410" s="88">
        <v>53</v>
      </c>
      <c r="M1410" s="88">
        <v>36</v>
      </c>
      <c r="N1410" s="88">
        <v>17</v>
      </c>
    </row>
    <row r="1411" spans="1:14" s="82" customFormat="1">
      <c r="A1411" s="82" t="s">
        <v>155</v>
      </c>
      <c r="B1411" s="13" t="s">
        <v>74</v>
      </c>
      <c r="C1411" s="13" t="s">
        <v>65</v>
      </c>
      <c r="D1411" s="13">
        <v>2017</v>
      </c>
      <c r="E1411" s="13">
        <v>2018</v>
      </c>
      <c r="F1411" s="13" t="s">
        <v>244</v>
      </c>
      <c r="G1411" s="13"/>
      <c r="H1411" s="10">
        <v>2.3300000000000001E-2</v>
      </c>
      <c r="I1411" s="10">
        <v>0.12390000000000001</v>
      </c>
      <c r="J1411" s="10">
        <v>9.7000000000000003E-3</v>
      </c>
      <c r="K1411" s="10">
        <v>4.0800000000000003E-2</v>
      </c>
      <c r="L1411" s="88">
        <v>212</v>
      </c>
      <c r="M1411" s="88">
        <v>119</v>
      </c>
      <c r="N1411" s="88">
        <v>70</v>
      </c>
    </row>
    <row r="1412" spans="1:14" s="82" customFormat="1">
      <c r="A1412" s="82" t="s">
        <v>156</v>
      </c>
      <c r="B1412" s="13" t="s">
        <v>74</v>
      </c>
      <c r="C1412" s="13" t="s">
        <v>65</v>
      </c>
      <c r="D1412" s="13">
        <v>2017</v>
      </c>
      <c r="E1412" s="13">
        <v>2018</v>
      </c>
      <c r="F1412" s="13" t="s">
        <v>244</v>
      </c>
      <c r="G1412" s="13"/>
      <c r="H1412" s="10">
        <v>2.2000000000000002E-2</v>
      </c>
      <c r="I1412" s="10">
        <v>0.1338</v>
      </c>
      <c r="J1412" s="10">
        <v>6.9999999999999993E-3</v>
      </c>
      <c r="K1412" s="10">
        <v>4.2300000000000004E-2</v>
      </c>
      <c r="L1412" s="88">
        <v>61</v>
      </c>
      <c r="M1412" s="88">
        <v>33</v>
      </c>
      <c r="N1412" s="88">
        <v>15</v>
      </c>
    </row>
    <row r="1413" spans="1:14" s="82" customFormat="1">
      <c r="A1413" s="82" t="s">
        <v>157</v>
      </c>
      <c r="B1413" s="13" t="s">
        <v>75</v>
      </c>
      <c r="C1413" s="13" t="s">
        <v>65</v>
      </c>
      <c r="D1413" s="13">
        <v>2017</v>
      </c>
      <c r="E1413" s="13">
        <v>2018</v>
      </c>
      <c r="F1413" s="13" t="s">
        <v>244</v>
      </c>
      <c r="G1413" s="13"/>
      <c r="H1413" s="10">
        <v>0.152</v>
      </c>
      <c r="I1413" s="10">
        <v>0.25309999999999999</v>
      </c>
      <c r="J1413" s="10">
        <v>0.25619999999999998</v>
      </c>
      <c r="K1413" s="10">
        <v>0.29399999999999998</v>
      </c>
      <c r="L1413" s="88">
        <v>100</v>
      </c>
      <c r="M1413" s="88">
        <v>89</v>
      </c>
      <c r="N1413" s="88">
        <v>55</v>
      </c>
    </row>
    <row r="1414" spans="1:14" s="82" customFormat="1">
      <c r="A1414" s="82" t="s">
        <v>158</v>
      </c>
      <c r="B1414" s="13" t="s">
        <v>75</v>
      </c>
      <c r="C1414" s="13" t="s">
        <v>65</v>
      </c>
      <c r="D1414" s="13">
        <v>2017</v>
      </c>
      <c r="E1414" s="13">
        <v>2018</v>
      </c>
      <c r="F1414" s="13" t="s">
        <v>244</v>
      </c>
      <c r="G1414" s="13"/>
      <c r="H1414" s="10">
        <v>7.4099999999999999E-2</v>
      </c>
      <c r="I1414" s="10">
        <v>0.14810000000000001</v>
      </c>
      <c r="J1414" s="10">
        <v>0.1852</v>
      </c>
      <c r="K1414" s="10">
        <v>0.1852</v>
      </c>
      <c r="L1414" s="88">
        <v>723</v>
      </c>
      <c r="M1414" s="88">
        <v>531</v>
      </c>
      <c r="N1414" s="88">
        <v>284</v>
      </c>
    </row>
    <row r="1415" spans="1:14" s="82" customFormat="1">
      <c r="A1415" s="82" t="s">
        <v>159</v>
      </c>
      <c r="B1415" s="13" t="s">
        <v>75</v>
      </c>
      <c r="C1415" s="13" t="s">
        <v>65</v>
      </c>
      <c r="D1415" s="13">
        <v>2017</v>
      </c>
      <c r="E1415" s="13">
        <v>2018</v>
      </c>
      <c r="F1415" s="13" t="s">
        <v>244</v>
      </c>
      <c r="G1415" s="13"/>
      <c r="H1415" s="10">
        <v>0.16550000000000001</v>
      </c>
      <c r="I1415" s="10">
        <v>0.23920000000000002</v>
      </c>
      <c r="J1415" s="10">
        <v>0.27440000000000003</v>
      </c>
      <c r="K1415" s="10">
        <v>0.31629999999999997</v>
      </c>
      <c r="L1415" s="88">
        <v>723</v>
      </c>
      <c r="M1415" s="88">
        <v>531</v>
      </c>
      <c r="N1415" s="88">
        <v>284</v>
      </c>
    </row>
    <row r="1416" spans="1:14" s="82" customFormat="1">
      <c r="A1416" s="82" t="s">
        <v>160</v>
      </c>
      <c r="B1416" s="13" t="s">
        <v>74</v>
      </c>
      <c r="C1416" s="13" t="s">
        <v>65</v>
      </c>
      <c r="D1416" s="13">
        <v>2017</v>
      </c>
      <c r="E1416" s="13">
        <v>2018</v>
      </c>
      <c r="F1416" s="13" t="s">
        <v>244</v>
      </c>
      <c r="G1416" s="13"/>
      <c r="H1416" s="10">
        <v>1.47E-2</v>
      </c>
      <c r="I1416" s="10">
        <v>0.11840000000000001</v>
      </c>
      <c r="J1416" s="10">
        <v>8.199999999999999E-3</v>
      </c>
      <c r="K1416" s="10">
        <v>5.28E-2</v>
      </c>
      <c r="L1416" s="88">
        <v>83</v>
      </c>
      <c r="M1416" s="88">
        <v>53</v>
      </c>
      <c r="N1416" s="88">
        <v>20</v>
      </c>
    </row>
    <row r="1417" spans="1:14" s="82" customFormat="1">
      <c r="A1417" s="82" t="s">
        <v>161</v>
      </c>
      <c r="B1417" s="13" t="s">
        <v>74</v>
      </c>
      <c r="C1417" s="13" t="s">
        <v>65</v>
      </c>
      <c r="D1417" s="13">
        <v>2017</v>
      </c>
      <c r="E1417" s="13">
        <v>2018</v>
      </c>
      <c r="F1417" s="13" t="s">
        <v>244</v>
      </c>
      <c r="G1417" s="13"/>
      <c r="H1417" s="10">
        <v>8.2500000000000004E-2</v>
      </c>
      <c r="I1417" s="10">
        <v>0.17399999999999999</v>
      </c>
      <c r="J1417" s="10">
        <v>5.4100000000000002E-2</v>
      </c>
      <c r="K1417" s="10">
        <v>9.4E-2</v>
      </c>
      <c r="L1417" s="88">
        <v>104</v>
      </c>
      <c r="M1417" s="88">
        <v>65</v>
      </c>
      <c r="N1417" s="88">
        <v>21</v>
      </c>
    </row>
    <row r="1418" spans="1:14" s="82" customFormat="1">
      <c r="A1418" s="82" t="s">
        <v>162</v>
      </c>
      <c r="B1418" s="13" t="s">
        <v>75</v>
      </c>
      <c r="C1418" s="13" t="s">
        <v>65</v>
      </c>
      <c r="D1418" s="13">
        <v>2017</v>
      </c>
      <c r="E1418" s="13">
        <v>2018</v>
      </c>
      <c r="F1418" s="13" t="s">
        <v>244</v>
      </c>
      <c r="G1418" s="13"/>
      <c r="H1418" s="10">
        <v>0.16649999999999998</v>
      </c>
      <c r="I1418" s="10">
        <v>0.28760000000000002</v>
      </c>
      <c r="J1418" s="10">
        <v>0.1973</v>
      </c>
      <c r="K1418" s="10">
        <v>0.23899999999999999</v>
      </c>
      <c r="L1418" s="88">
        <v>273</v>
      </c>
      <c r="M1418" s="88">
        <v>190</v>
      </c>
      <c r="N1418" s="88">
        <v>92</v>
      </c>
    </row>
    <row r="1419" spans="1:14" s="82" customFormat="1">
      <c r="A1419" s="82" t="s">
        <v>163</v>
      </c>
      <c r="B1419" s="13" t="s">
        <v>75</v>
      </c>
      <c r="C1419" s="13" t="s">
        <v>65</v>
      </c>
      <c r="D1419" s="13">
        <v>2017</v>
      </c>
      <c r="E1419" s="13">
        <v>2018</v>
      </c>
      <c r="F1419" s="13" t="s">
        <v>244</v>
      </c>
      <c r="G1419" s="13"/>
      <c r="H1419" s="10">
        <v>0.161</v>
      </c>
      <c r="I1419" s="10">
        <v>0.25719999999999998</v>
      </c>
      <c r="J1419" s="10">
        <v>0.23739999999999997</v>
      </c>
      <c r="K1419" s="10">
        <v>0.25780000000000003</v>
      </c>
      <c r="L1419" s="88">
        <v>723</v>
      </c>
      <c r="M1419" s="88">
        <v>531</v>
      </c>
      <c r="N1419" s="88">
        <v>284</v>
      </c>
    </row>
    <row r="1420" spans="1:14" s="82" customFormat="1">
      <c r="A1420" s="82" t="s">
        <v>164</v>
      </c>
      <c r="B1420" s="13" t="s">
        <v>75</v>
      </c>
      <c r="C1420" s="13" t="s">
        <v>65</v>
      </c>
      <c r="D1420" s="13">
        <v>2017</v>
      </c>
      <c r="E1420" s="13">
        <v>2018</v>
      </c>
      <c r="F1420" s="13" t="s">
        <v>244</v>
      </c>
      <c r="G1420" s="13"/>
      <c r="H1420" s="10">
        <v>0.13059999999999999</v>
      </c>
      <c r="I1420" s="10">
        <v>0.2263</v>
      </c>
      <c r="J1420" s="10">
        <v>0.22</v>
      </c>
      <c r="K1420" s="10">
        <v>0.2576</v>
      </c>
      <c r="L1420" s="88">
        <v>723</v>
      </c>
      <c r="M1420" s="88">
        <v>531</v>
      </c>
      <c r="N1420" s="88">
        <v>284</v>
      </c>
    </row>
    <row r="1421" spans="1:14" s="82" customFormat="1">
      <c r="A1421" s="82" t="s">
        <v>165</v>
      </c>
      <c r="B1421" s="13" t="s">
        <v>75</v>
      </c>
      <c r="C1421" s="13" t="s">
        <v>65</v>
      </c>
      <c r="D1421" s="13">
        <v>2017</v>
      </c>
      <c r="E1421" s="13">
        <v>2018</v>
      </c>
      <c r="F1421" s="13" t="s">
        <v>244</v>
      </c>
      <c r="G1421" s="13"/>
      <c r="H1421" s="10">
        <v>6.6699999999999995E-2</v>
      </c>
      <c r="I1421" s="10">
        <v>0.16079999999999997</v>
      </c>
      <c r="J1421" s="10">
        <v>0.23139999999999999</v>
      </c>
      <c r="K1421" s="10">
        <v>0.25879999999999997</v>
      </c>
      <c r="L1421" s="88">
        <v>723</v>
      </c>
      <c r="M1421" s="88">
        <v>531</v>
      </c>
      <c r="N1421" s="88">
        <v>284</v>
      </c>
    </row>
    <row r="1422" spans="1:14" s="82" customFormat="1">
      <c r="A1422" s="82" t="s">
        <v>166</v>
      </c>
      <c r="B1422" s="13" t="s">
        <v>74</v>
      </c>
      <c r="C1422" s="13" t="s">
        <v>65</v>
      </c>
      <c r="D1422" s="13">
        <v>2017</v>
      </c>
      <c r="E1422" s="13">
        <v>2018</v>
      </c>
      <c r="F1422" s="13" t="s">
        <v>244</v>
      </c>
      <c r="G1422" s="13"/>
      <c r="H1422" s="10">
        <v>0.1837</v>
      </c>
      <c r="I1422" s="10">
        <v>0.31030000000000002</v>
      </c>
      <c r="J1422" s="10">
        <v>0.1431</v>
      </c>
      <c r="K1422" s="10">
        <v>0.1971</v>
      </c>
      <c r="L1422" s="88">
        <v>86</v>
      </c>
      <c r="M1422" s="88">
        <v>51</v>
      </c>
      <c r="N1422" s="88">
        <v>27</v>
      </c>
    </row>
    <row r="1423" spans="1:14" s="82" customFormat="1">
      <c r="A1423" s="82" t="s">
        <v>167</v>
      </c>
      <c r="B1423" s="13" t="s">
        <v>75</v>
      </c>
      <c r="C1423" s="13" t="s">
        <v>65</v>
      </c>
      <c r="D1423" s="13">
        <v>2017</v>
      </c>
      <c r="E1423" s="13">
        <v>2018</v>
      </c>
      <c r="F1423" s="13" t="s">
        <v>244</v>
      </c>
      <c r="G1423" s="13"/>
      <c r="H1423" s="10">
        <v>0.1007</v>
      </c>
      <c r="I1423" s="10">
        <v>0.21100000000000002</v>
      </c>
      <c r="J1423" s="10">
        <v>0.1076</v>
      </c>
      <c r="K1423" s="10">
        <v>0.13789999999999999</v>
      </c>
      <c r="L1423" s="88">
        <v>723</v>
      </c>
      <c r="M1423" s="88">
        <v>531</v>
      </c>
      <c r="N1423" s="88">
        <v>284</v>
      </c>
    </row>
    <row r="1424" spans="1:14" s="82" customFormat="1">
      <c r="A1424" s="82" t="s">
        <v>168</v>
      </c>
      <c r="B1424" s="13" t="s">
        <v>74</v>
      </c>
      <c r="C1424" s="13" t="s">
        <v>65</v>
      </c>
      <c r="D1424" s="13">
        <v>2017</v>
      </c>
      <c r="E1424" s="13">
        <v>2018</v>
      </c>
      <c r="F1424" s="13" t="s">
        <v>244</v>
      </c>
      <c r="G1424" s="13"/>
      <c r="H1424" s="10">
        <v>0.13289999999999999</v>
      </c>
      <c r="I1424" s="10">
        <v>0.25569999999999998</v>
      </c>
      <c r="J1424" s="10">
        <v>9.7799999999999998E-2</v>
      </c>
      <c r="K1424" s="10">
        <v>0.14480000000000001</v>
      </c>
      <c r="L1424" s="88">
        <v>184</v>
      </c>
      <c r="M1424" s="88">
        <v>121</v>
      </c>
      <c r="N1424" s="88">
        <v>64</v>
      </c>
    </row>
    <row r="1425" spans="1:14" s="82" customFormat="1">
      <c r="A1425" s="82" t="s">
        <v>169</v>
      </c>
      <c r="B1425" s="13" t="s">
        <v>74</v>
      </c>
      <c r="C1425" s="13" t="s">
        <v>65</v>
      </c>
      <c r="D1425" s="13">
        <v>2017</v>
      </c>
      <c r="E1425" s="13">
        <v>2018</v>
      </c>
      <c r="F1425" s="13" t="s">
        <v>244</v>
      </c>
      <c r="G1425" s="13"/>
      <c r="H1425" s="10">
        <v>7.7699999999999991E-2</v>
      </c>
      <c r="I1425" s="10">
        <v>0.16289999999999999</v>
      </c>
      <c r="J1425" s="10">
        <v>5.7099999999999998E-2</v>
      </c>
      <c r="K1425" s="10">
        <v>9.3800000000000008E-2</v>
      </c>
      <c r="L1425" s="88">
        <v>723</v>
      </c>
      <c r="M1425" s="88">
        <v>531</v>
      </c>
      <c r="N1425" s="88">
        <v>284</v>
      </c>
    </row>
    <row r="1426" spans="1:14" s="82" customFormat="1">
      <c r="A1426" s="82" t="s">
        <v>170</v>
      </c>
      <c r="B1426" s="13" t="s">
        <v>75</v>
      </c>
      <c r="C1426" s="13" t="s">
        <v>65</v>
      </c>
      <c r="D1426" s="13">
        <v>2018</v>
      </c>
      <c r="E1426" s="13">
        <v>2018</v>
      </c>
      <c r="F1426" s="13" t="s">
        <v>244</v>
      </c>
      <c r="G1426" s="13"/>
      <c r="H1426" s="10">
        <v>0.18679999999999999</v>
      </c>
      <c r="I1426" s="10">
        <v>0.29220000000000002</v>
      </c>
      <c r="J1426" s="10">
        <v>0.26179999999999998</v>
      </c>
      <c r="K1426" s="10">
        <v>0.29920000000000002</v>
      </c>
      <c r="L1426" s="88">
        <v>723</v>
      </c>
      <c r="M1426" s="88">
        <v>531</v>
      </c>
      <c r="N1426" s="88">
        <v>284</v>
      </c>
    </row>
    <row r="1427" spans="1:14" s="82" customFormat="1">
      <c r="A1427" s="48" t="s">
        <v>171</v>
      </c>
      <c r="B1427" s="13" t="s">
        <v>66</v>
      </c>
      <c r="C1427" s="13" t="s">
        <v>3</v>
      </c>
      <c r="D1427" s="13">
        <v>2018</v>
      </c>
      <c r="E1427" s="13">
        <v>2018</v>
      </c>
      <c r="F1427" s="13" t="s">
        <v>244</v>
      </c>
      <c r="G1427" s="13"/>
      <c r="H1427" s="10">
        <v>0.12960000000000002</v>
      </c>
      <c r="I1427" s="10">
        <v>0.23399999999999999</v>
      </c>
      <c r="J1427" s="10">
        <v>0.10060000000000001</v>
      </c>
      <c r="K1427" s="10">
        <v>0.1321</v>
      </c>
      <c r="L1427" s="88">
        <v>12063</v>
      </c>
      <c r="M1427" s="88">
        <v>8513</v>
      </c>
      <c r="N1427" s="88">
        <v>4083</v>
      </c>
    </row>
    <row r="1428" spans="1:14" s="82" customFormat="1">
      <c r="A1428" s="48" t="s">
        <v>172</v>
      </c>
      <c r="B1428" s="13" t="s">
        <v>74</v>
      </c>
      <c r="C1428" s="13" t="s">
        <v>3</v>
      </c>
      <c r="D1428" s="13">
        <v>2018</v>
      </c>
      <c r="E1428" s="13">
        <v>2018</v>
      </c>
      <c r="F1428" s="13" t="s">
        <v>244</v>
      </c>
      <c r="G1428" s="13"/>
      <c r="H1428" s="10">
        <v>0.10210000000000001</v>
      </c>
      <c r="I1428" s="10">
        <v>0.20739999999999997</v>
      </c>
      <c r="J1428" s="10">
        <v>6.3299999999999995E-2</v>
      </c>
      <c r="K1428" s="10">
        <v>0.1016</v>
      </c>
      <c r="L1428" s="88">
        <v>430</v>
      </c>
      <c r="M1428" s="88">
        <v>279</v>
      </c>
      <c r="N1428" s="88">
        <v>134</v>
      </c>
    </row>
    <row r="1429" spans="1:14" s="82" customFormat="1">
      <c r="A1429" s="48" t="s">
        <v>173</v>
      </c>
      <c r="B1429" s="13" t="s">
        <v>75</v>
      </c>
      <c r="C1429" s="13" t="s">
        <v>3</v>
      </c>
      <c r="D1429" s="13">
        <v>2018</v>
      </c>
      <c r="E1429" s="13">
        <v>2018</v>
      </c>
      <c r="F1429" s="13" t="s">
        <v>244</v>
      </c>
      <c r="G1429" s="13"/>
      <c r="H1429" s="10">
        <v>7.690000000000001E-2</v>
      </c>
      <c r="I1429" s="10">
        <v>0.15380000000000002</v>
      </c>
      <c r="J1429" s="10">
        <v>0</v>
      </c>
      <c r="K1429" s="10">
        <v>0</v>
      </c>
      <c r="L1429" s="88">
        <v>760</v>
      </c>
      <c r="M1429" s="88">
        <v>572</v>
      </c>
      <c r="N1429" s="88">
        <v>327</v>
      </c>
    </row>
    <row r="1430" spans="1:14" s="82" customFormat="1">
      <c r="A1430" s="48" t="s">
        <v>174</v>
      </c>
      <c r="B1430" s="13" t="s">
        <v>75</v>
      </c>
      <c r="C1430" s="13" t="s">
        <v>3</v>
      </c>
      <c r="D1430" s="13">
        <v>2018</v>
      </c>
      <c r="E1430" s="13">
        <v>2018</v>
      </c>
      <c r="F1430" s="13" t="s">
        <v>244</v>
      </c>
      <c r="G1430" s="13"/>
      <c r="H1430" s="10">
        <v>0.1159</v>
      </c>
      <c r="I1430" s="10">
        <v>0.20649999999999999</v>
      </c>
      <c r="J1430" s="10">
        <v>0.20399999999999999</v>
      </c>
      <c r="K1430" s="10">
        <v>0.22420000000000001</v>
      </c>
      <c r="L1430" s="88">
        <v>760</v>
      </c>
      <c r="M1430" s="88">
        <v>572</v>
      </c>
      <c r="N1430" s="88">
        <v>327</v>
      </c>
    </row>
    <row r="1431" spans="1:14" s="82" customFormat="1">
      <c r="A1431" s="48" t="s">
        <v>175</v>
      </c>
      <c r="B1431" s="13" t="s">
        <v>75</v>
      </c>
      <c r="C1431" s="13" t="s">
        <v>3</v>
      </c>
      <c r="D1431" s="13">
        <v>2018</v>
      </c>
      <c r="E1431" s="13">
        <v>2018</v>
      </c>
      <c r="F1431" s="13" t="s">
        <v>244</v>
      </c>
      <c r="G1431" s="13"/>
      <c r="H1431" s="10">
        <v>0.12480000000000001</v>
      </c>
      <c r="I1431" s="10">
        <v>0.21260000000000001</v>
      </c>
      <c r="J1431" s="10">
        <v>0.18329999999999999</v>
      </c>
      <c r="K1431" s="10">
        <v>0.2112</v>
      </c>
      <c r="L1431" s="88">
        <v>164</v>
      </c>
      <c r="M1431" s="88">
        <v>142</v>
      </c>
      <c r="N1431" s="88">
        <v>82</v>
      </c>
    </row>
    <row r="1432" spans="1:14" s="82" customFormat="1">
      <c r="A1432" s="48" t="s">
        <v>176</v>
      </c>
      <c r="B1432" s="13" t="s">
        <v>75</v>
      </c>
      <c r="C1432" s="13" t="s">
        <v>3</v>
      </c>
      <c r="D1432" s="13">
        <v>2018</v>
      </c>
      <c r="E1432" s="13">
        <v>2018</v>
      </c>
      <c r="F1432" s="13" t="s">
        <v>244</v>
      </c>
      <c r="G1432" s="13"/>
      <c r="H1432" s="10">
        <v>0.1273</v>
      </c>
      <c r="I1432" s="10">
        <v>0.20190000000000002</v>
      </c>
      <c r="J1432" s="10">
        <v>0.20190000000000002</v>
      </c>
      <c r="K1432" s="10">
        <v>0.22519999999999998</v>
      </c>
      <c r="L1432" s="88">
        <v>760</v>
      </c>
      <c r="M1432" s="88">
        <v>572</v>
      </c>
      <c r="N1432" s="88">
        <v>327</v>
      </c>
    </row>
    <row r="1433" spans="1:14" s="82" customFormat="1">
      <c r="A1433" s="48" t="s">
        <v>177</v>
      </c>
      <c r="B1433" s="13" t="s">
        <v>75</v>
      </c>
      <c r="C1433" s="13" t="s">
        <v>3</v>
      </c>
      <c r="D1433" s="13">
        <v>2018</v>
      </c>
      <c r="E1433" s="13">
        <v>2018</v>
      </c>
      <c r="F1433" s="13" t="s">
        <v>244</v>
      </c>
      <c r="G1433" s="13"/>
      <c r="H1433" s="10">
        <v>0.1449</v>
      </c>
      <c r="I1433" s="10">
        <v>0.2271</v>
      </c>
      <c r="J1433" s="10">
        <v>0.29469999999999996</v>
      </c>
      <c r="K1433" s="10">
        <v>0.314</v>
      </c>
      <c r="L1433" s="88">
        <v>760</v>
      </c>
      <c r="M1433" s="88">
        <v>572</v>
      </c>
      <c r="N1433" s="88">
        <v>327</v>
      </c>
    </row>
    <row r="1434" spans="1:14" s="82" customFormat="1">
      <c r="A1434" s="48" t="s">
        <v>178</v>
      </c>
      <c r="B1434" s="13" t="s">
        <v>74</v>
      </c>
      <c r="C1434" s="13" t="s">
        <v>3</v>
      </c>
      <c r="D1434" s="13">
        <v>2018</v>
      </c>
      <c r="E1434" s="13">
        <v>2018</v>
      </c>
      <c r="F1434" s="13" t="s">
        <v>244</v>
      </c>
      <c r="G1434" s="13"/>
      <c r="H1434" s="10">
        <v>7.2400000000000006E-2</v>
      </c>
      <c r="I1434" s="10">
        <v>0.15689999999999998</v>
      </c>
      <c r="J1434" s="10">
        <v>4.5100000000000001E-2</v>
      </c>
      <c r="K1434" s="10">
        <v>7.6600000000000001E-2</v>
      </c>
      <c r="L1434" s="88">
        <v>179</v>
      </c>
      <c r="M1434" s="88">
        <v>95</v>
      </c>
      <c r="N1434" s="88">
        <v>45</v>
      </c>
    </row>
    <row r="1435" spans="1:14" s="82" customFormat="1">
      <c r="A1435" s="48" t="s">
        <v>179</v>
      </c>
      <c r="B1435" s="13" t="s">
        <v>75</v>
      </c>
      <c r="C1435" s="13" t="s">
        <v>3</v>
      </c>
      <c r="D1435" s="13">
        <v>2018</v>
      </c>
      <c r="E1435" s="13">
        <v>2018</v>
      </c>
      <c r="F1435" s="13" t="s">
        <v>244</v>
      </c>
      <c r="G1435" s="13"/>
      <c r="H1435" s="10">
        <v>0.17809999999999998</v>
      </c>
      <c r="I1435" s="10">
        <v>0.24640000000000001</v>
      </c>
      <c r="J1435" s="10">
        <v>0.3669</v>
      </c>
      <c r="K1435" s="10">
        <v>0.3795</v>
      </c>
      <c r="L1435" s="88">
        <v>760</v>
      </c>
      <c r="M1435" s="88">
        <v>572</v>
      </c>
      <c r="N1435" s="88">
        <v>327</v>
      </c>
    </row>
    <row r="1436" spans="1:14" s="82" customFormat="1">
      <c r="A1436" s="48" t="s">
        <v>180</v>
      </c>
      <c r="B1436" s="13" t="s">
        <v>75</v>
      </c>
      <c r="C1436" s="13" t="s">
        <v>3</v>
      </c>
      <c r="D1436" s="13">
        <v>2018</v>
      </c>
      <c r="E1436" s="13">
        <v>2018</v>
      </c>
      <c r="F1436" s="13" t="s">
        <v>244</v>
      </c>
      <c r="G1436" s="13"/>
      <c r="H1436" s="10">
        <v>0.1293</v>
      </c>
      <c r="I1436" s="10">
        <v>0.22510000000000002</v>
      </c>
      <c r="J1436" s="10">
        <v>0.1726</v>
      </c>
      <c r="K1436" s="10">
        <v>0.19889999999999999</v>
      </c>
      <c r="L1436" s="88">
        <v>760</v>
      </c>
      <c r="M1436" s="88">
        <v>572</v>
      </c>
      <c r="N1436" s="88">
        <v>327</v>
      </c>
    </row>
    <row r="1437" spans="1:14" s="82" customFormat="1">
      <c r="A1437" s="82" t="s">
        <v>122</v>
      </c>
      <c r="B1437" s="13" t="s">
        <v>74</v>
      </c>
      <c r="C1437" s="13" t="s">
        <v>3</v>
      </c>
      <c r="D1437" s="13">
        <v>2018</v>
      </c>
      <c r="E1437" s="13">
        <v>2018</v>
      </c>
      <c r="F1437" s="13" t="s">
        <v>244</v>
      </c>
      <c r="G1437" s="13"/>
      <c r="H1437" s="10">
        <v>0.14219999999999999</v>
      </c>
      <c r="I1437" s="10">
        <v>0.27989999999999998</v>
      </c>
      <c r="J1437" s="10">
        <v>8.5699999999999998E-2</v>
      </c>
      <c r="K1437" s="10">
        <v>0.13739999999999999</v>
      </c>
      <c r="L1437" s="88">
        <v>240</v>
      </c>
      <c r="M1437" s="88">
        <v>156</v>
      </c>
      <c r="N1437" s="88">
        <v>75</v>
      </c>
    </row>
    <row r="1438" spans="1:14" s="82" customFormat="1">
      <c r="A1438" s="82" t="s">
        <v>123</v>
      </c>
      <c r="B1438" s="13" t="s">
        <v>75</v>
      </c>
      <c r="C1438" s="13" t="s">
        <v>3</v>
      </c>
      <c r="D1438" s="13">
        <v>2018</v>
      </c>
      <c r="E1438" s="13">
        <v>2018</v>
      </c>
      <c r="F1438" s="13" t="s">
        <v>244</v>
      </c>
      <c r="G1438" s="13"/>
      <c r="H1438" s="10">
        <v>0.1323</v>
      </c>
      <c r="I1438" s="10">
        <v>0.2036</v>
      </c>
      <c r="J1438" s="10">
        <v>0.17809999999999998</v>
      </c>
      <c r="K1438" s="10">
        <v>0.19589999999999999</v>
      </c>
      <c r="L1438" s="88">
        <v>760</v>
      </c>
      <c r="M1438" s="88">
        <v>572</v>
      </c>
      <c r="N1438" s="88">
        <v>327</v>
      </c>
    </row>
    <row r="1439" spans="1:14" s="82" customFormat="1">
      <c r="A1439" s="82" t="s">
        <v>124</v>
      </c>
      <c r="B1439" s="13" t="s">
        <v>75</v>
      </c>
      <c r="C1439" s="13" t="s">
        <v>3</v>
      </c>
      <c r="D1439" s="13">
        <v>2018</v>
      </c>
      <c r="E1439" s="13">
        <v>2018</v>
      </c>
      <c r="F1439" s="13" t="s">
        <v>244</v>
      </c>
      <c r="G1439" s="13"/>
      <c r="H1439" s="10">
        <v>0.1074</v>
      </c>
      <c r="I1439" s="10">
        <v>0.2026</v>
      </c>
      <c r="J1439" s="10">
        <v>0.20620000000000002</v>
      </c>
      <c r="K1439" s="10">
        <v>0.22949999999999998</v>
      </c>
      <c r="L1439" s="88">
        <v>101</v>
      </c>
      <c r="M1439" s="88">
        <v>76</v>
      </c>
      <c r="N1439" s="88">
        <v>32</v>
      </c>
    </row>
    <row r="1440" spans="1:14" s="82" customFormat="1">
      <c r="A1440" s="82" t="s">
        <v>125</v>
      </c>
      <c r="B1440" s="13" t="s">
        <v>75</v>
      </c>
      <c r="C1440" s="13" t="s">
        <v>3</v>
      </c>
      <c r="D1440" s="13">
        <v>2018</v>
      </c>
      <c r="E1440" s="13">
        <v>2018</v>
      </c>
      <c r="F1440" s="13" t="s">
        <v>244</v>
      </c>
      <c r="G1440" s="13"/>
      <c r="H1440" s="10">
        <v>0.1628</v>
      </c>
      <c r="I1440" s="10">
        <v>0.26489999999999997</v>
      </c>
      <c r="J1440" s="10">
        <v>0.20230000000000001</v>
      </c>
      <c r="K1440" s="10">
        <v>0.2339</v>
      </c>
      <c r="L1440" s="88">
        <v>52</v>
      </c>
      <c r="M1440" s="88">
        <v>39</v>
      </c>
      <c r="N1440" s="88">
        <v>18</v>
      </c>
    </row>
    <row r="1441" spans="1:14" s="82" customFormat="1">
      <c r="A1441" s="82" t="s">
        <v>126</v>
      </c>
      <c r="B1441" s="13" t="s">
        <v>75</v>
      </c>
      <c r="C1441" s="13" t="s">
        <v>3</v>
      </c>
      <c r="D1441" s="13">
        <v>2018</v>
      </c>
      <c r="E1441" s="13">
        <v>2018</v>
      </c>
      <c r="F1441" s="13" t="s">
        <v>244</v>
      </c>
      <c r="G1441" s="13"/>
      <c r="H1441" s="10">
        <v>9.5799999999999996E-2</v>
      </c>
      <c r="I1441" s="10">
        <v>0.1583</v>
      </c>
      <c r="J1441" s="10">
        <v>0.1333</v>
      </c>
      <c r="K1441" s="10">
        <v>0.15</v>
      </c>
      <c r="L1441" s="88">
        <v>760</v>
      </c>
      <c r="M1441" s="88">
        <v>572</v>
      </c>
      <c r="N1441" s="88">
        <v>327</v>
      </c>
    </row>
    <row r="1442" spans="1:14" s="82" customFormat="1">
      <c r="A1442" s="82" t="s">
        <v>127</v>
      </c>
      <c r="B1442" s="13" t="s">
        <v>75</v>
      </c>
      <c r="C1442" s="13" t="s">
        <v>3</v>
      </c>
      <c r="D1442" s="13">
        <v>2018</v>
      </c>
      <c r="E1442" s="13">
        <v>2018</v>
      </c>
      <c r="F1442" s="13" t="s">
        <v>244</v>
      </c>
      <c r="G1442" s="13"/>
      <c r="H1442" s="10">
        <v>0.2016</v>
      </c>
      <c r="I1442" s="10">
        <v>0.3155</v>
      </c>
      <c r="J1442" s="10">
        <v>0.14119999999999999</v>
      </c>
      <c r="K1442" s="10">
        <v>0.16699999999999998</v>
      </c>
      <c r="L1442" s="88">
        <v>540</v>
      </c>
      <c r="M1442" s="88">
        <v>452</v>
      </c>
      <c r="N1442" s="88">
        <v>262</v>
      </c>
    </row>
    <row r="1443" spans="1:14" s="82" customFormat="1">
      <c r="A1443" s="82" t="s">
        <v>128</v>
      </c>
      <c r="B1443" s="13" t="s">
        <v>75</v>
      </c>
      <c r="C1443" s="13" t="s">
        <v>3</v>
      </c>
      <c r="D1443" s="13">
        <v>2018</v>
      </c>
      <c r="E1443" s="13">
        <v>2018</v>
      </c>
      <c r="F1443" s="13" t="s">
        <v>244</v>
      </c>
      <c r="G1443" s="13"/>
      <c r="H1443" s="10">
        <v>0.19239999999999999</v>
      </c>
      <c r="I1443" s="10">
        <v>0.29710000000000003</v>
      </c>
      <c r="J1443" s="10">
        <v>0.15490000000000001</v>
      </c>
      <c r="K1443" s="10">
        <v>0.17800000000000002</v>
      </c>
      <c r="L1443" s="88">
        <v>35</v>
      </c>
      <c r="M1443" s="88">
        <v>32</v>
      </c>
      <c r="N1443" s="88">
        <v>16</v>
      </c>
    </row>
    <row r="1444" spans="1:14" s="82" customFormat="1">
      <c r="A1444" s="82" t="s">
        <v>129</v>
      </c>
      <c r="B1444" s="13" t="s">
        <v>75</v>
      </c>
      <c r="C1444" s="13" t="s">
        <v>3</v>
      </c>
      <c r="D1444" s="13">
        <v>2018</v>
      </c>
      <c r="E1444" s="13">
        <v>2018</v>
      </c>
      <c r="F1444" s="13" t="s">
        <v>244</v>
      </c>
      <c r="G1444" s="13"/>
      <c r="H1444" s="10">
        <v>6.7400000000000002E-2</v>
      </c>
      <c r="I1444" s="10">
        <v>0.1845</v>
      </c>
      <c r="J1444" s="10">
        <v>0.307</v>
      </c>
      <c r="K1444" s="10">
        <v>0.34340000000000004</v>
      </c>
      <c r="L1444" s="88">
        <v>760</v>
      </c>
      <c r="M1444" s="88">
        <v>572</v>
      </c>
      <c r="N1444" s="88">
        <v>327</v>
      </c>
    </row>
    <row r="1445" spans="1:14" s="82" customFormat="1">
      <c r="A1445" s="82" t="s">
        <v>130</v>
      </c>
      <c r="B1445" s="13" t="s">
        <v>75</v>
      </c>
      <c r="C1445" s="13" t="s">
        <v>3</v>
      </c>
      <c r="D1445" s="13">
        <v>2018</v>
      </c>
      <c r="E1445" s="13">
        <v>2018</v>
      </c>
      <c r="F1445" s="13" t="s">
        <v>244</v>
      </c>
      <c r="G1445" s="13"/>
      <c r="H1445" s="10">
        <v>6.5799999999999997E-2</v>
      </c>
      <c r="I1445" s="10">
        <v>0.18160000000000001</v>
      </c>
      <c r="J1445" s="10">
        <v>0.22889999999999999</v>
      </c>
      <c r="K1445" s="10">
        <v>0.25</v>
      </c>
      <c r="L1445" s="88">
        <v>760</v>
      </c>
      <c r="M1445" s="88">
        <v>572</v>
      </c>
      <c r="N1445" s="88">
        <v>327</v>
      </c>
    </row>
    <row r="1446" spans="1:14" s="82" customFormat="1">
      <c r="A1446" s="82" t="s">
        <v>131</v>
      </c>
      <c r="B1446" s="13" t="s">
        <v>76</v>
      </c>
      <c r="C1446" s="13" t="s">
        <v>3</v>
      </c>
      <c r="D1446" s="13">
        <v>2018</v>
      </c>
      <c r="E1446" s="13">
        <v>2018</v>
      </c>
      <c r="F1446" s="13" t="s">
        <v>244</v>
      </c>
      <c r="G1446" s="13"/>
      <c r="H1446" s="10">
        <v>0.1263</v>
      </c>
      <c r="I1446" s="10">
        <v>0.22239999999999999</v>
      </c>
      <c r="J1446" s="10">
        <v>5.8700000000000002E-2</v>
      </c>
      <c r="K1446" s="10">
        <v>8.3400000000000002E-2</v>
      </c>
      <c r="L1446" s="88">
        <v>2690</v>
      </c>
      <c r="M1446" s="88">
        <v>1780</v>
      </c>
      <c r="N1446" s="88">
        <v>705</v>
      </c>
    </row>
    <row r="1447" spans="1:14" s="82" customFormat="1">
      <c r="A1447" s="82" t="s">
        <v>132</v>
      </c>
      <c r="B1447" s="13" t="s">
        <v>75</v>
      </c>
      <c r="C1447" s="13" t="s">
        <v>3</v>
      </c>
      <c r="D1447" s="13">
        <v>2018</v>
      </c>
      <c r="E1447" s="13">
        <v>2018</v>
      </c>
      <c r="F1447" s="13" t="s">
        <v>244</v>
      </c>
      <c r="G1447" s="13"/>
      <c r="H1447" s="10">
        <v>0.11380000000000001</v>
      </c>
      <c r="I1447" s="10">
        <v>0.22800000000000001</v>
      </c>
      <c r="J1447" s="10">
        <v>0.12330000000000001</v>
      </c>
      <c r="K1447" s="10">
        <v>0.14710000000000001</v>
      </c>
      <c r="L1447" s="88">
        <v>51</v>
      </c>
      <c r="M1447" s="88">
        <v>41</v>
      </c>
      <c r="N1447" s="88">
        <v>20</v>
      </c>
    </row>
    <row r="1448" spans="1:14" s="82" customFormat="1">
      <c r="A1448" s="82" t="s">
        <v>133</v>
      </c>
      <c r="B1448" s="13" t="s">
        <v>75</v>
      </c>
      <c r="C1448" s="13" t="s">
        <v>3</v>
      </c>
      <c r="D1448" s="13">
        <v>2018</v>
      </c>
      <c r="E1448" s="13">
        <v>2018</v>
      </c>
      <c r="F1448" s="13" t="s">
        <v>244</v>
      </c>
      <c r="G1448" s="13"/>
      <c r="H1448" s="10">
        <v>9.4200000000000006E-2</v>
      </c>
      <c r="I1448" s="10">
        <v>0.18359999999999999</v>
      </c>
      <c r="J1448" s="10">
        <v>0.19440000000000002</v>
      </c>
      <c r="K1448" s="10">
        <v>0.21539999999999998</v>
      </c>
      <c r="L1448" s="88">
        <v>760</v>
      </c>
      <c r="M1448" s="88">
        <v>572</v>
      </c>
      <c r="N1448" s="88">
        <v>327</v>
      </c>
    </row>
    <row r="1449" spans="1:14" s="82" customFormat="1">
      <c r="A1449" s="82" t="s">
        <v>134</v>
      </c>
      <c r="B1449" s="13" t="s">
        <v>75</v>
      </c>
      <c r="C1449" s="13" t="s">
        <v>3</v>
      </c>
      <c r="D1449" s="13">
        <v>2018</v>
      </c>
      <c r="E1449" s="13">
        <v>2018</v>
      </c>
      <c r="F1449" s="13" t="s">
        <v>244</v>
      </c>
      <c r="G1449" s="13"/>
      <c r="H1449" s="10">
        <v>5.7800000000000004E-2</v>
      </c>
      <c r="I1449" s="10">
        <v>0.11109999999999999</v>
      </c>
      <c r="J1449" s="10">
        <v>0.16889999999999999</v>
      </c>
      <c r="K1449" s="10">
        <v>0.17780000000000001</v>
      </c>
      <c r="L1449" s="88">
        <v>760</v>
      </c>
      <c r="M1449" s="88">
        <v>572</v>
      </c>
      <c r="N1449" s="88">
        <v>327</v>
      </c>
    </row>
    <row r="1450" spans="1:14" s="82" customFormat="1">
      <c r="A1450" s="82" t="s">
        <v>135</v>
      </c>
      <c r="B1450" s="13" t="s">
        <v>75</v>
      </c>
      <c r="C1450" s="13" t="s">
        <v>3</v>
      </c>
      <c r="D1450" s="13">
        <v>2018</v>
      </c>
      <c r="E1450" s="13">
        <v>2018</v>
      </c>
      <c r="F1450" s="13" t="s">
        <v>244</v>
      </c>
      <c r="G1450" s="13"/>
      <c r="H1450" s="10">
        <v>0.1295</v>
      </c>
      <c r="I1450" s="10">
        <v>0.25890000000000002</v>
      </c>
      <c r="J1450" s="10">
        <v>0.2334</v>
      </c>
      <c r="K1450" s="10">
        <v>0.29969999999999997</v>
      </c>
      <c r="L1450" s="88">
        <v>760</v>
      </c>
      <c r="M1450" s="88">
        <v>572</v>
      </c>
      <c r="N1450" s="88">
        <v>327</v>
      </c>
    </row>
    <row r="1451" spans="1:14" s="82" customFormat="1">
      <c r="A1451" s="82" t="s">
        <v>136</v>
      </c>
      <c r="B1451" s="13" t="s">
        <v>75</v>
      </c>
      <c r="C1451" s="13" t="s">
        <v>3</v>
      </c>
      <c r="D1451" s="13">
        <v>2018</v>
      </c>
      <c r="E1451" s="13">
        <v>2018</v>
      </c>
      <c r="F1451" s="13" t="s">
        <v>244</v>
      </c>
      <c r="G1451" s="13"/>
      <c r="H1451" s="10">
        <v>0.14279999999999998</v>
      </c>
      <c r="I1451" s="10">
        <v>0.25690000000000002</v>
      </c>
      <c r="J1451" s="10">
        <v>0.22320000000000001</v>
      </c>
      <c r="K1451" s="10">
        <v>0.24710000000000001</v>
      </c>
      <c r="L1451" s="88">
        <v>110</v>
      </c>
      <c r="M1451" s="88">
        <v>76</v>
      </c>
      <c r="N1451" s="88">
        <v>42</v>
      </c>
    </row>
    <row r="1452" spans="1:14" s="82" customFormat="1">
      <c r="A1452" s="82" t="s">
        <v>137</v>
      </c>
      <c r="B1452" s="13" t="s">
        <v>75</v>
      </c>
      <c r="C1452" s="13" t="s">
        <v>3</v>
      </c>
      <c r="D1452" s="13">
        <v>2018</v>
      </c>
      <c r="E1452" s="13">
        <v>2018</v>
      </c>
      <c r="F1452" s="13" t="s">
        <v>244</v>
      </c>
      <c r="G1452" s="13"/>
      <c r="H1452" s="10">
        <v>8.7300000000000003E-2</v>
      </c>
      <c r="I1452" s="10">
        <v>0.20629999999999998</v>
      </c>
      <c r="J1452" s="10">
        <v>0.17460000000000001</v>
      </c>
      <c r="K1452" s="10">
        <v>0.1905</v>
      </c>
      <c r="L1452" s="88">
        <v>760</v>
      </c>
      <c r="M1452" s="88">
        <v>572</v>
      </c>
      <c r="N1452" s="88">
        <v>327</v>
      </c>
    </row>
    <row r="1453" spans="1:14" s="82" customFormat="1">
      <c r="A1453" s="82" t="s">
        <v>138</v>
      </c>
      <c r="B1453" s="13" t="s">
        <v>75</v>
      </c>
      <c r="C1453" s="13" t="s">
        <v>3</v>
      </c>
      <c r="D1453" s="13">
        <v>2018</v>
      </c>
      <c r="E1453" s="13">
        <v>2018</v>
      </c>
      <c r="F1453" s="13" t="s">
        <v>244</v>
      </c>
      <c r="G1453" s="13"/>
      <c r="H1453" s="10">
        <v>6.54E-2</v>
      </c>
      <c r="I1453" s="10">
        <v>0.11210000000000001</v>
      </c>
      <c r="J1453" s="10">
        <v>0.1308</v>
      </c>
      <c r="K1453" s="10">
        <v>0.1308</v>
      </c>
      <c r="L1453" s="88">
        <v>760</v>
      </c>
      <c r="M1453" s="88">
        <v>572</v>
      </c>
      <c r="N1453" s="88">
        <v>327</v>
      </c>
    </row>
    <row r="1454" spans="1:14" s="82" customFormat="1">
      <c r="A1454" s="82" t="s">
        <v>139</v>
      </c>
      <c r="B1454" s="13" t="s">
        <v>75</v>
      </c>
      <c r="C1454" s="13" t="s">
        <v>3</v>
      </c>
      <c r="D1454" s="13">
        <v>2018</v>
      </c>
      <c r="E1454" s="13">
        <v>2018</v>
      </c>
      <c r="F1454" s="13" t="s">
        <v>244</v>
      </c>
      <c r="G1454" s="13"/>
      <c r="H1454" s="10">
        <v>0.12740000000000001</v>
      </c>
      <c r="I1454" s="10">
        <v>0.23230000000000001</v>
      </c>
      <c r="J1454" s="10">
        <v>0.1217</v>
      </c>
      <c r="K1454" s="10">
        <v>0.14150000000000001</v>
      </c>
      <c r="L1454" s="88">
        <v>125</v>
      </c>
      <c r="M1454" s="88">
        <v>98</v>
      </c>
      <c r="N1454" s="88">
        <v>52</v>
      </c>
    </row>
    <row r="1455" spans="1:14" s="82" customFormat="1">
      <c r="A1455" s="82" t="s">
        <v>140</v>
      </c>
      <c r="B1455" s="13" t="s">
        <v>75</v>
      </c>
      <c r="C1455" s="13" t="s">
        <v>3</v>
      </c>
      <c r="D1455" s="13">
        <v>2018</v>
      </c>
      <c r="E1455" s="13">
        <v>2018</v>
      </c>
      <c r="F1455" s="13" t="s">
        <v>244</v>
      </c>
      <c r="G1455" s="13"/>
      <c r="H1455" s="10">
        <v>9.1199999999999989E-2</v>
      </c>
      <c r="I1455" s="10">
        <v>0.16699999999999998</v>
      </c>
      <c r="J1455" s="10">
        <v>0.14960000000000001</v>
      </c>
      <c r="K1455" s="10">
        <v>0.18239999999999998</v>
      </c>
      <c r="L1455" s="88">
        <v>760</v>
      </c>
      <c r="M1455" s="88">
        <v>572</v>
      </c>
      <c r="N1455" s="88">
        <v>327</v>
      </c>
    </row>
    <row r="1456" spans="1:14" s="82" customFormat="1">
      <c r="A1456" s="82" t="s">
        <v>141</v>
      </c>
      <c r="B1456" s="13" t="s">
        <v>75</v>
      </c>
      <c r="C1456" s="13" t="s">
        <v>3</v>
      </c>
      <c r="D1456" s="13">
        <v>2018</v>
      </c>
      <c r="E1456" s="13">
        <v>2018</v>
      </c>
      <c r="F1456" s="13" t="s">
        <v>244</v>
      </c>
      <c r="G1456" s="13"/>
      <c r="H1456" s="10">
        <v>5.0700000000000002E-2</v>
      </c>
      <c r="I1456" s="10">
        <v>0.1421</v>
      </c>
      <c r="J1456" s="10">
        <v>0.1255</v>
      </c>
      <c r="K1456" s="10">
        <v>0.15539999999999998</v>
      </c>
      <c r="L1456" s="88">
        <v>760</v>
      </c>
      <c r="M1456" s="88">
        <v>572</v>
      </c>
      <c r="N1456" s="88">
        <v>327</v>
      </c>
    </row>
    <row r="1457" spans="1:14" s="82" customFormat="1">
      <c r="A1457" s="82" t="s">
        <v>142</v>
      </c>
      <c r="B1457" s="13" t="s">
        <v>74</v>
      </c>
      <c r="C1457" s="13" t="s">
        <v>3</v>
      </c>
      <c r="D1457" s="13">
        <v>2018</v>
      </c>
      <c r="E1457" s="13">
        <v>2018</v>
      </c>
      <c r="F1457" s="13" t="s">
        <v>244</v>
      </c>
      <c r="G1457" s="13"/>
      <c r="H1457" s="10">
        <v>0.11789999999999999</v>
      </c>
      <c r="I1457" s="10">
        <v>0.2298</v>
      </c>
      <c r="J1457" s="10">
        <v>6.88E-2</v>
      </c>
      <c r="K1457" s="10">
        <v>0.1108</v>
      </c>
      <c r="L1457" s="88">
        <v>603</v>
      </c>
      <c r="M1457" s="88">
        <v>354</v>
      </c>
      <c r="N1457" s="88">
        <v>183</v>
      </c>
    </row>
    <row r="1458" spans="1:14" s="82" customFormat="1">
      <c r="A1458" s="82" t="s">
        <v>143</v>
      </c>
      <c r="B1458" s="13" t="s">
        <v>74</v>
      </c>
      <c r="C1458" s="13" t="s">
        <v>3</v>
      </c>
      <c r="D1458" s="13">
        <v>2018</v>
      </c>
      <c r="E1458" s="13">
        <v>2018</v>
      </c>
      <c r="F1458" s="13" t="s">
        <v>244</v>
      </c>
      <c r="G1458" s="13"/>
      <c r="H1458" s="10">
        <v>9.3699999999999992E-2</v>
      </c>
      <c r="I1458" s="10">
        <v>0.17829999999999999</v>
      </c>
      <c r="J1458" s="10">
        <v>4.9200000000000001E-2</v>
      </c>
      <c r="K1458" s="10">
        <v>7.9100000000000004E-2</v>
      </c>
      <c r="L1458" s="88">
        <v>760</v>
      </c>
      <c r="M1458" s="88">
        <v>572</v>
      </c>
      <c r="N1458" s="88">
        <v>327</v>
      </c>
    </row>
    <row r="1459" spans="1:14" s="82" customFormat="1">
      <c r="A1459" s="82" t="s">
        <v>144</v>
      </c>
      <c r="B1459" s="13" t="s">
        <v>75</v>
      </c>
      <c r="C1459" s="13" t="s">
        <v>3</v>
      </c>
      <c r="D1459" s="13">
        <v>2018</v>
      </c>
      <c r="E1459" s="13">
        <v>2018</v>
      </c>
      <c r="F1459" s="13" t="s">
        <v>244</v>
      </c>
      <c r="G1459" s="13"/>
      <c r="H1459" s="10">
        <v>6.1600000000000002E-2</v>
      </c>
      <c r="I1459" s="10">
        <v>0.13009999999999999</v>
      </c>
      <c r="J1459" s="10">
        <v>8.5600000000000009E-2</v>
      </c>
      <c r="K1459" s="10">
        <v>9.2499999999999999E-2</v>
      </c>
      <c r="L1459" s="88">
        <v>760</v>
      </c>
      <c r="M1459" s="88">
        <v>572</v>
      </c>
      <c r="N1459" s="88">
        <v>327</v>
      </c>
    </row>
    <row r="1460" spans="1:14" s="82" customFormat="1">
      <c r="A1460" s="82" t="s">
        <v>145</v>
      </c>
      <c r="B1460" s="13" t="s">
        <v>75</v>
      </c>
      <c r="C1460" s="13" t="s">
        <v>3</v>
      </c>
      <c r="D1460" s="13">
        <v>2018</v>
      </c>
      <c r="E1460" s="13">
        <v>2018</v>
      </c>
      <c r="F1460" s="13" t="s">
        <v>244</v>
      </c>
      <c r="G1460" s="13"/>
      <c r="H1460" s="10">
        <v>0.1555</v>
      </c>
      <c r="I1460" s="10">
        <v>0.26950000000000002</v>
      </c>
      <c r="J1460" s="10">
        <v>0.14829999999999999</v>
      </c>
      <c r="K1460" s="10">
        <v>0.17489999999999997</v>
      </c>
      <c r="L1460" s="88">
        <v>1502</v>
      </c>
      <c r="M1460" s="88">
        <v>1207</v>
      </c>
      <c r="N1460" s="88">
        <v>540</v>
      </c>
    </row>
    <row r="1461" spans="1:14" s="82" customFormat="1">
      <c r="A1461" s="82" t="s">
        <v>146</v>
      </c>
      <c r="B1461" s="13" t="s">
        <v>74</v>
      </c>
      <c r="C1461" s="13" t="s">
        <v>3</v>
      </c>
      <c r="D1461" s="13">
        <v>2018</v>
      </c>
      <c r="E1461" s="13">
        <v>2018</v>
      </c>
      <c r="F1461" s="13" t="s">
        <v>244</v>
      </c>
      <c r="G1461" s="13"/>
      <c r="H1461" s="10">
        <v>0.12050000000000001</v>
      </c>
      <c r="I1461" s="10">
        <v>0.22670000000000001</v>
      </c>
      <c r="J1461" s="10">
        <v>8.2200000000000009E-2</v>
      </c>
      <c r="K1461" s="10">
        <v>0.122</v>
      </c>
      <c r="L1461" s="88">
        <v>485</v>
      </c>
      <c r="M1461" s="88">
        <v>296</v>
      </c>
      <c r="N1461" s="88">
        <v>154</v>
      </c>
    </row>
    <row r="1462" spans="1:14" s="82" customFormat="1">
      <c r="A1462" s="82" t="s">
        <v>147</v>
      </c>
      <c r="B1462" s="13" t="s">
        <v>75</v>
      </c>
      <c r="C1462" s="13" t="s">
        <v>3</v>
      </c>
      <c r="D1462" s="13">
        <v>2018</v>
      </c>
      <c r="E1462" s="13">
        <v>2018</v>
      </c>
      <c r="F1462" s="13" t="s">
        <v>244</v>
      </c>
      <c r="G1462" s="13"/>
      <c r="H1462" s="10">
        <v>7.7899999999999997E-2</v>
      </c>
      <c r="I1462" s="10">
        <v>0.13689999999999999</v>
      </c>
      <c r="J1462" s="10">
        <v>0.1711</v>
      </c>
      <c r="K1462" s="10">
        <v>0.18629999999999999</v>
      </c>
      <c r="L1462" s="88">
        <v>760</v>
      </c>
      <c r="M1462" s="88">
        <v>572</v>
      </c>
      <c r="N1462" s="88">
        <v>327</v>
      </c>
    </row>
    <row r="1463" spans="1:14" s="82" customFormat="1">
      <c r="A1463" s="82" t="s">
        <v>148</v>
      </c>
      <c r="B1463" s="13" t="s">
        <v>75</v>
      </c>
      <c r="C1463" s="13" t="s">
        <v>3</v>
      </c>
      <c r="D1463" s="13">
        <v>2018</v>
      </c>
      <c r="E1463" s="13">
        <v>2018</v>
      </c>
      <c r="F1463" s="13" t="s">
        <v>244</v>
      </c>
      <c r="G1463" s="13"/>
      <c r="H1463" s="10">
        <v>0.20980000000000001</v>
      </c>
      <c r="I1463" s="10">
        <v>0.32679999999999998</v>
      </c>
      <c r="J1463" s="10">
        <v>0.24059999999999998</v>
      </c>
      <c r="K1463" s="10">
        <v>0.27339999999999998</v>
      </c>
      <c r="L1463" s="88">
        <v>1284</v>
      </c>
      <c r="M1463" s="88">
        <v>1026</v>
      </c>
      <c r="N1463" s="88">
        <v>510</v>
      </c>
    </row>
    <row r="1464" spans="1:14" s="82" customFormat="1">
      <c r="A1464" s="82" t="s">
        <v>149</v>
      </c>
      <c r="B1464" s="13" t="s">
        <v>74</v>
      </c>
      <c r="C1464" s="13" t="s">
        <v>3</v>
      </c>
      <c r="D1464" s="13">
        <v>2018</v>
      </c>
      <c r="E1464" s="13">
        <v>2018</v>
      </c>
      <c r="F1464" s="13" t="s">
        <v>244</v>
      </c>
      <c r="G1464" s="13"/>
      <c r="H1464" s="10">
        <v>0.10730000000000001</v>
      </c>
      <c r="I1464" s="10">
        <v>0.20100000000000001</v>
      </c>
      <c r="J1464" s="10">
        <v>5.6299999999999996E-2</v>
      </c>
      <c r="K1464" s="10">
        <v>9.11E-2</v>
      </c>
      <c r="L1464" s="88">
        <v>774</v>
      </c>
      <c r="M1464" s="88">
        <v>455</v>
      </c>
      <c r="N1464" s="88">
        <v>214</v>
      </c>
    </row>
    <row r="1465" spans="1:14" s="82" customFormat="1">
      <c r="A1465" s="82" t="s">
        <v>150</v>
      </c>
      <c r="B1465" s="13" t="s">
        <v>74</v>
      </c>
      <c r="C1465" s="13" t="s">
        <v>3</v>
      </c>
      <c r="D1465" s="13">
        <v>2018</v>
      </c>
      <c r="E1465" s="13">
        <v>2018</v>
      </c>
      <c r="F1465" s="13" t="s">
        <v>244</v>
      </c>
      <c r="G1465" s="13"/>
      <c r="H1465" s="10">
        <v>9.8599999999999993E-2</v>
      </c>
      <c r="I1465" s="10">
        <v>0.19589999999999999</v>
      </c>
      <c r="J1465" s="10">
        <v>7.7399999999999997E-2</v>
      </c>
      <c r="K1465" s="10">
        <v>0.1153</v>
      </c>
      <c r="L1465" s="88">
        <v>174</v>
      </c>
      <c r="M1465" s="88">
        <v>105</v>
      </c>
      <c r="N1465" s="88">
        <v>46</v>
      </c>
    </row>
    <row r="1466" spans="1:14" s="82" customFormat="1">
      <c r="A1466" s="82" t="s">
        <v>151</v>
      </c>
      <c r="B1466" s="13" t="s">
        <v>75</v>
      </c>
      <c r="C1466" s="13" t="s">
        <v>3</v>
      </c>
      <c r="D1466" s="13">
        <v>2018</v>
      </c>
      <c r="E1466" s="13">
        <v>2018</v>
      </c>
      <c r="F1466" s="13" t="s">
        <v>244</v>
      </c>
      <c r="G1466" s="13"/>
      <c r="H1466" s="10">
        <v>0.1714</v>
      </c>
      <c r="I1466" s="10">
        <v>0.26860000000000001</v>
      </c>
      <c r="J1466" s="10">
        <v>0.21260000000000001</v>
      </c>
      <c r="K1466" s="10">
        <v>0.23850000000000002</v>
      </c>
      <c r="L1466" s="88">
        <v>455</v>
      </c>
      <c r="M1466" s="88">
        <v>379</v>
      </c>
      <c r="N1466" s="88">
        <v>216</v>
      </c>
    </row>
    <row r="1467" spans="1:14" s="82" customFormat="1">
      <c r="A1467" s="82" t="s">
        <v>152</v>
      </c>
      <c r="B1467" s="13" t="s">
        <v>74</v>
      </c>
      <c r="C1467" s="13" t="s">
        <v>3</v>
      </c>
      <c r="D1467" s="13">
        <v>2018</v>
      </c>
      <c r="E1467" s="13">
        <v>2018</v>
      </c>
      <c r="F1467" s="13" t="s">
        <v>244</v>
      </c>
      <c r="G1467" s="13"/>
      <c r="H1467" s="10">
        <v>8.0299999999999996E-2</v>
      </c>
      <c r="I1467" s="10">
        <v>0.19170000000000001</v>
      </c>
      <c r="J1467" s="10">
        <v>5.28E-2</v>
      </c>
      <c r="K1467" s="10">
        <v>8.6400000000000005E-2</v>
      </c>
      <c r="L1467" s="88">
        <v>760</v>
      </c>
      <c r="M1467" s="88">
        <v>572</v>
      </c>
      <c r="N1467" s="88">
        <v>327</v>
      </c>
    </row>
    <row r="1468" spans="1:14" s="82" customFormat="1">
      <c r="A1468" s="82" t="s">
        <v>153</v>
      </c>
      <c r="B1468" s="13" t="s">
        <v>74</v>
      </c>
      <c r="C1468" s="13" t="s">
        <v>3</v>
      </c>
      <c r="D1468" s="13">
        <v>2018</v>
      </c>
      <c r="E1468" s="13">
        <v>2018</v>
      </c>
      <c r="F1468" s="13" t="s">
        <v>244</v>
      </c>
      <c r="G1468" s="13"/>
      <c r="H1468" s="10">
        <v>8.8800000000000004E-2</v>
      </c>
      <c r="I1468" s="10">
        <v>0.18460000000000001</v>
      </c>
      <c r="J1468" s="10">
        <v>5.2400000000000002E-2</v>
      </c>
      <c r="K1468" s="10">
        <v>8.3599999999999994E-2</v>
      </c>
      <c r="L1468" s="88">
        <v>80</v>
      </c>
      <c r="M1468" s="88">
        <v>45</v>
      </c>
      <c r="N1468" s="88">
        <v>21</v>
      </c>
    </row>
    <row r="1469" spans="1:14" s="82" customFormat="1">
      <c r="A1469" s="82" t="s">
        <v>154</v>
      </c>
      <c r="B1469" s="13" t="s">
        <v>74</v>
      </c>
      <c r="C1469" s="13" t="s">
        <v>3</v>
      </c>
      <c r="D1469" s="13">
        <v>2018</v>
      </c>
      <c r="E1469" s="13">
        <v>2018</v>
      </c>
      <c r="F1469" s="13" t="s">
        <v>244</v>
      </c>
      <c r="G1469" s="13"/>
      <c r="H1469" s="10">
        <v>7.2400000000000006E-2</v>
      </c>
      <c r="I1469" s="10">
        <v>0.16440000000000002</v>
      </c>
      <c r="J1469" s="10">
        <v>4.4999999999999998E-2</v>
      </c>
      <c r="K1469" s="10">
        <v>7.6299999999999993E-2</v>
      </c>
      <c r="L1469" s="88">
        <v>73</v>
      </c>
      <c r="M1469" s="88">
        <v>43</v>
      </c>
      <c r="N1469" s="88">
        <v>19</v>
      </c>
    </row>
    <row r="1470" spans="1:14" s="82" customFormat="1">
      <c r="A1470" s="82" t="s">
        <v>155</v>
      </c>
      <c r="B1470" s="13" t="s">
        <v>74</v>
      </c>
      <c r="C1470" s="13" t="s">
        <v>3</v>
      </c>
      <c r="D1470" s="13">
        <v>2018</v>
      </c>
      <c r="E1470" s="13">
        <v>2018</v>
      </c>
      <c r="F1470" s="13" t="s">
        <v>244</v>
      </c>
      <c r="G1470" s="13"/>
      <c r="H1470" s="10">
        <v>2.5499999999999998E-2</v>
      </c>
      <c r="I1470" s="10">
        <v>0.1288</v>
      </c>
      <c r="J1470" s="10">
        <v>1.0500000000000001E-2</v>
      </c>
      <c r="K1470" s="10">
        <v>4.1500000000000002E-2</v>
      </c>
      <c r="L1470" s="88">
        <v>200</v>
      </c>
      <c r="M1470" s="88">
        <v>119</v>
      </c>
      <c r="N1470" s="88">
        <v>61</v>
      </c>
    </row>
    <row r="1471" spans="1:14" s="82" customFormat="1">
      <c r="A1471" s="82" t="s">
        <v>156</v>
      </c>
      <c r="B1471" s="13" t="s">
        <v>74</v>
      </c>
      <c r="C1471" s="13" t="s">
        <v>3</v>
      </c>
      <c r="D1471" s="13">
        <v>2018</v>
      </c>
      <c r="E1471" s="13">
        <v>2018</v>
      </c>
      <c r="F1471" s="13" t="s">
        <v>244</v>
      </c>
      <c r="G1471" s="13"/>
      <c r="H1471" s="10">
        <v>1.6399999999999998E-2</v>
      </c>
      <c r="I1471" s="10">
        <v>9.6000000000000002E-2</v>
      </c>
      <c r="J1471" s="10">
        <v>3.7000000000000002E-3</v>
      </c>
      <c r="K1471" s="10">
        <v>2.9500000000000002E-2</v>
      </c>
      <c r="L1471" s="88">
        <v>61</v>
      </c>
      <c r="M1471" s="88">
        <v>29</v>
      </c>
      <c r="N1471" s="88">
        <v>15</v>
      </c>
    </row>
    <row r="1472" spans="1:14" s="82" customFormat="1">
      <c r="A1472" s="82" t="s">
        <v>157</v>
      </c>
      <c r="B1472" s="13" t="s">
        <v>75</v>
      </c>
      <c r="C1472" s="13" t="s">
        <v>3</v>
      </c>
      <c r="D1472" s="13">
        <v>2018</v>
      </c>
      <c r="E1472" s="13">
        <v>2018</v>
      </c>
      <c r="F1472" s="13" t="s">
        <v>244</v>
      </c>
      <c r="G1472" s="13"/>
      <c r="H1472" s="10">
        <v>0.16370000000000001</v>
      </c>
      <c r="I1472" s="10">
        <v>0.2631</v>
      </c>
      <c r="J1472" s="10">
        <v>0.23269999999999999</v>
      </c>
      <c r="K1472" s="10">
        <v>0.25969999999999999</v>
      </c>
      <c r="L1472" s="88">
        <v>119</v>
      </c>
      <c r="M1472" s="88">
        <v>97</v>
      </c>
      <c r="N1472" s="88">
        <v>38</v>
      </c>
    </row>
    <row r="1473" spans="1:14" s="82" customFormat="1">
      <c r="A1473" s="82" t="s">
        <v>158</v>
      </c>
      <c r="B1473" s="13" t="s">
        <v>75</v>
      </c>
      <c r="C1473" s="13" t="s">
        <v>3</v>
      </c>
      <c r="D1473" s="13">
        <v>2018</v>
      </c>
      <c r="E1473" s="13">
        <v>2018</v>
      </c>
      <c r="F1473" s="13" t="s">
        <v>244</v>
      </c>
      <c r="G1473" s="13"/>
      <c r="H1473" s="10">
        <v>6.25E-2</v>
      </c>
      <c r="I1473" s="10">
        <v>9.3800000000000008E-2</v>
      </c>
      <c r="J1473" s="10">
        <v>9.3800000000000008E-2</v>
      </c>
      <c r="K1473" s="10">
        <v>9.3800000000000008E-2</v>
      </c>
      <c r="L1473" s="88">
        <v>760</v>
      </c>
      <c r="M1473" s="88">
        <v>572</v>
      </c>
      <c r="N1473" s="88">
        <v>327</v>
      </c>
    </row>
    <row r="1474" spans="1:14" s="82" customFormat="1">
      <c r="A1474" s="82" t="s">
        <v>159</v>
      </c>
      <c r="B1474" s="13" t="s">
        <v>75</v>
      </c>
      <c r="C1474" s="13" t="s">
        <v>3</v>
      </c>
      <c r="D1474" s="13">
        <v>2018</v>
      </c>
      <c r="E1474" s="13">
        <v>2018</v>
      </c>
      <c r="F1474" s="13" t="s">
        <v>244</v>
      </c>
      <c r="G1474" s="13"/>
      <c r="H1474" s="10">
        <v>0.13570000000000002</v>
      </c>
      <c r="I1474" s="10">
        <v>0.19519999999999998</v>
      </c>
      <c r="J1474" s="10">
        <v>0.24640000000000001</v>
      </c>
      <c r="K1474" s="10">
        <v>0.27379999999999999</v>
      </c>
      <c r="L1474" s="88">
        <v>760</v>
      </c>
      <c r="M1474" s="88">
        <v>572</v>
      </c>
      <c r="N1474" s="88">
        <v>327</v>
      </c>
    </row>
    <row r="1475" spans="1:14" s="82" customFormat="1">
      <c r="A1475" s="82" t="s">
        <v>160</v>
      </c>
      <c r="B1475" s="13" t="s">
        <v>74</v>
      </c>
      <c r="C1475" s="13" t="s">
        <v>3</v>
      </c>
      <c r="D1475" s="13">
        <v>2018</v>
      </c>
      <c r="E1475" s="13">
        <v>2018</v>
      </c>
      <c r="F1475" s="13" t="s">
        <v>244</v>
      </c>
      <c r="G1475" s="13"/>
      <c r="H1475" s="10">
        <v>1.67E-2</v>
      </c>
      <c r="I1475" s="10">
        <v>0.13140000000000002</v>
      </c>
      <c r="J1475" s="10">
        <v>6.0000000000000001E-3</v>
      </c>
      <c r="K1475" s="10">
        <v>4.4900000000000002E-2</v>
      </c>
      <c r="L1475" s="88">
        <v>91</v>
      </c>
      <c r="M1475" s="88">
        <v>65</v>
      </c>
      <c r="N1475" s="88">
        <v>42</v>
      </c>
    </row>
    <row r="1476" spans="1:14" s="82" customFormat="1">
      <c r="A1476" s="82" t="s">
        <v>161</v>
      </c>
      <c r="B1476" s="13" t="s">
        <v>74</v>
      </c>
      <c r="C1476" s="13" t="s">
        <v>3</v>
      </c>
      <c r="D1476" s="13">
        <v>2018</v>
      </c>
      <c r="E1476" s="13">
        <v>2018</v>
      </c>
      <c r="F1476" s="13" t="s">
        <v>244</v>
      </c>
      <c r="G1476" s="13"/>
      <c r="H1476" s="10">
        <v>9.2399999999999996E-2</v>
      </c>
      <c r="I1476" s="10">
        <v>0.19980000000000001</v>
      </c>
      <c r="J1476" s="10">
        <v>5.9400000000000001E-2</v>
      </c>
      <c r="K1476" s="10">
        <v>9.4600000000000004E-2</v>
      </c>
      <c r="L1476" s="88">
        <v>119</v>
      </c>
      <c r="M1476" s="88">
        <v>78</v>
      </c>
      <c r="N1476" s="88">
        <v>28</v>
      </c>
    </row>
    <row r="1477" spans="1:14" s="82" customFormat="1">
      <c r="A1477" s="82" t="s">
        <v>162</v>
      </c>
      <c r="B1477" s="13" t="s">
        <v>75</v>
      </c>
      <c r="C1477" s="13" t="s">
        <v>3</v>
      </c>
      <c r="D1477" s="13">
        <v>2018</v>
      </c>
      <c r="E1477" s="13">
        <v>2018</v>
      </c>
      <c r="F1477" s="13" t="s">
        <v>244</v>
      </c>
      <c r="G1477" s="13"/>
      <c r="H1477" s="10">
        <v>0.16850000000000001</v>
      </c>
      <c r="I1477" s="10">
        <v>0.2853</v>
      </c>
      <c r="J1477" s="10">
        <v>0.17170000000000002</v>
      </c>
      <c r="K1477" s="10">
        <v>0.2102</v>
      </c>
      <c r="L1477" s="88">
        <v>260</v>
      </c>
      <c r="M1477" s="88">
        <v>205</v>
      </c>
      <c r="N1477" s="88">
        <v>86</v>
      </c>
    </row>
    <row r="1478" spans="1:14" s="82" customFormat="1">
      <c r="A1478" s="82" t="s">
        <v>163</v>
      </c>
      <c r="B1478" s="13" t="s">
        <v>75</v>
      </c>
      <c r="C1478" s="13" t="s">
        <v>3</v>
      </c>
      <c r="D1478" s="13">
        <v>2018</v>
      </c>
      <c r="E1478" s="13">
        <v>2018</v>
      </c>
      <c r="F1478" s="13" t="s">
        <v>244</v>
      </c>
      <c r="G1478" s="13"/>
      <c r="H1478" s="10">
        <v>0.14610000000000001</v>
      </c>
      <c r="I1478" s="10">
        <v>0.23</v>
      </c>
      <c r="J1478" s="10">
        <v>0.1888</v>
      </c>
      <c r="K1478" s="10">
        <v>0.2036</v>
      </c>
      <c r="L1478" s="88">
        <v>760</v>
      </c>
      <c r="M1478" s="88">
        <v>572</v>
      </c>
      <c r="N1478" s="88">
        <v>327</v>
      </c>
    </row>
    <row r="1479" spans="1:14" s="82" customFormat="1">
      <c r="A1479" s="82" t="s">
        <v>164</v>
      </c>
      <c r="B1479" s="13" t="s">
        <v>75</v>
      </c>
      <c r="C1479" s="13" t="s">
        <v>3</v>
      </c>
      <c r="D1479" s="13">
        <v>2018</v>
      </c>
      <c r="E1479" s="13">
        <v>2018</v>
      </c>
      <c r="F1479" s="13" t="s">
        <v>244</v>
      </c>
      <c r="G1479" s="13"/>
      <c r="H1479" s="10">
        <v>0.11800000000000001</v>
      </c>
      <c r="I1479" s="10">
        <v>0.21969999999999998</v>
      </c>
      <c r="J1479" s="10">
        <v>0.18559999999999999</v>
      </c>
      <c r="K1479" s="10">
        <v>0.2112</v>
      </c>
      <c r="L1479" s="88">
        <v>760</v>
      </c>
      <c r="M1479" s="88">
        <v>572</v>
      </c>
      <c r="N1479" s="88">
        <v>327</v>
      </c>
    </row>
    <row r="1480" spans="1:14" s="82" customFormat="1">
      <c r="A1480" s="82" t="s">
        <v>165</v>
      </c>
      <c r="B1480" s="13" t="s">
        <v>75</v>
      </c>
      <c r="C1480" s="13" t="s">
        <v>3</v>
      </c>
      <c r="D1480" s="13">
        <v>2018</v>
      </c>
      <c r="E1480" s="13">
        <v>2018</v>
      </c>
      <c r="F1480" s="13" t="s">
        <v>244</v>
      </c>
      <c r="G1480" s="13"/>
      <c r="H1480" s="10">
        <v>5.0700000000000002E-2</v>
      </c>
      <c r="I1480" s="10">
        <v>0.13769999999999999</v>
      </c>
      <c r="J1480" s="10">
        <v>0.18479999999999999</v>
      </c>
      <c r="K1480" s="10">
        <v>0.2029</v>
      </c>
      <c r="L1480" s="88">
        <v>760</v>
      </c>
      <c r="M1480" s="88">
        <v>572</v>
      </c>
      <c r="N1480" s="88">
        <v>327</v>
      </c>
    </row>
    <row r="1481" spans="1:14" s="82" customFormat="1">
      <c r="A1481" s="82" t="s">
        <v>166</v>
      </c>
      <c r="B1481" s="13" t="s">
        <v>74</v>
      </c>
      <c r="C1481" s="13" t="s">
        <v>3</v>
      </c>
      <c r="D1481" s="13">
        <v>2018</v>
      </c>
      <c r="E1481" s="13">
        <v>2018</v>
      </c>
      <c r="F1481" s="13" t="s">
        <v>244</v>
      </c>
      <c r="G1481" s="13"/>
      <c r="H1481" s="10">
        <v>0.1744</v>
      </c>
      <c r="I1481" s="10">
        <v>0.30870000000000003</v>
      </c>
      <c r="J1481" s="10">
        <v>0.1124</v>
      </c>
      <c r="K1481" s="10">
        <v>0.15190000000000001</v>
      </c>
      <c r="L1481" s="88">
        <v>102</v>
      </c>
      <c r="M1481" s="88">
        <v>53</v>
      </c>
      <c r="N1481" s="88">
        <v>29</v>
      </c>
    </row>
    <row r="1482" spans="1:14" s="82" customFormat="1">
      <c r="A1482" s="82" t="s">
        <v>167</v>
      </c>
      <c r="B1482" s="13" t="s">
        <v>75</v>
      </c>
      <c r="C1482" s="13" t="s">
        <v>3</v>
      </c>
      <c r="D1482" s="13">
        <v>2018</v>
      </c>
      <c r="E1482" s="13">
        <v>2018</v>
      </c>
      <c r="F1482" s="13" t="s">
        <v>244</v>
      </c>
      <c r="G1482" s="13"/>
      <c r="H1482" s="10">
        <v>8.3299999999999999E-2</v>
      </c>
      <c r="I1482" s="10">
        <v>0.19260000000000002</v>
      </c>
      <c r="J1482" s="10">
        <v>7.3800000000000004E-2</v>
      </c>
      <c r="K1482" s="10">
        <v>0.1066</v>
      </c>
      <c r="L1482" s="88">
        <v>760</v>
      </c>
      <c r="M1482" s="88">
        <v>572</v>
      </c>
      <c r="N1482" s="88">
        <v>327</v>
      </c>
    </row>
    <row r="1483" spans="1:14" s="82" customFormat="1">
      <c r="A1483" s="82" t="s">
        <v>168</v>
      </c>
      <c r="B1483" s="13" t="s">
        <v>74</v>
      </c>
      <c r="C1483" s="13" t="s">
        <v>3</v>
      </c>
      <c r="D1483" s="13">
        <v>2018</v>
      </c>
      <c r="E1483" s="13">
        <v>2018</v>
      </c>
      <c r="F1483" s="13" t="s">
        <v>244</v>
      </c>
      <c r="G1483" s="13"/>
      <c r="H1483" s="10">
        <v>0.112</v>
      </c>
      <c r="I1483" s="10">
        <v>0.2366</v>
      </c>
      <c r="J1483" s="10">
        <v>7.0800000000000002E-2</v>
      </c>
      <c r="K1483" s="10">
        <v>0.1124</v>
      </c>
      <c r="L1483" s="88">
        <v>204</v>
      </c>
      <c r="M1483" s="88">
        <v>119</v>
      </c>
      <c r="N1483" s="88">
        <v>71</v>
      </c>
    </row>
    <row r="1484" spans="1:14" s="82" customFormat="1">
      <c r="A1484" s="82" t="s">
        <v>169</v>
      </c>
      <c r="B1484" s="13" t="s">
        <v>74</v>
      </c>
      <c r="C1484" s="13" t="s">
        <v>3</v>
      </c>
      <c r="D1484" s="13">
        <v>2018</v>
      </c>
      <c r="E1484" s="13">
        <v>2018</v>
      </c>
      <c r="F1484" s="13" t="s">
        <v>244</v>
      </c>
      <c r="G1484" s="13"/>
      <c r="H1484" s="10">
        <v>8.539999999999999E-2</v>
      </c>
      <c r="I1484" s="10">
        <v>0.1789</v>
      </c>
      <c r="J1484" s="10">
        <v>4.9299999999999997E-2</v>
      </c>
      <c r="K1484" s="10">
        <v>8.72E-2</v>
      </c>
      <c r="L1484" s="88">
        <v>760</v>
      </c>
      <c r="M1484" s="88">
        <v>572</v>
      </c>
      <c r="N1484" s="88">
        <v>327</v>
      </c>
    </row>
    <row r="1485" spans="1:14">
      <c r="A1485" s="82" t="s">
        <v>170</v>
      </c>
      <c r="B1485" s="13" t="s">
        <v>75</v>
      </c>
      <c r="C1485" s="13" t="s">
        <v>3</v>
      </c>
      <c r="D1485" s="13">
        <v>2018</v>
      </c>
      <c r="E1485" s="13">
        <v>2018</v>
      </c>
      <c r="F1485" s="13" t="s">
        <v>244</v>
      </c>
      <c r="G1485" s="13"/>
      <c r="H1485" s="10">
        <v>0.15410000000000001</v>
      </c>
      <c r="I1485" s="10">
        <v>0.24879999999999999</v>
      </c>
      <c r="J1485" s="10">
        <v>0.2011</v>
      </c>
      <c r="K1485" s="10">
        <v>0.21840000000000001</v>
      </c>
      <c r="L1485" s="88">
        <v>760</v>
      </c>
      <c r="M1485" s="88">
        <v>572</v>
      </c>
      <c r="N1485" s="88">
        <v>327</v>
      </c>
    </row>
    <row r="1486" spans="1:14">
      <c r="A1486" t="s">
        <v>171</v>
      </c>
      <c r="B1486" s="13" t="s">
        <v>66</v>
      </c>
      <c r="C1486" s="13" t="s">
        <v>62</v>
      </c>
      <c r="D1486" s="13">
        <v>2018</v>
      </c>
      <c r="E1486" s="13">
        <v>2018</v>
      </c>
      <c r="F1486" s="13" t="s">
        <v>244</v>
      </c>
      <c r="G1486" s="13"/>
      <c r="H1486" s="10">
        <v>0.12710000000000002</v>
      </c>
      <c r="I1486" s="10">
        <v>0.2336</v>
      </c>
      <c r="J1486" s="10">
        <v>0.11289999999999999</v>
      </c>
      <c r="K1486" s="10">
        <v>0.14980000000000002</v>
      </c>
      <c r="L1486" s="88">
        <v>9196</v>
      </c>
      <c r="M1486" s="88">
        <v>7000</v>
      </c>
      <c r="N1486" s="88">
        <v>3432</v>
      </c>
    </row>
    <row r="1487" spans="1:14">
      <c r="A1487" t="s">
        <v>172</v>
      </c>
      <c r="B1487" s="13" t="s">
        <v>74</v>
      </c>
      <c r="C1487" s="13" t="s">
        <v>62</v>
      </c>
      <c r="D1487" s="13">
        <v>2018</v>
      </c>
      <c r="E1487" s="13">
        <v>2018</v>
      </c>
      <c r="F1487" s="13" t="s">
        <v>244</v>
      </c>
      <c r="G1487" s="13"/>
      <c r="H1487" s="10">
        <v>9.5000000000000001E-2</v>
      </c>
      <c r="I1487" s="10">
        <v>0.1925</v>
      </c>
      <c r="J1487" s="10">
        <v>6.480000000000001E-2</v>
      </c>
      <c r="K1487" s="10">
        <v>0.10589999999999999</v>
      </c>
      <c r="L1487" s="88">
        <v>269</v>
      </c>
      <c r="M1487" s="88">
        <v>180</v>
      </c>
      <c r="N1487" s="88">
        <v>94</v>
      </c>
    </row>
    <row r="1488" spans="1:14">
      <c r="A1488" t="s">
        <v>173</v>
      </c>
      <c r="B1488" s="13" t="s">
        <v>75</v>
      </c>
      <c r="C1488" s="13" t="s">
        <v>62</v>
      </c>
      <c r="D1488" s="13">
        <v>2018</v>
      </c>
      <c r="E1488" s="13">
        <v>2018</v>
      </c>
      <c r="F1488" s="13" t="s">
        <v>244</v>
      </c>
      <c r="G1488" s="13"/>
      <c r="H1488" s="10">
        <v>0</v>
      </c>
      <c r="I1488" s="10">
        <v>0</v>
      </c>
      <c r="J1488" s="10">
        <v>0</v>
      </c>
      <c r="K1488" s="10">
        <v>0</v>
      </c>
      <c r="L1488" s="88">
        <v>586</v>
      </c>
      <c r="M1488" s="88">
        <v>460</v>
      </c>
      <c r="N1488" s="88">
        <v>240</v>
      </c>
    </row>
    <row r="1489" spans="1:14">
      <c r="A1489" t="s">
        <v>174</v>
      </c>
      <c r="B1489" s="13" t="s">
        <v>75</v>
      </c>
      <c r="C1489" s="13" t="s">
        <v>62</v>
      </c>
      <c r="D1489" s="13">
        <v>2018</v>
      </c>
      <c r="E1489" s="13">
        <v>2018</v>
      </c>
      <c r="F1489" s="13" t="s">
        <v>244</v>
      </c>
      <c r="G1489" s="13"/>
      <c r="H1489" s="10">
        <v>8.7799999999999989E-2</v>
      </c>
      <c r="I1489" s="10">
        <v>0.20480000000000001</v>
      </c>
      <c r="J1489" s="10">
        <v>0.14099999999999999</v>
      </c>
      <c r="K1489" s="10">
        <v>0.17019999999999999</v>
      </c>
      <c r="L1489" s="88">
        <v>586</v>
      </c>
      <c r="M1489" s="88">
        <v>460</v>
      </c>
      <c r="N1489" s="88">
        <v>240</v>
      </c>
    </row>
    <row r="1490" spans="1:14">
      <c r="A1490" t="s">
        <v>175</v>
      </c>
      <c r="B1490" s="13" t="s">
        <v>75</v>
      </c>
      <c r="C1490" s="13" t="s">
        <v>62</v>
      </c>
      <c r="D1490" s="13">
        <v>2018</v>
      </c>
      <c r="E1490" s="13">
        <v>2018</v>
      </c>
      <c r="F1490" s="13" t="s">
        <v>244</v>
      </c>
      <c r="G1490" s="13"/>
      <c r="H1490" s="10">
        <v>0.11869999999999999</v>
      </c>
      <c r="I1490" s="10">
        <v>0.22089999999999999</v>
      </c>
      <c r="J1490" s="10">
        <v>0.17649999999999999</v>
      </c>
      <c r="K1490" s="10">
        <v>0.20530000000000001</v>
      </c>
      <c r="L1490" s="88">
        <v>87</v>
      </c>
      <c r="M1490" s="88">
        <v>75</v>
      </c>
      <c r="N1490" s="88">
        <v>46</v>
      </c>
    </row>
    <row r="1491" spans="1:14">
      <c r="A1491" t="s">
        <v>176</v>
      </c>
      <c r="B1491" s="13" t="s">
        <v>75</v>
      </c>
      <c r="C1491" s="13" t="s">
        <v>62</v>
      </c>
      <c r="D1491" s="13">
        <v>2018</v>
      </c>
      <c r="E1491" s="13">
        <v>2018</v>
      </c>
      <c r="F1491" s="13" t="s">
        <v>244</v>
      </c>
      <c r="G1491" s="13"/>
      <c r="H1491" s="10">
        <v>0.1246</v>
      </c>
      <c r="I1491" s="10">
        <v>0.19489999999999999</v>
      </c>
      <c r="J1491" s="10">
        <v>0.22359999999999999</v>
      </c>
      <c r="K1491" s="10">
        <v>0.25559999999999999</v>
      </c>
      <c r="L1491" s="88">
        <v>586</v>
      </c>
      <c r="M1491" s="88">
        <v>460</v>
      </c>
      <c r="N1491" s="88">
        <v>240</v>
      </c>
    </row>
    <row r="1492" spans="1:14">
      <c r="A1492" t="s">
        <v>177</v>
      </c>
      <c r="B1492" s="13" t="s">
        <v>75</v>
      </c>
      <c r="C1492" s="13" t="s">
        <v>62</v>
      </c>
      <c r="D1492" s="13">
        <v>2018</v>
      </c>
      <c r="E1492" s="13">
        <v>2018</v>
      </c>
      <c r="F1492" s="13" t="s">
        <v>244</v>
      </c>
      <c r="G1492" s="13"/>
      <c r="H1492" s="10">
        <v>0.11650000000000001</v>
      </c>
      <c r="I1492" s="10">
        <v>0.1699</v>
      </c>
      <c r="J1492" s="10">
        <v>0.31069999999999998</v>
      </c>
      <c r="K1492" s="10">
        <v>0.32040000000000002</v>
      </c>
      <c r="L1492" s="88">
        <v>586</v>
      </c>
      <c r="M1492" s="88">
        <v>460</v>
      </c>
      <c r="N1492" s="88">
        <v>240</v>
      </c>
    </row>
    <row r="1493" spans="1:14">
      <c r="A1493" t="s">
        <v>178</v>
      </c>
      <c r="B1493" s="13" t="s">
        <v>74</v>
      </c>
      <c r="C1493" s="13" t="s">
        <v>62</v>
      </c>
      <c r="D1493" s="13">
        <v>2018</v>
      </c>
      <c r="E1493" s="13">
        <v>2018</v>
      </c>
      <c r="F1493" s="13" t="s">
        <v>244</v>
      </c>
      <c r="G1493" s="13"/>
      <c r="H1493" s="10">
        <v>6.88E-2</v>
      </c>
      <c r="I1493" s="10">
        <v>0.151</v>
      </c>
      <c r="J1493" s="10">
        <v>4.9200000000000001E-2</v>
      </c>
      <c r="K1493" s="10">
        <v>8.539999999999999E-2</v>
      </c>
      <c r="L1493" s="88">
        <v>80</v>
      </c>
      <c r="M1493" s="88">
        <v>46</v>
      </c>
      <c r="N1493" s="88">
        <v>29</v>
      </c>
    </row>
    <row r="1494" spans="1:14">
      <c r="A1494" t="s">
        <v>179</v>
      </c>
      <c r="B1494" s="13" t="s">
        <v>75</v>
      </c>
      <c r="C1494" s="13" t="s">
        <v>62</v>
      </c>
      <c r="D1494" s="13">
        <v>2018</v>
      </c>
      <c r="E1494" s="13">
        <v>2018</v>
      </c>
      <c r="F1494" s="13" t="s">
        <v>244</v>
      </c>
      <c r="G1494" s="13"/>
      <c r="H1494" s="10">
        <v>0.17420000000000002</v>
      </c>
      <c r="I1494" s="10">
        <v>0.24960000000000002</v>
      </c>
      <c r="J1494" s="10">
        <v>0.33840000000000003</v>
      </c>
      <c r="K1494" s="10">
        <v>0.36349999999999999</v>
      </c>
      <c r="L1494" s="88">
        <v>586</v>
      </c>
      <c r="M1494" s="88">
        <v>460</v>
      </c>
      <c r="N1494" s="88">
        <v>240</v>
      </c>
    </row>
    <row r="1495" spans="1:14">
      <c r="A1495" t="s">
        <v>180</v>
      </c>
      <c r="B1495" s="13" t="s">
        <v>75</v>
      </c>
      <c r="C1495" s="13" t="s">
        <v>62</v>
      </c>
      <c r="D1495" s="13">
        <v>2018</v>
      </c>
      <c r="E1495" s="13">
        <v>2018</v>
      </c>
      <c r="F1495" s="13" t="s">
        <v>244</v>
      </c>
      <c r="G1495" s="13"/>
      <c r="H1495" s="10">
        <v>0.13369999999999999</v>
      </c>
      <c r="I1495" s="10">
        <v>0.22649999999999998</v>
      </c>
      <c r="J1495" s="10">
        <v>0.19</v>
      </c>
      <c r="K1495" s="10">
        <v>0.2238</v>
      </c>
      <c r="L1495" s="88">
        <v>586</v>
      </c>
      <c r="M1495" s="88">
        <v>460</v>
      </c>
      <c r="N1495" s="88">
        <v>240</v>
      </c>
    </row>
    <row r="1496" spans="1:14">
      <c r="A1496" t="s">
        <v>122</v>
      </c>
      <c r="B1496" s="13" t="s">
        <v>74</v>
      </c>
      <c r="C1496" s="13" t="s">
        <v>62</v>
      </c>
      <c r="D1496" s="13">
        <v>2018</v>
      </c>
      <c r="E1496" s="13">
        <v>2018</v>
      </c>
      <c r="F1496" s="13" t="s">
        <v>244</v>
      </c>
      <c r="G1496" s="13"/>
      <c r="H1496" s="10">
        <v>0.13880000000000001</v>
      </c>
      <c r="I1496" s="10">
        <v>0.28010000000000002</v>
      </c>
      <c r="J1496" s="10">
        <v>9.2600000000000002E-2</v>
      </c>
      <c r="K1496" s="10">
        <v>0.1457</v>
      </c>
      <c r="L1496" s="88">
        <v>167</v>
      </c>
      <c r="M1496" s="88">
        <v>126</v>
      </c>
      <c r="N1496" s="88">
        <v>79</v>
      </c>
    </row>
    <row r="1497" spans="1:14">
      <c r="A1497" t="s">
        <v>123</v>
      </c>
      <c r="B1497" s="13" t="s">
        <v>75</v>
      </c>
      <c r="C1497" s="13" t="s">
        <v>62</v>
      </c>
      <c r="D1497" s="13">
        <v>2018</v>
      </c>
      <c r="E1497" s="13">
        <v>2018</v>
      </c>
      <c r="F1497" s="13" t="s">
        <v>244</v>
      </c>
      <c r="G1497" s="13"/>
      <c r="H1497" s="10">
        <v>0.1114</v>
      </c>
      <c r="I1497" s="10">
        <v>0.1865</v>
      </c>
      <c r="J1497" s="10">
        <v>0.13730000000000001</v>
      </c>
      <c r="K1497" s="10">
        <v>0.16059999999999999</v>
      </c>
      <c r="L1497" s="88">
        <v>586</v>
      </c>
      <c r="M1497" s="88">
        <v>460</v>
      </c>
      <c r="N1497" s="88">
        <v>240</v>
      </c>
    </row>
    <row r="1498" spans="1:14">
      <c r="A1498" t="s">
        <v>124</v>
      </c>
      <c r="B1498" s="13" t="s">
        <v>75</v>
      </c>
      <c r="C1498" s="13" t="s">
        <v>62</v>
      </c>
      <c r="D1498" s="13">
        <v>2018</v>
      </c>
      <c r="E1498" s="13">
        <v>2018</v>
      </c>
      <c r="F1498" s="13" t="s">
        <v>244</v>
      </c>
      <c r="G1498" s="13"/>
      <c r="H1498" s="10">
        <v>0.12269999999999999</v>
      </c>
      <c r="I1498" s="10">
        <v>0.21899999999999997</v>
      </c>
      <c r="J1498" s="10">
        <v>0.2167</v>
      </c>
      <c r="K1498" s="10">
        <v>0.2382</v>
      </c>
      <c r="L1498" s="88">
        <v>68</v>
      </c>
      <c r="M1498" s="88">
        <v>54</v>
      </c>
      <c r="N1498" s="88">
        <v>30</v>
      </c>
    </row>
    <row r="1499" spans="1:14">
      <c r="A1499" t="s">
        <v>125</v>
      </c>
      <c r="B1499" s="13" t="s">
        <v>75</v>
      </c>
      <c r="C1499" s="13" t="s">
        <v>62</v>
      </c>
      <c r="D1499" s="13">
        <v>2018</v>
      </c>
      <c r="E1499" s="13">
        <v>2018</v>
      </c>
      <c r="F1499" s="13" t="s">
        <v>244</v>
      </c>
      <c r="G1499" s="13"/>
      <c r="H1499" s="10">
        <v>0.1691</v>
      </c>
      <c r="I1499" s="10">
        <v>0.28320000000000001</v>
      </c>
      <c r="J1499" s="10">
        <v>0.23760000000000001</v>
      </c>
      <c r="K1499" s="10">
        <v>0.27839999999999998</v>
      </c>
      <c r="L1499" s="88">
        <v>47</v>
      </c>
      <c r="M1499" s="88">
        <v>36</v>
      </c>
      <c r="N1499" s="88">
        <v>14</v>
      </c>
    </row>
    <row r="1500" spans="1:14">
      <c r="A1500" t="s">
        <v>126</v>
      </c>
      <c r="B1500" s="13" t="s">
        <v>75</v>
      </c>
      <c r="C1500" s="13" t="s">
        <v>62</v>
      </c>
      <c r="D1500" s="13">
        <v>2018</v>
      </c>
      <c r="E1500" s="13">
        <v>2018</v>
      </c>
      <c r="F1500" s="13" t="s">
        <v>244</v>
      </c>
      <c r="G1500" s="13"/>
      <c r="H1500" s="10">
        <v>9.0500000000000011E-2</v>
      </c>
      <c r="I1500" s="10">
        <v>0.16289999999999999</v>
      </c>
      <c r="J1500" s="10">
        <v>0.25790000000000002</v>
      </c>
      <c r="K1500" s="10">
        <v>0.28050000000000003</v>
      </c>
      <c r="L1500" s="88">
        <v>586</v>
      </c>
      <c r="M1500" s="88">
        <v>460</v>
      </c>
      <c r="N1500" s="88">
        <v>240</v>
      </c>
    </row>
    <row r="1501" spans="1:14">
      <c r="A1501" t="s">
        <v>127</v>
      </c>
      <c r="B1501" s="13" t="s">
        <v>75</v>
      </c>
      <c r="C1501" s="13" t="s">
        <v>62</v>
      </c>
      <c r="D1501" s="13">
        <v>2018</v>
      </c>
      <c r="E1501" s="13">
        <v>2018</v>
      </c>
      <c r="F1501" s="13" t="s">
        <v>244</v>
      </c>
      <c r="G1501" s="13"/>
      <c r="H1501" s="10">
        <v>0.17899999999999999</v>
      </c>
      <c r="I1501" s="10">
        <v>0.29210000000000003</v>
      </c>
      <c r="J1501" s="10">
        <v>0.16370000000000001</v>
      </c>
      <c r="K1501" s="10">
        <v>0.19399999999999998</v>
      </c>
      <c r="L1501" s="88">
        <v>431</v>
      </c>
      <c r="M1501" s="88">
        <v>353</v>
      </c>
      <c r="N1501" s="88">
        <v>185</v>
      </c>
    </row>
    <row r="1502" spans="1:14">
      <c r="A1502" t="s">
        <v>128</v>
      </c>
      <c r="B1502" s="13" t="s">
        <v>75</v>
      </c>
      <c r="C1502" s="13" t="s">
        <v>62</v>
      </c>
      <c r="D1502" s="13">
        <v>2018</v>
      </c>
      <c r="E1502" s="13">
        <v>2018</v>
      </c>
      <c r="F1502" s="13" t="s">
        <v>244</v>
      </c>
      <c r="G1502" s="13"/>
      <c r="H1502" s="10">
        <v>0.1744</v>
      </c>
      <c r="I1502" s="10">
        <v>0.28449999999999998</v>
      </c>
      <c r="J1502" s="10">
        <v>0.16949999999999998</v>
      </c>
      <c r="K1502" s="10">
        <v>0.19649999999999998</v>
      </c>
      <c r="L1502" s="88">
        <v>48</v>
      </c>
      <c r="M1502" s="88">
        <v>42</v>
      </c>
      <c r="N1502" s="88">
        <v>20</v>
      </c>
    </row>
    <row r="1503" spans="1:14">
      <c r="A1503" t="s">
        <v>129</v>
      </c>
      <c r="B1503" s="13" t="s">
        <v>75</v>
      </c>
      <c r="C1503" s="13" t="s">
        <v>62</v>
      </c>
      <c r="D1503" s="13">
        <v>2018</v>
      </c>
      <c r="E1503" s="13">
        <v>2018</v>
      </c>
      <c r="F1503" s="13" t="s">
        <v>244</v>
      </c>
      <c r="G1503" s="13"/>
      <c r="H1503" s="10">
        <v>7.2499999999999995E-2</v>
      </c>
      <c r="I1503" s="10">
        <v>0.17660000000000001</v>
      </c>
      <c r="J1503" s="10">
        <v>0.25059999999999999</v>
      </c>
      <c r="K1503" s="10">
        <v>0.29809999999999998</v>
      </c>
      <c r="L1503" s="88">
        <v>586</v>
      </c>
      <c r="M1503" s="88">
        <v>460</v>
      </c>
      <c r="N1503" s="88">
        <v>240</v>
      </c>
    </row>
    <row r="1504" spans="1:14">
      <c r="A1504" t="s">
        <v>130</v>
      </c>
      <c r="B1504" s="13" t="s">
        <v>75</v>
      </c>
      <c r="C1504" s="13" t="s">
        <v>62</v>
      </c>
      <c r="D1504" s="13">
        <v>2018</v>
      </c>
      <c r="E1504" s="13">
        <v>2018</v>
      </c>
      <c r="F1504" s="13" t="s">
        <v>244</v>
      </c>
      <c r="G1504" s="13"/>
      <c r="H1504" s="10">
        <v>7.8899999999999998E-2</v>
      </c>
      <c r="I1504" s="10">
        <v>0.1875</v>
      </c>
      <c r="J1504" s="10">
        <v>0.28289999999999998</v>
      </c>
      <c r="K1504" s="10">
        <v>0.32890000000000003</v>
      </c>
      <c r="L1504" s="88">
        <v>586</v>
      </c>
      <c r="M1504" s="88">
        <v>460</v>
      </c>
      <c r="N1504" s="88">
        <v>240</v>
      </c>
    </row>
    <row r="1505" spans="1:14">
      <c r="A1505" t="s">
        <v>131</v>
      </c>
      <c r="B1505" s="13" t="s">
        <v>76</v>
      </c>
      <c r="C1505" s="13" t="s">
        <v>62</v>
      </c>
      <c r="D1505" s="13">
        <v>2018</v>
      </c>
      <c r="E1505" s="13">
        <v>2018</v>
      </c>
      <c r="F1505" s="13" t="s">
        <v>244</v>
      </c>
      <c r="G1505" s="13"/>
      <c r="H1505" s="10">
        <v>0.126</v>
      </c>
      <c r="I1505" s="10">
        <v>0.23149999999999998</v>
      </c>
      <c r="J1505" s="10">
        <v>7.4400000000000008E-2</v>
      </c>
      <c r="K1505" s="10">
        <v>0.10779999999999999</v>
      </c>
      <c r="L1505" s="88">
        <v>2085</v>
      </c>
      <c r="M1505" s="88">
        <v>1377</v>
      </c>
      <c r="N1505" s="88">
        <v>601</v>
      </c>
    </row>
    <row r="1506" spans="1:14">
      <c r="A1506" t="s">
        <v>132</v>
      </c>
      <c r="B1506" s="13" t="s">
        <v>75</v>
      </c>
      <c r="C1506" s="13" t="s">
        <v>62</v>
      </c>
      <c r="D1506" s="13">
        <v>2018</v>
      </c>
      <c r="E1506" s="13">
        <v>2018</v>
      </c>
      <c r="F1506" s="13" t="s">
        <v>244</v>
      </c>
      <c r="G1506" s="13"/>
      <c r="H1506" s="10">
        <v>0.1023</v>
      </c>
      <c r="I1506" s="10">
        <v>0.1946</v>
      </c>
      <c r="J1506" s="10">
        <v>0.1234</v>
      </c>
      <c r="K1506" s="10">
        <v>0.15620000000000001</v>
      </c>
      <c r="L1506" s="88">
        <v>36</v>
      </c>
      <c r="M1506" s="88">
        <v>29</v>
      </c>
      <c r="N1506" s="88">
        <v>15</v>
      </c>
    </row>
    <row r="1507" spans="1:14">
      <c r="A1507" t="s">
        <v>133</v>
      </c>
      <c r="B1507" s="13" t="s">
        <v>75</v>
      </c>
      <c r="C1507" s="13" t="s">
        <v>62</v>
      </c>
      <c r="D1507" s="13">
        <v>2018</v>
      </c>
      <c r="E1507" s="13">
        <v>2018</v>
      </c>
      <c r="F1507" s="13" t="s">
        <v>244</v>
      </c>
      <c r="G1507" s="13"/>
      <c r="H1507" s="10">
        <v>0.1067</v>
      </c>
      <c r="I1507" s="10">
        <v>0.19519999999999998</v>
      </c>
      <c r="J1507" s="10">
        <v>0.22789999999999999</v>
      </c>
      <c r="K1507" s="10">
        <v>0.2525</v>
      </c>
      <c r="L1507" s="88">
        <v>586</v>
      </c>
      <c r="M1507" s="88">
        <v>460</v>
      </c>
      <c r="N1507" s="88">
        <v>240</v>
      </c>
    </row>
    <row r="1508" spans="1:14">
      <c r="A1508" t="s">
        <v>134</v>
      </c>
      <c r="B1508" s="13" t="s">
        <v>75</v>
      </c>
      <c r="C1508" s="13" t="s">
        <v>62</v>
      </c>
      <c r="D1508" s="13">
        <v>2018</v>
      </c>
      <c r="E1508" s="13">
        <v>2018</v>
      </c>
      <c r="F1508" s="13" t="s">
        <v>244</v>
      </c>
      <c r="G1508" s="13"/>
      <c r="H1508" s="10">
        <v>0.13059999999999999</v>
      </c>
      <c r="I1508" s="10">
        <v>0.18469999999999998</v>
      </c>
      <c r="J1508" s="10">
        <v>0.26579999999999998</v>
      </c>
      <c r="K1508" s="10">
        <v>0.27929999999999999</v>
      </c>
      <c r="L1508" s="88">
        <v>586</v>
      </c>
      <c r="M1508" s="88">
        <v>460</v>
      </c>
      <c r="N1508" s="88">
        <v>240</v>
      </c>
    </row>
    <row r="1509" spans="1:14">
      <c r="A1509" t="s">
        <v>135</v>
      </c>
      <c r="B1509" s="13" t="s">
        <v>75</v>
      </c>
      <c r="C1509" s="13" t="s">
        <v>62</v>
      </c>
      <c r="D1509" s="13">
        <v>2018</v>
      </c>
      <c r="E1509" s="13">
        <v>2018</v>
      </c>
      <c r="F1509" s="13" t="s">
        <v>244</v>
      </c>
      <c r="G1509" s="13"/>
      <c r="H1509" s="10">
        <v>0.1206</v>
      </c>
      <c r="I1509" s="10">
        <v>0.23980000000000001</v>
      </c>
      <c r="J1509" s="10">
        <v>0.2722</v>
      </c>
      <c r="K1509" s="10">
        <v>0.32719999999999999</v>
      </c>
      <c r="L1509" s="88">
        <v>586</v>
      </c>
      <c r="M1509" s="88">
        <v>460</v>
      </c>
      <c r="N1509" s="88">
        <v>240</v>
      </c>
    </row>
    <row r="1510" spans="1:14">
      <c r="A1510" t="s">
        <v>136</v>
      </c>
      <c r="B1510" s="13" t="s">
        <v>75</v>
      </c>
      <c r="C1510" s="13" t="s">
        <v>62</v>
      </c>
      <c r="D1510" s="13">
        <v>2018</v>
      </c>
      <c r="E1510" s="13">
        <v>2018</v>
      </c>
      <c r="F1510" s="13" t="s">
        <v>244</v>
      </c>
      <c r="G1510" s="13"/>
      <c r="H1510" s="10">
        <v>0.11990000000000001</v>
      </c>
      <c r="I1510" s="10">
        <v>0.23250000000000001</v>
      </c>
      <c r="J1510" s="10">
        <v>0.26019999999999999</v>
      </c>
      <c r="K1510" s="10">
        <v>0.28510000000000002</v>
      </c>
      <c r="L1510" s="88">
        <v>117</v>
      </c>
      <c r="M1510" s="88">
        <v>91</v>
      </c>
      <c r="N1510" s="88">
        <v>46</v>
      </c>
    </row>
    <row r="1511" spans="1:14">
      <c r="A1511" t="s">
        <v>137</v>
      </c>
      <c r="B1511" s="13" t="s">
        <v>75</v>
      </c>
      <c r="C1511" s="13" t="s">
        <v>62</v>
      </c>
      <c r="D1511" s="13">
        <v>2018</v>
      </c>
      <c r="E1511" s="13">
        <v>2018</v>
      </c>
      <c r="F1511" s="13" t="s">
        <v>244</v>
      </c>
      <c r="G1511" s="13"/>
      <c r="H1511" s="10">
        <v>0.1069</v>
      </c>
      <c r="I1511" s="10">
        <v>0.1832</v>
      </c>
      <c r="J1511" s="10">
        <v>0.2137</v>
      </c>
      <c r="K1511" s="10">
        <v>0.25950000000000001</v>
      </c>
      <c r="L1511" s="88">
        <v>586</v>
      </c>
      <c r="M1511" s="88">
        <v>460</v>
      </c>
      <c r="N1511" s="88">
        <v>240</v>
      </c>
    </row>
    <row r="1512" spans="1:14">
      <c r="A1512" t="s">
        <v>138</v>
      </c>
      <c r="B1512" s="13" t="s">
        <v>75</v>
      </c>
      <c r="C1512" s="13" t="s">
        <v>62</v>
      </c>
      <c r="D1512" s="13">
        <v>2018</v>
      </c>
      <c r="E1512" s="13">
        <v>2018</v>
      </c>
      <c r="F1512" s="13" t="s">
        <v>244</v>
      </c>
      <c r="G1512" s="13"/>
      <c r="H1512" s="10">
        <v>8.3900000000000002E-2</v>
      </c>
      <c r="I1512" s="10">
        <v>0.16079999999999997</v>
      </c>
      <c r="J1512" s="10">
        <v>0.11890000000000001</v>
      </c>
      <c r="K1512" s="10">
        <v>0.1469</v>
      </c>
      <c r="L1512" s="88">
        <v>586</v>
      </c>
      <c r="M1512" s="88">
        <v>460</v>
      </c>
      <c r="N1512" s="88">
        <v>240</v>
      </c>
    </row>
    <row r="1513" spans="1:14">
      <c r="A1513" t="s">
        <v>139</v>
      </c>
      <c r="B1513" s="13" t="s">
        <v>75</v>
      </c>
      <c r="C1513" s="13" t="s">
        <v>62</v>
      </c>
      <c r="D1513" s="13">
        <v>2018</v>
      </c>
      <c r="E1513" s="13">
        <v>2018</v>
      </c>
      <c r="F1513" s="13" t="s">
        <v>244</v>
      </c>
      <c r="G1513" s="13"/>
      <c r="H1513" s="10">
        <v>0.13849999999999998</v>
      </c>
      <c r="I1513" s="10">
        <v>0.24909999999999999</v>
      </c>
      <c r="J1513" s="10">
        <v>0.1663</v>
      </c>
      <c r="K1513" s="10">
        <v>0.19359999999999999</v>
      </c>
      <c r="L1513" s="88">
        <v>91</v>
      </c>
      <c r="M1513" s="88">
        <v>68</v>
      </c>
      <c r="N1513" s="88">
        <v>27</v>
      </c>
    </row>
    <row r="1514" spans="1:14">
      <c r="A1514" t="s">
        <v>140</v>
      </c>
      <c r="B1514" s="13" t="s">
        <v>75</v>
      </c>
      <c r="C1514" s="13" t="s">
        <v>62</v>
      </c>
      <c r="D1514" s="13">
        <v>2018</v>
      </c>
      <c r="E1514" s="13">
        <v>2018</v>
      </c>
      <c r="F1514" s="13" t="s">
        <v>244</v>
      </c>
      <c r="G1514" s="13"/>
      <c r="H1514" s="10">
        <v>7.8399999999999997E-2</v>
      </c>
      <c r="I1514" s="10">
        <v>0.1686</v>
      </c>
      <c r="J1514" s="10">
        <v>0.1961</v>
      </c>
      <c r="K1514" s="10">
        <v>0.2261</v>
      </c>
      <c r="L1514" s="88">
        <v>586</v>
      </c>
      <c r="M1514" s="88">
        <v>460</v>
      </c>
      <c r="N1514" s="88">
        <v>240</v>
      </c>
    </row>
    <row r="1515" spans="1:14">
      <c r="A1515" t="s">
        <v>141</v>
      </c>
      <c r="B1515" s="13" t="s">
        <v>75</v>
      </c>
      <c r="C1515" s="13" t="s">
        <v>62</v>
      </c>
      <c r="D1515" s="13">
        <v>2018</v>
      </c>
      <c r="E1515" s="13">
        <v>2018</v>
      </c>
      <c r="F1515" s="13" t="s">
        <v>244</v>
      </c>
      <c r="G1515" s="13"/>
      <c r="H1515" s="10">
        <v>4.2900000000000001E-2</v>
      </c>
      <c r="I1515" s="10">
        <v>0.1245</v>
      </c>
      <c r="J1515" s="10">
        <v>0.14899999999999999</v>
      </c>
      <c r="K1515" s="10">
        <v>0.17</v>
      </c>
      <c r="L1515" s="88">
        <v>586</v>
      </c>
      <c r="M1515" s="88">
        <v>460</v>
      </c>
      <c r="N1515" s="88">
        <v>240</v>
      </c>
    </row>
    <row r="1516" spans="1:14">
      <c r="A1516" t="s">
        <v>142</v>
      </c>
      <c r="B1516" s="13" t="s">
        <v>74</v>
      </c>
      <c r="C1516" s="13" t="s">
        <v>62</v>
      </c>
      <c r="D1516" s="13">
        <v>2018</v>
      </c>
      <c r="E1516" s="13">
        <v>2018</v>
      </c>
      <c r="F1516" s="13" t="s">
        <v>244</v>
      </c>
      <c r="G1516" s="13"/>
      <c r="H1516" s="10">
        <v>0.1139</v>
      </c>
      <c r="I1516" s="10">
        <v>0.2268</v>
      </c>
      <c r="J1516" s="10">
        <v>7.8700000000000006E-2</v>
      </c>
      <c r="K1516" s="10">
        <v>0.1278</v>
      </c>
      <c r="L1516" s="88">
        <v>362</v>
      </c>
      <c r="M1516" s="88">
        <v>252</v>
      </c>
      <c r="N1516" s="88">
        <v>141</v>
      </c>
    </row>
    <row r="1517" spans="1:14">
      <c r="A1517" t="s">
        <v>143</v>
      </c>
      <c r="B1517" s="13" t="s">
        <v>74</v>
      </c>
      <c r="C1517" s="13" t="s">
        <v>62</v>
      </c>
      <c r="D1517" s="13">
        <v>2018</v>
      </c>
      <c r="E1517" s="13">
        <v>2018</v>
      </c>
      <c r="F1517" s="13" t="s">
        <v>244</v>
      </c>
      <c r="G1517" s="13"/>
      <c r="H1517" s="10">
        <v>8.2500000000000004E-2</v>
      </c>
      <c r="I1517" s="10">
        <v>0.17809999999999998</v>
      </c>
      <c r="J1517" s="10">
        <v>4.7300000000000002E-2</v>
      </c>
      <c r="K1517" s="10">
        <v>8.9600000000000013E-2</v>
      </c>
      <c r="L1517" s="88">
        <v>586</v>
      </c>
      <c r="M1517" s="88">
        <v>460</v>
      </c>
      <c r="N1517" s="88">
        <v>240</v>
      </c>
    </row>
    <row r="1518" spans="1:14">
      <c r="A1518" t="s">
        <v>144</v>
      </c>
      <c r="B1518" s="13" t="s">
        <v>75</v>
      </c>
      <c r="C1518" s="13" t="s">
        <v>62</v>
      </c>
      <c r="D1518" s="13">
        <v>2018</v>
      </c>
      <c r="E1518" s="13">
        <v>2018</v>
      </c>
      <c r="F1518" s="13" t="s">
        <v>244</v>
      </c>
      <c r="G1518" s="13"/>
      <c r="H1518" s="10">
        <v>8.0600000000000005E-2</v>
      </c>
      <c r="I1518" s="10">
        <v>0.17059999999999997</v>
      </c>
      <c r="J1518" s="10">
        <v>7.5800000000000006E-2</v>
      </c>
      <c r="K1518" s="10">
        <v>0.109</v>
      </c>
      <c r="L1518" s="88">
        <v>586</v>
      </c>
      <c r="M1518" s="88">
        <v>460</v>
      </c>
      <c r="N1518" s="88">
        <v>240</v>
      </c>
    </row>
    <row r="1519" spans="1:14">
      <c r="A1519" t="s">
        <v>145</v>
      </c>
      <c r="B1519" s="13" t="s">
        <v>75</v>
      </c>
      <c r="C1519" s="13" t="s">
        <v>62</v>
      </c>
      <c r="D1519" s="13">
        <v>2018</v>
      </c>
      <c r="E1519" s="13">
        <v>2018</v>
      </c>
      <c r="F1519" s="13" t="s">
        <v>244</v>
      </c>
      <c r="G1519" s="13"/>
      <c r="H1519" s="10">
        <v>0.14649999999999999</v>
      </c>
      <c r="I1519" s="10">
        <v>0.25819999999999999</v>
      </c>
      <c r="J1519" s="10">
        <v>0.16500000000000001</v>
      </c>
      <c r="K1519" s="10">
        <v>0.19699999999999998</v>
      </c>
      <c r="L1519" s="88">
        <v>1390</v>
      </c>
      <c r="M1519" s="88">
        <v>1130</v>
      </c>
      <c r="N1519" s="88">
        <v>524</v>
      </c>
    </row>
    <row r="1520" spans="1:14">
      <c r="A1520" t="s">
        <v>146</v>
      </c>
      <c r="B1520" s="13" t="s">
        <v>74</v>
      </c>
      <c r="C1520" s="13" t="s">
        <v>62</v>
      </c>
      <c r="D1520" s="13">
        <v>2018</v>
      </c>
      <c r="E1520" s="13">
        <v>2018</v>
      </c>
      <c r="F1520" s="13" t="s">
        <v>244</v>
      </c>
      <c r="G1520" s="13"/>
      <c r="H1520" s="10">
        <v>0.1285</v>
      </c>
      <c r="I1520" s="10">
        <v>0.2268</v>
      </c>
      <c r="J1520" s="10">
        <v>8.9600000000000013E-2</v>
      </c>
      <c r="K1520" s="10">
        <v>0.12960000000000002</v>
      </c>
      <c r="L1520" s="88">
        <v>273</v>
      </c>
      <c r="M1520" s="88">
        <v>230</v>
      </c>
      <c r="N1520" s="88">
        <v>128</v>
      </c>
    </row>
    <row r="1521" spans="1:14">
      <c r="A1521" t="s">
        <v>147</v>
      </c>
      <c r="B1521" s="13" t="s">
        <v>75</v>
      </c>
      <c r="C1521" s="13" t="s">
        <v>62</v>
      </c>
      <c r="D1521" s="13">
        <v>2018</v>
      </c>
      <c r="E1521" s="13">
        <v>2018</v>
      </c>
      <c r="F1521" s="13" t="s">
        <v>244</v>
      </c>
      <c r="G1521" s="13"/>
      <c r="H1521" s="10">
        <v>9.9399999999999988E-2</v>
      </c>
      <c r="I1521" s="10">
        <v>0.1643</v>
      </c>
      <c r="J1521" s="10">
        <v>0.217</v>
      </c>
      <c r="K1521" s="10">
        <v>0.23120000000000002</v>
      </c>
      <c r="L1521" s="88">
        <v>586</v>
      </c>
      <c r="M1521" s="88">
        <v>460</v>
      </c>
      <c r="N1521" s="88">
        <v>240</v>
      </c>
    </row>
    <row r="1522" spans="1:14">
      <c r="A1522" t="s">
        <v>148</v>
      </c>
      <c r="B1522" s="13" t="s">
        <v>75</v>
      </c>
      <c r="C1522" s="13" t="s">
        <v>62</v>
      </c>
      <c r="D1522" s="13">
        <v>2018</v>
      </c>
      <c r="E1522" s="13">
        <v>2018</v>
      </c>
      <c r="F1522" s="13" t="s">
        <v>244</v>
      </c>
      <c r="G1522" s="13"/>
      <c r="H1522" s="10">
        <v>0.19899999999999998</v>
      </c>
      <c r="I1522" s="10">
        <v>0.31670000000000004</v>
      </c>
      <c r="J1522" s="10">
        <v>0.2359</v>
      </c>
      <c r="K1522" s="10">
        <v>0.26960000000000001</v>
      </c>
      <c r="L1522" s="88">
        <v>1172</v>
      </c>
      <c r="M1522" s="88">
        <v>982</v>
      </c>
      <c r="N1522" s="88">
        <v>509</v>
      </c>
    </row>
    <row r="1523" spans="1:14">
      <c r="A1523" t="s">
        <v>149</v>
      </c>
      <c r="B1523" s="13" t="s">
        <v>74</v>
      </c>
      <c r="C1523" s="13" t="s">
        <v>62</v>
      </c>
      <c r="D1523" s="13">
        <v>2018</v>
      </c>
      <c r="E1523" s="13">
        <v>2018</v>
      </c>
      <c r="F1523" s="13" t="s">
        <v>244</v>
      </c>
      <c r="G1523" s="13"/>
      <c r="H1523" s="10">
        <v>0.1056</v>
      </c>
      <c r="I1523" s="10">
        <v>0.1986</v>
      </c>
      <c r="J1523" s="10">
        <v>5.4299999999999994E-2</v>
      </c>
      <c r="K1523" s="10">
        <v>9.2499999999999999E-2</v>
      </c>
      <c r="L1523" s="88">
        <v>484</v>
      </c>
      <c r="M1523" s="88">
        <v>367</v>
      </c>
      <c r="N1523" s="88">
        <v>151</v>
      </c>
    </row>
    <row r="1524" spans="1:14">
      <c r="A1524" t="s">
        <v>150</v>
      </c>
      <c r="B1524" s="13" t="s">
        <v>74</v>
      </c>
      <c r="C1524" s="13" t="s">
        <v>62</v>
      </c>
      <c r="D1524" s="13">
        <v>2018</v>
      </c>
      <c r="E1524" s="13">
        <v>2018</v>
      </c>
      <c r="F1524" s="13" t="s">
        <v>244</v>
      </c>
      <c r="G1524" s="13"/>
      <c r="H1524" s="10">
        <v>9.7200000000000009E-2</v>
      </c>
      <c r="I1524" s="10">
        <v>0.1918</v>
      </c>
      <c r="J1524" s="10">
        <v>7.8700000000000006E-2</v>
      </c>
      <c r="K1524" s="10">
        <v>0.1173</v>
      </c>
      <c r="L1524" s="88">
        <v>123</v>
      </c>
      <c r="M1524" s="88">
        <v>77</v>
      </c>
      <c r="N1524" s="88">
        <v>45</v>
      </c>
    </row>
    <row r="1525" spans="1:14">
      <c r="A1525" t="s">
        <v>151</v>
      </c>
      <c r="B1525" s="13" t="s">
        <v>75</v>
      </c>
      <c r="C1525" s="13" t="s">
        <v>62</v>
      </c>
      <c r="D1525" s="13">
        <v>2018</v>
      </c>
      <c r="E1525" s="13">
        <v>2018</v>
      </c>
      <c r="F1525" s="13" t="s">
        <v>244</v>
      </c>
      <c r="G1525" s="13"/>
      <c r="H1525" s="10">
        <v>0.16329999999999997</v>
      </c>
      <c r="I1525" s="10">
        <v>0.25659999999999999</v>
      </c>
      <c r="J1525" s="10">
        <v>0.2366</v>
      </c>
      <c r="K1525" s="10">
        <v>0.26319999999999999</v>
      </c>
      <c r="L1525" s="88">
        <v>389</v>
      </c>
      <c r="M1525" s="88">
        <v>321</v>
      </c>
      <c r="N1525" s="88">
        <v>164</v>
      </c>
    </row>
    <row r="1526" spans="1:14">
      <c r="A1526" t="s">
        <v>152</v>
      </c>
      <c r="B1526" s="13" t="s">
        <v>74</v>
      </c>
      <c r="C1526" s="13" t="s">
        <v>62</v>
      </c>
      <c r="D1526" s="13">
        <v>2018</v>
      </c>
      <c r="E1526" s="13">
        <v>2018</v>
      </c>
      <c r="F1526" s="13" t="s">
        <v>244</v>
      </c>
      <c r="G1526" s="13"/>
      <c r="H1526" s="10">
        <v>7.8200000000000006E-2</v>
      </c>
      <c r="I1526" s="10">
        <v>0.17350000000000002</v>
      </c>
      <c r="J1526" s="10">
        <v>6.0700000000000004E-2</v>
      </c>
      <c r="K1526" s="10">
        <v>9.6799999999999997E-2</v>
      </c>
      <c r="L1526" s="88">
        <v>586</v>
      </c>
      <c r="M1526" s="88">
        <v>460</v>
      </c>
      <c r="N1526" s="88">
        <v>240</v>
      </c>
    </row>
    <row r="1527" spans="1:14">
      <c r="A1527" t="s">
        <v>153</v>
      </c>
      <c r="B1527" s="13" t="s">
        <v>74</v>
      </c>
      <c r="C1527" s="13" t="s">
        <v>62</v>
      </c>
      <c r="D1527" s="13">
        <v>2018</v>
      </c>
      <c r="E1527" s="13">
        <v>2018</v>
      </c>
      <c r="F1527" s="13" t="s">
        <v>244</v>
      </c>
      <c r="G1527" s="13"/>
      <c r="H1527" s="10">
        <v>8.1900000000000001E-2</v>
      </c>
      <c r="I1527" s="10">
        <v>0.18140000000000001</v>
      </c>
      <c r="J1527" s="10">
        <v>6.4500000000000002E-2</v>
      </c>
      <c r="K1527" s="10">
        <v>0.1052</v>
      </c>
      <c r="L1527" s="88">
        <v>48</v>
      </c>
      <c r="M1527" s="88">
        <v>30</v>
      </c>
      <c r="N1527" s="88">
        <v>19</v>
      </c>
    </row>
    <row r="1528" spans="1:14">
      <c r="A1528" t="s">
        <v>154</v>
      </c>
      <c r="B1528" s="13" t="s">
        <v>74</v>
      </c>
      <c r="C1528" s="13" t="s">
        <v>62</v>
      </c>
      <c r="D1528" s="13">
        <v>2018</v>
      </c>
      <c r="E1528" s="13">
        <v>2018</v>
      </c>
      <c r="F1528" s="13" t="s">
        <v>244</v>
      </c>
      <c r="G1528" s="13"/>
      <c r="H1528" s="10">
        <v>7.8700000000000006E-2</v>
      </c>
      <c r="I1528" s="10">
        <v>0.18190000000000001</v>
      </c>
      <c r="J1528" s="10">
        <v>5.2400000000000002E-2</v>
      </c>
      <c r="K1528" s="10">
        <v>8.6199999999999999E-2</v>
      </c>
      <c r="L1528" s="88">
        <v>57</v>
      </c>
      <c r="M1528" s="88">
        <v>43</v>
      </c>
      <c r="N1528" s="88">
        <v>16</v>
      </c>
    </row>
    <row r="1529" spans="1:14">
      <c r="A1529" t="s">
        <v>155</v>
      </c>
      <c r="B1529" s="13" t="s">
        <v>74</v>
      </c>
      <c r="C1529" s="13" t="s">
        <v>62</v>
      </c>
      <c r="D1529" s="13">
        <v>2018</v>
      </c>
      <c r="E1529" s="13">
        <v>2018</v>
      </c>
      <c r="F1529" s="13" t="s">
        <v>244</v>
      </c>
      <c r="G1529" s="13"/>
      <c r="H1529" s="10">
        <v>2.76E-2</v>
      </c>
      <c r="I1529" s="10">
        <v>0.1246</v>
      </c>
      <c r="J1529" s="10">
        <v>1.2500000000000001E-2</v>
      </c>
      <c r="K1529" s="10">
        <v>5.0199999999999995E-2</v>
      </c>
      <c r="L1529" s="88">
        <v>118</v>
      </c>
      <c r="M1529" s="88">
        <v>81</v>
      </c>
      <c r="N1529" s="88">
        <v>40</v>
      </c>
    </row>
    <row r="1530" spans="1:14">
      <c r="A1530" t="s">
        <v>156</v>
      </c>
      <c r="B1530" s="13" t="s">
        <v>74</v>
      </c>
      <c r="C1530" s="13" t="s">
        <v>62</v>
      </c>
      <c r="D1530" s="13">
        <v>2018</v>
      </c>
      <c r="E1530" s="13">
        <v>2018</v>
      </c>
      <c r="F1530" s="13" t="s">
        <v>244</v>
      </c>
      <c r="G1530" s="13"/>
      <c r="H1530" s="10">
        <v>1.6500000000000001E-2</v>
      </c>
      <c r="I1530" s="10">
        <v>0.1222</v>
      </c>
      <c r="J1530" s="10">
        <v>6.8999999999999999E-3</v>
      </c>
      <c r="K1530" s="10">
        <v>4.0999999999999995E-2</v>
      </c>
      <c r="L1530" s="88">
        <v>27</v>
      </c>
      <c r="M1530" s="88">
        <v>20</v>
      </c>
      <c r="N1530" s="88">
        <v>13</v>
      </c>
    </row>
    <row r="1531" spans="1:14">
      <c r="A1531" t="s">
        <v>157</v>
      </c>
      <c r="B1531" s="13" t="s">
        <v>75</v>
      </c>
      <c r="C1531" s="13" t="s">
        <v>62</v>
      </c>
      <c r="D1531" s="13">
        <v>2018</v>
      </c>
      <c r="E1531" s="13">
        <v>2018</v>
      </c>
      <c r="F1531" s="13" t="s">
        <v>244</v>
      </c>
      <c r="G1531" s="13"/>
      <c r="H1531" s="10">
        <v>0.14360000000000001</v>
      </c>
      <c r="I1531" s="10">
        <v>0.24729999999999999</v>
      </c>
      <c r="J1531" s="10">
        <v>0.25670000000000004</v>
      </c>
      <c r="K1531" s="10">
        <v>0.2918</v>
      </c>
      <c r="L1531" s="88">
        <v>110</v>
      </c>
      <c r="M1531" s="88">
        <v>84</v>
      </c>
      <c r="N1531" s="88">
        <v>45</v>
      </c>
    </row>
    <row r="1532" spans="1:14">
      <c r="A1532" t="s">
        <v>158</v>
      </c>
      <c r="B1532" s="13" t="s">
        <v>75</v>
      </c>
      <c r="C1532" s="13" t="s">
        <v>62</v>
      </c>
      <c r="D1532" s="13">
        <v>2018</v>
      </c>
      <c r="E1532" s="13">
        <v>2018</v>
      </c>
      <c r="F1532" s="13" t="s">
        <v>244</v>
      </c>
      <c r="G1532" s="13"/>
      <c r="H1532" s="10">
        <v>4.3499999999999997E-2</v>
      </c>
      <c r="I1532" s="10">
        <v>0.1739</v>
      </c>
      <c r="J1532" s="10">
        <v>8.6999999999999994E-2</v>
      </c>
      <c r="K1532" s="10">
        <v>8.6999999999999994E-2</v>
      </c>
      <c r="L1532" s="88">
        <v>586</v>
      </c>
      <c r="M1532" s="88">
        <v>460</v>
      </c>
      <c r="N1532" s="88">
        <v>240</v>
      </c>
    </row>
    <row r="1533" spans="1:14">
      <c r="A1533" t="s">
        <v>159</v>
      </c>
      <c r="B1533" s="13" t="s">
        <v>75</v>
      </c>
      <c r="C1533" s="13" t="s">
        <v>62</v>
      </c>
      <c r="D1533" s="13">
        <v>2018</v>
      </c>
      <c r="E1533" s="13">
        <v>2018</v>
      </c>
      <c r="F1533" s="13" t="s">
        <v>244</v>
      </c>
      <c r="G1533" s="13"/>
      <c r="H1533" s="10">
        <v>0.1076</v>
      </c>
      <c r="I1533" s="10">
        <v>0.20030000000000001</v>
      </c>
      <c r="J1533" s="10">
        <v>0.25780000000000003</v>
      </c>
      <c r="K1533" s="10">
        <v>0.29659999999999997</v>
      </c>
      <c r="L1533" s="88">
        <v>586</v>
      </c>
      <c r="M1533" s="88">
        <v>460</v>
      </c>
      <c r="N1533" s="88">
        <v>240</v>
      </c>
    </row>
    <row r="1534" spans="1:14">
      <c r="A1534" t="s">
        <v>160</v>
      </c>
      <c r="B1534" s="13" t="s">
        <v>74</v>
      </c>
      <c r="C1534" s="13" t="s">
        <v>62</v>
      </c>
      <c r="D1534" s="13">
        <v>2018</v>
      </c>
      <c r="E1534" s="13">
        <v>2018</v>
      </c>
      <c r="F1534" s="13" t="s">
        <v>244</v>
      </c>
      <c r="G1534" s="13"/>
      <c r="H1534" s="10">
        <v>1.5900000000000001E-2</v>
      </c>
      <c r="I1534" s="10">
        <v>0.129</v>
      </c>
      <c r="J1534" s="10">
        <v>9.5999999999999992E-3</v>
      </c>
      <c r="K1534" s="10">
        <v>5.2600000000000001E-2</v>
      </c>
      <c r="L1534" s="88">
        <v>48</v>
      </c>
      <c r="M1534" s="88">
        <v>47</v>
      </c>
      <c r="N1534" s="88">
        <v>25</v>
      </c>
    </row>
    <row r="1535" spans="1:14">
      <c r="A1535" t="s">
        <v>161</v>
      </c>
      <c r="B1535" s="13" t="s">
        <v>74</v>
      </c>
      <c r="C1535" s="13" t="s">
        <v>62</v>
      </c>
      <c r="D1535" s="13">
        <v>2018</v>
      </c>
      <c r="E1535" s="13">
        <v>2018</v>
      </c>
      <c r="F1535" s="13" t="s">
        <v>244</v>
      </c>
      <c r="G1535" s="13"/>
      <c r="H1535" s="10">
        <v>9.0899999999999995E-2</v>
      </c>
      <c r="I1535" s="10">
        <v>0.1948</v>
      </c>
      <c r="J1535" s="10">
        <v>6.7699999999999996E-2</v>
      </c>
      <c r="K1535" s="10">
        <v>0.1085</v>
      </c>
      <c r="L1535" s="88">
        <v>86</v>
      </c>
      <c r="M1535" s="88">
        <v>71</v>
      </c>
      <c r="N1535" s="88">
        <v>35</v>
      </c>
    </row>
    <row r="1536" spans="1:14">
      <c r="A1536" t="s">
        <v>162</v>
      </c>
      <c r="B1536" s="13" t="s">
        <v>75</v>
      </c>
      <c r="C1536" s="13" t="s">
        <v>62</v>
      </c>
      <c r="D1536" s="13">
        <v>2018</v>
      </c>
      <c r="E1536" s="13">
        <v>2018</v>
      </c>
      <c r="F1536" s="13" t="s">
        <v>244</v>
      </c>
      <c r="G1536" s="13"/>
      <c r="H1536" s="10">
        <v>0.1555</v>
      </c>
      <c r="I1536" s="10">
        <v>0.2722</v>
      </c>
      <c r="J1536" s="10">
        <v>0.19309999999999999</v>
      </c>
      <c r="K1536" s="10">
        <v>0.23329999999999998</v>
      </c>
      <c r="L1536" s="88">
        <v>217</v>
      </c>
      <c r="M1536" s="88">
        <v>181</v>
      </c>
      <c r="N1536" s="88">
        <v>74</v>
      </c>
    </row>
    <row r="1537" spans="1:14">
      <c r="A1537" t="s">
        <v>163</v>
      </c>
      <c r="B1537" s="13" t="s">
        <v>75</v>
      </c>
      <c r="C1537" s="13" t="s">
        <v>62</v>
      </c>
      <c r="D1537" s="13">
        <v>2018</v>
      </c>
      <c r="E1537" s="13">
        <v>2018</v>
      </c>
      <c r="F1537" s="13" t="s">
        <v>244</v>
      </c>
      <c r="G1537" s="13"/>
      <c r="H1537" s="10">
        <v>0.155</v>
      </c>
      <c r="I1537" s="10">
        <v>0.24379999999999999</v>
      </c>
      <c r="J1537" s="10">
        <v>0.16250000000000001</v>
      </c>
      <c r="K1537" s="10">
        <v>0.18739999999999998</v>
      </c>
      <c r="L1537" s="88">
        <v>586</v>
      </c>
      <c r="M1537" s="88">
        <v>460</v>
      </c>
      <c r="N1537" s="88">
        <v>240</v>
      </c>
    </row>
    <row r="1538" spans="1:14">
      <c r="A1538" t="s">
        <v>164</v>
      </c>
      <c r="B1538" s="13" t="s">
        <v>75</v>
      </c>
      <c r="C1538" s="13" t="s">
        <v>62</v>
      </c>
      <c r="D1538" s="13">
        <v>2018</v>
      </c>
      <c r="E1538" s="13">
        <v>2018</v>
      </c>
      <c r="F1538" s="13" t="s">
        <v>244</v>
      </c>
      <c r="G1538" s="13"/>
      <c r="H1538" s="10">
        <v>0.1152</v>
      </c>
      <c r="I1538" s="10">
        <v>0.20749999999999999</v>
      </c>
      <c r="J1538" s="10">
        <v>0.23370000000000002</v>
      </c>
      <c r="K1538" s="10">
        <v>0.26079999999999998</v>
      </c>
      <c r="L1538" s="88">
        <v>586</v>
      </c>
      <c r="M1538" s="88">
        <v>460</v>
      </c>
      <c r="N1538" s="88">
        <v>240</v>
      </c>
    </row>
    <row r="1539" spans="1:14">
      <c r="A1539" t="s">
        <v>165</v>
      </c>
      <c r="B1539" s="13" t="s">
        <v>75</v>
      </c>
      <c r="C1539" s="13" t="s">
        <v>62</v>
      </c>
      <c r="D1539" s="13">
        <v>2018</v>
      </c>
      <c r="E1539" s="13">
        <v>2018</v>
      </c>
      <c r="F1539" s="13" t="s">
        <v>244</v>
      </c>
      <c r="G1539" s="13"/>
      <c r="H1539" s="10">
        <v>7.7499999999999999E-2</v>
      </c>
      <c r="I1539" s="10">
        <v>0.16670000000000001</v>
      </c>
      <c r="J1539" s="10">
        <v>0.2016</v>
      </c>
      <c r="K1539" s="10">
        <v>0.2364</v>
      </c>
      <c r="L1539" s="88">
        <v>586</v>
      </c>
      <c r="M1539" s="88">
        <v>460</v>
      </c>
      <c r="N1539" s="88">
        <v>240</v>
      </c>
    </row>
    <row r="1540" spans="1:14">
      <c r="A1540" t="s">
        <v>166</v>
      </c>
      <c r="B1540" s="13" t="s">
        <v>74</v>
      </c>
      <c r="C1540" s="13" t="s">
        <v>62</v>
      </c>
      <c r="D1540" s="13">
        <v>2018</v>
      </c>
      <c r="E1540" s="13">
        <v>2018</v>
      </c>
      <c r="F1540" s="13" t="s">
        <v>244</v>
      </c>
      <c r="G1540" s="13"/>
      <c r="H1540" s="10">
        <v>0.18100000000000002</v>
      </c>
      <c r="I1540" s="10">
        <v>0.31379999999999997</v>
      </c>
      <c r="J1540" s="10">
        <v>0.15839999999999999</v>
      </c>
      <c r="K1540" s="10">
        <v>0.21579999999999999</v>
      </c>
      <c r="L1540" s="88">
        <v>60</v>
      </c>
      <c r="M1540" s="88">
        <v>44</v>
      </c>
      <c r="N1540" s="88">
        <v>23</v>
      </c>
    </row>
    <row r="1541" spans="1:14">
      <c r="A1541" t="s">
        <v>167</v>
      </c>
      <c r="B1541" s="13" t="s">
        <v>75</v>
      </c>
      <c r="C1541" s="13" t="s">
        <v>62</v>
      </c>
      <c r="D1541" s="13">
        <v>2018</v>
      </c>
      <c r="E1541" s="13">
        <v>2018</v>
      </c>
      <c r="F1541" s="13" t="s">
        <v>244</v>
      </c>
      <c r="G1541" s="13"/>
      <c r="H1541" s="10">
        <v>9.6099999999999991E-2</v>
      </c>
      <c r="I1541" s="10">
        <v>0.1978</v>
      </c>
      <c r="J1541" s="10">
        <v>7.0999999999999994E-2</v>
      </c>
      <c r="K1541" s="10">
        <v>0.1017</v>
      </c>
      <c r="L1541" s="88">
        <v>586</v>
      </c>
      <c r="M1541" s="88">
        <v>460</v>
      </c>
      <c r="N1541" s="88">
        <v>240</v>
      </c>
    </row>
    <row r="1542" spans="1:14">
      <c r="A1542" t="s">
        <v>168</v>
      </c>
      <c r="B1542" s="13" t="s">
        <v>74</v>
      </c>
      <c r="C1542" s="13" t="s">
        <v>62</v>
      </c>
      <c r="D1542" s="13">
        <v>2018</v>
      </c>
      <c r="E1542" s="13">
        <v>2018</v>
      </c>
      <c r="F1542" s="13" t="s">
        <v>244</v>
      </c>
      <c r="G1542" s="13"/>
      <c r="H1542" s="10">
        <v>0.12609999999999999</v>
      </c>
      <c r="I1542" s="10">
        <v>0.24979999999999999</v>
      </c>
      <c r="J1542" s="10">
        <v>9.6500000000000002E-2</v>
      </c>
      <c r="K1542" s="10">
        <v>0.14749999999999999</v>
      </c>
      <c r="L1542" s="88">
        <v>120</v>
      </c>
      <c r="M1542" s="88">
        <v>103</v>
      </c>
      <c r="N1542" s="88">
        <v>54</v>
      </c>
    </row>
    <row r="1543" spans="1:14">
      <c r="A1543" t="s">
        <v>169</v>
      </c>
      <c r="B1543" s="13" t="s">
        <v>74</v>
      </c>
      <c r="C1543" s="13" t="s">
        <v>62</v>
      </c>
      <c r="D1543" s="13">
        <v>2018</v>
      </c>
      <c r="E1543" s="13">
        <v>2018</v>
      </c>
      <c r="F1543" s="13" t="s">
        <v>244</v>
      </c>
      <c r="G1543" s="13"/>
      <c r="H1543" s="10">
        <v>8.1900000000000001E-2</v>
      </c>
      <c r="I1543" s="10">
        <v>0.18859999999999999</v>
      </c>
      <c r="J1543" s="10">
        <v>6.2100000000000002E-2</v>
      </c>
      <c r="K1543" s="10">
        <v>0.10439999999999999</v>
      </c>
      <c r="L1543" s="88">
        <v>586</v>
      </c>
      <c r="M1543" s="88">
        <v>460</v>
      </c>
      <c r="N1543" s="88">
        <v>240</v>
      </c>
    </row>
    <row r="1544" spans="1:14">
      <c r="A1544" t="s">
        <v>170</v>
      </c>
      <c r="B1544" s="13" t="s">
        <v>75</v>
      </c>
      <c r="C1544" s="13" t="s">
        <v>62</v>
      </c>
      <c r="D1544" s="13">
        <v>2018</v>
      </c>
      <c r="E1544" s="13">
        <v>2018</v>
      </c>
      <c r="F1544" s="13" t="s">
        <v>244</v>
      </c>
      <c r="G1544" s="13"/>
      <c r="H1544" s="10">
        <v>0.1757</v>
      </c>
      <c r="I1544" s="10">
        <v>0.25940000000000002</v>
      </c>
      <c r="J1544" s="10">
        <v>0.23989999999999997</v>
      </c>
      <c r="K1544" s="10">
        <v>0.27339999999999998</v>
      </c>
      <c r="L1544" s="88">
        <v>586</v>
      </c>
      <c r="M1544" s="88">
        <v>460</v>
      </c>
      <c r="N1544" s="88">
        <v>240</v>
      </c>
    </row>
    <row r="1545" spans="1:14">
      <c r="A1545" s="82" t="s">
        <v>171</v>
      </c>
      <c r="B1545" s="13" t="s">
        <v>66</v>
      </c>
      <c r="C1545" s="13" t="s">
        <v>64</v>
      </c>
      <c r="D1545" s="13">
        <v>2018</v>
      </c>
      <c r="E1545" s="13">
        <v>2018</v>
      </c>
      <c r="F1545" s="13" t="s">
        <v>324</v>
      </c>
      <c r="G1545" s="13"/>
      <c r="H1545" s="25">
        <v>0.12130000000000001</v>
      </c>
      <c r="I1545" s="25">
        <v>0.22289999999999999</v>
      </c>
      <c r="J1545" s="25">
        <v>0.11</v>
      </c>
      <c r="K1545" s="25">
        <v>0.1444</v>
      </c>
      <c r="L1545" s="88">
        <v>8321</v>
      </c>
      <c r="M1545" s="88">
        <v>7263</v>
      </c>
      <c r="N1545" s="88">
        <v>3274</v>
      </c>
    </row>
    <row r="1546" spans="1:14">
      <c r="A1546" s="82" t="s">
        <v>172</v>
      </c>
      <c r="B1546" s="13" t="s">
        <v>74</v>
      </c>
      <c r="C1546" s="13" t="s">
        <v>64</v>
      </c>
      <c r="D1546" s="13">
        <v>2018</v>
      </c>
      <c r="E1546" s="13">
        <v>2018</v>
      </c>
      <c r="F1546" s="13" t="s">
        <v>324</v>
      </c>
      <c r="G1546" s="13"/>
      <c r="H1546" s="25">
        <v>9.5700000000000007E-2</v>
      </c>
      <c r="I1546" s="25">
        <v>0.18379999999999999</v>
      </c>
      <c r="J1546" s="25">
        <v>6.13E-2</v>
      </c>
      <c r="K1546" s="25">
        <v>9.5899999999999999E-2</v>
      </c>
      <c r="L1546" s="88">
        <v>141</v>
      </c>
      <c r="M1546" s="88">
        <v>160</v>
      </c>
      <c r="N1546" s="88">
        <v>75</v>
      </c>
    </row>
    <row r="1547" spans="1:14">
      <c r="A1547" s="82" t="s">
        <v>173</v>
      </c>
      <c r="B1547" s="13" t="s">
        <v>75</v>
      </c>
      <c r="C1547" s="13" t="s">
        <v>64</v>
      </c>
      <c r="D1547" s="13">
        <v>2018</v>
      </c>
      <c r="E1547" s="13">
        <v>2018</v>
      </c>
      <c r="F1547" s="13" t="s">
        <v>324</v>
      </c>
      <c r="G1547" s="13"/>
      <c r="H1547" s="25">
        <v>0.1</v>
      </c>
      <c r="I1547" s="25">
        <v>0.4</v>
      </c>
      <c r="J1547" s="25">
        <v>0</v>
      </c>
      <c r="K1547" s="25">
        <v>0.1</v>
      </c>
      <c r="L1547" s="88">
        <v>500</v>
      </c>
      <c r="M1547" s="88">
        <v>430</v>
      </c>
      <c r="N1547" s="88">
        <v>203</v>
      </c>
    </row>
    <row r="1548" spans="1:14">
      <c r="A1548" s="82" t="s">
        <v>174</v>
      </c>
      <c r="B1548" s="13" t="s">
        <v>75</v>
      </c>
      <c r="C1548" s="13" t="s">
        <v>64</v>
      </c>
      <c r="D1548" s="13">
        <v>2018</v>
      </c>
      <c r="E1548" s="13">
        <v>2018</v>
      </c>
      <c r="F1548" s="13" t="s">
        <v>324</v>
      </c>
      <c r="G1548" s="13"/>
      <c r="H1548" s="25">
        <v>8.4499999999999992E-2</v>
      </c>
      <c r="I1548" s="25">
        <v>0.18840000000000001</v>
      </c>
      <c r="J1548" s="25">
        <v>0.19320000000000001</v>
      </c>
      <c r="K1548" s="25">
        <v>0.2198</v>
      </c>
      <c r="L1548" s="88">
        <v>500</v>
      </c>
      <c r="M1548" s="88">
        <v>430</v>
      </c>
      <c r="N1548" s="88">
        <v>203</v>
      </c>
    </row>
    <row r="1549" spans="1:14">
      <c r="A1549" s="82" t="s">
        <v>175</v>
      </c>
      <c r="B1549" s="13" t="s">
        <v>75</v>
      </c>
      <c r="C1549" s="13" t="s">
        <v>64</v>
      </c>
      <c r="D1549" s="13">
        <v>2018</v>
      </c>
      <c r="E1549" s="13">
        <v>2018</v>
      </c>
      <c r="F1549" s="13" t="s">
        <v>324</v>
      </c>
      <c r="G1549" s="13"/>
      <c r="H1549" s="25">
        <v>9.8299999999999998E-2</v>
      </c>
      <c r="I1549" s="25">
        <v>0.1928</v>
      </c>
      <c r="J1549" s="25">
        <v>0.1913</v>
      </c>
      <c r="K1549" s="25">
        <v>0.22440000000000002</v>
      </c>
      <c r="L1549" s="88">
        <v>138</v>
      </c>
      <c r="M1549" s="88">
        <v>132</v>
      </c>
      <c r="N1549" s="88">
        <v>45</v>
      </c>
    </row>
    <row r="1550" spans="1:14">
      <c r="A1550" s="82" t="s">
        <v>176</v>
      </c>
      <c r="B1550" s="13" t="s">
        <v>75</v>
      </c>
      <c r="C1550" s="13" t="s">
        <v>64</v>
      </c>
      <c r="D1550" s="13">
        <v>2018</v>
      </c>
      <c r="E1550" s="13">
        <v>2018</v>
      </c>
      <c r="F1550" s="13" t="s">
        <v>324</v>
      </c>
      <c r="G1550" s="13"/>
      <c r="H1550" s="25">
        <v>0.13699999999999998</v>
      </c>
      <c r="I1550" s="25">
        <v>0.25619999999999998</v>
      </c>
      <c r="J1550" s="25">
        <v>0.24379999999999999</v>
      </c>
      <c r="K1550" s="25">
        <v>0.27760000000000001</v>
      </c>
      <c r="L1550" s="88">
        <v>500</v>
      </c>
      <c r="M1550" s="88">
        <v>430</v>
      </c>
      <c r="N1550" s="88">
        <v>203</v>
      </c>
    </row>
    <row r="1551" spans="1:14">
      <c r="A1551" s="82" t="s">
        <v>177</v>
      </c>
      <c r="B1551" s="13" t="s">
        <v>75</v>
      </c>
      <c r="C1551" s="13" t="s">
        <v>64</v>
      </c>
      <c r="D1551" s="13">
        <v>2018</v>
      </c>
      <c r="E1551" s="13">
        <v>2018</v>
      </c>
      <c r="F1551" s="13" t="s">
        <v>324</v>
      </c>
      <c r="G1551" s="13"/>
      <c r="H1551" s="25">
        <v>0.1255</v>
      </c>
      <c r="I1551" s="25">
        <v>0.21859999999999999</v>
      </c>
      <c r="J1551" s="25">
        <v>0.17</v>
      </c>
      <c r="K1551" s="25">
        <v>0.1862</v>
      </c>
      <c r="L1551" s="88">
        <v>500</v>
      </c>
      <c r="M1551" s="88">
        <v>430</v>
      </c>
      <c r="N1551" s="88">
        <v>203</v>
      </c>
    </row>
    <row r="1552" spans="1:14">
      <c r="A1552" s="82" t="s">
        <v>178</v>
      </c>
      <c r="B1552" s="13" t="s">
        <v>74</v>
      </c>
      <c r="C1552" s="13" t="s">
        <v>64</v>
      </c>
      <c r="D1552" s="13">
        <v>2018</v>
      </c>
      <c r="E1552" s="13">
        <v>2018</v>
      </c>
      <c r="F1552" s="13" t="s">
        <v>324</v>
      </c>
      <c r="G1552" s="13"/>
      <c r="H1552" s="25">
        <v>6.8000000000000005E-2</v>
      </c>
      <c r="I1552" s="25">
        <v>0.14429999999999998</v>
      </c>
      <c r="J1552" s="25">
        <v>5.0300000000000004E-2</v>
      </c>
      <c r="K1552" s="25">
        <v>8.2200000000000009E-2</v>
      </c>
      <c r="L1552" s="88">
        <v>43</v>
      </c>
      <c r="M1552" s="88">
        <v>46</v>
      </c>
      <c r="N1552" s="88">
        <v>21</v>
      </c>
    </row>
    <row r="1553" spans="1:14">
      <c r="A1553" s="82" t="s">
        <v>179</v>
      </c>
      <c r="B1553" s="13" t="s">
        <v>75</v>
      </c>
      <c r="C1553" s="13" t="s">
        <v>64</v>
      </c>
      <c r="D1553" s="13">
        <v>2018</v>
      </c>
      <c r="E1553" s="13">
        <v>2018</v>
      </c>
      <c r="F1553" s="13" t="s">
        <v>324</v>
      </c>
      <c r="G1553" s="13"/>
      <c r="H1553" s="25">
        <v>0.16079999999999997</v>
      </c>
      <c r="I1553" s="25">
        <v>0.24129999999999999</v>
      </c>
      <c r="J1553" s="25">
        <v>0.36359999999999998</v>
      </c>
      <c r="K1553" s="25">
        <v>0.40560000000000002</v>
      </c>
      <c r="L1553" s="88">
        <v>500</v>
      </c>
      <c r="M1553" s="88">
        <v>430</v>
      </c>
      <c r="N1553" s="88">
        <v>203</v>
      </c>
    </row>
    <row r="1554" spans="1:14">
      <c r="A1554" s="82" t="s">
        <v>180</v>
      </c>
      <c r="B1554" s="13" t="s">
        <v>75</v>
      </c>
      <c r="C1554" s="13" t="s">
        <v>64</v>
      </c>
      <c r="D1554" s="13">
        <v>2018</v>
      </c>
      <c r="E1554" s="13">
        <v>2018</v>
      </c>
      <c r="F1554" s="13" t="s">
        <v>324</v>
      </c>
      <c r="G1554" s="13"/>
      <c r="H1554" s="25">
        <v>0.11990000000000001</v>
      </c>
      <c r="I1554" s="25">
        <v>0.21129999999999999</v>
      </c>
      <c r="J1554" s="25">
        <v>0.21249999999999999</v>
      </c>
      <c r="K1554" s="25">
        <v>0.24100000000000002</v>
      </c>
      <c r="L1554" s="88">
        <v>500</v>
      </c>
      <c r="M1554" s="88">
        <v>430</v>
      </c>
      <c r="N1554" s="88">
        <v>203</v>
      </c>
    </row>
    <row r="1555" spans="1:14">
      <c r="A1555" s="82" t="s">
        <v>122</v>
      </c>
      <c r="B1555" s="13" t="s">
        <v>74</v>
      </c>
      <c r="C1555" s="13" t="s">
        <v>64</v>
      </c>
      <c r="D1555" s="13">
        <v>2018</v>
      </c>
      <c r="E1555" s="13">
        <v>2018</v>
      </c>
      <c r="F1555" s="13" t="s">
        <v>324</v>
      </c>
      <c r="G1555" s="13"/>
      <c r="H1555" s="25">
        <v>0.14050000000000001</v>
      </c>
      <c r="I1555" s="25">
        <v>0.2737</v>
      </c>
      <c r="J1555" s="25">
        <v>0.1016</v>
      </c>
      <c r="K1555" s="25">
        <v>0.15679999999999999</v>
      </c>
      <c r="L1555" s="88">
        <v>73</v>
      </c>
      <c r="M1555" s="88">
        <v>139</v>
      </c>
      <c r="N1555" s="88">
        <v>74</v>
      </c>
    </row>
    <row r="1556" spans="1:14">
      <c r="A1556" s="82" t="s">
        <v>123</v>
      </c>
      <c r="B1556" s="13" t="s">
        <v>75</v>
      </c>
      <c r="C1556" s="13" t="s">
        <v>64</v>
      </c>
      <c r="D1556" s="13">
        <v>2018</v>
      </c>
      <c r="E1556" s="13">
        <v>2018</v>
      </c>
      <c r="F1556" s="13" t="s">
        <v>324</v>
      </c>
      <c r="G1556" s="13"/>
      <c r="H1556" s="25">
        <v>0.109</v>
      </c>
      <c r="I1556" s="25">
        <v>0.19500000000000001</v>
      </c>
      <c r="J1556" s="25">
        <v>0.153</v>
      </c>
      <c r="K1556" s="25">
        <v>0.17190000000000003</v>
      </c>
      <c r="L1556" s="88">
        <v>500</v>
      </c>
      <c r="M1556" s="88">
        <v>430</v>
      </c>
      <c r="N1556" s="88">
        <v>203</v>
      </c>
    </row>
    <row r="1557" spans="1:14">
      <c r="A1557" s="82" t="s">
        <v>124</v>
      </c>
      <c r="B1557" s="13" t="s">
        <v>75</v>
      </c>
      <c r="C1557" s="13" t="s">
        <v>64</v>
      </c>
      <c r="D1557" s="13">
        <v>2018</v>
      </c>
      <c r="E1557" s="13">
        <v>2018</v>
      </c>
      <c r="F1557" s="13" t="s">
        <v>324</v>
      </c>
      <c r="G1557" s="13"/>
      <c r="H1557" s="25">
        <v>9.6000000000000002E-2</v>
      </c>
      <c r="I1557" s="25">
        <v>0.1812</v>
      </c>
      <c r="J1557" s="25">
        <v>0.20579999999999998</v>
      </c>
      <c r="K1557" s="25">
        <v>0.2291</v>
      </c>
      <c r="L1557" s="88">
        <v>71</v>
      </c>
      <c r="M1557" s="88">
        <v>52</v>
      </c>
      <c r="N1557" s="88">
        <v>28</v>
      </c>
    </row>
    <row r="1558" spans="1:14">
      <c r="A1558" s="82" t="s">
        <v>125</v>
      </c>
      <c r="B1558" s="13" t="s">
        <v>75</v>
      </c>
      <c r="C1558" s="13" t="s">
        <v>64</v>
      </c>
      <c r="D1558" s="13">
        <v>2018</v>
      </c>
      <c r="E1558" s="13">
        <v>2018</v>
      </c>
      <c r="F1558" s="13" t="s">
        <v>324</v>
      </c>
      <c r="G1558" s="13"/>
      <c r="H1558" s="25">
        <v>0.13250000000000001</v>
      </c>
      <c r="I1558" s="25">
        <v>0.2336</v>
      </c>
      <c r="J1558" s="25">
        <v>0.19079999999999997</v>
      </c>
      <c r="K1558" s="25">
        <v>0.21940000000000001</v>
      </c>
      <c r="L1558" s="88">
        <v>50</v>
      </c>
      <c r="M1558" s="88">
        <v>43</v>
      </c>
      <c r="N1558" s="88">
        <v>22</v>
      </c>
    </row>
    <row r="1559" spans="1:14">
      <c r="A1559" s="82" t="s">
        <v>126</v>
      </c>
      <c r="B1559" s="13" t="s">
        <v>75</v>
      </c>
      <c r="C1559" s="13" t="s">
        <v>64</v>
      </c>
      <c r="D1559" s="13">
        <v>2018</v>
      </c>
      <c r="E1559" s="13">
        <v>2018</v>
      </c>
      <c r="F1559" s="13" t="s">
        <v>324</v>
      </c>
      <c r="G1559" s="13"/>
      <c r="H1559" s="25">
        <v>0.10800000000000001</v>
      </c>
      <c r="I1559" s="25">
        <v>0.24410000000000001</v>
      </c>
      <c r="J1559" s="25">
        <v>0.21600000000000003</v>
      </c>
      <c r="K1559" s="25">
        <v>0.27699999999999997</v>
      </c>
      <c r="L1559" s="88">
        <v>500</v>
      </c>
      <c r="M1559" s="88">
        <v>430</v>
      </c>
      <c r="N1559" s="88">
        <v>203</v>
      </c>
    </row>
    <row r="1560" spans="1:14">
      <c r="A1560" s="82" t="s">
        <v>127</v>
      </c>
      <c r="B1560" s="13" t="s">
        <v>75</v>
      </c>
      <c r="C1560" s="13" t="s">
        <v>64</v>
      </c>
      <c r="D1560" s="13">
        <v>2018</v>
      </c>
      <c r="E1560" s="13">
        <v>2018</v>
      </c>
      <c r="F1560" s="13" t="s">
        <v>324</v>
      </c>
      <c r="G1560" s="13"/>
      <c r="H1560" s="25">
        <v>0.18809999999999999</v>
      </c>
      <c r="I1560" s="25">
        <v>0.2964</v>
      </c>
      <c r="J1560" s="25">
        <v>0.1678</v>
      </c>
      <c r="K1560" s="25">
        <v>0.19579999999999997</v>
      </c>
      <c r="L1560" s="88">
        <v>498</v>
      </c>
      <c r="M1560" s="88">
        <v>447</v>
      </c>
      <c r="N1560" s="88">
        <v>230</v>
      </c>
    </row>
    <row r="1561" spans="1:14">
      <c r="A1561" s="82" t="s">
        <v>128</v>
      </c>
      <c r="B1561" s="13" t="s">
        <v>75</v>
      </c>
      <c r="C1561" s="13" t="s">
        <v>64</v>
      </c>
      <c r="D1561" s="13">
        <v>2018</v>
      </c>
      <c r="E1561" s="13">
        <v>2018</v>
      </c>
      <c r="F1561" s="13" t="s">
        <v>324</v>
      </c>
      <c r="G1561" s="13"/>
      <c r="H1561" s="25">
        <v>0.1789</v>
      </c>
      <c r="I1561" s="25">
        <v>0.28699999999999998</v>
      </c>
      <c r="J1561" s="25">
        <v>0.1704</v>
      </c>
      <c r="K1561" s="25">
        <v>0.1968</v>
      </c>
      <c r="L1561" s="88">
        <v>48</v>
      </c>
      <c r="M1561" s="88">
        <v>36</v>
      </c>
      <c r="N1561" s="88">
        <v>21</v>
      </c>
    </row>
    <row r="1562" spans="1:14">
      <c r="A1562" s="82" t="s">
        <v>129</v>
      </c>
      <c r="B1562" s="13" t="s">
        <v>75</v>
      </c>
      <c r="C1562" s="13" t="s">
        <v>64</v>
      </c>
      <c r="D1562" s="13">
        <v>2018</v>
      </c>
      <c r="E1562" s="13">
        <v>2018</v>
      </c>
      <c r="F1562" s="13" t="s">
        <v>324</v>
      </c>
      <c r="G1562" s="13"/>
      <c r="H1562" s="25">
        <v>7.7600000000000002E-2</v>
      </c>
      <c r="I1562" s="25">
        <v>0.15629999999999999</v>
      </c>
      <c r="J1562" s="25">
        <v>0.1525</v>
      </c>
      <c r="K1562" s="25">
        <v>0.18</v>
      </c>
      <c r="L1562" s="88">
        <v>500</v>
      </c>
      <c r="M1562" s="88">
        <v>430</v>
      </c>
      <c r="N1562" s="88">
        <v>203</v>
      </c>
    </row>
    <row r="1563" spans="1:14">
      <c r="A1563" s="82" t="s">
        <v>130</v>
      </c>
      <c r="B1563" s="13" t="s">
        <v>75</v>
      </c>
      <c r="C1563" s="13" t="s">
        <v>64</v>
      </c>
      <c r="D1563" s="13">
        <v>2018</v>
      </c>
      <c r="E1563" s="13">
        <v>2018</v>
      </c>
      <c r="F1563" s="13" t="s">
        <v>324</v>
      </c>
      <c r="G1563" s="13"/>
      <c r="H1563" s="25">
        <v>4.2900000000000001E-2</v>
      </c>
      <c r="I1563" s="25">
        <v>0.10859999999999999</v>
      </c>
      <c r="J1563" s="25">
        <v>0.21969999999999998</v>
      </c>
      <c r="K1563" s="25">
        <v>0.25509999999999999</v>
      </c>
      <c r="L1563" s="88">
        <v>500</v>
      </c>
      <c r="M1563" s="88">
        <v>430</v>
      </c>
      <c r="N1563" s="88">
        <v>203</v>
      </c>
    </row>
    <row r="1564" spans="1:14">
      <c r="A1564" s="82" t="s">
        <v>131</v>
      </c>
      <c r="B1564" s="13" t="s">
        <v>76</v>
      </c>
      <c r="C1564" s="13" t="s">
        <v>64</v>
      </c>
      <c r="D1564" s="13">
        <v>2018</v>
      </c>
      <c r="E1564" s="13">
        <v>2018</v>
      </c>
      <c r="F1564" s="13" t="s">
        <v>324</v>
      </c>
      <c r="G1564" s="13"/>
      <c r="H1564" s="25">
        <v>0.1198</v>
      </c>
      <c r="I1564" s="25">
        <v>0.22399999999999998</v>
      </c>
      <c r="J1564" s="25">
        <v>7.2499999999999995E-2</v>
      </c>
      <c r="K1564" s="25">
        <v>0.10210000000000001</v>
      </c>
      <c r="L1564" s="88">
        <v>2088</v>
      </c>
      <c r="M1564" s="88">
        <v>1396</v>
      </c>
      <c r="N1564" s="88">
        <v>599</v>
      </c>
    </row>
    <row r="1565" spans="1:14">
      <c r="A1565" s="82" t="s">
        <v>132</v>
      </c>
      <c r="B1565" s="13" t="s">
        <v>75</v>
      </c>
      <c r="C1565" s="13" t="s">
        <v>64</v>
      </c>
      <c r="D1565" s="13">
        <v>2018</v>
      </c>
      <c r="E1565" s="13">
        <v>2018</v>
      </c>
      <c r="F1565" s="13" t="s">
        <v>324</v>
      </c>
      <c r="G1565" s="13"/>
      <c r="H1565" s="25">
        <v>0.14779999999999999</v>
      </c>
      <c r="I1565" s="25">
        <v>0.26890000000000003</v>
      </c>
      <c r="J1565" s="25">
        <v>0.1547</v>
      </c>
      <c r="K1565" s="25">
        <v>0.19920000000000002</v>
      </c>
      <c r="L1565" s="88">
        <v>53</v>
      </c>
      <c r="M1565" s="88">
        <v>39</v>
      </c>
      <c r="N1565" s="88">
        <v>22</v>
      </c>
    </row>
    <row r="1566" spans="1:14">
      <c r="A1566" s="82" t="s">
        <v>133</v>
      </c>
      <c r="B1566" s="13" t="s">
        <v>75</v>
      </c>
      <c r="C1566" s="13" t="s">
        <v>64</v>
      </c>
      <c r="D1566" s="13">
        <v>2018</v>
      </c>
      <c r="E1566" s="13">
        <v>2018</v>
      </c>
      <c r="F1566" s="13" t="s">
        <v>324</v>
      </c>
      <c r="G1566" s="13"/>
      <c r="H1566" s="25">
        <v>0.1101</v>
      </c>
      <c r="I1566" s="25">
        <v>0.1898</v>
      </c>
      <c r="J1566" s="25">
        <v>0.25190000000000001</v>
      </c>
      <c r="K1566" s="25">
        <v>0.28439999999999999</v>
      </c>
      <c r="L1566" s="88">
        <v>500</v>
      </c>
      <c r="M1566" s="88">
        <v>430</v>
      </c>
      <c r="N1566" s="88">
        <v>203</v>
      </c>
    </row>
    <row r="1567" spans="1:14">
      <c r="A1567" s="82" t="s">
        <v>134</v>
      </c>
      <c r="B1567" s="13" t="s">
        <v>75</v>
      </c>
      <c r="C1567" s="13" t="s">
        <v>64</v>
      </c>
      <c r="D1567" s="13">
        <v>2018</v>
      </c>
      <c r="E1567" s="13">
        <v>2018</v>
      </c>
      <c r="F1567" s="13" t="s">
        <v>324</v>
      </c>
      <c r="G1567" s="13"/>
      <c r="H1567" s="25">
        <v>8.199999999999999E-2</v>
      </c>
      <c r="I1567" s="25">
        <v>0.17620000000000002</v>
      </c>
      <c r="J1567" s="25">
        <v>0.21719999999999998</v>
      </c>
      <c r="K1567" s="25">
        <v>0.22949999999999998</v>
      </c>
      <c r="L1567" s="88">
        <v>500</v>
      </c>
      <c r="M1567" s="88">
        <v>430</v>
      </c>
      <c r="N1567" s="88">
        <v>203</v>
      </c>
    </row>
    <row r="1568" spans="1:14">
      <c r="A1568" s="82" t="s">
        <v>135</v>
      </c>
      <c r="B1568" s="13" t="s">
        <v>75</v>
      </c>
      <c r="C1568" s="13" t="s">
        <v>64</v>
      </c>
      <c r="D1568" s="13">
        <v>2018</v>
      </c>
      <c r="E1568" s="13">
        <v>2018</v>
      </c>
      <c r="F1568" s="13" t="s">
        <v>324</v>
      </c>
      <c r="G1568" s="13"/>
      <c r="H1568" s="25">
        <v>0.1333</v>
      </c>
      <c r="I1568" s="25">
        <v>0.25530000000000003</v>
      </c>
      <c r="J1568" s="25">
        <v>0.25</v>
      </c>
      <c r="K1568" s="25">
        <v>0.317</v>
      </c>
      <c r="L1568" s="88">
        <v>500</v>
      </c>
      <c r="M1568" s="88">
        <v>430</v>
      </c>
      <c r="N1568" s="88">
        <v>203</v>
      </c>
    </row>
    <row r="1569" spans="1:14">
      <c r="A1569" s="82" t="s">
        <v>136</v>
      </c>
      <c r="B1569" s="13" t="s">
        <v>75</v>
      </c>
      <c r="C1569" s="13" t="s">
        <v>64</v>
      </c>
      <c r="D1569" s="13">
        <v>2018</v>
      </c>
      <c r="E1569" s="13">
        <v>2018</v>
      </c>
      <c r="F1569" s="13" t="s">
        <v>324</v>
      </c>
      <c r="G1569" s="13"/>
      <c r="H1569" s="25">
        <v>0.12189999999999999</v>
      </c>
      <c r="I1569" s="25">
        <v>0.23149999999999998</v>
      </c>
      <c r="J1569" s="25">
        <v>0.2296</v>
      </c>
      <c r="K1569" s="25">
        <v>0.25650000000000001</v>
      </c>
      <c r="L1569" s="88">
        <v>119</v>
      </c>
      <c r="M1569" s="88">
        <v>101</v>
      </c>
      <c r="N1569" s="88">
        <v>46</v>
      </c>
    </row>
    <row r="1570" spans="1:14">
      <c r="A1570" s="82" t="s">
        <v>137</v>
      </c>
      <c r="B1570" s="13" t="s">
        <v>75</v>
      </c>
      <c r="C1570" s="13" t="s">
        <v>64</v>
      </c>
      <c r="D1570" s="13">
        <v>2018</v>
      </c>
      <c r="E1570" s="13">
        <v>2018</v>
      </c>
      <c r="F1570" s="13" t="s">
        <v>324</v>
      </c>
      <c r="G1570" s="13"/>
      <c r="H1570" s="25">
        <v>6.6699999999999995E-2</v>
      </c>
      <c r="I1570" s="25">
        <v>0.15560000000000002</v>
      </c>
      <c r="J1570" s="25">
        <v>0.25929999999999997</v>
      </c>
      <c r="K1570" s="25">
        <v>0.29630000000000001</v>
      </c>
      <c r="L1570" s="88">
        <v>500</v>
      </c>
      <c r="M1570" s="88">
        <v>430</v>
      </c>
      <c r="N1570" s="88">
        <v>203</v>
      </c>
    </row>
    <row r="1571" spans="1:14">
      <c r="A1571" s="82" t="s">
        <v>138</v>
      </c>
      <c r="B1571" s="13" t="s">
        <v>75</v>
      </c>
      <c r="C1571" s="13" t="s">
        <v>64</v>
      </c>
      <c r="D1571" s="13">
        <v>2018</v>
      </c>
      <c r="E1571" s="13">
        <v>2018</v>
      </c>
      <c r="F1571" s="13" t="s">
        <v>324</v>
      </c>
      <c r="G1571" s="13"/>
      <c r="H1571" s="25">
        <v>5.5999999999999994E-2</v>
      </c>
      <c r="I1571" s="25">
        <v>0.12</v>
      </c>
      <c r="J1571" s="25">
        <v>0.152</v>
      </c>
      <c r="K1571" s="25">
        <v>0.17600000000000002</v>
      </c>
      <c r="L1571" s="88">
        <v>500</v>
      </c>
      <c r="M1571" s="88">
        <v>430</v>
      </c>
      <c r="N1571" s="88">
        <v>203</v>
      </c>
    </row>
    <row r="1572" spans="1:14">
      <c r="A1572" s="82" t="s">
        <v>139</v>
      </c>
      <c r="B1572" s="13" t="s">
        <v>75</v>
      </c>
      <c r="C1572" s="13" t="s">
        <v>64</v>
      </c>
      <c r="D1572" s="13">
        <v>2018</v>
      </c>
      <c r="E1572" s="13">
        <v>2018</v>
      </c>
      <c r="F1572" s="13" t="s">
        <v>324</v>
      </c>
      <c r="G1572" s="13"/>
      <c r="H1572" s="25">
        <v>0.19489999999999999</v>
      </c>
      <c r="I1572" s="25">
        <v>0.309</v>
      </c>
      <c r="J1572" s="25">
        <v>0.17379999999999998</v>
      </c>
      <c r="K1572" s="25">
        <v>0.22030000000000002</v>
      </c>
      <c r="L1572" s="88">
        <v>81</v>
      </c>
      <c r="M1572" s="88">
        <v>66</v>
      </c>
      <c r="N1572" s="88">
        <v>24</v>
      </c>
    </row>
    <row r="1573" spans="1:14">
      <c r="A1573" s="82" t="s">
        <v>140</v>
      </c>
      <c r="B1573" s="13" t="s">
        <v>75</v>
      </c>
      <c r="C1573" s="13" t="s">
        <v>64</v>
      </c>
      <c r="D1573" s="13">
        <v>2018</v>
      </c>
      <c r="E1573" s="13">
        <v>2018</v>
      </c>
      <c r="F1573" s="13" t="s">
        <v>324</v>
      </c>
      <c r="G1573" s="13"/>
      <c r="H1573" s="25">
        <v>9.0200000000000002E-2</v>
      </c>
      <c r="I1573" s="25">
        <v>0.17679999999999998</v>
      </c>
      <c r="J1573" s="25">
        <v>0.2402</v>
      </c>
      <c r="K1573" s="25">
        <v>0.28660000000000002</v>
      </c>
      <c r="L1573" s="88">
        <v>500</v>
      </c>
      <c r="M1573" s="88">
        <v>430</v>
      </c>
      <c r="N1573" s="88">
        <v>203</v>
      </c>
    </row>
    <row r="1574" spans="1:14">
      <c r="A1574" s="82" t="s">
        <v>141</v>
      </c>
      <c r="B1574" s="13" t="s">
        <v>75</v>
      </c>
      <c r="C1574" s="13" t="s">
        <v>64</v>
      </c>
      <c r="D1574" s="13">
        <v>2018</v>
      </c>
      <c r="E1574" s="13">
        <v>2018</v>
      </c>
      <c r="F1574" s="13" t="s">
        <v>324</v>
      </c>
      <c r="G1574" s="13"/>
      <c r="H1574" s="25">
        <v>4.2699999999999995E-2</v>
      </c>
      <c r="I1574" s="25">
        <v>0.1183</v>
      </c>
      <c r="J1574" s="25">
        <v>0.1323</v>
      </c>
      <c r="K1574" s="25">
        <v>0.152</v>
      </c>
      <c r="L1574" s="88">
        <v>500</v>
      </c>
      <c r="M1574" s="88">
        <v>430</v>
      </c>
      <c r="N1574" s="88">
        <v>203</v>
      </c>
    </row>
    <row r="1575" spans="1:14">
      <c r="A1575" s="82" t="s">
        <v>142</v>
      </c>
      <c r="B1575" s="13" t="s">
        <v>74</v>
      </c>
      <c r="C1575" s="13" t="s">
        <v>64</v>
      </c>
      <c r="D1575" s="13">
        <v>2018</v>
      </c>
      <c r="E1575" s="13">
        <v>2018</v>
      </c>
      <c r="F1575" s="13" t="s">
        <v>324</v>
      </c>
      <c r="G1575" s="13"/>
      <c r="H1575" s="25">
        <v>0.113</v>
      </c>
      <c r="I1575" s="25">
        <v>0.22420000000000001</v>
      </c>
      <c r="J1575" s="25">
        <v>7.8700000000000006E-2</v>
      </c>
      <c r="K1575" s="25">
        <v>0.12390000000000001</v>
      </c>
      <c r="L1575" s="88">
        <v>167</v>
      </c>
      <c r="M1575" s="88">
        <v>250</v>
      </c>
      <c r="N1575" s="88">
        <v>113</v>
      </c>
    </row>
    <row r="1576" spans="1:14">
      <c r="A1576" s="82" t="s">
        <v>143</v>
      </c>
      <c r="B1576" s="13" t="s">
        <v>74</v>
      </c>
      <c r="C1576" s="13" t="s">
        <v>64</v>
      </c>
      <c r="D1576" s="13">
        <v>2018</v>
      </c>
      <c r="E1576" s="13">
        <v>2018</v>
      </c>
      <c r="F1576" s="13" t="s">
        <v>324</v>
      </c>
      <c r="G1576" s="13"/>
      <c r="H1576" s="25">
        <v>7.7399999999999997E-2</v>
      </c>
      <c r="I1576" s="25">
        <v>0.16719999999999999</v>
      </c>
      <c r="J1576" s="25">
        <v>5.0900000000000001E-2</v>
      </c>
      <c r="K1576" s="25">
        <v>7.8399999999999997E-2</v>
      </c>
      <c r="L1576" s="88">
        <v>500</v>
      </c>
      <c r="M1576" s="88">
        <v>430</v>
      </c>
      <c r="N1576" s="88">
        <v>203</v>
      </c>
    </row>
    <row r="1577" spans="1:14">
      <c r="A1577" s="82" t="s">
        <v>144</v>
      </c>
      <c r="B1577" s="13" t="s">
        <v>75</v>
      </c>
      <c r="C1577" s="13" t="s">
        <v>64</v>
      </c>
      <c r="D1577" s="13">
        <v>2018</v>
      </c>
      <c r="E1577" s="13">
        <v>2018</v>
      </c>
      <c r="F1577" s="13" t="s">
        <v>324</v>
      </c>
      <c r="G1577" s="13"/>
      <c r="H1577" s="25">
        <v>7.2400000000000006E-2</v>
      </c>
      <c r="I1577" s="25">
        <v>0.1447</v>
      </c>
      <c r="J1577" s="25">
        <v>0.10859999999999999</v>
      </c>
      <c r="K1577" s="25">
        <v>0.16449999999999998</v>
      </c>
      <c r="L1577" s="88">
        <v>500</v>
      </c>
      <c r="M1577" s="88">
        <v>430</v>
      </c>
      <c r="N1577" s="88">
        <v>203</v>
      </c>
    </row>
    <row r="1578" spans="1:14">
      <c r="A1578" s="82" t="s">
        <v>145</v>
      </c>
      <c r="B1578" s="13" t="s">
        <v>75</v>
      </c>
      <c r="C1578" s="13" t="s">
        <v>64</v>
      </c>
      <c r="D1578" s="13">
        <v>2018</v>
      </c>
      <c r="E1578" s="13">
        <v>2018</v>
      </c>
      <c r="F1578" s="13" t="s">
        <v>324</v>
      </c>
      <c r="G1578" s="13"/>
      <c r="H1578" s="25">
        <v>0.1409</v>
      </c>
      <c r="I1578" s="25">
        <v>0.24329999999999999</v>
      </c>
      <c r="J1578" s="25">
        <v>0.17620000000000002</v>
      </c>
      <c r="K1578" s="25">
        <v>0.20440000000000003</v>
      </c>
      <c r="L1578" s="88">
        <v>1473</v>
      </c>
      <c r="M1578" s="88">
        <v>1234</v>
      </c>
      <c r="N1578" s="88">
        <v>516</v>
      </c>
    </row>
    <row r="1579" spans="1:14">
      <c r="A1579" s="82" t="s">
        <v>146</v>
      </c>
      <c r="B1579" s="13" t="s">
        <v>74</v>
      </c>
      <c r="C1579" s="13" t="s">
        <v>64</v>
      </c>
      <c r="D1579" s="13">
        <v>2018</v>
      </c>
      <c r="E1579" s="13">
        <v>2018</v>
      </c>
      <c r="F1579" s="13" t="s">
        <v>324</v>
      </c>
      <c r="G1579" s="13"/>
      <c r="H1579" s="25">
        <v>0.1167</v>
      </c>
      <c r="I1579" s="25">
        <v>0.20749999999999999</v>
      </c>
      <c r="J1579" s="25">
        <v>8.1600000000000006E-2</v>
      </c>
      <c r="K1579" s="25">
        <v>0.11939999999999999</v>
      </c>
      <c r="L1579" s="88">
        <v>158</v>
      </c>
      <c r="M1579" s="88">
        <v>215</v>
      </c>
      <c r="N1579" s="88">
        <v>90</v>
      </c>
    </row>
    <row r="1580" spans="1:14">
      <c r="A1580" s="82" t="s">
        <v>147</v>
      </c>
      <c r="B1580" s="13" t="s">
        <v>75</v>
      </c>
      <c r="C1580" s="13" t="s">
        <v>64</v>
      </c>
      <c r="D1580" s="13">
        <v>2018</v>
      </c>
      <c r="E1580" s="13">
        <v>2018</v>
      </c>
      <c r="F1580" s="13" t="s">
        <v>324</v>
      </c>
      <c r="G1580" s="13"/>
      <c r="H1580" s="25">
        <v>0.1293</v>
      </c>
      <c r="I1580" s="25">
        <v>0.19850000000000001</v>
      </c>
      <c r="J1580" s="25">
        <v>0.2878</v>
      </c>
      <c r="K1580" s="25">
        <v>0.30599999999999999</v>
      </c>
      <c r="L1580" s="88">
        <v>500</v>
      </c>
      <c r="M1580" s="88">
        <v>430</v>
      </c>
      <c r="N1580" s="88">
        <v>203</v>
      </c>
    </row>
    <row r="1581" spans="1:14">
      <c r="A1581" s="82" t="s">
        <v>148</v>
      </c>
      <c r="B1581" s="13" t="s">
        <v>75</v>
      </c>
      <c r="C1581" s="13" t="s">
        <v>64</v>
      </c>
      <c r="D1581" s="13">
        <v>2018</v>
      </c>
      <c r="E1581" s="13">
        <v>2018</v>
      </c>
      <c r="F1581" s="13" t="s">
        <v>324</v>
      </c>
      <c r="G1581" s="13"/>
      <c r="H1581" s="25">
        <v>0.18429999999999999</v>
      </c>
      <c r="I1581" s="25">
        <v>0.2928</v>
      </c>
      <c r="J1581" s="25">
        <v>0.23129999999999998</v>
      </c>
      <c r="K1581" s="25">
        <v>0.2596</v>
      </c>
      <c r="L1581" s="88">
        <v>1270</v>
      </c>
      <c r="M1581" s="88">
        <v>1081</v>
      </c>
      <c r="N1581" s="88">
        <v>481</v>
      </c>
    </row>
    <row r="1582" spans="1:14">
      <c r="A1582" s="82" t="s">
        <v>149</v>
      </c>
      <c r="B1582" s="13" t="s">
        <v>74</v>
      </c>
      <c r="C1582" s="13" t="s">
        <v>64</v>
      </c>
      <c r="D1582" s="13">
        <v>2018</v>
      </c>
      <c r="E1582" s="13">
        <v>2018</v>
      </c>
      <c r="F1582" s="13" t="s">
        <v>324</v>
      </c>
      <c r="G1582" s="13"/>
      <c r="H1582" s="25">
        <v>9.6799999999999997E-2</v>
      </c>
      <c r="I1582" s="25">
        <v>0.18289999999999998</v>
      </c>
      <c r="J1582" s="25">
        <v>5.0700000000000002E-2</v>
      </c>
      <c r="K1582" s="25">
        <v>8.8000000000000009E-2</v>
      </c>
      <c r="L1582" s="88">
        <v>234</v>
      </c>
      <c r="M1582" s="88">
        <v>302</v>
      </c>
      <c r="N1582" s="88">
        <v>122</v>
      </c>
    </row>
    <row r="1583" spans="1:14">
      <c r="A1583" s="82" t="s">
        <v>150</v>
      </c>
      <c r="B1583" s="13" t="s">
        <v>74</v>
      </c>
      <c r="C1583" s="13" t="s">
        <v>64</v>
      </c>
      <c r="D1583" s="13">
        <v>2018</v>
      </c>
      <c r="E1583" s="13">
        <v>2018</v>
      </c>
      <c r="F1583" s="13" t="s">
        <v>324</v>
      </c>
      <c r="G1583" s="13"/>
      <c r="H1583" s="25">
        <v>8.4000000000000005E-2</v>
      </c>
      <c r="I1583" s="25">
        <v>0.17050000000000001</v>
      </c>
      <c r="J1583" s="25">
        <v>7.8700000000000006E-2</v>
      </c>
      <c r="K1583" s="25">
        <v>0.11849999999999999</v>
      </c>
      <c r="L1583" s="88">
        <v>69</v>
      </c>
      <c r="M1583" s="88">
        <v>79</v>
      </c>
      <c r="N1583" s="88">
        <v>40</v>
      </c>
    </row>
    <row r="1584" spans="1:14">
      <c r="A1584" s="82" t="s">
        <v>151</v>
      </c>
      <c r="B1584" s="13" t="s">
        <v>75</v>
      </c>
      <c r="C1584" s="13" t="s">
        <v>64</v>
      </c>
      <c r="D1584" s="13">
        <v>2018</v>
      </c>
      <c r="E1584" s="13">
        <v>2018</v>
      </c>
      <c r="F1584" s="13" t="s">
        <v>324</v>
      </c>
      <c r="G1584" s="13"/>
      <c r="H1584" s="25">
        <v>0.16059999999999999</v>
      </c>
      <c r="I1584" s="25">
        <v>0.25530000000000003</v>
      </c>
      <c r="J1584" s="25">
        <v>0.23149999999999998</v>
      </c>
      <c r="K1584" s="25">
        <v>0.26319999999999999</v>
      </c>
      <c r="L1584" s="88">
        <v>425</v>
      </c>
      <c r="M1584" s="88">
        <v>340</v>
      </c>
      <c r="N1584" s="88">
        <v>169</v>
      </c>
    </row>
    <row r="1585" spans="1:14">
      <c r="A1585" s="82" t="s">
        <v>152</v>
      </c>
      <c r="B1585" s="13" t="s">
        <v>74</v>
      </c>
      <c r="C1585" s="13" t="s">
        <v>64</v>
      </c>
      <c r="D1585" s="13">
        <v>2018</v>
      </c>
      <c r="E1585" s="13">
        <v>2018</v>
      </c>
      <c r="F1585" s="13" t="s">
        <v>324</v>
      </c>
      <c r="G1585" s="13"/>
      <c r="H1585" s="25">
        <v>7.8600000000000003E-2</v>
      </c>
      <c r="I1585" s="25">
        <v>0.16829999999999998</v>
      </c>
      <c r="J1585" s="25">
        <v>5.8299999999999998E-2</v>
      </c>
      <c r="K1585" s="25">
        <v>9.2100000000000015E-2</v>
      </c>
      <c r="L1585" s="88">
        <v>500</v>
      </c>
      <c r="M1585" s="88">
        <v>430</v>
      </c>
      <c r="N1585" s="88">
        <v>203</v>
      </c>
    </row>
    <row r="1586" spans="1:14">
      <c r="A1586" s="82" t="s">
        <v>153</v>
      </c>
      <c r="B1586" s="13" t="s">
        <v>74</v>
      </c>
      <c r="C1586" s="13" t="s">
        <v>64</v>
      </c>
      <c r="D1586" s="13">
        <v>2018</v>
      </c>
      <c r="E1586" s="13">
        <v>2018</v>
      </c>
      <c r="F1586" s="13" t="s">
        <v>324</v>
      </c>
      <c r="G1586" s="13"/>
      <c r="H1586" s="25">
        <v>7.7499999999999999E-2</v>
      </c>
      <c r="I1586" s="25">
        <v>0.1726</v>
      </c>
      <c r="J1586" s="25">
        <v>6.13E-2</v>
      </c>
      <c r="K1586" s="25">
        <v>9.2300000000000007E-2</v>
      </c>
      <c r="L1586" s="88">
        <v>20</v>
      </c>
      <c r="M1586" s="88">
        <v>30</v>
      </c>
      <c r="N1586" s="88" t="s">
        <v>446</v>
      </c>
    </row>
    <row r="1587" spans="1:14">
      <c r="A1587" s="82" t="s">
        <v>154</v>
      </c>
      <c r="B1587" s="13" t="s">
        <v>74</v>
      </c>
      <c r="C1587" s="13" t="s">
        <v>64</v>
      </c>
      <c r="D1587" s="13">
        <v>2018</v>
      </c>
      <c r="E1587" s="13">
        <v>2018</v>
      </c>
      <c r="F1587" s="13" t="s">
        <v>324</v>
      </c>
      <c r="G1587" s="13"/>
      <c r="H1587" s="25">
        <v>7.3499999999999996E-2</v>
      </c>
      <c r="I1587" s="25">
        <v>0.17079999999999998</v>
      </c>
      <c r="J1587" s="25">
        <v>6.3399999999999998E-2</v>
      </c>
      <c r="K1587" s="25">
        <v>0.1096</v>
      </c>
      <c r="L1587" s="88">
        <v>23</v>
      </c>
      <c r="M1587" s="88">
        <v>22</v>
      </c>
      <c r="N1587" s="88">
        <v>12</v>
      </c>
    </row>
    <row r="1588" spans="1:14">
      <c r="A1588" s="82" t="s">
        <v>155</v>
      </c>
      <c r="B1588" s="13" t="s">
        <v>74</v>
      </c>
      <c r="C1588" s="13" t="s">
        <v>64</v>
      </c>
      <c r="D1588" s="13">
        <v>2018</v>
      </c>
      <c r="E1588" s="13">
        <v>2018</v>
      </c>
      <c r="F1588" s="13" t="s">
        <v>324</v>
      </c>
      <c r="G1588" s="13"/>
      <c r="H1588" s="25">
        <v>2.4700000000000003E-2</v>
      </c>
      <c r="I1588" s="25">
        <v>0.12520000000000001</v>
      </c>
      <c r="J1588" s="25">
        <v>1.3300000000000001E-2</v>
      </c>
      <c r="K1588" s="25">
        <v>4.5499999999999999E-2</v>
      </c>
      <c r="L1588" s="88">
        <v>60</v>
      </c>
      <c r="M1588" s="88">
        <v>70</v>
      </c>
      <c r="N1588" s="88">
        <v>33</v>
      </c>
    </row>
    <row r="1589" spans="1:14">
      <c r="A1589" s="82" t="s">
        <v>156</v>
      </c>
      <c r="B1589" s="13" t="s">
        <v>74</v>
      </c>
      <c r="C1589" s="13" t="s">
        <v>64</v>
      </c>
      <c r="D1589" s="13">
        <v>2018</v>
      </c>
      <c r="E1589" s="13">
        <v>2018</v>
      </c>
      <c r="F1589" s="13" t="s">
        <v>324</v>
      </c>
      <c r="G1589" s="13"/>
      <c r="H1589" s="25">
        <v>1.9699999999999999E-2</v>
      </c>
      <c r="I1589" s="25">
        <v>0.1241</v>
      </c>
      <c r="J1589" s="25">
        <v>1.03E-2</v>
      </c>
      <c r="K1589" s="25">
        <v>5.2900000000000003E-2</v>
      </c>
      <c r="L1589" s="88">
        <v>22</v>
      </c>
      <c r="M1589" s="88">
        <v>29</v>
      </c>
      <c r="N1589" s="88" t="s">
        <v>446</v>
      </c>
    </row>
    <row r="1590" spans="1:14">
      <c r="A1590" s="82" t="s">
        <v>157</v>
      </c>
      <c r="B1590" s="13" t="s">
        <v>75</v>
      </c>
      <c r="C1590" s="13" t="s">
        <v>64</v>
      </c>
      <c r="D1590" s="13">
        <v>2018</v>
      </c>
      <c r="E1590" s="13">
        <v>2018</v>
      </c>
      <c r="F1590" s="13" t="s">
        <v>324</v>
      </c>
      <c r="G1590" s="13"/>
      <c r="H1590" s="25">
        <v>0.12920000000000001</v>
      </c>
      <c r="I1590" s="25">
        <v>0.21890000000000001</v>
      </c>
      <c r="J1590" s="25">
        <v>0.18539999999999998</v>
      </c>
      <c r="K1590" s="25">
        <v>0.2145</v>
      </c>
      <c r="L1590" s="88">
        <v>139</v>
      </c>
      <c r="M1590" s="88">
        <v>117</v>
      </c>
      <c r="N1590" s="88">
        <v>50</v>
      </c>
    </row>
    <row r="1591" spans="1:14">
      <c r="A1591" s="82" t="s">
        <v>158</v>
      </c>
      <c r="B1591" s="13" t="s">
        <v>75</v>
      </c>
      <c r="C1591" s="13" t="s">
        <v>64</v>
      </c>
      <c r="D1591" s="13">
        <v>2018</v>
      </c>
      <c r="E1591" s="13">
        <v>2018</v>
      </c>
      <c r="F1591" s="13" t="s">
        <v>324</v>
      </c>
      <c r="G1591" s="13"/>
      <c r="H1591" s="25">
        <v>0.1351</v>
      </c>
      <c r="I1591" s="25">
        <v>0.1351</v>
      </c>
      <c r="J1591" s="25">
        <v>0.1351</v>
      </c>
      <c r="K1591" s="25">
        <v>0.16219999999999998</v>
      </c>
      <c r="L1591" s="88">
        <v>500</v>
      </c>
      <c r="M1591" s="88">
        <v>430</v>
      </c>
      <c r="N1591" s="88">
        <v>203</v>
      </c>
    </row>
    <row r="1592" spans="1:14">
      <c r="A1592" s="82" t="s">
        <v>159</v>
      </c>
      <c r="B1592" s="13" t="s">
        <v>75</v>
      </c>
      <c r="C1592" s="13" t="s">
        <v>64</v>
      </c>
      <c r="D1592" s="13">
        <v>2018</v>
      </c>
      <c r="E1592" s="13">
        <v>2018</v>
      </c>
      <c r="F1592" s="13" t="s">
        <v>324</v>
      </c>
      <c r="G1592" s="13"/>
      <c r="H1592" s="25">
        <v>0.11789999999999999</v>
      </c>
      <c r="I1592" s="25">
        <v>0.19769999999999999</v>
      </c>
      <c r="J1592" s="25">
        <v>0.29480000000000001</v>
      </c>
      <c r="K1592" s="25">
        <v>0.32250000000000001</v>
      </c>
      <c r="L1592" s="88">
        <v>500</v>
      </c>
      <c r="M1592" s="88">
        <v>430</v>
      </c>
      <c r="N1592" s="88">
        <v>203</v>
      </c>
    </row>
    <row r="1593" spans="1:14">
      <c r="A1593" s="82" t="s">
        <v>160</v>
      </c>
      <c r="B1593" s="13" t="s">
        <v>74</v>
      </c>
      <c r="C1593" s="13" t="s">
        <v>64</v>
      </c>
      <c r="D1593" s="13">
        <v>2018</v>
      </c>
      <c r="E1593" s="13">
        <v>2018</v>
      </c>
      <c r="F1593" s="13" t="s">
        <v>324</v>
      </c>
      <c r="G1593" s="13"/>
      <c r="H1593" s="25">
        <v>1.84E-2</v>
      </c>
      <c r="I1593" s="25">
        <v>0.11789999999999999</v>
      </c>
      <c r="J1593" s="25">
        <v>1.1699999999999999E-2</v>
      </c>
      <c r="K1593" s="25">
        <v>4.6500000000000007E-2</v>
      </c>
      <c r="L1593" s="88">
        <v>29</v>
      </c>
      <c r="M1593" s="88">
        <v>40</v>
      </c>
      <c r="N1593" s="88">
        <v>25</v>
      </c>
    </row>
    <row r="1594" spans="1:14">
      <c r="A1594" s="82" t="s">
        <v>161</v>
      </c>
      <c r="B1594" s="13" t="s">
        <v>74</v>
      </c>
      <c r="C1594" s="13" t="s">
        <v>64</v>
      </c>
      <c r="D1594" s="13">
        <v>2018</v>
      </c>
      <c r="E1594" s="13">
        <v>2018</v>
      </c>
      <c r="F1594" s="13" t="s">
        <v>324</v>
      </c>
      <c r="G1594" s="13"/>
      <c r="H1594" s="25">
        <v>9.3800000000000008E-2</v>
      </c>
      <c r="I1594" s="25">
        <v>0.18770000000000001</v>
      </c>
      <c r="J1594" s="25">
        <v>5.8799999999999998E-2</v>
      </c>
      <c r="K1594" s="25">
        <v>0.1033</v>
      </c>
      <c r="L1594" s="88">
        <v>18</v>
      </c>
      <c r="M1594" s="88">
        <v>45</v>
      </c>
      <c r="N1594" s="88">
        <v>17</v>
      </c>
    </row>
    <row r="1595" spans="1:14">
      <c r="A1595" s="82" t="s">
        <v>162</v>
      </c>
      <c r="B1595" s="13" t="s">
        <v>75</v>
      </c>
      <c r="C1595" s="13" t="s">
        <v>64</v>
      </c>
      <c r="D1595" s="13">
        <v>2018</v>
      </c>
      <c r="E1595" s="13">
        <v>2018</v>
      </c>
      <c r="F1595" s="13" t="s">
        <v>324</v>
      </c>
      <c r="G1595" s="13"/>
      <c r="H1595" s="25">
        <v>0.16070000000000001</v>
      </c>
      <c r="I1595" s="25">
        <v>0.26910000000000001</v>
      </c>
      <c r="J1595" s="25">
        <v>0.19600000000000001</v>
      </c>
      <c r="K1595" s="25">
        <v>0.2321</v>
      </c>
      <c r="L1595" s="88">
        <v>247</v>
      </c>
      <c r="M1595" s="88">
        <v>194</v>
      </c>
      <c r="N1595" s="88">
        <v>98</v>
      </c>
    </row>
    <row r="1596" spans="1:14">
      <c r="A1596" s="82" t="s">
        <v>163</v>
      </c>
      <c r="B1596" s="13" t="s">
        <v>75</v>
      </c>
      <c r="C1596" s="13" t="s">
        <v>64</v>
      </c>
      <c r="D1596" s="13">
        <v>2018</v>
      </c>
      <c r="E1596" s="13">
        <v>2018</v>
      </c>
      <c r="F1596" s="13" t="s">
        <v>324</v>
      </c>
      <c r="G1596" s="13"/>
      <c r="H1596" s="25">
        <v>0.1479</v>
      </c>
      <c r="I1596" s="25">
        <v>0.24210000000000001</v>
      </c>
      <c r="J1596" s="25">
        <v>0.1729</v>
      </c>
      <c r="K1596" s="25">
        <v>0.19359999999999999</v>
      </c>
      <c r="L1596" s="88">
        <v>500</v>
      </c>
      <c r="M1596" s="88">
        <v>430</v>
      </c>
      <c r="N1596" s="88">
        <v>203</v>
      </c>
    </row>
    <row r="1597" spans="1:14">
      <c r="A1597" s="82" t="s">
        <v>164</v>
      </c>
      <c r="B1597" s="13" t="s">
        <v>75</v>
      </c>
      <c r="C1597" s="13" t="s">
        <v>64</v>
      </c>
      <c r="D1597" s="13">
        <v>2018</v>
      </c>
      <c r="E1597" s="13">
        <v>2018</v>
      </c>
      <c r="F1597" s="13" t="s">
        <v>324</v>
      </c>
      <c r="G1597" s="13"/>
      <c r="H1597" s="25">
        <v>0.1065</v>
      </c>
      <c r="I1597" s="25">
        <v>0.18760000000000002</v>
      </c>
      <c r="J1597" s="25">
        <v>0.18359999999999999</v>
      </c>
      <c r="K1597" s="25">
        <v>0.20670000000000002</v>
      </c>
      <c r="L1597" s="88">
        <v>500</v>
      </c>
      <c r="M1597" s="88">
        <v>430</v>
      </c>
      <c r="N1597" s="88">
        <v>203</v>
      </c>
    </row>
    <row r="1598" spans="1:14">
      <c r="A1598" s="82" t="s">
        <v>165</v>
      </c>
      <c r="B1598" s="13" t="s">
        <v>75</v>
      </c>
      <c r="C1598" s="13" t="s">
        <v>64</v>
      </c>
      <c r="D1598" s="13">
        <v>2018</v>
      </c>
      <c r="E1598" s="13">
        <v>2018</v>
      </c>
      <c r="F1598" s="13" t="s">
        <v>324</v>
      </c>
      <c r="G1598" s="13"/>
      <c r="H1598" s="25">
        <v>7.7199999999999991E-2</v>
      </c>
      <c r="I1598" s="25">
        <v>0.19920000000000002</v>
      </c>
      <c r="J1598" s="25">
        <v>0.2195</v>
      </c>
      <c r="K1598" s="25">
        <v>0.23579999999999998</v>
      </c>
      <c r="L1598" s="88">
        <v>500</v>
      </c>
      <c r="M1598" s="88">
        <v>430</v>
      </c>
      <c r="N1598" s="88">
        <v>203</v>
      </c>
    </row>
    <row r="1599" spans="1:14">
      <c r="A1599" s="82" t="s">
        <v>166</v>
      </c>
      <c r="B1599" s="13" t="s">
        <v>74</v>
      </c>
      <c r="C1599" s="13" t="s">
        <v>64</v>
      </c>
      <c r="D1599" s="13">
        <v>2018</v>
      </c>
      <c r="E1599" s="13">
        <v>2018</v>
      </c>
      <c r="F1599" s="13" t="s">
        <v>324</v>
      </c>
      <c r="G1599" s="13"/>
      <c r="H1599" s="25">
        <v>0.1452</v>
      </c>
      <c r="I1599" s="25">
        <v>0.2772</v>
      </c>
      <c r="J1599" s="25">
        <v>6.480000000000001E-2</v>
      </c>
      <c r="K1599" s="25">
        <v>0.12240000000000001</v>
      </c>
      <c r="L1599" s="88">
        <v>16</v>
      </c>
      <c r="M1599" s="88">
        <v>44</v>
      </c>
      <c r="N1599" s="88">
        <v>28</v>
      </c>
    </row>
    <row r="1600" spans="1:14">
      <c r="A1600" s="82" t="s">
        <v>167</v>
      </c>
      <c r="B1600" s="13" t="s">
        <v>75</v>
      </c>
      <c r="C1600" s="13" t="s">
        <v>64</v>
      </c>
      <c r="D1600" s="13">
        <v>2018</v>
      </c>
      <c r="E1600" s="13">
        <v>2018</v>
      </c>
      <c r="F1600" s="13" t="s">
        <v>324</v>
      </c>
      <c r="G1600" s="13"/>
      <c r="H1600" s="25">
        <v>7.690000000000001E-2</v>
      </c>
      <c r="I1600" s="25">
        <v>0.1734</v>
      </c>
      <c r="J1600" s="25">
        <v>8.1099999999999992E-2</v>
      </c>
      <c r="K1600" s="25">
        <v>0.11749999999999999</v>
      </c>
      <c r="L1600" s="88">
        <v>500</v>
      </c>
      <c r="M1600" s="88">
        <v>430</v>
      </c>
      <c r="N1600" s="88">
        <v>203</v>
      </c>
    </row>
    <row r="1601" spans="1:14">
      <c r="A1601" s="82" t="s">
        <v>168</v>
      </c>
      <c r="B1601" s="13" t="s">
        <v>74</v>
      </c>
      <c r="C1601" s="13" t="s">
        <v>64</v>
      </c>
      <c r="D1601" s="13">
        <v>2018</v>
      </c>
      <c r="E1601" s="13">
        <v>2018</v>
      </c>
      <c r="F1601" s="13" t="s">
        <v>324</v>
      </c>
      <c r="G1601" s="13"/>
      <c r="H1601" s="25">
        <v>0.1222</v>
      </c>
      <c r="I1601" s="25">
        <v>0.25659999999999999</v>
      </c>
      <c r="J1601" s="25">
        <v>9.0800000000000006E-2</v>
      </c>
      <c r="K1601" s="25">
        <v>0.13300000000000001</v>
      </c>
      <c r="L1601" s="88">
        <v>48</v>
      </c>
      <c r="M1601" s="88">
        <v>84</v>
      </c>
      <c r="N1601" s="88">
        <v>51</v>
      </c>
    </row>
    <row r="1602" spans="1:14">
      <c r="A1602" s="82" t="s">
        <v>169</v>
      </c>
      <c r="B1602" s="13" t="s">
        <v>74</v>
      </c>
      <c r="C1602" s="13" t="s">
        <v>64</v>
      </c>
      <c r="D1602" s="13">
        <v>2018</v>
      </c>
      <c r="E1602" s="13">
        <v>2018</v>
      </c>
      <c r="F1602" s="13" t="s">
        <v>324</v>
      </c>
      <c r="G1602" s="13"/>
      <c r="H1602" s="25">
        <v>8.9099999999999999E-2</v>
      </c>
      <c r="I1602" s="25">
        <v>0.16639999999999999</v>
      </c>
      <c r="J1602" s="25">
        <v>6.9800000000000001E-2</v>
      </c>
      <c r="K1602" s="25">
        <v>0.1114</v>
      </c>
      <c r="L1602" s="88">
        <v>500</v>
      </c>
      <c r="M1602" s="88">
        <v>430</v>
      </c>
      <c r="N1602" s="88">
        <v>203</v>
      </c>
    </row>
    <row r="1603" spans="1:14">
      <c r="A1603" s="82" t="s">
        <v>170</v>
      </c>
      <c r="B1603" s="13" t="s">
        <v>75</v>
      </c>
      <c r="C1603" s="13" t="s">
        <v>64</v>
      </c>
      <c r="D1603" s="13">
        <v>2018</v>
      </c>
      <c r="E1603" s="13">
        <v>2018</v>
      </c>
      <c r="F1603" s="13" t="s">
        <v>324</v>
      </c>
      <c r="G1603" s="13"/>
      <c r="H1603" s="25">
        <v>0.16309999999999999</v>
      </c>
      <c r="I1603" s="25">
        <v>0.253</v>
      </c>
      <c r="J1603" s="25">
        <v>0.20199999999999999</v>
      </c>
      <c r="K1603" s="25">
        <v>0.21579999999999999</v>
      </c>
      <c r="L1603" s="88">
        <v>500</v>
      </c>
      <c r="M1603" s="88">
        <v>430</v>
      </c>
      <c r="N1603" s="88">
        <v>203</v>
      </c>
    </row>
    <row r="1604" spans="1:14">
      <c r="A1604" s="82" t="s">
        <v>171</v>
      </c>
      <c r="B1604" s="13" t="s">
        <v>66</v>
      </c>
      <c r="C1604" s="13" t="s">
        <v>65</v>
      </c>
      <c r="D1604" s="13">
        <v>2018</v>
      </c>
      <c r="E1604" s="13">
        <v>2019</v>
      </c>
      <c r="F1604" s="13" t="s">
        <v>324</v>
      </c>
      <c r="G1604" s="13"/>
      <c r="H1604" s="232">
        <v>0.1288</v>
      </c>
      <c r="I1604" s="232">
        <v>0.31569999999999998</v>
      </c>
      <c r="J1604" s="232">
        <v>0.1336</v>
      </c>
      <c r="K1604" s="232">
        <v>0.17739999999999997</v>
      </c>
      <c r="L1604" s="88">
        <v>8066</v>
      </c>
      <c r="M1604" s="88">
        <v>6823</v>
      </c>
      <c r="N1604" s="88">
        <v>3061</v>
      </c>
    </row>
    <row r="1605" spans="1:14">
      <c r="A1605" s="82" t="s">
        <v>172</v>
      </c>
      <c r="B1605" s="13" t="s">
        <v>74</v>
      </c>
      <c r="C1605" s="13" t="s">
        <v>65</v>
      </c>
      <c r="D1605" s="13">
        <v>2018</v>
      </c>
      <c r="E1605" s="13">
        <v>2019</v>
      </c>
      <c r="F1605" s="13" t="s">
        <v>324</v>
      </c>
      <c r="G1605" s="13"/>
      <c r="H1605" s="232">
        <v>0.1009</v>
      </c>
      <c r="I1605" s="232">
        <v>0.1996</v>
      </c>
      <c r="J1605" s="232">
        <v>7.0599999999999996E-2</v>
      </c>
      <c r="K1605" s="232">
        <v>0.11269999999999999</v>
      </c>
      <c r="L1605" s="88">
        <v>135</v>
      </c>
      <c r="M1605" s="88">
        <v>182</v>
      </c>
      <c r="N1605" s="88">
        <v>69</v>
      </c>
    </row>
    <row r="1606" spans="1:14">
      <c r="A1606" s="82" t="s">
        <v>173</v>
      </c>
      <c r="B1606" s="13" t="s">
        <v>75</v>
      </c>
      <c r="C1606" s="13" t="s">
        <v>65</v>
      </c>
      <c r="D1606" s="13">
        <v>2018</v>
      </c>
      <c r="E1606" s="13">
        <v>2019</v>
      </c>
      <c r="F1606" s="13" t="s">
        <v>324</v>
      </c>
      <c r="G1606" s="13"/>
      <c r="H1606" s="232">
        <v>0</v>
      </c>
      <c r="I1606" s="232">
        <v>0.1</v>
      </c>
      <c r="J1606" s="232">
        <v>0</v>
      </c>
      <c r="K1606" s="232">
        <v>0.05</v>
      </c>
      <c r="L1606" s="88">
        <v>531</v>
      </c>
      <c r="M1606" s="88">
        <v>421</v>
      </c>
      <c r="N1606" s="88">
        <v>207</v>
      </c>
    </row>
    <row r="1607" spans="1:14">
      <c r="A1607" s="82" t="s">
        <v>174</v>
      </c>
      <c r="B1607" s="13" t="s">
        <v>75</v>
      </c>
      <c r="C1607" s="13" t="s">
        <v>65</v>
      </c>
      <c r="D1607" s="13">
        <v>2018</v>
      </c>
      <c r="E1607" s="13">
        <v>2019</v>
      </c>
      <c r="F1607" s="13" t="s">
        <v>324</v>
      </c>
      <c r="G1607" s="13"/>
      <c r="H1607" s="232">
        <v>9.69E-2</v>
      </c>
      <c r="I1607" s="232">
        <v>0.21199999999999999</v>
      </c>
      <c r="J1607" s="232">
        <v>0.27229999999999999</v>
      </c>
      <c r="K1607" s="232">
        <v>0.3246</v>
      </c>
      <c r="L1607" s="88">
        <v>531</v>
      </c>
      <c r="M1607" s="88">
        <v>421</v>
      </c>
      <c r="N1607" s="88">
        <v>207</v>
      </c>
    </row>
    <row r="1608" spans="1:14">
      <c r="A1608" s="82" t="s">
        <v>175</v>
      </c>
      <c r="B1608" s="13" t="s">
        <v>75</v>
      </c>
      <c r="C1608" s="13" t="s">
        <v>65</v>
      </c>
      <c r="D1608" s="13">
        <v>2018</v>
      </c>
      <c r="E1608" s="13">
        <v>2019</v>
      </c>
      <c r="F1608" s="13" t="s">
        <v>324</v>
      </c>
      <c r="G1608" s="13"/>
      <c r="H1608" s="232">
        <v>0.14360000000000001</v>
      </c>
      <c r="I1608" s="232">
        <v>0.22570000000000001</v>
      </c>
      <c r="J1608" s="232">
        <v>0.15109999999999998</v>
      </c>
      <c r="K1608" s="232">
        <v>0.182</v>
      </c>
      <c r="L1608" s="88">
        <v>115</v>
      </c>
      <c r="M1608" s="88">
        <v>87</v>
      </c>
      <c r="N1608" s="88">
        <v>47</v>
      </c>
    </row>
    <row r="1609" spans="1:14">
      <c r="A1609" s="82" t="s">
        <v>176</v>
      </c>
      <c r="B1609" s="13" t="s">
        <v>75</v>
      </c>
      <c r="C1609" s="13" t="s">
        <v>65</v>
      </c>
      <c r="D1609" s="13">
        <v>2018</v>
      </c>
      <c r="E1609" s="13">
        <v>2019</v>
      </c>
      <c r="F1609" s="13" t="s">
        <v>324</v>
      </c>
      <c r="G1609" s="13"/>
      <c r="H1609" s="232">
        <v>0.14859999999999998</v>
      </c>
      <c r="I1609" s="232">
        <v>0.255</v>
      </c>
      <c r="J1609" s="232">
        <v>0.29170000000000001</v>
      </c>
      <c r="K1609" s="232">
        <v>0.32840000000000003</v>
      </c>
      <c r="L1609" s="88">
        <v>531</v>
      </c>
      <c r="M1609" s="88">
        <v>421</v>
      </c>
      <c r="N1609" s="88">
        <v>207</v>
      </c>
    </row>
    <row r="1610" spans="1:14">
      <c r="A1610" s="82" t="s">
        <v>177</v>
      </c>
      <c r="B1610" s="13" t="s">
        <v>75</v>
      </c>
      <c r="C1610" s="13" t="s">
        <v>65</v>
      </c>
      <c r="D1610" s="13">
        <v>2018</v>
      </c>
      <c r="E1610" s="13">
        <v>2019</v>
      </c>
      <c r="F1610" s="13" t="s">
        <v>324</v>
      </c>
      <c r="G1610" s="13"/>
      <c r="H1610" s="232">
        <v>0.1273</v>
      </c>
      <c r="I1610" s="232">
        <v>0.21820000000000001</v>
      </c>
      <c r="J1610" s="232">
        <v>0.20910000000000001</v>
      </c>
      <c r="K1610" s="232">
        <v>0.2273</v>
      </c>
      <c r="L1610" s="88">
        <v>531</v>
      </c>
      <c r="M1610" s="88">
        <v>421</v>
      </c>
      <c r="N1610" s="88">
        <v>207</v>
      </c>
    </row>
    <row r="1611" spans="1:14">
      <c r="A1611" s="82" t="s">
        <v>178</v>
      </c>
      <c r="B1611" s="13" t="s">
        <v>74</v>
      </c>
      <c r="C1611" s="13" t="s">
        <v>65</v>
      </c>
      <c r="D1611" s="13">
        <v>2018</v>
      </c>
      <c r="E1611" s="13">
        <v>2019</v>
      </c>
      <c r="F1611" s="13" t="s">
        <v>324</v>
      </c>
      <c r="G1611" s="13"/>
      <c r="H1611" s="232">
        <v>7.46E-2</v>
      </c>
      <c r="I1611" s="232">
        <v>0.15789999999999998</v>
      </c>
      <c r="J1611" s="232">
        <v>5.0999999999999997E-2</v>
      </c>
      <c r="K1611" s="232">
        <v>8.5600000000000009E-2</v>
      </c>
      <c r="L1611" s="88">
        <v>72</v>
      </c>
      <c r="M1611" s="88">
        <v>68</v>
      </c>
      <c r="N1611" s="88">
        <v>24</v>
      </c>
    </row>
    <row r="1612" spans="1:14">
      <c r="A1612" s="82" t="s">
        <v>179</v>
      </c>
      <c r="B1612" s="13" t="s">
        <v>75</v>
      </c>
      <c r="C1612" s="13" t="s">
        <v>65</v>
      </c>
      <c r="D1612" s="13">
        <v>2018</v>
      </c>
      <c r="E1612" s="13">
        <v>2019</v>
      </c>
      <c r="F1612" s="13" t="s">
        <v>324</v>
      </c>
      <c r="G1612" s="13"/>
      <c r="H1612" s="232">
        <v>0.11990000000000001</v>
      </c>
      <c r="I1612" s="232">
        <v>0.2346</v>
      </c>
      <c r="J1612" s="232">
        <v>0.33329999999999999</v>
      </c>
      <c r="K1612" s="232">
        <v>0.36329999999999996</v>
      </c>
      <c r="L1612" s="88">
        <v>531</v>
      </c>
      <c r="M1612" s="88">
        <v>421</v>
      </c>
      <c r="N1612" s="88">
        <v>207</v>
      </c>
    </row>
    <row r="1613" spans="1:14">
      <c r="A1613" s="82" t="s">
        <v>180</v>
      </c>
      <c r="B1613" s="13" t="s">
        <v>75</v>
      </c>
      <c r="C1613" s="13" t="s">
        <v>65</v>
      </c>
      <c r="D1613" s="13">
        <v>2018</v>
      </c>
      <c r="E1613" s="13">
        <v>2019</v>
      </c>
      <c r="F1613" s="13" t="s">
        <v>324</v>
      </c>
      <c r="G1613" s="13"/>
      <c r="H1613" s="232">
        <v>0.14230000000000001</v>
      </c>
      <c r="I1613" s="232">
        <v>0.24960000000000002</v>
      </c>
      <c r="J1613" s="232">
        <v>0.1978</v>
      </c>
      <c r="K1613" s="232">
        <v>0.22320000000000001</v>
      </c>
      <c r="L1613" s="88">
        <v>531</v>
      </c>
      <c r="M1613" s="88">
        <v>421</v>
      </c>
      <c r="N1613" s="88">
        <v>207</v>
      </c>
    </row>
    <row r="1614" spans="1:14">
      <c r="A1614" s="82" t="s">
        <v>122</v>
      </c>
      <c r="B1614" s="13" t="s">
        <v>74</v>
      </c>
      <c r="C1614" s="13" t="s">
        <v>65</v>
      </c>
      <c r="D1614" s="13">
        <v>2018</v>
      </c>
      <c r="E1614" s="13">
        <v>2019</v>
      </c>
      <c r="F1614" s="13" t="s">
        <v>324</v>
      </c>
      <c r="G1614" s="13"/>
      <c r="H1614" s="232">
        <v>0.1545</v>
      </c>
      <c r="I1614" s="232">
        <v>0.30180000000000001</v>
      </c>
      <c r="J1614" s="232">
        <v>0.11560000000000001</v>
      </c>
      <c r="K1614" s="232">
        <v>0.17910000000000001</v>
      </c>
      <c r="L1614" s="88">
        <v>106</v>
      </c>
      <c r="M1614" s="88">
        <v>134</v>
      </c>
      <c r="N1614" s="88">
        <v>63</v>
      </c>
    </row>
    <row r="1615" spans="1:14">
      <c r="A1615" s="82" t="s">
        <v>123</v>
      </c>
      <c r="B1615" s="13" t="s">
        <v>75</v>
      </c>
      <c r="C1615" s="13" t="s">
        <v>65</v>
      </c>
      <c r="D1615" s="13">
        <v>2018</v>
      </c>
      <c r="E1615" s="13">
        <v>2019</v>
      </c>
      <c r="F1615" s="13" t="s">
        <v>324</v>
      </c>
      <c r="G1615" s="13"/>
      <c r="H1615" s="232">
        <v>0.14580000000000001</v>
      </c>
      <c r="I1615" s="232">
        <v>0.2278</v>
      </c>
      <c r="J1615" s="232">
        <v>0.17309999999999998</v>
      </c>
      <c r="K1615" s="232">
        <v>0.18679999999999999</v>
      </c>
      <c r="L1615" s="88">
        <v>531</v>
      </c>
      <c r="M1615" s="88">
        <v>421</v>
      </c>
      <c r="N1615" s="88">
        <v>207</v>
      </c>
    </row>
    <row r="1616" spans="1:14">
      <c r="A1616" s="82" t="s">
        <v>124</v>
      </c>
      <c r="B1616" s="13" t="s">
        <v>75</v>
      </c>
      <c r="C1616" s="13" t="s">
        <v>65</v>
      </c>
      <c r="D1616" s="13">
        <v>2018</v>
      </c>
      <c r="E1616" s="13">
        <v>2019</v>
      </c>
      <c r="F1616" s="13" t="s">
        <v>324</v>
      </c>
      <c r="G1616" s="13"/>
      <c r="H1616" s="232">
        <v>0.1168</v>
      </c>
      <c r="I1616" s="232">
        <v>0.214</v>
      </c>
      <c r="J1616" s="232">
        <v>0.21660000000000001</v>
      </c>
      <c r="K1616" s="232">
        <v>0.24030000000000001</v>
      </c>
      <c r="L1616" s="88">
        <v>58</v>
      </c>
      <c r="M1616" s="88">
        <v>45</v>
      </c>
      <c r="N1616" s="88">
        <v>19</v>
      </c>
    </row>
    <row r="1617" spans="1:14">
      <c r="A1617" s="82" t="s">
        <v>125</v>
      </c>
      <c r="B1617" s="13" t="s">
        <v>75</v>
      </c>
      <c r="C1617" s="13" t="s">
        <v>65</v>
      </c>
      <c r="D1617" s="13">
        <v>2018</v>
      </c>
      <c r="E1617" s="13">
        <v>2019</v>
      </c>
      <c r="F1617" s="13" t="s">
        <v>324</v>
      </c>
      <c r="G1617" s="13"/>
      <c r="H1617" s="232">
        <v>0.1414</v>
      </c>
      <c r="I1617" s="232">
        <v>0.23550000000000001</v>
      </c>
      <c r="J1617" s="232">
        <v>0.20670000000000002</v>
      </c>
      <c r="K1617" s="232">
        <v>0.23550000000000001</v>
      </c>
      <c r="L1617" s="88">
        <v>33</v>
      </c>
      <c r="M1617" s="88">
        <v>21</v>
      </c>
      <c r="N1617" s="88">
        <v>15</v>
      </c>
    </row>
    <row r="1618" spans="1:14">
      <c r="A1618" s="82" t="s">
        <v>126</v>
      </c>
      <c r="B1618" s="13" t="s">
        <v>75</v>
      </c>
      <c r="C1618" s="13" t="s">
        <v>65</v>
      </c>
      <c r="D1618" s="13">
        <v>2018</v>
      </c>
      <c r="E1618" s="13">
        <v>2019</v>
      </c>
      <c r="F1618" s="13" t="s">
        <v>324</v>
      </c>
      <c r="G1618" s="13"/>
      <c r="H1618" s="232">
        <v>8.9399999999999993E-2</v>
      </c>
      <c r="I1618" s="232">
        <v>0.23980000000000001</v>
      </c>
      <c r="J1618" s="232">
        <v>0.28460000000000002</v>
      </c>
      <c r="K1618" s="232">
        <v>0.30890000000000001</v>
      </c>
      <c r="L1618" s="88">
        <v>531</v>
      </c>
      <c r="M1618" s="88">
        <v>421</v>
      </c>
      <c r="N1618" s="88">
        <v>207</v>
      </c>
    </row>
    <row r="1619" spans="1:14">
      <c r="A1619" s="82" t="s">
        <v>127</v>
      </c>
      <c r="B1619" s="13" t="s">
        <v>75</v>
      </c>
      <c r="C1619" s="13" t="s">
        <v>65</v>
      </c>
      <c r="D1619" s="13">
        <v>2018</v>
      </c>
      <c r="E1619" s="13">
        <v>2019</v>
      </c>
      <c r="F1619" s="13" t="s">
        <v>324</v>
      </c>
      <c r="G1619" s="13"/>
      <c r="H1619" s="232">
        <v>0.19420000000000001</v>
      </c>
      <c r="I1619" s="232">
        <v>0.31670000000000004</v>
      </c>
      <c r="J1619" s="232">
        <v>0.17069999999999999</v>
      </c>
      <c r="K1619" s="232">
        <v>0.20649999999999999</v>
      </c>
      <c r="L1619" s="88">
        <v>427</v>
      </c>
      <c r="M1619" s="88">
        <v>361</v>
      </c>
      <c r="N1619" s="88">
        <v>209</v>
      </c>
    </row>
    <row r="1620" spans="1:14">
      <c r="A1620" s="82" t="s">
        <v>128</v>
      </c>
      <c r="B1620" s="13" t="s">
        <v>75</v>
      </c>
      <c r="C1620" s="13" t="s">
        <v>65</v>
      </c>
      <c r="D1620" s="13">
        <v>2018</v>
      </c>
      <c r="E1620" s="13">
        <v>2019</v>
      </c>
      <c r="F1620" s="13" t="s">
        <v>324</v>
      </c>
      <c r="G1620" s="13"/>
      <c r="H1620" s="232">
        <v>0.19339999999999999</v>
      </c>
      <c r="I1620" s="232">
        <v>0.31040000000000001</v>
      </c>
      <c r="J1620" s="232">
        <v>0.2089</v>
      </c>
      <c r="K1620" s="232">
        <v>0.23530000000000001</v>
      </c>
      <c r="L1620" s="88">
        <v>30</v>
      </c>
      <c r="M1620" s="88">
        <v>23</v>
      </c>
      <c r="N1620" s="88">
        <v>14</v>
      </c>
    </row>
    <row r="1621" spans="1:14">
      <c r="A1621" s="82" t="s">
        <v>129</v>
      </c>
      <c r="B1621" s="13" t="s">
        <v>75</v>
      </c>
      <c r="C1621" s="13" t="s">
        <v>65</v>
      </c>
      <c r="D1621" s="13">
        <v>2018</v>
      </c>
      <c r="E1621" s="13">
        <v>2019</v>
      </c>
      <c r="F1621" s="13" t="s">
        <v>324</v>
      </c>
      <c r="G1621" s="13"/>
      <c r="H1621" s="232">
        <v>9.1799999999999993E-2</v>
      </c>
      <c r="I1621" s="232">
        <v>0.22140000000000001</v>
      </c>
      <c r="J1621" s="232">
        <v>0.2979</v>
      </c>
      <c r="K1621" s="232">
        <v>0.3518</v>
      </c>
      <c r="L1621" s="88">
        <v>531</v>
      </c>
      <c r="M1621" s="88">
        <v>421</v>
      </c>
      <c r="N1621" s="88">
        <v>207</v>
      </c>
    </row>
    <row r="1622" spans="1:14">
      <c r="A1622" s="82" t="s">
        <v>130</v>
      </c>
      <c r="B1622" s="13" t="s">
        <v>75</v>
      </c>
      <c r="C1622" s="13" t="s">
        <v>65</v>
      </c>
      <c r="D1622" s="13">
        <v>2018</v>
      </c>
      <c r="E1622" s="13">
        <v>2019</v>
      </c>
      <c r="F1622" s="13" t="s">
        <v>324</v>
      </c>
      <c r="G1622" s="13"/>
      <c r="H1622" s="232">
        <v>9.3000000000000013E-2</v>
      </c>
      <c r="I1622" s="232">
        <v>0.1757</v>
      </c>
      <c r="J1622" s="232">
        <v>0.2455</v>
      </c>
      <c r="K1622" s="232">
        <v>0.2868</v>
      </c>
      <c r="L1622" s="88">
        <v>531</v>
      </c>
      <c r="M1622" s="88">
        <v>421</v>
      </c>
      <c r="N1622" s="88">
        <v>207</v>
      </c>
    </row>
    <row r="1623" spans="1:14">
      <c r="A1623" s="82" t="s">
        <v>131</v>
      </c>
      <c r="B1623" s="13" t="s">
        <v>76</v>
      </c>
      <c r="C1623" s="13" t="s">
        <v>65</v>
      </c>
      <c r="D1623" s="13">
        <v>2018</v>
      </c>
      <c r="E1623" s="13">
        <v>2019</v>
      </c>
      <c r="F1623" s="13" t="s">
        <v>324</v>
      </c>
      <c r="G1623" s="13"/>
      <c r="H1623" s="232">
        <v>0.1295</v>
      </c>
      <c r="I1623" s="232">
        <v>0.77879999999999994</v>
      </c>
      <c r="J1623" s="232">
        <v>0.15329999999999999</v>
      </c>
      <c r="K1623" s="232">
        <v>0.22010000000000002</v>
      </c>
      <c r="L1623" s="88">
        <v>2076</v>
      </c>
      <c r="M1623" s="88">
        <v>1363</v>
      </c>
      <c r="N1623" s="88">
        <v>522</v>
      </c>
    </row>
    <row r="1624" spans="1:14">
      <c r="A1624" s="82" t="s">
        <v>132</v>
      </c>
      <c r="B1624" s="13" t="s">
        <v>75</v>
      </c>
      <c r="C1624" s="13" t="s">
        <v>65</v>
      </c>
      <c r="D1624" s="13">
        <v>2018</v>
      </c>
      <c r="E1624" s="13">
        <v>2019</v>
      </c>
      <c r="F1624" s="13" t="s">
        <v>324</v>
      </c>
      <c r="G1624" s="13"/>
      <c r="H1624" s="232">
        <v>0.17309999999999998</v>
      </c>
      <c r="I1624" s="232">
        <v>0.28910000000000002</v>
      </c>
      <c r="J1624" s="232">
        <v>0.1661</v>
      </c>
      <c r="K1624" s="232">
        <v>0.20250000000000001</v>
      </c>
      <c r="L1624" s="88">
        <v>48</v>
      </c>
      <c r="M1624" s="88">
        <v>41</v>
      </c>
      <c r="N1624" s="88">
        <v>20</v>
      </c>
    </row>
    <row r="1625" spans="1:14">
      <c r="A1625" s="82" t="s">
        <v>133</v>
      </c>
      <c r="B1625" s="13" t="s">
        <v>75</v>
      </c>
      <c r="C1625" s="13" t="s">
        <v>65</v>
      </c>
      <c r="D1625" s="13">
        <v>2018</v>
      </c>
      <c r="E1625" s="13">
        <v>2019</v>
      </c>
      <c r="F1625" s="13" t="s">
        <v>324</v>
      </c>
      <c r="G1625" s="13"/>
      <c r="H1625" s="232">
        <v>0.12670000000000001</v>
      </c>
      <c r="I1625" s="232">
        <v>0.2293</v>
      </c>
      <c r="J1625" s="232">
        <v>0.221</v>
      </c>
      <c r="K1625" s="232">
        <v>0.24739999999999998</v>
      </c>
      <c r="L1625" s="88">
        <v>531</v>
      </c>
      <c r="M1625" s="88">
        <v>421</v>
      </c>
      <c r="N1625" s="88">
        <v>207</v>
      </c>
    </row>
    <row r="1626" spans="1:14">
      <c r="A1626" s="82" t="s">
        <v>134</v>
      </c>
      <c r="B1626" s="13" t="s">
        <v>75</v>
      </c>
      <c r="C1626" s="13" t="s">
        <v>65</v>
      </c>
      <c r="D1626" s="13">
        <v>2018</v>
      </c>
      <c r="E1626" s="13">
        <v>2019</v>
      </c>
      <c r="F1626" s="13" t="s">
        <v>324</v>
      </c>
      <c r="G1626" s="13"/>
      <c r="H1626" s="232">
        <v>0.11109999999999999</v>
      </c>
      <c r="I1626" s="232">
        <v>0.16870000000000002</v>
      </c>
      <c r="J1626" s="232">
        <v>0.21809999999999999</v>
      </c>
      <c r="K1626" s="232">
        <v>0.2263</v>
      </c>
      <c r="L1626" s="88">
        <v>531</v>
      </c>
      <c r="M1626" s="88">
        <v>421</v>
      </c>
      <c r="N1626" s="88">
        <v>207</v>
      </c>
    </row>
    <row r="1627" spans="1:14">
      <c r="A1627" s="82" t="s">
        <v>135</v>
      </c>
      <c r="B1627" s="13" t="s">
        <v>75</v>
      </c>
      <c r="C1627" s="13" t="s">
        <v>65</v>
      </c>
      <c r="D1627" s="13">
        <v>2018</v>
      </c>
      <c r="E1627" s="13">
        <v>2019</v>
      </c>
      <c r="F1627" s="13" t="s">
        <v>324</v>
      </c>
      <c r="G1627" s="13"/>
      <c r="H1627" s="232">
        <v>0.14499999999999999</v>
      </c>
      <c r="I1627" s="232">
        <v>0.27360000000000001</v>
      </c>
      <c r="J1627" s="232">
        <v>0.24679999999999999</v>
      </c>
      <c r="K1627" s="232">
        <v>0.30780000000000002</v>
      </c>
      <c r="L1627" s="88">
        <v>531</v>
      </c>
      <c r="M1627" s="88">
        <v>421</v>
      </c>
      <c r="N1627" s="88">
        <v>207</v>
      </c>
    </row>
    <row r="1628" spans="1:14">
      <c r="A1628" s="82" t="s">
        <v>136</v>
      </c>
      <c r="B1628" s="13" t="s">
        <v>75</v>
      </c>
      <c r="C1628" s="13" t="s">
        <v>65</v>
      </c>
      <c r="D1628" s="13">
        <v>2018</v>
      </c>
      <c r="E1628" s="13">
        <v>2019</v>
      </c>
      <c r="F1628" s="13" t="s">
        <v>324</v>
      </c>
      <c r="G1628" s="13"/>
      <c r="H1628" s="232">
        <v>0.16390000000000002</v>
      </c>
      <c r="I1628" s="232">
        <v>0.29600000000000004</v>
      </c>
      <c r="J1628" s="232">
        <v>0.26179999999999998</v>
      </c>
      <c r="K1628" s="232">
        <v>0.29049999999999998</v>
      </c>
      <c r="L1628" s="88">
        <v>113</v>
      </c>
      <c r="M1628" s="88">
        <v>93</v>
      </c>
      <c r="N1628" s="88">
        <v>50</v>
      </c>
    </row>
    <row r="1629" spans="1:14">
      <c r="A1629" s="82" t="s">
        <v>137</v>
      </c>
      <c r="B1629" s="13" t="s">
        <v>75</v>
      </c>
      <c r="C1629" s="13" t="s">
        <v>65</v>
      </c>
      <c r="D1629" s="13">
        <v>2018</v>
      </c>
      <c r="E1629" s="13">
        <v>2019</v>
      </c>
      <c r="F1629" s="13" t="s">
        <v>324</v>
      </c>
      <c r="G1629" s="13"/>
      <c r="H1629" s="232">
        <v>0.121</v>
      </c>
      <c r="I1629" s="232">
        <v>0.19750000000000001</v>
      </c>
      <c r="J1629" s="232">
        <v>0.19750000000000001</v>
      </c>
      <c r="K1629" s="232">
        <v>0.2293</v>
      </c>
      <c r="L1629" s="88">
        <v>531</v>
      </c>
      <c r="M1629" s="88">
        <v>421</v>
      </c>
      <c r="N1629" s="88">
        <v>207</v>
      </c>
    </row>
    <row r="1630" spans="1:14">
      <c r="A1630" s="82" t="s">
        <v>138</v>
      </c>
      <c r="B1630" s="13" t="s">
        <v>75</v>
      </c>
      <c r="C1630" s="13" t="s">
        <v>65</v>
      </c>
      <c r="D1630" s="13">
        <v>2018</v>
      </c>
      <c r="E1630" s="13">
        <v>2019</v>
      </c>
      <c r="F1630" s="13" t="s">
        <v>324</v>
      </c>
      <c r="G1630" s="13"/>
      <c r="H1630" s="232">
        <v>4.8099999999999997E-2</v>
      </c>
      <c r="I1630" s="232">
        <v>7.4900000000000008E-2</v>
      </c>
      <c r="J1630" s="232">
        <v>8.5600000000000009E-2</v>
      </c>
      <c r="K1630" s="232">
        <v>8.5600000000000009E-2</v>
      </c>
      <c r="L1630" s="88">
        <v>531</v>
      </c>
      <c r="M1630" s="88">
        <v>421</v>
      </c>
      <c r="N1630" s="88">
        <v>207</v>
      </c>
    </row>
    <row r="1631" spans="1:14">
      <c r="A1631" s="82" t="s">
        <v>139</v>
      </c>
      <c r="B1631" s="13" t="s">
        <v>75</v>
      </c>
      <c r="C1631" s="13" t="s">
        <v>65</v>
      </c>
      <c r="D1631" s="13">
        <v>2018</v>
      </c>
      <c r="E1631" s="13">
        <v>2019</v>
      </c>
      <c r="F1631" s="13" t="s">
        <v>324</v>
      </c>
      <c r="G1631" s="13"/>
      <c r="H1631" s="232">
        <v>0.17199999999999999</v>
      </c>
      <c r="I1631" s="232">
        <v>0.30890000000000001</v>
      </c>
      <c r="J1631" s="232">
        <v>0.2102</v>
      </c>
      <c r="K1631" s="232">
        <v>0.27960000000000002</v>
      </c>
      <c r="L1631" s="88">
        <v>101</v>
      </c>
      <c r="M1631" s="88">
        <v>73</v>
      </c>
      <c r="N1631" s="88">
        <v>33</v>
      </c>
    </row>
    <row r="1632" spans="1:14">
      <c r="A1632" s="82" t="s">
        <v>140</v>
      </c>
      <c r="B1632" s="13" t="s">
        <v>75</v>
      </c>
      <c r="C1632" s="13" t="s">
        <v>65</v>
      </c>
      <c r="D1632" s="13">
        <v>2018</v>
      </c>
      <c r="E1632" s="13">
        <v>2019</v>
      </c>
      <c r="F1632" s="13" t="s">
        <v>324</v>
      </c>
      <c r="G1632" s="13"/>
      <c r="H1632" s="232">
        <v>0.1051</v>
      </c>
      <c r="I1632" s="232">
        <v>0.192</v>
      </c>
      <c r="J1632" s="232">
        <v>0.18030000000000002</v>
      </c>
      <c r="K1632" s="232">
        <v>0.22309999999999999</v>
      </c>
      <c r="L1632" s="88">
        <v>531</v>
      </c>
      <c r="M1632" s="88">
        <v>421</v>
      </c>
      <c r="N1632" s="88">
        <v>207</v>
      </c>
    </row>
    <row r="1633" spans="1:14">
      <c r="A1633" s="82" t="s">
        <v>141</v>
      </c>
      <c r="B1633" s="13" t="s">
        <v>75</v>
      </c>
      <c r="C1633" s="13" t="s">
        <v>65</v>
      </c>
      <c r="D1633" s="13">
        <v>2018</v>
      </c>
      <c r="E1633" s="13">
        <v>2019</v>
      </c>
      <c r="F1633" s="13" t="s">
        <v>324</v>
      </c>
      <c r="G1633" s="13"/>
      <c r="H1633" s="232">
        <v>4.7800000000000002E-2</v>
      </c>
      <c r="I1633" s="232">
        <v>0.12470000000000001</v>
      </c>
      <c r="J1633" s="232">
        <v>0.15029999999999999</v>
      </c>
      <c r="K1633" s="232">
        <v>0.1691</v>
      </c>
      <c r="L1633" s="88">
        <v>531</v>
      </c>
      <c r="M1633" s="88">
        <v>421</v>
      </c>
      <c r="N1633" s="88">
        <v>207</v>
      </c>
    </row>
    <row r="1634" spans="1:14">
      <c r="A1634" s="82" t="s">
        <v>142</v>
      </c>
      <c r="B1634" s="13" t="s">
        <v>74</v>
      </c>
      <c r="C1634" s="13" t="s">
        <v>65</v>
      </c>
      <c r="D1634" s="13">
        <v>2018</v>
      </c>
      <c r="E1634" s="13">
        <v>2019</v>
      </c>
      <c r="F1634" s="13" t="s">
        <v>324</v>
      </c>
      <c r="G1634" s="13"/>
      <c r="H1634" s="232">
        <v>0.1148</v>
      </c>
      <c r="I1634" s="232">
        <v>0.2266</v>
      </c>
      <c r="J1634" s="232">
        <v>8.1500000000000003E-2</v>
      </c>
      <c r="K1634" s="232">
        <v>0.129</v>
      </c>
      <c r="L1634" s="88">
        <v>187</v>
      </c>
      <c r="M1634" s="88">
        <v>281</v>
      </c>
      <c r="N1634" s="88">
        <v>102</v>
      </c>
    </row>
    <row r="1635" spans="1:14">
      <c r="A1635" s="82" t="s">
        <v>143</v>
      </c>
      <c r="B1635" s="13" t="s">
        <v>74</v>
      </c>
      <c r="C1635" s="13" t="s">
        <v>65</v>
      </c>
      <c r="D1635" s="13">
        <v>2018</v>
      </c>
      <c r="E1635" s="13">
        <v>2019</v>
      </c>
      <c r="F1635" s="13" t="s">
        <v>324</v>
      </c>
      <c r="G1635" s="13"/>
      <c r="H1635" s="232">
        <v>8.9800000000000005E-2</v>
      </c>
      <c r="I1635" s="232">
        <v>0.17269999999999999</v>
      </c>
      <c r="J1635" s="232">
        <v>6.25E-2</v>
      </c>
      <c r="K1635" s="232">
        <v>9.4499999999999987E-2</v>
      </c>
      <c r="L1635" s="88">
        <v>531</v>
      </c>
      <c r="M1635" s="88">
        <v>421</v>
      </c>
      <c r="N1635" s="88">
        <v>207</v>
      </c>
    </row>
    <row r="1636" spans="1:14">
      <c r="A1636" s="82" t="s">
        <v>144</v>
      </c>
      <c r="B1636" s="13" t="s">
        <v>75</v>
      </c>
      <c r="C1636" s="13" t="s">
        <v>65</v>
      </c>
      <c r="D1636" s="13">
        <v>2018</v>
      </c>
      <c r="E1636" s="13">
        <v>2019</v>
      </c>
      <c r="F1636" s="13" t="s">
        <v>324</v>
      </c>
      <c r="G1636" s="13"/>
      <c r="H1636" s="232">
        <v>8.6999999999999994E-2</v>
      </c>
      <c r="I1636" s="232">
        <v>0.1925</v>
      </c>
      <c r="J1636" s="232">
        <v>9.6300000000000011E-2</v>
      </c>
      <c r="K1636" s="232">
        <v>0.13350000000000001</v>
      </c>
      <c r="L1636" s="88">
        <v>531</v>
      </c>
      <c r="M1636" s="88">
        <v>421</v>
      </c>
      <c r="N1636" s="88">
        <v>207</v>
      </c>
    </row>
    <row r="1637" spans="1:14">
      <c r="A1637" s="82" t="s">
        <v>145</v>
      </c>
      <c r="B1637" s="13" t="s">
        <v>75</v>
      </c>
      <c r="C1637" s="13" t="s">
        <v>65</v>
      </c>
      <c r="D1637" s="13">
        <v>2018</v>
      </c>
      <c r="E1637" s="13">
        <v>2019</v>
      </c>
      <c r="F1637" s="13" t="s">
        <v>324</v>
      </c>
      <c r="G1637" s="13"/>
      <c r="H1637" s="232">
        <v>0.1482</v>
      </c>
      <c r="I1637" s="232">
        <v>0.25719999999999998</v>
      </c>
      <c r="J1637" s="232">
        <v>0.18629999999999999</v>
      </c>
      <c r="K1637" s="232">
        <v>0.22030000000000002</v>
      </c>
      <c r="L1637" s="88">
        <v>1368</v>
      </c>
      <c r="M1637" s="88">
        <v>1134</v>
      </c>
      <c r="N1637" s="88">
        <v>484</v>
      </c>
    </row>
    <row r="1638" spans="1:14">
      <c r="A1638" s="82" t="s">
        <v>146</v>
      </c>
      <c r="B1638" s="13" t="s">
        <v>74</v>
      </c>
      <c r="C1638" s="13" t="s">
        <v>65</v>
      </c>
      <c r="D1638" s="13">
        <v>2018</v>
      </c>
      <c r="E1638" s="13">
        <v>2019</v>
      </c>
      <c r="F1638" s="13" t="s">
        <v>324</v>
      </c>
      <c r="G1638" s="13"/>
      <c r="H1638" s="232">
        <v>0.12140000000000001</v>
      </c>
      <c r="I1638" s="232">
        <v>0.22170000000000001</v>
      </c>
      <c r="J1638" s="232">
        <v>8.5199999999999998E-2</v>
      </c>
      <c r="K1638" s="232">
        <v>0.1242</v>
      </c>
      <c r="L1638" s="88">
        <v>188</v>
      </c>
      <c r="M1638" s="88">
        <v>227</v>
      </c>
      <c r="N1638" s="88">
        <v>122</v>
      </c>
    </row>
    <row r="1639" spans="1:14">
      <c r="A1639" s="82" t="s">
        <v>147</v>
      </c>
      <c r="B1639" s="13" t="s">
        <v>75</v>
      </c>
      <c r="C1639" s="13" t="s">
        <v>65</v>
      </c>
      <c r="D1639" s="13">
        <v>2018</v>
      </c>
      <c r="E1639" s="13">
        <v>2019</v>
      </c>
      <c r="F1639" s="13" t="s">
        <v>324</v>
      </c>
      <c r="G1639" s="13"/>
      <c r="H1639" s="232">
        <v>9.7100000000000006E-2</v>
      </c>
      <c r="I1639" s="232">
        <v>0.1772</v>
      </c>
      <c r="J1639" s="232">
        <v>0.2334</v>
      </c>
      <c r="K1639" s="232">
        <v>0.27429999999999999</v>
      </c>
      <c r="L1639" s="88">
        <v>531</v>
      </c>
      <c r="M1639" s="88">
        <v>421</v>
      </c>
      <c r="N1639" s="88">
        <v>207</v>
      </c>
    </row>
    <row r="1640" spans="1:14">
      <c r="A1640" s="82" t="s">
        <v>148</v>
      </c>
      <c r="B1640" s="13" t="s">
        <v>75</v>
      </c>
      <c r="C1640" s="13" t="s">
        <v>65</v>
      </c>
      <c r="D1640" s="13">
        <v>2018</v>
      </c>
      <c r="E1640" s="13">
        <v>2019</v>
      </c>
      <c r="F1640" s="13" t="s">
        <v>324</v>
      </c>
      <c r="G1640" s="13"/>
      <c r="H1640" s="232">
        <v>0.20420000000000002</v>
      </c>
      <c r="I1640" s="232">
        <v>0.31659999999999999</v>
      </c>
      <c r="J1640" s="232">
        <v>0.26890000000000003</v>
      </c>
      <c r="K1640" s="232">
        <v>0.30519999999999997</v>
      </c>
      <c r="L1640" s="88">
        <v>1114</v>
      </c>
      <c r="M1640" s="88">
        <v>917</v>
      </c>
      <c r="N1640" s="88">
        <v>441</v>
      </c>
    </row>
    <row r="1641" spans="1:14">
      <c r="A1641" s="82" t="s">
        <v>149</v>
      </c>
      <c r="B1641" s="13" t="s">
        <v>74</v>
      </c>
      <c r="C1641" s="13" t="s">
        <v>65</v>
      </c>
      <c r="D1641" s="13">
        <v>2018</v>
      </c>
      <c r="E1641" s="13">
        <v>2019</v>
      </c>
      <c r="F1641" s="13" t="s">
        <v>324</v>
      </c>
      <c r="G1641" s="13"/>
      <c r="H1641" s="232">
        <v>0.1002</v>
      </c>
      <c r="I1641" s="232">
        <v>0.1898</v>
      </c>
      <c r="J1641" s="232">
        <v>5.1399999999999994E-2</v>
      </c>
      <c r="K1641" s="232">
        <v>8.6800000000000002E-2</v>
      </c>
      <c r="L1641" s="88">
        <v>266</v>
      </c>
      <c r="M1641" s="88">
        <v>341</v>
      </c>
      <c r="N1641" s="88">
        <v>138</v>
      </c>
    </row>
    <row r="1642" spans="1:14">
      <c r="A1642" s="82" t="s">
        <v>150</v>
      </c>
      <c r="B1642" s="13" t="s">
        <v>74</v>
      </c>
      <c r="C1642" s="13" t="s">
        <v>65</v>
      </c>
      <c r="D1642" s="13">
        <v>2018</v>
      </c>
      <c r="E1642" s="13">
        <v>2019</v>
      </c>
      <c r="F1642" s="13" t="s">
        <v>324</v>
      </c>
      <c r="G1642" s="13"/>
      <c r="H1642" s="232">
        <v>0.11</v>
      </c>
      <c r="I1642" s="232">
        <v>0.20170000000000002</v>
      </c>
      <c r="J1642" s="232">
        <v>9.5600000000000004E-2</v>
      </c>
      <c r="K1642" s="232">
        <v>0.14130000000000001</v>
      </c>
      <c r="L1642" s="88">
        <v>71</v>
      </c>
      <c r="M1642" s="88">
        <v>80</v>
      </c>
      <c r="N1642" s="88">
        <v>43</v>
      </c>
    </row>
    <row r="1643" spans="1:14">
      <c r="A1643" s="82" t="s">
        <v>151</v>
      </c>
      <c r="B1643" s="13" t="s">
        <v>75</v>
      </c>
      <c r="C1643" s="13" t="s">
        <v>65</v>
      </c>
      <c r="D1643" s="13">
        <v>2018</v>
      </c>
      <c r="E1643" s="13">
        <v>2019</v>
      </c>
      <c r="F1643" s="13" t="s">
        <v>324</v>
      </c>
      <c r="G1643" s="13"/>
      <c r="H1643" s="232">
        <v>0.1678</v>
      </c>
      <c r="I1643" s="232">
        <v>0.27339999999999998</v>
      </c>
      <c r="J1643" s="232">
        <v>0.25440000000000002</v>
      </c>
      <c r="K1643" s="232">
        <v>0.2823</v>
      </c>
      <c r="L1643" s="88">
        <v>364</v>
      </c>
      <c r="M1643" s="88">
        <v>282</v>
      </c>
      <c r="N1643" s="88">
        <v>136</v>
      </c>
    </row>
    <row r="1644" spans="1:14">
      <c r="A1644" s="82" t="s">
        <v>152</v>
      </c>
      <c r="B1644" s="13" t="s">
        <v>74</v>
      </c>
      <c r="C1644" s="13" t="s">
        <v>65</v>
      </c>
      <c r="D1644" s="13">
        <v>2018</v>
      </c>
      <c r="E1644" s="13">
        <v>2019</v>
      </c>
      <c r="F1644" s="13" t="s">
        <v>324</v>
      </c>
      <c r="G1644" s="13"/>
      <c r="H1644" s="232">
        <v>8.1799999999999998E-2</v>
      </c>
      <c r="I1644" s="232">
        <v>0.1797</v>
      </c>
      <c r="J1644" s="232">
        <v>6.4899999999999999E-2</v>
      </c>
      <c r="K1644" s="232">
        <v>0.10150000000000001</v>
      </c>
      <c r="L1644" s="88">
        <v>531</v>
      </c>
      <c r="M1644" s="88">
        <v>421</v>
      </c>
      <c r="N1644" s="88">
        <v>207</v>
      </c>
    </row>
    <row r="1645" spans="1:14">
      <c r="A1645" s="82" t="s">
        <v>153</v>
      </c>
      <c r="B1645" s="13" t="s">
        <v>74</v>
      </c>
      <c r="C1645" s="13" t="s">
        <v>65</v>
      </c>
      <c r="D1645" s="13">
        <v>2018</v>
      </c>
      <c r="E1645" s="13">
        <v>2019</v>
      </c>
      <c r="F1645" s="13" t="s">
        <v>324</v>
      </c>
      <c r="G1645" s="13"/>
      <c r="H1645" s="232">
        <v>8.5500000000000007E-2</v>
      </c>
      <c r="I1645" s="232">
        <v>0.18559999999999999</v>
      </c>
      <c r="J1645" s="232">
        <v>6.4399999999999999E-2</v>
      </c>
      <c r="K1645" s="232">
        <v>0.10150000000000001</v>
      </c>
      <c r="L1645" s="88">
        <v>25</v>
      </c>
      <c r="M1645" s="88">
        <v>29</v>
      </c>
      <c r="N1645" s="88">
        <v>16</v>
      </c>
    </row>
    <row r="1646" spans="1:14">
      <c r="A1646" s="82" t="s">
        <v>154</v>
      </c>
      <c r="B1646" s="13" t="s">
        <v>74</v>
      </c>
      <c r="C1646" s="13" t="s">
        <v>65</v>
      </c>
      <c r="D1646" s="13">
        <v>2018</v>
      </c>
      <c r="E1646" s="13">
        <v>2019</v>
      </c>
      <c r="F1646" s="13" t="s">
        <v>324</v>
      </c>
      <c r="G1646" s="13"/>
      <c r="H1646" s="232">
        <v>7.9699999999999993E-2</v>
      </c>
      <c r="I1646" s="232">
        <v>0.1794</v>
      </c>
      <c r="J1646" s="232">
        <v>5.3800000000000001E-2</v>
      </c>
      <c r="K1646" s="232">
        <v>9.2600000000000002E-2</v>
      </c>
      <c r="L1646" s="88">
        <v>27</v>
      </c>
      <c r="M1646" s="88">
        <v>36</v>
      </c>
      <c r="N1646" s="88">
        <v>11</v>
      </c>
    </row>
    <row r="1647" spans="1:14">
      <c r="A1647" s="82" t="s">
        <v>155</v>
      </c>
      <c r="B1647" s="13" t="s">
        <v>74</v>
      </c>
      <c r="C1647" s="13" t="s">
        <v>65</v>
      </c>
      <c r="D1647" s="13">
        <v>2018</v>
      </c>
      <c r="E1647" s="13">
        <v>2019</v>
      </c>
      <c r="F1647" s="13" t="s">
        <v>324</v>
      </c>
      <c r="G1647" s="13"/>
      <c r="H1647" s="232">
        <v>2.76E-2</v>
      </c>
      <c r="I1647" s="232">
        <v>0.1288</v>
      </c>
      <c r="J1647" s="232">
        <v>1.0700000000000001E-2</v>
      </c>
      <c r="K1647" s="232">
        <v>4.6100000000000002E-2</v>
      </c>
      <c r="L1647" s="88">
        <v>74</v>
      </c>
      <c r="M1647" s="88">
        <v>81</v>
      </c>
      <c r="N1647" s="88">
        <v>31</v>
      </c>
    </row>
    <row r="1648" spans="1:14">
      <c r="A1648" s="82" t="s">
        <v>156</v>
      </c>
      <c r="B1648" s="13" t="s">
        <v>74</v>
      </c>
      <c r="C1648" s="13" t="s">
        <v>65</v>
      </c>
      <c r="D1648" s="13">
        <v>2018</v>
      </c>
      <c r="E1648" s="13">
        <v>2019</v>
      </c>
      <c r="F1648" s="13" t="s">
        <v>324</v>
      </c>
      <c r="G1648" s="13"/>
      <c r="H1648" s="232">
        <v>2.12E-2</v>
      </c>
      <c r="I1648" s="232">
        <v>0.13439999999999999</v>
      </c>
      <c r="J1648" s="232">
        <v>1.26E-2</v>
      </c>
      <c r="K1648" s="232">
        <v>6.13E-2</v>
      </c>
      <c r="L1648" s="88">
        <v>30</v>
      </c>
      <c r="M1648" s="88">
        <v>19</v>
      </c>
      <c r="N1648" s="88">
        <v>19</v>
      </c>
    </row>
    <row r="1649" spans="1:14">
      <c r="A1649" s="82" t="s">
        <v>157</v>
      </c>
      <c r="B1649" s="13" t="s">
        <v>75</v>
      </c>
      <c r="C1649" s="13" t="s">
        <v>65</v>
      </c>
      <c r="D1649" s="13">
        <v>2018</v>
      </c>
      <c r="E1649" s="13">
        <v>2019</v>
      </c>
      <c r="F1649" s="13" t="s">
        <v>324</v>
      </c>
      <c r="G1649" s="13"/>
      <c r="H1649" s="232">
        <v>0.1517</v>
      </c>
      <c r="I1649" s="232">
        <v>0.26750000000000002</v>
      </c>
      <c r="J1649" s="232">
        <v>0.21909999999999999</v>
      </c>
      <c r="K1649" s="232">
        <v>0.2492</v>
      </c>
      <c r="L1649" s="88">
        <v>99</v>
      </c>
      <c r="M1649" s="88">
        <v>84</v>
      </c>
      <c r="N1649" s="88">
        <v>52</v>
      </c>
    </row>
    <row r="1650" spans="1:14">
      <c r="A1650" s="82" t="s">
        <v>158</v>
      </c>
      <c r="B1650" s="13" t="s">
        <v>75</v>
      </c>
      <c r="C1650" s="13" t="s">
        <v>65</v>
      </c>
      <c r="D1650" s="13">
        <v>2018</v>
      </c>
      <c r="E1650" s="13">
        <v>2019</v>
      </c>
      <c r="F1650" s="13" t="s">
        <v>324</v>
      </c>
      <c r="G1650" s="13"/>
      <c r="H1650" s="232">
        <v>0.05</v>
      </c>
      <c r="I1650" s="232">
        <v>0.25</v>
      </c>
      <c r="J1650" s="232">
        <v>0</v>
      </c>
      <c r="K1650" s="232">
        <v>0</v>
      </c>
      <c r="L1650" s="88">
        <v>531</v>
      </c>
      <c r="M1650" s="88">
        <v>421</v>
      </c>
      <c r="N1650" s="88">
        <v>207</v>
      </c>
    </row>
    <row r="1651" spans="1:14">
      <c r="A1651" s="82" t="s">
        <v>159</v>
      </c>
      <c r="B1651" s="13" t="s">
        <v>75</v>
      </c>
      <c r="C1651" s="13" t="s">
        <v>65</v>
      </c>
      <c r="D1651" s="13">
        <v>2018</v>
      </c>
      <c r="E1651" s="13">
        <v>2019</v>
      </c>
      <c r="F1651" s="13" t="s">
        <v>324</v>
      </c>
      <c r="G1651" s="13"/>
      <c r="H1651" s="232">
        <v>0.12609999999999999</v>
      </c>
      <c r="I1651" s="232">
        <v>0.19670000000000001</v>
      </c>
      <c r="J1651" s="232">
        <v>0.2152</v>
      </c>
      <c r="K1651" s="232">
        <v>0.24890000000000001</v>
      </c>
      <c r="L1651" s="88">
        <v>531</v>
      </c>
      <c r="M1651" s="88">
        <v>421</v>
      </c>
      <c r="N1651" s="88">
        <v>207</v>
      </c>
    </row>
    <row r="1652" spans="1:14">
      <c r="A1652" s="82" t="s">
        <v>160</v>
      </c>
      <c r="B1652" s="13" t="s">
        <v>74</v>
      </c>
      <c r="C1652" s="13" t="s">
        <v>65</v>
      </c>
      <c r="D1652" s="13">
        <v>2018</v>
      </c>
      <c r="E1652" s="13">
        <v>2019</v>
      </c>
      <c r="F1652" s="13" t="s">
        <v>324</v>
      </c>
      <c r="G1652" s="13"/>
      <c r="H1652" s="232">
        <v>1.78E-2</v>
      </c>
      <c r="I1652" s="232">
        <v>0.1303</v>
      </c>
      <c r="J1652" s="232">
        <v>8.8999999999999999E-3</v>
      </c>
      <c r="K1652" s="232">
        <v>4.9599999999999998E-2</v>
      </c>
      <c r="L1652" s="88">
        <v>41</v>
      </c>
      <c r="M1652" s="88">
        <v>44</v>
      </c>
      <c r="N1652" s="88">
        <v>21</v>
      </c>
    </row>
    <row r="1653" spans="1:14">
      <c r="A1653" s="82" t="s">
        <v>161</v>
      </c>
      <c r="B1653" s="13" t="s">
        <v>74</v>
      </c>
      <c r="C1653" s="13" t="s">
        <v>65</v>
      </c>
      <c r="D1653" s="13">
        <v>2018</v>
      </c>
      <c r="E1653" s="13">
        <v>2019</v>
      </c>
      <c r="F1653" s="13" t="s">
        <v>324</v>
      </c>
      <c r="G1653" s="13"/>
      <c r="H1653" s="232">
        <v>0.10490000000000001</v>
      </c>
      <c r="I1653" s="232">
        <v>0.20860000000000001</v>
      </c>
      <c r="J1653" s="232">
        <v>7.8200000000000006E-2</v>
      </c>
      <c r="K1653" s="232">
        <v>0.12529999999999999</v>
      </c>
      <c r="L1653" s="88">
        <v>36</v>
      </c>
      <c r="M1653" s="88">
        <v>58</v>
      </c>
      <c r="N1653" s="88">
        <v>21</v>
      </c>
    </row>
    <row r="1654" spans="1:14">
      <c r="A1654" s="82" t="s">
        <v>162</v>
      </c>
      <c r="B1654" s="13" t="s">
        <v>75</v>
      </c>
      <c r="C1654" s="13" t="s">
        <v>65</v>
      </c>
      <c r="D1654" s="13">
        <v>2018</v>
      </c>
      <c r="E1654" s="13">
        <v>2019</v>
      </c>
      <c r="F1654" s="13" t="s">
        <v>324</v>
      </c>
      <c r="G1654" s="13"/>
      <c r="H1654" s="232">
        <v>0.16670000000000001</v>
      </c>
      <c r="I1654" s="232">
        <v>0.29059999999999997</v>
      </c>
      <c r="J1654" s="232">
        <v>0.17269999999999999</v>
      </c>
      <c r="K1654" s="232">
        <v>0.2137</v>
      </c>
      <c r="L1654" s="88">
        <v>236</v>
      </c>
      <c r="M1654" s="88">
        <v>186</v>
      </c>
      <c r="N1654" s="88">
        <v>81</v>
      </c>
    </row>
    <row r="1655" spans="1:14">
      <c r="A1655" s="82" t="s">
        <v>163</v>
      </c>
      <c r="B1655" s="13" t="s">
        <v>75</v>
      </c>
      <c r="C1655" s="13" t="s">
        <v>65</v>
      </c>
      <c r="D1655" s="13">
        <v>2018</v>
      </c>
      <c r="E1655" s="13">
        <v>2019</v>
      </c>
      <c r="F1655" s="13" t="s">
        <v>324</v>
      </c>
      <c r="G1655" s="13"/>
      <c r="H1655" s="232">
        <v>0.1293</v>
      </c>
      <c r="I1655" s="232">
        <v>0.2268</v>
      </c>
      <c r="J1655" s="232">
        <v>0.22519999999999998</v>
      </c>
      <c r="K1655" s="232">
        <v>0.24879999999999999</v>
      </c>
      <c r="L1655" s="88">
        <v>531</v>
      </c>
      <c r="M1655" s="88">
        <v>421</v>
      </c>
      <c r="N1655" s="88">
        <v>207</v>
      </c>
    </row>
    <row r="1656" spans="1:14">
      <c r="A1656" s="82" t="s">
        <v>164</v>
      </c>
      <c r="B1656" s="13" t="s">
        <v>75</v>
      </c>
      <c r="C1656" s="13" t="s">
        <v>65</v>
      </c>
      <c r="D1656" s="13">
        <v>2018</v>
      </c>
      <c r="E1656" s="13">
        <v>2019</v>
      </c>
      <c r="F1656" s="13" t="s">
        <v>324</v>
      </c>
      <c r="G1656" s="13"/>
      <c r="H1656" s="232">
        <v>0.13220000000000001</v>
      </c>
      <c r="I1656" s="232">
        <v>0.22510000000000002</v>
      </c>
      <c r="J1656" s="232">
        <v>0.22510000000000002</v>
      </c>
      <c r="K1656" s="232">
        <v>0.25519999999999998</v>
      </c>
      <c r="L1656" s="88">
        <v>531</v>
      </c>
      <c r="M1656" s="88">
        <v>421</v>
      </c>
      <c r="N1656" s="88">
        <v>207</v>
      </c>
    </row>
    <row r="1657" spans="1:14">
      <c r="A1657" s="82" t="s">
        <v>165</v>
      </c>
      <c r="B1657" s="13" t="s">
        <v>75</v>
      </c>
      <c r="C1657" s="13" t="s">
        <v>65</v>
      </c>
      <c r="D1657" s="13">
        <v>2018</v>
      </c>
      <c r="E1657" s="13">
        <v>2019</v>
      </c>
      <c r="F1657" s="13" t="s">
        <v>324</v>
      </c>
      <c r="G1657" s="13"/>
      <c r="H1657" s="232">
        <v>0.1081</v>
      </c>
      <c r="I1657" s="232">
        <v>0.21239999999999998</v>
      </c>
      <c r="J1657" s="232">
        <v>0.27800000000000002</v>
      </c>
      <c r="K1657" s="232">
        <v>0.30890000000000001</v>
      </c>
      <c r="L1657" s="88">
        <v>531</v>
      </c>
      <c r="M1657" s="88">
        <v>421</v>
      </c>
      <c r="N1657" s="88">
        <v>207</v>
      </c>
    </row>
    <row r="1658" spans="1:14">
      <c r="A1658" s="82" t="s">
        <v>166</v>
      </c>
      <c r="B1658" s="13" t="s">
        <v>74</v>
      </c>
      <c r="C1658" s="13" t="s">
        <v>65</v>
      </c>
      <c r="D1658" s="13">
        <v>2018</v>
      </c>
      <c r="E1658" s="13">
        <v>2019</v>
      </c>
      <c r="F1658" s="13" t="s">
        <v>324</v>
      </c>
      <c r="G1658" s="13"/>
      <c r="H1658" s="232">
        <v>6.9900000000000004E-2</v>
      </c>
      <c r="I1658" s="232">
        <v>0.2303</v>
      </c>
      <c r="J1658" s="232">
        <v>3.2500000000000001E-2</v>
      </c>
      <c r="K1658" s="232">
        <v>9.2699999999999991E-2</v>
      </c>
      <c r="L1658" s="88">
        <v>32</v>
      </c>
      <c r="M1658" s="88">
        <v>38</v>
      </c>
      <c r="N1658" s="88">
        <v>19</v>
      </c>
    </row>
    <row r="1659" spans="1:14">
      <c r="A1659" s="82" t="s">
        <v>167</v>
      </c>
      <c r="B1659" s="13" t="s">
        <v>75</v>
      </c>
      <c r="C1659" s="13" t="s">
        <v>65</v>
      </c>
      <c r="D1659" s="13">
        <v>2018</v>
      </c>
      <c r="E1659" s="13">
        <v>2019</v>
      </c>
      <c r="F1659" s="13" t="s">
        <v>324</v>
      </c>
      <c r="G1659" s="13"/>
      <c r="H1659" s="232">
        <v>7.6200000000000004E-2</v>
      </c>
      <c r="I1659" s="232">
        <v>0.1648</v>
      </c>
      <c r="J1659" s="232">
        <v>0.10800000000000001</v>
      </c>
      <c r="K1659" s="232">
        <v>0.13159999999999999</v>
      </c>
      <c r="L1659" s="88">
        <v>531</v>
      </c>
      <c r="M1659" s="88">
        <v>421</v>
      </c>
      <c r="N1659" s="88">
        <v>207</v>
      </c>
    </row>
    <row r="1660" spans="1:14">
      <c r="A1660" s="82" t="s">
        <v>168</v>
      </c>
      <c r="B1660" s="13" t="s">
        <v>74</v>
      </c>
      <c r="C1660" s="13" t="s">
        <v>65</v>
      </c>
      <c r="D1660" s="13">
        <v>2018</v>
      </c>
      <c r="E1660" s="13">
        <v>2019</v>
      </c>
      <c r="F1660" s="13" t="s">
        <v>324</v>
      </c>
      <c r="G1660" s="13"/>
      <c r="H1660" s="232">
        <v>0.13170000000000001</v>
      </c>
      <c r="I1660" s="232">
        <v>0.25319999999999998</v>
      </c>
      <c r="J1660" s="232">
        <v>9.5899999999999999E-2</v>
      </c>
      <c r="K1660" s="232">
        <v>0.1411</v>
      </c>
      <c r="L1660" s="88">
        <v>63</v>
      </c>
      <c r="M1660" s="88">
        <v>74</v>
      </c>
      <c r="N1660" s="88">
        <v>32</v>
      </c>
    </row>
    <row r="1661" spans="1:14">
      <c r="A1661" s="82" t="s">
        <v>169</v>
      </c>
      <c r="B1661" s="13" t="s">
        <v>74</v>
      </c>
      <c r="C1661" s="13" t="s">
        <v>65</v>
      </c>
      <c r="D1661" s="13">
        <v>2018</v>
      </c>
      <c r="E1661" s="13">
        <v>2019</v>
      </c>
      <c r="F1661" s="13" t="s">
        <v>324</v>
      </c>
      <c r="G1661" s="13"/>
      <c r="H1661" s="232">
        <v>8.14E-2</v>
      </c>
      <c r="I1661" s="232">
        <v>0.1716</v>
      </c>
      <c r="J1661" s="232">
        <v>5.3499999999999999E-2</v>
      </c>
      <c r="K1661" s="232">
        <v>9.1899999999999996E-2</v>
      </c>
      <c r="L1661" s="88">
        <v>531</v>
      </c>
      <c r="M1661" s="88">
        <v>421</v>
      </c>
      <c r="N1661" s="88">
        <v>207</v>
      </c>
    </row>
    <row r="1662" spans="1:14">
      <c r="A1662" s="82" t="s">
        <v>170</v>
      </c>
      <c r="B1662" s="13" t="s">
        <v>75</v>
      </c>
      <c r="C1662" s="13" t="s">
        <v>65</v>
      </c>
      <c r="D1662" s="13">
        <v>2018</v>
      </c>
      <c r="E1662" s="13">
        <v>2019</v>
      </c>
      <c r="F1662" s="13" t="s">
        <v>324</v>
      </c>
      <c r="G1662" s="13"/>
      <c r="H1662" s="232">
        <v>0.16449999999999998</v>
      </c>
      <c r="I1662" s="232">
        <v>0.25509999999999999</v>
      </c>
      <c r="J1662" s="232">
        <v>0.25659999999999999</v>
      </c>
      <c r="K1662" s="232">
        <v>0.29170000000000001</v>
      </c>
      <c r="L1662" s="88">
        <v>531</v>
      </c>
      <c r="M1662" s="88">
        <v>421</v>
      </c>
      <c r="N1662" s="88">
        <v>207</v>
      </c>
    </row>
  </sheetData>
  <sheetProtection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78" activePane="bottomLeft" state="frozen"/>
      <selection pane="bottomLeft"/>
    </sheetView>
  </sheetViews>
  <sheetFormatPr defaultRowHeight="15"/>
  <cols>
    <col min="1" max="1" width="17.85546875" customWidth="1"/>
    <col min="2" max="2" width="14.42578125" customWidth="1"/>
    <col min="3" max="3" width="13.7109375" style="12" customWidth="1"/>
    <col min="4" max="4" width="24.28515625" customWidth="1"/>
    <col min="5" max="5" width="20" style="13" customWidth="1"/>
    <col min="6" max="7" width="24.28515625" style="13" customWidth="1"/>
    <col min="8" max="9" width="21.140625" style="13" customWidth="1"/>
    <col min="10" max="10" width="25.28515625" style="13" customWidth="1"/>
    <col min="11" max="11" width="22" style="13" bestFit="1" customWidth="1"/>
    <col min="12" max="13" width="22" style="13" customWidth="1"/>
    <col min="14" max="14" width="20.5703125" style="13" customWidth="1"/>
    <col min="15" max="15" width="28.5703125" style="13" bestFit="1" customWidth="1"/>
    <col min="16" max="16" width="31.7109375" style="13" bestFit="1" customWidth="1"/>
    <col min="17" max="17" width="26" style="13" bestFit="1" customWidth="1"/>
    <col min="18" max="18" width="27.5703125" style="13" bestFit="1" customWidth="1"/>
    <col min="19" max="19" width="27" style="13" bestFit="1" customWidth="1"/>
    <col min="20" max="20" width="21.85546875" style="88" customWidth="1"/>
    <col min="23" max="23" width="9.42578125" customWidth="1"/>
    <col min="24" max="24" width="11.7109375" customWidth="1"/>
  </cols>
  <sheetData>
    <row r="1" spans="1:27" s="12" customFormat="1">
      <c r="A1" s="188" t="s">
        <v>388</v>
      </c>
      <c r="E1" s="13"/>
      <c r="F1" s="13"/>
      <c r="G1" s="13"/>
      <c r="H1" s="13"/>
      <c r="I1" s="13"/>
      <c r="J1" s="13"/>
      <c r="K1" s="13"/>
      <c r="L1" s="13"/>
      <c r="M1" s="13"/>
      <c r="N1" s="13"/>
      <c r="O1" s="13"/>
      <c r="P1" s="13"/>
      <c r="Q1" s="13"/>
      <c r="R1" s="13"/>
      <c r="S1" s="13"/>
      <c r="T1" s="88"/>
    </row>
    <row r="2" spans="1:27" s="12" customFormat="1">
      <c r="E2" s="13"/>
      <c r="F2" s="13"/>
      <c r="G2" s="13"/>
      <c r="H2" s="13"/>
      <c r="I2" s="13"/>
      <c r="J2" s="13"/>
      <c r="K2" s="13"/>
      <c r="L2" s="13"/>
      <c r="M2" s="13"/>
      <c r="N2" s="13"/>
      <c r="O2" s="13"/>
      <c r="P2" s="13"/>
      <c r="Q2" s="13"/>
      <c r="R2" s="13"/>
      <c r="S2" s="13"/>
      <c r="T2" s="88"/>
    </row>
    <row r="3" spans="1:27" s="12" customFormat="1">
      <c r="E3" s="13"/>
      <c r="F3" s="13"/>
      <c r="G3" s="13"/>
      <c r="H3" s="13"/>
      <c r="I3" s="13"/>
      <c r="J3" s="13"/>
      <c r="K3" s="13"/>
      <c r="L3" s="13"/>
      <c r="M3" s="13"/>
      <c r="N3" s="13"/>
      <c r="O3" s="13"/>
      <c r="P3" s="13"/>
      <c r="Q3" s="13"/>
      <c r="R3" s="13"/>
      <c r="S3" s="13"/>
      <c r="T3" s="88"/>
    </row>
    <row r="4" spans="1:27" s="12" customFormat="1">
      <c r="E4" s="13"/>
      <c r="F4" s="13"/>
      <c r="G4" s="13"/>
      <c r="H4" s="13"/>
      <c r="I4" s="13"/>
      <c r="J4" s="13"/>
      <c r="K4" s="13"/>
      <c r="L4" s="13"/>
      <c r="M4" s="13"/>
      <c r="N4" s="13"/>
      <c r="O4" s="13"/>
      <c r="P4" s="13"/>
      <c r="Q4" s="13"/>
      <c r="R4" s="13"/>
      <c r="S4" s="13"/>
      <c r="T4" s="88"/>
    </row>
    <row r="5" spans="1:27" s="12" customFormat="1">
      <c r="E5" s="13"/>
      <c r="F5" s="13"/>
      <c r="G5" s="13"/>
      <c r="H5" s="13"/>
      <c r="I5" s="13"/>
      <c r="J5" s="13"/>
      <c r="K5" s="13"/>
      <c r="L5" s="13"/>
      <c r="M5" s="13"/>
      <c r="N5" s="13"/>
      <c r="O5" s="13"/>
      <c r="P5" s="13"/>
      <c r="Q5" s="13"/>
      <c r="R5" s="13"/>
      <c r="S5" s="13"/>
      <c r="T5" s="88"/>
    </row>
    <row r="6" spans="1:27" s="12" customFormat="1" ht="12" customHeight="1">
      <c r="A6" s="20"/>
      <c r="E6" s="13"/>
      <c r="F6" s="13"/>
      <c r="G6" s="13"/>
      <c r="H6" s="13"/>
      <c r="I6" s="13"/>
      <c r="J6" s="13"/>
      <c r="K6" s="13"/>
      <c r="L6" s="13"/>
      <c r="M6" s="13"/>
      <c r="N6" s="13"/>
      <c r="O6" s="13"/>
      <c r="P6" s="13"/>
      <c r="Q6" s="13"/>
      <c r="R6" s="13"/>
      <c r="S6" s="13"/>
      <c r="T6" s="88"/>
    </row>
    <row r="7" spans="1:27" s="12" customFormat="1" ht="15.75">
      <c r="A7" s="206" t="s">
        <v>431</v>
      </c>
      <c r="E7" s="168"/>
      <c r="F7" s="168"/>
      <c r="G7" s="168"/>
      <c r="H7" s="168"/>
      <c r="I7" s="13"/>
      <c r="J7" s="13"/>
      <c r="K7" s="13"/>
      <c r="L7" s="13"/>
      <c r="M7" s="13"/>
      <c r="N7" s="13"/>
      <c r="O7" s="13"/>
      <c r="P7" s="13"/>
      <c r="Q7" s="13"/>
      <c r="R7" s="13"/>
      <c r="S7" s="13"/>
      <c r="T7" s="88"/>
    </row>
    <row r="8" spans="1:27" s="12" customFormat="1" ht="45">
      <c r="A8" s="230" t="s">
        <v>232</v>
      </c>
      <c r="B8" s="230"/>
      <c r="C8" s="230"/>
      <c r="D8" s="230"/>
      <c r="E8" s="59" t="s">
        <v>207</v>
      </c>
      <c r="F8" s="59" t="s">
        <v>207</v>
      </c>
      <c r="G8" s="59" t="s">
        <v>207</v>
      </c>
      <c r="H8" s="59" t="s">
        <v>207</v>
      </c>
      <c r="I8" s="59" t="s">
        <v>227</v>
      </c>
      <c r="J8" s="59" t="s">
        <v>227</v>
      </c>
      <c r="K8" s="59" t="s">
        <v>227</v>
      </c>
      <c r="L8" s="59" t="s">
        <v>248</v>
      </c>
      <c r="M8" s="59" t="s">
        <v>248</v>
      </c>
      <c r="N8" s="59" t="s">
        <v>228</v>
      </c>
      <c r="O8" s="59" t="s">
        <v>228</v>
      </c>
      <c r="P8" s="59" t="s">
        <v>228</v>
      </c>
      <c r="Q8" s="59" t="s">
        <v>229</v>
      </c>
      <c r="R8" s="73" t="s">
        <v>230</v>
      </c>
      <c r="S8" s="59" t="s">
        <v>231</v>
      </c>
      <c r="T8" s="105" t="s">
        <v>213</v>
      </c>
    </row>
    <row r="9" spans="1:27" s="12" customFormat="1" ht="7.5" customHeight="1">
      <c r="E9" s="13"/>
      <c r="F9" s="13"/>
      <c r="G9" s="13"/>
      <c r="H9" s="53"/>
      <c r="I9" s="51"/>
      <c r="J9" s="51"/>
      <c r="K9" s="51"/>
      <c r="L9" s="51"/>
      <c r="M9" s="51"/>
      <c r="N9" s="52"/>
      <c r="O9" s="52"/>
      <c r="P9" s="52"/>
      <c r="Q9" s="52"/>
      <c r="R9" s="52"/>
      <c r="S9" s="52"/>
      <c r="T9" s="106"/>
    </row>
    <row r="10" spans="1:27" ht="17.25" customHeight="1">
      <c r="A10" s="14" t="s">
        <v>0</v>
      </c>
      <c r="B10" s="15" t="s">
        <v>68</v>
      </c>
      <c r="C10" s="15" t="s">
        <v>90</v>
      </c>
      <c r="D10" s="15" t="s">
        <v>87</v>
      </c>
      <c r="E10" s="30" t="s">
        <v>94</v>
      </c>
      <c r="F10" s="30" t="s">
        <v>95</v>
      </c>
      <c r="G10" s="30" t="s">
        <v>92</v>
      </c>
      <c r="H10" s="30" t="s">
        <v>93</v>
      </c>
      <c r="I10" s="30" t="s">
        <v>108</v>
      </c>
      <c r="J10" s="30" t="s">
        <v>107</v>
      </c>
      <c r="K10" s="30" t="s">
        <v>218</v>
      </c>
      <c r="L10" s="30" t="s">
        <v>246</v>
      </c>
      <c r="M10" s="30" t="s">
        <v>247</v>
      </c>
      <c r="N10" s="15" t="s">
        <v>219</v>
      </c>
      <c r="O10" s="15" t="s">
        <v>220</v>
      </c>
      <c r="P10" s="15" t="s">
        <v>221</v>
      </c>
      <c r="Q10" s="15" t="s">
        <v>222</v>
      </c>
      <c r="R10" s="15" t="s">
        <v>223</v>
      </c>
      <c r="S10" s="15" t="s">
        <v>224</v>
      </c>
      <c r="T10" s="107" t="s">
        <v>225</v>
      </c>
      <c r="U10" s="15"/>
      <c r="V10" s="15"/>
    </row>
    <row r="11" spans="1:27">
      <c r="A11" s="48" t="s">
        <v>171</v>
      </c>
      <c r="B11" s="13" t="s">
        <v>66</v>
      </c>
      <c r="C11" s="13">
        <v>2014</v>
      </c>
      <c r="D11" s="13" t="s">
        <v>100</v>
      </c>
      <c r="E11" s="45">
        <f>AVERAGE(Every_Mth!M365,Every_Mth!M424,Every_Mth!M483,Every_Mth!M542,Every_Mth!M601,Every_Mth!M660,Every_Mth!M719,Every_Mth!M778,Every_Mth!M837,Every_Mth!M896,Every_Mth!M955,Every_Mth!M1014)</f>
        <v>2101993.5833333335</v>
      </c>
      <c r="F11" s="45">
        <f>AVERAGE(Every_Mth!M11,Every_Mth!M70,Every_Mth!M129,Every_Mth!M188,Every_Mth!M247,Every_Mth!M306,Every_Mth!M365,Every_Mth!M424,Every_Mth!M483,Every_Mth!M542,Every_Mth!M601,Every_Mth!M660)</f>
        <v>2063163.1666666667</v>
      </c>
      <c r="G11" s="45">
        <f>AVERAGE(Every_Mth!N365,Every_Mth!N424,Every_Mth!N483,Every_Mth!N542,Every_Mth!N601,Every_Mth!N660,Every_Mth!N719,Every_Mth!N778,Every_Mth!N837,Every_Mth!N896,Every_Mth!N955,Every_Mth!N1014)</f>
        <v>4462182.416666667</v>
      </c>
      <c r="H11" s="45">
        <f>AVERAGE(Every_Mth!N11,Every_Mth!N70,Every_Mth!N129,Every_Mth!N188,Every_Mth!N247,Every_Mth!N306,Every_Mth!N365,Every_Mth!N424,Every_Mth!N483,Every_Mth!N542,Every_Mth!N601,Every_Mth!N660)</f>
        <v>4428870.833333333</v>
      </c>
      <c r="I11" s="45">
        <v>215546</v>
      </c>
      <c r="J11" s="45">
        <v>2288471</v>
      </c>
      <c r="K11" s="45">
        <v>1343916</v>
      </c>
      <c r="L11" s="45"/>
      <c r="M11" s="23"/>
      <c r="N11" s="103">
        <v>38739800</v>
      </c>
      <c r="O11" s="103">
        <v>7106208</v>
      </c>
      <c r="P11" s="103">
        <v>9272748</v>
      </c>
      <c r="Q11" s="103">
        <v>3760183</v>
      </c>
      <c r="R11" s="103">
        <v>1193089</v>
      </c>
      <c r="S11" s="16">
        <v>7.4999999999999997E-2</v>
      </c>
      <c r="T11" s="56">
        <v>6980318.9933200004</v>
      </c>
      <c r="Y11" s="40"/>
      <c r="Z11" s="40"/>
      <c r="AA11" s="34"/>
    </row>
    <row r="12" spans="1:27">
      <c r="A12" s="48" t="s">
        <v>172</v>
      </c>
      <c r="B12" s="13" t="s">
        <v>74</v>
      </c>
      <c r="C12" s="13">
        <v>2014</v>
      </c>
      <c r="D12" s="13" t="s">
        <v>100</v>
      </c>
      <c r="E12" s="45">
        <f>AVERAGE(Every_Mth!M366,Every_Mth!M425,Every_Mth!M484,Every_Mth!M543,Every_Mth!M602,Every_Mth!M661,Every_Mth!M720,Every_Mth!M779,Every_Mth!M838,Every_Mth!M897,Every_Mth!M956,Every_Mth!M1015)</f>
        <v>62337.5</v>
      </c>
      <c r="F12" s="45">
        <f>AVERAGE(Every_Mth!M12,Every_Mth!M71,Every_Mth!M130,Every_Mth!M189,Every_Mth!M248,Every_Mth!M307,Every_Mth!M366,Every_Mth!M425,Every_Mth!M484,Every_Mth!M543,Every_Mth!M602,Every_Mth!M661)</f>
        <v>63775.083333333336</v>
      </c>
      <c r="G12" s="45">
        <f>AVERAGE(Every_Mth!N366,Every_Mth!N425,Every_Mth!N484,Every_Mth!N543,Every_Mth!N602,Every_Mth!N661,Every_Mth!N720,Every_Mth!N779,Every_Mth!N838,Every_Mth!N897,Every_Mth!N956,Every_Mth!N1015)</f>
        <v>122416.16666666667</v>
      </c>
      <c r="H12" s="45">
        <f>AVERAGE(Every_Mth!N12,Every_Mth!N71,Every_Mth!N130,Every_Mth!N189,Every_Mth!N248,Every_Mth!N307,Every_Mth!N366,Every_Mth!N425,Every_Mth!N484,Every_Mth!N543,Every_Mth!N602,Every_Mth!N661)</f>
        <v>125982.25</v>
      </c>
      <c r="I12" s="45">
        <v>8668</v>
      </c>
      <c r="J12" s="45">
        <v>61616</v>
      </c>
      <c r="K12" s="45">
        <v>40005</v>
      </c>
      <c r="L12" s="45"/>
      <c r="M12" s="23"/>
      <c r="N12" s="103">
        <v>1600366</v>
      </c>
      <c r="O12" s="103">
        <v>291449</v>
      </c>
      <c r="P12" s="103">
        <v>346513</v>
      </c>
      <c r="Q12" s="103">
        <v>139309</v>
      </c>
      <c r="R12" s="103">
        <v>47823</v>
      </c>
      <c r="S12" s="16">
        <v>5.9000000000000004E-2</v>
      </c>
      <c r="T12" s="57">
        <v>214362.74921746785</v>
      </c>
      <c r="Y12" s="40"/>
      <c r="Z12" s="40"/>
      <c r="AA12" s="34"/>
    </row>
    <row r="13" spans="1:27">
      <c r="A13" s="48" t="s">
        <v>173</v>
      </c>
      <c r="B13" s="13" t="s">
        <v>75</v>
      </c>
      <c r="C13" s="13">
        <v>2014</v>
      </c>
      <c r="D13" s="13" t="s">
        <v>100</v>
      </c>
      <c r="E13" s="45">
        <f>AVERAGE(Every_Mth!M367,Every_Mth!M426,Every_Mth!M485,Every_Mth!M544,Every_Mth!M603,Every_Mth!M662,Every_Mth!M721,Every_Mth!M780,Every_Mth!M839,Every_Mth!M898,Every_Mth!M957,Every_Mth!M1016)</f>
        <v>106.5</v>
      </c>
      <c r="F13" s="45">
        <f>AVERAGE(Every_Mth!M13,Every_Mth!M72,Every_Mth!M131,Every_Mth!M190,Every_Mth!M249,Every_Mth!M308,Every_Mth!M367,Every_Mth!M426,Every_Mth!M485,Every_Mth!M544,Every_Mth!M603,Every_Mth!M662)</f>
        <v>111.91666666666667</v>
      </c>
      <c r="G13" s="45">
        <f>AVERAGE(Every_Mth!N367,Every_Mth!N426,Every_Mth!N485,Every_Mth!N544,Every_Mth!N603,Every_Mth!N662,Every_Mth!N721,Every_Mth!N780,Every_Mth!N839,Every_Mth!N898,Every_Mth!N957,Every_Mth!N1016)</f>
        <v>176.08333333333334</v>
      </c>
      <c r="H13" s="45">
        <f>AVERAGE(Every_Mth!N13,Every_Mth!N72,Every_Mth!N131,Every_Mth!N190,Every_Mth!N249,Every_Mth!N308,Every_Mth!N367,Every_Mth!N426,Every_Mth!N485,Every_Mth!N544,Every_Mth!N603,Every_Mth!N662)</f>
        <v>182.75</v>
      </c>
      <c r="I13" s="45">
        <v>14</v>
      </c>
      <c r="J13" s="45">
        <v>60</v>
      </c>
      <c r="K13" s="45">
        <v>0</v>
      </c>
      <c r="L13" s="45"/>
      <c r="M13" s="23"/>
      <c r="N13" s="103">
        <v>1163</v>
      </c>
      <c r="O13" s="103">
        <v>348</v>
      </c>
      <c r="P13" s="103">
        <v>225</v>
      </c>
      <c r="Q13" s="103">
        <v>23</v>
      </c>
      <c r="R13" s="103">
        <v>39</v>
      </c>
      <c r="S13" s="16">
        <v>8.8000000000000009E-2</v>
      </c>
      <c r="T13" s="57">
        <v>227.60400000000001</v>
      </c>
      <c r="Y13" s="40"/>
      <c r="Z13" s="40"/>
      <c r="AA13" s="34"/>
    </row>
    <row r="14" spans="1:27">
      <c r="A14" s="48" t="s">
        <v>174</v>
      </c>
      <c r="B14" s="13" t="s">
        <v>75</v>
      </c>
      <c r="C14" s="13">
        <v>2014</v>
      </c>
      <c r="D14" s="13" t="s">
        <v>100</v>
      </c>
      <c r="E14" s="45">
        <f>AVERAGE(Every_Mth!M368,Every_Mth!M427,Every_Mth!M486,Every_Mth!M545,Every_Mth!M604,Every_Mth!M663,Every_Mth!M722,Every_Mth!M781,Every_Mth!M840,Every_Mth!M899,Every_Mth!M958,Every_Mth!M1017)</f>
        <v>1760.4166666666667</v>
      </c>
      <c r="F14" s="45">
        <f>AVERAGE(Every_Mth!M14,Every_Mth!M73,Every_Mth!M132,Every_Mth!M191,Every_Mth!M250,Every_Mth!M309,Every_Mth!M368,Every_Mth!M427,Every_Mth!M486,Every_Mth!M545,Every_Mth!M604,Every_Mth!M663)</f>
        <v>1753.9166666666667</v>
      </c>
      <c r="G14" s="45">
        <f>AVERAGE(Every_Mth!N368,Every_Mth!N427,Every_Mth!N486,Every_Mth!N545,Every_Mth!N604,Every_Mth!N663,Every_Mth!N722,Every_Mth!N781,Every_Mth!N840,Every_Mth!N899,Every_Mth!N958,Every_Mth!N1017)</f>
        <v>3356.9166666666665</v>
      </c>
      <c r="H14" s="45">
        <f>AVERAGE(Every_Mth!N14,Every_Mth!N73,Every_Mth!N132,Every_Mth!N191,Every_Mth!N250,Every_Mth!N309,Every_Mth!N368,Every_Mth!N427,Every_Mth!N486,Every_Mth!N545,Every_Mth!N604,Every_Mth!N663)</f>
        <v>3367.75</v>
      </c>
      <c r="I14" s="45">
        <v>227</v>
      </c>
      <c r="J14" s="45">
        <v>1261</v>
      </c>
      <c r="K14" s="45">
        <v>97</v>
      </c>
      <c r="L14" s="45"/>
      <c r="M14" s="23"/>
      <c r="N14" s="103">
        <v>37448</v>
      </c>
      <c r="O14" s="103">
        <v>12635</v>
      </c>
      <c r="P14" s="103">
        <v>5942</v>
      </c>
      <c r="Q14" s="103">
        <v>559</v>
      </c>
      <c r="R14" s="103">
        <v>696</v>
      </c>
      <c r="S14" s="16">
        <v>8.3000000000000004E-2</v>
      </c>
      <c r="T14" s="57">
        <v>5066.8769000000002</v>
      </c>
      <c r="Y14" s="40"/>
      <c r="Z14" s="40"/>
      <c r="AA14" s="34"/>
    </row>
    <row r="15" spans="1:27">
      <c r="A15" s="48" t="s">
        <v>175</v>
      </c>
      <c r="B15" s="13" t="s">
        <v>75</v>
      </c>
      <c r="C15" s="13">
        <v>2014</v>
      </c>
      <c r="D15" s="13" t="s">
        <v>100</v>
      </c>
      <c r="E15" s="45">
        <f>AVERAGE(Every_Mth!M369,Every_Mth!M428,Every_Mth!M487,Every_Mth!M546,Every_Mth!M605,Every_Mth!M664,Every_Mth!M723,Every_Mth!M782,Every_Mth!M841,Every_Mth!M900,Every_Mth!M959,Every_Mth!M1018)</f>
        <v>16067.75</v>
      </c>
      <c r="F15" s="45">
        <f>AVERAGE(Every_Mth!M15,Every_Mth!M74,Every_Mth!M133,Every_Mth!M192,Every_Mth!M251,Every_Mth!M310,Every_Mth!M369,Every_Mth!M428,Every_Mth!M487,Every_Mth!M546,Every_Mth!M605,Every_Mth!M664)</f>
        <v>15499.166666666666</v>
      </c>
      <c r="G15" s="45">
        <f>AVERAGE(Every_Mth!N369,Every_Mth!N428,Every_Mth!N487,Every_Mth!N546,Every_Mth!N605,Every_Mth!N664,Every_Mth!N723,Every_Mth!N782,Every_Mth!N841,Every_Mth!N900,Every_Mth!N959,Every_Mth!N1018)</f>
        <v>31441.333333333332</v>
      </c>
      <c r="H15" s="45">
        <f>AVERAGE(Every_Mth!N15,Every_Mth!N74,Every_Mth!N133,Every_Mth!N192,Every_Mth!N251,Every_Mth!N310,Every_Mth!N369,Every_Mth!N428,Every_Mth!N487,Every_Mth!N546,Every_Mth!N605,Every_Mth!N664)</f>
        <v>30891.166666666668</v>
      </c>
      <c r="I15" s="45">
        <v>1414</v>
      </c>
      <c r="J15" s="45">
        <v>13224</v>
      </c>
      <c r="K15" s="45">
        <v>2689</v>
      </c>
      <c r="L15" s="45"/>
      <c r="M15" s="23"/>
      <c r="N15" s="103">
        <v>223727</v>
      </c>
      <c r="O15" s="103">
        <v>52903</v>
      </c>
      <c r="P15" s="103">
        <v>46428</v>
      </c>
      <c r="Q15" s="103">
        <v>5637</v>
      </c>
      <c r="R15" s="103">
        <v>10866</v>
      </c>
      <c r="S15" s="16">
        <v>8.6999999999999994E-2</v>
      </c>
      <c r="T15" s="57">
        <v>54488.457335660292</v>
      </c>
      <c r="Y15" s="40"/>
      <c r="Z15" s="40"/>
      <c r="AA15" s="34"/>
    </row>
    <row r="16" spans="1:27">
      <c r="A16" s="48" t="s">
        <v>176</v>
      </c>
      <c r="B16" s="13" t="s">
        <v>75</v>
      </c>
      <c r="C16" s="13">
        <v>2014</v>
      </c>
      <c r="D16" s="13" t="s">
        <v>100</v>
      </c>
      <c r="E16" s="45">
        <f>AVERAGE(Every_Mth!M370,Every_Mth!M429,Every_Mth!M488,Every_Mth!M547,Every_Mth!M606,Every_Mth!M665,Every_Mth!M724,Every_Mth!M783,Every_Mth!M842,Every_Mth!M901,Every_Mth!M960,Every_Mth!M1019)</f>
        <v>2878.75</v>
      </c>
      <c r="F16" s="45">
        <f>AVERAGE(Every_Mth!M16,Every_Mth!M75,Every_Mth!M134,Every_Mth!M193,Every_Mth!M252,Every_Mth!M311,Every_Mth!M370,Every_Mth!M429,Every_Mth!M488,Every_Mth!M547,Every_Mth!M606,Every_Mth!M665)</f>
        <v>2754.6666666666665</v>
      </c>
      <c r="G16" s="45">
        <f>AVERAGE(Every_Mth!N370,Every_Mth!N429,Every_Mth!N488,Every_Mth!N547,Every_Mth!N606,Every_Mth!N665,Every_Mth!N724,Every_Mth!N783,Every_Mth!N842,Every_Mth!N901,Every_Mth!N960,Every_Mth!N1019)</f>
        <v>5408.75</v>
      </c>
      <c r="H16" s="45">
        <f>AVERAGE(Every_Mth!N16,Every_Mth!N75,Every_Mth!N134,Every_Mth!N193,Every_Mth!N252,Every_Mth!N311,Every_Mth!N370,Every_Mth!N429,Every_Mth!N488,Every_Mth!N547,Every_Mth!N606,Every_Mth!N665)</f>
        <v>5204.5</v>
      </c>
      <c r="I16" s="45">
        <v>404</v>
      </c>
      <c r="J16" s="45">
        <v>1846</v>
      </c>
      <c r="K16" s="45">
        <v>130</v>
      </c>
      <c r="L16" s="45"/>
      <c r="M16" s="23"/>
      <c r="N16" s="103">
        <v>45010</v>
      </c>
      <c r="O16" s="103">
        <v>15672</v>
      </c>
      <c r="P16" s="103">
        <v>7813</v>
      </c>
      <c r="Q16" s="103">
        <v>598</v>
      </c>
      <c r="R16" s="103">
        <v>1056</v>
      </c>
      <c r="S16" s="16">
        <v>8.1000000000000003E-2</v>
      </c>
      <c r="T16" s="57">
        <v>6481.8431399999999</v>
      </c>
      <c r="Y16" s="40"/>
      <c r="Z16" s="40"/>
      <c r="AA16" s="34"/>
    </row>
    <row r="17" spans="1:27">
      <c r="A17" s="48" t="s">
        <v>177</v>
      </c>
      <c r="B17" s="13" t="s">
        <v>75</v>
      </c>
      <c r="C17" s="13">
        <v>2014</v>
      </c>
      <c r="D17" s="13" t="s">
        <v>100</v>
      </c>
      <c r="E17" s="45">
        <f>AVERAGE(Every_Mth!M371,Every_Mth!M430,Every_Mth!M489,Every_Mth!M548,Every_Mth!M607,Every_Mth!M666,Every_Mth!M725,Every_Mth!M784,Every_Mth!M843,Every_Mth!M902,Every_Mth!M961,Every_Mth!M1020)</f>
        <v>697.5</v>
      </c>
      <c r="F17" s="45">
        <f>AVERAGE(Every_Mth!M17,Every_Mth!M76,Every_Mth!M135,Every_Mth!M194,Every_Mth!M253,Every_Mth!M312,Every_Mth!M371,Every_Mth!M430,Every_Mth!M489,Every_Mth!M548,Every_Mth!M607,Every_Mth!M666)</f>
        <v>714.83333333333337</v>
      </c>
      <c r="G17" s="45">
        <f>AVERAGE(Every_Mth!N371,Every_Mth!N430,Every_Mth!N489,Every_Mth!N548,Every_Mth!N607,Every_Mth!N666,Every_Mth!N725,Every_Mth!N784,Every_Mth!N843,Every_Mth!N902,Every_Mth!N961,Every_Mth!N1020)</f>
        <v>1641.5833333333333</v>
      </c>
      <c r="H17" s="45">
        <f>AVERAGE(Every_Mth!N17,Every_Mth!N76,Every_Mth!N135,Every_Mth!N194,Every_Mth!N253,Every_Mth!N312,Every_Mth!N371,Every_Mth!N430,Every_Mth!N489,Every_Mth!N548,Every_Mth!N607,Every_Mth!N666)</f>
        <v>1694.5</v>
      </c>
      <c r="I17" s="45">
        <v>76</v>
      </c>
      <c r="J17" s="45">
        <v>1007</v>
      </c>
      <c r="K17" s="45">
        <v>559</v>
      </c>
      <c r="L17" s="45"/>
      <c r="M17" s="23"/>
      <c r="N17" s="103">
        <v>22139</v>
      </c>
      <c r="O17" s="103">
        <v>4164</v>
      </c>
      <c r="P17" s="103">
        <v>6190</v>
      </c>
      <c r="Q17" s="103">
        <v>3111</v>
      </c>
      <c r="R17" s="103">
        <v>563</v>
      </c>
      <c r="S17" s="16">
        <v>0.17499999999999999</v>
      </c>
      <c r="T17" s="57">
        <v>4329.1111334587722</v>
      </c>
      <c r="Y17" s="40"/>
      <c r="Z17" s="40"/>
      <c r="AA17" s="34"/>
    </row>
    <row r="18" spans="1:27">
      <c r="A18" s="48" t="s">
        <v>178</v>
      </c>
      <c r="B18" s="13" t="s">
        <v>74</v>
      </c>
      <c r="C18" s="13">
        <v>2014</v>
      </c>
      <c r="D18" s="13" t="s">
        <v>100</v>
      </c>
      <c r="E18" s="45">
        <f>AVERAGE(Every_Mth!M372,Every_Mth!M431,Every_Mth!M490,Every_Mth!M549,Every_Mth!M608,Every_Mth!M667,Every_Mth!M726,Every_Mth!M785,Every_Mth!M844,Every_Mth!M903,Every_Mth!M962,Every_Mth!M1021)</f>
        <v>35450.416666666664</v>
      </c>
      <c r="F18" s="45">
        <f>AVERAGE(Every_Mth!M18,Every_Mth!M77,Every_Mth!M136,Every_Mth!M195,Every_Mth!M254,Every_Mth!M313,Every_Mth!M372,Every_Mth!M431,Every_Mth!M490,Every_Mth!M549,Every_Mth!M608,Every_Mth!M667)</f>
        <v>35192.25</v>
      </c>
      <c r="G18" s="45">
        <f>AVERAGE(Every_Mth!N372,Every_Mth!N431,Every_Mth!N490,Every_Mth!N549,Every_Mth!N608,Every_Mth!N667,Every_Mth!N726,Every_Mth!N785,Every_Mth!N844,Every_Mth!N903,Every_Mth!N962,Every_Mth!N1021)</f>
        <v>73468.25</v>
      </c>
      <c r="H18" s="45">
        <f>AVERAGE(Every_Mth!N18,Every_Mth!N77,Every_Mth!N136,Every_Mth!N195,Every_Mth!N254,Every_Mth!N313,Every_Mth!N372,Every_Mth!N431,Every_Mth!N490,Every_Mth!N549,Every_Mth!N608,Every_Mth!N667)</f>
        <v>73883.5</v>
      </c>
      <c r="I18" s="45">
        <v>3571</v>
      </c>
      <c r="J18" s="45">
        <v>37059</v>
      </c>
      <c r="K18" s="45">
        <v>16216</v>
      </c>
      <c r="L18" s="45"/>
      <c r="M18" s="23"/>
      <c r="N18" s="103">
        <v>1103248</v>
      </c>
      <c r="O18" s="103">
        <v>226885</v>
      </c>
      <c r="P18" s="103">
        <v>253739</v>
      </c>
      <c r="Q18" s="103">
        <v>68215</v>
      </c>
      <c r="R18" s="103">
        <v>24288</v>
      </c>
      <c r="S18" s="16">
        <v>6.2E-2</v>
      </c>
      <c r="T18" s="57">
        <v>129295.01242862869</v>
      </c>
      <c r="Y18" s="40"/>
      <c r="Z18" s="40"/>
      <c r="AA18" s="34"/>
    </row>
    <row r="19" spans="1:27">
      <c r="A19" s="48" t="s">
        <v>179</v>
      </c>
      <c r="B19" s="13" t="s">
        <v>75</v>
      </c>
      <c r="C19" s="13">
        <v>2014</v>
      </c>
      <c r="D19" s="13" t="s">
        <v>100</v>
      </c>
      <c r="E19" s="45">
        <f>AVERAGE(Every_Mth!M373,Every_Mth!M432,Every_Mth!M491,Every_Mth!M550,Every_Mth!M609,Every_Mth!M668,Every_Mth!M727,Every_Mth!M786,Every_Mth!M845,Every_Mth!M904,Every_Mth!M963,Every_Mth!M1022)</f>
        <v>2503.5</v>
      </c>
      <c r="F19" s="45">
        <f>AVERAGE(Every_Mth!M19,Every_Mth!M78,Every_Mth!M137,Every_Mth!M196,Every_Mth!M255,Every_Mth!M314,Every_Mth!M373,Every_Mth!M432,Every_Mth!M491,Every_Mth!M550,Every_Mth!M609,Every_Mth!M668)</f>
        <v>2526.75</v>
      </c>
      <c r="G19" s="45">
        <f>AVERAGE(Every_Mth!N373,Every_Mth!N432,Every_Mth!N491,Every_Mth!N550,Every_Mth!N609,Every_Mth!N668,Every_Mth!N727,Every_Mth!N786,Every_Mth!N845,Every_Mth!N904,Every_Mth!N963,Every_Mth!N1022)</f>
        <v>5167.333333333333</v>
      </c>
      <c r="H19" s="45">
        <f>AVERAGE(Every_Mth!N19,Every_Mth!N78,Every_Mth!N137,Every_Mth!N196,Every_Mth!N255,Every_Mth!N314,Every_Mth!N373,Every_Mth!N432,Every_Mth!N491,Every_Mth!N550,Every_Mth!N609,Every_Mth!N668)</f>
        <v>5196.166666666667</v>
      </c>
      <c r="I19" s="45">
        <v>212</v>
      </c>
      <c r="J19" s="45">
        <v>2197</v>
      </c>
      <c r="K19" s="45">
        <v>223</v>
      </c>
      <c r="L19" s="45"/>
      <c r="M19" s="23"/>
      <c r="N19" s="103">
        <v>27210</v>
      </c>
      <c r="O19" s="103">
        <v>6203</v>
      </c>
      <c r="P19" s="103">
        <v>5884</v>
      </c>
      <c r="Q19" s="103">
        <v>725</v>
      </c>
      <c r="R19" s="103">
        <v>1816</v>
      </c>
      <c r="S19" s="16">
        <v>0.10199999999999999</v>
      </c>
      <c r="T19" s="57">
        <v>5678.398908648649</v>
      </c>
      <c r="Y19" s="40"/>
      <c r="Z19" s="40"/>
      <c r="AA19" s="34"/>
    </row>
    <row r="20" spans="1:27">
      <c r="A20" s="48" t="s">
        <v>180</v>
      </c>
      <c r="B20" s="13" t="s">
        <v>75</v>
      </c>
      <c r="C20" s="13">
        <v>2014</v>
      </c>
      <c r="D20" s="13" t="s">
        <v>100</v>
      </c>
      <c r="E20" s="45">
        <f>AVERAGE(Every_Mth!M374,Every_Mth!M433,Every_Mth!M492,Every_Mth!M551,Every_Mth!M610,Every_Mth!M669,Every_Mth!M728,Every_Mth!M787,Every_Mth!M846,Every_Mth!M905,Every_Mth!M964,Every_Mth!M1023)</f>
        <v>7135.666666666667</v>
      </c>
      <c r="F20" s="45">
        <f>AVERAGE(Every_Mth!M20,Every_Mth!M79,Every_Mth!M138,Every_Mth!M197,Every_Mth!M256,Every_Mth!M315,Every_Mth!M374,Every_Mth!M433,Every_Mth!M492,Every_Mth!M551,Every_Mth!M610,Every_Mth!M669)</f>
        <v>6840.916666666667</v>
      </c>
      <c r="G20" s="45">
        <f>AVERAGE(Every_Mth!N374,Every_Mth!N433,Every_Mth!N492,Every_Mth!N551,Every_Mth!N610,Every_Mth!N669,Every_Mth!N728,Every_Mth!N787,Every_Mth!N846,Every_Mth!N905,Every_Mth!N964,Every_Mth!N1023)</f>
        <v>12917.666666666666</v>
      </c>
      <c r="H20" s="45">
        <f>AVERAGE(Every_Mth!N20,Every_Mth!N79,Every_Mth!N138,Every_Mth!N197,Every_Mth!N256,Every_Mth!N315,Every_Mth!N374,Every_Mth!N433,Every_Mth!N492,Every_Mth!N551,Every_Mth!N610,Every_Mth!N669)</f>
        <v>12445.583333333334</v>
      </c>
      <c r="I20" s="45">
        <v>887</v>
      </c>
      <c r="J20" s="45">
        <v>4858</v>
      </c>
      <c r="K20" s="45">
        <v>900</v>
      </c>
      <c r="L20" s="45"/>
      <c r="M20" s="23"/>
      <c r="N20" s="103">
        <v>182578</v>
      </c>
      <c r="O20" s="103">
        <v>47301</v>
      </c>
      <c r="P20" s="103">
        <v>37727</v>
      </c>
      <c r="Q20" s="103">
        <v>3522</v>
      </c>
      <c r="R20" s="103">
        <v>2851</v>
      </c>
      <c r="S20" s="16">
        <v>7.0000000000000007E-2</v>
      </c>
      <c r="T20" s="57">
        <v>27235.390669734086</v>
      </c>
      <c r="Y20" s="40"/>
      <c r="Z20" s="40"/>
      <c r="AA20" s="34"/>
    </row>
    <row r="21" spans="1:27">
      <c r="A21" s="12" t="s">
        <v>122</v>
      </c>
      <c r="B21" s="13" t="s">
        <v>74</v>
      </c>
      <c r="C21" s="13">
        <v>2014</v>
      </c>
      <c r="D21" s="13" t="s">
        <v>100</v>
      </c>
      <c r="E21" s="45">
        <f>AVERAGE(Every_Mth!M375,Every_Mth!M434,Every_Mth!M493,Every_Mth!M552,Every_Mth!M611,Every_Mth!M670,Every_Mth!M729,Every_Mth!M788,Every_Mth!M847,Every_Mth!M906,Every_Mth!M965,Every_Mth!M1024)</f>
        <v>96126.25</v>
      </c>
      <c r="F21" s="45">
        <f>AVERAGE(Every_Mth!M21,Every_Mth!M80,Every_Mth!M139,Every_Mth!M198,Every_Mth!M257,Every_Mth!M316,Every_Mth!M375,Every_Mth!M434,Every_Mth!M493,Every_Mth!M552,Every_Mth!M611,Every_Mth!M670)</f>
        <v>95691.083333333328</v>
      </c>
      <c r="G21" s="45">
        <f>AVERAGE(Every_Mth!N375,Every_Mth!N434,Every_Mth!N493,Every_Mth!N552,Every_Mth!N611,Every_Mth!N670,Every_Mth!N729,Every_Mth!N788,Every_Mth!N847,Every_Mth!N906,Every_Mth!N965,Every_Mth!N1024)</f>
        <v>226513.41666666666</v>
      </c>
      <c r="H21" s="45">
        <f>AVERAGE(Every_Mth!N21,Every_Mth!N80,Every_Mth!N139,Every_Mth!N198,Every_Mth!N257,Every_Mth!N316,Every_Mth!N375,Every_Mth!N434,Every_Mth!N493,Every_Mth!N552,Every_Mth!N611,Every_Mth!N670)</f>
        <v>226953.16666666666</v>
      </c>
      <c r="I21" s="45">
        <v>6644</v>
      </c>
      <c r="J21" s="45">
        <v>126245</v>
      </c>
      <c r="K21" s="45">
        <v>61169</v>
      </c>
      <c r="L21" s="45"/>
      <c r="M21" s="23"/>
      <c r="N21" s="103">
        <v>969193</v>
      </c>
      <c r="O21" s="103">
        <v>152389</v>
      </c>
      <c r="P21" s="103">
        <v>279121</v>
      </c>
      <c r="Q21" s="103">
        <v>109792</v>
      </c>
      <c r="R21" s="103">
        <v>41053</v>
      </c>
      <c r="S21" s="16">
        <v>0.11599999999999999</v>
      </c>
      <c r="T21" s="57">
        <v>281485.64386297087</v>
      </c>
      <c r="Y21" s="40"/>
      <c r="Z21" s="40"/>
      <c r="AA21" s="34"/>
    </row>
    <row r="22" spans="1:27">
      <c r="A22" s="12" t="s">
        <v>123</v>
      </c>
      <c r="B22" s="13" t="s">
        <v>75</v>
      </c>
      <c r="C22" s="13">
        <v>2014</v>
      </c>
      <c r="D22" s="13" t="s">
        <v>100</v>
      </c>
      <c r="E22" s="45">
        <f>AVERAGE(Every_Mth!M376,Every_Mth!M435,Every_Mth!M494,Every_Mth!M553,Every_Mth!M612,Every_Mth!M671,Every_Mth!M730,Every_Mth!M789,Every_Mth!M848,Every_Mth!M907,Every_Mth!M966,Every_Mth!M1025)</f>
        <v>1504</v>
      </c>
      <c r="F22" s="45">
        <f>AVERAGE(Every_Mth!M22,Every_Mth!M81,Every_Mth!M140,Every_Mth!M199,Every_Mth!M258,Every_Mth!M317,Every_Mth!M376,Every_Mth!M435,Every_Mth!M494,Every_Mth!M553,Every_Mth!M612,Every_Mth!M671)</f>
        <v>1499.25</v>
      </c>
      <c r="G22" s="45">
        <f>AVERAGE(Every_Mth!N376,Every_Mth!N435,Every_Mth!N494,Every_Mth!N553,Every_Mth!N612,Every_Mth!N671,Every_Mth!N730,Every_Mth!N789,Every_Mth!N848,Every_Mth!N907,Every_Mth!N966,Every_Mth!N1025)</f>
        <v>3637.3333333333335</v>
      </c>
      <c r="H22" s="45">
        <f>AVERAGE(Every_Mth!N22,Every_Mth!N81,Every_Mth!N140,Every_Mth!N199,Every_Mth!N258,Every_Mth!N317,Every_Mth!N376,Every_Mth!N435,Every_Mth!N494,Every_Mth!N553,Every_Mth!N612,Every_Mth!N671)</f>
        <v>3655.9166666666665</v>
      </c>
      <c r="I22" s="45">
        <v>137</v>
      </c>
      <c r="J22" s="45">
        <v>2000</v>
      </c>
      <c r="K22" s="45">
        <v>775</v>
      </c>
      <c r="L22" s="45"/>
      <c r="M22" s="23"/>
      <c r="N22" s="103">
        <v>28828</v>
      </c>
      <c r="O22" s="103">
        <v>5854</v>
      </c>
      <c r="P22" s="103">
        <v>7631</v>
      </c>
      <c r="Q22" s="103">
        <v>2410</v>
      </c>
      <c r="R22" s="103">
        <v>1111</v>
      </c>
      <c r="S22" s="16">
        <v>0.107</v>
      </c>
      <c r="T22" s="57">
        <v>6547.321475439956</v>
      </c>
      <c r="Y22" s="40"/>
      <c r="Z22" s="40"/>
      <c r="AA22" s="34"/>
    </row>
    <row r="23" spans="1:27">
      <c r="A23" s="12" t="s">
        <v>124</v>
      </c>
      <c r="B23" s="13" t="s">
        <v>75</v>
      </c>
      <c r="C23" s="13">
        <v>2014</v>
      </c>
      <c r="D23" s="13" t="s">
        <v>100</v>
      </c>
      <c r="E23" s="45">
        <f>AVERAGE(Every_Mth!M377,Every_Mth!M436,Every_Mth!M495,Every_Mth!M554,Every_Mth!M613,Every_Mth!M672,Every_Mth!M731,Every_Mth!M790,Every_Mth!M849,Every_Mth!M908,Every_Mth!M967,Every_Mth!M1026)</f>
        <v>11405.833333333334</v>
      </c>
      <c r="F23" s="45">
        <f>AVERAGE(Every_Mth!M23,Every_Mth!M82,Every_Mth!M141,Every_Mth!M200,Every_Mth!M259,Every_Mth!M318,Every_Mth!M377,Every_Mth!M436,Every_Mth!M495,Every_Mth!M554,Every_Mth!M613,Every_Mth!M672)</f>
        <v>10376</v>
      </c>
      <c r="G23" s="45">
        <f>AVERAGE(Every_Mth!N377,Every_Mth!N436,Every_Mth!N495,Every_Mth!N554,Every_Mth!N613,Every_Mth!N672,Every_Mth!N731,Every_Mth!N790,Every_Mth!N849,Every_Mth!N908,Every_Mth!N967,Every_Mth!N1026)</f>
        <v>20167.416666666668</v>
      </c>
      <c r="H23" s="45">
        <f>AVERAGE(Every_Mth!N23,Every_Mth!N82,Every_Mth!N141,Every_Mth!N200,Every_Mth!N259,Every_Mth!N318,Every_Mth!N377,Every_Mth!N436,Every_Mth!N495,Every_Mth!N554,Every_Mth!N613,Every_Mth!N672)</f>
        <v>18791.333333333332</v>
      </c>
      <c r="I23" s="45">
        <v>1011</v>
      </c>
      <c r="J23" s="45">
        <v>7621</v>
      </c>
      <c r="K23" s="45">
        <v>900</v>
      </c>
      <c r="L23" s="45"/>
      <c r="M23" s="23"/>
      <c r="N23" s="103">
        <v>134668</v>
      </c>
      <c r="O23" s="103">
        <v>30793</v>
      </c>
      <c r="P23" s="103">
        <v>27745</v>
      </c>
      <c r="Q23" s="103">
        <v>2266</v>
      </c>
      <c r="R23" s="103">
        <v>5545</v>
      </c>
      <c r="S23" s="16">
        <v>6.8000000000000005E-2</v>
      </c>
      <c r="T23" s="57">
        <v>33221.697389799374</v>
      </c>
      <c r="Y23" s="40"/>
      <c r="Z23" s="40"/>
      <c r="AA23" s="34"/>
    </row>
    <row r="24" spans="1:27">
      <c r="A24" s="12" t="s">
        <v>125</v>
      </c>
      <c r="B24" s="13" t="s">
        <v>75</v>
      </c>
      <c r="C24" s="13">
        <v>2014</v>
      </c>
      <c r="D24" s="13" t="s">
        <v>100</v>
      </c>
      <c r="E24" s="45">
        <f>AVERAGE(Every_Mth!M378,Every_Mth!M437,Every_Mth!M496,Every_Mth!M555,Every_Mth!M614,Every_Mth!M673,Every_Mth!M732,Every_Mth!M791,Every_Mth!M850,Every_Mth!M909,Every_Mth!M968,Every_Mth!M1027)</f>
        <v>16647.083333333332</v>
      </c>
      <c r="F24" s="45">
        <f>AVERAGE(Every_Mth!M24,Every_Mth!M83,Every_Mth!M142,Every_Mth!M201,Every_Mth!M260,Every_Mth!M319,Every_Mth!M378,Every_Mth!M437,Every_Mth!M496,Every_Mth!M555,Every_Mth!M614,Every_Mth!M673)</f>
        <v>15857.416666666666</v>
      </c>
      <c r="G24" s="45">
        <f>AVERAGE(Every_Mth!N378,Every_Mth!N437,Every_Mth!N496,Every_Mth!N555,Every_Mth!N614,Every_Mth!N673,Every_Mth!N732,Every_Mth!N791,Every_Mth!N850,Every_Mth!N909,Every_Mth!N968,Every_Mth!N1027)</f>
        <v>41929.083333333336</v>
      </c>
      <c r="H24" s="45">
        <f>AVERAGE(Every_Mth!N24,Every_Mth!N83,Every_Mth!N142,Every_Mth!N201,Every_Mth!N260,Every_Mth!N319,Every_Mth!N378,Every_Mth!N437,Every_Mth!N496,Every_Mth!N555,Every_Mth!N614,Every_Mth!N673)</f>
        <v>40122.833333333336</v>
      </c>
      <c r="I24" s="45">
        <v>1984</v>
      </c>
      <c r="J24" s="45">
        <v>20513</v>
      </c>
      <c r="K24" s="45">
        <v>21382</v>
      </c>
      <c r="L24" s="45"/>
      <c r="M24" s="23"/>
      <c r="N24" s="103">
        <v>182989</v>
      </c>
      <c r="O24" s="103">
        <v>29677</v>
      </c>
      <c r="P24" s="103">
        <v>53708</v>
      </c>
      <c r="Q24" s="103">
        <v>33803</v>
      </c>
      <c r="R24" s="103">
        <v>10238</v>
      </c>
      <c r="S24" s="16">
        <v>0.23600000000000002</v>
      </c>
      <c r="T24" s="57">
        <v>44825.902304321608</v>
      </c>
      <c r="Y24" s="40"/>
      <c r="Z24" s="40"/>
      <c r="AA24" s="34"/>
    </row>
    <row r="25" spans="1:27">
      <c r="A25" s="12" t="s">
        <v>126</v>
      </c>
      <c r="B25" s="13" t="s">
        <v>75</v>
      </c>
      <c r="C25" s="13">
        <v>2014</v>
      </c>
      <c r="D25" s="13" t="s">
        <v>100</v>
      </c>
      <c r="E25" s="45">
        <f>AVERAGE(Every_Mth!M379,Every_Mth!M438,Every_Mth!M497,Every_Mth!M556,Every_Mth!M615,Every_Mth!M674,Every_Mth!M733,Every_Mth!M792,Every_Mth!M851,Every_Mth!M910,Every_Mth!M969,Every_Mth!M1028)</f>
        <v>1046.3333333333333</v>
      </c>
      <c r="F25" s="45">
        <f>AVERAGE(Every_Mth!M25,Every_Mth!M84,Every_Mth!M143,Every_Mth!M202,Every_Mth!M261,Every_Mth!M320,Every_Mth!M379,Every_Mth!M438,Every_Mth!M497,Every_Mth!M556,Every_Mth!M615,Every_Mth!M674)</f>
        <v>1062.0833333333333</v>
      </c>
      <c r="G25" s="45">
        <f>AVERAGE(Every_Mth!N379,Every_Mth!N438,Every_Mth!N497,Every_Mth!N556,Every_Mth!N615,Every_Mth!N674,Every_Mth!N733,Every_Mth!N792,Every_Mth!N851,Every_Mth!N910,Every_Mth!N969,Every_Mth!N1028)</f>
        <v>2085.0833333333335</v>
      </c>
      <c r="H25" s="45">
        <f>AVERAGE(Every_Mth!N25,Every_Mth!N84,Every_Mth!N143,Every_Mth!N202,Every_Mth!N261,Every_Mth!N320,Every_Mth!N379,Every_Mth!N438,Every_Mth!N497,Every_Mth!N556,Every_Mth!N615,Every_Mth!N674)</f>
        <v>2138</v>
      </c>
      <c r="I25" s="45">
        <v>138</v>
      </c>
      <c r="J25" s="45">
        <v>949</v>
      </c>
      <c r="K25" s="45">
        <v>290</v>
      </c>
      <c r="L25" s="45"/>
      <c r="M25" s="23"/>
      <c r="N25" s="103">
        <v>18626</v>
      </c>
      <c r="O25" s="103">
        <v>5425</v>
      </c>
      <c r="P25" s="103">
        <v>3890</v>
      </c>
      <c r="Q25" s="103">
        <v>510</v>
      </c>
      <c r="R25" s="103">
        <v>402</v>
      </c>
      <c r="S25" s="16">
        <v>7.0000000000000007E-2</v>
      </c>
      <c r="T25" s="57">
        <v>2967.7021800000002</v>
      </c>
      <c r="Y25" s="40"/>
      <c r="Z25" s="40"/>
      <c r="AA25" s="34"/>
    </row>
    <row r="26" spans="1:27">
      <c r="A26" s="12" t="s">
        <v>127</v>
      </c>
      <c r="B26" s="13" t="s">
        <v>75</v>
      </c>
      <c r="C26" s="13">
        <v>2014</v>
      </c>
      <c r="D26" s="13" t="s">
        <v>100</v>
      </c>
      <c r="E26" s="45">
        <f>AVERAGE(Every_Mth!M380,Every_Mth!M439,Every_Mth!M498,Every_Mth!M557,Every_Mth!M616,Every_Mth!M675,Every_Mth!M734,Every_Mth!M793,Every_Mth!M852,Every_Mth!M911,Every_Mth!M970,Every_Mth!M1029)</f>
        <v>63951.833333333336</v>
      </c>
      <c r="F26" s="45">
        <f>AVERAGE(Every_Mth!M26,Every_Mth!M85,Every_Mth!M144,Every_Mth!M203,Every_Mth!M262,Every_Mth!M321,Every_Mth!M380,Every_Mth!M439,Every_Mth!M498,Every_Mth!M557,Every_Mth!M616,Every_Mth!M675)</f>
        <v>61676.416666666664</v>
      </c>
      <c r="G26" s="45">
        <f>AVERAGE(Every_Mth!N380,Every_Mth!N439,Every_Mth!N498,Every_Mth!N557,Every_Mth!N616,Every_Mth!N675,Every_Mth!N734,Every_Mth!N793,Every_Mth!N852,Every_Mth!N911,Every_Mth!N970,Every_Mth!N1029)</f>
        <v>151878.58333333334</v>
      </c>
      <c r="H26" s="45">
        <f>AVERAGE(Every_Mth!N26,Every_Mth!N85,Every_Mth!N144,Every_Mth!N203,Every_Mth!N262,Every_Mth!N321,Every_Mth!N380,Every_Mth!N439,Every_Mth!N498,Every_Mth!N557,Every_Mth!N616,Every_Mth!N675)</f>
        <v>147974.16666666666</v>
      </c>
      <c r="I26" s="45">
        <v>4640</v>
      </c>
      <c r="J26" s="45">
        <v>84788</v>
      </c>
      <c r="K26" s="45">
        <v>37256</v>
      </c>
      <c r="L26" s="45"/>
      <c r="M26" s="23"/>
      <c r="N26" s="103">
        <v>876403</v>
      </c>
      <c r="O26" s="103">
        <v>126945</v>
      </c>
      <c r="P26" s="103">
        <v>255182</v>
      </c>
      <c r="Q26" s="103">
        <v>79181</v>
      </c>
      <c r="R26" s="103">
        <v>31592</v>
      </c>
      <c r="S26" s="16">
        <v>0.10400000000000001</v>
      </c>
      <c r="T26" s="57">
        <v>225536.44752317923</v>
      </c>
      <c r="Y26" s="40"/>
      <c r="Z26" s="40"/>
      <c r="AA26" s="34"/>
    </row>
    <row r="27" spans="1:27">
      <c r="A27" s="12" t="s">
        <v>128</v>
      </c>
      <c r="B27" s="13" t="s">
        <v>75</v>
      </c>
      <c r="C27" s="13">
        <v>2014</v>
      </c>
      <c r="D27" s="13" t="s">
        <v>100</v>
      </c>
      <c r="E27" s="45">
        <f>AVERAGE(Every_Mth!M381,Every_Mth!M440,Every_Mth!M499,Every_Mth!M558,Every_Mth!M617,Every_Mth!M676,Every_Mth!M735,Every_Mth!M794,Every_Mth!M853,Every_Mth!M912,Every_Mth!M971,Every_Mth!M1030)</f>
        <v>10334.833333333334</v>
      </c>
      <c r="F27" s="45">
        <f>AVERAGE(Every_Mth!M27,Every_Mth!M86,Every_Mth!M145,Every_Mth!M204,Every_Mth!M263,Every_Mth!M322,Every_Mth!M381,Every_Mth!M440,Every_Mth!M499,Every_Mth!M558,Every_Mth!M617,Every_Mth!M676)</f>
        <v>10170.666666666666</v>
      </c>
      <c r="G27" s="45">
        <f>AVERAGE(Every_Mth!N381,Every_Mth!N440,Every_Mth!N499,Every_Mth!N558,Every_Mth!N617,Every_Mth!N676,Every_Mth!N735,Every_Mth!N794,Every_Mth!N853,Every_Mth!N912,Every_Mth!N971,Every_Mth!N1030)</f>
        <v>24168.333333333332</v>
      </c>
      <c r="H27" s="45">
        <f>AVERAGE(Every_Mth!N27,Every_Mth!N86,Every_Mth!N145,Every_Mth!N204,Every_Mth!N263,Every_Mth!N322,Every_Mth!N381,Every_Mth!N440,Every_Mth!N499,Every_Mth!N558,Every_Mth!N617,Every_Mth!N676)</f>
        <v>23966.333333333332</v>
      </c>
      <c r="I27" s="45">
        <v>724</v>
      </c>
      <c r="J27" s="45">
        <v>12818</v>
      </c>
      <c r="K27" s="45">
        <v>5750</v>
      </c>
      <c r="L27" s="45"/>
      <c r="M27" s="23"/>
      <c r="N27" s="103">
        <v>149507</v>
      </c>
      <c r="O27" s="103">
        <v>20069</v>
      </c>
      <c r="P27" s="103">
        <v>44888</v>
      </c>
      <c r="Q27" s="103">
        <v>15306</v>
      </c>
      <c r="R27" s="103">
        <v>4635</v>
      </c>
      <c r="S27" s="16">
        <v>0.121</v>
      </c>
      <c r="T27" s="57">
        <v>38859.035145836984</v>
      </c>
      <c r="Y27" s="40"/>
      <c r="Z27" s="40"/>
      <c r="AA27" s="34"/>
    </row>
    <row r="28" spans="1:27">
      <c r="A28" s="12" t="s">
        <v>129</v>
      </c>
      <c r="B28" s="13" t="s">
        <v>75</v>
      </c>
      <c r="C28" s="13">
        <v>2014</v>
      </c>
      <c r="D28" s="13" t="s">
        <v>100</v>
      </c>
      <c r="E28" s="45">
        <f>AVERAGE(Every_Mth!M382,Every_Mth!M441,Every_Mth!M500,Every_Mth!M559,Every_Mth!M618,Every_Mth!M677,Every_Mth!M736,Every_Mth!M795,Every_Mth!M854,Every_Mth!M913,Every_Mth!M972,Every_Mth!M1031)</f>
        <v>5874.833333333333</v>
      </c>
      <c r="F28" s="45">
        <f>AVERAGE(Every_Mth!M28,Every_Mth!M87,Every_Mth!M146,Every_Mth!M205,Every_Mth!M264,Every_Mth!M323,Every_Mth!M382,Every_Mth!M441,Every_Mth!M500,Every_Mth!M559,Every_Mth!M618,Every_Mth!M677)</f>
        <v>5504.166666666667</v>
      </c>
      <c r="G28" s="45">
        <f>AVERAGE(Every_Mth!N382,Every_Mth!N441,Every_Mth!N500,Every_Mth!N559,Every_Mth!N618,Every_Mth!N677,Every_Mth!N736,Every_Mth!N795,Every_Mth!N854,Every_Mth!N913,Every_Mth!N972,Every_Mth!N1031)</f>
        <v>11557.333333333334</v>
      </c>
      <c r="H28" s="45">
        <f>AVERAGE(Every_Mth!N28,Every_Mth!N87,Every_Mth!N146,Every_Mth!N205,Every_Mth!N264,Every_Mth!N323,Every_Mth!N382,Every_Mth!N441,Every_Mth!N500,Every_Mth!N559,Every_Mth!N618,Every_Mth!N677)</f>
        <v>11014.5</v>
      </c>
      <c r="I28" s="45">
        <v>681</v>
      </c>
      <c r="J28" s="45">
        <v>4736</v>
      </c>
      <c r="K28" s="45">
        <v>824</v>
      </c>
      <c r="L28" s="45"/>
      <c r="M28" s="23"/>
      <c r="N28" s="103">
        <v>65129</v>
      </c>
      <c r="O28" s="103">
        <v>18371</v>
      </c>
      <c r="P28" s="103">
        <v>13550</v>
      </c>
      <c r="Q28" s="103">
        <v>1951</v>
      </c>
      <c r="R28" s="103">
        <v>3663</v>
      </c>
      <c r="S28" s="16">
        <v>8.900000000000001E-2</v>
      </c>
      <c r="T28" s="57">
        <v>17435.21142</v>
      </c>
      <c r="Y28" s="40"/>
      <c r="Z28" s="40"/>
      <c r="AA28" s="34"/>
    </row>
    <row r="29" spans="1:27">
      <c r="A29" s="12" t="s">
        <v>130</v>
      </c>
      <c r="B29" s="13" t="s">
        <v>75</v>
      </c>
      <c r="C29" s="13">
        <v>2014</v>
      </c>
      <c r="D29" s="13" t="s">
        <v>100</v>
      </c>
      <c r="E29" s="45">
        <f>AVERAGE(Every_Mth!M383,Every_Mth!M442,Every_Mth!M501,Every_Mth!M560,Every_Mth!M619,Every_Mth!M678,Every_Mth!M737,Every_Mth!M796,Every_Mth!M855,Every_Mth!M914,Every_Mth!M973,Every_Mth!M1032)</f>
        <v>1549.4166666666667</v>
      </c>
      <c r="F29" s="45">
        <f>AVERAGE(Every_Mth!M29,Every_Mth!M88,Every_Mth!M147,Every_Mth!M206,Every_Mth!M265,Every_Mth!M324,Every_Mth!M383,Every_Mth!M442,Every_Mth!M501,Every_Mth!M560,Every_Mth!M619,Every_Mth!M678)</f>
        <v>1542</v>
      </c>
      <c r="G29" s="45">
        <f>AVERAGE(Every_Mth!N383,Every_Mth!N442,Every_Mth!N501,Every_Mth!N560,Every_Mth!N619,Every_Mth!N678,Every_Mth!N737,Every_Mth!N796,Every_Mth!N855,Every_Mth!N914,Every_Mth!N973,Every_Mth!N1032)</f>
        <v>3190.9166666666665</v>
      </c>
      <c r="H29" s="45">
        <f>AVERAGE(Every_Mth!N29,Every_Mth!N88,Every_Mth!N147,Every_Mth!N206,Every_Mth!N265,Every_Mth!N324,Every_Mth!N383,Every_Mth!N442,Every_Mth!N501,Every_Mth!N560,Every_Mth!N619,Every_Mth!N678)</f>
        <v>3188.6666666666665</v>
      </c>
      <c r="I29" s="45">
        <v>135</v>
      </c>
      <c r="J29" s="45">
        <v>1376</v>
      </c>
      <c r="K29" s="45">
        <v>69</v>
      </c>
      <c r="L29" s="45"/>
      <c r="M29" s="23"/>
      <c r="N29" s="103">
        <v>31842</v>
      </c>
      <c r="O29" s="103">
        <v>6465</v>
      </c>
      <c r="P29" s="103">
        <v>5588</v>
      </c>
      <c r="Q29" s="103">
        <v>712</v>
      </c>
      <c r="R29" s="103">
        <v>880</v>
      </c>
      <c r="S29" s="16">
        <v>9.3000000000000013E-2</v>
      </c>
      <c r="T29" s="57">
        <v>4056.2381502702701</v>
      </c>
      <c r="Y29" s="40"/>
      <c r="Z29" s="40"/>
      <c r="AA29" s="34"/>
    </row>
    <row r="30" spans="1:27">
      <c r="A30" s="12" t="s">
        <v>131</v>
      </c>
      <c r="B30" s="13" t="s">
        <v>76</v>
      </c>
      <c r="C30" s="13">
        <v>2014</v>
      </c>
      <c r="D30" s="13" t="s">
        <v>100</v>
      </c>
      <c r="E30" s="45">
        <f>AVERAGE(Every_Mth!M384,Every_Mth!M443,Every_Mth!M502,Every_Mth!M561,Every_Mth!M620,Every_Mth!M679,Every_Mth!M738,Every_Mth!M797,Every_Mth!M856,Every_Mth!M915,Every_Mth!M974,Every_Mth!M1033)</f>
        <v>586301.75</v>
      </c>
      <c r="F30" s="45">
        <f>AVERAGE(Every_Mth!M30,Every_Mth!M89,Every_Mth!M148,Every_Mth!M207,Every_Mth!M266,Every_Mth!M325,Every_Mth!M384,Every_Mth!M443,Every_Mth!M502,Every_Mth!M561,Every_Mth!M620,Every_Mth!M679)</f>
        <v>581170.16666666663</v>
      </c>
      <c r="G30" s="45">
        <f>AVERAGE(Every_Mth!N384,Every_Mth!N443,Every_Mth!N502,Every_Mth!N561,Every_Mth!N620,Every_Mth!N679,Every_Mth!N738,Every_Mth!N797,Every_Mth!N856,Every_Mth!N915,Every_Mth!N974,Every_Mth!N1033)</f>
        <v>1186841.5833333333</v>
      </c>
      <c r="H30" s="45">
        <f>AVERAGE(Every_Mth!N30,Every_Mth!N89,Every_Mth!N148,Every_Mth!N207,Every_Mth!N266,Every_Mth!N325,Every_Mth!N384,Every_Mth!N443,Every_Mth!N502,Every_Mth!N561,Every_Mth!N620,Every_Mth!N679)</f>
        <v>1185610.1666666667</v>
      </c>
      <c r="I30" s="45">
        <v>54376</v>
      </c>
      <c r="J30" s="45">
        <v>629908</v>
      </c>
      <c r="K30" s="45">
        <v>446111</v>
      </c>
      <c r="L30" s="45"/>
      <c r="M30" s="23"/>
      <c r="N30" s="103">
        <v>10124610</v>
      </c>
      <c r="O30" s="103">
        <v>1771648</v>
      </c>
      <c r="P30" s="103">
        <v>2347892</v>
      </c>
      <c r="Q30" s="103">
        <v>1394350</v>
      </c>
      <c r="R30" s="103">
        <v>389765</v>
      </c>
      <c r="S30" s="16">
        <v>8.3000000000000004E-2</v>
      </c>
      <c r="T30" s="57">
        <v>2032449.5447149202</v>
      </c>
      <c r="Y30" s="40"/>
      <c r="Z30" s="40"/>
      <c r="AA30" s="34"/>
    </row>
    <row r="31" spans="1:27">
      <c r="A31" s="12" t="s">
        <v>132</v>
      </c>
      <c r="B31" s="13" t="s">
        <v>75</v>
      </c>
      <c r="C31" s="13">
        <v>2014</v>
      </c>
      <c r="D31" s="13" t="s">
        <v>100</v>
      </c>
      <c r="E31" s="45">
        <f>AVERAGE(Every_Mth!M385,Every_Mth!M444,Every_Mth!M503,Every_Mth!M562,Every_Mth!M621,Every_Mth!M680,Every_Mth!M739,Every_Mth!M798,Every_Mth!M857,Every_Mth!M916,Every_Mth!M975,Every_Mth!M1034)</f>
        <v>11809.333333333334</v>
      </c>
      <c r="F31" s="45">
        <f>AVERAGE(Every_Mth!M31,Every_Mth!M90,Every_Mth!M149,Every_Mth!M208,Every_Mth!M267,Every_Mth!M326,Every_Mth!M385,Every_Mth!M444,Every_Mth!M503,Every_Mth!M562,Every_Mth!M621,Every_Mth!M680)</f>
        <v>11523.833333333334</v>
      </c>
      <c r="G31" s="45">
        <f>AVERAGE(Every_Mth!N385,Every_Mth!N444,Every_Mth!N503,Every_Mth!N562,Every_Mth!N621,Every_Mth!N680,Every_Mth!N739,Every_Mth!N798,Every_Mth!N857,Every_Mth!N916,Every_Mth!N975,Every_Mth!N1034)</f>
        <v>29290</v>
      </c>
      <c r="H31" s="45">
        <f>AVERAGE(Every_Mth!N31,Every_Mth!N90,Every_Mth!N149,Every_Mth!N208,Every_Mth!N267,Every_Mth!N326,Every_Mth!N385,Every_Mth!N444,Every_Mth!N503,Every_Mth!N562,Every_Mth!N621,Every_Mth!N680)</f>
        <v>28835.083333333332</v>
      </c>
      <c r="I31" s="45">
        <v>722</v>
      </c>
      <c r="J31" s="45">
        <v>17461</v>
      </c>
      <c r="K31" s="45">
        <v>10124</v>
      </c>
      <c r="L31" s="45"/>
      <c r="M31" s="23"/>
      <c r="N31" s="103">
        <v>154057</v>
      </c>
      <c r="O31" s="103">
        <v>27751</v>
      </c>
      <c r="P31" s="103">
        <v>42560</v>
      </c>
      <c r="Q31" s="103">
        <v>20778</v>
      </c>
      <c r="R31" s="103">
        <v>4505</v>
      </c>
      <c r="S31" s="16">
        <v>0.11</v>
      </c>
      <c r="T31" s="57">
        <v>38902.722557910449</v>
      </c>
      <c r="Y31" s="40"/>
      <c r="Z31" s="40"/>
      <c r="AA31" s="34"/>
    </row>
    <row r="32" spans="1:27">
      <c r="A32" s="12" t="s">
        <v>133</v>
      </c>
      <c r="B32" s="13" t="s">
        <v>75</v>
      </c>
      <c r="C32" s="13">
        <v>2014</v>
      </c>
      <c r="D32" s="13" t="s">
        <v>100</v>
      </c>
      <c r="E32" s="45">
        <f>AVERAGE(Every_Mth!M386,Every_Mth!M445,Every_Mth!M504,Every_Mth!M563,Every_Mth!M622,Every_Mth!M681,Every_Mth!M740,Every_Mth!M799,Every_Mth!M858,Every_Mth!M917,Every_Mth!M976,Every_Mth!M1035)</f>
        <v>6347.416666666667</v>
      </c>
      <c r="F32" s="45">
        <f>AVERAGE(Every_Mth!M32,Every_Mth!M91,Every_Mth!M150,Every_Mth!M209,Every_Mth!M268,Every_Mth!M327,Every_Mth!M386,Every_Mth!M445,Every_Mth!M504,Every_Mth!M563,Every_Mth!M622,Every_Mth!M681)</f>
        <v>6176.666666666667</v>
      </c>
      <c r="G32" s="45">
        <f>AVERAGE(Every_Mth!N386,Every_Mth!N445,Every_Mth!N504,Every_Mth!N563,Every_Mth!N622,Every_Mth!N681,Every_Mth!N740,Every_Mth!N799,Every_Mth!N858,Every_Mth!N917,Every_Mth!N976,Every_Mth!N1035)</f>
        <v>10486.25</v>
      </c>
      <c r="H32" s="45">
        <f>AVERAGE(Every_Mth!N32,Every_Mth!N91,Every_Mth!N150,Every_Mth!N209,Every_Mth!N268,Every_Mth!N327,Every_Mth!N386,Every_Mth!N445,Every_Mth!N504,Every_Mth!N563,Every_Mth!N622,Every_Mth!N681)</f>
        <v>10307.666666666666</v>
      </c>
      <c r="I32" s="45">
        <v>1048</v>
      </c>
      <c r="J32" s="45">
        <v>4938</v>
      </c>
      <c r="K32" s="45">
        <v>3796</v>
      </c>
      <c r="L32" s="45"/>
      <c r="M32" s="23"/>
      <c r="N32" s="103">
        <v>261104</v>
      </c>
      <c r="O32" s="103">
        <v>71699</v>
      </c>
      <c r="P32" s="103">
        <v>53186</v>
      </c>
      <c r="Q32" s="103">
        <v>11871</v>
      </c>
      <c r="R32" s="103">
        <v>3034</v>
      </c>
      <c r="S32" s="16">
        <v>4.2999999999999997E-2</v>
      </c>
      <c r="T32" s="57">
        <v>22695.631874723927</v>
      </c>
      <c r="Y32" s="40"/>
      <c r="Z32" s="40"/>
      <c r="AA32" s="34"/>
    </row>
    <row r="33" spans="1:27">
      <c r="A33" s="12" t="s">
        <v>134</v>
      </c>
      <c r="B33" s="13" t="s">
        <v>75</v>
      </c>
      <c r="C33" s="13">
        <v>2014</v>
      </c>
      <c r="D33" s="13" t="s">
        <v>100</v>
      </c>
      <c r="E33" s="45">
        <f>AVERAGE(Every_Mth!M387,Every_Mth!M446,Every_Mth!M505,Every_Mth!M564,Every_Mth!M623,Every_Mth!M682,Every_Mth!M741,Every_Mth!M800,Every_Mth!M859,Every_Mth!M918,Every_Mth!M977,Every_Mth!M1036)</f>
        <v>1066.8333333333333</v>
      </c>
      <c r="F33" s="45">
        <f>AVERAGE(Every_Mth!M33,Every_Mth!M92,Every_Mth!M151,Every_Mth!M210,Every_Mth!M269,Every_Mth!M328,Every_Mth!M387,Every_Mth!M446,Every_Mth!M505,Every_Mth!M564,Every_Mth!M623,Every_Mth!M682)</f>
        <v>1027.0833333333333</v>
      </c>
      <c r="G33" s="45">
        <f>AVERAGE(Every_Mth!N387,Every_Mth!N446,Every_Mth!N505,Every_Mth!N564,Every_Mth!N623,Every_Mth!N682,Every_Mth!N741,Every_Mth!N800,Every_Mth!N859,Every_Mth!N918,Every_Mth!N977,Every_Mth!N1036)</f>
        <v>2047.75</v>
      </c>
      <c r="H33" s="45">
        <f>AVERAGE(Every_Mth!N33,Every_Mth!N92,Every_Mth!N151,Every_Mth!N210,Every_Mth!N269,Every_Mth!N328,Every_Mth!N387,Every_Mth!N446,Every_Mth!N505,Every_Mth!N564,Every_Mth!N623,Every_Mth!N682)</f>
        <v>2016.75</v>
      </c>
      <c r="I33" s="45">
        <v>155</v>
      </c>
      <c r="J33" s="45">
        <v>718</v>
      </c>
      <c r="K33" s="45">
        <v>44</v>
      </c>
      <c r="L33" s="45"/>
      <c r="M33" s="23"/>
      <c r="N33" s="103">
        <v>18127</v>
      </c>
      <c r="O33" s="103">
        <v>6151</v>
      </c>
      <c r="P33" s="103">
        <v>2982</v>
      </c>
      <c r="Q33" s="103">
        <v>199</v>
      </c>
      <c r="R33" s="103">
        <v>454</v>
      </c>
      <c r="S33" s="16">
        <v>8.8000000000000009E-2</v>
      </c>
      <c r="T33" s="57">
        <v>3171.7656000000002</v>
      </c>
      <c r="Y33" s="40"/>
      <c r="Z33" s="40"/>
      <c r="AA33" s="34"/>
    </row>
    <row r="34" spans="1:27">
      <c r="A34" s="12" t="s">
        <v>135</v>
      </c>
      <c r="B34" s="13" t="s">
        <v>75</v>
      </c>
      <c r="C34" s="13">
        <v>2014</v>
      </c>
      <c r="D34" s="13" t="s">
        <v>100</v>
      </c>
      <c r="E34" s="45">
        <f>AVERAGE(Every_Mth!M388,Every_Mth!M447,Every_Mth!M506,Every_Mth!M565,Every_Mth!M624,Every_Mth!M683,Every_Mth!M742,Every_Mth!M801,Every_Mth!M860,Every_Mth!M919,Every_Mth!M978,Every_Mth!M1037)</f>
        <v>7211.25</v>
      </c>
      <c r="F34" s="45">
        <f>AVERAGE(Every_Mth!M34,Every_Mth!M93,Every_Mth!M152,Every_Mth!M211,Every_Mth!M270,Every_Mth!M329,Every_Mth!M388,Every_Mth!M447,Every_Mth!M506,Every_Mth!M565,Every_Mth!M624,Every_Mth!M683)</f>
        <v>7421.833333333333</v>
      </c>
      <c r="G34" s="45">
        <f>AVERAGE(Every_Mth!N388,Every_Mth!N447,Every_Mth!N506,Every_Mth!N565,Every_Mth!N624,Every_Mth!N683,Every_Mth!N742,Every_Mth!N801,Every_Mth!N860,Every_Mth!N919,Every_Mth!N978,Every_Mth!N1037)</f>
        <v>13385.333333333334</v>
      </c>
      <c r="H34" s="45">
        <f>AVERAGE(Every_Mth!N34,Every_Mth!N93,Every_Mth!N152,Every_Mth!N211,Every_Mth!N270,Every_Mth!N329,Every_Mth!N388,Every_Mth!N447,Every_Mth!N506,Every_Mth!N565,Every_Mth!N624,Every_Mth!N683)</f>
        <v>13782.75</v>
      </c>
      <c r="I34" s="45">
        <v>875</v>
      </c>
      <c r="J34" s="45">
        <v>5810</v>
      </c>
      <c r="K34" s="45">
        <v>1921</v>
      </c>
      <c r="L34" s="45"/>
      <c r="M34" s="23"/>
      <c r="N34" s="103">
        <v>88440</v>
      </c>
      <c r="O34" s="103">
        <v>23519</v>
      </c>
      <c r="P34" s="103">
        <v>19236</v>
      </c>
      <c r="Q34" s="103">
        <v>4690</v>
      </c>
      <c r="R34" s="103">
        <v>3145</v>
      </c>
      <c r="S34" s="16">
        <v>6.9000000000000006E-2</v>
      </c>
      <c r="T34" s="57">
        <v>19834.102620000001</v>
      </c>
      <c r="Y34" s="40"/>
      <c r="Z34" s="40"/>
      <c r="AA34" s="34"/>
    </row>
    <row r="35" spans="1:27">
      <c r="A35" s="12" t="s">
        <v>136</v>
      </c>
      <c r="B35" s="13" t="s">
        <v>75</v>
      </c>
      <c r="C35" s="13">
        <v>2014</v>
      </c>
      <c r="D35" s="13" t="s">
        <v>100</v>
      </c>
      <c r="E35" s="45">
        <f>AVERAGE(Every_Mth!M389,Every_Mth!M448,Every_Mth!M507,Every_Mth!M566,Every_Mth!M625,Every_Mth!M684,Every_Mth!M743,Every_Mth!M802,Every_Mth!M861,Every_Mth!M920,Every_Mth!M979,Every_Mth!M1038)</f>
        <v>24703.666666666668</v>
      </c>
      <c r="F35" s="45">
        <f>AVERAGE(Every_Mth!M35,Every_Mth!M94,Every_Mth!M153,Every_Mth!M212,Every_Mth!M271,Every_Mth!M330,Every_Mth!M389,Every_Mth!M448,Every_Mth!M507,Every_Mth!M566,Every_Mth!M625,Every_Mth!M684)</f>
        <v>24109.583333333332</v>
      </c>
      <c r="G35" s="45">
        <f>AVERAGE(Every_Mth!N389,Every_Mth!N448,Every_Mth!N507,Every_Mth!N566,Every_Mth!N625,Every_Mth!N684,Every_Mth!N743,Every_Mth!N802,Every_Mth!N861,Every_Mth!N920,Every_Mth!N979,Every_Mth!N1038)</f>
        <v>58014.666666666664</v>
      </c>
      <c r="H35" s="45">
        <f>AVERAGE(Every_Mth!N35,Every_Mth!N94,Every_Mth!N153,Every_Mth!N212,Every_Mth!N271,Every_Mth!N330,Every_Mth!N389,Every_Mth!N448,Every_Mth!N507,Every_Mth!N566,Every_Mth!N625,Every_Mth!N684)</f>
        <v>57188.083333333336</v>
      </c>
      <c r="I35" s="45">
        <v>1691</v>
      </c>
      <c r="J35" s="45">
        <v>32106</v>
      </c>
      <c r="K35" s="45">
        <v>15819</v>
      </c>
      <c r="L35" s="45"/>
      <c r="M35" s="23"/>
      <c r="N35" s="103">
        <v>267659</v>
      </c>
      <c r="O35" s="103">
        <v>39029</v>
      </c>
      <c r="P35" s="103">
        <v>80404</v>
      </c>
      <c r="Q35" s="103">
        <v>33521</v>
      </c>
      <c r="R35" s="103">
        <v>10825</v>
      </c>
      <c r="S35" s="16">
        <v>0.128</v>
      </c>
      <c r="T35" s="57">
        <v>74498.948899488212</v>
      </c>
      <c r="Y35" s="40"/>
      <c r="Z35" s="40"/>
      <c r="AA35" s="34"/>
    </row>
    <row r="36" spans="1:27">
      <c r="A36" s="12" t="s">
        <v>137</v>
      </c>
      <c r="B36" s="13" t="s">
        <v>75</v>
      </c>
      <c r="C36" s="13">
        <v>2014</v>
      </c>
      <c r="D36" s="13" t="s">
        <v>100</v>
      </c>
      <c r="E36" s="45">
        <f>AVERAGE(Every_Mth!M390,Every_Mth!M449,Every_Mth!M508,Every_Mth!M567,Every_Mth!M626,Every_Mth!M685,Every_Mth!M744,Every_Mth!M803,Every_Mth!M862,Every_Mth!M921,Every_Mth!M980,Every_Mth!M1039)</f>
        <v>471.66666666666669</v>
      </c>
      <c r="F36" s="45">
        <f>AVERAGE(Every_Mth!M36,Every_Mth!M95,Every_Mth!M154,Every_Mth!M213,Every_Mth!M272,Every_Mth!M331,Every_Mth!M390,Every_Mth!M449,Every_Mth!M508,Every_Mth!M567,Every_Mth!M626,Every_Mth!M685)</f>
        <v>462.41666666666669</v>
      </c>
      <c r="G36" s="45">
        <f>AVERAGE(Every_Mth!N390,Every_Mth!N449,Every_Mth!N508,Every_Mth!N567,Every_Mth!N626,Every_Mth!N685,Every_Mth!N744,Every_Mth!N803,Every_Mth!N862,Every_Mth!N921,Every_Mth!N980,Every_Mth!N1039)</f>
        <v>1021.9166666666666</v>
      </c>
      <c r="H36" s="45">
        <f>AVERAGE(Every_Mth!N36,Every_Mth!N95,Every_Mth!N154,Every_Mth!N213,Every_Mth!N272,Every_Mth!N331,Every_Mth!N390,Every_Mth!N449,Every_Mth!N508,Every_Mth!N567,Every_Mth!N626,Every_Mth!N685)</f>
        <v>1005.0833333333334</v>
      </c>
      <c r="I36" s="45">
        <v>30</v>
      </c>
      <c r="J36" s="45">
        <v>448</v>
      </c>
      <c r="K36" s="45">
        <v>61</v>
      </c>
      <c r="L36" s="45"/>
      <c r="M36" s="23"/>
      <c r="N36" s="103">
        <v>9564</v>
      </c>
      <c r="O36" s="103">
        <v>3011</v>
      </c>
      <c r="P36" s="103">
        <v>1883</v>
      </c>
      <c r="Q36" s="103">
        <v>353</v>
      </c>
      <c r="R36" s="103">
        <v>421</v>
      </c>
      <c r="S36" s="16">
        <v>0.105</v>
      </c>
      <c r="T36" s="57">
        <v>2247.367847027027</v>
      </c>
      <c r="Y36" s="40"/>
      <c r="Z36" s="40"/>
      <c r="AA36" s="34"/>
    </row>
    <row r="37" spans="1:27">
      <c r="A37" s="12" t="s">
        <v>138</v>
      </c>
      <c r="B37" s="13" t="s">
        <v>75</v>
      </c>
      <c r="C37" s="13">
        <v>2014</v>
      </c>
      <c r="D37" s="13" t="s">
        <v>100</v>
      </c>
      <c r="E37" s="45">
        <f>AVERAGE(Every_Mth!M391,Every_Mth!M450,Every_Mth!M509,Every_Mth!M568,Every_Mth!M627,Every_Mth!M686,Every_Mth!M745,Every_Mth!M804,Every_Mth!M863,Every_Mth!M922,Every_Mth!M981,Every_Mth!M1040)</f>
        <v>500.33333333333331</v>
      </c>
      <c r="F37" s="45">
        <f>AVERAGE(Every_Mth!M37,Every_Mth!M96,Every_Mth!M155,Every_Mth!M214,Every_Mth!M273,Every_Mth!M332,Every_Mth!M391,Every_Mth!M450,Every_Mth!M509,Every_Mth!M568,Every_Mth!M627,Every_Mth!M686)</f>
        <v>527.16666666666663</v>
      </c>
      <c r="G37" s="45">
        <f>AVERAGE(Every_Mth!N391,Every_Mth!N450,Every_Mth!N509,Every_Mth!N568,Every_Mth!N627,Every_Mth!N686,Every_Mth!N745,Every_Mth!N804,Every_Mth!N863,Every_Mth!N922,Every_Mth!N981,Every_Mth!N1040)</f>
        <v>833</v>
      </c>
      <c r="H37" s="45">
        <f>AVERAGE(Every_Mth!N37,Every_Mth!N96,Every_Mth!N155,Every_Mth!N214,Every_Mth!N273,Every_Mth!N332,Every_Mth!N391,Every_Mth!N450,Every_Mth!N509,Every_Mth!N568,Every_Mth!N627,Every_Mth!N686)</f>
        <v>856</v>
      </c>
      <c r="I37" s="45">
        <v>46</v>
      </c>
      <c r="J37" s="45">
        <v>342</v>
      </c>
      <c r="K37" s="45">
        <v>216</v>
      </c>
      <c r="L37" s="45"/>
      <c r="M37" s="23"/>
      <c r="N37" s="103">
        <v>13939</v>
      </c>
      <c r="O37" s="103">
        <v>2540</v>
      </c>
      <c r="P37" s="103">
        <v>2900</v>
      </c>
      <c r="Q37" s="103">
        <v>1069</v>
      </c>
      <c r="R37" s="103">
        <v>100</v>
      </c>
      <c r="S37" s="16">
        <v>7.2000000000000008E-2</v>
      </c>
      <c r="T37" s="57">
        <v>1714.0770399999999</v>
      </c>
      <c r="Y37" s="40"/>
      <c r="Z37" s="40"/>
      <c r="AA37" s="34"/>
    </row>
    <row r="38" spans="1:27">
      <c r="A38" s="12" t="s">
        <v>139</v>
      </c>
      <c r="B38" s="13" t="s">
        <v>75</v>
      </c>
      <c r="C38" s="13">
        <v>2014</v>
      </c>
      <c r="D38" s="13" t="s">
        <v>100</v>
      </c>
      <c r="E38" s="45">
        <f>AVERAGE(Every_Mth!M392,Every_Mth!M451,Every_Mth!M510,Every_Mth!M569,Every_Mth!M628,Every_Mth!M687,Every_Mth!M746,Every_Mth!M805,Every_Mth!M864,Every_Mth!M923,Every_Mth!M982,Every_Mth!M1041)</f>
        <v>22531.5</v>
      </c>
      <c r="F38" s="45">
        <f>AVERAGE(Every_Mth!M38,Every_Mth!M97,Every_Mth!M156,Every_Mth!M215,Every_Mth!M274,Every_Mth!M333,Every_Mth!M392,Every_Mth!M451,Every_Mth!M510,Every_Mth!M569,Every_Mth!M628,Every_Mth!M687)</f>
        <v>22112.25</v>
      </c>
      <c r="G38" s="45">
        <f>AVERAGE(Every_Mth!N392,Every_Mth!N451,Every_Mth!N510,Every_Mth!N569,Every_Mth!N628,Every_Mth!N687,Every_Mth!N746,Every_Mth!N805,Every_Mth!N864,Every_Mth!N923,Every_Mth!N982,Every_Mth!N1041)</f>
        <v>50650</v>
      </c>
      <c r="H38" s="45">
        <f>AVERAGE(Every_Mth!N38,Every_Mth!N97,Every_Mth!N156,Every_Mth!N215,Every_Mth!N274,Every_Mth!N333,Every_Mth!N392,Every_Mth!N451,Every_Mth!N510,Every_Mth!N569,Every_Mth!N628,Every_Mth!N687)</f>
        <v>50079.416666666664</v>
      </c>
      <c r="I38" s="45">
        <v>2049</v>
      </c>
      <c r="J38" s="45">
        <v>30673</v>
      </c>
      <c r="K38" s="45">
        <v>22091</v>
      </c>
      <c r="L38" s="45"/>
      <c r="M38" s="23"/>
      <c r="N38" s="103">
        <v>429810</v>
      </c>
      <c r="O38" s="103">
        <v>74649</v>
      </c>
      <c r="P38" s="103">
        <v>113755</v>
      </c>
      <c r="Q38" s="103">
        <v>74856</v>
      </c>
      <c r="R38" s="103">
        <v>8488</v>
      </c>
      <c r="S38" s="16">
        <v>9.0999999999999998E-2</v>
      </c>
      <c r="T38" s="57">
        <v>76819.094700000001</v>
      </c>
      <c r="Y38" s="40"/>
      <c r="Z38" s="40"/>
      <c r="AA38" s="34"/>
    </row>
    <row r="39" spans="1:27">
      <c r="A39" s="12" t="s">
        <v>140</v>
      </c>
      <c r="B39" s="13" t="s">
        <v>75</v>
      </c>
      <c r="C39" s="13">
        <v>2014</v>
      </c>
      <c r="D39" s="13" t="s">
        <v>100</v>
      </c>
      <c r="E39" s="45">
        <f>AVERAGE(Every_Mth!M393,Every_Mth!M452,Every_Mth!M511,Every_Mth!M570,Every_Mth!M629,Every_Mth!M688,Every_Mth!M747,Every_Mth!M806,Every_Mth!M865,Every_Mth!M924,Every_Mth!M983,Every_Mth!M1042)</f>
        <v>3564.25</v>
      </c>
      <c r="F39" s="45">
        <f>AVERAGE(Every_Mth!M39,Every_Mth!M98,Every_Mth!M157,Every_Mth!M216,Every_Mth!M275,Every_Mth!M334,Every_Mth!M393,Every_Mth!M452,Every_Mth!M511,Every_Mth!M570,Every_Mth!M629,Every_Mth!M688)</f>
        <v>3503.3333333333335</v>
      </c>
      <c r="G39" s="45">
        <f>AVERAGE(Every_Mth!N393,Every_Mth!N452,Every_Mth!N511,Every_Mth!N570,Every_Mth!N629,Every_Mth!N688,Every_Mth!N747,Every_Mth!N806,Every_Mth!N865,Every_Mth!N924,Every_Mth!N983,Every_Mth!N1042)</f>
        <v>7387.833333333333</v>
      </c>
      <c r="H39" s="45">
        <f>AVERAGE(Every_Mth!N39,Every_Mth!N98,Every_Mth!N157,Every_Mth!N216,Every_Mth!N275,Every_Mth!N334,Every_Mth!N393,Every_Mth!N452,Every_Mth!N511,Every_Mth!N570,Every_Mth!N629,Every_Mth!N688)</f>
        <v>7300.75</v>
      </c>
      <c r="I39" s="45">
        <v>405</v>
      </c>
      <c r="J39" s="45">
        <v>4107</v>
      </c>
      <c r="K39" s="45">
        <v>2903</v>
      </c>
      <c r="L39" s="45"/>
      <c r="M39" s="23"/>
      <c r="N39" s="103">
        <v>140550</v>
      </c>
      <c r="O39" s="103">
        <v>32578</v>
      </c>
      <c r="P39" s="103">
        <v>30578</v>
      </c>
      <c r="Q39" s="103">
        <v>11600</v>
      </c>
      <c r="R39" s="103">
        <v>2118</v>
      </c>
      <c r="S39" s="16">
        <v>5.5999999999999994E-2</v>
      </c>
      <c r="T39" s="57">
        <v>13996.583175617894</v>
      </c>
      <c r="Y39" s="40"/>
      <c r="Z39" s="40"/>
      <c r="AA39" s="34"/>
    </row>
    <row r="40" spans="1:27">
      <c r="A40" s="12" t="s">
        <v>141</v>
      </c>
      <c r="B40" s="13" t="s">
        <v>75</v>
      </c>
      <c r="C40" s="13">
        <v>2014</v>
      </c>
      <c r="D40" s="13" t="s">
        <v>100</v>
      </c>
      <c r="E40" s="45">
        <f>AVERAGE(Every_Mth!M394,Every_Mth!M453,Every_Mth!M512,Every_Mth!M571,Every_Mth!M630,Every_Mth!M689,Every_Mth!M748,Every_Mth!M807,Every_Mth!M866,Every_Mth!M925,Every_Mth!M984,Every_Mth!M1043)</f>
        <v>4225.166666666667</v>
      </c>
      <c r="F40" s="45">
        <f>AVERAGE(Every_Mth!M40,Every_Mth!M99,Every_Mth!M158,Every_Mth!M217,Every_Mth!M276,Every_Mth!M335,Every_Mth!M394,Every_Mth!M453,Every_Mth!M512,Every_Mth!M571,Every_Mth!M630,Every_Mth!M689)</f>
        <v>4165.25</v>
      </c>
      <c r="G40" s="45">
        <f>AVERAGE(Every_Mth!N394,Every_Mth!N453,Every_Mth!N512,Every_Mth!N571,Every_Mth!N630,Every_Mth!N689,Every_Mth!N748,Every_Mth!N807,Every_Mth!N866,Every_Mth!N925,Every_Mth!N984,Every_Mth!N1043)</f>
        <v>7702.166666666667</v>
      </c>
      <c r="H40" s="45">
        <f>AVERAGE(Every_Mth!N40,Every_Mth!N99,Every_Mth!N158,Every_Mth!N217,Every_Mth!N276,Every_Mth!N335,Every_Mth!N394,Every_Mth!N453,Every_Mth!N512,Every_Mth!N571,Every_Mth!N630,Every_Mth!N689)</f>
        <v>7722.666666666667</v>
      </c>
      <c r="I40" s="45">
        <v>579</v>
      </c>
      <c r="J40" s="45">
        <v>2934</v>
      </c>
      <c r="K40" s="45">
        <v>274</v>
      </c>
      <c r="L40" s="45"/>
      <c r="M40" s="23"/>
      <c r="N40" s="103">
        <v>98291</v>
      </c>
      <c r="O40" s="103">
        <v>32192</v>
      </c>
      <c r="P40" s="103">
        <v>17066</v>
      </c>
      <c r="Q40" s="103">
        <v>1472</v>
      </c>
      <c r="R40" s="103">
        <v>1796</v>
      </c>
      <c r="S40" s="16">
        <v>6.6000000000000003E-2</v>
      </c>
      <c r="T40" s="57">
        <v>12648.7451</v>
      </c>
      <c r="Y40" s="40"/>
      <c r="Z40" s="40"/>
      <c r="AA40" s="34"/>
    </row>
    <row r="41" spans="1:27">
      <c r="A41" s="12" t="s">
        <v>142</v>
      </c>
      <c r="B41" s="13" t="s">
        <v>74</v>
      </c>
      <c r="C41" s="13">
        <v>2014</v>
      </c>
      <c r="D41" s="13" t="s">
        <v>100</v>
      </c>
      <c r="E41" s="45">
        <f>AVERAGE(Every_Mth!M395,Every_Mth!M454,Every_Mth!M513,Every_Mth!M572,Every_Mth!M631,Every_Mth!M690,Every_Mth!M749,Every_Mth!M808,Every_Mth!M867,Every_Mth!M926,Every_Mth!M985,Every_Mth!M1044)</f>
        <v>119900.91666666667</v>
      </c>
      <c r="F41" s="45">
        <f>AVERAGE(Every_Mth!M41,Every_Mth!M100,Every_Mth!M159,Every_Mth!M218,Every_Mth!M277,Every_Mth!M336,Every_Mth!M395,Every_Mth!M454,Every_Mth!M513,Every_Mth!M572,Every_Mth!M631,Every_Mth!M690)</f>
        <v>116779.41666666667</v>
      </c>
      <c r="G41" s="45">
        <f>AVERAGE(Every_Mth!N395,Every_Mth!N454,Every_Mth!N513,Every_Mth!N572,Every_Mth!N631,Every_Mth!N690,Every_Mth!N749,Every_Mth!N808,Every_Mth!N867,Every_Mth!N926,Every_Mth!N985,Every_Mth!N1044)</f>
        <v>260159.33333333334</v>
      </c>
      <c r="H41" s="45">
        <f>AVERAGE(Every_Mth!N41,Every_Mth!N100,Every_Mth!N159,Every_Mth!N218,Every_Mth!N277,Every_Mth!N336,Every_Mth!N395,Every_Mth!N454,Every_Mth!N513,Every_Mth!N572,Every_Mth!N631,Every_Mth!N690)</f>
        <v>258603</v>
      </c>
      <c r="I41" s="45">
        <v>16507</v>
      </c>
      <c r="J41" s="45">
        <v>139965</v>
      </c>
      <c r="K41" s="45">
        <v>115464</v>
      </c>
      <c r="L41" s="45"/>
      <c r="M41" s="23"/>
      <c r="N41" s="103">
        <v>3138057</v>
      </c>
      <c r="O41" s="103">
        <v>580807</v>
      </c>
      <c r="P41" s="103">
        <v>734696</v>
      </c>
      <c r="Q41" s="103">
        <v>325313</v>
      </c>
      <c r="R41" s="103">
        <v>68202</v>
      </c>
      <c r="S41" s="16">
        <v>5.5E-2</v>
      </c>
      <c r="T41" s="57">
        <v>443857.48963470419</v>
      </c>
      <c r="Y41" s="40"/>
      <c r="Z41" s="40"/>
      <c r="AA41" s="34"/>
    </row>
    <row r="42" spans="1:27">
      <c r="A42" s="12" t="s">
        <v>143</v>
      </c>
      <c r="B42" s="13" t="s">
        <v>74</v>
      </c>
      <c r="C42" s="13">
        <v>2014</v>
      </c>
      <c r="D42" s="13" t="s">
        <v>100</v>
      </c>
      <c r="E42" s="45">
        <f>AVERAGE(Every_Mth!M396,Every_Mth!M455,Every_Mth!M514,Every_Mth!M573,Every_Mth!M632,Every_Mth!M691,Every_Mth!M750,Every_Mth!M809,Every_Mth!M868,Every_Mth!M927,Every_Mth!M986,Every_Mth!M1045)</f>
        <v>9357.1666666666661</v>
      </c>
      <c r="F42" s="45">
        <f>AVERAGE(Every_Mth!M42,Every_Mth!M101,Every_Mth!M160,Every_Mth!M219,Every_Mth!M278,Every_Mth!M337,Every_Mth!M396,Every_Mth!M455,Every_Mth!M514,Every_Mth!M573,Every_Mth!M632,Every_Mth!M691)</f>
        <v>9218.1666666666661</v>
      </c>
      <c r="G42" s="45">
        <f>AVERAGE(Every_Mth!N396,Every_Mth!N455,Every_Mth!N514,Every_Mth!N573,Every_Mth!N632,Every_Mth!N691,Every_Mth!N750,Every_Mth!N809,Every_Mth!N868,Every_Mth!N927,Every_Mth!N986,Every_Mth!N1045)</f>
        <v>18460.583333333332</v>
      </c>
      <c r="H42" s="45">
        <f>AVERAGE(Every_Mth!N42,Every_Mth!N101,Every_Mth!N160,Every_Mth!N219,Every_Mth!N278,Every_Mth!N337,Every_Mth!N396,Every_Mth!N455,Every_Mth!N514,Every_Mth!N573,Every_Mth!N632,Every_Mth!N691)</f>
        <v>18534.833333333332</v>
      </c>
      <c r="I42" s="45">
        <v>1321</v>
      </c>
      <c r="J42" s="45">
        <v>7662</v>
      </c>
      <c r="K42" s="45">
        <v>2015</v>
      </c>
      <c r="L42" s="45"/>
      <c r="M42" s="23"/>
      <c r="N42" s="103">
        <v>367878</v>
      </c>
      <c r="O42" s="103">
        <v>89594</v>
      </c>
      <c r="P42" s="103">
        <v>80554</v>
      </c>
      <c r="Q42" s="103">
        <v>6222</v>
      </c>
      <c r="R42" s="103">
        <v>5087</v>
      </c>
      <c r="S42" s="16">
        <v>6.3E-2</v>
      </c>
      <c r="T42" s="57">
        <v>41238.667037041385</v>
      </c>
      <c r="Y42" s="40"/>
      <c r="Z42" s="40"/>
      <c r="AA42" s="34"/>
    </row>
    <row r="43" spans="1:27">
      <c r="A43" s="12" t="s">
        <v>144</v>
      </c>
      <c r="B43" s="13" t="s">
        <v>75</v>
      </c>
      <c r="C43" s="13">
        <v>2014</v>
      </c>
      <c r="D43" s="13" t="s">
        <v>100</v>
      </c>
      <c r="E43" s="45">
        <f>AVERAGE(Every_Mth!M397,Every_Mth!M456,Every_Mth!M515,Every_Mth!M574,Every_Mth!M633,Every_Mth!M692,Every_Mth!M751,Every_Mth!M810,Every_Mth!M869,Every_Mth!M928,Every_Mth!M987,Every_Mth!M1046)</f>
        <v>1042.9166666666667</v>
      </c>
      <c r="F43" s="45">
        <f>AVERAGE(Every_Mth!M43,Every_Mth!M102,Every_Mth!M161,Every_Mth!M220,Every_Mth!M279,Every_Mth!M338,Every_Mth!M397,Every_Mth!M456,Every_Mth!M515,Every_Mth!M574,Every_Mth!M633,Every_Mth!M692)</f>
        <v>970</v>
      </c>
      <c r="G43" s="45">
        <f>AVERAGE(Every_Mth!N397,Every_Mth!N456,Every_Mth!N515,Every_Mth!N574,Every_Mth!N633,Every_Mth!N692,Every_Mth!N751,Every_Mth!N810,Every_Mth!N869,Every_Mth!N928,Every_Mth!N987,Every_Mth!N1046)</f>
        <v>1982</v>
      </c>
      <c r="H43" s="45">
        <f>AVERAGE(Every_Mth!N43,Every_Mth!N102,Every_Mth!N161,Every_Mth!N220,Every_Mth!N279,Every_Mth!N338,Every_Mth!N397,Every_Mth!N456,Every_Mth!N515,Every_Mth!N574,Every_Mth!N633,Every_Mth!N692)</f>
        <v>1895.3333333333333</v>
      </c>
      <c r="I43" s="45">
        <v>102</v>
      </c>
      <c r="J43" s="45">
        <v>718</v>
      </c>
      <c r="K43" s="45">
        <v>20</v>
      </c>
      <c r="L43" s="45"/>
      <c r="M43" s="23"/>
      <c r="N43" s="103">
        <v>19692</v>
      </c>
      <c r="O43" s="103">
        <v>6932</v>
      </c>
      <c r="P43" s="103">
        <v>3308</v>
      </c>
      <c r="Q43" s="103">
        <v>202</v>
      </c>
      <c r="R43" s="103">
        <v>651</v>
      </c>
      <c r="S43" s="16">
        <v>0.11699999999999999</v>
      </c>
      <c r="T43" s="57">
        <v>3602.3331367567566</v>
      </c>
      <c r="Y43" s="40"/>
      <c r="Z43" s="40"/>
      <c r="AA43" s="34"/>
    </row>
    <row r="44" spans="1:27">
      <c r="A44" s="12" t="s">
        <v>145</v>
      </c>
      <c r="B44" s="13" t="s">
        <v>75</v>
      </c>
      <c r="C44" s="13">
        <v>2014</v>
      </c>
      <c r="D44" s="13" t="s">
        <v>100</v>
      </c>
      <c r="E44" s="45">
        <f>AVERAGE(Every_Mth!M398,Every_Mth!M457,Every_Mth!M516,Every_Mth!M575,Every_Mth!M634,Every_Mth!M693,Every_Mth!M752,Every_Mth!M811,Every_Mth!M870,Every_Mth!M929,Every_Mth!M988,Every_Mth!M1047)</f>
        <v>126782.33333333333</v>
      </c>
      <c r="F44" s="45">
        <f>AVERAGE(Every_Mth!M44,Every_Mth!M103,Every_Mth!M162,Every_Mth!M221,Every_Mth!M280,Every_Mth!M339,Every_Mth!M398,Every_Mth!M457,Every_Mth!M516,Every_Mth!M575,Every_Mth!M634,Every_Mth!M693)</f>
        <v>124200.08333333333</v>
      </c>
      <c r="G44" s="45">
        <f>AVERAGE(Every_Mth!N398,Every_Mth!N457,Every_Mth!N516,Every_Mth!N575,Every_Mth!N634,Every_Mth!N693,Every_Mth!N752,Every_Mth!N811,Every_Mth!N870,Every_Mth!N929,Every_Mth!N988,Every_Mth!N1047)</f>
        <v>292595</v>
      </c>
      <c r="H44" s="45">
        <f>AVERAGE(Every_Mth!N44,Every_Mth!N103,Every_Mth!N162,Every_Mth!N221,Every_Mth!N280,Every_Mth!N339,Every_Mth!N398,Every_Mth!N457,Every_Mth!N516,Every_Mth!N575,Every_Mth!N634,Every_Mth!N693)</f>
        <v>290271.91666666669</v>
      </c>
      <c r="I44" s="45">
        <v>12690</v>
      </c>
      <c r="J44" s="45">
        <v>152467</v>
      </c>
      <c r="K44" s="45">
        <v>66413</v>
      </c>
      <c r="L44" s="45"/>
      <c r="M44" s="23"/>
      <c r="N44" s="103">
        <v>2305693</v>
      </c>
      <c r="O44" s="103">
        <v>419845</v>
      </c>
      <c r="P44" s="103">
        <v>605964</v>
      </c>
      <c r="Q44" s="103">
        <v>172588</v>
      </c>
      <c r="R44" s="103">
        <v>57657</v>
      </c>
      <c r="S44" s="16">
        <v>8.199999999999999E-2</v>
      </c>
      <c r="T44" s="57">
        <v>455320.18413692369</v>
      </c>
      <c r="Y44" s="40"/>
      <c r="Z44" s="40"/>
      <c r="AA44" s="34"/>
    </row>
    <row r="45" spans="1:27">
      <c r="A45" s="12" t="s">
        <v>146</v>
      </c>
      <c r="B45" s="13" t="s">
        <v>74</v>
      </c>
      <c r="C45" s="13">
        <v>2014</v>
      </c>
      <c r="D45" s="13" t="s">
        <v>100</v>
      </c>
      <c r="E45" s="45">
        <f>AVERAGE(Every_Mth!M399,Every_Mth!M458,Every_Mth!M517,Every_Mth!M576,Every_Mth!M635,Every_Mth!M694,Every_Mth!M753,Every_Mth!M812,Every_Mth!M871,Every_Mth!M930,Every_Mth!M989,Every_Mth!M1048)</f>
        <v>103629.25</v>
      </c>
      <c r="F45" s="45">
        <f>AVERAGE(Every_Mth!M45,Every_Mth!M104,Every_Mth!M163,Every_Mth!M222,Every_Mth!M281,Every_Mth!M340,Every_Mth!M399,Every_Mth!M458,Every_Mth!M517,Every_Mth!M576,Every_Mth!M635,Every_Mth!M694)</f>
        <v>101078.08333333333</v>
      </c>
      <c r="G45" s="45">
        <f>AVERAGE(Every_Mth!N399,Every_Mth!N458,Every_Mth!N517,Every_Mth!N576,Every_Mth!N635,Every_Mth!N694,Every_Mth!N753,Every_Mth!N812,Every_Mth!N871,Every_Mth!N930,Every_Mth!N989,Every_Mth!N1048)</f>
        <v>219619.33333333334</v>
      </c>
      <c r="H45" s="45">
        <f>AVERAGE(Every_Mth!N45,Every_Mth!N104,Every_Mth!N163,Every_Mth!N222,Every_Mth!N281,Every_Mth!N340,Every_Mth!N399,Every_Mth!N458,Every_Mth!N517,Every_Mth!N576,Every_Mth!N635,Every_Mth!N694)</f>
        <v>217509.33333333334</v>
      </c>
      <c r="I45" s="45">
        <v>8287</v>
      </c>
      <c r="J45" s="45">
        <v>104684</v>
      </c>
      <c r="K45" s="45">
        <v>48228</v>
      </c>
      <c r="L45" s="45"/>
      <c r="M45" s="23"/>
      <c r="N45" s="103">
        <v>1473374</v>
      </c>
      <c r="O45" s="103">
        <v>264070</v>
      </c>
      <c r="P45" s="103">
        <v>360569</v>
      </c>
      <c r="Q45" s="103">
        <v>94516</v>
      </c>
      <c r="R45" s="103">
        <v>62271</v>
      </c>
      <c r="S45" s="16">
        <v>7.2999999999999995E-2</v>
      </c>
      <c r="T45" s="57">
        <v>295178.39485793357</v>
      </c>
      <c r="Y45" s="40"/>
      <c r="Z45" s="40"/>
      <c r="AA45" s="34"/>
    </row>
    <row r="46" spans="1:27">
      <c r="A46" s="12" t="s">
        <v>147</v>
      </c>
      <c r="B46" s="13" t="s">
        <v>75</v>
      </c>
      <c r="C46" s="13">
        <v>2014</v>
      </c>
      <c r="D46" s="13" t="s">
        <v>100</v>
      </c>
      <c r="E46" s="45">
        <f>AVERAGE(Every_Mth!M400,Every_Mth!M459,Every_Mth!M518,Every_Mth!M577,Every_Mth!M636,Every_Mth!M695,Every_Mth!M754,Every_Mth!M813,Every_Mth!M872,Every_Mth!M931,Every_Mth!M990,Every_Mth!M1049)</f>
        <v>2726.6666666666665</v>
      </c>
      <c r="F46" s="45">
        <f>AVERAGE(Every_Mth!M46,Every_Mth!M105,Every_Mth!M164,Every_Mth!M223,Every_Mth!M282,Every_Mth!M341,Every_Mth!M400,Every_Mth!M459,Every_Mth!M518,Every_Mth!M577,Every_Mth!M636,Every_Mth!M695)</f>
        <v>2714.0833333333335</v>
      </c>
      <c r="G46" s="45">
        <f>AVERAGE(Every_Mth!N400,Every_Mth!N459,Every_Mth!N518,Every_Mth!N577,Every_Mth!N636,Every_Mth!N695,Every_Mth!N754,Every_Mth!N813,Every_Mth!N872,Every_Mth!N931,Every_Mth!N990,Every_Mth!N1049)</f>
        <v>6136</v>
      </c>
      <c r="H46" s="45">
        <f>AVERAGE(Every_Mth!N46,Every_Mth!N105,Every_Mth!N164,Every_Mth!N223,Every_Mth!N282,Every_Mth!N341,Every_Mth!N400,Every_Mth!N459,Every_Mth!N518,Every_Mth!N577,Every_Mth!N636,Every_Mth!N695)</f>
        <v>6198.166666666667</v>
      </c>
      <c r="I46" s="45">
        <v>271</v>
      </c>
      <c r="J46" s="45">
        <v>3309</v>
      </c>
      <c r="K46" s="45">
        <v>1799</v>
      </c>
      <c r="L46" s="45"/>
      <c r="M46" s="23"/>
      <c r="N46" s="103">
        <v>57167</v>
      </c>
      <c r="O46" s="103">
        <v>9780</v>
      </c>
      <c r="P46" s="103">
        <v>15010</v>
      </c>
      <c r="Q46" s="103">
        <v>5516</v>
      </c>
      <c r="R46" s="103">
        <v>899</v>
      </c>
      <c r="S46" s="16">
        <v>9.3000000000000013E-2</v>
      </c>
      <c r="T46" s="57">
        <v>8761.7082970805113</v>
      </c>
      <c r="Y46" s="40"/>
      <c r="Z46" s="40"/>
      <c r="AA46" s="34"/>
    </row>
    <row r="47" spans="1:27">
      <c r="A47" s="12" t="s">
        <v>148</v>
      </c>
      <c r="B47" s="13" t="s">
        <v>75</v>
      </c>
      <c r="C47" s="13">
        <v>2014</v>
      </c>
      <c r="D47" s="13" t="s">
        <v>100</v>
      </c>
      <c r="E47" s="45">
        <f>AVERAGE(Every_Mth!M401,Every_Mth!M460,Every_Mth!M519,Every_Mth!M578,Every_Mth!M637,Every_Mth!M696,Every_Mth!M755,Every_Mth!M814,Every_Mth!M873,Every_Mth!M932,Every_Mth!M991,Every_Mth!M1050)</f>
        <v>177045.33333333334</v>
      </c>
      <c r="F47" s="45">
        <f>AVERAGE(Every_Mth!M47,Every_Mth!M106,Every_Mth!M165,Every_Mth!M224,Every_Mth!M283,Every_Mth!M342,Every_Mth!M401,Every_Mth!M460,Every_Mth!M519,Every_Mth!M578,Every_Mth!M637,Every_Mth!M696)</f>
        <v>172181.33333333334</v>
      </c>
      <c r="G47" s="45">
        <f>AVERAGE(Every_Mth!N401,Every_Mth!N460,Every_Mth!N519,Every_Mth!N578,Every_Mth!N637,Every_Mth!N696,Every_Mth!N755,Every_Mth!N814,Every_Mth!N873,Every_Mth!N932,Every_Mth!N991,Every_Mth!N1050)</f>
        <v>398285.83333333331</v>
      </c>
      <c r="H47" s="45">
        <f>AVERAGE(Every_Mth!N47,Every_Mth!N106,Every_Mth!N165,Every_Mth!N224,Every_Mth!N283,Every_Mth!N342,Every_Mth!N401,Every_Mth!N460,Every_Mth!N519,Every_Mth!N578,Every_Mth!N637,Every_Mth!N696)</f>
        <v>391793.83333333331</v>
      </c>
      <c r="I47" s="45">
        <v>15915</v>
      </c>
      <c r="J47" s="45">
        <v>198181</v>
      </c>
      <c r="K47" s="45">
        <v>71716</v>
      </c>
      <c r="L47" s="45"/>
      <c r="M47" s="23"/>
      <c r="N47" s="103">
        <v>2110975</v>
      </c>
      <c r="O47" s="103">
        <v>317477</v>
      </c>
      <c r="P47" s="103">
        <v>581828</v>
      </c>
      <c r="Q47" s="103">
        <v>164799</v>
      </c>
      <c r="R47" s="103">
        <v>68029</v>
      </c>
      <c r="S47" s="16">
        <v>8.1000000000000003E-2</v>
      </c>
      <c r="T47" s="57">
        <v>458342.86103801074</v>
      </c>
      <c r="Y47" s="40"/>
      <c r="Z47" s="40"/>
      <c r="AA47" s="34"/>
    </row>
    <row r="48" spans="1:27">
      <c r="A48" s="12" t="s">
        <v>149</v>
      </c>
      <c r="B48" s="13" t="s">
        <v>74</v>
      </c>
      <c r="C48" s="13">
        <v>2014</v>
      </c>
      <c r="D48" s="13" t="s">
        <v>100</v>
      </c>
      <c r="E48" s="45">
        <f>AVERAGE(Every_Mth!M402,Every_Mth!M461,Every_Mth!M520,Every_Mth!M579,Every_Mth!M638,Every_Mth!M697,Every_Mth!M756,Every_Mth!M815,Every_Mth!M874,Every_Mth!M933,Every_Mth!M992,Every_Mth!M1051)</f>
        <v>139222.5</v>
      </c>
      <c r="F48" s="45">
        <f>AVERAGE(Every_Mth!M48,Every_Mth!M107,Every_Mth!M166,Every_Mth!M225,Every_Mth!M284,Every_Mth!M343,Every_Mth!M402,Every_Mth!M461,Every_Mth!M520,Every_Mth!M579,Every_Mth!M638,Every_Mth!M697)</f>
        <v>134214.08333333334</v>
      </c>
      <c r="G48" s="45">
        <f>AVERAGE(Every_Mth!N402,Every_Mth!N461,Every_Mth!N520,Every_Mth!N579,Every_Mth!N638,Every_Mth!N697,Every_Mth!N756,Every_Mth!N815,Every_Mth!N874,Every_Mth!N933,Every_Mth!N992,Every_Mth!N1051)</f>
        <v>288651.16666666669</v>
      </c>
      <c r="H48" s="45">
        <f>AVERAGE(Every_Mth!N48,Every_Mth!N107,Every_Mth!N166,Every_Mth!N225,Every_Mth!N284,Every_Mth!N343,Every_Mth!N402,Every_Mth!N461,Every_Mth!N520,Every_Mth!N579,Every_Mth!N638,Every_Mth!N697)</f>
        <v>283887.08333333331</v>
      </c>
      <c r="I48" s="45">
        <v>17845</v>
      </c>
      <c r="J48" s="45">
        <v>135621</v>
      </c>
      <c r="K48" s="45">
        <v>98590</v>
      </c>
      <c r="L48" s="45"/>
      <c r="M48" s="23"/>
      <c r="N48" s="103">
        <v>3247475</v>
      </c>
      <c r="O48" s="103">
        <v>589548</v>
      </c>
      <c r="P48" s="103">
        <v>775717</v>
      </c>
      <c r="Q48" s="103">
        <v>228246</v>
      </c>
      <c r="R48" s="103">
        <v>76554</v>
      </c>
      <c r="S48" s="16">
        <v>6.4000000000000001E-2</v>
      </c>
      <c r="T48" s="57">
        <v>548765.95305636863</v>
      </c>
      <c r="Y48" s="40"/>
      <c r="Z48" s="40"/>
      <c r="AA48" s="34"/>
    </row>
    <row r="49" spans="1:27">
      <c r="A49" s="12" t="s">
        <v>150</v>
      </c>
      <c r="B49" s="13" t="s">
        <v>74</v>
      </c>
      <c r="C49" s="13">
        <v>2014</v>
      </c>
      <c r="D49" s="13" t="s">
        <v>100</v>
      </c>
      <c r="E49" s="45">
        <f>AVERAGE(Every_Mth!M403,Every_Mth!M462,Every_Mth!M521,Every_Mth!M580,Every_Mth!M639,Every_Mth!M698,Every_Mth!M757,Every_Mth!M816,Every_Mth!M875,Every_Mth!M934,Every_Mth!M993,Every_Mth!M1052)</f>
        <v>33331.916666666664</v>
      </c>
      <c r="F49" s="45">
        <f>AVERAGE(Every_Mth!M49,Every_Mth!M108,Every_Mth!M167,Every_Mth!M226,Every_Mth!M285,Every_Mth!M344,Every_Mth!M403,Every_Mth!M462,Every_Mth!M521,Every_Mth!M580,Every_Mth!M639,Every_Mth!M698)</f>
        <v>32890.25</v>
      </c>
      <c r="G49" s="45">
        <f>AVERAGE(Every_Mth!N403,Every_Mth!N462,Every_Mth!N521,Every_Mth!N580,Every_Mth!N639,Every_Mth!N698,Every_Mth!N757,Every_Mth!N816,Every_Mth!N875,Every_Mth!N934,Every_Mth!N993,Every_Mth!N1052)</f>
        <v>52301.583333333336</v>
      </c>
      <c r="H49" s="45">
        <f>AVERAGE(Every_Mth!N49,Every_Mth!N108,Every_Mth!N167,Every_Mth!N226,Every_Mth!N285,Every_Mth!N344,Every_Mth!N403,Every_Mth!N462,Every_Mth!N521,Every_Mth!N580,Every_Mth!N639,Every_Mth!N698)</f>
        <v>52291.833333333336</v>
      </c>
      <c r="I49" s="45">
        <v>6253</v>
      </c>
      <c r="J49" s="45">
        <v>19297</v>
      </c>
      <c r="K49" s="45">
        <v>20731</v>
      </c>
      <c r="L49" s="45"/>
      <c r="M49" s="23"/>
      <c r="N49" s="103">
        <v>854421</v>
      </c>
      <c r="O49" s="103">
        <v>177469</v>
      </c>
      <c r="P49" s="103">
        <v>120131</v>
      </c>
      <c r="Q49" s="103">
        <v>103652</v>
      </c>
      <c r="R49" s="103">
        <v>37503</v>
      </c>
      <c r="S49" s="16">
        <v>4.4000000000000004E-2</v>
      </c>
      <c r="T49" s="57">
        <v>100797.79189006655</v>
      </c>
      <c r="Y49" s="40"/>
      <c r="Z49" s="40"/>
      <c r="AA49" s="34"/>
    </row>
    <row r="50" spans="1:27">
      <c r="A50" s="12" t="s">
        <v>151</v>
      </c>
      <c r="B50" s="13" t="s">
        <v>75</v>
      </c>
      <c r="C50" s="13">
        <v>2014</v>
      </c>
      <c r="D50" s="13" t="s">
        <v>100</v>
      </c>
      <c r="E50" s="45">
        <f>AVERAGE(Every_Mth!M404,Every_Mth!M463,Every_Mth!M522,Every_Mth!M581,Every_Mth!M640,Every_Mth!M699,Every_Mth!M758,Every_Mth!M817,Every_Mth!M876,Every_Mth!M935,Every_Mth!M994,Every_Mth!M1053)</f>
        <v>51867.083333333336</v>
      </c>
      <c r="F50" s="45">
        <f>AVERAGE(Every_Mth!M50,Every_Mth!M109,Every_Mth!M168,Every_Mth!M227,Every_Mth!M286,Every_Mth!M345,Every_Mth!M404,Every_Mth!M463,Every_Mth!M522,Every_Mth!M581,Every_Mth!M640,Every_Mth!M699)</f>
        <v>50059.833333333336</v>
      </c>
      <c r="G50" s="45">
        <f>AVERAGE(Every_Mth!N404,Every_Mth!N463,Every_Mth!N522,Every_Mth!N581,Every_Mth!N640,Every_Mth!N699,Every_Mth!N758,Every_Mth!N817,Every_Mth!N876,Every_Mth!N935,Every_Mth!N994,Every_Mth!N1053)</f>
        <v>120247.08333333333</v>
      </c>
      <c r="H50" s="45">
        <f>AVERAGE(Every_Mth!N50,Every_Mth!N109,Every_Mth!N168,Every_Mth!N227,Every_Mth!N286,Every_Mth!N345,Every_Mth!N404,Every_Mth!N463,Every_Mth!N522,Every_Mth!N581,Every_Mth!N640,Every_Mth!N699)</f>
        <v>117660.58333333333</v>
      </c>
      <c r="I50" s="45">
        <v>4280</v>
      </c>
      <c r="J50" s="45">
        <v>63441</v>
      </c>
      <c r="K50" s="45">
        <v>24298</v>
      </c>
      <c r="L50" s="45"/>
      <c r="M50" s="23"/>
      <c r="N50" s="103">
        <v>717490</v>
      </c>
      <c r="O50" s="103">
        <v>117841</v>
      </c>
      <c r="P50" s="103">
        <v>198937</v>
      </c>
      <c r="Q50" s="103">
        <v>65961</v>
      </c>
      <c r="R50" s="103">
        <v>27296</v>
      </c>
      <c r="S50" s="16">
        <v>0.106</v>
      </c>
      <c r="T50" s="57">
        <v>155948.40208299819</v>
      </c>
      <c r="Y50" s="40"/>
      <c r="Z50" s="40"/>
      <c r="AA50" s="34"/>
    </row>
    <row r="51" spans="1:27">
      <c r="A51" s="12" t="s">
        <v>152</v>
      </c>
      <c r="B51" s="13" t="s">
        <v>74</v>
      </c>
      <c r="C51" s="13">
        <v>2014</v>
      </c>
      <c r="D51" s="13" t="s">
        <v>100</v>
      </c>
      <c r="E51" s="45">
        <f>AVERAGE(Every_Mth!M405,Every_Mth!M464,Every_Mth!M523,Every_Mth!M582,Every_Mth!M641,Every_Mth!M700,Every_Mth!M759,Every_Mth!M818,Every_Mth!M877,Every_Mth!M936,Every_Mth!M995,Every_Mth!M1054)</f>
        <v>9756.0833333333339</v>
      </c>
      <c r="F51" s="45">
        <f>AVERAGE(Every_Mth!M51,Every_Mth!M110,Every_Mth!M169,Every_Mth!M228,Every_Mth!M287,Every_Mth!M346,Every_Mth!M405,Every_Mth!M464,Every_Mth!M523,Every_Mth!M582,Every_Mth!M641,Every_Mth!M700)</f>
        <v>9575.5833333333339</v>
      </c>
      <c r="G51" s="45">
        <f>AVERAGE(Every_Mth!N405,Every_Mth!N464,Every_Mth!N523,Every_Mth!N582,Every_Mth!N641,Every_Mth!N700,Every_Mth!N759,Every_Mth!N818,Every_Mth!N877,Every_Mth!N936,Every_Mth!N995,Every_Mth!N1054)</f>
        <v>18213.25</v>
      </c>
      <c r="H51" s="45">
        <f>AVERAGE(Every_Mth!N51,Every_Mth!N110,Every_Mth!N169,Every_Mth!N228,Every_Mth!N287,Every_Mth!N346,Every_Mth!N405,Every_Mth!N464,Every_Mth!N523,Every_Mth!N582,Every_Mth!N641,Every_Mth!N700)</f>
        <v>18107.166666666668</v>
      </c>
      <c r="I51" s="45">
        <v>1310</v>
      </c>
      <c r="J51" s="45">
        <v>8231</v>
      </c>
      <c r="K51" s="45">
        <v>3388</v>
      </c>
      <c r="L51" s="45"/>
      <c r="M51" s="23"/>
      <c r="N51" s="103">
        <v>275999</v>
      </c>
      <c r="O51" s="103">
        <v>70111</v>
      </c>
      <c r="P51" s="103">
        <v>52176</v>
      </c>
      <c r="Q51" s="103">
        <v>10622</v>
      </c>
      <c r="R51" s="103">
        <v>4290</v>
      </c>
      <c r="S51" s="16">
        <v>5.5999999999999994E-2</v>
      </c>
      <c r="T51" s="57">
        <v>45982.301338302852</v>
      </c>
      <c r="Y51" s="40"/>
      <c r="Z51" s="40"/>
      <c r="AA51" s="34"/>
    </row>
    <row r="52" spans="1:27">
      <c r="A52" s="12" t="s">
        <v>153</v>
      </c>
      <c r="B52" s="13" t="s">
        <v>74</v>
      </c>
      <c r="C52" s="13">
        <v>2014</v>
      </c>
      <c r="D52" s="13" t="s">
        <v>100</v>
      </c>
      <c r="E52" s="45">
        <f>AVERAGE(Every_Mth!M406,Every_Mth!M465,Every_Mth!M524,Every_Mth!M583,Every_Mth!M642,Every_Mth!M701,Every_Mth!M760,Every_Mth!M819,Every_Mth!M878,Every_Mth!M937,Every_Mth!M996,Every_Mth!M1055)</f>
        <v>16112.333333333334</v>
      </c>
      <c r="F52" s="45">
        <f>AVERAGE(Every_Mth!M52,Every_Mth!M111,Every_Mth!M170,Every_Mth!M229,Every_Mth!M288,Every_Mth!M347,Every_Mth!M406,Every_Mth!M465,Every_Mth!M524,Every_Mth!M583,Every_Mth!M642,Every_Mth!M701)</f>
        <v>16010.333333333334</v>
      </c>
      <c r="G52" s="45">
        <f>AVERAGE(Every_Mth!N406,Every_Mth!N465,Every_Mth!N524,Every_Mth!N583,Every_Mth!N642,Every_Mth!N701,Every_Mth!N760,Every_Mth!N819,Every_Mth!N878,Every_Mth!N937,Every_Mth!N996,Every_Mth!N1055)</f>
        <v>32033.916666666668</v>
      </c>
      <c r="H52" s="45">
        <f>AVERAGE(Every_Mth!N52,Every_Mth!N111,Every_Mth!N170,Every_Mth!N229,Every_Mth!N288,Every_Mth!N347,Every_Mth!N406,Every_Mth!N465,Every_Mth!N524,Every_Mth!N583,Every_Mth!N642,Every_Mth!N701)</f>
        <v>32223.75</v>
      </c>
      <c r="I52" s="45">
        <v>3303</v>
      </c>
      <c r="J52" s="45">
        <v>17299</v>
      </c>
      <c r="K52" s="45">
        <v>14317</v>
      </c>
      <c r="L52" s="45"/>
      <c r="M52" s="23"/>
      <c r="N52" s="103">
        <v>756866</v>
      </c>
      <c r="O52" s="103">
        <v>160118</v>
      </c>
      <c r="P52" s="103">
        <v>160806</v>
      </c>
      <c r="Q52" s="103">
        <v>55943</v>
      </c>
      <c r="R52" s="103">
        <v>10783</v>
      </c>
      <c r="S52" s="16">
        <v>4.2000000000000003E-2</v>
      </c>
      <c r="T52" s="57">
        <v>63838.644279393076</v>
      </c>
      <c r="Y52" s="40"/>
      <c r="Z52" s="40"/>
      <c r="AA52" s="34"/>
    </row>
    <row r="53" spans="1:27">
      <c r="A53" s="12" t="s">
        <v>154</v>
      </c>
      <c r="B53" s="13" t="s">
        <v>74</v>
      </c>
      <c r="C53" s="13">
        <v>2014</v>
      </c>
      <c r="D53" s="13" t="s">
        <v>100</v>
      </c>
      <c r="E53" s="45">
        <f>AVERAGE(Every_Mth!M407,Every_Mth!M466,Every_Mth!M525,Every_Mth!M584,Every_Mth!M643,Every_Mth!M702,Every_Mth!M761,Every_Mth!M820,Every_Mth!M879,Every_Mth!M938,Every_Mth!M997,Every_Mth!M1056)</f>
        <v>16605.25</v>
      </c>
      <c r="F53" s="45">
        <f>AVERAGE(Every_Mth!M53,Every_Mth!M112,Every_Mth!M171,Every_Mth!M230,Every_Mth!M289,Every_Mth!M348,Every_Mth!M407,Every_Mth!M466,Every_Mth!M525,Every_Mth!M584,Every_Mth!M643,Every_Mth!M702)</f>
        <v>15991.916666666666</v>
      </c>
      <c r="G53" s="45">
        <f>AVERAGE(Every_Mth!N407,Every_Mth!N466,Every_Mth!N525,Every_Mth!N584,Every_Mth!N643,Every_Mth!N702,Every_Mth!N761,Every_Mth!N820,Every_Mth!N879,Every_Mth!N938,Every_Mth!N997,Every_Mth!N1056)</f>
        <v>36271.916666666664</v>
      </c>
      <c r="H53" s="45">
        <f>AVERAGE(Every_Mth!N53,Every_Mth!N112,Every_Mth!N171,Every_Mth!N230,Every_Mth!N289,Every_Mth!N348,Every_Mth!N407,Every_Mth!N466,Every_Mth!N525,Every_Mth!N584,Every_Mth!N643,Every_Mth!N702)</f>
        <v>35297.083333333336</v>
      </c>
      <c r="I53" s="45">
        <v>1419</v>
      </c>
      <c r="J53" s="45">
        <v>20996</v>
      </c>
      <c r="K53" s="45">
        <v>13549</v>
      </c>
      <c r="L53" s="45"/>
      <c r="M53" s="23"/>
      <c r="N53" s="103">
        <v>440090</v>
      </c>
      <c r="O53" s="103">
        <v>83602</v>
      </c>
      <c r="P53" s="103">
        <v>101805</v>
      </c>
      <c r="Q53" s="103">
        <v>43550</v>
      </c>
      <c r="R53" s="103">
        <v>8393</v>
      </c>
      <c r="S53" s="16">
        <v>6.0999999999999999E-2</v>
      </c>
      <c r="T53" s="57">
        <v>83642.140157008063</v>
      </c>
      <c r="Y53" s="40"/>
      <c r="Z53" s="40"/>
      <c r="AA53" s="34"/>
    </row>
    <row r="54" spans="1:27">
      <c r="A54" s="12" t="s">
        <v>155</v>
      </c>
      <c r="B54" s="13" t="s">
        <v>74</v>
      </c>
      <c r="C54" s="13">
        <v>2014</v>
      </c>
      <c r="D54" s="13" t="s">
        <v>100</v>
      </c>
      <c r="E54" s="45">
        <f>AVERAGE(Every_Mth!M408,Every_Mth!M467,Every_Mth!M526,Every_Mth!M585,Every_Mth!M644,Every_Mth!M703,Every_Mth!M762,Every_Mth!M821,Every_Mth!M880,Every_Mth!M939,Every_Mth!M998,Every_Mth!M1057)</f>
        <v>55466.916666666664</v>
      </c>
      <c r="F54" s="45">
        <f>AVERAGE(Every_Mth!M54,Every_Mth!M113,Every_Mth!M172,Every_Mth!M231,Every_Mth!M290,Every_Mth!M349,Every_Mth!M408,Every_Mth!M467,Every_Mth!M526,Every_Mth!M585,Every_Mth!M644,Every_Mth!M703)</f>
        <v>54882.166666666664</v>
      </c>
      <c r="G54" s="45">
        <f>AVERAGE(Every_Mth!N408,Every_Mth!N467,Every_Mth!N526,Every_Mth!N585,Every_Mth!N644,Every_Mth!N703,Every_Mth!N762,Every_Mth!N821,Every_Mth!N880,Every_Mth!N939,Every_Mth!N998,Every_Mth!N1057)</f>
        <v>112788.75</v>
      </c>
      <c r="H54" s="45">
        <f>AVERAGE(Every_Mth!N54,Every_Mth!N113,Every_Mth!N172,Every_Mth!N231,Every_Mth!N290,Every_Mth!N349,Every_Mth!N408,Every_Mth!N467,Every_Mth!N526,Every_Mth!N585,Every_Mth!N644,Every_Mth!N703)</f>
        <v>113253.5</v>
      </c>
      <c r="I54" s="45">
        <v>8931</v>
      </c>
      <c r="J54" s="45">
        <v>57533</v>
      </c>
      <c r="K54" s="45">
        <v>49374</v>
      </c>
      <c r="L54" s="45"/>
      <c r="M54" s="23"/>
      <c r="N54" s="103">
        <v>1892692</v>
      </c>
      <c r="O54" s="103">
        <v>334447</v>
      </c>
      <c r="P54" s="103">
        <v>443114</v>
      </c>
      <c r="Q54" s="103">
        <v>174224</v>
      </c>
      <c r="R54" s="103">
        <v>43472</v>
      </c>
      <c r="S54" s="16">
        <v>5.2000000000000005E-2</v>
      </c>
      <c r="T54" s="57">
        <v>173716.07032996006</v>
      </c>
      <c r="Y54" s="40"/>
      <c r="Z54" s="40"/>
      <c r="AA54" s="34"/>
    </row>
    <row r="55" spans="1:27">
      <c r="A55" s="12" t="s">
        <v>156</v>
      </c>
      <c r="B55" s="13" t="s">
        <v>74</v>
      </c>
      <c r="C55" s="13">
        <v>2014</v>
      </c>
      <c r="D55" s="13" t="s">
        <v>100</v>
      </c>
      <c r="E55" s="45">
        <f>AVERAGE(Every_Mth!M409,Every_Mth!M468,Every_Mth!M527,Every_Mth!M586,Every_Mth!M645,Every_Mth!M704,Every_Mth!M763,Every_Mth!M822,Every_Mth!M881,Every_Mth!M940,Every_Mth!M999,Every_Mth!M1058)</f>
        <v>13045.583333333334</v>
      </c>
      <c r="F55" s="45">
        <f>AVERAGE(Every_Mth!M55,Every_Mth!M114,Every_Mth!M173,Every_Mth!M232,Every_Mth!M291,Every_Mth!M350,Every_Mth!M409,Every_Mth!M468,Every_Mth!M527,Every_Mth!M586,Every_Mth!M645,Every_Mth!M704)</f>
        <v>12501.25</v>
      </c>
      <c r="G55" s="45">
        <f>AVERAGE(Every_Mth!N409,Every_Mth!N468,Every_Mth!N527,Every_Mth!N586,Every_Mth!N645,Every_Mth!N704,Every_Mth!N763,Every_Mth!N822,Every_Mth!N881,Every_Mth!N940,Every_Mth!N999,Every_Mth!N1058)</f>
        <v>24814.416666666668</v>
      </c>
      <c r="H55" s="45">
        <f>AVERAGE(Every_Mth!N55,Every_Mth!N114,Every_Mth!N173,Every_Mth!N232,Every_Mth!N291,Every_Mth!N350,Every_Mth!N409,Every_Mth!N468,Every_Mth!N527,Every_Mth!N586,Every_Mth!N645,Every_Mth!N704)</f>
        <v>24074.833333333332</v>
      </c>
      <c r="I55" s="45">
        <v>1675</v>
      </c>
      <c r="J55" s="45">
        <v>11770</v>
      </c>
      <c r="K55" s="45">
        <v>8592</v>
      </c>
      <c r="L55" s="45"/>
      <c r="M55" s="23"/>
      <c r="N55" s="103">
        <v>271860</v>
      </c>
      <c r="O55" s="103">
        <v>55601</v>
      </c>
      <c r="P55" s="103">
        <v>59433</v>
      </c>
      <c r="Q55" s="103">
        <v>23557</v>
      </c>
      <c r="R55" s="103">
        <v>5038</v>
      </c>
      <c r="S55" s="16">
        <v>8.6999999999999994E-2</v>
      </c>
      <c r="T55" s="57">
        <v>47670.412089345795</v>
      </c>
      <c r="Y55" s="40"/>
      <c r="Z55" s="40"/>
      <c r="AA55" s="34"/>
    </row>
    <row r="56" spans="1:27">
      <c r="A56" s="12" t="s">
        <v>157</v>
      </c>
      <c r="B56" s="13" t="s">
        <v>75</v>
      </c>
      <c r="C56" s="13">
        <v>2014</v>
      </c>
      <c r="D56" s="13" t="s">
        <v>100</v>
      </c>
      <c r="E56" s="45">
        <f>AVERAGE(Every_Mth!M410,Every_Mth!M469,Every_Mth!M528,Every_Mth!M587,Every_Mth!M646,Every_Mth!M705,Every_Mth!M764,Every_Mth!M823,Every_Mth!M882,Every_Mth!M941,Every_Mth!M1000,Every_Mth!M1059)</f>
        <v>12905.083333333334</v>
      </c>
      <c r="F56" s="45">
        <f>AVERAGE(Every_Mth!M56,Every_Mth!M115,Every_Mth!M174,Every_Mth!M233,Every_Mth!M292,Every_Mth!M351,Every_Mth!M410,Every_Mth!M469,Every_Mth!M528,Every_Mth!M587,Every_Mth!M646,Every_Mth!M705)</f>
        <v>12564.833333333334</v>
      </c>
      <c r="G56" s="45">
        <f>AVERAGE(Every_Mth!N410,Every_Mth!N469,Every_Mth!N528,Every_Mth!N587,Every_Mth!N646,Every_Mth!N705,Every_Mth!N764,Every_Mth!N823,Every_Mth!N882,Every_Mth!N941,Every_Mth!N1000,Every_Mth!N1059)</f>
        <v>24906.666666666668</v>
      </c>
      <c r="H56" s="45">
        <f>AVERAGE(Every_Mth!N56,Every_Mth!N115,Every_Mth!N174,Every_Mth!N233,Every_Mth!N292,Every_Mth!N351,Every_Mth!N410,Every_Mth!N469,Every_Mth!N528,Every_Mth!N587,Every_Mth!N646,Every_Mth!N705)</f>
        <v>24531.75</v>
      </c>
      <c r="I56" s="45">
        <v>1116</v>
      </c>
      <c r="J56" s="45">
        <v>10301</v>
      </c>
      <c r="K56" s="45">
        <v>467</v>
      </c>
      <c r="L56" s="45"/>
      <c r="M56" s="23"/>
      <c r="N56" s="103">
        <v>178949</v>
      </c>
      <c r="O56" s="103">
        <v>46389</v>
      </c>
      <c r="P56" s="103">
        <v>38462</v>
      </c>
      <c r="Q56" s="103">
        <v>2491</v>
      </c>
      <c r="R56" s="103">
        <v>9289</v>
      </c>
      <c r="S56" s="16">
        <v>9.6999999999999989E-2</v>
      </c>
      <c r="T56" s="57">
        <v>29544.132694257751</v>
      </c>
      <c r="Y56" s="40"/>
      <c r="Z56" s="40"/>
      <c r="AA56" s="34"/>
    </row>
    <row r="57" spans="1:27">
      <c r="A57" s="12" t="s">
        <v>158</v>
      </c>
      <c r="B57" s="13" t="s">
        <v>75</v>
      </c>
      <c r="C57" s="13">
        <v>2014</v>
      </c>
      <c r="D57" s="13" t="s">
        <v>100</v>
      </c>
      <c r="E57" s="45">
        <f>AVERAGE(Every_Mth!M411,Every_Mth!M470,Every_Mth!M529,Every_Mth!M588,Every_Mth!M647,Every_Mth!M706,Every_Mth!M765,Every_Mth!M824,Every_Mth!M883,Every_Mth!M942,Every_Mth!M1001,Every_Mth!M1060)</f>
        <v>171.25</v>
      </c>
      <c r="F57" s="45">
        <f>AVERAGE(Every_Mth!M57,Every_Mth!M116,Every_Mth!M175,Every_Mth!M234,Every_Mth!M293,Every_Mth!M352,Every_Mth!M411,Every_Mth!M470,Every_Mth!M529,Every_Mth!M588,Every_Mth!M647,Every_Mth!M706)</f>
        <v>167.33333333333334</v>
      </c>
      <c r="G57" s="45">
        <f>AVERAGE(Every_Mth!N411,Every_Mth!N470,Every_Mth!N529,Every_Mth!N588,Every_Mth!N647,Every_Mth!N706,Every_Mth!N765,Every_Mth!N824,Every_Mth!N883,Every_Mth!N942,Every_Mth!N1001,Every_Mth!N1060)</f>
        <v>312.33333333333331</v>
      </c>
      <c r="H57" s="45">
        <f>AVERAGE(Every_Mth!N57,Every_Mth!N116,Every_Mth!N175,Every_Mth!N234,Every_Mth!N293,Every_Mth!N352,Every_Mth!N411,Every_Mth!N470,Every_Mth!N529,Every_Mth!N588,Every_Mth!N647,Every_Mth!N706)</f>
        <v>300.5</v>
      </c>
      <c r="I57" s="45">
        <v>36</v>
      </c>
      <c r="J57" s="45">
        <v>88</v>
      </c>
      <c r="K57" s="45" t="s">
        <v>430</v>
      </c>
      <c r="L57" s="45"/>
      <c r="M57" s="23"/>
      <c r="N57" s="103">
        <v>3161</v>
      </c>
      <c r="O57" s="103">
        <v>1178</v>
      </c>
      <c r="P57" s="103">
        <v>480</v>
      </c>
      <c r="Q57" s="103">
        <v>89</v>
      </c>
      <c r="R57" s="103">
        <v>89</v>
      </c>
      <c r="S57" s="16">
        <v>0.1</v>
      </c>
      <c r="T57" s="57">
        <v>535.0838027255985</v>
      </c>
      <c r="Y57" s="40"/>
      <c r="Z57" s="40"/>
      <c r="AA57" s="34"/>
    </row>
    <row r="58" spans="1:27">
      <c r="A58" s="12" t="s">
        <v>159</v>
      </c>
      <c r="B58" s="13" t="s">
        <v>75</v>
      </c>
      <c r="C58" s="13">
        <v>2014</v>
      </c>
      <c r="D58" s="13" t="s">
        <v>100</v>
      </c>
      <c r="E58" s="45">
        <f>AVERAGE(Every_Mth!M412,Every_Mth!M471,Every_Mth!M530,Every_Mth!M589,Every_Mth!M648,Every_Mth!M707,Every_Mth!M766,Every_Mth!M825,Every_Mth!M884,Every_Mth!M943,Every_Mth!M1002,Every_Mth!M1061)</f>
        <v>3230.4166666666665</v>
      </c>
      <c r="F58" s="45">
        <f>AVERAGE(Every_Mth!M58,Every_Mth!M117,Every_Mth!M176,Every_Mth!M235,Every_Mth!M294,Every_Mth!M353,Every_Mth!M412,Every_Mth!M471,Every_Mth!M530,Every_Mth!M589,Every_Mth!M648,Every_Mth!M707)</f>
        <v>3190.5</v>
      </c>
      <c r="G58" s="45">
        <f>AVERAGE(Every_Mth!N412,Every_Mth!N471,Every_Mth!N530,Every_Mth!N589,Every_Mth!N648,Every_Mth!N707,Every_Mth!N766,Every_Mth!N825,Every_Mth!N884,Every_Mth!N943,Every_Mth!N1002,Every_Mth!N1061)</f>
        <v>6993.583333333333</v>
      </c>
      <c r="H58" s="45">
        <f>AVERAGE(Every_Mth!N58,Every_Mth!N117,Every_Mth!N176,Every_Mth!N235,Every_Mth!N294,Every_Mth!N353,Every_Mth!N412,Every_Mth!N471,Every_Mth!N530,Every_Mth!N589,Every_Mth!N648,Every_Mth!N707)</f>
        <v>6946.75</v>
      </c>
      <c r="I58" s="45">
        <v>386</v>
      </c>
      <c r="J58" s="45">
        <v>2912</v>
      </c>
      <c r="K58" s="45">
        <v>187</v>
      </c>
      <c r="L58" s="45"/>
      <c r="M58" s="23"/>
      <c r="N58" s="103">
        <v>44607</v>
      </c>
      <c r="O58" s="103">
        <v>14052</v>
      </c>
      <c r="P58" s="103">
        <v>8923</v>
      </c>
      <c r="Q58" s="103">
        <v>717</v>
      </c>
      <c r="R58" s="103">
        <v>2431</v>
      </c>
      <c r="S58" s="16">
        <v>0.113</v>
      </c>
      <c r="T58" s="57">
        <v>11466.607281621622</v>
      </c>
      <c r="Y58" s="40"/>
      <c r="Z58" s="40"/>
      <c r="AA58" s="34"/>
    </row>
    <row r="59" spans="1:27">
      <c r="A59" s="12" t="s">
        <v>160</v>
      </c>
      <c r="B59" s="13" t="s">
        <v>74</v>
      </c>
      <c r="C59" s="13">
        <v>2014</v>
      </c>
      <c r="D59" s="13" t="s">
        <v>100</v>
      </c>
      <c r="E59" s="45">
        <f>AVERAGE(Every_Mth!M413,Every_Mth!M472,Every_Mth!M531,Every_Mth!M590,Every_Mth!M649,Every_Mth!M708,Every_Mth!M767,Every_Mth!M826,Every_Mth!M885,Every_Mth!M944,Every_Mth!M1003,Every_Mth!M1062)</f>
        <v>22476.916666666668</v>
      </c>
      <c r="F59" s="45">
        <f>AVERAGE(Every_Mth!M59,Every_Mth!M118,Every_Mth!M177,Every_Mth!M236,Every_Mth!M295,Every_Mth!M354,Every_Mth!M413,Every_Mth!M472,Every_Mth!M531,Every_Mth!M590,Every_Mth!M649,Every_Mth!M708)</f>
        <v>22134.5</v>
      </c>
      <c r="G59" s="45">
        <f>AVERAGE(Every_Mth!N413,Every_Mth!N472,Every_Mth!N531,Every_Mth!N590,Every_Mth!N649,Every_Mth!N708,Every_Mth!N767,Every_Mth!N826,Every_Mth!N885,Every_Mth!N944,Every_Mth!N1003,Every_Mth!N1062)</f>
        <v>43630.416666666664</v>
      </c>
      <c r="H59" s="45">
        <f>AVERAGE(Every_Mth!N59,Every_Mth!N118,Every_Mth!N177,Every_Mth!N236,Every_Mth!N295,Every_Mth!N354,Every_Mth!N413,Every_Mth!N472,Every_Mth!N531,Every_Mth!N590,Every_Mth!N649,Every_Mth!N708)</f>
        <v>43408.5</v>
      </c>
      <c r="I59" s="45">
        <v>2244</v>
      </c>
      <c r="J59" s="45">
        <v>20471</v>
      </c>
      <c r="K59" s="45">
        <v>6819</v>
      </c>
      <c r="L59" s="45"/>
      <c r="M59" s="23"/>
      <c r="N59" s="103">
        <v>425494</v>
      </c>
      <c r="O59" s="103">
        <v>84445</v>
      </c>
      <c r="P59" s="103">
        <v>100178</v>
      </c>
      <c r="Q59" s="103">
        <v>18343</v>
      </c>
      <c r="R59" s="103">
        <v>11752</v>
      </c>
      <c r="S59" s="16">
        <v>7.4999999999999997E-2</v>
      </c>
      <c r="T59" s="57">
        <v>56428.942712714306</v>
      </c>
      <c r="Y59" s="40"/>
      <c r="Z59" s="40"/>
      <c r="AA59" s="34"/>
    </row>
    <row r="60" spans="1:27">
      <c r="A60" s="12" t="s">
        <v>161</v>
      </c>
      <c r="B60" s="13" t="s">
        <v>74</v>
      </c>
      <c r="C60" s="13">
        <v>2014</v>
      </c>
      <c r="D60" s="13" t="s">
        <v>100</v>
      </c>
      <c r="E60" s="45">
        <f>AVERAGE(Every_Mth!M414,Every_Mth!M473,Every_Mth!M532,Every_Mth!M591,Every_Mth!M650,Every_Mth!M709,Every_Mth!M768,Every_Mth!M827,Every_Mth!M886,Every_Mth!M945,Every_Mth!M1004,Every_Mth!M1063)</f>
        <v>19796.666666666668</v>
      </c>
      <c r="F60" s="45">
        <f>AVERAGE(Every_Mth!M60,Every_Mth!M119,Every_Mth!M178,Every_Mth!M237,Every_Mth!M296,Every_Mth!M355,Every_Mth!M414,Every_Mth!M473,Every_Mth!M532,Every_Mth!M591,Every_Mth!M650,Every_Mth!M709)</f>
        <v>19297.666666666668</v>
      </c>
      <c r="G60" s="45">
        <f>AVERAGE(Every_Mth!N414,Every_Mth!N473,Every_Mth!N532,Every_Mth!N591,Every_Mth!N650,Every_Mth!N709,Every_Mth!N768,Every_Mth!N827,Every_Mth!N886,Every_Mth!N945,Every_Mth!N1004,Every_Mth!N1063)</f>
        <v>35718.833333333336</v>
      </c>
      <c r="H60" s="45">
        <f>AVERAGE(Every_Mth!N60,Every_Mth!N119,Every_Mth!N178,Every_Mth!N237,Every_Mth!N296,Every_Mth!N355,Every_Mth!N414,Every_Mth!N473,Every_Mth!N532,Every_Mth!N591,Every_Mth!N650,Every_Mth!N709)</f>
        <v>35227</v>
      </c>
      <c r="I60" s="45">
        <v>2785</v>
      </c>
      <c r="J60" s="45">
        <v>17385</v>
      </c>
      <c r="K60" s="45">
        <v>10614</v>
      </c>
      <c r="L60" s="45"/>
      <c r="M60" s="23"/>
      <c r="N60" s="103">
        <v>497957</v>
      </c>
      <c r="O60" s="103">
        <v>120578</v>
      </c>
      <c r="P60" s="103">
        <v>101793</v>
      </c>
      <c r="Q60" s="103">
        <v>25983</v>
      </c>
      <c r="R60" s="103">
        <v>8488</v>
      </c>
      <c r="S60" s="16">
        <v>5.5999999999999994E-2</v>
      </c>
      <c r="T60" s="57">
        <v>69970.760883828043</v>
      </c>
      <c r="Y60" s="40"/>
      <c r="Z60" s="40"/>
      <c r="AA60" s="34"/>
    </row>
    <row r="61" spans="1:27">
      <c r="A61" s="12" t="s">
        <v>162</v>
      </c>
      <c r="B61" s="13" t="s">
        <v>75</v>
      </c>
      <c r="C61" s="13">
        <v>2014</v>
      </c>
      <c r="D61" s="13" t="s">
        <v>100</v>
      </c>
      <c r="E61" s="45">
        <f>AVERAGE(Every_Mth!M415,Every_Mth!M474,Every_Mth!M533,Every_Mth!M592,Every_Mth!M651,Every_Mth!M710,Every_Mth!M769,Every_Mth!M828,Every_Mth!M887,Every_Mth!M946,Every_Mth!M1005,Every_Mth!M1064)</f>
        <v>42907</v>
      </c>
      <c r="F61" s="45">
        <f>AVERAGE(Every_Mth!M61,Every_Mth!M120,Every_Mth!M179,Every_Mth!M238,Every_Mth!M297,Every_Mth!M356,Every_Mth!M415,Every_Mth!M474,Every_Mth!M533,Every_Mth!M592,Every_Mth!M651,Every_Mth!M710)</f>
        <v>42554.25</v>
      </c>
      <c r="G61" s="45">
        <f>AVERAGE(Every_Mth!N415,Every_Mth!N474,Every_Mth!N533,Every_Mth!N592,Every_Mth!N651,Every_Mth!N710,Every_Mth!N769,Every_Mth!N828,Every_Mth!N887,Every_Mth!N946,Every_Mth!N1005,Every_Mth!N1064)</f>
        <v>92178.833333333328</v>
      </c>
      <c r="H61" s="45">
        <f>AVERAGE(Every_Mth!N61,Every_Mth!N120,Every_Mth!N179,Every_Mth!N238,Every_Mth!N297,Every_Mth!N356,Every_Mth!N415,Every_Mth!N474,Every_Mth!N533,Every_Mth!N592,Every_Mth!N651,Every_Mth!N710)</f>
        <v>92205.416666666672</v>
      </c>
      <c r="I61" s="45">
        <v>3532</v>
      </c>
      <c r="J61" s="45">
        <v>46379</v>
      </c>
      <c r="K61" s="45">
        <v>18159</v>
      </c>
      <c r="L61" s="45"/>
      <c r="M61" s="23"/>
      <c r="N61" s="103">
        <v>531588</v>
      </c>
      <c r="O61" s="103">
        <v>89458</v>
      </c>
      <c r="P61" s="103">
        <v>144308</v>
      </c>
      <c r="Q61" s="103">
        <v>48829</v>
      </c>
      <c r="R61" s="103">
        <v>20165</v>
      </c>
      <c r="S61" s="16">
        <v>0.11199999999999999</v>
      </c>
      <c r="T61" s="57">
        <v>115984.89329029445</v>
      </c>
      <c r="Y61" s="40"/>
      <c r="Z61" s="40"/>
      <c r="AA61" s="34"/>
    </row>
    <row r="62" spans="1:27">
      <c r="A62" s="12" t="s">
        <v>163</v>
      </c>
      <c r="B62" s="13" t="s">
        <v>75</v>
      </c>
      <c r="C62" s="13">
        <v>2014</v>
      </c>
      <c r="D62" s="13" t="s">
        <v>100</v>
      </c>
      <c r="E62" s="45">
        <f>AVERAGE(Every_Mth!M416,Every_Mth!M475,Every_Mth!M534,Every_Mth!M593,Every_Mth!M652,Every_Mth!M711,Every_Mth!M770,Every_Mth!M829,Every_Mth!M888,Every_Mth!M947,Every_Mth!M1006,Every_Mth!M1065)</f>
        <v>5630.333333333333</v>
      </c>
      <c r="F62" s="45">
        <f>AVERAGE(Every_Mth!M62,Every_Mth!M121,Every_Mth!M180,Every_Mth!M239,Every_Mth!M298,Every_Mth!M357,Every_Mth!M416,Every_Mth!M475,Every_Mth!M534,Every_Mth!M593,Every_Mth!M652,Every_Mth!M711)</f>
        <v>5575.333333333333</v>
      </c>
      <c r="G62" s="45">
        <f>AVERAGE(Every_Mth!N416,Every_Mth!N475,Every_Mth!N534,Every_Mth!N593,Every_Mth!N652,Every_Mth!N711,Every_Mth!N770,Every_Mth!N829,Every_Mth!N888,Every_Mth!N947,Every_Mth!N1006,Every_Mth!N1065)</f>
        <v>13058.333333333334</v>
      </c>
      <c r="H62" s="45">
        <f>AVERAGE(Every_Mth!N62,Every_Mth!N121,Every_Mth!N180,Every_Mth!N239,Every_Mth!N298,Every_Mth!N357,Every_Mth!N416,Every_Mth!N475,Every_Mth!N534,Every_Mth!N593,Every_Mth!N652,Every_Mth!N711)</f>
        <v>12977.916666666666</v>
      </c>
      <c r="I62" s="45">
        <v>432</v>
      </c>
      <c r="J62" s="45">
        <v>6723</v>
      </c>
      <c r="K62" s="45">
        <v>2403</v>
      </c>
      <c r="L62" s="45"/>
      <c r="M62" s="23"/>
      <c r="N62" s="103">
        <v>97102</v>
      </c>
      <c r="O62" s="103">
        <v>18516</v>
      </c>
      <c r="P62" s="103">
        <v>25353</v>
      </c>
      <c r="Q62" s="103">
        <v>8544</v>
      </c>
      <c r="R62" s="103">
        <v>3793</v>
      </c>
      <c r="S62" s="16">
        <v>0.127</v>
      </c>
      <c r="T62" s="57">
        <v>16038.088739999999</v>
      </c>
      <c r="Y62" s="40"/>
      <c r="Z62" s="40"/>
      <c r="AA62" s="34"/>
    </row>
    <row r="63" spans="1:27">
      <c r="A63" s="12" t="s">
        <v>164</v>
      </c>
      <c r="B63" s="13" t="s">
        <v>75</v>
      </c>
      <c r="C63" s="13">
        <v>2014</v>
      </c>
      <c r="D63" s="13" t="s">
        <v>100</v>
      </c>
      <c r="E63" s="45">
        <f>AVERAGE(Every_Mth!M417,Every_Mth!M476,Every_Mth!M535,Every_Mth!M594,Every_Mth!M653,Every_Mth!M712,Every_Mth!M771,Every_Mth!M830,Every_Mth!M889,Every_Mth!M948,Every_Mth!M1007,Every_Mth!M1066)</f>
        <v>4812.583333333333</v>
      </c>
      <c r="F63" s="45">
        <f>AVERAGE(Every_Mth!M63,Every_Mth!M122,Every_Mth!M181,Every_Mth!M240,Every_Mth!M299,Every_Mth!M358,Every_Mth!M417,Every_Mth!M476,Every_Mth!M535,Every_Mth!M594,Every_Mth!M653,Every_Mth!M712)</f>
        <v>4862.083333333333</v>
      </c>
      <c r="G63" s="45">
        <f>AVERAGE(Every_Mth!N417,Every_Mth!N476,Every_Mth!N535,Every_Mth!N594,Every_Mth!N653,Every_Mth!N712,Every_Mth!N771,Every_Mth!N830,Every_Mth!N889,Every_Mth!N948,Every_Mth!N1007,Every_Mth!N1066)</f>
        <v>10550.416666666666</v>
      </c>
      <c r="H63" s="45">
        <f>AVERAGE(Every_Mth!N63,Every_Mth!N122,Every_Mth!N181,Every_Mth!N240,Every_Mth!N299,Every_Mth!N358,Every_Mth!N417,Every_Mth!N476,Every_Mth!N535,Every_Mth!N594,Every_Mth!N653,Every_Mth!N712)</f>
        <v>10781.166666666666</v>
      </c>
      <c r="I63" s="45">
        <v>446</v>
      </c>
      <c r="J63" s="45">
        <v>5300</v>
      </c>
      <c r="K63" s="45">
        <v>1291</v>
      </c>
      <c r="L63" s="45"/>
      <c r="M63" s="23"/>
      <c r="N63" s="103">
        <v>63847</v>
      </c>
      <c r="O63" s="103">
        <v>15194</v>
      </c>
      <c r="P63" s="103">
        <v>15498</v>
      </c>
      <c r="Q63" s="103">
        <v>2345</v>
      </c>
      <c r="R63" s="103">
        <v>3106</v>
      </c>
      <c r="S63" s="16">
        <v>9.6999999999999989E-2</v>
      </c>
      <c r="T63" s="57">
        <v>14124.951781959047</v>
      </c>
      <c r="Y63" s="40"/>
      <c r="Z63" s="40"/>
      <c r="AA63" s="34"/>
    </row>
    <row r="64" spans="1:27">
      <c r="A64" s="12" t="s">
        <v>165</v>
      </c>
      <c r="B64" s="13" t="s">
        <v>75</v>
      </c>
      <c r="C64" s="13">
        <v>2014</v>
      </c>
      <c r="D64" s="13" t="s">
        <v>100</v>
      </c>
      <c r="E64" s="45">
        <f>AVERAGE(Every_Mth!M418,Every_Mth!M477,Every_Mth!M536,Every_Mth!M595,Every_Mth!M654,Every_Mth!M713,Every_Mth!M772,Every_Mth!M831,Every_Mth!M890,Every_Mth!M949,Every_Mth!M1008,Every_Mth!M1067)</f>
        <v>1005.1666666666666</v>
      </c>
      <c r="F64" s="45">
        <f>AVERAGE(Every_Mth!M64,Every_Mth!M123,Every_Mth!M182,Every_Mth!M241,Every_Mth!M300,Every_Mth!M359,Every_Mth!M418,Every_Mth!M477,Every_Mth!M536,Every_Mth!M595,Every_Mth!M654,Every_Mth!M713)</f>
        <v>964.16666666666663</v>
      </c>
      <c r="G64" s="45">
        <f>AVERAGE(Every_Mth!N418,Every_Mth!N477,Every_Mth!N536,Every_Mth!N595,Every_Mth!N654,Every_Mth!N713,Every_Mth!N772,Every_Mth!N831,Every_Mth!N890,Every_Mth!N949,Every_Mth!N1008,Every_Mth!N1067)</f>
        <v>1829.1666666666667</v>
      </c>
      <c r="H64" s="45">
        <f>AVERAGE(Every_Mth!N64,Every_Mth!N123,Every_Mth!N182,Every_Mth!N241,Every_Mth!N300,Every_Mth!N359,Every_Mth!N418,Every_Mth!N477,Every_Mth!N536,Every_Mth!N595,Every_Mth!N654,Every_Mth!N713)</f>
        <v>1787.4166666666667</v>
      </c>
      <c r="I64" s="45">
        <v>110</v>
      </c>
      <c r="J64" s="45">
        <v>639</v>
      </c>
      <c r="K64" s="45" t="s">
        <v>430</v>
      </c>
      <c r="L64" s="45"/>
      <c r="M64" s="23"/>
      <c r="N64" s="103">
        <v>13613</v>
      </c>
      <c r="O64" s="103">
        <v>4741</v>
      </c>
      <c r="P64" s="103">
        <v>2248</v>
      </c>
      <c r="Q64" s="103">
        <v>49</v>
      </c>
      <c r="R64" s="103">
        <v>656</v>
      </c>
      <c r="S64" s="16">
        <v>9.9000000000000005E-2</v>
      </c>
      <c r="T64" s="57">
        <v>3023.1546806198121</v>
      </c>
      <c r="Y64" s="40"/>
      <c r="Z64" s="40"/>
      <c r="AA64" s="34"/>
    </row>
    <row r="65" spans="1:27">
      <c r="A65" s="12" t="s">
        <v>166</v>
      </c>
      <c r="B65" s="13" t="s">
        <v>74</v>
      </c>
      <c r="C65" s="13">
        <v>2014</v>
      </c>
      <c r="D65" s="13" t="s">
        <v>100</v>
      </c>
      <c r="E65" s="45">
        <f>AVERAGE(Every_Mth!M419,Every_Mth!M478,Every_Mth!M537,Every_Mth!M596,Every_Mth!M655,Every_Mth!M714,Every_Mth!M773,Every_Mth!M832,Every_Mth!M891,Every_Mth!M950,Every_Mth!M1009,Every_Mth!M1068)</f>
        <v>52032.166666666664</v>
      </c>
      <c r="F65" s="45">
        <f>AVERAGE(Every_Mth!M65,Every_Mth!M124,Every_Mth!M183,Every_Mth!M242,Every_Mth!M301,Every_Mth!M360,Every_Mth!M419,Every_Mth!M478,Every_Mth!M537,Every_Mth!M596,Every_Mth!M655,Every_Mth!M714)</f>
        <v>50866</v>
      </c>
      <c r="G65" s="45">
        <f>AVERAGE(Every_Mth!N419,Every_Mth!N478,Every_Mth!N537,Every_Mth!N596,Every_Mth!N655,Every_Mth!N714,Every_Mth!N773,Every_Mth!N832,Every_Mth!N891,Every_Mth!N950,Every_Mth!N1009,Every_Mth!N1068)</f>
        <v>127255.91666666667</v>
      </c>
      <c r="H65" s="45">
        <f>AVERAGE(Every_Mth!N65,Every_Mth!N124,Every_Mth!N183,Every_Mth!N242,Every_Mth!N301,Every_Mth!N360,Every_Mth!N419,Every_Mth!N478,Every_Mth!N537,Every_Mth!N596,Every_Mth!N655,Every_Mth!N714)</f>
        <v>126110.08333333333</v>
      </c>
      <c r="I65" s="45">
        <v>4540</v>
      </c>
      <c r="J65" s="45">
        <v>67798</v>
      </c>
      <c r="K65" s="45">
        <v>39775</v>
      </c>
      <c r="L65" s="45"/>
      <c r="M65" s="23"/>
      <c r="N65" s="103">
        <v>459910</v>
      </c>
      <c r="O65" s="103">
        <v>68982</v>
      </c>
      <c r="P65" s="103">
        <v>144163</v>
      </c>
      <c r="Q65" s="103">
        <v>63244</v>
      </c>
      <c r="R65" s="103">
        <v>17865</v>
      </c>
      <c r="S65" s="16">
        <v>0.13200000000000001</v>
      </c>
      <c r="T65" s="57">
        <v>139566.34738282335</v>
      </c>
      <c r="Y65" s="40"/>
      <c r="Z65" s="40"/>
      <c r="AA65" s="34"/>
    </row>
    <row r="66" spans="1:27">
      <c r="A66" s="12" t="s">
        <v>167</v>
      </c>
      <c r="B66" s="13" t="s">
        <v>75</v>
      </c>
      <c r="C66" s="13">
        <v>2014</v>
      </c>
      <c r="D66" s="13" t="s">
        <v>100</v>
      </c>
      <c r="E66" s="45">
        <f>AVERAGE(Every_Mth!M420,Every_Mth!M479,Every_Mth!M538,Every_Mth!M597,Every_Mth!M656,Every_Mth!M715,Every_Mth!M774,Every_Mth!M833,Every_Mth!M892,Every_Mth!M951,Every_Mth!M1010,Every_Mth!M1069)</f>
        <v>3042.75</v>
      </c>
      <c r="F66" s="45">
        <f>AVERAGE(Every_Mth!M66,Every_Mth!M125,Every_Mth!M184,Every_Mth!M243,Every_Mth!M302,Every_Mth!M361,Every_Mth!M420,Every_Mth!M479,Every_Mth!M538,Every_Mth!M597,Every_Mth!M656,Every_Mth!M715)</f>
        <v>2997.75</v>
      </c>
      <c r="G66" s="45">
        <f>AVERAGE(Every_Mth!N420,Every_Mth!N479,Every_Mth!N538,Every_Mth!N597,Every_Mth!N656,Every_Mth!N715,Every_Mth!N774,Every_Mth!N833,Every_Mth!N892,Every_Mth!N951,Every_Mth!N1010,Every_Mth!N1069)</f>
        <v>5503.083333333333</v>
      </c>
      <c r="H66" s="45">
        <f>AVERAGE(Every_Mth!N66,Every_Mth!N125,Every_Mth!N184,Every_Mth!N243,Every_Mth!N302,Every_Mth!N361,Every_Mth!N420,Every_Mth!N479,Every_Mth!N538,Every_Mth!N597,Every_Mth!N656,Every_Mth!N715)</f>
        <v>5502.25</v>
      </c>
      <c r="I66" s="45">
        <v>371</v>
      </c>
      <c r="J66" s="45">
        <v>2080</v>
      </c>
      <c r="K66" s="45">
        <v>75</v>
      </c>
      <c r="L66" s="45"/>
      <c r="M66" s="23"/>
      <c r="N66" s="103">
        <v>54684</v>
      </c>
      <c r="O66" s="103">
        <v>17898</v>
      </c>
      <c r="P66" s="103">
        <v>9083</v>
      </c>
      <c r="Q66" s="103">
        <v>628</v>
      </c>
      <c r="R66" s="103">
        <v>1639</v>
      </c>
      <c r="S66" s="16">
        <v>8.6999999999999994E-2</v>
      </c>
      <c r="T66" s="57">
        <v>9986.6219400000009</v>
      </c>
      <c r="Y66" s="40"/>
      <c r="Z66" s="40"/>
      <c r="AA66" s="34"/>
    </row>
    <row r="67" spans="1:27">
      <c r="A67" s="12" t="s">
        <v>168</v>
      </c>
      <c r="B67" s="13" t="s">
        <v>74</v>
      </c>
      <c r="C67" s="13">
        <v>2014</v>
      </c>
      <c r="D67" s="13" t="s">
        <v>100</v>
      </c>
      <c r="E67" s="45">
        <f>AVERAGE(Every_Mth!M421,Every_Mth!M480,Every_Mth!M539,Every_Mth!M598,Every_Mth!M657,Every_Mth!M716,Every_Mth!M775,Every_Mth!M834,Every_Mth!M893,Every_Mth!M952,Every_Mth!M1011,Every_Mth!M1070)</f>
        <v>36287.916666666664</v>
      </c>
      <c r="F67" s="45">
        <f>AVERAGE(Every_Mth!M67,Every_Mth!M126,Every_Mth!M185,Every_Mth!M244,Every_Mth!M303,Every_Mth!M362,Every_Mth!M421,Every_Mth!M480,Every_Mth!M539,Every_Mth!M598,Every_Mth!M657,Every_Mth!M716)</f>
        <v>35063.416666666664</v>
      </c>
      <c r="G67" s="45">
        <f>AVERAGE(Every_Mth!N421,Every_Mth!N480,Every_Mth!N539,Every_Mth!N598,Every_Mth!N657,Every_Mth!N716,Every_Mth!N775,Every_Mth!N834,Every_Mth!N893,Every_Mth!N952,Every_Mth!N1011,Every_Mth!N1070)</f>
        <v>75812.666666666672</v>
      </c>
      <c r="H67" s="45">
        <f>AVERAGE(Every_Mth!N67,Every_Mth!N126,Every_Mth!N185,Every_Mth!N244,Every_Mth!N303,Every_Mth!N362,Every_Mth!N421,Every_Mth!N480,Every_Mth!N539,Every_Mth!N598,Every_Mth!N657,Every_Mth!N716)</f>
        <v>74195.166666666672</v>
      </c>
      <c r="I67" s="45">
        <v>4506</v>
      </c>
      <c r="J67" s="45">
        <v>38414</v>
      </c>
      <c r="K67" s="45">
        <v>26383</v>
      </c>
      <c r="L67" s="45"/>
      <c r="M67" s="23"/>
      <c r="N67" s="103">
        <v>848038</v>
      </c>
      <c r="O67" s="103">
        <v>162984</v>
      </c>
      <c r="P67" s="103">
        <v>204371</v>
      </c>
      <c r="Q67" s="103">
        <v>75693</v>
      </c>
      <c r="R67" s="103">
        <v>14875</v>
      </c>
      <c r="S67" s="16">
        <v>6.7000000000000004E-2</v>
      </c>
      <c r="T67" s="57">
        <v>114149.93462956522</v>
      </c>
      <c r="Y67" s="40"/>
      <c r="Z67" s="40"/>
      <c r="AA67" s="34"/>
    </row>
    <row r="68" spans="1:27">
      <c r="A68" s="12" t="s">
        <v>169</v>
      </c>
      <c r="B68" s="13" t="s">
        <v>74</v>
      </c>
      <c r="C68" s="13">
        <v>2014</v>
      </c>
      <c r="D68" s="13" t="s">
        <v>100</v>
      </c>
      <c r="E68" s="45">
        <f>AVERAGE(Every_Mth!M422,Every_Mth!M481,Every_Mth!M540,Every_Mth!M599,Every_Mth!M658,Every_Mth!M717,Every_Mth!M776,Every_Mth!M835,Every_Mth!M894,Every_Mth!M953,Every_Mth!M1012,Every_Mth!M1071)</f>
        <v>9609.25</v>
      </c>
      <c r="F68" s="45">
        <f>AVERAGE(Every_Mth!M68,Every_Mth!M127,Every_Mth!M186,Every_Mth!M245,Every_Mth!M304,Every_Mth!M363,Every_Mth!M422,Every_Mth!M481,Every_Mth!M540,Every_Mth!M599,Every_Mth!M658,Every_Mth!M717)</f>
        <v>8934</v>
      </c>
      <c r="G68" s="45">
        <f>AVERAGE(Every_Mth!N422,Every_Mth!N481,Every_Mth!N540,Every_Mth!N599,Every_Mth!N658,Every_Mth!N717,Every_Mth!N776,Every_Mth!N835,Every_Mth!N894,Every_Mth!N953,Every_Mth!N1012,Every_Mth!N1071)</f>
        <v>19675.916666666668</v>
      </c>
      <c r="H68" s="45">
        <f>AVERAGE(Every_Mth!N68,Every_Mth!N127,Every_Mth!N186,Every_Mth!N245,Every_Mth!N304,Every_Mth!N363,Every_Mth!N422,Every_Mth!N481,Every_Mth!N540,Every_Mth!N599,Every_Mth!N658,Every_Mth!N717)</f>
        <v>18623.916666666668</v>
      </c>
      <c r="I68" s="45">
        <v>1000</v>
      </c>
      <c r="J68" s="45">
        <v>8677</v>
      </c>
      <c r="K68" s="45">
        <v>5091</v>
      </c>
      <c r="L68" s="45"/>
      <c r="M68" s="23"/>
      <c r="N68" s="103">
        <v>209921</v>
      </c>
      <c r="O68" s="103">
        <v>33983</v>
      </c>
      <c r="P68" s="103">
        <v>48160</v>
      </c>
      <c r="Q68" s="103">
        <v>11918</v>
      </c>
      <c r="R68" s="103">
        <v>5314</v>
      </c>
      <c r="S68" s="16">
        <v>7.6999999999999999E-2</v>
      </c>
      <c r="T68" s="57">
        <v>50238.245060659116</v>
      </c>
      <c r="Y68" s="40"/>
      <c r="Z68" s="40"/>
      <c r="AA68" s="34"/>
    </row>
    <row r="69" spans="1:27">
      <c r="A69" s="12" t="s">
        <v>170</v>
      </c>
      <c r="B69" s="13" t="s">
        <v>75</v>
      </c>
      <c r="C69" s="13">
        <v>2014</v>
      </c>
      <c r="D69" s="13" t="s">
        <v>100</v>
      </c>
      <c r="E69" s="45">
        <f>AVERAGE(Every_Mth!M423,Every_Mth!M482,Every_Mth!M541,Every_Mth!M600,Every_Mth!M659,Every_Mth!M718,Every_Mth!M777,Every_Mth!M836,Every_Mth!M895,Every_Mth!M954,Every_Mth!M1013,Every_Mth!M1072)</f>
        <v>6082.25</v>
      </c>
      <c r="F69" s="45">
        <f>AVERAGE(Every_Mth!M69,Every_Mth!M128,Every_Mth!M187,Every_Mth!M246,Every_Mth!M305,Every_Mth!M364,Every_Mth!M423,Every_Mth!M482,Every_Mth!M541,Every_Mth!M600,Every_Mth!M659,Every_Mth!M718)</f>
        <v>5976.583333333333</v>
      </c>
      <c r="G69" s="45">
        <f>AVERAGE(Every_Mth!N423,Every_Mth!N482,Every_Mth!N541,Every_Mth!N600,Every_Mth!N659,Every_Mth!N718,Every_Mth!N777,Every_Mth!N836,Every_Mth!N895,Every_Mth!N954,Every_Mth!N1013,Every_Mth!N1072)</f>
        <v>13414</v>
      </c>
      <c r="H69" s="45">
        <f>AVERAGE(Every_Mth!N69,Every_Mth!N128,Every_Mth!N187,Every_Mth!N246,Every_Mth!N305,Every_Mth!N364,Every_Mth!N423,Every_Mth!N482,Every_Mth!N541,Every_Mth!N600,Every_Mth!N659,Every_Mth!N718)</f>
        <v>13313.25</v>
      </c>
      <c r="I69" s="45">
        <v>390</v>
      </c>
      <c r="J69" s="45">
        <v>6511</v>
      </c>
      <c r="K69" s="45">
        <v>1543</v>
      </c>
      <c r="L69" s="45"/>
      <c r="M69" s="23"/>
      <c r="N69" s="103">
        <v>74975</v>
      </c>
      <c r="O69" s="103">
        <v>12253</v>
      </c>
      <c r="P69" s="103">
        <v>21474</v>
      </c>
      <c r="Q69" s="103">
        <v>4010</v>
      </c>
      <c r="R69" s="103">
        <v>3734</v>
      </c>
      <c r="S69" s="16">
        <v>0.11199999999999999</v>
      </c>
      <c r="T69" s="57">
        <v>17375.6149</v>
      </c>
      <c r="Y69" s="40"/>
      <c r="Z69" s="40"/>
      <c r="AA69" s="34"/>
    </row>
    <row r="70" spans="1:27">
      <c r="A70" s="48" t="s">
        <v>171</v>
      </c>
      <c r="B70" s="13" t="s">
        <v>66</v>
      </c>
      <c r="C70" s="13">
        <v>2015</v>
      </c>
      <c r="D70" s="13" t="s">
        <v>101</v>
      </c>
      <c r="E70" s="58">
        <f>AVERAGE(Every_Mth!M1073,Every_Mth!M1132,Every_Mth!M1191,Every_Mth!M1250,Every_Mth!M1309,Every_Mth!M1368,Every_Mth!M1427,Every_Mth!M1486,Every_Mth!M1545,Every_Mth!M1604,Every_Mth!M1663,Every_Mth!M1722)</f>
        <v>2135972.75</v>
      </c>
      <c r="F70" s="58">
        <f>AVERAGE(Every_Mth!M719,Every_Mth!M778,Every_Mth!M837,Every_Mth!M896,Every_Mth!M955,Every_Mth!M1014,Every_Mth!M1073,Every_Mth!M1132,Every_Mth!M1191,Every_Mth!M1250,Every_Mth!M1309,Every_Mth!M1368)</f>
        <v>2133656</v>
      </c>
      <c r="G70" s="58">
        <f>AVERAGE(Every_Mth!N1073,Every_Mth!N1132,Every_Mth!N1191,Every_Mth!N1250,Every_Mth!N1309,Every_Mth!N1368,Every_Mth!N1427,Every_Mth!N1486,Every_Mth!N1545,Every_Mth!N1604,Every_Mth!N1663,Every_Mth!N1722)</f>
        <v>4445360</v>
      </c>
      <c r="H70" s="58">
        <f>AVERAGE(Every_Mth!N719,Every_Mth!N778,Every_Mth!N837,Every_Mth!N896,Every_Mth!N955,Every_Mth!N1014,Every_Mth!N1073,Every_Mth!N1132,Every_Mth!N1191,Every_Mth!N1250,Every_Mth!N1309,Every_Mth!N1368)</f>
        <v>4475844.5</v>
      </c>
      <c r="I70" s="58">
        <v>247589</v>
      </c>
      <c r="J70" s="58">
        <v>2293850</v>
      </c>
      <c r="K70" s="58">
        <v>1348582</v>
      </c>
      <c r="L70" s="58"/>
      <c r="M70" s="37"/>
      <c r="N70" s="103">
        <v>39059422</v>
      </c>
      <c r="O70" s="103">
        <v>7396184</v>
      </c>
      <c r="P70" s="103">
        <v>9263507</v>
      </c>
      <c r="Q70" s="103">
        <v>3779748</v>
      </c>
      <c r="R70" s="103">
        <v>1187073</v>
      </c>
      <c r="S70" s="17">
        <v>6.2E-2</v>
      </c>
      <c r="T70" s="45">
        <v>6409430.1798400003</v>
      </c>
    </row>
    <row r="71" spans="1:27">
      <c r="A71" s="48" t="s">
        <v>172</v>
      </c>
      <c r="B71" s="13" t="s">
        <v>74</v>
      </c>
      <c r="C71" s="13">
        <v>2015</v>
      </c>
      <c r="D71" s="13" t="s">
        <v>101</v>
      </c>
      <c r="E71" s="58">
        <f>AVERAGE(Every_Mth!M1074,Every_Mth!M1133,Every_Mth!M1192,Every_Mth!M1251,Every_Mth!M1310,Every_Mth!M1369,Every_Mth!M1428,Every_Mth!M1487,Every_Mth!M1546,Every_Mth!M1605,Every_Mth!M1664,Every_Mth!M1723)</f>
        <v>61751.25</v>
      </c>
      <c r="F71" s="58">
        <f>AVERAGE(Every_Mth!M720,Every_Mth!M779,Every_Mth!M838,Every_Mth!M897,Every_Mth!M956,Every_Mth!M1015,Every_Mth!M1074,Every_Mth!M1133,Every_Mth!M1192,Every_Mth!M1251,Every_Mth!M1310,Every_Mth!M1369)</f>
        <v>61906</v>
      </c>
      <c r="G71" s="58">
        <f>AVERAGE(Every_Mth!N1074,Every_Mth!N1133,Every_Mth!N1192,Every_Mth!N1251,Every_Mth!N1310,Every_Mth!N1369,Every_Mth!N1428,Every_Mth!N1487,Every_Mth!N1546,Every_Mth!N1605,Every_Mth!N1664,Every_Mth!N1723)</f>
        <v>119341.08333333333</v>
      </c>
      <c r="H71" s="58">
        <f>AVERAGE(Every_Mth!N720,Every_Mth!N779,Every_Mth!N838,Every_Mth!N897,Every_Mth!N956,Every_Mth!N1015,Every_Mth!N1074,Every_Mth!N1133,Every_Mth!N1192,Every_Mth!N1251,Every_Mth!N1310,Every_Mth!N1369)</f>
        <v>120817.08333333333</v>
      </c>
      <c r="I71" s="58">
        <v>9811</v>
      </c>
      <c r="J71" s="58">
        <v>59282</v>
      </c>
      <c r="K71" s="58">
        <v>40056</v>
      </c>
      <c r="L71" s="58"/>
      <c r="M71" s="37"/>
      <c r="N71" s="103">
        <v>1621005</v>
      </c>
      <c r="O71" s="103">
        <v>304619</v>
      </c>
      <c r="P71" s="103">
        <v>347883</v>
      </c>
      <c r="Q71" s="103">
        <v>136922</v>
      </c>
      <c r="R71" s="103">
        <v>47331</v>
      </c>
      <c r="S71" s="18">
        <v>4.7E-2</v>
      </c>
      <c r="T71" s="45">
        <v>189599.38247473686</v>
      </c>
    </row>
    <row r="72" spans="1:27">
      <c r="A72" s="48" t="s">
        <v>173</v>
      </c>
      <c r="B72" s="13" t="s">
        <v>75</v>
      </c>
      <c r="C72" s="13">
        <v>2015</v>
      </c>
      <c r="D72" s="13" t="s">
        <v>101</v>
      </c>
      <c r="E72" s="58">
        <f>AVERAGE(Every_Mth!M1075,Every_Mth!M1134,Every_Mth!M1193,Every_Mth!M1252,Every_Mth!M1311,Every_Mth!M1370,Every_Mth!M1429,Every_Mth!M1488,Every_Mth!M1547,Every_Mth!M1606,Every_Mth!M1665,Every_Mth!M1724)</f>
        <v>96.416666666666671</v>
      </c>
      <c r="F72" s="58">
        <f>AVERAGE(Every_Mth!M721,Every_Mth!M780,Every_Mth!M839,Every_Mth!M898,Every_Mth!M957,Every_Mth!M1016,Every_Mth!M1075,Every_Mth!M1134,Every_Mth!M1193,Every_Mth!M1252,Every_Mth!M1311,Every_Mth!M1370)</f>
        <v>100.5</v>
      </c>
      <c r="G72" s="58">
        <f>AVERAGE(Every_Mth!N1075,Every_Mth!N1134,Every_Mth!N1193,Every_Mth!N1252,Every_Mth!N1311,Every_Mth!N1370,Every_Mth!N1429,Every_Mth!N1488,Every_Mth!N1547,Every_Mth!N1606,Every_Mth!N1665,Every_Mth!N1724)</f>
        <v>160.41666666666666</v>
      </c>
      <c r="H72" s="58">
        <f>AVERAGE(Every_Mth!N721,Every_Mth!N780,Every_Mth!N839,Every_Mth!N898,Every_Mth!N957,Every_Mth!N1016,Every_Mth!N1075,Every_Mth!N1134,Every_Mth!N1193,Every_Mth!N1252,Every_Mth!N1311,Every_Mth!N1370)</f>
        <v>167.66666666666666</v>
      </c>
      <c r="I72" s="58">
        <v>14</v>
      </c>
      <c r="J72" s="58">
        <v>59</v>
      </c>
      <c r="K72" s="58">
        <v>0</v>
      </c>
      <c r="L72" s="58"/>
      <c r="M72" s="37"/>
      <c r="N72" s="103">
        <v>1157</v>
      </c>
      <c r="O72" s="103">
        <v>368</v>
      </c>
      <c r="P72" s="103">
        <v>219</v>
      </c>
      <c r="Q72" s="103">
        <v>13</v>
      </c>
      <c r="R72" s="103">
        <v>39</v>
      </c>
      <c r="S72" s="18">
        <v>7.9000000000000001E-2</v>
      </c>
      <c r="T72" s="45">
        <v>251.76235368406708</v>
      </c>
    </row>
    <row r="73" spans="1:27">
      <c r="A73" s="48" t="s">
        <v>174</v>
      </c>
      <c r="B73" s="13" t="s">
        <v>75</v>
      </c>
      <c r="C73" s="13">
        <v>2015</v>
      </c>
      <c r="D73" s="13" t="s">
        <v>101</v>
      </c>
      <c r="E73" s="58">
        <f>AVERAGE(Every_Mth!M1076,Every_Mth!M1135,Every_Mth!M1194,Every_Mth!M1253,Every_Mth!M1312,Every_Mth!M1371,Every_Mth!M1430,Every_Mth!M1489,Every_Mth!M1548,Every_Mth!M1607,Every_Mth!M1666,Every_Mth!M1725)</f>
        <v>1780.75</v>
      </c>
      <c r="F73" s="58">
        <f>AVERAGE(Every_Mth!M722,Every_Mth!M781,Every_Mth!M840,Every_Mth!M899,Every_Mth!M958,Every_Mth!M1017,Every_Mth!M1076,Every_Mth!M1135,Every_Mth!M1194,Every_Mth!M1253,Every_Mth!M1312,Every_Mth!M1371)</f>
        <v>1782.0833333333333</v>
      </c>
      <c r="G73" s="58">
        <f>AVERAGE(Every_Mth!N1076,Every_Mth!N1135,Every_Mth!N1194,Every_Mth!N1253,Every_Mth!N1312,Every_Mth!N1371,Every_Mth!N1430,Every_Mth!N1489,Every_Mth!N1548,Every_Mth!N1607,Every_Mth!N1666,Every_Mth!N1725)</f>
        <v>3400</v>
      </c>
      <c r="H73" s="58">
        <f>AVERAGE(Every_Mth!N722,Every_Mth!N781,Every_Mth!N840,Every_Mth!N899,Every_Mth!N958,Every_Mth!N1017,Every_Mth!N1076,Every_Mth!N1135,Every_Mth!N1194,Every_Mth!N1253,Every_Mth!N1312,Every_Mth!N1371)</f>
        <v>3396.5833333333335</v>
      </c>
      <c r="I73" s="58">
        <v>268</v>
      </c>
      <c r="J73" s="58">
        <v>1298</v>
      </c>
      <c r="K73" s="58">
        <v>109</v>
      </c>
      <c r="L73" s="58"/>
      <c r="M73" s="37"/>
      <c r="N73" s="103">
        <v>37313</v>
      </c>
      <c r="O73" s="103">
        <v>12899</v>
      </c>
      <c r="P73" s="103">
        <v>5853</v>
      </c>
      <c r="Q73" s="103">
        <v>411</v>
      </c>
      <c r="R73" s="103">
        <v>688</v>
      </c>
      <c r="S73" s="18">
        <v>6.6000000000000003E-2</v>
      </c>
      <c r="T73" s="45">
        <v>4641.215269938667</v>
      </c>
    </row>
    <row r="74" spans="1:27">
      <c r="A74" s="48" t="s">
        <v>175</v>
      </c>
      <c r="B74" s="13" t="s">
        <v>75</v>
      </c>
      <c r="C74" s="13">
        <v>2015</v>
      </c>
      <c r="D74" s="13" t="s">
        <v>101</v>
      </c>
      <c r="E74" s="58">
        <f>AVERAGE(Every_Mth!M1077,Every_Mth!M1136,Every_Mth!M1195,Every_Mth!M1254,Every_Mth!M1313,Every_Mth!M1372,Every_Mth!M1431,Every_Mth!M1490,Every_Mth!M1549,Every_Mth!M1608,Every_Mth!M1667,Every_Mth!M1726)</f>
        <v>16917.166666666668</v>
      </c>
      <c r="F74" s="58">
        <f>AVERAGE(Every_Mth!M723,Every_Mth!M782,Every_Mth!M841,Every_Mth!M900,Every_Mth!M959,Every_Mth!M1018,Every_Mth!M1077,Every_Mth!M1136,Every_Mth!M1195,Every_Mth!M1254,Every_Mth!M1313,Every_Mth!M1372)</f>
        <v>16561.166666666668</v>
      </c>
      <c r="G74" s="58">
        <f>AVERAGE(Every_Mth!N1077,Every_Mth!N1136,Every_Mth!N1195,Every_Mth!N1254,Every_Mth!N1313,Every_Mth!N1372,Every_Mth!N1431,Every_Mth!N1490,Every_Mth!N1549,Every_Mth!N1608,Every_Mth!N1667,Every_Mth!N1726)</f>
        <v>32249.083333333332</v>
      </c>
      <c r="H74" s="58">
        <f>AVERAGE(Every_Mth!N723,Every_Mth!N782,Every_Mth!N841,Every_Mth!N900,Every_Mth!N959,Every_Mth!N1018,Every_Mth!N1077,Every_Mth!N1136,Every_Mth!N1195,Every_Mth!N1254,Every_Mth!N1313,Every_Mth!N1372)</f>
        <v>31978.166666666668</v>
      </c>
      <c r="I74" s="58">
        <v>1688</v>
      </c>
      <c r="J74" s="58">
        <v>13292</v>
      </c>
      <c r="K74" s="58">
        <v>2552</v>
      </c>
      <c r="L74" s="58"/>
      <c r="M74" s="37"/>
      <c r="N74" s="103">
        <v>224180</v>
      </c>
      <c r="O74" s="103">
        <v>54165</v>
      </c>
      <c r="P74" s="103">
        <v>46362</v>
      </c>
      <c r="Q74" s="103">
        <v>3903</v>
      </c>
      <c r="R74" s="103">
        <v>10733</v>
      </c>
      <c r="S74" s="18">
        <v>7.2000000000000008E-2</v>
      </c>
      <c r="T74" s="45">
        <v>53294.935690978324</v>
      </c>
    </row>
    <row r="75" spans="1:27">
      <c r="A75" s="48" t="s">
        <v>176</v>
      </c>
      <c r="B75" s="13" t="s">
        <v>75</v>
      </c>
      <c r="C75" s="13">
        <v>2015</v>
      </c>
      <c r="D75" s="13" t="s">
        <v>101</v>
      </c>
      <c r="E75" s="58">
        <f>AVERAGE(Every_Mth!M1078,Every_Mth!M1137,Every_Mth!M1196,Every_Mth!M1255,Every_Mth!M1314,Every_Mth!M1373,Every_Mth!M1432,Every_Mth!M1491,Every_Mth!M1550,Every_Mth!M1609,Every_Mth!M1668,Every_Mth!M1727)</f>
        <v>2841.6666666666665</v>
      </c>
      <c r="F75" s="58">
        <f>AVERAGE(Every_Mth!M724,Every_Mth!M783,Every_Mth!M842,Every_Mth!M901,Every_Mth!M960,Every_Mth!M1019,Every_Mth!M1078,Every_Mth!M1137,Every_Mth!M1196,Every_Mth!M1255,Every_Mth!M1314,Every_Mth!M1373)</f>
        <v>2903</v>
      </c>
      <c r="G75" s="58">
        <f>AVERAGE(Every_Mth!N1078,Every_Mth!N1137,Every_Mth!N1196,Every_Mth!N1255,Every_Mth!N1314,Every_Mth!N1373,Every_Mth!N1432,Every_Mth!N1491,Every_Mth!N1550,Every_Mth!N1609,Every_Mth!N1668,Every_Mth!N1727)</f>
        <v>5285.333333333333</v>
      </c>
      <c r="H75" s="58">
        <f>AVERAGE(Every_Mth!N724,Every_Mth!N783,Every_Mth!N842,Every_Mth!N901,Every_Mth!N960,Every_Mth!N1019,Every_Mth!N1078,Every_Mth!N1137,Every_Mth!N1196,Every_Mth!N1255,Every_Mth!N1314,Every_Mth!N1373)</f>
        <v>5433</v>
      </c>
      <c r="I75" s="58">
        <v>522</v>
      </c>
      <c r="J75" s="58">
        <v>1914</v>
      </c>
      <c r="K75" s="58">
        <v>128</v>
      </c>
      <c r="L75" s="58"/>
      <c r="M75" s="37"/>
      <c r="N75" s="103">
        <v>44899</v>
      </c>
      <c r="O75" s="103">
        <v>16053</v>
      </c>
      <c r="P75" s="103">
        <v>7596</v>
      </c>
      <c r="Q75" s="103">
        <v>331</v>
      </c>
      <c r="R75" s="103">
        <v>1057</v>
      </c>
      <c r="S75" s="18">
        <v>6.5000000000000002E-2</v>
      </c>
      <c r="T75" s="45">
        <v>6513.4381661360239</v>
      </c>
    </row>
    <row r="76" spans="1:27">
      <c r="A76" s="48" t="s">
        <v>177</v>
      </c>
      <c r="B76" s="13" t="s">
        <v>75</v>
      </c>
      <c r="C76" s="13">
        <v>2015</v>
      </c>
      <c r="D76" s="13" t="s">
        <v>101</v>
      </c>
      <c r="E76" s="58">
        <f>AVERAGE(Every_Mth!M1079,Every_Mth!M1138,Every_Mth!M1197,Every_Mth!M1256,Every_Mth!M1315,Every_Mth!M1374,Every_Mth!M1433,Every_Mth!M1492,Every_Mth!M1551,Every_Mth!M1610,Every_Mth!M1669,Every_Mth!M1728)</f>
        <v>617.41666666666663</v>
      </c>
      <c r="F76" s="58">
        <f>AVERAGE(Every_Mth!M725,Every_Mth!M784,Every_Mth!M843,Every_Mth!M902,Every_Mth!M961,Every_Mth!M1020,Every_Mth!M1079,Every_Mth!M1138,Every_Mth!M1197,Every_Mth!M1256,Every_Mth!M1315,Every_Mth!M1374)</f>
        <v>663.58333333333337</v>
      </c>
      <c r="G76" s="58">
        <f>AVERAGE(Every_Mth!N1079,Every_Mth!N1138,Every_Mth!N1197,Every_Mth!N1256,Every_Mth!N1315,Every_Mth!N1374,Every_Mth!N1433,Every_Mth!N1492,Every_Mth!N1551,Every_Mth!N1610,Every_Mth!N1669,Every_Mth!N1728)</f>
        <v>1407</v>
      </c>
      <c r="H76" s="58">
        <f>AVERAGE(Every_Mth!N725,Every_Mth!N784,Every_Mth!N843,Every_Mth!N902,Every_Mth!N961,Every_Mth!N1020,Every_Mth!N1079,Every_Mth!N1138,Every_Mth!N1197,Every_Mth!N1256,Every_Mth!N1315,Every_Mth!N1374)</f>
        <v>1548</v>
      </c>
      <c r="I76" s="58">
        <v>91</v>
      </c>
      <c r="J76" s="58">
        <v>890</v>
      </c>
      <c r="K76" s="58">
        <v>462</v>
      </c>
      <c r="L76" s="58"/>
      <c r="M76" s="37"/>
      <c r="N76" s="103">
        <v>22271</v>
      </c>
      <c r="O76" s="103">
        <v>4316</v>
      </c>
      <c r="P76" s="103">
        <v>6146</v>
      </c>
      <c r="Q76" s="103">
        <v>2864</v>
      </c>
      <c r="R76" s="103">
        <v>561</v>
      </c>
      <c r="S76" s="18">
        <v>0.153</v>
      </c>
      <c r="T76" s="45">
        <v>3891.2793981338737</v>
      </c>
    </row>
    <row r="77" spans="1:27">
      <c r="A77" s="48" t="s">
        <v>178</v>
      </c>
      <c r="B77" s="13" t="s">
        <v>74</v>
      </c>
      <c r="C77" s="13">
        <v>2015</v>
      </c>
      <c r="D77" s="13" t="s">
        <v>101</v>
      </c>
      <c r="E77" s="58">
        <f>AVERAGE(Every_Mth!M1080,Every_Mth!M1139,Every_Mth!M1198,Every_Mth!M1257,Every_Mth!M1316,Every_Mth!M1375,Every_Mth!M1434,Every_Mth!M1493,Every_Mth!M1552,Every_Mth!M1611,Every_Mth!M1670,Every_Mth!M1729)</f>
        <v>35370.25</v>
      </c>
      <c r="F77" s="58">
        <f>AVERAGE(Every_Mth!M726,Every_Mth!M785,Every_Mth!M844,Every_Mth!M903,Every_Mth!M962,Every_Mth!M1021,Every_Mth!M1080,Every_Mth!M1139,Every_Mth!M1198,Every_Mth!M1257,Every_Mth!M1316,Every_Mth!M1375)</f>
        <v>35594</v>
      </c>
      <c r="G77" s="58">
        <f>AVERAGE(Every_Mth!N1080,Every_Mth!N1139,Every_Mth!N1198,Every_Mth!N1257,Every_Mth!N1316,Every_Mth!N1375,Every_Mth!N1434,Every_Mth!N1493,Every_Mth!N1552,Every_Mth!N1611,Every_Mth!N1670,Every_Mth!N1729)</f>
        <v>70785.833333333328</v>
      </c>
      <c r="H77" s="58">
        <f>AVERAGE(Every_Mth!N726,Every_Mth!N785,Every_Mth!N844,Every_Mth!N903,Every_Mth!N962,Every_Mth!N1021,Every_Mth!N1080,Every_Mth!N1139,Every_Mth!N1198,Every_Mth!N1257,Every_Mth!N1316,Every_Mth!N1375)</f>
        <v>71780.416666666672</v>
      </c>
      <c r="I77" s="58">
        <v>4266</v>
      </c>
      <c r="J77" s="58">
        <v>36931</v>
      </c>
      <c r="K77" s="58">
        <v>16309</v>
      </c>
      <c r="L77" s="58"/>
      <c r="M77" s="37"/>
      <c r="N77" s="103">
        <v>1117459</v>
      </c>
      <c r="O77" s="103">
        <v>237760</v>
      </c>
      <c r="P77" s="103">
        <v>253005</v>
      </c>
      <c r="Q77" s="103">
        <v>74992</v>
      </c>
      <c r="R77" s="103">
        <v>24238</v>
      </c>
      <c r="S77" s="18">
        <v>0.05</v>
      </c>
      <c r="T77" s="45">
        <v>129091.91511449881</v>
      </c>
    </row>
    <row r="78" spans="1:27">
      <c r="A78" s="48" t="s">
        <v>179</v>
      </c>
      <c r="B78" s="13" t="s">
        <v>75</v>
      </c>
      <c r="C78" s="13">
        <v>2015</v>
      </c>
      <c r="D78" s="13" t="s">
        <v>101</v>
      </c>
      <c r="E78" s="58">
        <f>AVERAGE(Every_Mth!M1081,Every_Mth!M1140,Every_Mth!M1199,Every_Mth!M1258,Every_Mth!M1317,Every_Mth!M1376,Every_Mth!M1435,Every_Mth!M1494,Every_Mth!M1553,Every_Mth!M1612,Every_Mth!M1671,Every_Mth!M1730)</f>
        <v>2598.3333333333335</v>
      </c>
      <c r="F78" s="58">
        <f>AVERAGE(Every_Mth!M727,Every_Mth!M786,Every_Mth!M845,Every_Mth!M904,Every_Mth!M963,Every_Mth!M1022,Every_Mth!M1081,Every_Mth!M1140,Every_Mth!M1199,Every_Mth!M1258,Every_Mth!M1317,Every_Mth!M1376)</f>
        <v>2519.25</v>
      </c>
      <c r="G78" s="58">
        <f>AVERAGE(Every_Mth!N1081,Every_Mth!N1140,Every_Mth!N1199,Every_Mth!N1258,Every_Mth!N1317,Every_Mth!N1376,Every_Mth!N1435,Every_Mth!N1494,Every_Mth!N1553,Every_Mth!N1612,Every_Mth!N1671,Every_Mth!N1730)</f>
        <v>5317.916666666667</v>
      </c>
      <c r="H78" s="58">
        <f>AVERAGE(Every_Mth!N727,Every_Mth!N786,Every_Mth!N845,Every_Mth!N904,Every_Mth!N963,Every_Mth!N1022,Every_Mth!N1081,Every_Mth!N1140,Every_Mth!N1199,Every_Mth!N1258,Every_Mth!N1317,Every_Mth!N1376)</f>
        <v>5193.5</v>
      </c>
      <c r="I78" s="58">
        <v>215</v>
      </c>
      <c r="J78" s="58">
        <v>2197</v>
      </c>
      <c r="K78" s="58">
        <v>215</v>
      </c>
      <c r="L78" s="58"/>
      <c r="M78" s="37"/>
      <c r="N78" s="103">
        <v>27080</v>
      </c>
      <c r="O78" s="103">
        <v>6401</v>
      </c>
      <c r="P78" s="103">
        <v>5808</v>
      </c>
      <c r="Q78" s="103">
        <v>654</v>
      </c>
      <c r="R78" s="103">
        <v>1797</v>
      </c>
      <c r="S78" s="18">
        <v>8.5999999999999993E-2</v>
      </c>
      <c r="T78" s="45">
        <v>5724.0149025059327</v>
      </c>
    </row>
    <row r="79" spans="1:27">
      <c r="A79" s="48" t="s">
        <v>180</v>
      </c>
      <c r="B79" s="13" t="s">
        <v>75</v>
      </c>
      <c r="C79" s="13">
        <v>2015</v>
      </c>
      <c r="D79" s="13" t="s">
        <v>101</v>
      </c>
      <c r="E79" s="58">
        <f>AVERAGE(Every_Mth!M1082,Every_Mth!M1141,Every_Mth!M1200,Every_Mth!M1259,Every_Mth!M1318,Every_Mth!M1377,Every_Mth!M1436,Every_Mth!M1495,Every_Mth!M1554,Every_Mth!M1613,Every_Mth!M1672,Every_Mth!M1731)</f>
        <v>7262.166666666667</v>
      </c>
      <c r="F79" s="58">
        <f>AVERAGE(Every_Mth!M728,Every_Mth!M787,Every_Mth!M846,Every_Mth!M905,Every_Mth!M964,Every_Mth!M1023,Every_Mth!M1082,Every_Mth!M1141,Every_Mth!M1200,Every_Mth!M1259,Every_Mth!M1318,Every_Mth!M1377)</f>
        <v>7302.25</v>
      </c>
      <c r="G79" s="58">
        <f>AVERAGE(Every_Mth!N1082,Every_Mth!N1141,Every_Mth!N1200,Every_Mth!N1259,Every_Mth!N1318,Every_Mth!N1377,Every_Mth!N1436,Every_Mth!N1495,Every_Mth!N1554,Every_Mth!N1613,Every_Mth!N1672,Every_Mth!N1731)</f>
        <v>12981.833333333334</v>
      </c>
      <c r="H79" s="58">
        <f>AVERAGE(Every_Mth!N728,Every_Mth!N787,Every_Mth!N846,Every_Mth!N905,Every_Mth!N964,Every_Mth!N1023,Every_Mth!N1082,Every_Mth!N1141,Every_Mth!N1200,Every_Mth!N1259,Every_Mth!N1318,Every_Mth!N1377)</f>
        <v>13136.75</v>
      </c>
      <c r="I79" s="58">
        <v>1017</v>
      </c>
      <c r="J79" s="58">
        <v>5113</v>
      </c>
      <c r="K79" s="58">
        <v>870</v>
      </c>
      <c r="L79" s="58"/>
      <c r="M79" s="37"/>
      <c r="N79" s="103">
        <v>183147</v>
      </c>
      <c r="O79" s="103">
        <v>49149</v>
      </c>
      <c r="P79" s="103">
        <v>37161</v>
      </c>
      <c r="Q79" s="103">
        <v>3365</v>
      </c>
      <c r="R79" s="103">
        <v>2871</v>
      </c>
      <c r="S79" s="18">
        <v>5.7000000000000002E-2</v>
      </c>
      <c r="T79" s="45">
        <v>20083.838883198157</v>
      </c>
    </row>
    <row r="80" spans="1:27">
      <c r="A80" s="12" t="s">
        <v>122</v>
      </c>
      <c r="B80" s="13" t="s">
        <v>74</v>
      </c>
      <c r="C80" s="13">
        <v>2015</v>
      </c>
      <c r="D80" s="13" t="s">
        <v>101</v>
      </c>
      <c r="E80" s="58">
        <f>AVERAGE(Every_Mth!M1083,Every_Mth!M1142,Every_Mth!M1201,Every_Mth!M1260,Every_Mth!M1319,Every_Mth!M1378,Every_Mth!M1437,Every_Mth!M1496,Every_Mth!M1555,Every_Mth!M1614,Every_Mth!M1673,Every_Mth!M1732)</f>
        <v>102957.5</v>
      </c>
      <c r="F80" s="58">
        <f>AVERAGE(Every_Mth!M729,Every_Mth!M788,Every_Mth!M847,Every_Mth!M906,Every_Mth!M965,Every_Mth!M1024,Every_Mth!M1083,Every_Mth!M1142,Every_Mth!M1201,Every_Mth!M1260,Every_Mth!M1319,Every_Mth!M1378)</f>
        <v>100574.5</v>
      </c>
      <c r="G80" s="58">
        <f>AVERAGE(Every_Mth!N1083,Every_Mth!N1142,Every_Mth!N1201,Every_Mth!N1260,Every_Mth!N1319,Every_Mth!N1378,Every_Mth!N1437,Every_Mth!N1496,Every_Mth!N1555,Every_Mth!N1614,Every_Mth!N1673,Every_Mth!N1732)</f>
        <v>238697.91666666666</v>
      </c>
      <c r="H80" s="58">
        <f>AVERAGE(Every_Mth!N729,Every_Mth!N788,Every_Mth!N847,Every_Mth!N906,Every_Mth!N965,Every_Mth!N1024,Every_Mth!N1083,Every_Mth!N1142,Every_Mth!N1201,Every_Mth!N1260,Every_Mth!N1319,Every_Mth!N1378)</f>
        <v>234603.75</v>
      </c>
      <c r="I80" s="58">
        <v>7766</v>
      </c>
      <c r="J80" s="58">
        <v>127914</v>
      </c>
      <c r="K80" s="58">
        <v>61125</v>
      </c>
      <c r="L80" s="58"/>
      <c r="M80" s="37"/>
      <c r="N80" s="103">
        <v>979636</v>
      </c>
      <c r="O80" s="103">
        <v>158251</v>
      </c>
      <c r="P80" s="103">
        <v>280110</v>
      </c>
      <c r="Q80" s="103">
        <v>107436</v>
      </c>
      <c r="R80" s="103">
        <v>41165</v>
      </c>
      <c r="S80" s="18">
        <v>0.10199999999999999</v>
      </c>
      <c r="T80" s="45">
        <v>261386.45146811887</v>
      </c>
    </row>
    <row r="81" spans="1:20">
      <c r="A81" s="12" t="s">
        <v>123</v>
      </c>
      <c r="B81" s="13" t="s">
        <v>75</v>
      </c>
      <c r="C81" s="13">
        <v>2015</v>
      </c>
      <c r="D81" s="13" t="s">
        <v>101</v>
      </c>
      <c r="E81" s="58">
        <f>AVERAGE(Every_Mth!M1084,Every_Mth!M1143,Every_Mth!M1202,Every_Mth!M1261,Every_Mth!M1320,Every_Mth!M1379,Every_Mth!M1438,Every_Mth!M1497,Every_Mth!M1556,Every_Mth!M1615,Every_Mth!M1674,Every_Mth!M1733)</f>
        <v>1533.8333333333333</v>
      </c>
      <c r="F81" s="58">
        <f>AVERAGE(Every_Mth!M730,Every_Mth!M789,Every_Mth!M848,Every_Mth!M907,Every_Mth!M966,Every_Mth!M1025,Every_Mth!M1084,Every_Mth!M1143,Every_Mth!M1202,Every_Mth!M1261,Every_Mth!M1320,Every_Mth!M1379)</f>
        <v>1510</v>
      </c>
      <c r="G81" s="58">
        <f>AVERAGE(Every_Mth!N1084,Every_Mth!N1143,Every_Mth!N1202,Every_Mth!N1261,Every_Mth!N1320,Every_Mth!N1379,Every_Mth!N1438,Every_Mth!N1497,Every_Mth!N1556,Every_Mth!N1615,Every_Mth!N1674,Every_Mth!N1733)</f>
        <v>3600.1666666666665</v>
      </c>
      <c r="H81" s="58">
        <f>AVERAGE(Every_Mth!N730,Every_Mth!N789,Every_Mth!N848,Every_Mth!N907,Every_Mth!N966,Every_Mth!N1025,Every_Mth!N1084,Every_Mth!N1143,Every_Mth!N1202,Every_Mth!N1261,Every_Mth!N1320,Every_Mth!N1379)</f>
        <v>3606.8333333333335</v>
      </c>
      <c r="I81" s="58">
        <v>146</v>
      </c>
      <c r="J81" s="58">
        <v>1990</v>
      </c>
      <c r="K81" s="58">
        <v>735</v>
      </c>
      <c r="L81" s="58"/>
      <c r="M81" s="37"/>
      <c r="N81" s="103">
        <v>28960</v>
      </c>
      <c r="O81" s="103">
        <v>6024</v>
      </c>
      <c r="P81" s="103">
        <v>7615</v>
      </c>
      <c r="Q81" s="103">
        <v>2525</v>
      </c>
      <c r="R81" s="103">
        <v>1106</v>
      </c>
      <c r="S81" s="18">
        <v>8.6999999999999994E-2</v>
      </c>
      <c r="T81" s="45">
        <v>6488.522581162948</v>
      </c>
    </row>
    <row r="82" spans="1:20">
      <c r="A82" s="12" t="s">
        <v>124</v>
      </c>
      <c r="B82" s="13" t="s">
        <v>75</v>
      </c>
      <c r="C82" s="13">
        <v>2015</v>
      </c>
      <c r="D82" s="13" t="s">
        <v>101</v>
      </c>
      <c r="E82" s="58">
        <f>AVERAGE(Every_Mth!M1085,Every_Mth!M1144,Every_Mth!M1203,Every_Mth!M1262,Every_Mth!M1321,Every_Mth!M1380,Every_Mth!M1439,Every_Mth!M1498,Every_Mth!M1557,Every_Mth!M1616,Every_Mth!M1675,Every_Mth!M1734)</f>
        <v>12409.416666666666</v>
      </c>
      <c r="F82" s="58">
        <f>AVERAGE(Every_Mth!M731,Every_Mth!M790,Every_Mth!M849,Every_Mth!M908,Every_Mth!M967,Every_Mth!M1026,Every_Mth!M1085,Every_Mth!M1144,Every_Mth!M1203,Every_Mth!M1262,Every_Mth!M1321,Every_Mth!M1380)</f>
        <v>12047.833333333334</v>
      </c>
      <c r="G82" s="58">
        <f>AVERAGE(Every_Mth!N1085,Every_Mth!N1144,Every_Mth!N1203,Every_Mth!N1262,Every_Mth!N1321,Every_Mth!N1380,Every_Mth!N1439,Every_Mth!N1498,Every_Mth!N1557,Every_Mth!N1616,Every_Mth!N1675,Every_Mth!N1734)</f>
        <v>21302.416666666668</v>
      </c>
      <c r="H82" s="58">
        <f>AVERAGE(Every_Mth!N731,Every_Mth!N790,Every_Mth!N849,Every_Mth!N908,Every_Mth!N967,Every_Mth!N1026,Every_Mth!N1085,Every_Mth!N1144,Every_Mth!N1203,Every_Mth!N1262,Every_Mth!N1321,Every_Mth!N1380)</f>
        <v>20982.666666666668</v>
      </c>
      <c r="I82" s="58">
        <v>1252</v>
      </c>
      <c r="J82" s="58">
        <v>7848</v>
      </c>
      <c r="K82" s="58">
        <v>931</v>
      </c>
      <c r="L82" s="58"/>
      <c r="M82" s="37"/>
      <c r="N82" s="103">
        <v>135032</v>
      </c>
      <c r="O82" s="103">
        <v>31776</v>
      </c>
      <c r="P82" s="103">
        <v>27761</v>
      </c>
      <c r="Q82" s="103">
        <v>2396</v>
      </c>
      <c r="R82" s="103">
        <v>5488</v>
      </c>
      <c r="S82" s="18">
        <v>5.5999999999999994E-2</v>
      </c>
      <c r="T82" s="45">
        <v>31850.861804597371</v>
      </c>
    </row>
    <row r="83" spans="1:20">
      <c r="A83" s="12" t="s">
        <v>125</v>
      </c>
      <c r="B83" s="13" t="s">
        <v>75</v>
      </c>
      <c r="C83" s="13">
        <v>2015</v>
      </c>
      <c r="D83" s="13" t="s">
        <v>101</v>
      </c>
      <c r="E83" s="58">
        <f>AVERAGE(Every_Mth!M1086,Every_Mth!M1145,Every_Mth!M1204,Every_Mth!M1263,Every_Mth!M1322,Every_Mth!M1381,Every_Mth!M1440,Every_Mth!M1499,Every_Mth!M1558,Every_Mth!M1617,Every_Mth!M1676,Every_Mth!M1735)</f>
        <v>17514.166666666668</v>
      </c>
      <c r="F83" s="58">
        <f>AVERAGE(Every_Mth!M732,Every_Mth!M791,Every_Mth!M850,Every_Mth!M909,Every_Mth!M968,Every_Mth!M1027,Every_Mth!M1086,Every_Mth!M1145,Every_Mth!M1204,Every_Mth!M1263,Every_Mth!M1322,Every_Mth!M1381)</f>
        <v>17257.916666666668</v>
      </c>
      <c r="G83" s="58">
        <f>AVERAGE(Every_Mth!N1086,Every_Mth!N1145,Every_Mth!N1204,Every_Mth!N1263,Every_Mth!N1322,Every_Mth!N1381,Every_Mth!N1440,Every_Mth!N1499,Every_Mth!N1558,Every_Mth!N1617,Every_Mth!N1676,Every_Mth!N1735)</f>
        <v>43394.583333333336</v>
      </c>
      <c r="H83" s="58">
        <f>AVERAGE(Every_Mth!N732,Every_Mth!N791,Every_Mth!N850,Every_Mth!N909,Every_Mth!N968,Every_Mth!N1027,Every_Mth!N1086,Every_Mth!N1145,Every_Mth!N1204,Every_Mth!N1263,Every_Mth!N1322,Every_Mth!N1381)</f>
        <v>43185</v>
      </c>
      <c r="I83" s="58">
        <v>2416</v>
      </c>
      <c r="J83" s="58">
        <v>21617</v>
      </c>
      <c r="K83" s="58">
        <v>23414</v>
      </c>
      <c r="L83" s="58"/>
      <c r="M83" s="37"/>
      <c r="N83" s="103">
        <v>185072</v>
      </c>
      <c r="O83" s="103">
        <v>30781</v>
      </c>
      <c r="P83" s="103">
        <v>54025</v>
      </c>
      <c r="Q83" s="103">
        <v>33949</v>
      </c>
      <c r="R83" s="103">
        <v>10128</v>
      </c>
      <c r="S83" s="18">
        <v>0.24</v>
      </c>
      <c r="T83" s="45">
        <v>47595.452831908508</v>
      </c>
    </row>
    <row r="84" spans="1:20">
      <c r="A84" s="12" t="s">
        <v>126</v>
      </c>
      <c r="B84" s="13" t="s">
        <v>75</v>
      </c>
      <c r="C84" s="13">
        <v>2015</v>
      </c>
      <c r="D84" s="13" t="s">
        <v>101</v>
      </c>
      <c r="E84" s="58">
        <f>AVERAGE(Every_Mth!M1087,Every_Mth!M1146,Every_Mth!M1205,Every_Mth!M1264,Every_Mth!M1323,Every_Mth!M1382,Every_Mth!M1441,Every_Mth!M1500,Every_Mth!M1559,Every_Mth!M1618,Every_Mth!M1677,Every_Mth!M1736)</f>
        <v>1068.6666666666667</v>
      </c>
      <c r="F84" s="58">
        <f>AVERAGE(Every_Mth!M733,Every_Mth!M792,Every_Mth!M851,Every_Mth!M910,Every_Mth!M969,Every_Mth!M1028,Every_Mth!M1087,Every_Mth!M1146,Every_Mth!M1205,Every_Mth!M1264,Every_Mth!M1323,Every_Mth!M1382)</f>
        <v>1055.6666666666667</v>
      </c>
      <c r="G84" s="58">
        <f>AVERAGE(Every_Mth!N1087,Every_Mth!N1146,Every_Mth!N1205,Every_Mth!N1264,Every_Mth!N1323,Every_Mth!N1382,Every_Mth!N1441,Every_Mth!N1500,Every_Mth!N1559,Every_Mth!N1618,Every_Mth!N1677,Every_Mth!N1736)</f>
        <v>2092.5</v>
      </c>
      <c r="H84" s="58">
        <f>AVERAGE(Every_Mth!N733,Every_Mth!N792,Every_Mth!N851,Every_Mth!N910,Every_Mth!N969,Every_Mth!N1028,Every_Mth!N1087,Every_Mth!N1146,Every_Mth!N1205,Every_Mth!N1264,Every_Mth!N1323,Every_Mth!N1382)</f>
        <v>2081.1666666666665</v>
      </c>
      <c r="I84" s="58">
        <v>148</v>
      </c>
      <c r="J84" s="58">
        <v>911</v>
      </c>
      <c r="K84" s="58">
        <v>266</v>
      </c>
      <c r="L84" s="58"/>
      <c r="M84" s="37"/>
      <c r="N84" s="103">
        <v>18640</v>
      </c>
      <c r="O84" s="103">
        <v>5554</v>
      </c>
      <c r="P84" s="103">
        <v>3864</v>
      </c>
      <c r="Q84" s="103">
        <v>495</v>
      </c>
      <c r="R84" s="103">
        <v>394</v>
      </c>
      <c r="S84" s="18">
        <v>5.7999999999999996E-2</v>
      </c>
      <c r="T84" s="45">
        <v>2591.6434729807825</v>
      </c>
    </row>
    <row r="85" spans="1:20">
      <c r="A85" s="12" t="s">
        <v>127</v>
      </c>
      <c r="B85" s="13" t="s">
        <v>75</v>
      </c>
      <c r="C85" s="13">
        <v>2015</v>
      </c>
      <c r="D85" s="13" t="s">
        <v>101</v>
      </c>
      <c r="E85" s="58">
        <f>AVERAGE(Every_Mth!M1088,Every_Mth!M1147,Every_Mth!M1206,Every_Mth!M1265,Every_Mth!M1324,Every_Mth!M1383,Every_Mth!M1442,Every_Mth!M1501,Every_Mth!M1560,Every_Mth!M1619,Every_Mth!M1678,Every_Mth!M1737)</f>
        <v>70219.166666666672</v>
      </c>
      <c r="F85" s="58">
        <f>AVERAGE(Every_Mth!M734,Every_Mth!M793,Every_Mth!M852,Every_Mth!M911,Every_Mth!M970,Every_Mth!M1029,Every_Mth!M1088,Every_Mth!M1147,Every_Mth!M1206,Every_Mth!M1265,Every_Mth!M1324,Every_Mth!M1383)</f>
        <v>67625</v>
      </c>
      <c r="G85" s="58">
        <f>AVERAGE(Every_Mth!N1088,Every_Mth!N1147,Every_Mth!N1206,Every_Mth!N1265,Every_Mth!N1324,Every_Mth!N1383,Every_Mth!N1442,Every_Mth!N1501,Every_Mth!N1560,Every_Mth!N1619,Every_Mth!N1678,Every_Mth!N1737)</f>
        <v>163677.08333333334</v>
      </c>
      <c r="H85" s="58">
        <f>AVERAGE(Every_Mth!N734,Every_Mth!N793,Every_Mth!N852,Every_Mth!N911,Every_Mth!N970,Every_Mth!N1029,Every_Mth!N1088,Every_Mth!N1147,Every_Mth!N1206,Every_Mth!N1265,Every_Mth!N1324,Every_Mth!N1383)</f>
        <v>158932</v>
      </c>
      <c r="I85" s="58">
        <v>5815</v>
      </c>
      <c r="J85" s="58">
        <v>89787</v>
      </c>
      <c r="K85" s="58">
        <v>38114</v>
      </c>
      <c r="L85" s="58"/>
      <c r="M85" s="37"/>
      <c r="N85" s="103">
        <v>883494</v>
      </c>
      <c r="O85" s="103">
        <v>132117</v>
      </c>
      <c r="P85" s="103">
        <v>255324</v>
      </c>
      <c r="Q85" s="103">
        <v>87761</v>
      </c>
      <c r="R85" s="103">
        <v>31341</v>
      </c>
      <c r="S85" s="18">
        <v>0.10199999999999999</v>
      </c>
      <c r="T85" s="45">
        <v>207468.11046195566</v>
      </c>
    </row>
    <row r="86" spans="1:20">
      <c r="A86" s="12" t="s">
        <v>128</v>
      </c>
      <c r="B86" s="13" t="s">
        <v>75</v>
      </c>
      <c r="C86" s="13">
        <v>2015</v>
      </c>
      <c r="D86" s="13" t="s">
        <v>101</v>
      </c>
      <c r="E86" s="58">
        <f>AVERAGE(Every_Mth!M1089,Every_Mth!M1148,Every_Mth!M1207,Every_Mth!M1266,Every_Mth!M1325,Every_Mth!M1384,Every_Mth!M1443,Every_Mth!M1502,Every_Mth!M1561,Every_Mth!M1620,Every_Mth!M1679,Every_Mth!M1738)</f>
        <v>10848.75</v>
      </c>
      <c r="F86" s="58">
        <f>AVERAGE(Every_Mth!M735,Every_Mth!M794,Every_Mth!M853,Every_Mth!M912,Every_Mth!M971,Every_Mth!M1030,Every_Mth!M1089,Every_Mth!M1148,Every_Mth!M1207,Every_Mth!M1266,Every_Mth!M1325,Every_Mth!M1384)</f>
        <v>10638.25</v>
      </c>
      <c r="G86" s="58">
        <f>AVERAGE(Every_Mth!N1089,Every_Mth!N1148,Every_Mth!N1207,Every_Mth!N1266,Every_Mth!N1325,Every_Mth!N1384,Every_Mth!N1443,Every_Mth!N1502,Every_Mth!N1561,Every_Mth!N1620,Every_Mth!N1679,Every_Mth!N1738)</f>
        <v>24894</v>
      </c>
      <c r="H86" s="58">
        <f>AVERAGE(Every_Mth!N735,Every_Mth!N794,Every_Mth!N853,Every_Mth!N912,Every_Mth!N971,Every_Mth!N1030,Every_Mth!N1089,Every_Mth!N1148,Every_Mth!N1207,Every_Mth!N1266,Every_Mth!N1325,Every_Mth!N1384)</f>
        <v>24667.5</v>
      </c>
      <c r="I86" s="58">
        <v>890</v>
      </c>
      <c r="J86" s="58">
        <v>13206</v>
      </c>
      <c r="K86" s="58">
        <v>5889</v>
      </c>
      <c r="L86" s="58"/>
      <c r="M86" s="37"/>
      <c r="N86" s="103">
        <v>149832</v>
      </c>
      <c r="O86" s="103">
        <v>20883</v>
      </c>
      <c r="P86" s="103">
        <v>45438</v>
      </c>
      <c r="Q86" s="103">
        <v>13818</v>
      </c>
      <c r="R86" s="103">
        <v>4579</v>
      </c>
      <c r="S86" s="18">
        <v>0.105</v>
      </c>
      <c r="T86" s="45">
        <v>35958.112369286609</v>
      </c>
    </row>
    <row r="87" spans="1:20">
      <c r="A87" s="12" t="s">
        <v>129</v>
      </c>
      <c r="B87" s="13" t="s">
        <v>75</v>
      </c>
      <c r="C87" s="13">
        <v>2015</v>
      </c>
      <c r="D87" s="13" t="s">
        <v>101</v>
      </c>
      <c r="E87" s="58">
        <f>AVERAGE(Every_Mth!M1090,Every_Mth!M1149,Every_Mth!M1208,Every_Mth!M1267,Every_Mth!M1326,Every_Mth!M1385,Every_Mth!M1444,Every_Mth!M1503,Every_Mth!M1562,Every_Mth!M1621,Every_Mth!M1680,Every_Mth!M1739)</f>
        <v>6622.666666666667</v>
      </c>
      <c r="F87" s="58">
        <f>AVERAGE(Every_Mth!M736,Every_Mth!M795,Every_Mth!M854,Every_Mth!M913,Every_Mth!M972,Every_Mth!M1031,Every_Mth!M1090,Every_Mth!M1149,Every_Mth!M1208,Every_Mth!M1267,Every_Mth!M1326,Every_Mth!M1385)</f>
        <v>6333.833333333333</v>
      </c>
      <c r="G87" s="58">
        <f>AVERAGE(Every_Mth!N1090,Every_Mth!N1149,Every_Mth!N1208,Every_Mth!N1267,Every_Mth!N1326,Every_Mth!N1385,Every_Mth!N1444,Every_Mth!N1503,Every_Mth!N1562,Every_Mth!N1621,Every_Mth!N1680,Every_Mth!N1739)</f>
        <v>12694</v>
      </c>
      <c r="H87" s="58">
        <f>AVERAGE(Every_Mth!N736,Every_Mth!N795,Every_Mth!N854,Every_Mth!N913,Every_Mth!N972,Every_Mth!N1031,Every_Mth!N1090,Every_Mth!N1149,Every_Mth!N1208,Every_Mth!N1267,Every_Mth!N1326,Every_Mth!N1385)</f>
        <v>12322.833333333334</v>
      </c>
      <c r="I87" s="58">
        <v>851</v>
      </c>
      <c r="J87" s="58">
        <v>4973</v>
      </c>
      <c r="K87" s="58">
        <v>893</v>
      </c>
      <c r="L87" s="58"/>
      <c r="M87" s="37"/>
      <c r="N87" s="103">
        <v>64815</v>
      </c>
      <c r="O87" s="103">
        <v>18688</v>
      </c>
      <c r="P87" s="103">
        <v>13504</v>
      </c>
      <c r="Q87" s="103">
        <v>2109</v>
      </c>
      <c r="R87" s="103">
        <v>3675</v>
      </c>
      <c r="S87" s="18">
        <v>7.6999999999999999E-2</v>
      </c>
      <c r="T87" s="45">
        <v>14762.324643526681</v>
      </c>
    </row>
    <row r="88" spans="1:20">
      <c r="A88" s="12" t="s">
        <v>130</v>
      </c>
      <c r="B88" s="13" t="s">
        <v>75</v>
      </c>
      <c r="C88" s="13">
        <v>2015</v>
      </c>
      <c r="D88" s="13" t="s">
        <v>101</v>
      </c>
      <c r="E88" s="58">
        <f>AVERAGE(Every_Mth!M1091,Every_Mth!M1150,Every_Mth!M1209,Every_Mth!M1268,Every_Mth!M1327,Every_Mth!M1386,Every_Mth!M1445,Every_Mth!M1504,Every_Mth!M1563,Every_Mth!M1622,Every_Mth!M1681,Every_Mth!M1740)</f>
        <v>1547.6666666666667</v>
      </c>
      <c r="F88" s="58">
        <f>AVERAGE(Every_Mth!M737,Every_Mth!M796,Every_Mth!M855,Every_Mth!M914,Every_Mth!M973,Every_Mth!M1032,Every_Mth!M1091,Every_Mth!M1150,Every_Mth!M1209,Every_Mth!M1268,Every_Mth!M1327,Every_Mth!M1386)</f>
        <v>1544.0833333333333</v>
      </c>
      <c r="G88" s="58">
        <f>AVERAGE(Every_Mth!N1091,Every_Mth!N1150,Every_Mth!N1209,Every_Mth!N1268,Every_Mth!N1327,Every_Mth!N1386,Every_Mth!N1445,Every_Mth!N1504,Every_Mth!N1563,Every_Mth!N1622,Every_Mth!N1681,Every_Mth!N1740)</f>
        <v>3168.5833333333335</v>
      </c>
      <c r="H88" s="58">
        <f>AVERAGE(Every_Mth!N737,Every_Mth!N796,Every_Mth!N855,Every_Mth!N914,Every_Mth!N973,Every_Mth!N1032,Every_Mth!N1091,Every_Mth!N1150,Every_Mth!N1209,Every_Mth!N1268,Every_Mth!N1327,Every_Mth!N1386)</f>
        <v>3188.9166666666665</v>
      </c>
      <c r="I88" s="58">
        <v>143</v>
      </c>
      <c r="J88" s="58">
        <v>1425</v>
      </c>
      <c r="K88" s="58">
        <v>61</v>
      </c>
      <c r="L88" s="58"/>
      <c r="M88" s="37"/>
      <c r="N88" s="103">
        <v>30958</v>
      </c>
      <c r="O88" s="103">
        <v>6729</v>
      </c>
      <c r="P88" s="103">
        <v>5466</v>
      </c>
      <c r="Q88" s="103">
        <v>650</v>
      </c>
      <c r="R88" s="103">
        <v>883</v>
      </c>
      <c r="S88" s="18">
        <v>7.2999999999999995E-2</v>
      </c>
      <c r="T88" s="45">
        <v>3734.3844591172287</v>
      </c>
    </row>
    <row r="89" spans="1:20">
      <c r="A89" s="12" t="s">
        <v>131</v>
      </c>
      <c r="B89" s="13" t="s">
        <v>76</v>
      </c>
      <c r="C89" s="13">
        <v>2015</v>
      </c>
      <c r="D89" s="13" t="s">
        <v>101</v>
      </c>
      <c r="E89" s="58">
        <f>AVERAGE(Every_Mth!M1092,Every_Mth!M1151,Every_Mth!M1210,Every_Mth!M1269,Every_Mth!M1328,Every_Mth!M1387,Every_Mth!M1446,Every_Mth!M1505,Every_Mth!M1564,Every_Mth!M1623,Every_Mth!M1682,Every_Mth!M1741)</f>
        <v>576146.66666666663</v>
      </c>
      <c r="F89" s="58">
        <f>AVERAGE(Every_Mth!M738,Every_Mth!M797,Every_Mth!M856,Every_Mth!M915,Every_Mth!M974,Every_Mth!M1033,Every_Mth!M1092,Every_Mth!M1151,Every_Mth!M1210,Every_Mth!M1269,Every_Mth!M1328,Every_Mth!M1387)</f>
        <v>585411.25</v>
      </c>
      <c r="G89" s="58">
        <f>AVERAGE(Every_Mth!N1092,Every_Mth!N1151,Every_Mth!N1210,Every_Mth!N1269,Every_Mth!N1328,Every_Mth!N1387,Every_Mth!N1446,Every_Mth!N1505,Every_Mth!N1564,Every_Mth!N1623,Every_Mth!N1682,Every_Mth!N1741)</f>
        <v>1150858.4166666667</v>
      </c>
      <c r="H89" s="58">
        <f>AVERAGE(Every_Mth!N738,Every_Mth!N797,Every_Mth!N856,Every_Mth!N915,Every_Mth!N974,Every_Mth!N1033,Every_Mth!N1092,Every_Mth!N1151,Every_Mth!N1210,Every_Mth!N1269,Every_Mth!N1328,Every_Mth!N1387)</f>
        <v>1177606.25</v>
      </c>
      <c r="I89" s="58">
        <v>60495</v>
      </c>
      <c r="J89" s="58">
        <v>612716</v>
      </c>
      <c r="K89" s="58">
        <v>434702</v>
      </c>
      <c r="L89" s="58"/>
      <c r="M89" s="37"/>
      <c r="N89" s="103">
        <v>10179482</v>
      </c>
      <c r="O89" s="103">
        <v>1845270</v>
      </c>
      <c r="P89" s="103">
        <v>2334292</v>
      </c>
      <c r="Q89" s="103">
        <v>1352159</v>
      </c>
      <c r="R89" s="103">
        <v>386663</v>
      </c>
      <c r="S89" s="18">
        <v>6.7000000000000004E-2</v>
      </c>
      <c r="T89" s="45">
        <v>1776819.9017034955</v>
      </c>
    </row>
    <row r="90" spans="1:20">
      <c r="A90" s="12" t="s">
        <v>132</v>
      </c>
      <c r="B90" s="13" t="s">
        <v>75</v>
      </c>
      <c r="C90" s="13">
        <v>2015</v>
      </c>
      <c r="D90" s="13" t="s">
        <v>101</v>
      </c>
      <c r="E90" s="58">
        <f>AVERAGE(Every_Mth!M1093,Every_Mth!M1152,Every_Mth!M1211,Every_Mth!M1270,Every_Mth!M1329,Every_Mth!M1388,Every_Mth!M1447,Every_Mth!M1506,Every_Mth!M1565,Every_Mth!M1624,Every_Mth!M1683,Every_Mth!M1742)</f>
        <v>12175.25</v>
      </c>
      <c r="F90" s="58">
        <f>AVERAGE(Every_Mth!M739,Every_Mth!M798,Every_Mth!M857,Every_Mth!M916,Every_Mth!M975,Every_Mth!M1034,Every_Mth!M1093,Every_Mth!M1152,Every_Mth!M1211,Every_Mth!M1270,Every_Mth!M1329,Every_Mth!M1388)</f>
        <v>12093.166666666666</v>
      </c>
      <c r="G90" s="58">
        <f>AVERAGE(Every_Mth!N1093,Every_Mth!N1152,Every_Mth!N1211,Every_Mth!N1270,Every_Mth!N1329,Every_Mth!N1388,Every_Mth!N1447,Every_Mth!N1506,Every_Mth!N1565,Every_Mth!N1624,Every_Mth!N1683,Every_Mth!N1742)</f>
        <v>29777.5</v>
      </c>
      <c r="H90" s="58">
        <f>AVERAGE(Every_Mth!N739,Every_Mth!N798,Every_Mth!N857,Every_Mth!N916,Every_Mth!N975,Every_Mth!N1034,Every_Mth!N1093,Every_Mth!N1152,Every_Mth!N1211,Every_Mth!N1270,Every_Mth!N1329,Every_Mth!N1388)</f>
        <v>29757.5</v>
      </c>
      <c r="I90" s="58">
        <v>853</v>
      </c>
      <c r="J90" s="58">
        <v>17828</v>
      </c>
      <c r="K90" s="58">
        <v>10136</v>
      </c>
      <c r="L90" s="58"/>
      <c r="M90" s="37"/>
      <c r="N90" s="103">
        <v>154753</v>
      </c>
      <c r="O90" s="103">
        <v>28554</v>
      </c>
      <c r="P90" s="103">
        <v>42519</v>
      </c>
      <c r="Q90" s="103">
        <v>20134</v>
      </c>
      <c r="R90" s="103">
        <v>4530</v>
      </c>
      <c r="S90" s="18">
        <v>0.105</v>
      </c>
      <c r="T90" s="45">
        <v>32412.669981496838</v>
      </c>
    </row>
    <row r="91" spans="1:20">
      <c r="A91" s="12" t="s">
        <v>133</v>
      </c>
      <c r="B91" s="13" t="s">
        <v>75</v>
      </c>
      <c r="C91" s="13">
        <v>2015</v>
      </c>
      <c r="D91" s="13" t="s">
        <v>101</v>
      </c>
      <c r="E91" s="58">
        <f>AVERAGE(Every_Mth!M1094,Every_Mth!M1153,Every_Mth!M1212,Every_Mth!M1271,Every_Mth!M1330,Every_Mth!M1389,Every_Mth!M1448,Every_Mth!M1507,Every_Mth!M1566,Every_Mth!M1625,Every_Mth!M1684,Every_Mth!M1743)</f>
        <v>6379</v>
      </c>
      <c r="F91" s="58">
        <f>AVERAGE(Every_Mth!M740,Every_Mth!M799,Every_Mth!M858,Every_Mth!M917,Every_Mth!M976,Every_Mth!M1035,Every_Mth!M1094,Every_Mth!M1153,Every_Mth!M1212,Every_Mth!M1271,Every_Mth!M1330,Every_Mth!M1389)</f>
        <v>6439.833333333333</v>
      </c>
      <c r="G91" s="58">
        <f>AVERAGE(Every_Mth!N1094,Every_Mth!N1153,Every_Mth!N1212,Every_Mth!N1271,Every_Mth!N1330,Every_Mth!N1389,Every_Mth!N1448,Every_Mth!N1507,Every_Mth!N1566,Every_Mth!N1625,Every_Mth!N1684,Every_Mth!N1743)</f>
        <v>10517.833333333334</v>
      </c>
      <c r="H91" s="58">
        <f>AVERAGE(Every_Mth!N740,Every_Mth!N799,Every_Mth!N858,Every_Mth!N917,Every_Mth!N976,Every_Mth!N1035,Every_Mth!N1094,Every_Mth!N1153,Every_Mth!N1212,Every_Mth!N1271,Every_Mth!N1330,Every_Mth!N1389)</f>
        <v>10586</v>
      </c>
      <c r="I91" s="58">
        <v>1245</v>
      </c>
      <c r="J91" s="58">
        <v>5016</v>
      </c>
      <c r="K91" s="58">
        <v>4041</v>
      </c>
      <c r="L91" s="58"/>
      <c r="M91" s="37"/>
      <c r="N91" s="103">
        <v>261669</v>
      </c>
      <c r="O91" s="103">
        <v>73726</v>
      </c>
      <c r="P91" s="103">
        <v>53030</v>
      </c>
      <c r="Q91" s="103">
        <v>11168</v>
      </c>
      <c r="R91" s="103">
        <v>2913</v>
      </c>
      <c r="S91" s="18">
        <v>3.5000000000000003E-2</v>
      </c>
      <c r="T91" s="45">
        <v>23708.456912370384</v>
      </c>
    </row>
    <row r="92" spans="1:20">
      <c r="A92" s="12" t="s">
        <v>134</v>
      </c>
      <c r="B92" s="13" t="s">
        <v>75</v>
      </c>
      <c r="C92" s="13">
        <v>2015</v>
      </c>
      <c r="D92" s="13" t="s">
        <v>101</v>
      </c>
      <c r="E92" s="58">
        <f>AVERAGE(Every_Mth!M1095,Every_Mth!M1154,Every_Mth!M1213,Every_Mth!M1272,Every_Mth!M1331,Every_Mth!M1390,Every_Mth!M1449,Every_Mth!M1508,Every_Mth!M1567,Every_Mth!M1626,Every_Mth!M1685,Every_Mth!M1744)</f>
        <v>1120.3333333333333</v>
      </c>
      <c r="F92" s="58">
        <f>AVERAGE(Every_Mth!M741,Every_Mth!M800,Every_Mth!M859,Every_Mth!M918,Every_Mth!M977,Every_Mth!M1036,Every_Mth!M1095,Every_Mth!M1154,Every_Mth!M1213,Every_Mth!M1272,Every_Mth!M1331,Every_Mth!M1390)</f>
        <v>1109</v>
      </c>
      <c r="G92" s="58">
        <f>AVERAGE(Every_Mth!N1095,Every_Mth!N1154,Every_Mth!N1213,Every_Mth!N1272,Every_Mth!N1331,Every_Mth!N1390,Every_Mth!N1449,Every_Mth!N1508,Every_Mth!N1567,Every_Mth!N1626,Every_Mth!N1685,Every_Mth!N1744)</f>
        <v>2095.1666666666665</v>
      </c>
      <c r="H92" s="58">
        <f>AVERAGE(Every_Mth!N741,Every_Mth!N800,Every_Mth!N859,Every_Mth!N918,Every_Mth!N977,Every_Mth!N1036,Every_Mth!N1095,Every_Mth!N1154,Every_Mth!N1213,Every_Mth!N1272,Every_Mth!N1331,Every_Mth!N1390)</f>
        <v>2104.5</v>
      </c>
      <c r="I92" s="58">
        <v>198</v>
      </c>
      <c r="J92" s="58">
        <v>786</v>
      </c>
      <c r="K92" s="58">
        <v>41</v>
      </c>
      <c r="L92" s="58"/>
      <c r="M92" s="37"/>
      <c r="N92" s="103">
        <v>18088</v>
      </c>
      <c r="O92" s="103">
        <v>6333</v>
      </c>
      <c r="P92" s="103">
        <v>2919</v>
      </c>
      <c r="Q92" s="103">
        <v>233</v>
      </c>
      <c r="R92" s="103">
        <v>451</v>
      </c>
      <c r="S92" s="18">
        <v>7.2000000000000008E-2</v>
      </c>
      <c r="T92" s="45">
        <v>3054.69051511517</v>
      </c>
    </row>
    <row r="93" spans="1:20">
      <c r="A93" s="12" t="s">
        <v>135</v>
      </c>
      <c r="B93" s="13" t="s">
        <v>75</v>
      </c>
      <c r="C93" s="13">
        <v>2015</v>
      </c>
      <c r="D93" s="13" t="s">
        <v>101</v>
      </c>
      <c r="E93" s="58">
        <f>AVERAGE(Every_Mth!M1096,Every_Mth!M1155,Every_Mth!M1214,Every_Mth!M1273,Every_Mth!M1332,Every_Mth!M1391,Every_Mth!M1450,Every_Mth!M1509,Every_Mth!M1568,Every_Mth!M1627,Every_Mth!M1686,Every_Mth!M1745)</f>
        <v>6964.916666666667</v>
      </c>
      <c r="F93" s="58">
        <f>AVERAGE(Every_Mth!M742,Every_Mth!M801,Every_Mth!M860,Every_Mth!M919,Every_Mth!M978,Every_Mth!M1037,Every_Mth!M1096,Every_Mth!M1155,Every_Mth!M1214,Every_Mth!M1273,Every_Mth!M1332,Every_Mth!M1391)</f>
        <v>7060</v>
      </c>
      <c r="G93" s="58">
        <f>AVERAGE(Every_Mth!N1096,Every_Mth!N1155,Every_Mth!N1214,Every_Mth!N1273,Every_Mth!N1332,Every_Mth!N1391,Every_Mth!N1450,Every_Mth!N1509,Every_Mth!N1568,Every_Mth!N1627,Every_Mth!N1686,Every_Mth!N1745)</f>
        <v>13059.333333333334</v>
      </c>
      <c r="H93" s="58">
        <f>AVERAGE(Every_Mth!N742,Every_Mth!N801,Every_Mth!N860,Every_Mth!N919,Every_Mth!N978,Every_Mth!N1037,Every_Mth!N1096,Every_Mth!N1155,Every_Mth!N1214,Every_Mth!N1273,Every_Mth!N1332,Every_Mth!N1391)</f>
        <v>13191.75</v>
      </c>
      <c r="I93" s="58">
        <v>892</v>
      </c>
      <c r="J93" s="58">
        <v>5661</v>
      </c>
      <c r="K93" s="58">
        <v>1813</v>
      </c>
      <c r="L93" s="58"/>
      <c r="M93" s="37"/>
      <c r="N93" s="103">
        <v>88264</v>
      </c>
      <c r="O93" s="103">
        <v>24050</v>
      </c>
      <c r="P93" s="103">
        <v>19137</v>
      </c>
      <c r="Q93" s="103">
        <v>4327</v>
      </c>
      <c r="R93" s="103">
        <v>3087</v>
      </c>
      <c r="S93" s="18">
        <v>5.9000000000000004E-2</v>
      </c>
      <c r="T93" s="45">
        <v>19173.64807786543</v>
      </c>
    </row>
    <row r="94" spans="1:20">
      <c r="A94" s="12" t="s">
        <v>136</v>
      </c>
      <c r="B94" s="13" t="s">
        <v>75</v>
      </c>
      <c r="C94" s="13">
        <v>2015</v>
      </c>
      <c r="D94" s="13" t="s">
        <v>101</v>
      </c>
      <c r="E94" s="58">
        <f>AVERAGE(Every_Mth!M1097,Every_Mth!M1156,Every_Mth!M1215,Every_Mth!M1274,Every_Mth!M1333,Every_Mth!M1392,Every_Mth!M1451,Every_Mth!M1510,Every_Mth!M1569,Every_Mth!M1628,Every_Mth!M1687,Every_Mth!M1746)</f>
        <v>25082.25</v>
      </c>
      <c r="F94" s="58">
        <f>AVERAGE(Every_Mth!M743,Every_Mth!M802,Every_Mth!M861,Every_Mth!M920,Every_Mth!M979,Every_Mth!M1038,Every_Mth!M1097,Every_Mth!M1156,Every_Mth!M1215,Every_Mth!M1274,Every_Mth!M1333,Every_Mth!M1392)</f>
        <v>25129.166666666668</v>
      </c>
      <c r="G94" s="58">
        <f>AVERAGE(Every_Mth!N1097,Every_Mth!N1156,Every_Mth!N1215,Every_Mth!N1274,Every_Mth!N1333,Every_Mth!N1392,Every_Mth!N1451,Every_Mth!N1510,Every_Mth!N1569,Every_Mth!N1628,Every_Mth!N1687,Every_Mth!N1746)</f>
        <v>57981.833333333336</v>
      </c>
      <c r="H94" s="58">
        <f>AVERAGE(Every_Mth!N743,Every_Mth!N802,Every_Mth!N861,Every_Mth!N920,Every_Mth!N979,Every_Mth!N1038,Every_Mth!N1097,Every_Mth!N1156,Every_Mth!N1215,Every_Mth!N1274,Every_Mth!N1333,Every_Mth!N1392)</f>
        <v>58408.25</v>
      </c>
      <c r="I94" s="58">
        <v>2053</v>
      </c>
      <c r="J94" s="58">
        <v>32648</v>
      </c>
      <c r="K94" s="58">
        <v>15791</v>
      </c>
      <c r="L94" s="58"/>
      <c r="M94" s="37"/>
      <c r="N94" s="103">
        <v>269870</v>
      </c>
      <c r="O94" s="103">
        <v>40370</v>
      </c>
      <c r="P94" s="103">
        <v>80249</v>
      </c>
      <c r="Q94" s="103">
        <v>36937</v>
      </c>
      <c r="R94" s="103">
        <v>10774</v>
      </c>
      <c r="S94" s="18">
        <v>0.114</v>
      </c>
      <c r="T94" s="45">
        <v>79373.224855765933</v>
      </c>
    </row>
    <row r="95" spans="1:20">
      <c r="A95" s="12" t="s">
        <v>137</v>
      </c>
      <c r="B95" s="13" t="s">
        <v>75</v>
      </c>
      <c r="C95" s="13">
        <v>2015</v>
      </c>
      <c r="D95" s="13" t="s">
        <v>101</v>
      </c>
      <c r="E95" s="58">
        <f>AVERAGE(Every_Mth!M1098,Every_Mth!M1157,Every_Mth!M1216,Every_Mth!M1275,Every_Mth!M1334,Every_Mth!M1393,Every_Mth!M1452,Every_Mth!M1511,Every_Mth!M1570,Every_Mth!M1629,Every_Mth!M1688,Every_Mth!M1747)</f>
        <v>478.16666666666669</v>
      </c>
      <c r="F95" s="58">
        <f>AVERAGE(Every_Mth!M744,Every_Mth!M803,Every_Mth!M862,Every_Mth!M921,Every_Mth!M980,Every_Mth!M1039,Every_Mth!M1098,Every_Mth!M1157,Every_Mth!M1216,Every_Mth!M1275,Every_Mth!M1334,Every_Mth!M1393)</f>
        <v>461</v>
      </c>
      <c r="G95" s="58">
        <f>AVERAGE(Every_Mth!N1098,Every_Mth!N1157,Every_Mth!N1216,Every_Mth!N1275,Every_Mth!N1334,Every_Mth!N1393,Every_Mth!N1452,Every_Mth!N1511,Every_Mth!N1570,Every_Mth!N1629,Every_Mth!N1688,Every_Mth!N1747)</f>
        <v>1027.25</v>
      </c>
      <c r="H95" s="58">
        <f>AVERAGE(Every_Mth!N744,Every_Mth!N803,Every_Mth!N862,Every_Mth!N921,Every_Mth!N980,Every_Mth!N1039,Every_Mth!N1098,Every_Mth!N1157,Every_Mth!N1216,Every_Mth!N1275,Every_Mth!N1334,Every_Mth!N1393)</f>
        <v>1000</v>
      </c>
      <c r="I95" s="58">
        <v>45</v>
      </c>
      <c r="J95" s="58">
        <v>443</v>
      </c>
      <c r="K95" s="58">
        <v>39</v>
      </c>
      <c r="L95" s="58"/>
      <c r="M95" s="37"/>
      <c r="N95" s="103">
        <v>9510</v>
      </c>
      <c r="O95" s="103">
        <v>3069</v>
      </c>
      <c r="P95" s="103">
        <v>1843</v>
      </c>
      <c r="Q95" s="103">
        <v>308</v>
      </c>
      <c r="R95" s="103">
        <v>419</v>
      </c>
      <c r="S95" s="18">
        <v>8.8000000000000009E-2</v>
      </c>
      <c r="T95" s="45">
        <v>2017.0868161556718</v>
      </c>
    </row>
    <row r="96" spans="1:20">
      <c r="A96" s="12" t="s">
        <v>138</v>
      </c>
      <c r="B96" s="13" t="s">
        <v>75</v>
      </c>
      <c r="C96" s="13">
        <v>2015</v>
      </c>
      <c r="D96" s="13" t="s">
        <v>101</v>
      </c>
      <c r="E96" s="58">
        <f>AVERAGE(Every_Mth!M1099,Every_Mth!M1158,Every_Mth!M1217,Every_Mth!M1276,Every_Mth!M1335,Every_Mth!M1394,Every_Mth!M1453,Every_Mth!M1512,Every_Mth!M1571,Every_Mth!M1630,Every_Mth!M1689,Every_Mth!M1748)</f>
        <v>460.08333333333331</v>
      </c>
      <c r="F96" s="58">
        <f>AVERAGE(Every_Mth!M745,Every_Mth!M804,Every_Mth!M863,Every_Mth!M922,Every_Mth!M981,Every_Mth!M1040,Every_Mth!M1099,Every_Mth!M1158,Every_Mth!M1217,Every_Mth!M1276,Every_Mth!M1335,Every_Mth!M1394)</f>
        <v>496.83333333333331</v>
      </c>
      <c r="G96" s="58">
        <f>AVERAGE(Every_Mth!N1099,Every_Mth!N1158,Every_Mth!N1217,Every_Mth!N1276,Every_Mth!N1335,Every_Mth!N1394,Every_Mth!N1453,Every_Mth!N1512,Every_Mth!N1571,Every_Mth!N1630,Every_Mth!N1689,Every_Mth!N1748)</f>
        <v>799.75</v>
      </c>
      <c r="H96" s="58">
        <f>AVERAGE(Every_Mth!N745,Every_Mth!N804,Every_Mth!N863,Every_Mth!N922,Every_Mth!N981,Every_Mth!N1040,Every_Mth!N1099,Every_Mth!N1158,Every_Mth!N1217,Every_Mth!N1276,Every_Mth!N1335,Every_Mth!N1394)</f>
        <v>832</v>
      </c>
      <c r="I96" s="58">
        <v>50</v>
      </c>
      <c r="J96" s="58">
        <v>351</v>
      </c>
      <c r="K96" s="58">
        <v>212</v>
      </c>
      <c r="L96" s="58"/>
      <c r="M96" s="37"/>
      <c r="N96" s="103">
        <v>13841</v>
      </c>
      <c r="O96" s="103">
        <v>2650</v>
      </c>
      <c r="P96" s="103">
        <v>2873</v>
      </c>
      <c r="Q96" s="103">
        <v>1021</v>
      </c>
      <c r="R96" s="103">
        <v>99</v>
      </c>
      <c r="S96" s="18">
        <v>6.0999999999999999E-2</v>
      </c>
      <c r="T96" s="45">
        <v>1202.935349824179</v>
      </c>
    </row>
    <row r="97" spans="1:20">
      <c r="A97" s="12" t="s">
        <v>139</v>
      </c>
      <c r="B97" s="13" t="s">
        <v>75</v>
      </c>
      <c r="C97" s="13">
        <v>2015</v>
      </c>
      <c r="D97" s="13" t="s">
        <v>101</v>
      </c>
      <c r="E97" s="58">
        <f>AVERAGE(Every_Mth!M1100,Every_Mth!M1159,Every_Mth!M1218,Every_Mth!M1277,Every_Mth!M1336,Every_Mth!M1395,Every_Mth!M1454,Every_Mth!M1513,Every_Mth!M1572,Every_Mth!M1631,Every_Mth!M1690,Every_Mth!M1749)</f>
        <v>23317</v>
      </c>
      <c r="F97" s="58">
        <f>AVERAGE(Every_Mth!M746,Every_Mth!M805,Every_Mth!M864,Every_Mth!M923,Every_Mth!M982,Every_Mth!M1041,Every_Mth!M1100,Every_Mth!M1159,Every_Mth!M1218,Every_Mth!M1277,Every_Mth!M1336,Every_Mth!M1395)</f>
        <v>23102.833333333332</v>
      </c>
      <c r="G97" s="58">
        <f>AVERAGE(Every_Mth!N1100,Every_Mth!N1159,Every_Mth!N1218,Every_Mth!N1277,Every_Mth!N1336,Every_Mth!N1395,Every_Mth!N1454,Every_Mth!N1513,Every_Mth!N1572,Every_Mth!N1631,Every_Mth!N1690,Every_Mth!N1749)</f>
        <v>51916.666666666664</v>
      </c>
      <c r="H97" s="58">
        <f>AVERAGE(Every_Mth!N746,Every_Mth!N805,Every_Mth!N864,Every_Mth!N923,Every_Mth!N982,Every_Mth!N1041,Every_Mth!N1100,Every_Mth!N1159,Every_Mth!N1218,Every_Mth!N1277,Every_Mth!N1336,Every_Mth!N1395)</f>
        <v>51644.833333333336</v>
      </c>
      <c r="I97" s="58">
        <v>2416</v>
      </c>
      <c r="J97" s="58">
        <v>31750</v>
      </c>
      <c r="K97" s="58">
        <v>23373</v>
      </c>
      <c r="L97" s="58"/>
      <c r="M97" s="37"/>
      <c r="N97" s="103">
        <v>435342</v>
      </c>
      <c r="O97" s="103">
        <v>77615</v>
      </c>
      <c r="P97" s="103">
        <v>114523</v>
      </c>
      <c r="Q97" s="103">
        <v>80174</v>
      </c>
      <c r="R97" s="103">
        <v>8376</v>
      </c>
      <c r="S97" s="18">
        <v>8.1000000000000003E-2</v>
      </c>
      <c r="T97" s="45">
        <v>67987.332642685971</v>
      </c>
    </row>
    <row r="98" spans="1:20">
      <c r="A98" s="12" t="s">
        <v>140</v>
      </c>
      <c r="B98" s="13" t="s">
        <v>75</v>
      </c>
      <c r="C98" s="13">
        <v>2015</v>
      </c>
      <c r="D98" s="13" t="s">
        <v>101</v>
      </c>
      <c r="E98" s="58">
        <f>AVERAGE(Every_Mth!M1101,Every_Mth!M1160,Every_Mth!M1219,Every_Mth!M1278,Every_Mth!M1337,Every_Mth!M1396,Every_Mth!M1455,Every_Mth!M1514,Every_Mth!M1573,Every_Mth!M1632,Every_Mth!M1691,Every_Mth!M1750)</f>
        <v>3631.6666666666665</v>
      </c>
      <c r="F98" s="58">
        <f>AVERAGE(Every_Mth!M747,Every_Mth!M806,Every_Mth!M865,Every_Mth!M924,Every_Mth!M983,Every_Mth!M1042,Every_Mth!M1101,Every_Mth!M1160,Every_Mth!M1219,Every_Mth!M1278,Every_Mth!M1337,Every_Mth!M1396)</f>
        <v>3632.0833333333335</v>
      </c>
      <c r="G98" s="58">
        <f>AVERAGE(Every_Mth!N1101,Every_Mth!N1160,Every_Mth!N1219,Every_Mth!N1278,Every_Mth!N1337,Every_Mth!N1396,Every_Mth!N1455,Every_Mth!N1514,Every_Mth!N1573,Every_Mth!N1632,Every_Mth!N1691,Every_Mth!N1750)</f>
        <v>7474.416666666667</v>
      </c>
      <c r="H98" s="58">
        <f>AVERAGE(Every_Mth!N747,Every_Mth!N806,Every_Mth!N865,Every_Mth!N924,Every_Mth!N983,Every_Mth!N1042,Every_Mth!N1101,Every_Mth!N1160,Every_Mth!N1219,Every_Mth!N1278,Every_Mth!N1337,Every_Mth!N1396)</f>
        <v>7501.5</v>
      </c>
      <c r="I98" s="58">
        <v>441</v>
      </c>
      <c r="J98" s="58">
        <v>4130</v>
      </c>
      <c r="K98" s="58">
        <v>2947</v>
      </c>
      <c r="L98" s="58"/>
      <c r="M98" s="37"/>
      <c r="N98" s="103">
        <v>141183</v>
      </c>
      <c r="O98" s="103">
        <v>33498</v>
      </c>
      <c r="P98" s="103">
        <v>30241</v>
      </c>
      <c r="Q98" s="103">
        <v>11912</v>
      </c>
      <c r="R98" s="103">
        <v>2093</v>
      </c>
      <c r="S98" s="18">
        <v>4.5999999999999999E-2</v>
      </c>
      <c r="T98" s="45">
        <v>19657.156549353978</v>
      </c>
    </row>
    <row r="99" spans="1:20">
      <c r="A99" s="12" t="s">
        <v>141</v>
      </c>
      <c r="B99" s="13" t="s">
        <v>75</v>
      </c>
      <c r="C99" s="13">
        <v>2015</v>
      </c>
      <c r="D99" s="13" t="s">
        <v>101</v>
      </c>
      <c r="E99" s="58">
        <f>AVERAGE(Every_Mth!M1102,Every_Mth!M1161,Every_Mth!M1220,Every_Mth!M1279,Every_Mth!M1338,Every_Mth!M1397,Every_Mth!M1456,Every_Mth!M1515,Every_Mth!M1574,Every_Mth!M1633,Every_Mth!M1692,Every_Mth!M1751)</f>
        <v>4322.166666666667</v>
      </c>
      <c r="F99" s="58">
        <f>AVERAGE(Every_Mth!M748,Every_Mth!M807,Every_Mth!M866,Every_Mth!M925,Every_Mth!M984,Every_Mth!M1043,Every_Mth!M1102,Every_Mth!M1161,Every_Mth!M1220,Every_Mth!M1279,Every_Mth!M1338,Every_Mth!M1397)</f>
        <v>4271.916666666667</v>
      </c>
      <c r="G99" s="58">
        <f>AVERAGE(Every_Mth!N1102,Every_Mth!N1161,Every_Mth!N1220,Every_Mth!N1279,Every_Mth!N1338,Every_Mth!N1397,Every_Mth!N1456,Every_Mth!N1515,Every_Mth!N1574,Every_Mth!N1633,Every_Mth!N1692,Every_Mth!N1751)</f>
        <v>7759.916666666667</v>
      </c>
      <c r="H99" s="58">
        <f>AVERAGE(Every_Mth!N748,Every_Mth!N807,Every_Mth!N866,Every_Mth!N925,Every_Mth!N984,Every_Mth!N1043,Every_Mth!N1102,Every_Mth!N1161,Every_Mth!N1220,Every_Mth!N1279,Every_Mth!N1338,Every_Mth!N1397)</f>
        <v>7736.583333333333</v>
      </c>
      <c r="I99" s="58">
        <v>662</v>
      </c>
      <c r="J99" s="58">
        <v>2895</v>
      </c>
      <c r="K99" s="58">
        <v>280</v>
      </c>
      <c r="L99" s="58"/>
      <c r="M99" s="37"/>
      <c r="N99" s="103">
        <v>98067</v>
      </c>
      <c r="O99" s="103">
        <v>33028</v>
      </c>
      <c r="P99" s="103">
        <v>16732</v>
      </c>
      <c r="Q99" s="103">
        <v>1252</v>
      </c>
      <c r="R99" s="103">
        <v>1806</v>
      </c>
      <c r="S99" s="18">
        <v>5.5E-2</v>
      </c>
      <c r="T99" s="45">
        <v>18076.102852228705</v>
      </c>
    </row>
    <row r="100" spans="1:20">
      <c r="A100" s="12" t="s">
        <v>142</v>
      </c>
      <c r="B100" s="13" t="s">
        <v>74</v>
      </c>
      <c r="C100" s="13">
        <v>2015</v>
      </c>
      <c r="D100" s="13" t="s">
        <v>101</v>
      </c>
      <c r="E100" s="58">
        <f>AVERAGE(Every_Mth!M1103,Every_Mth!M1162,Every_Mth!M1221,Every_Mth!M1280,Every_Mth!M1339,Every_Mth!M1398,Every_Mth!M1457,Every_Mth!M1516,Every_Mth!M1575,Every_Mth!M1634,Every_Mth!M1693,Every_Mth!M1752)</f>
        <v>124134.75</v>
      </c>
      <c r="F100" s="58">
        <f>AVERAGE(Every_Mth!M749,Every_Mth!M808,Every_Mth!M867,Every_Mth!M926,Every_Mth!M985,Every_Mth!M1044,Every_Mth!M1103,Every_Mth!M1162,Every_Mth!M1221,Every_Mth!M1280,Every_Mth!M1339,Every_Mth!M1398)</f>
        <v>122873.5</v>
      </c>
      <c r="G100" s="58">
        <f>AVERAGE(Every_Mth!N1103,Every_Mth!N1162,Every_Mth!N1221,Every_Mth!N1280,Every_Mth!N1339,Every_Mth!N1398,Every_Mth!N1457,Every_Mth!N1516,Every_Mth!N1575,Every_Mth!N1634,Every_Mth!N1693,Every_Mth!N1752)</f>
        <v>257279.66666666666</v>
      </c>
      <c r="H100" s="58">
        <f>AVERAGE(Every_Mth!N749,Every_Mth!N808,Every_Mth!N867,Every_Mth!N926,Every_Mth!N985,Every_Mth!N1044,Every_Mth!N1103,Every_Mth!N1162,Every_Mth!N1221,Every_Mth!N1280,Every_Mth!N1339,Every_Mth!N1398)</f>
        <v>256994.91666666666</v>
      </c>
      <c r="I100" s="58">
        <v>18936</v>
      </c>
      <c r="J100" s="58">
        <v>141215</v>
      </c>
      <c r="K100" s="58">
        <v>117427</v>
      </c>
      <c r="L100" s="58"/>
      <c r="M100" s="37"/>
      <c r="N100" s="103">
        <v>3162622</v>
      </c>
      <c r="O100" s="103">
        <v>604622</v>
      </c>
      <c r="P100" s="103">
        <v>732558</v>
      </c>
      <c r="Q100" s="103">
        <v>331979</v>
      </c>
      <c r="R100" s="103">
        <v>68296</v>
      </c>
      <c r="S100" s="18">
        <v>4.4999999999999998E-2</v>
      </c>
      <c r="T100" s="45">
        <v>420793.16996716603</v>
      </c>
    </row>
    <row r="101" spans="1:20">
      <c r="A101" s="12" t="s">
        <v>143</v>
      </c>
      <c r="B101" s="13" t="s">
        <v>74</v>
      </c>
      <c r="C101" s="13">
        <v>2015</v>
      </c>
      <c r="D101" s="13" t="s">
        <v>101</v>
      </c>
      <c r="E101" s="58">
        <f>AVERAGE(Every_Mth!M1104,Every_Mth!M1163,Every_Mth!M1222,Every_Mth!M1281,Every_Mth!M1340,Every_Mth!M1399,Every_Mth!M1458,Every_Mth!M1517,Every_Mth!M1576,Every_Mth!M1635,Every_Mth!M1694,Every_Mth!M1753)</f>
        <v>9371.4166666666661</v>
      </c>
      <c r="F101" s="58">
        <f>AVERAGE(Every_Mth!M750,Every_Mth!M809,Every_Mth!M868,Every_Mth!M927,Every_Mth!M986,Every_Mth!M1045,Every_Mth!M1104,Every_Mth!M1163,Every_Mth!M1222,Every_Mth!M1281,Every_Mth!M1340,Every_Mth!M1399)</f>
        <v>9394.0833333333339</v>
      </c>
      <c r="G101" s="58">
        <f>AVERAGE(Every_Mth!N1104,Every_Mth!N1163,Every_Mth!N1222,Every_Mth!N1281,Every_Mth!N1340,Every_Mth!N1399,Every_Mth!N1458,Every_Mth!N1517,Every_Mth!N1576,Every_Mth!N1635,Every_Mth!N1694,Every_Mth!N1753)</f>
        <v>17996.5</v>
      </c>
      <c r="H101" s="58">
        <f>AVERAGE(Every_Mth!N750,Every_Mth!N809,Every_Mth!N868,Every_Mth!N927,Every_Mth!N986,Every_Mth!N1045,Every_Mth!N1104,Every_Mth!N1163,Every_Mth!N1222,Every_Mth!N1281,Every_Mth!N1340,Every_Mth!N1399)</f>
        <v>18227.416666666668</v>
      </c>
      <c r="I101" s="58">
        <v>1517</v>
      </c>
      <c r="J101" s="58">
        <v>7520</v>
      </c>
      <c r="K101" s="58">
        <v>1899</v>
      </c>
      <c r="L101" s="58"/>
      <c r="M101" s="37"/>
      <c r="N101" s="103">
        <v>370973</v>
      </c>
      <c r="O101" s="103">
        <v>92989</v>
      </c>
      <c r="P101" s="103">
        <v>78893</v>
      </c>
      <c r="Q101" s="103">
        <v>9998</v>
      </c>
      <c r="R101" s="103">
        <v>5127</v>
      </c>
      <c r="S101" s="18">
        <v>0.05</v>
      </c>
      <c r="T101" s="45">
        <v>38477.516081597299</v>
      </c>
    </row>
    <row r="102" spans="1:20">
      <c r="A102" s="12" t="s">
        <v>144</v>
      </c>
      <c r="B102" s="13" t="s">
        <v>75</v>
      </c>
      <c r="C102" s="13">
        <v>2015</v>
      </c>
      <c r="D102" s="13" t="s">
        <v>101</v>
      </c>
      <c r="E102" s="58">
        <f>AVERAGE(Every_Mth!M1105,Every_Mth!M1164,Every_Mth!M1223,Every_Mth!M1282,Every_Mth!M1341,Every_Mth!M1400,Every_Mth!M1459,Every_Mth!M1518,Every_Mth!M1577,Every_Mth!M1636,Every_Mth!M1695,Every_Mth!M1754)</f>
        <v>1139.25</v>
      </c>
      <c r="F102" s="58">
        <f>AVERAGE(Every_Mth!M751,Every_Mth!M810,Every_Mth!M869,Every_Mth!M928,Every_Mth!M987,Every_Mth!M1046,Every_Mth!M1105,Every_Mth!M1164,Every_Mth!M1223,Every_Mth!M1282,Every_Mth!M1341,Every_Mth!M1400)</f>
        <v>1094.9166666666667</v>
      </c>
      <c r="G102" s="58">
        <f>AVERAGE(Every_Mth!N1105,Every_Mth!N1164,Every_Mth!N1223,Every_Mth!N1282,Every_Mth!N1341,Every_Mth!N1400,Every_Mth!N1459,Every_Mth!N1518,Every_Mth!N1577,Every_Mth!N1636,Every_Mth!N1695,Every_Mth!N1754)</f>
        <v>2124.75</v>
      </c>
      <c r="H102" s="58">
        <f>AVERAGE(Every_Mth!N751,Every_Mth!N810,Every_Mth!N869,Every_Mth!N928,Every_Mth!N987,Every_Mth!N1046,Every_Mth!N1105,Every_Mth!N1164,Every_Mth!N1223,Every_Mth!N1282,Every_Mth!N1341,Every_Mth!N1400)</f>
        <v>2050.25</v>
      </c>
      <c r="I102" s="58">
        <v>131</v>
      </c>
      <c r="J102" s="58">
        <v>769</v>
      </c>
      <c r="K102" s="58">
        <v>39</v>
      </c>
      <c r="L102" s="58"/>
      <c r="M102" s="37"/>
      <c r="N102" s="103">
        <v>19598</v>
      </c>
      <c r="O102" s="103">
        <v>7102</v>
      </c>
      <c r="P102" s="103">
        <v>3259</v>
      </c>
      <c r="Q102" s="103">
        <v>197</v>
      </c>
      <c r="R102" s="103">
        <v>656</v>
      </c>
      <c r="S102" s="18">
        <v>0.10400000000000001</v>
      </c>
      <c r="T102" s="45">
        <v>3447.5723620028475</v>
      </c>
    </row>
    <row r="103" spans="1:20">
      <c r="A103" s="12" t="s">
        <v>145</v>
      </c>
      <c r="B103" s="13" t="s">
        <v>75</v>
      </c>
      <c r="C103" s="13">
        <v>2015</v>
      </c>
      <c r="D103" s="13" t="s">
        <v>101</v>
      </c>
      <c r="E103" s="58">
        <f>AVERAGE(Every_Mth!M1106,Every_Mth!M1165,Every_Mth!M1224,Every_Mth!M1283,Every_Mth!M1342,Every_Mth!M1401,Every_Mth!M1460,Every_Mth!M1519,Every_Mth!M1578,Every_Mth!M1637,Every_Mth!M1696,Every_Mth!M1755)</f>
        <v>130333.58333333333</v>
      </c>
      <c r="F103" s="58">
        <f>AVERAGE(Every_Mth!M752,Every_Mth!M811,Every_Mth!M870,Every_Mth!M929,Every_Mth!M988,Every_Mth!M1047,Every_Mth!M1106,Every_Mth!M1165,Every_Mth!M1224,Every_Mth!M1283,Every_Mth!M1342,Every_Mth!M1401)</f>
        <v>129097.25</v>
      </c>
      <c r="G103" s="58">
        <f>AVERAGE(Every_Mth!N1106,Every_Mth!N1165,Every_Mth!N1224,Every_Mth!N1283,Every_Mth!N1342,Every_Mth!N1401,Every_Mth!N1460,Every_Mth!N1519,Every_Mth!N1578,Every_Mth!N1637,Every_Mth!N1696,Every_Mth!N1755)</f>
        <v>293524</v>
      </c>
      <c r="H103" s="58">
        <f>AVERAGE(Every_Mth!N752,Every_Mth!N811,Every_Mth!N870,Every_Mth!N929,Every_Mth!N988,Every_Mth!N1047,Every_Mth!N1106,Every_Mth!N1165,Every_Mth!N1224,Every_Mth!N1283,Every_Mth!N1342,Every_Mth!N1401)</f>
        <v>294433.16666666669</v>
      </c>
      <c r="I103" s="58">
        <v>14635</v>
      </c>
      <c r="J103" s="58">
        <v>154733</v>
      </c>
      <c r="K103" s="58">
        <v>66547</v>
      </c>
      <c r="L103" s="58"/>
      <c r="M103" s="37"/>
      <c r="N103" s="103">
        <v>2331960</v>
      </c>
      <c r="O103" s="103">
        <v>438135</v>
      </c>
      <c r="P103" s="103">
        <v>602360</v>
      </c>
      <c r="Q103" s="103">
        <v>190180</v>
      </c>
      <c r="R103" s="103">
        <v>58059</v>
      </c>
      <c r="S103" s="18">
        <v>6.7000000000000004E-2</v>
      </c>
      <c r="T103" s="45">
        <v>423742.19064784935</v>
      </c>
    </row>
    <row r="104" spans="1:20">
      <c r="A104" s="12" t="s">
        <v>146</v>
      </c>
      <c r="B104" s="13" t="s">
        <v>74</v>
      </c>
      <c r="C104" s="13">
        <v>2015</v>
      </c>
      <c r="D104" s="13" t="s">
        <v>101</v>
      </c>
      <c r="E104" s="58">
        <f>AVERAGE(Every_Mth!M1107,Every_Mth!M1166,Every_Mth!M1225,Every_Mth!M1284,Every_Mth!M1343,Every_Mth!M1402,Every_Mth!M1461,Every_Mth!M1520,Every_Mth!M1579,Every_Mth!M1638,Every_Mth!M1697,Every_Mth!M1756)</f>
        <v>104378.5</v>
      </c>
      <c r="F104" s="58">
        <f>AVERAGE(Every_Mth!M753,Every_Mth!M812,Every_Mth!M871,Every_Mth!M930,Every_Mth!M989,Every_Mth!M1048,Every_Mth!M1107,Every_Mth!M1166,Every_Mth!M1225,Every_Mth!M1284,Every_Mth!M1343,Every_Mth!M1402)</f>
        <v>104581.08333333333</v>
      </c>
      <c r="G104" s="58">
        <f>AVERAGE(Every_Mth!N1107,Every_Mth!N1166,Every_Mth!N1225,Every_Mth!N1284,Every_Mth!N1343,Every_Mth!N1402,Every_Mth!N1461,Every_Mth!N1520,Every_Mth!N1579,Every_Mth!N1638,Every_Mth!N1697,Every_Mth!N1756)</f>
        <v>218282.5</v>
      </c>
      <c r="H104" s="58">
        <f>AVERAGE(Every_Mth!N753,Every_Mth!N812,Every_Mth!N871,Every_Mth!N930,Every_Mth!N989,Every_Mth!N1048,Every_Mth!N1107,Every_Mth!N1166,Every_Mth!N1225,Every_Mth!N1284,Every_Mth!N1343,Every_Mth!N1402)</f>
        <v>219942.75</v>
      </c>
      <c r="I104" s="58">
        <v>9586</v>
      </c>
      <c r="J104" s="58">
        <v>104370</v>
      </c>
      <c r="K104" s="58">
        <v>48606</v>
      </c>
      <c r="L104" s="58"/>
      <c r="M104" s="37"/>
      <c r="N104" s="103">
        <v>1488600</v>
      </c>
      <c r="O104" s="103">
        <v>274572</v>
      </c>
      <c r="P104" s="103">
        <v>360882</v>
      </c>
      <c r="Q104" s="103">
        <v>93427</v>
      </c>
      <c r="R104" s="103">
        <v>62730</v>
      </c>
      <c r="S104" s="18">
        <v>0.06</v>
      </c>
      <c r="T104" s="45">
        <v>264162.85269416921</v>
      </c>
    </row>
    <row r="105" spans="1:20">
      <c r="A105" s="12" t="s">
        <v>147</v>
      </c>
      <c r="B105" s="13" t="s">
        <v>75</v>
      </c>
      <c r="C105" s="13">
        <v>2015</v>
      </c>
      <c r="D105" s="13" t="s">
        <v>101</v>
      </c>
      <c r="E105" s="58">
        <f>AVERAGE(Every_Mth!M1108,Every_Mth!M1167,Every_Mth!M1226,Every_Mth!M1285,Every_Mth!M1344,Every_Mth!M1403,Every_Mth!M1462,Every_Mth!M1521,Every_Mth!M1580,Every_Mth!M1639,Every_Mth!M1698,Every_Mth!M1757)</f>
        <v>2669.75</v>
      </c>
      <c r="F105" s="58">
        <f>AVERAGE(Every_Mth!M754,Every_Mth!M813,Every_Mth!M872,Every_Mth!M931,Every_Mth!M990,Every_Mth!M1049,Every_Mth!M1108,Every_Mth!M1167,Every_Mth!M1226,Every_Mth!M1285,Every_Mth!M1344,Every_Mth!M1403)</f>
        <v>2722.5833333333335</v>
      </c>
      <c r="G105" s="58">
        <f>AVERAGE(Every_Mth!N1108,Every_Mth!N1167,Every_Mth!N1226,Every_Mth!N1285,Every_Mth!N1344,Every_Mth!N1403,Every_Mth!N1462,Every_Mth!N1521,Every_Mth!N1580,Every_Mth!N1639,Every_Mth!N1698,Every_Mth!N1757)</f>
        <v>5917.75</v>
      </c>
      <c r="H105" s="58">
        <f>AVERAGE(Every_Mth!N754,Every_Mth!N813,Every_Mth!N872,Every_Mth!N931,Every_Mth!N990,Every_Mth!N1049,Every_Mth!N1108,Every_Mth!N1167,Every_Mth!N1226,Every_Mth!N1285,Every_Mth!N1344,Every_Mth!N1403)</f>
        <v>6089.333333333333</v>
      </c>
      <c r="I105" s="58">
        <v>310</v>
      </c>
      <c r="J105" s="58">
        <v>3222</v>
      </c>
      <c r="K105" s="58">
        <v>1760</v>
      </c>
      <c r="L105" s="58"/>
      <c r="M105" s="37"/>
      <c r="N105" s="103">
        <v>57587</v>
      </c>
      <c r="O105" s="103">
        <v>10257</v>
      </c>
      <c r="P105" s="103">
        <v>14811</v>
      </c>
      <c r="Q105" s="103">
        <v>5268</v>
      </c>
      <c r="R105" s="103">
        <v>900</v>
      </c>
      <c r="S105" s="18">
        <v>7.5999999999999998E-2</v>
      </c>
      <c r="T105" s="45">
        <v>7772.2114419793561</v>
      </c>
    </row>
    <row r="106" spans="1:20">
      <c r="A106" s="12" t="s">
        <v>148</v>
      </c>
      <c r="B106" s="13" t="s">
        <v>75</v>
      </c>
      <c r="C106" s="13">
        <v>2015</v>
      </c>
      <c r="D106" s="13" t="s">
        <v>101</v>
      </c>
      <c r="E106" s="58">
        <f>AVERAGE(Every_Mth!M1109,Every_Mth!M1168,Every_Mth!M1227,Every_Mth!M1286,Every_Mth!M1345,Every_Mth!M1404,Every_Mth!M1463,Every_Mth!M1522,Every_Mth!M1581,Every_Mth!M1640,Every_Mth!M1699,Every_Mth!M1758)</f>
        <v>180992.08333333334</v>
      </c>
      <c r="F106" s="58">
        <f>AVERAGE(Every_Mth!M755,Every_Mth!M814,Every_Mth!M873,Every_Mth!M932,Every_Mth!M991,Every_Mth!M1050,Every_Mth!M1109,Every_Mth!M1168,Every_Mth!M1227,Every_Mth!M1286,Every_Mth!M1345,Every_Mth!M1404)</f>
        <v>180278.83333333334</v>
      </c>
      <c r="G106" s="58">
        <f>AVERAGE(Every_Mth!N1109,Every_Mth!N1168,Every_Mth!N1227,Every_Mth!N1286,Every_Mth!N1345,Every_Mth!N1404,Every_Mth!N1463,Every_Mth!N1522,Every_Mth!N1581,Every_Mth!N1640,Every_Mth!N1699,Every_Mth!N1758)</f>
        <v>398783.58333333331</v>
      </c>
      <c r="H106" s="58">
        <f>AVERAGE(Every_Mth!N755,Every_Mth!N814,Every_Mth!N873,Every_Mth!N932,Every_Mth!N991,Every_Mth!N1050,Every_Mth!N1109,Every_Mth!N1168,Every_Mth!N1227,Every_Mth!N1286,Every_Mth!N1345,Every_Mth!N1404)</f>
        <v>401294.33333333331</v>
      </c>
      <c r="I106" s="58">
        <v>18789</v>
      </c>
      <c r="J106" s="58">
        <v>201521</v>
      </c>
      <c r="K106" s="58">
        <v>71699</v>
      </c>
      <c r="L106" s="58"/>
      <c r="M106" s="37"/>
      <c r="N106" s="103">
        <v>2128499</v>
      </c>
      <c r="O106" s="103">
        <v>331715</v>
      </c>
      <c r="P106" s="103">
        <v>580902</v>
      </c>
      <c r="Q106" s="103">
        <v>168647</v>
      </c>
      <c r="R106" s="103">
        <v>68072</v>
      </c>
      <c r="S106" s="18">
        <v>6.5000000000000002E-2</v>
      </c>
      <c r="T106" s="45">
        <v>433056.80317530752</v>
      </c>
    </row>
    <row r="107" spans="1:20">
      <c r="A107" s="12" t="s">
        <v>149</v>
      </c>
      <c r="B107" s="13" t="s">
        <v>74</v>
      </c>
      <c r="C107" s="13">
        <v>2015</v>
      </c>
      <c r="D107" s="13" t="s">
        <v>101</v>
      </c>
      <c r="E107" s="58">
        <f>AVERAGE(Every_Mth!M1110,Every_Mth!M1169,Every_Mth!M1228,Every_Mth!M1287,Every_Mth!M1346,Every_Mth!M1405,Every_Mth!M1464,Every_Mth!M1523,Every_Mth!M1582,Every_Mth!M1641,Every_Mth!M1700,Every_Mth!M1759)</f>
        <v>143570.75</v>
      </c>
      <c r="F107" s="58">
        <f>AVERAGE(Every_Mth!M756,Every_Mth!M815,Every_Mth!M874,Every_Mth!M933,Every_Mth!M992,Every_Mth!M1051,Every_Mth!M1110,Every_Mth!M1169,Every_Mth!M1228,Every_Mth!M1287,Every_Mth!M1346,Every_Mth!M1405)</f>
        <v>142648</v>
      </c>
      <c r="G107" s="58">
        <f>AVERAGE(Every_Mth!N1110,Every_Mth!N1169,Every_Mth!N1228,Every_Mth!N1287,Every_Mth!N1346,Every_Mth!N1405,Every_Mth!N1464,Every_Mth!N1523,Every_Mth!N1582,Every_Mth!N1641,Every_Mth!N1700,Every_Mth!N1759)</f>
        <v>290731.08333333331</v>
      </c>
      <c r="H107" s="58">
        <f>AVERAGE(Every_Mth!N756,Every_Mth!N815,Every_Mth!N874,Every_Mth!N933,Every_Mth!N992,Every_Mth!N1051,Every_Mth!N1110,Every_Mth!N1169,Every_Mth!N1228,Every_Mth!N1287,Every_Mth!N1346,Every_Mth!N1405)</f>
        <v>291172.5</v>
      </c>
      <c r="I107" s="58">
        <v>21309</v>
      </c>
      <c r="J107" s="58">
        <v>139244</v>
      </c>
      <c r="K107" s="58">
        <v>102557</v>
      </c>
      <c r="L107" s="58"/>
      <c r="M107" s="37"/>
      <c r="N107" s="103">
        <v>3274141</v>
      </c>
      <c r="O107" s="103">
        <v>613511</v>
      </c>
      <c r="P107" s="103">
        <v>782448</v>
      </c>
      <c r="Q107" s="103">
        <v>231525</v>
      </c>
      <c r="R107" s="103">
        <v>76341</v>
      </c>
      <c r="S107" s="18">
        <v>5.2000000000000005E-2</v>
      </c>
      <c r="T107" s="45">
        <v>508224.43482990994</v>
      </c>
    </row>
    <row r="108" spans="1:20">
      <c r="A108" s="12" t="s">
        <v>150</v>
      </c>
      <c r="B108" s="13" t="s">
        <v>74</v>
      </c>
      <c r="C108" s="13">
        <v>2015</v>
      </c>
      <c r="D108" s="13" t="s">
        <v>101</v>
      </c>
      <c r="E108" s="58">
        <f>AVERAGE(Every_Mth!M1111,Every_Mth!M1170,Every_Mth!M1229,Every_Mth!M1288,Every_Mth!M1347,Every_Mth!M1406,Every_Mth!M1465,Every_Mth!M1524,Every_Mth!M1583,Every_Mth!M1642,Every_Mth!M1701,Every_Mth!M1760)</f>
        <v>34672.416666666664</v>
      </c>
      <c r="F108" s="58">
        <f>AVERAGE(Every_Mth!M757,Every_Mth!M816,Every_Mth!M875,Every_Mth!M934,Every_Mth!M993,Every_Mth!M1052,Every_Mth!M1111,Every_Mth!M1170,Every_Mth!M1229,Every_Mth!M1288,Every_Mth!M1347,Every_Mth!M1406)</f>
        <v>33996.75</v>
      </c>
      <c r="G108" s="58">
        <f>AVERAGE(Every_Mth!N1111,Every_Mth!N1170,Every_Mth!N1229,Every_Mth!N1288,Every_Mth!N1347,Every_Mth!N1406,Every_Mth!N1465,Every_Mth!N1524,Every_Mth!N1583,Every_Mth!N1642,Every_Mth!N1701,Every_Mth!N1760)</f>
        <v>52767.333333333336</v>
      </c>
      <c r="H108" s="58">
        <f>AVERAGE(Every_Mth!N757,Every_Mth!N816,Every_Mth!N875,Every_Mth!N934,Every_Mth!N993,Every_Mth!N1052,Every_Mth!N1111,Every_Mth!N1170,Every_Mth!N1229,Every_Mth!N1288,Every_Mth!N1347,Every_Mth!N1406)</f>
        <v>52042.25</v>
      </c>
      <c r="I108" s="58">
        <v>6983</v>
      </c>
      <c r="J108" s="58">
        <v>19320</v>
      </c>
      <c r="K108" s="58">
        <v>21618</v>
      </c>
      <c r="L108" s="58"/>
      <c r="M108" s="37"/>
      <c r="N108" s="103">
        <v>864783</v>
      </c>
      <c r="O108" s="103">
        <v>183502</v>
      </c>
      <c r="P108" s="103">
        <v>123211</v>
      </c>
      <c r="Q108" s="103">
        <v>100767</v>
      </c>
      <c r="R108" s="103">
        <v>37327</v>
      </c>
      <c r="S108" s="18">
        <v>3.6000000000000004E-2</v>
      </c>
      <c r="T108" s="45">
        <v>102650.87358145542</v>
      </c>
    </row>
    <row r="109" spans="1:20">
      <c r="A109" s="12" t="s">
        <v>151</v>
      </c>
      <c r="B109" s="13" t="s">
        <v>75</v>
      </c>
      <c r="C109" s="13">
        <v>2015</v>
      </c>
      <c r="D109" s="13" t="s">
        <v>101</v>
      </c>
      <c r="E109" s="58">
        <f>AVERAGE(Every_Mth!M1112,Every_Mth!M1171,Every_Mth!M1230,Every_Mth!M1289,Every_Mth!M1348,Every_Mth!M1407,Every_Mth!M1466,Every_Mth!M1525,Every_Mth!M1584,Every_Mth!M1643,Every_Mth!M1702,Every_Mth!M1761)</f>
        <v>52846.75</v>
      </c>
      <c r="F109" s="58">
        <f>AVERAGE(Every_Mth!M758,Every_Mth!M817,Every_Mth!M876,Every_Mth!M935,Every_Mth!M994,Every_Mth!M1053,Every_Mth!M1112,Every_Mth!M1171,Every_Mth!M1230,Every_Mth!M1289,Every_Mth!M1348,Every_Mth!M1407)</f>
        <v>52985</v>
      </c>
      <c r="G109" s="58">
        <f>AVERAGE(Every_Mth!N1112,Every_Mth!N1171,Every_Mth!N1230,Every_Mth!N1289,Every_Mth!N1348,Every_Mth!N1407,Every_Mth!N1466,Every_Mth!N1525,Every_Mth!N1584,Every_Mth!N1643,Every_Mth!N1702,Every_Mth!N1761)</f>
        <v>119722.66666666667</v>
      </c>
      <c r="H109" s="58">
        <f>AVERAGE(Every_Mth!N758,Every_Mth!N817,Every_Mth!N876,Every_Mth!N935,Every_Mth!N994,Every_Mth!N1053,Every_Mth!N1112,Every_Mth!N1171,Every_Mth!N1230,Every_Mth!N1289,Every_Mth!N1348,Every_Mth!N1407)</f>
        <v>121333.58333333333</v>
      </c>
      <c r="I109" s="58">
        <v>5030</v>
      </c>
      <c r="J109" s="58">
        <v>64478</v>
      </c>
      <c r="K109" s="58">
        <v>24104</v>
      </c>
      <c r="L109" s="58"/>
      <c r="M109" s="37"/>
      <c r="N109" s="103">
        <v>728110</v>
      </c>
      <c r="O109" s="103">
        <v>123108</v>
      </c>
      <c r="P109" s="103">
        <v>199184</v>
      </c>
      <c r="Q109" s="103">
        <v>63826</v>
      </c>
      <c r="R109" s="103">
        <v>27357</v>
      </c>
      <c r="S109" s="18">
        <v>8.900000000000001E-2</v>
      </c>
      <c r="T109" s="45">
        <v>131235.16986197117</v>
      </c>
    </row>
    <row r="110" spans="1:20">
      <c r="A110" s="12" t="s">
        <v>152</v>
      </c>
      <c r="B110" s="13" t="s">
        <v>74</v>
      </c>
      <c r="C110" s="13">
        <v>2015</v>
      </c>
      <c r="D110" s="13" t="s">
        <v>101</v>
      </c>
      <c r="E110" s="58">
        <f>AVERAGE(Every_Mth!M1113,Every_Mth!M1172,Every_Mth!M1231,Every_Mth!M1290,Every_Mth!M1349,Every_Mth!M1408,Every_Mth!M1467,Every_Mth!M1526,Every_Mth!M1585,Every_Mth!M1644,Every_Mth!M1703,Every_Mth!M1762)</f>
        <v>10104</v>
      </c>
      <c r="F110" s="58">
        <f>AVERAGE(Every_Mth!M759,Every_Mth!M818,Every_Mth!M877,Every_Mth!M936,Every_Mth!M995,Every_Mth!M1054,Every_Mth!M1113,Every_Mth!M1172,Every_Mth!M1231,Every_Mth!M1290,Every_Mth!M1349,Every_Mth!M1408)</f>
        <v>10032.166666666666</v>
      </c>
      <c r="G110" s="58">
        <f>AVERAGE(Every_Mth!N1113,Every_Mth!N1172,Every_Mth!N1231,Every_Mth!N1290,Every_Mth!N1349,Every_Mth!N1408,Every_Mth!N1467,Every_Mth!N1526,Every_Mth!N1585,Every_Mth!N1644,Every_Mth!N1703,Every_Mth!N1762)</f>
        <v>18587.166666666668</v>
      </c>
      <c r="H110" s="58">
        <f>AVERAGE(Every_Mth!N759,Every_Mth!N818,Every_Mth!N877,Every_Mth!N936,Every_Mth!N995,Every_Mth!N1054,Every_Mth!N1113,Every_Mth!N1172,Every_Mth!N1231,Every_Mth!N1290,Every_Mth!N1349,Every_Mth!N1408)</f>
        <v>18597.833333333332</v>
      </c>
      <c r="I110" s="58">
        <v>1443</v>
      </c>
      <c r="J110" s="58">
        <v>8334</v>
      </c>
      <c r="K110" s="58">
        <v>3385</v>
      </c>
      <c r="L110" s="58"/>
      <c r="M110" s="37"/>
      <c r="N110" s="103">
        <v>276534</v>
      </c>
      <c r="O110" s="103">
        <v>72978</v>
      </c>
      <c r="P110" s="103">
        <v>51803</v>
      </c>
      <c r="Q110" s="103">
        <v>10271</v>
      </c>
      <c r="R110" s="103">
        <v>4209</v>
      </c>
      <c r="S110" s="18">
        <v>4.5999999999999999E-2</v>
      </c>
      <c r="T110" s="45">
        <v>45501.527627105723</v>
      </c>
    </row>
    <row r="111" spans="1:20">
      <c r="A111" s="12" t="s">
        <v>153</v>
      </c>
      <c r="B111" s="13" t="s">
        <v>74</v>
      </c>
      <c r="C111" s="13">
        <v>2015</v>
      </c>
      <c r="D111" s="13" t="s">
        <v>101</v>
      </c>
      <c r="E111" s="58">
        <f>AVERAGE(Every_Mth!M1114,Every_Mth!M1173,Every_Mth!M1232,Every_Mth!M1291,Every_Mth!M1350,Every_Mth!M1409,Every_Mth!M1468,Every_Mth!M1527,Every_Mth!M1586,Every_Mth!M1645,Every_Mth!M1704,Every_Mth!M1763)</f>
        <v>15864.666666666666</v>
      </c>
      <c r="F111" s="58">
        <f>AVERAGE(Every_Mth!M760,Every_Mth!M819,Every_Mth!M878,Every_Mth!M937,Every_Mth!M996,Every_Mth!M1055,Every_Mth!M1114,Every_Mth!M1173,Every_Mth!M1232,Every_Mth!M1291,Every_Mth!M1350,Every_Mth!M1409)</f>
        <v>16187.833333333334</v>
      </c>
      <c r="G111" s="58">
        <f>AVERAGE(Every_Mth!N1114,Every_Mth!N1173,Every_Mth!N1232,Every_Mth!N1291,Every_Mth!N1350,Every_Mth!N1409,Every_Mth!N1468,Every_Mth!N1527,Every_Mth!N1586,Every_Mth!N1645,Every_Mth!N1704,Every_Mth!N1763)</f>
        <v>30890.583333333332</v>
      </c>
      <c r="H111" s="58">
        <f>AVERAGE(Every_Mth!N760,Every_Mth!N819,Every_Mth!N878,Every_Mth!N937,Every_Mth!N996,Every_Mth!N1055,Every_Mth!N1114,Every_Mth!N1173,Every_Mth!N1232,Every_Mth!N1291,Every_Mth!N1350,Every_Mth!N1409)</f>
        <v>31802.583333333332</v>
      </c>
      <c r="I111" s="58">
        <v>3523</v>
      </c>
      <c r="J111" s="58">
        <v>17117</v>
      </c>
      <c r="K111" s="58">
        <v>14437</v>
      </c>
      <c r="L111" s="58"/>
      <c r="M111" s="37"/>
      <c r="N111" s="103">
        <v>764711</v>
      </c>
      <c r="O111" s="103">
        <v>166899</v>
      </c>
      <c r="P111" s="103">
        <v>161673</v>
      </c>
      <c r="Q111" s="103">
        <v>58320</v>
      </c>
      <c r="R111" s="103">
        <v>10434</v>
      </c>
      <c r="S111" s="18">
        <v>3.4000000000000002E-2</v>
      </c>
      <c r="T111" s="45">
        <v>71863.839026630463</v>
      </c>
    </row>
    <row r="112" spans="1:20">
      <c r="A112" s="12" t="s">
        <v>154</v>
      </c>
      <c r="B112" s="13" t="s">
        <v>74</v>
      </c>
      <c r="C112" s="13">
        <v>2015</v>
      </c>
      <c r="D112" s="13" t="s">
        <v>101</v>
      </c>
      <c r="E112" s="58">
        <f>AVERAGE(Every_Mth!M1115,Every_Mth!M1174,Every_Mth!M1233,Every_Mth!M1292,Every_Mth!M1351,Every_Mth!M1410,Every_Mth!M1469,Every_Mth!M1528,Every_Mth!M1587,Every_Mth!M1646,Every_Mth!M1705,Every_Mth!M1764)</f>
        <v>18243.083333333332</v>
      </c>
      <c r="F112" s="58">
        <f>AVERAGE(Every_Mth!M761,Every_Mth!M820,Every_Mth!M879,Every_Mth!M938,Every_Mth!M997,Every_Mth!M1056,Every_Mth!M1115,Every_Mth!M1174,Every_Mth!M1233,Every_Mth!M1292,Every_Mth!M1351,Every_Mth!M1410)</f>
        <v>17377.333333333332</v>
      </c>
      <c r="G112" s="58">
        <f>AVERAGE(Every_Mth!N1115,Every_Mth!N1174,Every_Mth!N1233,Every_Mth!N1292,Every_Mth!N1351,Every_Mth!N1410,Every_Mth!N1469,Every_Mth!N1528,Every_Mth!N1587,Every_Mth!N1646,Every_Mth!N1705,Every_Mth!N1764)</f>
        <v>38409</v>
      </c>
      <c r="H112" s="58">
        <f>AVERAGE(Every_Mth!N761,Every_Mth!N820,Every_Mth!N879,Every_Mth!N938,Every_Mth!N997,Every_Mth!N1056,Every_Mth!N1115,Every_Mth!N1174,Every_Mth!N1233,Every_Mth!N1292,Every_Mth!N1351,Every_Mth!N1410)</f>
        <v>37310.083333333336</v>
      </c>
      <c r="I112" s="58">
        <v>1754</v>
      </c>
      <c r="J112" s="58">
        <v>21903</v>
      </c>
      <c r="K112" s="58">
        <v>14578</v>
      </c>
      <c r="L112" s="58"/>
      <c r="M112" s="37"/>
      <c r="N112" s="103">
        <v>444491</v>
      </c>
      <c r="O112" s="103">
        <v>86267</v>
      </c>
      <c r="P112" s="103">
        <v>102694</v>
      </c>
      <c r="Q112" s="103">
        <v>48492</v>
      </c>
      <c r="R112" s="103">
        <v>8191</v>
      </c>
      <c r="S112" s="18">
        <v>5.2999999999999999E-2</v>
      </c>
      <c r="T112" s="45">
        <v>73516.85468917375</v>
      </c>
    </row>
    <row r="113" spans="1:20">
      <c r="A113" s="12" t="s">
        <v>155</v>
      </c>
      <c r="B113" s="13" t="s">
        <v>74</v>
      </c>
      <c r="C113" s="13">
        <v>2015</v>
      </c>
      <c r="D113" s="13" t="s">
        <v>101</v>
      </c>
      <c r="E113" s="58">
        <f>AVERAGE(Every_Mth!M1116,Every_Mth!M1175,Every_Mth!M1234,Every_Mth!M1293,Every_Mth!M1352,Every_Mth!M1411,Every_Mth!M1470,Every_Mth!M1529,Every_Mth!M1588,Every_Mth!M1647,Every_Mth!M1706,Every_Mth!M1765)</f>
        <v>54386.916666666664</v>
      </c>
      <c r="F113" s="58">
        <f>AVERAGE(Every_Mth!M762,Every_Mth!M821,Every_Mth!M880,Every_Mth!M939,Every_Mth!M998,Every_Mth!M1057,Every_Mth!M1116,Every_Mth!M1175,Every_Mth!M1234,Every_Mth!M1293,Every_Mth!M1352,Every_Mth!M1411)</f>
        <v>55268.5</v>
      </c>
      <c r="G113" s="58">
        <f>AVERAGE(Every_Mth!N1116,Every_Mth!N1175,Every_Mth!N1234,Every_Mth!N1293,Every_Mth!N1352,Every_Mth!N1411,Every_Mth!N1470,Every_Mth!N1529,Every_Mth!N1588,Every_Mth!N1647,Every_Mth!N1706,Every_Mth!N1765)</f>
        <v>107604.08333333333</v>
      </c>
      <c r="H113" s="58">
        <f>AVERAGE(Every_Mth!N762,Every_Mth!N821,Every_Mth!N880,Every_Mth!N939,Every_Mth!N998,Every_Mth!N1057,Every_Mth!N1116,Every_Mth!N1175,Every_Mth!N1234,Every_Mth!N1293,Every_Mth!N1352,Every_Mth!N1411)</f>
        <v>110775.16666666667</v>
      </c>
      <c r="I113" s="58">
        <v>9780</v>
      </c>
      <c r="J113" s="58">
        <v>54927</v>
      </c>
      <c r="K113" s="58">
        <v>48326</v>
      </c>
      <c r="L113" s="58"/>
      <c r="M113" s="37"/>
      <c r="N113" s="103">
        <v>1918777</v>
      </c>
      <c r="O113" s="103">
        <v>350762</v>
      </c>
      <c r="P113" s="103">
        <v>445939</v>
      </c>
      <c r="Q113" s="103">
        <v>176469</v>
      </c>
      <c r="R113" s="103">
        <v>42694</v>
      </c>
      <c r="S113" s="18">
        <v>4.2000000000000003E-2</v>
      </c>
      <c r="T113" s="45">
        <v>160882.03041679427</v>
      </c>
    </row>
    <row r="114" spans="1:20">
      <c r="A114" s="12" t="s">
        <v>156</v>
      </c>
      <c r="B114" s="13" t="s">
        <v>74</v>
      </c>
      <c r="C114" s="13">
        <v>2015</v>
      </c>
      <c r="D114" s="13" t="s">
        <v>101</v>
      </c>
      <c r="E114" s="58">
        <f>AVERAGE(Every_Mth!M1117,Every_Mth!M1176,Every_Mth!M1235,Every_Mth!M1294,Every_Mth!M1353,Every_Mth!M1412,Every_Mth!M1471,Every_Mth!M1530,Every_Mth!M1589,Every_Mth!M1648,Every_Mth!M1707,Every_Mth!M1766)</f>
        <v>14491.833333333334</v>
      </c>
      <c r="F114" s="58">
        <f>AVERAGE(Every_Mth!M763,Every_Mth!M822,Every_Mth!M881,Every_Mth!M940,Every_Mth!M999,Every_Mth!M1058,Every_Mth!M1117,Every_Mth!M1176,Every_Mth!M1235,Every_Mth!M1294,Every_Mth!M1353,Every_Mth!M1412)</f>
        <v>13845.333333333334</v>
      </c>
      <c r="G114" s="58">
        <f>AVERAGE(Every_Mth!N1117,Every_Mth!N1176,Every_Mth!N1235,Every_Mth!N1294,Every_Mth!N1353,Every_Mth!N1412,Every_Mth!N1471,Every_Mth!N1530,Every_Mth!N1589,Every_Mth!N1648,Every_Mth!N1707,Every_Mth!N1766)</f>
        <v>26766.583333333332</v>
      </c>
      <c r="H114" s="58">
        <f>AVERAGE(Every_Mth!N763,Every_Mth!N822,Every_Mth!N881,Every_Mth!N940,Every_Mth!N999,Every_Mth!N1058,Every_Mth!N1117,Every_Mth!N1176,Every_Mth!N1235,Every_Mth!N1294,Every_Mth!N1353,Every_Mth!N1412)</f>
        <v>26006.416666666668</v>
      </c>
      <c r="I114" s="58">
        <v>2023</v>
      </c>
      <c r="J114" s="58">
        <v>12562</v>
      </c>
      <c r="K114" s="58">
        <v>9634</v>
      </c>
      <c r="L114" s="58"/>
      <c r="M114" s="37"/>
      <c r="N114" s="103">
        <v>274563</v>
      </c>
      <c r="O114" s="103">
        <v>58332</v>
      </c>
      <c r="P114" s="103">
        <v>60093</v>
      </c>
      <c r="Q114" s="103">
        <v>21297</v>
      </c>
      <c r="R114" s="103">
        <v>4931</v>
      </c>
      <c r="S114" s="18">
        <v>7.4999999999999997E-2</v>
      </c>
      <c r="T114" s="45">
        <v>44874.516510386777</v>
      </c>
    </row>
    <row r="115" spans="1:20">
      <c r="A115" s="12" t="s">
        <v>157</v>
      </c>
      <c r="B115" s="13" t="s">
        <v>75</v>
      </c>
      <c r="C115" s="13">
        <v>2015</v>
      </c>
      <c r="D115" s="13" t="s">
        <v>101</v>
      </c>
      <c r="E115" s="58">
        <f>AVERAGE(Every_Mth!M1118,Every_Mth!M1177,Every_Mth!M1236,Every_Mth!M1295,Every_Mth!M1354,Every_Mth!M1413,Every_Mth!M1472,Every_Mth!M1531,Every_Mth!M1590,Every_Mth!M1649,Every_Mth!M1708,Every_Mth!M1767)</f>
        <v>13005.083333333334</v>
      </c>
      <c r="F115" s="58">
        <f>AVERAGE(Every_Mth!M764,Every_Mth!M823,Every_Mth!M882,Every_Mth!M941,Every_Mth!M1000,Every_Mth!M1059,Every_Mth!M1118,Every_Mth!M1177,Every_Mth!M1236,Every_Mth!M1295,Every_Mth!M1354,Every_Mth!M1413)</f>
        <v>13013.5</v>
      </c>
      <c r="G115" s="58">
        <f>AVERAGE(Every_Mth!N1118,Every_Mth!N1177,Every_Mth!N1236,Every_Mth!N1295,Every_Mth!N1354,Every_Mth!N1413,Every_Mth!N1472,Every_Mth!N1531,Every_Mth!N1590,Every_Mth!N1649,Every_Mth!N1708,Every_Mth!N1767)</f>
        <v>24845.833333333332</v>
      </c>
      <c r="H115" s="58">
        <f>AVERAGE(Every_Mth!N764,Every_Mth!N823,Every_Mth!N882,Every_Mth!N941,Every_Mth!N1000,Every_Mth!N1059,Every_Mth!N1118,Every_Mth!N1177,Every_Mth!N1236,Every_Mth!N1295,Every_Mth!N1354,Every_Mth!N1413)</f>
        <v>25061.833333333332</v>
      </c>
      <c r="I115" s="58">
        <v>1342</v>
      </c>
      <c r="J115" s="58">
        <v>10429</v>
      </c>
      <c r="K115" s="58">
        <v>500</v>
      </c>
      <c r="L115" s="58"/>
      <c r="M115" s="37"/>
      <c r="N115" s="103">
        <v>178365</v>
      </c>
      <c r="O115" s="103">
        <v>47309</v>
      </c>
      <c r="P115" s="103">
        <v>38078</v>
      </c>
      <c r="Q115" s="103">
        <v>2477</v>
      </c>
      <c r="R115" s="103">
        <v>9252</v>
      </c>
      <c r="S115" s="18">
        <v>7.8E-2</v>
      </c>
      <c r="T115" s="45">
        <v>36163.91709251736</v>
      </c>
    </row>
    <row r="116" spans="1:20">
      <c r="A116" s="12" t="s">
        <v>158</v>
      </c>
      <c r="B116" s="13" t="s">
        <v>75</v>
      </c>
      <c r="C116" s="13">
        <v>2015</v>
      </c>
      <c r="D116" s="13" t="s">
        <v>101</v>
      </c>
      <c r="E116" s="58">
        <f>AVERAGE(Every_Mth!M1119,Every_Mth!M1178,Every_Mth!M1237,Every_Mth!M1296,Every_Mth!M1355,Every_Mth!M1414,Every_Mth!M1473,Every_Mth!M1532,Every_Mth!M1591,Every_Mth!M1650,Every_Mth!M1709,Every_Mth!M1768)</f>
        <v>162.66666666666666</v>
      </c>
      <c r="F116" s="58">
        <f>AVERAGE(Every_Mth!M765,Every_Mth!M824,Every_Mth!M883,Every_Mth!M942,Every_Mth!M1001,Every_Mth!M1060,Every_Mth!M1119,Every_Mth!M1178,Every_Mth!M1237,Every_Mth!M1296,Every_Mth!M1355,Every_Mth!M1414)</f>
        <v>171.5</v>
      </c>
      <c r="G116" s="58">
        <f>AVERAGE(Every_Mth!N1119,Every_Mth!N1178,Every_Mth!N1237,Every_Mth!N1296,Every_Mth!N1355,Every_Mth!N1414,Every_Mth!N1473,Every_Mth!N1532,Every_Mth!N1591,Every_Mth!N1650,Every_Mth!N1709,Every_Mth!N1768)</f>
        <v>290.75</v>
      </c>
      <c r="H116" s="58">
        <f>AVERAGE(Every_Mth!N765,Every_Mth!N824,Every_Mth!N883,Every_Mth!N942,Every_Mth!N1001,Every_Mth!N1060,Every_Mth!N1119,Every_Mth!N1178,Every_Mth!N1237,Every_Mth!N1296,Every_Mth!N1355,Every_Mth!N1414)</f>
        <v>312.5</v>
      </c>
      <c r="I116" s="58">
        <v>35</v>
      </c>
      <c r="J116" s="58">
        <v>93</v>
      </c>
      <c r="K116" s="58" t="s">
        <v>430</v>
      </c>
      <c r="L116" s="58"/>
      <c r="M116" s="37"/>
      <c r="N116" s="103">
        <v>3149</v>
      </c>
      <c r="O116" s="103">
        <v>1199</v>
      </c>
      <c r="P116" s="103">
        <v>469</v>
      </c>
      <c r="Q116" s="103">
        <v>36</v>
      </c>
      <c r="R116" s="103">
        <v>85</v>
      </c>
      <c r="S116" s="18">
        <v>0.09</v>
      </c>
      <c r="T116" s="45">
        <v>517.50934604434076</v>
      </c>
    </row>
    <row r="117" spans="1:20">
      <c r="A117" s="12" t="s">
        <v>159</v>
      </c>
      <c r="B117" s="13" t="s">
        <v>75</v>
      </c>
      <c r="C117" s="13">
        <v>2015</v>
      </c>
      <c r="D117" s="13" t="s">
        <v>101</v>
      </c>
      <c r="E117" s="58">
        <f>AVERAGE(Every_Mth!M1120,Every_Mth!M1179,Every_Mth!M1238,Every_Mth!M1297,Every_Mth!M1356,Every_Mth!M1415,Every_Mth!M1474,Every_Mth!M1533,Every_Mth!M1592,Every_Mth!M1651,Every_Mth!M1710,Every_Mth!M1769)</f>
        <v>3289.6666666666665</v>
      </c>
      <c r="F117" s="58">
        <f>AVERAGE(Every_Mth!M766,Every_Mth!M825,Every_Mth!M884,Every_Mth!M943,Every_Mth!M1002,Every_Mth!M1061,Every_Mth!M1120,Every_Mth!M1179,Every_Mth!M1238,Every_Mth!M1297,Every_Mth!M1356,Every_Mth!M1415)</f>
        <v>3276.5833333333335</v>
      </c>
      <c r="G117" s="58">
        <f>AVERAGE(Every_Mth!N1120,Every_Mth!N1179,Every_Mth!N1238,Every_Mth!N1297,Every_Mth!N1356,Every_Mth!N1415,Every_Mth!N1474,Every_Mth!N1533,Every_Mth!N1592,Every_Mth!N1651,Every_Mth!N1710,Every_Mth!N1769)</f>
        <v>6998.166666666667</v>
      </c>
      <c r="H117" s="58">
        <f>AVERAGE(Every_Mth!N766,Every_Mth!N825,Every_Mth!N884,Every_Mth!N943,Every_Mth!N1002,Every_Mth!N1061,Every_Mth!N1120,Every_Mth!N1179,Every_Mth!N1238,Every_Mth!N1297,Every_Mth!N1356,Every_Mth!N1415)</f>
        <v>7053.083333333333</v>
      </c>
      <c r="I117" s="58">
        <v>414</v>
      </c>
      <c r="J117" s="58">
        <v>2949</v>
      </c>
      <c r="K117" s="58">
        <v>192</v>
      </c>
      <c r="L117" s="58"/>
      <c r="M117" s="37"/>
      <c r="N117" s="103">
        <v>44491</v>
      </c>
      <c r="O117" s="103">
        <v>14391</v>
      </c>
      <c r="P117" s="103">
        <v>8816</v>
      </c>
      <c r="Q117" s="103">
        <v>661</v>
      </c>
      <c r="R117" s="103">
        <v>2389</v>
      </c>
      <c r="S117" s="18">
        <v>9.4E-2</v>
      </c>
      <c r="T117" s="45">
        <v>11426.959750526816</v>
      </c>
    </row>
    <row r="118" spans="1:20">
      <c r="A118" s="12" t="s">
        <v>160</v>
      </c>
      <c r="B118" s="13" t="s">
        <v>74</v>
      </c>
      <c r="C118" s="13">
        <v>2015</v>
      </c>
      <c r="D118" s="13" t="s">
        <v>101</v>
      </c>
      <c r="E118" s="58">
        <f>AVERAGE(Every_Mth!M1121,Every_Mth!M1180,Every_Mth!M1239,Every_Mth!M1298,Every_Mth!M1357,Every_Mth!M1416,Every_Mth!M1475,Every_Mth!M1534,Every_Mth!M1593,Every_Mth!M1652,Every_Mth!M1711,Every_Mth!M1770)</f>
        <v>22981.083333333332</v>
      </c>
      <c r="F118" s="58">
        <f>AVERAGE(Every_Mth!M767,Every_Mth!M826,Every_Mth!M885,Every_Mth!M944,Every_Mth!M1003,Every_Mth!M1062,Every_Mth!M1121,Every_Mth!M1180,Every_Mth!M1239,Every_Mth!M1298,Every_Mth!M1357,Every_Mth!M1416)</f>
        <v>22903.916666666668</v>
      </c>
      <c r="G118" s="58">
        <f>AVERAGE(Every_Mth!N1121,Every_Mth!N1180,Every_Mth!N1239,Every_Mth!N1298,Every_Mth!N1357,Every_Mth!N1416,Every_Mth!N1475,Every_Mth!N1534,Every_Mth!N1593,Every_Mth!N1652,Every_Mth!N1711,Every_Mth!N1770)</f>
        <v>43641.5</v>
      </c>
      <c r="H118" s="58">
        <f>AVERAGE(Every_Mth!N767,Every_Mth!N826,Every_Mth!N885,Every_Mth!N944,Every_Mth!N1003,Every_Mth!N1062,Every_Mth!N1121,Every_Mth!N1180,Every_Mth!N1239,Every_Mth!N1298,Every_Mth!N1357,Every_Mth!N1416)</f>
        <v>43943.416666666664</v>
      </c>
      <c r="I118" s="58">
        <v>2537</v>
      </c>
      <c r="J118" s="58">
        <v>20554</v>
      </c>
      <c r="K118" s="58">
        <v>6980</v>
      </c>
      <c r="L118" s="58"/>
      <c r="M118" s="37"/>
      <c r="N118" s="103">
        <v>429272</v>
      </c>
      <c r="O118" s="103">
        <v>88191</v>
      </c>
      <c r="P118" s="103">
        <v>100507</v>
      </c>
      <c r="Q118" s="103">
        <v>21251</v>
      </c>
      <c r="R118" s="103">
        <v>11654</v>
      </c>
      <c r="S118" s="18">
        <v>6.0999999999999999E-2</v>
      </c>
      <c r="T118" s="45">
        <v>65104.991393786215</v>
      </c>
    </row>
    <row r="119" spans="1:20">
      <c r="A119" s="12" t="s">
        <v>161</v>
      </c>
      <c r="B119" s="13" t="s">
        <v>74</v>
      </c>
      <c r="C119" s="13">
        <v>2015</v>
      </c>
      <c r="D119" s="13" t="s">
        <v>101</v>
      </c>
      <c r="E119" s="58">
        <f>AVERAGE(Every_Mth!M1122,Every_Mth!M1181,Every_Mth!M1240,Every_Mth!M1299,Every_Mth!M1358,Every_Mth!M1417,Every_Mth!M1476,Every_Mth!M1535,Every_Mth!M1594,Every_Mth!M1653,Every_Mth!M1712,Every_Mth!M1771)</f>
        <v>19731.166666666668</v>
      </c>
      <c r="F119" s="58">
        <f>AVERAGE(Every_Mth!M768,Every_Mth!M827,Every_Mth!M886,Every_Mth!M945,Every_Mth!M1004,Every_Mth!M1063,Every_Mth!M1122,Every_Mth!M1181,Every_Mth!M1240,Every_Mth!M1299,Every_Mth!M1358,Every_Mth!M1417)</f>
        <v>20042.25</v>
      </c>
      <c r="G119" s="58">
        <f>AVERAGE(Every_Mth!N1122,Every_Mth!N1181,Every_Mth!N1240,Every_Mth!N1299,Every_Mth!N1358,Every_Mth!N1417,Every_Mth!N1476,Every_Mth!N1535,Every_Mth!N1594,Every_Mth!N1653,Every_Mth!N1712,Every_Mth!N1771)</f>
        <v>35204.916666666664</v>
      </c>
      <c r="H119" s="58">
        <f>AVERAGE(Every_Mth!N768,Every_Mth!N827,Every_Mth!N886,Every_Mth!N945,Every_Mth!N1004,Every_Mth!N1063,Every_Mth!N1122,Every_Mth!N1181,Every_Mth!N1240,Every_Mth!N1299,Every_Mth!N1358,Every_Mth!N1417)</f>
        <v>35963.666666666664</v>
      </c>
      <c r="I119" s="58">
        <v>3199</v>
      </c>
      <c r="J119" s="58">
        <v>17640</v>
      </c>
      <c r="K119" s="58">
        <v>10913</v>
      </c>
      <c r="L119" s="58"/>
      <c r="M119" s="37"/>
      <c r="N119" s="103">
        <v>500919</v>
      </c>
      <c r="O119" s="103">
        <v>125771</v>
      </c>
      <c r="P119" s="103">
        <v>100658</v>
      </c>
      <c r="Q119" s="103">
        <v>29579</v>
      </c>
      <c r="R119" s="103">
        <v>8388</v>
      </c>
      <c r="S119" s="18">
        <v>4.4999999999999998E-2</v>
      </c>
      <c r="T119" s="45">
        <v>58010.09098079682</v>
      </c>
    </row>
    <row r="120" spans="1:20">
      <c r="A120" s="12" t="s">
        <v>162</v>
      </c>
      <c r="B120" s="13" t="s">
        <v>75</v>
      </c>
      <c r="C120" s="13">
        <v>2015</v>
      </c>
      <c r="D120" s="13" t="s">
        <v>101</v>
      </c>
      <c r="E120" s="58">
        <f>AVERAGE(Every_Mth!M1123,Every_Mth!M1182,Every_Mth!M1241,Every_Mth!M1300,Every_Mth!M1359,Every_Mth!M1418,Every_Mth!M1477,Every_Mth!M1536,Every_Mth!M1595,Every_Mth!M1654,Every_Mth!M1713,Every_Mth!M1772)</f>
        <v>42910.75</v>
      </c>
      <c r="F120" s="58">
        <f>AVERAGE(Every_Mth!M769,Every_Mth!M828,Every_Mth!M887,Every_Mth!M946,Every_Mth!M1005,Every_Mth!M1064,Every_Mth!M1123,Every_Mth!M1182,Every_Mth!M1241,Every_Mth!M1300,Every_Mth!M1359,Every_Mth!M1418)</f>
        <v>43234.833333333336</v>
      </c>
      <c r="G120" s="58">
        <f>AVERAGE(Every_Mth!N1123,Every_Mth!N1182,Every_Mth!N1241,Every_Mth!N1300,Every_Mth!N1359,Every_Mth!N1418,Every_Mth!N1477,Every_Mth!N1536,Every_Mth!N1595,Every_Mth!N1654,Every_Mth!N1713,Every_Mth!N1772)</f>
        <v>90703.333333333328</v>
      </c>
      <c r="H120" s="58">
        <f>AVERAGE(Every_Mth!N769,Every_Mth!N828,Every_Mth!N887,Every_Mth!N946,Every_Mth!N1005,Every_Mth!N1064,Every_Mth!N1123,Every_Mth!N1182,Every_Mth!N1241,Every_Mth!N1300,Every_Mth!N1359,Every_Mth!N1418)</f>
        <v>92177.916666666672</v>
      </c>
      <c r="I120" s="58">
        <v>4006</v>
      </c>
      <c r="J120" s="58">
        <v>46331</v>
      </c>
      <c r="K120" s="58">
        <v>17652</v>
      </c>
      <c r="L120" s="58"/>
      <c r="M120" s="37"/>
      <c r="N120" s="103">
        <v>537608</v>
      </c>
      <c r="O120" s="103">
        <v>92818</v>
      </c>
      <c r="P120" s="103">
        <v>144450</v>
      </c>
      <c r="Q120" s="103">
        <v>48625</v>
      </c>
      <c r="R120" s="103">
        <v>19884</v>
      </c>
      <c r="S120" s="18">
        <v>9.5000000000000001E-2</v>
      </c>
      <c r="T120" s="45">
        <v>105439.64707702218</v>
      </c>
    </row>
    <row r="121" spans="1:20">
      <c r="A121" s="12" t="s">
        <v>163</v>
      </c>
      <c r="B121" s="13" t="s">
        <v>75</v>
      </c>
      <c r="C121" s="13">
        <v>2015</v>
      </c>
      <c r="D121" s="13" t="s">
        <v>101</v>
      </c>
      <c r="E121" s="58">
        <f>AVERAGE(Every_Mth!M1124,Every_Mth!M1183,Every_Mth!M1242,Every_Mth!M1301,Every_Mth!M1360,Every_Mth!M1419,Every_Mth!M1478,Every_Mth!M1537,Every_Mth!M1596,Every_Mth!M1655,Every_Mth!M1714,Every_Mth!M1773)</f>
        <v>5782</v>
      </c>
      <c r="F121" s="58">
        <f>AVERAGE(Every_Mth!M770,Every_Mth!M829,Every_Mth!M888,Every_Mth!M947,Every_Mth!M1006,Every_Mth!M1065,Every_Mth!M1124,Every_Mth!M1183,Every_Mth!M1242,Every_Mth!M1301,Every_Mth!M1360,Every_Mth!M1419)</f>
        <v>5693.5</v>
      </c>
      <c r="G121" s="58">
        <f>AVERAGE(Every_Mth!N1124,Every_Mth!N1183,Every_Mth!N1242,Every_Mth!N1301,Every_Mth!N1360,Every_Mth!N1419,Every_Mth!N1478,Every_Mth!N1537,Every_Mth!N1596,Every_Mth!N1655,Every_Mth!N1714,Every_Mth!N1773)</f>
        <v>13303.583333333334</v>
      </c>
      <c r="H121" s="58">
        <f>AVERAGE(Every_Mth!N770,Every_Mth!N829,Every_Mth!N888,Every_Mth!N947,Every_Mth!N1006,Every_Mth!N1065,Every_Mth!N1124,Every_Mth!N1183,Every_Mth!N1242,Every_Mth!N1301,Every_Mth!N1360,Every_Mth!N1419)</f>
        <v>13172.416666666666</v>
      </c>
      <c r="I121" s="58">
        <v>503</v>
      </c>
      <c r="J121" s="58">
        <v>6729</v>
      </c>
      <c r="K121" s="58">
        <v>2323</v>
      </c>
      <c r="L121" s="58"/>
      <c r="M121" s="37"/>
      <c r="N121" s="103">
        <v>97617</v>
      </c>
      <c r="O121" s="103">
        <v>19092</v>
      </c>
      <c r="P121" s="103">
        <v>25200</v>
      </c>
      <c r="Q121" s="103">
        <v>8773</v>
      </c>
      <c r="R121" s="103">
        <v>3793</v>
      </c>
      <c r="S121" s="18">
        <v>0.10800000000000001</v>
      </c>
      <c r="T121" s="45">
        <v>22251.185890391582</v>
      </c>
    </row>
    <row r="122" spans="1:20">
      <c r="A122" s="12" t="s">
        <v>164</v>
      </c>
      <c r="B122" s="13" t="s">
        <v>75</v>
      </c>
      <c r="C122" s="13">
        <v>2015</v>
      </c>
      <c r="D122" s="13" t="s">
        <v>101</v>
      </c>
      <c r="E122" s="58">
        <f>AVERAGE(Every_Mth!M1125,Every_Mth!M1184,Every_Mth!M1243,Every_Mth!M1302,Every_Mth!M1361,Every_Mth!M1420,Every_Mth!M1479,Every_Mth!M1538,Every_Mth!M1597,Every_Mth!M1656,Every_Mth!M1715,Every_Mth!M1774)</f>
        <v>4728.916666666667</v>
      </c>
      <c r="F122" s="58">
        <f>AVERAGE(Every_Mth!M771,Every_Mth!M830,Every_Mth!M889,Every_Mth!M948,Every_Mth!M1007,Every_Mth!M1066,Every_Mth!M1125,Every_Mth!M1184,Every_Mth!M1243,Every_Mth!M1302,Every_Mth!M1361,Every_Mth!M1420)</f>
        <v>4770.833333333333</v>
      </c>
      <c r="G122" s="58">
        <f>AVERAGE(Every_Mth!N1125,Every_Mth!N1184,Every_Mth!N1243,Every_Mth!N1302,Every_Mth!N1361,Every_Mth!N1420,Every_Mth!N1479,Every_Mth!N1538,Every_Mth!N1597,Every_Mth!N1656,Every_Mth!N1715,Every_Mth!N1774)</f>
        <v>10325.583333333334</v>
      </c>
      <c r="H122" s="58">
        <f>AVERAGE(Every_Mth!N771,Every_Mth!N830,Every_Mth!N889,Every_Mth!N948,Every_Mth!N1007,Every_Mth!N1066,Every_Mth!N1125,Every_Mth!N1184,Every_Mth!N1243,Every_Mth!N1302,Every_Mth!N1361,Every_Mth!N1420)</f>
        <v>10420.583333333334</v>
      </c>
      <c r="I122" s="58">
        <v>468</v>
      </c>
      <c r="J122" s="58">
        <v>5161</v>
      </c>
      <c r="K122" s="58">
        <v>1273</v>
      </c>
      <c r="L122" s="58"/>
      <c r="M122" s="37"/>
      <c r="N122" s="103">
        <v>63977</v>
      </c>
      <c r="O122" s="103">
        <v>15536</v>
      </c>
      <c r="P122" s="103">
        <v>15480</v>
      </c>
      <c r="Q122" s="103">
        <v>2169</v>
      </c>
      <c r="R122" s="103">
        <v>3068</v>
      </c>
      <c r="S122" s="18">
        <v>0.08</v>
      </c>
      <c r="T122" s="45">
        <v>14981.799913806626</v>
      </c>
    </row>
    <row r="123" spans="1:20">
      <c r="A123" s="12" t="s">
        <v>165</v>
      </c>
      <c r="B123" s="13" t="s">
        <v>75</v>
      </c>
      <c r="C123" s="13">
        <v>2015</v>
      </c>
      <c r="D123" s="13" t="s">
        <v>101</v>
      </c>
      <c r="E123" s="58">
        <f>AVERAGE(Every_Mth!M1126,Every_Mth!M1185,Every_Mth!M1244,Every_Mth!M1303,Every_Mth!M1362,Every_Mth!M1421,Every_Mth!M1480,Every_Mth!M1539,Every_Mth!M1598,Every_Mth!M1657,Every_Mth!M1716,Every_Mth!M1775)</f>
        <v>1027.1666666666667</v>
      </c>
      <c r="F123" s="58">
        <f>AVERAGE(Every_Mth!M772,Every_Mth!M831,Every_Mth!M890,Every_Mth!M949,Every_Mth!M1008,Every_Mth!M1067,Every_Mth!M1126,Every_Mth!M1185,Every_Mth!M1244,Every_Mth!M1303,Every_Mth!M1362,Every_Mth!M1421)</f>
        <v>1020.25</v>
      </c>
      <c r="G123" s="58">
        <f>AVERAGE(Every_Mth!N1126,Every_Mth!N1185,Every_Mth!N1244,Every_Mth!N1303,Every_Mth!N1362,Every_Mth!N1421,Every_Mth!N1480,Every_Mth!N1539,Every_Mth!N1598,Every_Mth!N1657,Every_Mth!N1716,Every_Mth!N1775)</f>
        <v>1815.0833333333333</v>
      </c>
      <c r="H123" s="58">
        <f>AVERAGE(Every_Mth!N772,Every_Mth!N831,Every_Mth!N890,Every_Mth!N949,Every_Mth!N1008,Every_Mth!N1067,Every_Mth!N1126,Every_Mth!N1185,Every_Mth!N1244,Every_Mth!N1303,Every_Mth!N1362,Every_Mth!N1421)</f>
        <v>1832.25</v>
      </c>
      <c r="I123" s="58">
        <v>119</v>
      </c>
      <c r="J123" s="58">
        <v>639</v>
      </c>
      <c r="K123" s="58" t="s">
        <v>430</v>
      </c>
      <c r="L123" s="58"/>
      <c r="M123" s="37"/>
      <c r="N123" s="103">
        <v>13562</v>
      </c>
      <c r="O123" s="103">
        <v>4842</v>
      </c>
      <c r="P123" s="103">
        <v>2193</v>
      </c>
      <c r="Q123" s="103">
        <v>100</v>
      </c>
      <c r="R123" s="103">
        <v>643</v>
      </c>
      <c r="S123" s="18">
        <v>7.8E-2</v>
      </c>
      <c r="T123" s="45">
        <v>3244.6750167680871</v>
      </c>
    </row>
    <row r="124" spans="1:20">
      <c r="A124" s="12" t="s">
        <v>166</v>
      </c>
      <c r="B124" s="13" t="s">
        <v>74</v>
      </c>
      <c r="C124" s="13">
        <v>2015</v>
      </c>
      <c r="D124" s="13" t="s">
        <v>101</v>
      </c>
      <c r="E124" s="58">
        <f>AVERAGE(Every_Mth!M1127,Every_Mth!M1186,Every_Mth!M1245,Every_Mth!M1304,Every_Mth!M1363,Every_Mth!M1422,Every_Mth!M1481,Every_Mth!M1540,Every_Mth!M1599,Every_Mth!M1658,Every_Mth!M1717,Every_Mth!M1776)</f>
        <v>53185.166666666664</v>
      </c>
      <c r="F124" s="58">
        <f>AVERAGE(Every_Mth!M773,Every_Mth!M832,Every_Mth!M891,Every_Mth!M950,Every_Mth!M1009,Every_Mth!M1068,Every_Mth!M1127,Every_Mth!M1186,Every_Mth!M1245,Every_Mth!M1304,Every_Mth!M1363,Every_Mth!M1422)</f>
        <v>52963.916666666664</v>
      </c>
      <c r="G124" s="58">
        <f>AVERAGE(Every_Mth!N1127,Every_Mth!N1186,Every_Mth!N1245,Every_Mth!N1304,Every_Mth!N1363,Every_Mth!N1422,Every_Mth!N1481,Every_Mth!N1540,Every_Mth!N1599,Every_Mth!N1658,Every_Mth!N1717,Every_Mth!N1776)</f>
        <v>124702.91666666667</v>
      </c>
      <c r="H124" s="58">
        <f>AVERAGE(Every_Mth!N773,Every_Mth!N832,Every_Mth!N891,Every_Mth!N950,Every_Mth!N1009,Every_Mth!N1068,Every_Mth!N1127,Every_Mth!N1186,Every_Mth!N1245,Every_Mth!N1304,Every_Mth!N1363,Every_Mth!N1422)</f>
        <v>124775.91666666667</v>
      </c>
      <c r="I124" s="58">
        <v>5048</v>
      </c>
      <c r="J124" s="58">
        <v>69084</v>
      </c>
      <c r="K124" s="58">
        <v>41179</v>
      </c>
      <c r="L124" s="58"/>
      <c r="M124" s="37"/>
      <c r="N124" s="103">
        <v>464337</v>
      </c>
      <c r="O124" s="103">
        <v>71118</v>
      </c>
      <c r="P124" s="103">
        <v>144003</v>
      </c>
      <c r="Q124" s="103">
        <v>58345</v>
      </c>
      <c r="R124" s="103">
        <v>17848</v>
      </c>
      <c r="S124" s="18">
        <v>0.11699999999999999</v>
      </c>
      <c r="T124" s="45">
        <v>136612.71147384617</v>
      </c>
    </row>
    <row r="125" spans="1:20">
      <c r="A125" s="12" t="s">
        <v>167</v>
      </c>
      <c r="B125" s="13" t="s">
        <v>75</v>
      </c>
      <c r="C125" s="13">
        <v>2015</v>
      </c>
      <c r="D125" s="13" t="s">
        <v>101</v>
      </c>
      <c r="E125" s="58">
        <f>AVERAGE(Every_Mth!M1128,Every_Mth!M1187,Every_Mth!M1246,Every_Mth!M1305,Every_Mth!M1364,Every_Mth!M1423,Every_Mth!M1482,Every_Mth!M1541,Every_Mth!M1600,Every_Mth!M1659,Every_Mth!M1718,Every_Mth!M1777)</f>
        <v>3180.25</v>
      </c>
      <c r="F125" s="58">
        <f>AVERAGE(Every_Mth!M774,Every_Mth!M833,Every_Mth!M892,Every_Mth!M951,Every_Mth!M1010,Every_Mth!M1069,Every_Mth!M1128,Every_Mth!M1187,Every_Mth!M1246,Every_Mth!M1305,Every_Mth!M1364,Every_Mth!M1423)</f>
        <v>3134.8333333333335</v>
      </c>
      <c r="G125" s="58">
        <f>AVERAGE(Every_Mth!N1128,Every_Mth!N1187,Every_Mth!N1246,Every_Mth!N1305,Every_Mth!N1364,Every_Mth!N1423,Every_Mth!N1482,Every_Mth!N1541,Every_Mth!N1600,Every_Mth!N1659,Every_Mth!N1718,Every_Mth!N1777)</f>
        <v>5597.25</v>
      </c>
      <c r="H125" s="58">
        <f>AVERAGE(Every_Mth!N774,Every_Mth!N833,Every_Mth!N892,Every_Mth!N951,Every_Mth!N1010,Every_Mth!N1069,Every_Mth!N1128,Every_Mth!N1187,Every_Mth!N1246,Every_Mth!N1305,Every_Mth!N1364,Every_Mth!N1423)</f>
        <v>5586.166666666667</v>
      </c>
      <c r="I125" s="58">
        <v>456</v>
      </c>
      <c r="J125" s="58">
        <v>2063</v>
      </c>
      <c r="K125" s="58">
        <v>90</v>
      </c>
      <c r="L125" s="58"/>
      <c r="M125" s="37"/>
      <c r="N125" s="103">
        <v>54529</v>
      </c>
      <c r="O125" s="103">
        <v>18313</v>
      </c>
      <c r="P125" s="103">
        <v>8931</v>
      </c>
      <c r="Q125" s="103">
        <v>577</v>
      </c>
      <c r="R125" s="103">
        <v>1615</v>
      </c>
      <c r="S125" s="18">
        <v>7.0999999999999994E-2</v>
      </c>
      <c r="T125" s="45">
        <v>9026.3750228294939</v>
      </c>
    </row>
    <row r="126" spans="1:20">
      <c r="A126" s="12" t="s">
        <v>168</v>
      </c>
      <c r="B126" s="13" t="s">
        <v>74</v>
      </c>
      <c r="C126" s="13">
        <v>2015</v>
      </c>
      <c r="D126" s="13" t="s">
        <v>101</v>
      </c>
      <c r="E126" s="58">
        <f>AVERAGE(Every_Mth!M1129,Every_Mth!M1188,Every_Mth!M1247,Every_Mth!M1306,Every_Mth!M1365,Every_Mth!M1424,Every_Mth!M1483,Every_Mth!M1542,Every_Mth!M1601,Every_Mth!M1660,Every_Mth!M1719,Every_Mth!M1778)</f>
        <v>37734.583333333336</v>
      </c>
      <c r="F126" s="58">
        <f>AVERAGE(Every_Mth!M775,Every_Mth!M834,Every_Mth!M893,Every_Mth!M952,Every_Mth!M1011,Every_Mth!M1070,Every_Mth!M1129,Every_Mth!M1188,Every_Mth!M1247,Every_Mth!M1306,Every_Mth!M1365,Every_Mth!M1424)</f>
        <v>37382.666666666664</v>
      </c>
      <c r="G126" s="58">
        <f>AVERAGE(Every_Mth!N1129,Every_Mth!N1188,Every_Mth!N1247,Every_Mth!N1306,Every_Mth!N1365,Every_Mth!N1424,Every_Mth!N1483,Every_Mth!N1542,Every_Mth!N1601,Every_Mth!N1660,Every_Mth!N1719,Every_Mth!N1778)</f>
        <v>76003</v>
      </c>
      <c r="H126" s="58">
        <f>AVERAGE(Every_Mth!N775,Every_Mth!N834,Every_Mth!N893,Every_Mth!N952,Every_Mth!N1011,Every_Mth!N1070,Every_Mth!N1129,Every_Mth!N1188,Every_Mth!N1247,Every_Mth!N1306,Every_Mth!N1365,Every_Mth!N1424)</f>
        <v>75753.333333333328</v>
      </c>
      <c r="I126" s="58">
        <v>5305</v>
      </c>
      <c r="J126" s="58">
        <v>40201</v>
      </c>
      <c r="K126" s="58">
        <v>28284</v>
      </c>
      <c r="L126" s="58"/>
      <c r="M126" s="37"/>
      <c r="N126" s="103">
        <v>852199</v>
      </c>
      <c r="O126" s="103">
        <v>170155</v>
      </c>
      <c r="P126" s="103">
        <v>202180</v>
      </c>
      <c r="Q126" s="103">
        <v>85361</v>
      </c>
      <c r="R126" s="103">
        <v>14875</v>
      </c>
      <c r="S126" s="18">
        <v>5.7000000000000002E-2</v>
      </c>
      <c r="T126" s="45">
        <v>91148.771560301699</v>
      </c>
    </row>
    <row r="127" spans="1:20">
      <c r="A127" s="12" t="s">
        <v>169</v>
      </c>
      <c r="B127" s="13" t="s">
        <v>74</v>
      </c>
      <c r="C127" s="13">
        <v>2015</v>
      </c>
      <c r="D127" s="13" t="s">
        <v>101</v>
      </c>
      <c r="E127" s="58">
        <f>AVERAGE(Every_Mth!M1130,Every_Mth!M1189,Every_Mth!M1248,Every_Mth!M1307,Every_Mth!M1366,Every_Mth!M1425,Every_Mth!M1484,Every_Mth!M1543,Every_Mth!M1602,Every_Mth!M1661,Every_Mth!M1720,Every_Mth!M1779)</f>
        <v>10701.333333333334</v>
      </c>
      <c r="F127" s="58">
        <f>AVERAGE(Every_Mth!M776,Every_Mth!M835,Every_Mth!M894,Every_Mth!M953,Every_Mth!M1012,Every_Mth!M1071,Every_Mth!M1130,Every_Mth!M1189,Every_Mth!M1248,Every_Mth!M1307,Every_Mth!M1366,Every_Mth!M1425)</f>
        <v>10287.666666666666</v>
      </c>
      <c r="G127" s="58">
        <f>AVERAGE(Every_Mth!N1130,Every_Mth!N1189,Every_Mth!N1248,Every_Mth!N1307,Every_Mth!N1366,Every_Mth!N1425,Every_Mth!N1484,Every_Mth!N1543,Every_Mth!N1602,Every_Mth!N1661,Every_Mth!N1720,Every_Mth!N1779)</f>
        <v>21190.416666666668</v>
      </c>
      <c r="H127" s="58">
        <f>AVERAGE(Every_Mth!N776,Every_Mth!N835,Every_Mth!N894,Every_Mth!N953,Every_Mth!N1012,Every_Mth!N1071,Every_Mth!N1130,Every_Mth!N1189,Every_Mth!N1248,Every_Mth!N1307,Every_Mth!N1366,Every_Mth!N1425)</f>
        <v>20737.083333333332</v>
      </c>
      <c r="I127" s="58">
        <v>1268</v>
      </c>
      <c r="J127" s="58">
        <v>9376</v>
      </c>
      <c r="K127" s="58">
        <v>5571</v>
      </c>
      <c r="L127" s="58"/>
      <c r="M127" s="37"/>
      <c r="N127" s="103">
        <v>212850</v>
      </c>
      <c r="O127" s="103">
        <v>35287</v>
      </c>
      <c r="P127" s="103">
        <v>48804</v>
      </c>
      <c r="Q127" s="103">
        <v>13104</v>
      </c>
      <c r="R127" s="103">
        <v>5260</v>
      </c>
      <c r="S127" s="18">
        <v>6.4000000000000001E-2</v>
      </c>
      <c r="T127" s="45">
        <v>40868.096933227178</v>
      </c>
    </row>
    <row r="128" spans="1:20">
      <c r="A128" s="12" t="s">
        <v>170</v>
      </c>
      <c r="B128" s="13" t="s">
        <v>75</v>
      </c>
      <c r="C128" s="13">
        <v>2015</v>
      </c>
      <c r="D128" s="13" t="s">
        <v>101</v>
      </c>
      <c r="E128" s="58">
        <f>AVERAGE(Every_Mth!M1131,Every_Mth!M1190,Every_Mth!M1249,Every_Mth!M1308,Every_Mth!M1367,Every_Mth!M1426,Every_Mth!M1485,Every_Mth!M1544,Every_Mth!M1603,Every_Mth!M1662,Every_Mth!M1721,Every_Mth!M1780)</f>
        <v>6318.416666666667</v>
      </c>
      <c r="F128" s="58">
        <f>AVERAGE(Every_Mth!M777,Every_Mth!M836,Every_Mth!M895,Every_Mth!M954,Every_Mth!M1013,Every_Mth!M1072,Every_Mth!M1131,Every_Mth!M1190,Every_Mth!M1249,Every_Mth!M1308,Every_Mth!M1367,Every_Mth!M1426)</f>
        <v>6250.583333333333</v>
      </c>
      <c r="G128" s="58">
        <f>AVERAGE(Every_Mth!N1131,Every_Mth!N1190,Every_Mth!N1249,Every_Mth!N1308,Every_Mth!N1367,Every_Mth!N1426,Every_Mth!N1485,Every_Mth!N1544,Every_Mth!N1603,Every_Mth!N1662,Every_Mth!N1721,Every_Mth!N1780)</f>
        <v>13632.583333333334</v>
      </c>
      <c r="H128" s="58">
        <f>AVERAGE(Every_Mth!N777,Every_Mth!N836,Every_Mth!N895,Every_Mth!N954,Every_Mth!N1013,Every_Mth!N1072,Every_Mth!N1131,Every_Mth!N1190,Every_Mth!N1249,Every_Mth!N1308,Every_Mth!N1367,Every_Mth!N1426)</f>
        <v>13590.75</v>
      </c>
      <c r="I128" s="58">
        <v>471</v>
      </c>
      <c r="J128" s="58">
        <v>6495</v>
      </c>
      <c r="K128" s="58">
        <v>1485</v>
      </c>
      <c r="L128" s="58"/>
      <c r="M128" s="37"/>
      <c r="N128" s="103">
        <v>75579</v>
      </c>
      <c r="O128" s="103">
        <v>12715</v>
      </c>
      <c r="P128" s="103">
        <v>21530</v>
      </c>
      <c r="Q128" s="103">
        <v>3808</v>
      </c>
      <c r="R128" s="103">
        <v>3710</v>
      </c>
      <c r="S128" s="18">
        <v>9.1999999999999998E-2</v>
      </c>
      <c r="T128" s="45">
        <v>18760.691225398547</v>
      </c>
    </row>
    <row r="129" spans="1:20">
      <c r="A129" s="48" t="s">
        <v>171</v>
      </c>
      <c r="B129" s="13" t="s">
        <v>66</v>
      </c>
      <c r="C129" s="13">
        <v>2016</v>
      </c>
      <c r="D129" s="13" t="s">
        <v>102</v>
      </c>
      <c r="E129" s="88">
        <v>2032818.4166666667</v>
      </c>
      <c r="F129" s="58">
        <f>AVERAGE(Every_Mth!M1427,Every_Mth!M1486,Every_Mth!M1545,Every_Mth!M1604,Every_Mth!M1663,Every_Mth!M1722,Every_Mth!M1781,Every_Mth!M1840,Every_Mth!M1899,Every_Mth!M1958,Every_Mth!M2017,Every_Mth!M2076)</f>
        <v>2097658.3333333335</v>
      </c>
      <c r="G129" s="88">
        <v>4214482.333333334</v>
      </c>
      <c r="H129" s="58">
        <f>AVERAGE(Every_Mth!N1427,Every_Mth!N1486,Every_Mth!N1545,Every_Mth!N1604,Every_Mth!N1663,Every_Mth!N1722,Every_Mth!N1781,Every_Mth!N1840,Every_Mth!N1899,Every_Mth!N1958,Every_Mth!N2017,Every_Mth!N2076)</f>
        <v>4349774.416666667</v>
      </c>
      <c r="I129" s="45">
        <v>275731</v>
      </c>
      <c r="J129" s="45">
        <v>2130350</v>
      </c>
      <c r="K129" s="45">
        <v>1269610</v>
      </c>
      <c r="L129" s="45">
        <v>148957</v>
      </c>
      <c r="M129" s="23"/>
      <c r="N129" s="103">
        <v>39312229</v>
      </c>
      <c r="O129" s="103">
        <v>7658877</v>
      </c>
      <c r="P129" s="103">
        <v>9257380</v>
      </c>
      <c r="Q129" s="103">
        <v>3718345</v>
      </c>
      <c r="R129" s="103">
        <v>1171642</v>
      </c>
      <c r="S129" s="18">
        <v>5.3999999999999999E-2</v>
      </c>
      <c r="T129" s="45">
        <v>6034577.9049400007</v>
      </c>
    </row>
    <row r="130" spans="1:20">
      <c r="A130" s="48" t="s">
        <v>172</v>
      </c>
      <c r="B130" s="13" t="s">
        <v>74</v>
      </c>
      <c r="C130" s="13">
        <v>2016</v>
      </c>
      <c r="D130" s="13" t="s">
        <v>102</v>
      </c>
      <c r="E130" s="88">
        <v>58689.75</v>
      </c>
      <c r="F130" s="58">
        <f>AVERAGE(Every_Mth!M1428,Every_Mth!M1487,Every_Mth!M1546,Every_Mth!M1605,Every_Mth!M1664,Every_Mth!M1723,Every_Mth!M1782,Every_Mth!M1841,Every_Mth!M1900,Every_Mth!M1959,Every_Mth!M2018,Every_Mth!M2077)</f>
        <v>60502.166666666664</v>
      </c>
      <c r="G130" s="88">
        <v>112034.75</v>
      </c>
      <c r="H130" s="58">
        <f>AVERAGE(Every_Mth!N1428,Every_Mth!N1487,Every_Mth!N1546,Every_Mth!N1605,Every_Mth!N1664,Every_Mth!N1723,Every_Mth!N1782,Every_Mth!N1841,Every_Mth!N1900,Every_Mth!N1959,Every_Mth!N2018,Every_Mth!N2077)</f>
        <v>116103.25</v>
      </c>
      <c r="I130" s="45">
        <v>10695</v>
      </c>
      <c r="J130" s="45">
        <v>54246</v>
      </c>
      <c r="K130" s="45">
        <v>37866</v>
      </c>
      <c r="L130" s="45">
        <v>4039</v>
      </c>
      <c r="M130" s="16">
        <v>0.64772797900000001</v>
      </c>
      <c r="N130" s="103">
        <v>1637176</v>
      </c>
      <c r="O130" s="103">
        <v>316018</v>
      </c>
      <c r="P130" s="103">
        <v>349269</v>
      </c>
      <c r="Q130" s="103">
        <v>135883</v>
      </c>
      <c r="R130" s="103">
        <v>46141</v>
      </c>
      <c r="S130" s="18">
        <v>4.2000000000000003E-2</v>
      </c>
      <c r="T130" s="45">
        <v>175986.23878000001</v>
      </c>
    </row>
    <row r="131" spans="1:20">
      <c r="A131" s="48" t="s">
        <v>173</v>
      </c>
      <c r="B131" s="13" t="s">
        <v>75</v>
      </c>
      <c r="C131" s="13">
        <v>2016</v>
      </c>
      <c r="D131" s="13" t="s">
        <v>102</v>
      </c>
      <c r="E131" s="88">
        <v>86.666666666666671</v>
      </c>
      <c r="F131" s="58">
        <f>AVERAGE(Every_Mth!M1429,Every_Mth!M1488,Every_Mth!M1547,Every_Mth!M1606,Every_Mth!M1665,Every_Mth!M1724,Every_Mth!M1783,Every_Mth!M1842,Every_Mth!M1901,Every_Mth!M1960,Every_Mth!M2019,Every_Mth!M2078)</f>
        <v>91.916666666666671</v>
      </c>
      <c r="G131" s="88">
        <v>144.66666666666666</v>
      </c>
      <c r="H131" s="58">
        <f>AVERAGE(Every_Mth!N1429,Every_Mth!N1488,Every_Mth!N1547,Every_Mth!N1606,Every_Mth!N1665,Every_Mth!N1724,Every_Mth!N1783,Every_Mth!N1842,Every_Mth!N1901,Every_Mth!N1960,Every_Mth!N2019,Every_Mth!N2078)</f>
        <v>150.5</v>
      </c>
      <c r="I131" s="45">
        <v>15</v>
      </c>
      <c r="J131" s="45">
        <v>45</v>
      </c>
      <c r="K131" s="45">
        <v>0</v>
      </c>
      <c r="L131" s="45" t="s">
        <v>430</v>
      </c>
      <c r="M131" s="16">
        <v>0.111111111</v>
      </c>
      <c r="N131" s="103">
        <v>1150</v>
      </c>
      <c r="O131" s="103">
        <v>367</v>
      </c>
      <c r="P131" s="103">
        <v>210</v>
      </c>
      <c r="Q131" s="103">
        <v>11</v>
      </c>
      <c r="R131" s="103">
        <v>34</v>
      </c>
      <c r="S131" s="18">
        <v>6.5000000000000002E-2</v>
      </c>
      <c r="T131" s="45">
        <v>227.33153999999999</v>
      </c>
    </row>
    <row r="132" spans="1:20">
      <c r="A132" s="48" t="s">
        <v>174</v>
      </c>
      <c r="B132" s="13" t="s">
        <v>75</v>
      </c>
      <c r="C132" s="13">
        <v>2016</v>
      </c>
      <c r="D132" s="13" t="s">
        <v>102</v>
      </c>
      <c r="E132" s="88">
        <v>1711.3333333333335</v>
      </c>
      <c r="F132" s="58">
        <f>AVERAGE(Every_Mth!M1430,Every_Mth!M1489,Every_Mth!M1548,Every_Mth!M1607,Every_Mth!M1666,Every_Mth!M1725,Every_Mth!M1784,Every_Mth!M1843,Every_Mth!M1902,Every_Mth!M1961,Every_Mth!M2020,Every_Mth!M2079)</f>
        <v>1759.8333333333333</v>
      </c>
      <c r="G132" s="88">
        <v>3183.2499999999995</v>
      </c>
      <c r="H132" s="58">
        <f>AVERAGE(Every_Mth!N1430,Every_Mth!N1489,Every_Mth!N1548,Every_Mth!N1607,Every_Mth!N1666,Every_Mth!N1725,Every_Mth!N1784,Every_Mth!N1843,Every_Mth!N1902,Every_Mth!N1961,Every_Mth!N2020,Every_Mth!N2079)</f>
        <v>3335.5</v>
      </c>
      <c r="I132" s="45">
        <v>293</v>
      </c>
      <c r="J132" s="45">
        <v>1235</v>
      </c>
      <c r="K132" s="45">
        <v>100</v>
      </c>
      <c r="L132" s="45">
        <v>80</v>
      </c>
      <c r="M132" s="16">
        <v>0.62077294699999996</v>
      </c>
      <c r="N132" s="103">
        <v>37181</v>
      </c>
      <c r="O132" s="103">
        <v>12895</v>
      </c>
      <c r="P132" s="103">
        <v>5689</v>
      </c>
      <c r="Q132" s="103">
        <v>570</v>
      </c>
      <c r="R132" s="103">
        <v>677</v>
      </c>
      <c r="S132" s="18">
        <v>5.8999999999999997E-2</v>
      </c>
      <c r="T132" s="45">
        <v>4449.9306999999999</v>
      </c>
    </row>
    <row r="133" spans="1:20">
      <c r="A133" s="48" t="s">
        <v>175</v>
      </c>
      <c r="B133" s="13" t="s">
        <v>75</v>
      </c>
      <c r="C133" s="13">
        <v>2016</v>
      </c>
      <c r="D133" s="13" t="s">
        <v>102</v>
      </c>
      <c r="E133" s="88">
        <v>16772.666666666668</v>
      </c>
      <c r="F133" s="58">
        <f>AVERAGE(Every_Mth!M1431,Every_Mth!M1490,Every_Mth!M1549,Every_Mth!M1608,Every_Mth!M1667,Every_Mth!M1726,Every_Mth!M1785,Every_Mth!M1844,Every_Mth!M1903,Every_Mth!M1962,Every_Mth!M2021,Every_Mth!M2080)</f>
        <v>16974.5</v>
      </c>
      <c r="G133" s="88">
        <v>31444.333333333332</v>
      </c>
      <c r="H133" s="58">
        <f>AVERAGE(Every_Mth!N1431,Every_Mth!N1490,Every_Mth!N1549,Every_Mth!N1608,Every_Mth!N1667,Every_Mth!N1726,Every_Mth!N1785,Every_Mth!N1844,Every_Mth!N1903,Every_Mth!N1962,Every_Mth!N2021,Every_Mth!N2080)</f>
        <v>32064.75</v>
      </c>
      <c r="I133" s="45">
        <v>1940</v>
      </c>
      <c r="J133" s="45">
        <v>12890</v>
      </c>
      <c r="K133" s="45">
        <v>2410</v>
      </c>
      <c r="L133" s="45">
        <v>748</v>
      </c>
      <c r="M133" s="16">
        <v>0.62964811600000004</v>
      </c>
      <c r="N133" s="103">
        <v>224761</v>
      </c>
      <c r="O133" s="103">
        <v>55150</v>
      </c>
      <c r="P133" s="103">
        <v>46365</v>
      </c>
      <c r="Q133" s="103">
        <v>5233</v>
      </c>
      <c r="R133" s="103">
        <v>10550</v>
      </c>
      <c r="S133" s="18">
        <v>6.5000000000000002E-2</v>
      </c>
      <c r="T133" s="45">
        <v>50672.636620000005</v>
      </c>
    </row>
    <row r="134" spans="1:20">
      <c r="A134" s="48" t="s">
        <v>176</v>
      </c>
      <c r="B134" s="13" t="s">
        <v>75</v>
      </c>
      <c r="C134" s="13">
        <v>2016</v>
      </c>
      <c r="D134" s="13" t="s">
        <v>102</v>
      </c>
      <c r="E134" s="88">
        <v>2821.25</v>
      </c>
      <c r="F134" s="58">
        <f>AVERAGE(Every_Mth!M1432,Every_Mth!M1491,Every_Mth!M1550,Every_Mth!M1609,Every_Mth!M1668,Every_Mth!M1727,Every_Mth!M1786,Every_Mth!M1845,Every_Mth!M1904,Every_Mth!M1963,Every_Mth!M2022,Every_Mth!M2081)</f>
        <v>2812.0833333333335</v>
      </c>
      <c r="G134" s="88">
        <v>5134.25</v>
      </c>
      <c r="H134" s="58">
        <f>AVERAGE(Every_Mth!N1432,Every_Mth!N1491,Every_Mth!N1550,Every_Mth!N1609,Every_Mth!N1668,Every_Mth!N1727,Every_Mth!N1786,Every_Mth!N1845,Every_Mth!N1904,Every_Mth!N1963,Every_Mth!N2022,Every_Mth!N2081)</f>
        <v>5186.833333333333</v>
      </c>
      <c r="I134" s="45">
        <v>572</v>
      </c>
      <c r="J134" s="45">
        <v>1790</v>
      </c>
      <c r="K134" s="45">
        <v>105</v>
      </c>
      <c r="L134" s="45">
        <v>84</v>
      </c>
      <c r="M134" s="16">
        <v>0.606060606</v>
      </c>
      <c r="N134" s="103">
        <v>44747</v>
      </c>
      <c r="O134" s="103">
        <v>16453</v>
      </c>
      <c r="P134" s="103">
        <v>7393</v>
      </c>
      <c r="Q134" s="103">
        <v>277</v>
      </c>
      <c r="R134" s="103">
        <v>1015</v>
      </c>
      <c r="S134" s="18">
        <v>5.6000000000000001E-2</v>
      </c>
      <c r="T134" s="45">
        <v>6587.9578200000005</v>
      </c>
    </row>
    <row r="135" spans="1:20">
      <c r="A135" s="48" t="s">
        <v>177</v>
      </c>
      <c r="B135" s="13" t="s">
        <v>75</v>
      </c>
      <c r="C135" s="13">
        <v>2016</v>
      </c>
      <c r="D135" s="13" t="s">
        <v>102</v>
      </c>
      <c r="E135" s="88">
        <v>665.83333333333337</v>
      </c>
      <c r="F135" s="58">
        <f>AVERAGE(Every_Mth!M1433,Every_Mth!M1492,Every_Mth!M1551,Every_Mth!M1610,Every_Mth!M1669,Every_Mth!M1728,Every_Mth!M1787,Every_Mth!M1846,Every_Mth!M1905,Every_Mth!M1964,Every_Mth!M2023,Every_Mth!M2082)</f>
        <v>627.33333333333337</v>
      </c>
      <c r="G135" s="88">
        <v>1536.25</v>
      </c>
      <c r="H135" s="58">
        <f>AVERAGE(Every_Mth!N1433,Every_Mth!N1492,Every_Mth!N1551,Every_Mth!N1610,Every_Mth!N1669,Every_Mth!N1728,Every_Mth!N1787,Every_Mth!N1846,Every_Mth!N1905,Every_Mth!N1964,Every_Mth!N2023,Every_Mth!N2082)</f>
        <v>1427.6666666666667</v>
      </c>
      <c r="I135" s="45">
        <v>114</v>
      </c>
      <c r="J135" s="45">
        <v>811</v>
      </c>
      <c r="K135" s="45">
        <v>393</v>
      </c>
      <c r="L135" s="45">
        <v>48</v>
      </c>
      <c r="M135" s="16">
        <v>0.71129707099999995</v>
      </c>
      <c r="N135" s="103">
        <v>22428</v>
      </c>
      <c r="O135" s="103">
        <v>4438</v>
      </c>
      <c r="P135" s="103">
        <v>6130</v>
      </c>
      <c r="Q135" s="103">
        <v>2893</v>
      </c>
      <c r="R135" s="103">
        <v>552</v>
      </c>
      <c r="S135" s="18">
        <v>0.155</v>
      </c>
      <c r="T135" s="45">
        <v>3454.2103400000005</v>
      </c>
    </row>
    <row r="136" spans="1:20">
      <c r="A136" s="48" t="s">
        <v>178</v>
      </c>
      <c r="B136" s="13" t="s">
        <v>74</v>
      </c>
      <c r="C136" s="13">
        <v>2016</v>
      </c>
      <c r="D136" s="13" t="s">
        <v>102</v>
      </c>
      <c r="E136" s="88">
        <v>32340.333333333336</v>
      </c>
      <c r="F136" s="58">
        <f>AVERAGE(Every_Mth!M1434,Every_Mth!M1493,Every_Mth!M1552,Every_Mth!M1611,Every_Mth!M1670,Every_Mth!M1729,Every_Mth!M1788,Every_Mth!M1847,Every_Mth!M1906,Every_Mth!M1965,Every_Mth!M2024,Every_Mth!M2083)</f>
        <v>34039.75</v>
      </c>
      <c r="G136" s="88">
        <v>64666.416666666664</v>
      </c>
      <c r="H136" s="58">
        <f>AVERAGE(Every_Mth!N1434,Every_Mth!N1493,Every_Mth!N1552,Every_Mth!N1611,Every_Mth!N1670,Every_Mth!N1729,Every_Mth!N1788,Every_Mth!N1847,Every_Mth!N1906,Every_Mth!N1965,Every_Mth!N2024,Every_Mth!N2083)</f>
        <v>67936.583333333328</v>
      </c>
      <c r="I136" s="45">
        <v>4727</v>
      </c>
      <c r="J136" s="45">
        <v>34519</v>
      </c>
      <c r="K136" s="45">
        <v>15305</v>
      </c>
      <c r="L136" s="45">
        <v>3229</v>
      </c>
      <c r="M136" s="16">
        <v>0.53828461900000002</v>
      </c>
      <c r="N136" s="103">
        <v>1129332</v>
      </c>
      <c r="O136" s="103">
        <v>247605</v>
      </c>
      <c r="P136" s="103">
        <v>252258</v>
      </c>
      <c r="Q136" s="103">
        <v>69034</v>
      </c>
      <c r="R136" s="103">
        <v>23841</v>
      </c>
      <c r="S136" s="18">
        <v>4.3999999999999997E-2</v>
      </c>
      <c r="T136" s="45">
        <v>107992.29498000002</v>
      </c>
    </row>
    <row r="137" spans="1:20">
      <c r="A137" s="48" t="s">
        <v>179</v>
      </c>
      <c r="B137" s="13" t="s">
        <v>75</v>
      </c>
      <c r="C137" s="13">
        <v>2016</v>
      </c>
      <c r="D137" s="13" t="s">
        <v>102</v>
      </c>
      <c r="E137" s="88">
        <v>2563.1666666666665</v>
      </c>
      <c r="F137" s="58">
        <f>AVERAGE(Every_Mth!M1435,Every_Mth!M1494,Every_Mth!M1553,Every_Mth!M1612,Every_Mth!M1671,Every_Mth!M1730,Every_Mth!M1789,Every_Mth!M1848,Every_Mth!M1907,Every_Mth!M1966,Every_Mth!M2025,Every_Mth!M2084)</f>
        <v>2606</v>
      </c>
      <c r="G137" s="88">
        <v>5254.916666666667</v>
      </c>
      <c r="H137" s="58">
        <f>AVERAGE(Every_Mth!N1435,Every_Mth!N1494,Every_Mth!N1553,Every_Mth!N1612,Every_Mth!N1671,Every_Mth!N1730,Every_Mth!N1789,Every_Mth!N1848,Every_Mth!N1907,Every_Mth!N1966,Every_Mth!N2025,Every_Mth!N2084)</f>
        <v>5317.583333333333</v>
      </c>
      <c r="I137" s="45">
        <v>287</v>
      </c>
      <c r="J137" s="45">
        <v>2186</v>
      </c>
      <c r="K137" s="45">
        <v>189</v>
      </c>
      <c r="L137" s="45">
        <v>136</v>
      </c>
      <c r="M137" s="16">
        <v>0.69655172399999998</v>
      </c>
      <c r="N137" s="103">
        <v>26956</v>
      </c>
      <c r="O137" s="103">
        <v>6622</v>
      </c>
      <c r="P137" s="103">
        <v>5857</v>
      </c>
      <c r="Q137" s="103">
        <v>537</v>
      </c>
      <c r="R137" s="103">
        <v>1779</v>
      </c>
      <c r="S137" s="18">
        <v>7.4999999999999997E-2</v>
      </c>
      <c r="T137" s="45">
        <v>5486.2428</v>
      </c>
    </row>
    <row r="138" spans="1:20">
      <c r="A138" s="48" t="s">
        <v>180</v>
      </c>
      <c r="B138" s="13" t="s">
        <v>75</v>
      </c>
      <c r="C138" s="13">
        <v>2016</v>
      </c>
      <c r="D138" s="13" t="s">
        <v>102</v>
      </c>
      <c r="E138" s="88">
        <v>7007.916666666667</v>
      </c>
      <c r="F138" s="58">
        <f>AVERAGE(Every_Mth!M1436,Every_Mth!M1495,Every_Mth!M1554,Every_Mth!M1613,Every_Mth!M1672,Every_Mth!M1731,Every_Mth!M1790,Every_Mth!M1849,Every_Mth!M1908,Every_Mth!M1967,Every_Mth!M2026,Every_Mth!M2085)</f>
        <v>7175.166666666667</v>
      </c>
      <c r="G138" s="88">
        <v>12457.5</v>
      </c>
      <c r="H138" s="58">
        <f>AVERAGE(Every_Mth!N1436,Every_Mth!N1495,Every_Mth!N1554,Every_Mth!N1613,Every_Mth!N1672,Every_Mth!N1731,Every_Mth!N1790,Every_Mth!N1849,Every_Mth!N1908,Every_Mth!N1967,Every_Mth!N2026,Every_Mth!N2085)</f>
        <v>12772.75</v>
      </c>
      <c r="I138" s="45">
        <v>1149</v>
      </c>
      <c r="J138" s="45">
        <v>4816</v>
      </c>
      <c r="K138" s="45">
        <v>844</v>
      </c>
      <c r="L138" s="45">
        <v>258</v>
      </c>
      <c r="M138" s="16">
        <v>0.56844234699999996</v>
      </c>
      <c r="N138" s="103">
        <v>184085</v>
      </c>
      <c r="O138" s="103">
        <v>51051</v>
      </c>
      <c r="P138" s="103">
        <v>36677</v>
      </c>
      <c r="Q138" s="103">
        <v>3406</v>
      </c>
      <c r="R138" s="103">
        <v>2862</v>
      </c>
      <c r="S138" s="18">
        <v>5.0999999999999997E-2</v>
      </c>
      <c r="T138" s="45">
        <v>19417.215980000001</v>
      </c>
    </row>
    <row r="139" spans="1:20">
      <c r="A139" s="12" t="s">
        <v>122</v>
      </c>
      <c r="B139" s="13" t="s">
        <v>74</v>
      </c>
      <c r="C139" s="13">
        <v>2016</v>
      </c>
      <c r="D139" s="13" t="s">
        <v>102</v>
      </c>
      <c r="E139" s="88">
        <v>91347.25</v>
      </c>
      <c r="F139" s="58">
        <f>AVERAGE(Every_Mth!M1437,Every_Mth!M1496,Every_Mth!M1555,Every_Mth!M1614,Every_Mth!M1673,Every_Mth!M1732,Every_Mth!M1791,Every_Mth!M1850,Every_Mth!M1909,Every_Mth!M1968,Every_Mth!M2027,Every_Mth!M2086)</f>
        <v>101380.75</v>
      </c>
      <c r="G139" s="88">
        <v>212200.83333333334</v>
      </c>
      <c r="H139" s="58">
        <f>AVERAGE(Every_Mth!N1437,Every_Mth!N1496,Every_Mth!N1555,Every_Mth!N1614,Every_Mth!N1673,Every_Mth!N1732,Every_Mth!N1791,Every_Mth!N1850,Every_Mth!N1909,Every_Mth!N1968,Every_Mth!N2027,Every_Mth!N2086)</f>
        <v>234644.5</v>
      </c>
      <c r="I139" s="45">
        <v>8599</v>
      </c>
      <c r="J139" s="45">
        <v>125061</v>
      </c>
      <c r="K139" s="45">
        <v>57671</v>
      </c>
      <c r="L139" s="45">
        <v>5748</v>
      </c>
      <c r="M139" s="16">
        <v>0.76155007500000005</v>
      </c>
      <c r="N139" s="103">
        <v>988072</v>
      </c>
      <c r="O139" s="103">
        <v>163170</v>
      </c>
      <c r="P139" s="103">
        <v>280673</v>
      </c>
      <c r="Q139" s="103">
        <v>109480</v>
      </c>
      <c r="R139" s="103">
        <v>41294</v>
      </c>
      <c r="S139" s="18">
        <v>9.4E-2</v>
      </c>
      <c r="T139" s="45">
        <v>253718.35286000004</v>
      </c>
    </row>
    <row r="140" spans="1:20">
      <c r="A140" s="12" t="s">
        <v>123</v>
      </c>
      <c r="B140" s="13" t="s">
        <v>75</v>
      </c>
      <c r="C140" s="13">
        <v>2016</v>
      </c>
      <c r="D140" s="13" t="s">
        <v>102</v>
      </c>
      <c r="E140" s="88">
        <v>1533.5</v>
      </c>
      <c r="F140" s="58">
        <f>AVERAGE(Every_Mth!M1438,Every_Mth!M1497,Every_Mth!M1556,Every_Mth!M1615,Every_Mth!M1674,Every_Mth!M1733,Every_Mth!M1792,Every_Mth!M1851,Every_Mth!M1910,Every_Mth!M1969,Every_Mth!M2028,Every_Mth!M2087)</f>
        <v>1554.6666666666667</v>
      </c>
      <c r="G140" s="88">
        <v>3538.9166666666665</v>
      </c>
      <c r="H140" s="58">
        <f>AVERAGE(Every_Mth!N1438,Every_Mth!N1497,Every_Mth!N1556,Every_Mth!N1615,Every_Mth!N1674,Every_Mth!N1733,Every_Mth!N1792,Every_Mth!N1851,Every_Mth!N1910,Every_Mth!N1969,Every_Mth!N2028,Every_Mth!N2087)</f>
        <v>3615.3333333333335</v>
      </c>
      <c r="I140" s="45">
        <v>187</v>
      </c>
      <c r="J140" s="45">
        <v>1972</v>
      </c>
      <c r="K140" s="45">
        <v>742</v>
      </c>
      <c r="L140" s="45">
        <v>117</v>
      </c>
      <c r="M140" s="16">
        <v>0.75079365099999995</v>
      </c>
      <c r="N140" s="103">
        <v>29084</v>
      </c>
      <c r="O140" s="103">
        <v>6210</v>
      </c>
      <c r="P140" s="103">
        <v>7543</v>
      </c>
      <c r="Q140" s="103">
        <v>2761</v>
      </c>
      <c r="R140" s="103">
        <v>1081</v>
      </c>
      <c r="S140" s="18">
        <v>8.2000000000000003E-2</v>
      </c>
      <c r="T140" s="45">
        <v>5744.980340000001</v>
      </c>
    </row>
    <row r="141" spans="1:20">
      <c r="A141" s="12" t="s">
        <v>124</v>
      </c>
      <c r="B141" s="13" t="s">
        <v>75</v>
      </c>
      <c r="C141" s="13">
        <v>2016</v>
      </c>
      <c r="D141" s="13" t="s">
        <v>102</v>
      </c>
      <c r="E141" s="88">
        <v>12353.500000000002</v>
      </c>
      <c r="F141" s="58">
        <f>AVERAGE(Every_Mth!M1439,Every_Mth!M1498,Every_Mth!M1557,Every_Mth!M1616,Every_Mth!M1675,Every_Mth!M1734,Every_Mth!M1793,Every_Mth!M1852,Every_Mth!M1911,Every_Mth!M1970,Every_Mth!M2029,Every_Mth!M2088)</f>
        <v>12516.75</v>
      </c>
      <c r="G141" s="88">
        <v>20848.416666666664</v>
      </c>
      <c r="H141" s="58">
        <f>AVERAGE(Every_Mth!N1439,Every_Mth!N1498,Every_Mth!N1557,Every_Mth!N1616,Every_Mth!N1675,Every_Mth!N1734,Every_Mth!N1793,Every_Mth!N1852,Every_Mth!N1911,Every_Mth!N1970,Every_Mth!N2029,Every_Mth!N2088)</f>
        <v>21216.166666666668</v>
      </c>
      <c r="I141" s="45">
        <v>1455</v>
      </c>
      <c r="J141" s="45">
        <v>7512</v>
      </c>
      <c r="K141" s="45">
        <v>908</v>
      </c>
      <c r="L141" s="45">
        <v>426</v>
      </c>
      <c r="M141" s="16">
        <v>0.58948635599999999</v>
      </c>
      <c r="N141" s="103">
        <v>135884</v>
      </c>
      <c r="O141" s="103">
        <v>32767</v>
      </c>
      <c r="P141" s="103">
        <v>27946</v>
      </c>
      <c r="Q141" s="103">
        <v>2230</v>
      </c>
      <c r="R141" s="103">
        <v>5383</v>
      </c>
      <c r="S141" s="18">
        <v>4.9000000000000002E-2</v>
      </c>
      <c r="T141" s="45">
        <v>33392.659719999996</v>
      </c>
    </row>
    <row r="142" spans="1:20">
      <c r="A142" s="12" t="s">
        <v>125</v>
      </c>
      <c r="B142" s="13" t="s">
        <v>75</v>
      </c>
      <c r="C142" s="13">
        <v>2016</v>
      </c>
      <c r="D142" s="13" t="s">
        <v>102</v>
      </c>
      <c r="E142" s="88">
        <v>17421.75</v>
      </c>
      <c r="F142" s="58">
        <f>AVERAGE(Every_Mth!M1440,Every_Mth!M1499,Every_Mth!M1558,Every_Mth!M1617,Every_Mth!M1676,Every_Mth!M1735,Every_Mth!M1794,Every_Mth!M1853,Every_Mth!M1912,Every_Mth!M1971,Every_Mth!M2030,Every_Mth!M2089)</f>
        <v>17507.916666666668</v>
      </c>
      <c r="G142" s="88">
        <v>42310.75</v>
      </c>
      <c r="H142" s="58">
        <f>AVERAGE(Every_Mth!N1440,Every_Mth!N1499,Every_Mth!N1558,Every_Mth!N1617,Every_Mth!N1676,Every_Mth!N1735,Every_Mth!N1794,Every_Mth!N1853,Every_Mth!N1912,Every_Mth!N1971,Every_Mth!N2030,Every_Mth!N2089)</f>
        <v>42812</v>
      </c>
      <c r="I142" s="45">
        <v>2792</v>
      </c>
      <c r="J142" s="45">
        <v>20597</v>
      </c>
      <c r="K142" s="45">
        <v>22382</v>
      </c>
      <c r="L142" s="45">
        <v>812</v>
      </c>
      <c r="M142" s="16">
        <v>0.63460887200000005</v>
      </c>
      <c r="N142" s="103">
        <v>186520</v>
      </c>
      <c r="O142" s="103">
        <v>31853</v>
      </c>
      <c r="P142" s="103">
        <v>54402</v>
      </c>
      <c r="Q142" s="103">
        <v>34100</v>
      </c>
      <c r="R142" s="103">
        <v>9999</v>
      </c>
      <c r="S142" s="18">
        <v>0.23499999999999999</v>
      </c>
      <c r="T142" s="45">
        <v>47395.674400000004</v>
      </c>
    </row>
    <row r="143" spans="1:20">
      <c r="A143" s="12" t="s">
        <v>126</v>
      </c>
      <c r="B143" s="13" t="s">
        <v>75</v>
      </c>
      <c r="C143" s="13">
        <v>2016</v>
      </c>
      <c r="D143" s="13" t="s">
        <v>102</v>
      </c>
      <c r="E143" s="88">
        <v>1032.3333333333335</v>
      </c>
      <c r="F143" s="58">
        <f>AVERAGE(Every_Mth!M1441,Every_Mth!M1500,Every_Mth!M1559,Every_Mth!M1618,Every_Mth!M1677,Every_Mth!M1736,Every_Mth!M1795,Every_Mth!M1854,Every_Mth!M1913,Every_Mth!M1972,Every_Mth!M2031,Every_Mth!M2090)</f>
        <v>1056.3333333333333</v>
      </c>
      <c r="G143" s="88">
        <v>1971.75</v>
      </c>
      <c r="H143" s="58">
        <f>AVERAGE(Every_Mth!N1441,Every_Mth!N1500,Every_Mth!N1559,Every_Mth!N1618,Every_Mth!N1677,Every_Mth!N1736,Every_Mth!N1795,Every_Mth!N1854,Every_Mth!N1913,Every_Mth!N1972,Every_Mth!N2031,Every_Mth!N2090)</f>
        <v>2046.5833333333333</v>
      </c>
      <c r="I143" s="45">
        <v>174</v>
      </c>
      <c r="J143" s="45">
        <v>853</v>
      </c>
      <c r="K143" s="45">
        <v>224</v>
      </c>
      <c r="L143" s="45">
        <v>61</v>
      </c>
      <c r="M143" s="16">
        <v>0.72164948500000003</v>
      </c>
      <c r="N143" s="103">
        <v>18658</v>
      </c>
      <c r="O143" s="103">
        <v>5701</v>
      </c>
      <c r="P143" s="103">
        <v>3865</v>
      </c>
      <c r="Q143" s="103">
        <v>451</v>
      </c>
      <c r="R143" s="103">
        <v>382</v>
      </c>
      <c r="S143" s="18">
        <v>5.1999999999999998E-2</v>
      </c>
      <c r="T143" s="45">
        <v>2229.92596</v>
      </c>
    </row>
    <row r="144" spans="1:20">
      <c r="A144" s="12" t="s">
        <v>127</v>
      </c>
      <c r="B144" s="13" t="s">
        <v>75</v>
      </c>
      <c r="C144" s="13">
        <v>2016</v>
      </c>
      <c r="D144" s="13" t="s">
        <v>102</v>
      </c>
      <c r="E144" s="88">
        <v>69871.833333333328</v>
      </c>
      <c r="F144" s="58">
        <f>AVERAGE(Every_Mth!M1442,Every_Mth!M1501,Every_Mth!M1560,Every_Mth!M1619,Every_Mth!M1678,Every_Mth!M1737,Every_Mth!M1796,Every_Mth!M1855,Every_Mth!M1914,Every_Mth!M1973,Every_Mth!M2032,Every_Mth!M2091)</f>
        <v>70632.75</v>
      </c>
      <c r="G144" s="88">
        <v>162375.66666666666</v>
      </c>
      <c r="H144" s="58">
        <f>AVERAGE(Every_Mth!N1442,Every_Mth!N1501,Every_Mth!N1560,Every_Mth!N1619,Every_Mth!N1678,Every_Mth!N1737,Every_Mth!N1796,Every_Mth!N1855,Every_Mth!N1914,Every_Mth!N1973,Every_Mth!N2032,Every_Mth!N2091)</f>
        <v>164239.66666666666</v>
      </c>
      <c r="I144" s="45">
        <v>6955</v>
      </c>
      <c r="J144" s="45">
        <v>89636</v>
      </c>
      <c r="K144" s="45">
        <v>37205</v>
      </c>
      <c r="L144" s="45">
        <v>6086</v>
      </c>
      <c r="M144" s="16">
        <v>0.74166666699999995</v>
      </c>
      <c r="N144" s="103">
        <v>887922</v>
      </c>
      <c r="O144" s="103">
        <v>136318</v>
      </c>
      <c r="P144" s="103">
        <v>255253</v>
      </c>
      <c r="Q144" s="103">
        <v>84424</v>
      </c>
      <c r="R144" s="103">
        <v>30848</v>
      </c>
      <c r="S144" s="18">
        <v>0.10299999999999999</v>
      </c>
      <c r="T144" s="45">
        <v>215670.07949999999</v>
      </c>
    </row>
    <row r="145" spans="1:20">
      <c r="A145" s="12" t="s">
        <v>128</v>
      </c>
      <c r="B145" s="13" t="s">
        <v>75</v>
      </c>
      <c r="C145" s="13">
        <v>2016</v>
      </c>
      <c r="D145" s="13" t="s">
        <v>102</v>
      </c>
      <c r="E145" s="88">
        <v>10714.583333333334</v>
      </c>
      <c r="F145" s="58">
        <f>AVERAGE(Every_Mth!M1443,Every_Mth!M1502,Every_Mth!M1561,Every_Mth!M1620,Every_Mth!M1679,Every_Mth!M1738,Every_Mth!M1797,Every_Mth!M1856,Every_Mth!M1915,Every_Mth!M1974,Every_Mth!M2033,Every_Mth!M2092)</f>
        <v>10819.5</v>
      </c>
      <c r="G145" s="88">
        <v>24345.666666666668</v>
      </c>
      <c r="H145" s="58">
        <f>AVERAGE(Every_Mth!N1443,Every_Mth!N1502,Every_Mth!N1561,Every_Mth!N1620,Every_Mth!N1679,Every_Mth!N1738,Every_Mth!N1797,Every_Mth!N1856,Every_Mth!N1915,Every_Mth!N1974,Every_Mth!N2033,Every_Mth!N2092)</f>
        <v>24655.833333333332</v>
      </c>
      <c r="I145" s="45">
        <v>988</v>
      </c>
      <c r="J145" s="45">
        <v>12811</v>
      </c>
      <c r="K145" s="45">
        <v>5807</v>
      </c>
      <c r="L145" s="45">
        <v>877</v>
      </c>
      <c r="M145" s="16">
        <v>0.71956628899999997</v>
      </c>
      <c r="N145" s="103">
        <v>149172</v>
      </c>
      <c r="O145" s="103">
        <v>21335</v>
      </c>
      <c r="P145" s="103">
        <v>45526</v>
      </c>
      <c r="Q145" s="103">
        <v>13525</v>
      </c>
      <c r="R145" s="103">
        <v>4567</v>
      </c>
      <c r="S145" s="18">
        <v>0.1</v>
      </c>
      <c r="T145" s="45">
        <v>27457.412680000001</v>
      </c>
    </row>
    <row r="146" spans="1:20">
      <c r="A146" s="12" t="s">
        <v>129</v>
      </c>
      <c r="B146" s="13" t="s">
        <v>75</v>
      </c>
      <c r="C146" s="13">
        <v>2016</v>
      </c>
      <c r="D146" s="13" t="s">
        <v>102</v>
      </c>
      <c r="E146" s="88">
        <v>6501.5</v>
      </c>
      <c r="F146" s="58">
        <f>AVERAGE(Every_Mth!M1444,Every_Mth!M1503,Every_Mth!M1562,Every_Mth!M1621,Every_Mth!M1680,Every_Mth!M1739,Every_Mth!M1798,Every_Mth!M1857,Every_Mth!M1916,Every_Mth!M1975,Every_Mth!M2034,Every_Mth!M2093)</f>
        <v>6611.416666666667</v>
      </c>
      <c r="G146" s="88">
        <v>12208.666666666666</v>
      </c>
      <c r="H146" s="58">
        <f>AVERAGE(Every_Mth!N1444,Every_Mth!N1503,Every_Mth!N1562,Every_Mth!N1621,Every_Mth!N1680,Every_Mth!N1739,Every_Mth!N1798,Every_Mth!N1857,Every_Mth!N1916,Every_Mth!N1975,Every_Mth!N2034,Every_Mth!N2093)</f>
        <v>12482.5</v>
      </c>
      <c r="I146" s="45">
        <v>1054</v>
      </c>
      <c r="J146" s="45">
        <v>4898</v>
      </c>
      <c r="K146" s="45">
        <v>992</v>
      </c>
      <c r="L146" s="45">
        <v>313</v>
      </c>
      <c r="M146" s="16">
        <v>0.67034990800000005</v>
      </c>
      <c r="N146" s="103">
        <v>64712</v>
      </c>
      <c r="O146" s="103">
        <v>19000</v>
      </c>
      <c r="P146" s="103">
        <v>13538</v>
      </c>
      <c r="Q146" s="103">
        <v>2348</v>
      </c>
      <c r="R146" s="103">
        <v>3660</v>
      </c>
      <c r="S146" s="18">
        <v>6.6000000000000003E-2</v>
      </c>
      <c r="T146" s="45">
        <v>11882.113880000001</v>
      </c>
    </row>
    <row r="147" spans="1:20">
      <c r="A147" s="12" t="s">
        <v>130</v>
      </c>
      <c r="B147" s="13" t="s">
        <v>75</v>
      </c>
      <c r="C147" s="13">
        <v>2016</v>
      </c>
      <c r="D147" s="13" t="s">
        <v>102</v>
      </c>
      <c r="E147" s="88">
        <v>1583.6666666666667</v>
      </c>
      <c r="F147" s="58">
        <f>AVERAGE(Every_Mth!M1445,Every_Mth!M1504,Every_Mth!M1563,Every_Mth!M1622,Every_Mth!M1681,Every_Mth!M1740,Every_Mth!M1799,Every_Mth!M1858,Every_Mth!M1917,Every_Mth!M1976,Every_Mth!M2035,Every_Mth!M2094)</f>
        <v>1569.1666666666667</v>
      </c>
      <c r="G147" s="88">
        <v>3131.416666666667</v>
      </c>
      <c r="H147" s="58">
        <f>AVERAGE(Every_Mth!N1445,Every_Mth!N1504,Every_Mth!N1563,Every_Mth!N1622,Every_Mth!N1681,Every_Mth!N1740,Every_Mth!N1799,Every_Mth!N1858,Every_Mth!N1917,Every_Mth!N1976,Every_Mth!N2035,Every_Mth!N2094)</f>
        <v>3149.3333333333335</v>
      </c>
      <c r="I147" s="45">
        <v>168</v>
      </c>
      <c r="J147" s="45">
        <v>1355</v>
      </c>
      <c r="K147" s="45">
        <v>63</v>
      </c>
      <c r="L147" s="45">
        <v>90</v>
      </c>
      <c r="M147" s="16">
        <v>0.63598326400000005</v>
      </c>
      <c r="N147" s="103">
        <v>30599</v>
      </c>
      <c r="O147" s="103">
        <v>6871</v>
      </c>
      <c r="P147" s="103">
        <v>5343</v>
      </c>
      <c r="Q147" s="103">
        <v>633</v>
      </c>
      <c r="R147" s="103">
        <v>881</v>
      </c>
      <c r="S147" s="18">
        <v>6.9000000000000006E-2</v>
      </c>
      <c r="T147" s="45">
        <v>3801.2583799999993</v>
      </c>
    </row>
    <row r="148" spans="1:20">
      <c r="A148" s="12" t="s">
        <v>131</v>
      </c>
      <c r="B148" s="13" t="s">
        <v>76</v>
      </c>
      <c r="C148" s="13">
        <v>2016</v>
      </c>
      <c r="D148" s="13" t="s">
        <v>102</v>
      </c>
      <c r="E148" s="88">
        <v>542574.33333333326</v>
      </c>
      <c r="F148" s="58">
        <f>AVERAGE(Every_Mth!M1446,Every_Mth!M1505,Every_Mth!M1564,Every_Mth!M1623,Every_Mth!M1682,Every_Mth!M1741,Every_Mth!M1800,Every_Mth!M1859,Every_Mth!M1918,Every_Mth!M1977,Every_Mth!M2036,Every_Mth!M2095)</f>
        <v>558922.16666666663</v>
      </c>
      <c r="G148" s="88">
        <v>1092802.4166666665</v>
      </c>
      <c r="H148" s="58">
        <f>AVERAGE(Every_Mth!N1446,Every_Mth!N1505,Every_Mth!N1564,Every_Mth!N1623,Every_Mth!N1682,Every_Mth!N1741,Every_Mth!N1800,Every_Mth!N1859,Every_Mth!N1918,Every_Mth!N1977,Every_Mth!N2036,Every_Mth!N2095)</f>
        <v>1118309.0833333333</v>
      </c>
      <c r="I148" s="45">
        <v>65695</v>
      </c>
      <c r="J148" s="45">
        <v>521779</v>
      </c>
      <c r="K148" s="45">
        <v>391688</v>
      </c>
      <c r="L148" s="45">
        <v>51194</v>
      </c>
      <c r="M148" s="16">
        <v>0.74720187800000004</v>
      </c>
      <c r="N148" s="103">
        <v>10215103</v>
      </c>
      <c r="O148" s="103">
        <v>1911467</v>
      </c>
      <c r="P148" s="103">
        <v>2319464</v>
      </c>
      <c r="Q148" s="103">
        <v>1356170</v>
      </c>
      <c r="R148" s="103">
        <v>381016</v>
      </c>
      <c r="S148" s="18">
        <v>5.1999999999999998E-2</v>
      </c>
      <c r="T148" s="45">
        <v>1722921.69686</v>
      </c>
    </row>
    <row r="149" spans="1:20">
      <c r="A149" s="12" t="s">
        <v>132</v>
      </c>
      <c r="B149" s="13" t="s">
        <v>75</v>
      </c>
      <c r="C149" s="13">
        <v>2016</v>
      </c>
      <c r="D149" s="13" t="s">
        <v>102</v>
      </c>
      <c r="E149" s="88">
        <v>11762.416666666666</v>
      </c>
      <c r="F149" s="58">
        <f>AVERAGE(Every_Mth!M1447,Every_Mth!M1506,Every_Mth!M1565,Every_Mth!M1624,Every_Mth!M1683,Every_Mth!M1742,Every_Mth!M1801,Every_Mth!M1860,Every_Mth!M1919,Every_Mth!M1978,Every_Mth!M2037,Every_Mth!M2096)</f>
        <v>12017.833333333334</v>
      </c>
      <c r="G149" s="88">
        <v>28845.583333333332</v>
      </c>
      <c r="H149" s="58">
        <f>AVERAGE(Every_Mth!N1447,Every_Mth!N1506,Every_Mth!N1565,Every_Mth!N1624,Every_Mth!N1683,Every_Mth!N1742,Every_Mth!N1801,Every_Mth!N1860,Every_Mth!N1919,Every_Mth!N1978,Every_Mth!N2037,Every_Mth!N2096)</f>
        <v>29255.333333333332</v>
      </c>
      <c r="I149" s="45">
        <v>985</v>
      </c>
      <c r="J149" s="45">
        <v>17426</v>
      </c>
      <c r="K149" s="45">
        <v>9932</v>
      </c>
      <c r="L149" s="45">
        <v>975</v>
      </c>
      <c r="M149" s="16">
        <v>0.73738794200000002</v>
      </c>
      <c r="N149" s="103">
        <v>155518</v>
      </c>
      <c r="O149" s="103">
        <v>29328</v>
      </c>
      <c r="P149" s="103">
        <v>42402</v>
      </c>
      <c r="Q149" s="103">
        <v>19819</v>
      </c>
      <c r="R149" s="103">
        <v>4480</v>
      </c>
      <c r="S149" s="18">
        <v>9.1999999999999998E-2</v>
      </c>
      <c r="T149" s="45">
        <v>31945.839260000001</v>
      </c>
    </row>
    <row r="150" spans="1:20">
      <c r="A150" s="12" t="s">
        <v>133</v>
      </c>
      <c r="B150" s="13" t="s">
        <v>75</v>
      </c>
      <c r="C150" s="13">
        <v>2016</v>
      </c>
      <c r="D150" s="13" t="s">
        <v>102</v>
      </c>
      <c r="E150" s="88">
        <v>6100.9999999999991</v>
      </c>
      <c r="F150" s="58">
        <f>AVERAGE(Every_Mth!M1448,Every_Mth!M1507,Every_Mth!M1566,Every_Mth!M1625,Every_Mth!M1684,Every_Mth!M1743,Every_Mth!M1802,Every_Mth!M1861,Every_Mth!M1920,Every_Mth!M1979,Every_Mth!M2038,Every_Mth!M2097)</f>
        <v>6245.916666666667</v>
      </c>
      <c r="G150" s="88">
        <v>10072.916666666668</v>
      </c>
      <c r="H150" s="58">
        <f>AVERAGE(Every_Mth!N1448,Every_Mth!N1507,Every_Mth!N1566,Every_Mth!N1625,Every_Mth!N1684,Every_Mth!N1743,Every_Mth!N1802,Every_Mth!N1861,Every_Mth!N1920,Every_Mth!N1979,Every_Mth!N2038,Every_Mth!N2097)</f>
        <v>10304.166666666666</v>
      </c>
      <c r="I150" s="45">
        <v>1268</v>
      </c>
      <c r="J150" s="45">
        <v>4745</v>
      </c>
      <c r="K150" s="45">
        <v>4064</v>
      </c>
      <c r="L150" s="45">
        <v>295</v>
      </c>
      <c r="M150" s="16">
        <v>0.57898215500000005</v>
      </c>
      <c r="N150" s="103">
        <v>262706</v>
      </c>
      <c r="O150" s="103">
        <v>75834</v>
      </c>
      <c r="P150" s="103">
        <v>52858</v>
      </c>
      <c r="Q150" s="103">
        <v>10590</v>
      </c>
      <c r="R150" s="103">
        <v>2796</v>
      </c>
      <c r="S150" s="18">
        <v>3.2000000000000001E-2</v>
      </c>
      <c r="T150" s="45">
        <v>20564.168020000001</v>
      </c>
    </row>
    <row r="151" spans="1:20">
      <c r="A151" s="12" t="s">
        <v>134</v>
      </c>
      <c r="B151" s="13" t="s">
        <v>75</v>
      </c>
      <c r="C151" s="13">
        <v>2016</v>
      </c>
      <c r="D151" s="13" t="s">
        <v>102</v>
      </c>
      <c r="E151" s="88">
        <v>1030.6666666666667</v>
      </c>
      <c r="F151" s="58">
        <f>AVERAGE(Every_Mth!M1449,Every_Mth!M1508,Every_Mth!M1567,Every_Mth!M1626,Every_Mth!M1685,Every_Mth!M1744,Every_Mth!M1803,Every_Mth!M1862,Every_Mth!M1921,Every_Mth!M1980,Every_Mth!M2039,Every_Mth!M2098)</f>
        <v>1090.3333333333333</v>
      </c>
      <c r="G151" s="88">
        <v>1884.6666666666667</v>
      </c>
      <c r="H151" s="58">
        <f>AVERAGE(Every_Mth!N1449,Every_Mth!N1508,Every_Mth!N1567,Every_Mth!N1626,Every_Mth!N1685,Every_Mth!N1744,Every_Mth!N1803,Every_Mth!N1862,Every_Mth!N1921,Every_Mth!N1980,Every_Mth!N2039,Every_Mth!N2098)</f>
        <v>2013.1666666666667</v>
      </c>
      <c r="I151" s="45">
        <v>215</v>
      </c>
      <c r="J151" s="45">
        <v>698</v>
      </c>
      <c r="K151" s="45">
        <v>41</v>
      </c>
      <c r="L151" s="45">
        <v>42</v>
      </c>
      <c r="M151" s="16">
        <v>0.66972477100000005</v>
      </c>
      <c r="N151" s="103">
        <v>18057</v>
      </c>
      <c r="O151" s="103">
        <v>6484</v>
      </c>
      <c r="P151" s="103">
        <v>2886</v>
      </c>
      <c r="Q151" s="103">
        <v>193</v>
      </c>
      <c r="R151" s="103">
        <v>427</v>
      </c>
      <c r="S151" s="18">
        <v>6.9000000000000006E-2</v>
      </c>
      <c r="T151" s="45">
        <v>3175.5577400000002</v>
      </c>
    </row>
    <row r="152" spans="1:20">
      <c r="A152" s="12" t="s">
        <v>135</v>
      </c>
      <c r="B152" s="13" t="s">
        <v>75</v>
      </c>
      <c r="C152" s="13">
        <v>2016</v>
      </c>
      <c r="D152" s="13" t="s">
        <v>102</v>
      </c>
      <c r="E152" s="88">
        <v>6421.4166666666661</v>
      </c>
      <c r="F152" s="58">
        <f>AVERAGE(Every_Mth!M1450,Every_Mth!M1509,Every_Mth!M1568,Every_Mth!M1627,Every_Mth!M1686,Every_Mth!M1745,Every_Mth!M1804,Every_Mth!M1863,Every_Mth!M1922,Every_Mth!M1981,Every_Mth!M2040,Every_Mth!M2099)</f>
        <v>6708.5</v>
      </c>
      <c r="G152" s="88">
        <v>12131.5</v>
      </c>
      <c r="H152" s="58">
        <f>AVERAGE(Every_Mth!N1450,Every_Mth!N1509,Every_Mth!N1568,Every_Mth!N1627,Every_Mth!N1686,Every_Mth!N1745,Every_Mth!N1804,Every_Mth!N1863,Every_Mth!N1922,Every_Mth!N1981,Every_Mth!N2040,Every_Mth!N2099)</f>
        <v>12644.166666666666</v>
      </c>
      <c r="I152" s="45">
        <v>928</v>
      </c>
      <c r="J152" s="45">
        <v>5237</v>
      </c>
      <c r="K152" s="45">
        <v>1689</v>
      </c>
      <c r="L152" s="45">
        <v>333</v>
      </c>
      <c r="M152" s="16">
        <v>0.56747600200000003</v>
      </c>
      <c r="N152" s="103">
        <v>88779</v>
      </c>
      <c r="O152" s="103">
        <v>24721</v>
      </c>
      <c r="P152" s="103">
        <v>19134</v>
      </c>
      <c r="Q152" s="103">
        <v>4384</v>
      </c>
      <c r="R152" s="103">
        <v>3066</v>
      </c>
      <c r="S152" s="18">
        <v>5.1999999999999998E-2</v>
      </c>
      <c r="T152" s="45">
        <v>19475.312679999999</v>
      </c>
    </row>
    <row r="153" spans="1:20">
      <c r="A153" s="12" t="s">
        <v>136</v>
      </c>
      <c r="B153" s="13" t="s">
        <v>75</v>
      </c>
      <c r="C153" s="13">
        <v>2016</v>
      </c>
      <c r="D153" s="13" t="s">
        <v>102</v>
      </c>
      <c r="E153" s="88">
        <v>23908.583333333336</v>
      </c>
      <c r="F153" s="58">
        <f>AVERAGE(Every_Mth!M1451,Every_Mth!M1510,Every_Mth!M1569,Every_Mth!M1628,Every_Mth!M1687,Every_Mth!M1746,Every_Mth!M1805,Every_Mth!M1864,Every_Mth!M1923,Every_Mth!M1982,Every_Mth!M2041,Every_Mth!M2100)</f>
        <v>24516.833333333332</v>
      </c>
      <c r="G153" s="88">
        <v>55344.75</v>
      </c>
      <c r="H153" s="58">
        <f>AVERAGE(Every_Mth!N1451,Every_Mth!N1510,Every_Mth!N1569,Every_Mth!N1628,Every_Mth!N1687,Every_Mth!N1746,Every_Mth!N1805,Every_Mth!N1864,Every_Mth!N1923,Every_Mth!N1982,Every_Mth!N2041,Every_Mth!N2100)</f>
        <v>56659.75</v>
      </c>
      <c r="I153" s="45">
        <v>2309</v>
      </c>
      <c r="J153" s="45">
        <v>31177</v>
      </c>
      <c r="K153" s="45">
        <v>14791</v>
      </c>
      <c r="L153" s="45">
        <v>1760</v>
      </c>
      <c r="M153" s="16">
        <v>0.72336716899999998</v>
      </c>
      <c r="N153" s="103">
        <v>272286</v>
      </c>
      <c r="O153" s="103">
        <v>41609</v>
      </c>
      <c r="P153" s="103">
        <v>80372</v>
      </c>
      <c r="Q153" s="103">
        <v>33243</v>
      </c>
      <c r="R153" s="103">
        <v>10667</v>
      </c>
      <c r="S153" s="18">
        <v>0.105</v>
      </c>
      <c r="T153" s="45">
        <v>59925.132820000013</v>
      </c>
    </row>
    <row r="154" spans="1:20">
      <c r="A154" s="12" t="s">
        <v>137</v>
      </c>
      <c r="B154" s="13" t="s">
        <v>75</v>
      </c>
      <c r="C154" s="13">
        <v>2016</v>
      </c>
      <c r="D154" s="13" t="s">
        <v>102</v>
      </c>
      <c r="E154" s="88">
        <v>538</v>
      </c>
      <c r="F154" s="58">
        <f>AVERAGE(Every_Mth!M1452,Every_Mth!M1511,Every_Mth!M1570,Every_Mth!M1629,Every_Mth!M1688,Every_Mth!M1747,Every_Mth!M1806,Every_Mth!M1865,Every_Mth!M1924,Every_Mth!M1983,Every_Mth!M2042,Every_Mth!M2101)</f>
        <v>516.33333333333337</v>
      </c>
      <c r="G154" s="88">
        <v>1131.75</v>
      </c>
      <c r="H154" s="58">
        <f>AVERAGE(Every_Mth!N1452,Every_Mth!N1511,Every_Mth!N1570,Every_Mth!N1629,Every_Mth!N1688,Every_Mth!N1747,Every_Mth!N1806,Every_Mth!N1865,Every_Mth!N1924,Every_Mth!N1983,Every_Mth!N2042,Every_Mth!N2101)</f>
        <v>1084.8333333333333</v>
      </c>
      <c r="I154" s="45">
        <v>46</v>
      </c>
      <c r="J154" s="45">
        <v>499</v>
      </c>
      <c r="K154" s="45">
        <v>48</v>
      </c>
      <c r="L154" s="45">
        <v>15</v>
      </c>
      <c r="M154" s="16">
        <v>0.60264900700000001</v>
      </c>
      <c r="N154" s="103">
        <v>9506</v>
      </c>
      <c r="O154" s="103">
        <v>3107</v>
      </c>
      <c r="P154" s="103">
        <v>1821</v>
      </c>
      <c r="Q154" s="103">
        <v>256</v>
      </c>
      <c r="R154" s="103">
        <v>404</v>
      </c>
      <c r="S154" s="18">
        <v>7.8E-2</v>
      </c>
      <c r="T154" s="45">
        <v>1611.51298</v>
      </c>
    </row>
    <row r="155" spans="1:20">
      <c r="A155" s="12" t="s">
        <v>138</v>
      </c>
      <c r="B155" s="13" t="s">
        <v>75</v>
      </c>
      <c r="C155" s="13">
        <v>2016</v>
      </c>
      <c r="D155" s="13" t="s">
        <v>102</v>
      </c>
      <c r="E155" s="88">
        <v>443.08333333333337</v>
      </c>
      <c r="F155" s="58">
        <f>AVERAGE(Every_Mth!M1453,Every_Mth!M1512,Every_Mth!M1571,Every_Mth!M1630,Every_Mth!M1689,Every_Mth!M1748,Every_Mth!M1807,Every_Mth!M1866,Every_Mth!M1925,Every_Mth!M1984,Every_Mth!M2043,Every_Mth!M2102)</f>
        <v>452.66666666666669</v>
      </c>
      <c r="G155" s="88">
        <v>751.91666666666663</v>
      </c>
      <c r="H155" s="58">
        <f>AVERAGE(Every_Mth!N1453,Every_Mth!N1512,Every_Mth!N1571,Every_Mth!N1630,Every_Mth!N1689,Every_Mth!N1748,Every_Mth!N1807,Every_Mth!N1866,Every_Mth!N1925,Every_Mth!N1984,Every_Mth!N2043,Every_Mth!N2102)</f>
        <v>794.08333333333337</v>
      </c>
      <c r="I155" s="45">
        <v>65</v>
      </c>
      <c r="J155" s="45">
        <v>357</v>
      </c>
      <c r="K155" s="45">
        <v>194</v>
      </c>
      <c r="L155" s="45">
        <v>15</v>
      </c>
      <c r="M155" s="16">
        <v>0.53703703700000005</v>
      </c>
      <c r="N155" s="103">
        <v>13801</v>
      </c>
      <c r="O155" s="103">
        <v>2798</v>
      </c>
      <c r="P155" s="103">
        <v>2859</v>
      </c>
      <c r="Q155" s="103">
        <v>1013</v>
      </c>
      <c r="R155" s="103">
        <v>101</v>
      </c>
      <c r="S155" s="18">
        <v>5.2999999999999999E-2</v>
      </c>
      <c r="T155" s="45">
        <v>1182.7973200000001</v>
      </c>
    </row>
    <row r="156" spans="1:20">
      <c r="A156" s="12" t="s">
        <v>139</v>
      </c>
      <c r="B156" s="13" t="s">
        <v>75</v>
      </c>
      <c r="C156" s="13">
        <v>2016</v>
      </c>
      <c r="D156" s="13" t="s">
        <v>102</v>
      </c>
      <c r="E156" s="88">
        <v>21906.416666666668</v>
      </c>
      <c r="F156" s="58">
        <f>AVERAGE(Every_Mth!M1454,Every_Mth!M1513,Every_Mth!M1572,Every_Mth!M1631,Every_Mth!M1690,Every_Mth!M1749,Every_Mth!M1808,Every_Mth!M1867,Every_Mth!M1926,Every_Mth!M1985,Every_Mth!M2044,Every_Mth!M2103)</f>
        <v>22712.916666666668</v>
      </c>
      <c r="G156" s="88">
        <v>48492.416666666664</v>
      </c>
      <c r="H156" s="58">
        <f>AVERAGE(Every_Mth!N1454,Every_Mth!N1513,Every_Mth!N1572,Every_Mth!N1631,Every_Mth!N1690,Every_Mth!N1749,Every_Mth!N1808,Every_Mth!N1867,Every_Mth!N1926,Every_Mth!N1985,Every_Mth!N2044,Every_Mth!N2103)</f>
        <v>50326.25</v>
      </c>
      <c r="I156" s="45">
        <v>2774</v>
      </c>
      <c r="J156" s="45">
        <v>29652</v>
      </c>
      <c r="K156" s="45">
        <v>22216</v>
      </c>
      <c r="L156" s="45">
        <v>1244</v>
      </c>
      <c r="M156" s="16">
        <v>0.71361821400000003</v>
      </c>
      <c r="N156" s="103">
        <v>439945</v>
      </c>
      <c r="O156" s="103">
        <v>80214</v>
      </c>
      <c r="P156" s="103">
        <v>115112</v>
      </c>
      <c r="Q156" s="103">
        <v>75593</v>
      </c>
      <c r="R156" s="103">
        <v>8101</v>
      </c>
      <c r="S156" s="18">
        <v>7.5999999999999998E-2</v>
      </c>
      <c r="T156" s="45">
        <v>60652.211059999994</v>
      </c>
    </row>
    <row r="157" spans="1:20">
      <c r="A157" s="12" t="s">
        <v>140</v>
      </c>
      <c r="B157" s="13" t="s">
        <v>75</v>
      </c>
      <c r="C157" s="13">
        <v>2016</v>
      </c>
      <c r="D157" s="13" t="s">
        <v>102</v>
      </c>
      <c r="E157" s="88">
        <v>3379.4166666666665</v>
      </c>
      <c r="F157" s="58">
        <f>AVERAGE(Every_Mth!M1455,Every_Mth!M1514,Every_Mth!M1573,Every_Mth!M1632,Every_Mth!M1691,Every_Mth!M1750,Every_Mth!M1809,Every_Mth!M1868,Every_Mth!M1927,Every_Mth!M1986,Every_Mth!M2045,Every_Mth!M2104)</f>
        <v>3546.75</v>
      </c>
      <c r="G157" s="88">
        <v>6858.833333333333</v>
      </c>
      <c r="H157" s="58">
        <f>AVERAGE(Every_Mth!N1455,Every_Mth!N1514,Every_Mth!N1573,Every_Mth!N1632,Every_Mth!N1691,Every_Mth!N1750,Every_Mth!N1809,Every_Mth!N1868,Every_Mth!N1927,Every_Mth!N1986,Every_Mth!N2045,Every_Mth!N2104)</f>
        <v>7274.25</v>
      </c>
      <c r="I157" s="45">
        <v>561</v>
      </c>
      <c r="J157" s="45">
        <v>3968</v>
      </c>
      <c r="K157" s="45">
        <v>2829</v>
      </c>
      <c r="L157" s="45">
        <v>201</v>
      </c>
      <c r="M157" s="16">
        <v>0.65634920600000002</v>
      </c>
      <c r="N157" s="103">
        <v>141569</v>
      </c>
      <c r="O157" s="103">
        <v>34388</v>
      </c>
      <c r="P157" s="103">
        <v>29907</v>
      </c>
      <c r="Q157" s="103">
        <v>11745</v>
      </c>
      <c r="R157" s="103">
        <v>2034</v>
      </c>
      <c r="S157" s="18">
        <v>4.2999999999999997E-2</v>
      </c>
      <c r="T157" s="45">
        <v>10434.59964</v>
      </c>
    </row>
    <row r="158" spans="1:20">
      <c r="A158" s="12" t="s">
        <v>141</v>
      </c>
      <c r="B158" s="13" t="s">
        <v>75</v>
      </c>
      <c r="C158" s="13">
        <v>2016</v>
      </c>
      <c r="D158" s="13" t="s">
        <v>102</v>
      </c>
      <c r="E158" s="88">
        <v>4248.75</v>
      </c>
      <c r="F158" s="58">
        <f>AVERAGE(Every_Mth!M1456,Every_Mth!M1515,Every_Mth!M1574,Every_Mth!M1633,Every_Mth!M1692,Every_Mth!M1751,Every_Mth!M1810,Every_Mth!M1869,Every_Mth!M1928,Every_Mth!M1987,Every_Mth!M2046,Every_Mth!M2105)</f>
        <v>4346.666666666667</v>
      </c>
      <c r="G158" s="88">
        <v>7391.833333333333</v>
      </c>
      <c r="H158" s="58">
        <f>AVERAGE(Every_Mth!N1456,Every_Mth!N1515,Every_Mth!N1574,Every_Mth!N1633,Every_Mth!N1692,Every_Mth!N1751,Every_Mth!N1810,Every_Mth!N1869,Every_Mth!N1928,Every_Mth!N1987,Every_Mth!N2046,Every_Mth!N2105)</f>
        <v>7660.5</v>
      </c>
      <c r="I158" s="45">
        <v>778</v>
      </c>
      <c r="J158" s="45">
        <v>2695</v>
      </c>
      <c r="K158" s="45">
        <v>225</v>
      </c>
      <c r="L158" s="45">
        <v>169</v>
      </c>
      <c r="M158" s="16">
        <v>0.48974943100000001</v>
      </c>
      <c r="N158" s="103">
        <v>98300</v>
      </c>
      <c r="O158" s="103">
        <v>33880</v>
      </c>
      <c r="P158" s="103">
        <v>16468</v>
      </c>
      <c r="Q158" s="103">
        <v>1305</v>
      </c>
      <c r="R158" s="103">
        <v>1824</v>
      </c>
      <c r="S158" s="18">
        <v>4.7E-2</v>
      </c>
      <c r="T158" s="45">
        <v>11844.33222</v>
      </c>
    </row>
    <row r="159" spans="1:20">
      <c r="A159" s="12" t="s">
        <v>142</v>
      </c>
      <c r="B159" s="13" t="s">
        <v>74</v>
      </c>
      <c r="C159" s="13">
        <v>2016</v>
      </c>
      <c r="D159" s="13" t="s">
        <v>102</v>
      </c>
      <c r="E159" s="88">
        <v>120043.08333333333</v>
      </c>
      <c r="F159" s="58">
        <f>AVERAGE(Every_Mth!M1457,Every_Mth!M1516,Every_Mth!M1575,Every_Mth!M1634,Every_Mth!M1693,Every_Mth!M1752,Every_Mth!M1811,Every_Mth!M1870,Every_Mth!M1929,Every_Mth!M1988,Every_Mth!M2047,Every_Mth!M2106)</f>
        <v>123182.33333333333</v>
      </c>
      <c r="G159" s="88">
        <v>245247.83333333334</v>
      </c>
      <c r="H159" s="58">
        <f>AVERAGE(Every_Mth!N1457,Every_Mth!N1516,Every_Mth!N1575,Every_Mth!N1634,Every_Mth!N1693,Every_Mth!N1752,Every_Mth!N1811,Every_Mth!N1870,Every_Mth!N1929,Every_Mth!N1988,Every_Mth!N2047,Every_Mth!N2106)</f>
        <v>253145.16666666666</v>
      </c>
      <c r="I159" s="45">
        <v>20825</v>
      </c>
      <c r="J159" s="45">
        <v>136659</v>
      </c>
      <c r="K159" s="45">
        <v>113097</v>
      </c>
      <c r="L159" s="45">
        <v>7350</v>
      </c>
      <c r="M159" s="16">
        <v>0.68108584699999997</v>
      </c>
      <c r="N159" s="103">
        <v>3179122</v>
      </c>
      <c r="O159" s="103">
        <v>626747</v>
      </c>
      <c r="P159" s="103">
        <v>730547</v>
      </c>
      <c r="Q159" s="103">
        <v>319276</v>
      </c>
      <c r="R159" s="103">
        <v>67977</v>
      </c>
      <c r="S159" s="18">
        <v>0.04</v>
      </c>
      <c r="T159" s="45">
        <v>357201.12008000008</v>
      </c>
    </row>
    <row r="160" spans="1:20">
      <c r="A160" s="12" t="s">
        <v>143</v>
      </c>
      <c r="B160" s="13" t="s">
        <v>74</v>
      </c>
      <c r="C160" s="13">
        <v>2016</v>
      </c>
      <c r="D160" s="13" t="s">
        <v>102</v>
      </c>
      <c r="E160" s="88">
        <v>9029.1666666666661</v>
      </c>
      <c r="F160" s="58">
        <f>AVERAGE(Every_Mth!M1458,Every_Mth!M1517,Every_Mth!M1576,Every_Mth!M1635,Every_Mth!M1694,Every_Mth!M1753,Every_Mth!M1812,Every_Mth!M1871,Every_Mth!M1930,Every_Mth!M1989,Every_Mth!M2048,Every_Mth!M2107)</f>
        <v>9286.25</v>
      </c>
      <c r="G160" s="88">
        <v>16874.083333333332</v>
      </c>
      <c r="H160" s="58">
        <f>AVERAGE(Every_Mth!N1458,Every_Mth!N1517,Every_Mth!N1576,Every_Mth!N1635,Every_Mth!N1694,Every_Mth!N1753,Every_Mth!N1812,Every_Mth!N1871,Every_Mth!N1930,Every_Mth!N1989,Every_Mth!N2048,Every_Mth!N2107)</f>
        <v>17625.583333333332</v>
      </c>
      <c r="I160" s="45">
        <v>1653</v>
      </c>
      <c r="J160" s="45">
        <v>7085</v>
      </c>
      <c r="K160" s="45">
        <v>1882</v>
      </c>
      <c r="L160" s="45">
        <v>487</v>
      </c>
      <c r="M160" s="16">
        <v>0.54584120999999997</v>
      </c>
      <c r="N160" s="103">
        <v>375805</v>
      </c>
      <c r="O160" s="103">
        <v>96844</v>
      </c>
      <c r="P160" s="103">
        <v>78193</v>
      </c>
      <c r="Q160" s="103">
        <v>7183</v>
      </c>
      <c r="R160" s="103">
        <v>5095</v>
      </c>
      <c r="S160" s="18">
        <v>4.3999999999999997E-2</v>
      </c>
      <c r="T160" s="45">
        <v>34761.376620000003</v>
      </c>
    </row>
    <row r="161" spans="1:20">
      <c r="A161" s="12" t="s">
        <v>144</v>
      </c>
      <c r="B161" s="13" t="s">
        <v>75</v>
      </c>
      <c r="C161" s="13">
        <v>2016</v>
      </c>
      <c r="D161" s="13" t="s">
        <v>102</v>
      </c>
      <c r="E161" s="88">
        <v>1144.4166666666667</v>
      </c>
      <c r="F161" s="58">
        <f>AVERAGE(Every_Mth!M1459,Every_Mth!M1518,Every_Mth!M1577,Every_Mth!M1636,Every_Mth!M1695,Every_Mth!M1754,Every_Mth!M1813,Every_Mth!M1872,Every_Mth!M1931,Every_Mth!M1990,Every_Mth!M2049,Every_Mth!M2108)</f>
        <v>1159.8333333333333</v>
      </c>
      <c r="G161" s="88">
        <v>2084.3333333333335</v>
      </c>
      <c r="H161" s="58">
        <f>AVERAGE(Every_Mth!N1459,Every_Mth!N1518,Every_Mth!N1577,Every_Mth!N1636,Every_Mth!N1695,Every_Mth!N1754,Every_Mth!N1813,Every_Mth!N1872,Every_Mth!N1931,Every_Mth!N1990,Every_Mth!N2049,Every_Mth!N2108)</f>
        <v>2132.1666666666665</v>
      </c>
      <c r="I161" s="45">
        <v>154</v>
      </c>
      <c r="J161" s="45">
        <v>730</v>
      </c>
      <c r="K161" s="45">
        <v>40</v>
      </c>
      <c r="L161" s="45">
        <v>49</v>
      </c>
      <c r="M161" s="16">
        <v>0.62452107300000004</v>
      </c>
      <c r="N161" s="103">
        <v>19535</v>
      </c>
      <c r="O161" s="103">
        <v>7246</v>
      </c>
      <c r="P161" s="103">
        <v>3197</v>
      </c>
      <c r="Q161" s="103">
        <v>170</v>
      </c>
      <c r="R161" s="103">
        <v>663</v>
      </c>
      <c r="S161" s="18">
        <v>9.6000000000000002E-2</v>
      </c>
      <c r="T161" s="45">
        <v>2866.99332</v>
      </c>
    </row>
    <row r="162" spans="1:20">
      <c r="A162" s="12" t="s">
        <v>145</v>
      </c>
      <c r="B162" s="13" t="s">
        <v>75</v>
      </c>
      <c r="C162" s="13">
        <v>2016</v>
      </c>
      <c r="D162" s="13" t="s">
        <v>102</v>
      </c>
      <c r="E162" s="88">
        <v>125860.75</v>
      </c>
      <c r="F162" s="58">
        <f>AVERAGE(Every_Mth!M1460,Every_Mth!M1519,Every_Mth!M1578,Every_Mth!M1637,Every_Mth!M1696,Every_Mth!M1755,Every_Mth!M1814,Every_Mth!M1873,Every_Mth!M1932,Every_Mth!M1991,Every_Mth!M2050,Every_Mth!M2109)</f>
        <v>129010.16666666667</v>
      </c>
      <c r="G162" s="88">
        <v>279293.08333333331</v>
      </c>
      <c r="H162" s="58">
        <f>AVERAGE(Every_Mth!N1460,Every_Mth!N1519,Every_Mth!N1578,Every_Mth!N1637,Every_Mth!N1696,Every_Mth!N1755,Every_Mth!N1814,Every_Mth!N1873,Every_Mth!N1932,Every_Mth!N1991,Every_Mth!N2050,Every_Mth!N2109)</f>
        <v>287642.75</v>
      </c>
      <c r="I162" s="45">
        <v>16535</v>
      </c>
      <c r="J162" s="45">
        <v>145657</v>
      </c>
      <c r="K162" s="45">
        <v>63275</v>
      </c>
      <c r="L162" s="45">
        <v>10479</v>
      </c>
      <c r="M162" s="16">
        <v>0.63969818099999998</v>
      </c>
      <c r="N162" s="103">
        <v>2359588</v>
      </c>
      <c r="O162" s="103">
        <v>456622</v>
      </c>
      <c r="P162" s="103">
        <v>601433</v>
      </c>
      <c r="Q162" s="103">
        <v>178936</v>
      </c>
      <c r="R162" s="103">
        <v>58100</v>
      </c>
      <c r="S162" s="18">
        <v>6.0999999999999999E-2</v>
      </c>
      <c r="T162" s="45">
        <v>421674.33782000002</v>
      </c>
    </row>
    <row r="163" spans="1:20">
      <c r="A163" s="12" t="s">
        <v>146</v>
      </c>
      <c r="B163" s="13" t="s">
        <v>74</v>
      </c>
      <c r="C163" s="13">
        <v>2016</v>
      </c>
      <c r="D163" s="13" t="s">
        <v>102</v>
      </c>
      <c r="E163" s="88">
        <v>100083</v>
      </c>
      <c r="F163" s="58">
        <f>AVERAGE(Every_Mth!M1461,Every_Mth!M1520,Every_Mth!M1579,Every_Mth!M1638,Every_Mth!M1697,Every_Mth!M1756,Every_Mth!M1815,Every_Mth!M1874,Every_Mth!M1933,Every_Mth!M1992,Every_Mth!M2051,Every_Mth!M2110)</f>
        <v>102439.33333333333</v>
      </c>
      <c r="G163" s="88">
        <v>209677.25</v>
      </c>
      <c r="H163" s="58">
        <f>AVERAGE(Every_Mth!N1461,Every_Mth!N1520,Every_Mth!N1579,Every_Mth!N1638,Every_Mth!N1697,Every_Mth!N1756,Every_Mth!N1815,Every_Mth!N1874,Every_Mth!N1933,Every_Mth!N1992,Every_Mth!N2051,Every_Mth!N2110)</f>
        <v>214057.33333333334</v>
      </c>
      <c r="I163" s="45">
        <v>10622</v>
      </c>
      <c r="J163" s="45">
        <v>100084</v>
      </c>
      <c r="K163" s="45">
        <v>47168</v>
      </c>
      <c r="L163" s="45">
        <v>5851</v>
      </c>
      <c r="M163" s="16">
        <v>0.61449090299999998</v>
      </c>
      <c r="N163" s="103">
        <v>1503536</v>
      </c>
      <c r="O163" s="103">
        <v>284023</v>
      </c>
      <c r="P163" s="103">
        <v>361947</v>
      </c>
      <c r="Q163" s="103">
        <v>95398</v>
      </c>
      <c r="R163" s="103">
        <v>62524</v>
      </c>
      <c r="S163" s="18">
        <v>5.3999999999999999E-2</v>
      </c>
      <c r="T163" s="45">
        <v>270638.75339999999</v>
      </c>
    </row>
    <row r="164" spans="1:20">
      <c r="A164" s="12" t="s">
        <v>147</v>
      </c>
      <c r="B164" s="13" t="s">
        <v>75</v>
      </c>
      <c r="C164" s="13">
        <v>2016</v>
      </c>
      <c r="D164" s="13" t="s">
        <v>102</v>
      </c>
      <c r="E164" s="88">
        <v>2373.083333333333</v>
      </c>
      <c r="F164" s="58">
        <f>AVERAGE(Every_Mth!M1462,Every_Mth!M1521,Every_Mth!M1580,Every_Mth!M1639,Every_Mth!M1698,Every_Mth!M1757,Every_Mth!M1816,Every_Mth!M1875,Every_Mth!M1934,Every_Mth!M1993,Every_Mth!M2052,Every_Mth!M2111)</f>
        <v>2543.8333333333335</v>
      </c>
      <c r="G164" s="88">
        <v>5275</v>
      </c>
      <c r="H164" s="58">
        <f>AVERAGE(Every_Mth!N1462,Every_Mth!N1521,Every_Mth!N1580,Every_Mth!N1639,Every_Mth!N1698,Every_Mth!N1757,Every_Mth!N1816,Every_Mth!N1875,Every_Mth!N1934,Every_Mth!N1993,Every_Mth!N2052,Every_Mth!N2111)</f>
        <v>5619.833333333333</v>
      </c>
      <c r="I164" s="45">
        <v>350</v>
      </c>
      <c r="J164" s="45">
        <v>2888</v>
      </c>
      <c r="K164" s="45">
        <v>1596</v>
      </c>
      <c r="L164" s="45">
        <v>386</v>
      </c>
      <c r="M164" s="16">
        <v>0.73894736800000005</v>
      </c>
      <c r="N164" s="103">
        <v>58010</v>
      </c>
      <c r="O164" s="103">
        <v>10728</v>
      </c>
      <c r="P164" s="103">
        <v>14580</v>
      </c>
      <c r="Q164" s="103">
        <v>5252</v>
      </c>
      <c r="R164" s="103">
        <v>880</v>
      </c>
      <c r="S164" s="18">
        <v>6.8000000000000005E-2</v>
      </c>
      <c r="T164" s="45">
        <v>7743.2246999999998</v>
      </c>
    </row>
    <row r="165" spans="1:20">
      <c r="A165" s="12" t="s">
        <v>148</v>
      </c>
      <c r="B165" s="13" t="s">
        <v>75</v>
      </c>
      <c r="C165" s="13">
        <v>2016</v>
      </c>
      <c r="D165" s="13" t="s">
        <v>102</v>
      </c>
      <c r="E165" s="88">
        <v>172631.16666666669</v>
      </c>
      <c r="F165" s="58">
        <f>AVERAGE(Every_Mth!M1463,Every_Mth!M1522,Every_Mth!M1581,Every_Mth!M1640,Every_Mth!M1699,Every_Mth!M1758,Every_Mth!M1817,Every_Mth!M1876,Every_Mth!M1935,Every_Mth!M1994,Every_Mth!M2053,Every_Mth!M2112)</f>
        <v>178494.75</v>
      </c>
      <c r="G165" s="88">
        <v>377181.25</v>
      </c>
      <c r="H165" s="58">
        <f>AVERAGE(Every_Mth!N1463,Every_Mth!N1522,Every_Mth!N1581,Every_Mth!N1640,Every_Mth!N1699,Every_Mth!N1758,Every_Mth!N1817,Every_Mth!N1876,Every_Mth!N1935,Every_Mth!N1994,Every_Mth!N2053,Every_Mth!N2112)</f>
        <v>390589.91666666669</v>
      </c>
      <c r="I165" s="45">
        <v>21084</v>
      </c>
      <c r="J165" s="45">
        <v>193959</v>
      </c>
      <c r="K165" s="45">
        <v>68443</v>
      </c>
      <c r="L165" s="45">
        <v>11109</v>
      </c>
      <c r="M165" s="16">
        <v>0.66028085999999997</v>
      </c>
      <c r="N165" s="103">
        <v>2143578</v>
      </c>
      <c r="O165" s="103">
        <v>344896</v>
      </c>
      <c r="P165" s="103">
        <v>580699</v>
      </c>
      <c r="Q165" s="103">
        <v>164265</v>
      </c>
      <c r="R165" s="103">
        <v>67508</v>
      </c>
      <c r="S165" s="18">
        <v>5.7000000000000002E-2</v>
      </c>
      <c r="T165" s="45">
        <v>403621.80548000004</v>
      </c>
    </row>
    <row r="166" spans="1:20">
      <c r="A166" s="12" t="s">
        <v>149</v>
      </c>
      <c r="B166" s="13" t="s">
        <v>74</v>
      </c>
      <c r="C166" s="13">
        <v>2016</v>
      </c>
      <c r="D166" s="13" t="s">
        <v>102</v>
      </c>
      <c r="E166" s="88">
        <v>137827.41666666666</v>
      </c>
      <c r="F166" s="58">
        <f>AVERAGE(Every_Mth!M1464,Every_Mth!M1523,Every_Mth!M1582,Every_Mth!M1641,Every_Mth!M1700,Every_Mth!M1759,Every_Mth!M1818,Every_Mth!M1877,Every_Mth!M1936,Every_Mth!M1995,Every_Mth!M2054,Every_Mth!M2113)</f>
        <v>142005.83333333334</v>
      </c>
      <c r="G166" s="88">
        <v>278085.58333333337</v>
      </c>
      <c r="H166" s="58">
        <f>AVERAGE(Every_Mth!N1464,Every_Mth!N1523,Every_Mth!N1582,Every_Mth!N1641,Every_Mth!N1700,Every_Mth!N1759,Every_Mth!N1818,Every_Mth!N1877,Every_Mth!N1936,Every_Mth!N1995,Every_Mth!N2054,Every_Mth!N2113)</f>
        <v>286487.16666666669</v>
      </c>
      <c r="I166" s="45">
        <v>24013</v>
      </c>
      <c r="J166" s="45">
        <v>133618</v>
      </c>
      <c r="K166" s="45">
        <v>99769</v>
      </c>
      <c r="L166" s="45">
        <v>11913</v>
      </c>
      <c r="M166" s="16">
        <v>0.64991831200000005</v>
      </c>
      <c r="N166" s="103">
        <v>3295816</v>
      </c>
      <c r="O166" s="103">
        <v>635589</v>
      </c>
      <c r="P166" s="103">
        <v>790021</v>
      </c>
      <c r="Q166" s="103">
        <v>228467</v>
      </c>
      <c r="R166" s="103">
        <v>75424</v>
      </c>
      <c r="S166" s="18">
        <v>4.7E-2</v>
      </c>
      <c r="T166" s="45">
        <v>468815.26489999995</v>
      </c>
    </row>
    <row r="167" spans="1:20">
      <c r="A167" s="12" t="s">
        <v>150</v>
      </c>
      <c r="B167" s="13" t="s">
        <v>74</v>
      </c>
      <c r="C167" s="13">
        <v>2016</v>
      </c>
      <c r="D167" s="13" t="s">
        <v>102</v>
      </c>
      <c r="E167" s="88">
        <v>34434.083333333336</v>
      </c>
      <c r="F167" s="58">
        <f>AVERAGE(Every_Mth!M1465,Every_Mth!M1524,Every_Mth!M1583,Every_Mth!M1642,Every_Mth!M1701,Every_Mth!M1760,Every_Mth!M1819,Every_Mth!M1878,Every_Mth!M1937,Every_Mth!M1996,Every_Mth!M2055,Every_Mth!M2114)</f>
        <v>34877</v>
      </c>
      <c r="G167" s="88">
        <v>52010.833333333328</v>
      </c>
      <c r="H167" s="58">
        <f>AVERAGE(Every_Mth!N1465,Every_Mth!N1524,Every_Mth!N1583,Every_Mth!N1642,Every_Mth!N1701,Every_Mth!N1760,Every_Mth!N1819,Every_Mth!N1878,Every_Mth!N1937,Every_Mth!N1996,Every_Mth!N2055,Every_Mth!N2114)</f>
        <v>52868.583333333336</v>
      </c>
      <c r="I167" s="45">
        <v>8600</v>
      </c>
      <c r="J167" s="45">
        <v>18892</v>
      </c>
      <c r="K167" s="45">
        <v>22730</v>
      </c>
      <c r="L167" s="45">
        <v>1229</v>
      </c>
      <c r="M167" s="16">
        <v>0.58003194899999999</v>
      </c>
      <c r="N167" s="103">
        <v>872463</v>
      </c>
      <c r="O167" s="103">
        <v>188524</v>
      </c>
      <c r="P167" s="103">
        <v>126208</v>
      </c>
      <c r="Q167" s="103">
        <v>100414</v>
      </c>
      <c r="R167" s="103">
        <v>36427</v>
      </c>
      <c r="S167" s="18">
        <v>3.3000000000000002E-2</v>
      </c>
      <c r="T167" s="45">
        <v>80562.663740000004</v>
      </c>
    </row>
    <row r="168" spans="1:20">
      <c r="A168" s="12" t="s">
        <v>151</v>
      </c>
      <c r="B168" s="13" t="s">
        <v>75</v>
      </c>
      <c r="C168" s="13">
        <v>2016</v>
      </c>
      <c r="D168" s="13" t="s">
        <v>102</v>
      </c>
      <c r="E168" s="88">
        <v>49992.583333333336</v>
      </c>
      <c r="F168" s="58">
        <f>AVERAGE(Every_Mth!M1466,Every_Mth!M1525,Every_Mth!M1584,Every_Mth!M1643,Every_Mth!M1702,Every_Mth!M1761,Every_Mth!M1820,Every_Mth!M1879,Every_Mth!M1938,Every_Mth!M1997,Every_Mth!M2056,Every_Mth!M2115)</f>
        <v>51666.833333333336</v>
      </c>
      <c r="G168" s="88">
        <v>111805.49999999999</v>
      </c>
      <c r="H168" s="58">
        <f>AVERAGE(Every_Mth!N1466,Every_Mth!N1525,Every_Mth!N1584,Every_Mth!N1643,Every_Mth!N1702,Every_Mth!N1761,Every_Mth!N1820,Every_Mth!N1879,Every_Mth!N1938,Every_Mth!N1997,Every_Mth!N2056,Every_Mth!N2115)</f>
        <v>116203.66666666667</v>
      </c>
      <c r="I168" s="45">
        <v>5637</v>
      </c>
      <c r="J168" s="45">
        <v>60519</v>
      </c>
      <c r="K168" s="45">
        <v>22397</v>
      </c>
      <c r="L168" s="45">
        <v>3337</v>
      </c>
      <c r="M168" s="16">
        <v>0.66914735299999994</v>
      </c>
      <c r="N168" s="103">
        <v>738343</v>
      </c>
      <c r="O168" s="103">
        <v>127571</v>
      </c>
      <c r="P168" s="103">
        <v>200036</v>
      </c>
      <c r="Q168" s="103">
        <v>63053</v>
      </c>
      <c r="R168" s="103">
        <v>26870</v>
      </c>
      <c r="S168" s="18">
        <v>8.1000000000000003E-2</v>
      </c>
      <c r="T168" s="45">
        <v>125684.21928</v>
      </c>
    </row>
    <row r="169" spans="1:20">
      <c r="A169" s="12" t="s">
        <v>152</v>
      </c>
      <c r="B169" s="13" t="s">
        <v>74</v>
      </c>
      <c r="C169" s="13">
        <v>2016</v>
      </c>
      <c r="D169" s="13" t="s">
        <v>102</v>
      </c>
      <c r="E169" s="88">
        <v>9729.0833333333321</v>
      </c>
      <c r="F169" s="58">
        <f>AVERAGE(Every_Mth!M1467,Every_Mth!M1526,Every_Mth!M1585,Every_Mth!M1644,Every_Mth!M1703,Every_Mth!M1762,Every_Mth!M1821,Every_Mth!M1880,Every_Mth!M1939,Every_Mth!M1998,Every_Mth!M2057,Every_Mth!M2116)</f>
        <v>9958.1666666666661</v>
      </c>
      <c r="G169" s="88">
        <v>17514.916666666664</v>
      </c>
      <c r="H169" s="58">
        <f>AVERAGE(Every_Mth!N1467,Every_Mth!N1526,Every_Mth!N1585,Every_Mth!N1644,Every_Mth!N1703,Every_Mth!N1762,Every_Mth!N1821,Every_Mth!N1880,Every_Mth!N1939,Every_Mth!N1998,Every_Mth!N2057,Every_Mth!N2116)</f>
        <v>18140.75</v>
      </c>
      <c r="I169" s="45">
        <v>1559</v>
      </c>
      <c r="J169" s="45">
        <v>7974</v>
      </c>
      <c r="K169" s="45">
        <v>3280</v>
      </c>
      <c r="L169" s="45">
        <v>401</v>
      </c>
      <c r="M169" s="16">
        <v>0.57325581400000003</v>
      </c>
      <c r="N169" s="103">
        <v>278080</v>
      </c>
      <c r="O169" s="103">
        <v>75554</v>
      </c>
      <c r="P169" s="103">
        <v>51859</v>
      </c>
      <c r="Q169" s="103">
        <v>10287</v>
      </c>
      <c r="R169" s="103">
        <v>4063</v>
      </c>
      <c r="S169" s="18">
        <v>4.2999999999999997E-2</v>
      </c>
      <c r="T169" s="45">
        <v>35022.467860000004</v>
      </c>
    </row>
    <row r="170" spans="1:20">
      <c r="A170" s="12" t="s">
        <v>153</v>
      </c>
      <c r="B170" s="13" t="s">
        <v>74</v>
      </c>
      <c r="C170" s="13">
        <v>2016</v>
      </c>
      <c r="D170" s="13" t="s">
        <v>102</v>
      </c>
      <c r="E170" s="88">
        <v>14337.5</v>
      </c>
      <c r="F170" s="58">
        <f>AVERAGE(Every_Mth!M1468,Every_Mth!M1527,Every_Mth!M1586,Every_Mth!M1645,Every_Mth!M1704,Every_Mth!M1763,Every_Mth!M1822,Every_Mth!M1881,Every_Mth!M1940,Every_Mth!M1999,Every_Mth!M2058,Every_Mth!M2117)</f>
        <v>15147.833333333334</v>
      </c>
      <c r="G170" s="88">
        <v>27750.166666666668</v>
      </c>
      <c r="H170" s="58">
        <f>AVERAGE(Every_Mth!N1468,Every_Mth!N1527,Every_Mth!N1586,Every_Mth!N1645,Every_Mth!N1704,Every_Mth!N1763,Every_Mth!N1822,Every_Mth!N1881,Every_Mth!N1940,Every_Mth!N1999,Every_Mth!N2058,Every_Mth!N2117)</f>
        <v>29408.75</v>
      </c>
      <c r="I170" s="45">
        <v>3684</v>
      </c>
      <c r="J170" s="45">
        <v>15490</v>
      </c>
      <c r="K170" s="45">
        <v>13095</v>
      </c>
      <c r="L170" s="45">
        <v>904</v>
      </c>
      <c r="M170" s="16">
        <v>0.64088852299999999</v>
      </c>
      <c r="N170" s="103">
        <v>768507</v>
      </c>
      <c r="O170" s="103">
        <v>171938</v>
      </c>
      <c r="P170" s="103">
        <v>161878</v>
      </c>
      <c r="Q170" s="103">
        <v>57020</v>
      </c>
      <c r="R170" s="103">
        <v>9952</v>
      </c>
      <c r="S170" s="18">
        <v>0.03</v>
      </c>
      <c r="T170" s="45">
        <v>53230.80128</v>
      </c>
    </row>
    <row r="171" spans="1:20">
      <c r="A171" s="12" t="s">
        <v>154</v>
      </c>
      <c r="B171" s="13" t="s">
        <v>74</v>
      </c>
      <c r="C171" s="13">
        <v>2016</v>
      </c>
      <c r="D171" s="13" t="s">
        <v>102</v>
      </c>
      <c r="E171" s="88">
        <v>18613.916666666668</v>
      </c>
      <c r="F171" s="58">
        <f>AVERAGE(Every_Mth!M1469,Every_Mth!M1528,Every_Mth!M1587,Every_Mth!M1646,Every_Mth!M1705,Every_Mth!M1764,Every_Mth!M1823,Every_Mth!M1882,Every_Mth!M1941,Every_Mth!M2000,Every_Mth!M2059,Every_Mth!M2118)</f>
        <v>18572.916666666668</v>
      </c>
      <c r="G171" s="88">
        <v>38428.666666666664</v>
      </c>
      <c r="H171" s="58">
        <f>AVERAGE(Every_Mth!N1469,Every_Mth!N1528,Every_Mth!N1587,Every_Mth!N1646,Every_Mth!N1705,Every_Mth!N1764,Every_Mth!N1823,Every_Mth!N1882,Every_Mth!N1941,Every_Mth!N2000,Every_Mth!N2059,Every_Mth!N2118)</f>
        <v>38650.166666666664</v>
      </c>
      <c r="I171" s="45">
        <v>2277</v>
      </c>
      <c r="J171" s="45">
        <v>21923</v>
      </c>
      <c r="K171" s="45">
        <v>14873</v>
      </c>
      <c r="L171" s="45">
        <v>1474</v>
      </c>
      <c r="M171" s="16">
        <v>0.69974968699999995</v>
      </c>
      <c r="N171" s="103">
        <v>447309</v>
      </c>
      <c r="O171" s="103">
        <v>88664</v>
      </c>
      <c r="P171" s="103">
        <v>103069</v>
      </c>
      <c r="Q171" s="103">
        <v>45946</v>
      </c>
      <c r="R171" s="103">
        <v>8004</v>
      </c>
      <c r="S171" s="18">
        <v>0.05</v>
      </c>
      <c r="T171" s="45">
        <v>64123.562179999994</v>
      </c>
    </row>
    <row r="172" spans="1:20">
      <c r="A172" s="12" t="s">
        <v>155</v>
      </c>
      <c r="B172" s="13" t="s">
        <v>74</v>
      </c>
      <c r="C172" s="13">
        <v>2016</v>
      </c>
      <c r="D172" s="13" t="s">
        <v>102</v>
      </c>
      <c r="E172" s="88">
        <v>50077.500000000007</v>
      </c>
      <c r="F172" s="58">
        <f>AVERAGE(Every_Mth!M1470,Every_Mth!M1529,Every_Mth!M1588,Every_Mth!M1647,Every_Mth!M1706,Every_Mth!M1765,Every_Mth!M1824,Every_Mth!M1883,Every_Mth!M1942,Every_Mth!M2001,Every_Mth!M2060,Every_Mth!M2119)</f>
        <v>52729.666666666664</v>
      </c>
      <c r="G172" s="88">
        <v>98101.333333333314</v>
      </c>
      <c r="H172" s="58">
        <f>AVERAGE(Every_Mth!N1470,Every_Mth!N1529,Every_Mth!N1588,Every_Mth!N1647,Every_Mth!N1706,Every_Mth!N1765,Every_Mth!N1824,Every_Mth!N1883,Every_Mth!N1942,Every_Mth!N2001,Every_Mth!N2060,Every_Mth!N2119)</f>
        <v>103617.33333333333</v>
      </c>
      <c r="I172" s="45">
        <v>10336</v>
      </c>
      <c r="J172" s="45">
        <v>50104</v>
      </c>
      <c r="K172" s="45">
        <v>44755</v>
      </c>
      <c r="L172" s="45">
        <v>3295</v>
      </c>
      <c r="M172" s="16">
        <v>0.59419797500000004</v>
      </c>
      <c r="N172" s="103">
        <v>1932827</v>
      </c>
      <c r="O172" s="103">
        <v>364749</v>
      </c>
      <c r="P172" s="103">
        <v>446411</v>
      </c>
      <c r="Q172" s="103">
        <v>171519</v>
      </c>
      <c r="R172" s="103">
        <v>41718</v>
      </c>
      <c r="S172" s="18">
        <v>3.7999999999999999E-2</v>
      </c>
      <c r="T172" s="45">
        <v>180133.01454</v>
      </c>
    </row>
    <row r="173" spans="1:20">
      <c r="A173" s="12" t="s">
        <v>156</v>
      </c>
      <c r="B173" s="13" t="s">
        <v>74</v>
      </c>
      <c r="C173" s="13">
        <v>2016</v>
      </c>
      <c r="D173" s="13" t="s">
        <v>102</v>
      </c>
      <c r="E173" s="88">
        <v>14568.666666666668</v>
      </c>
      <c r="F173" s="58">
        <f>AVERAGE(Every_Mth!M1471,Every_Mth!M1530,Every_Mth!M1589,Every_Mth!M1648,Every_Mth!M1707,Every_Mth!M1766,Every_Mth!M1825,Every_Mth!M1884,Every_Mth!M1943,Every_Mth!M2002,Every_Mth!M2061,Every_Mth!M2120)</f>
        <v>14633</v>
      </c>
      <c r="G173" s="88">
        <v>26423</v>
      </c>
      <c r="H173" s="58">
        <f>AVERAGE(Every_Mth!N1471,Every_Mth!N1530,Every_Mth!N1589,Every_Mth!N1648,Every_Mth!N1707,Every_Mth!N1766,Every_Mth!N1825,Every_Mth!N1884,Every_Mth!N1943,Every_Mth!N2002,Every_Mth!N2061,Every_Mth!N2120)</f>
        <v>26729.75</v>
      </c>
      <c r="I173" s="45">
        <v>2393</v>
      </c>
      <c r="J173" s="45">
        <v>12357</v>
      </c>
      <c r="K173" s="45">
        <v>9501</v>
      </c>
      <c r="L173" s="45">
        <v>863</v>
      </c>
      <c r="M173" s="16">
        <v>0.66134969300000002</v>
      </c>
      <c r="N173" s="103">
        <v>275754</v>
      </c>
      <c r="O173" s="103">
        <v>60709</v>
      </c>
      <c r="P173" s="103">
        <v>60233</v>
      </c>
      <c r="Q173" s="103">
        <v>20762</v>
      </c>
      <c r="R173" s="103">
        <v>4764</v>
      </c>
      <c r="S173" s="18">
        <v>6.9000000000000006E-2</v>
      </c>
      <c r="T173" s="45">
        <v>38408.247000000003</v>
      </c>
    </row>
    <row r="174" spans="1:20">
      <c r="A174" s="12" t="s">
        <v>157</v>
      </c>
      <c r="B174" s="13" t="s">
        <v>75</v>
      </c>
      <c r="C174" s="13">
        <v>2016</v>
      </c>
      <c r="D174" s="13" t="s">
        <v>102</v>
      </c>
      <c r="E174" s="88">
        <v>12696.166666666666</v>
      </c>
      <c r="F174" s="58">
        <f>AVERAGE(Every_Mth!M1472,Every_Mth!M1531,Every_Mth!M1590,Every_Mth!M1649,Every_Mth!M1708,Every_Mth!M1767,Every_Mth!M1826,Every_Mth!M1885,Every_Mth!M1944,Every_Mth!M2003,Every_Mth!M2062,Every_Mth!M2121)</f>
        <v>12943.416666666666</v>
      </c>
      <c r="G174" s="88">
        <v>23809.833333333336</v>
      </c>
      <c r="H174" s="58">
        <f>AVERAGE(Every_Mth!N1472,Every_Mth!N1531,Every_Mth!N1590,Every_Mth!N1649,Every_Mth!N1708,Every_Mth!N1767,Every_Mth!N1826,Every_Mth!N1885,Every_Mth!N1944,Every_Mth!N2003,Every_Mth!N2062,Every_Mth!N2121)</f>
        <v>24407.333333333332</v>
      </c>
      <c r="I174" s="45">
        <v>1506</v>
      </c>
      <c r="J174" s="45">
        <v>9672</v>
      </c>
      <c r="K174" s="45">
        <v>436</v>
      </c>
      <c r="L174" s="45">
        <v>727</v>
      </c>
      <c r="M174" s="16">
        <v>0.67740926199999996</v>
      </c>
      <c r="N174" s="103">
        <v>177631</v>
      </c>
      <c r="O174" s="103">
        <v>47951</v>
      </c>
      <c r="P174" s="103">
        <v>37816</v>
      </c>
      <c r="Q174" s="103">
        <v>1963</v>
      </c>
      <c r="R174" s="103">
        <v>9165</v>
      </c>
      <c r="S174" s="18">
        <v>6.9000000000000006E-2</v>
      </c>
      <c r="T174" s="45">
        <v>34951.272580000004</v>
      </c>
    </row>
    <row r="175" spans="1:20">
      <c r="A175" s="12" t="s">
        <v>158</v>
      </c>
      <c r="B175" s="13" t="s">
        <v>75</v>
      </c>
      <c r="C175" s="13">
        <v>2016</v>
      </c>
      <c r="D175" s="13" t="s">
        <v>102</v>
      </c>
      <c r="E175" s="88">
        <v>162.75</v>
      </c>
      <c r="F175" s="58">
        <f>AVERAGE(Every_Mth!M1473,Every_Mth!M1532,Every_Mth!M1591,Every_Mth!M1650,Every_Mth!M1709,Every_Mth!M1768,Every_Mth!M1827,Every_Mth!M1886,Every_Mth!M1945,Every_Mth!M2004,Every_Mth!M2063,Every_Mth!M2122)</f>
        <v>160.66666666666666</v>
      </c>
      <c r="G175" s="88">
        <v>276.91666666666669</v>
      </c>
      <c r="H175" s="58">
        <f>AVERAGE(Every_Mth!N1473,Every_Mth!N1532,Every_Mth!N1591,Every_Mth!N1650,Every_Mth!N1709,Every_Mth!N1768,Every_Mth!N1827,Every_Mth!N1886,Every_Mth!N1945,Every_Mth!N2004,Every_Mth!N2063,Every_Mth!N2122)</f>
        <v>277.33333333333331</v>
      </c>
      <c r="I175" s="45">
        <v>43</v>
      </c>
      <c r="J175" s="45">
        <v>71</v>
      </c>
      <c r="K175" s="45" t="s">
        <v>430</v>
      </c>
      <c r="L175" s="45" t="s">
        <v>430</v>
      </c>
      <c r="M175" s="16">
        <v>0.58823529399999996</v>
      </c>
      <c r="N175" s="103">
        <v>3141</v>
      </c>
      <c r="O175" s="103">
        <v>1229</v>
      </c>
      <c r="P175" s="103">
        <v>465</v>
      </c>
      <c r="Q175" s="103">
        <v>35</v>
      </c>
      <c r="R175" s="103">
        <v>85</v>
      </c>
      <c r="S175" s="18">
        <v>7.5999999999999998E-2</v>
      </c>
      <c r="T175" s="45">
        <v>439.94970000000006</v>
      </c>
    </row>
    <row r="176" spans="1:20">
      <c r="A176" s="12" t="s">
        <v>159</v>
      </c>
      <c r="B176" s="13" t="s">
        <v>75</v>
      </c>
      <c r="C176" s="13">
        <v>2016</v>
      </c>
      <c r="D176" s="13" t="s">
        <v>102</v>
      </c>
      <c r="E176" s="88">
        <v>3134.4166666666665</v>
      </c>
      <c r="F176" s="58">
        <f>AVERAGE(Every_Mth!M1474,Every_Mth!M1533,Every_Mth!M1592,Every_Mth!M1651,Every_Mth!M1710,Every_Mth!M1769,Every_Mth!M1828,Every_Mth!M1887,Every_Mth!M1946,Every_Mth!M2005,Every_Mth!M2064,Every_Mth!M2123)</f>
        <v>3213.1666666666665</v>
      </c>
      <c r="G176" s="88">
        <v>6575.666666666667</v>
      </c>
      <c r="H176" s="58">
        <f>AVERAGE(Every_Mth!N1474,Every_Mth!N1533,Every_Mth!N1592,Every_Mth!N1651,Every_Mth!N1710,Every_Mth!N1769,Every_Mth!N1828,Every_Mth!N1887,Every_Mth!N1946,Every_Mth!N2005,Every_Mth!N2064,Every_Mth!N2123)</f>
        <v>6773.333333333333</v>
      </c>
      <c r="I176" s="45">
        <v>493</v>
      </c>
      <c r="J176" s="45">
        <v>2798</v>
      </c>
      <c r="K176" s="45">
        <v>226</v>
      </c>
      <c r="L176" s="45">
        <v>155</v>
      </c>
      <c r="M176" s="16">
        <v>0.63655462200000001</v>
      </c>
      <c r="N176" s="103">
        <v>44373</v>
      </c>
      <c r="O176" s="103">
        <v>14672</v>
      </c>
      <c r="P176" s="103">
        <v>8719</v>
      </c>
      <c r="Q176" s="103">
        <v>755</v>
      </c>
      <c r="R176" s="103">
        <v>2380</v>
      </c>
      <c r="S176" s="18">
        <v>8.5000000000000006E-2</v>
      </c>
      <c r="T176" s="45">
        <v>10625.203460000001</v>
      </c>
    </row>
    <row r="177" spans="1:20">
      <c r="A177" s="12" t="s">
        <v>160</v>
      </c>
      <c r="B177" s="13" t="s">
        <v>74</v>
      </c>
      <c r="C177" s="13">
        <v>2016</v>
      </c>
      <c r="D177" s="13" t="s">
        <v>102</v>
      </c>
      <c r="E177" s="88">
        <v>21624.083333333332</v>
      </c>
      <c r="F177" s="58">
        <f>AVERAGE(Every_Mth!M1475,Every_Mth!M1534,Every_Mth!M1593,Every_Mth!M1652,Every_Mth!M1711,Every_Mth!M1770,Every_Mth!M1829,Every_Mth!M1888,Every_Mth!M1947,Every_Mth!M2006,Every_Mth!M2065,Every_Mth!M2124)</f>
        <v>22398.166666666668</v>
      </c>
      <c r="G177" s="88">
        <v>40785.75</v>
      </c>
      <c r="H177" s="58">
        <f>AVERAGE(Every_Mth!N1475,Every_Mth!N1534,Every_Mth!N1593,Every_Mth!N1652,Every_Mth!N1711,Every_Mth!N1770,Every_Mth!N1829,Every_Mth!N1888,Every_Mth!N1947,Every_Mth!N2006,Every_Mth!N2065,Every_Mth!N2124)</f>
        <v>42352.666666666664</v>
      </c>
      <c r="I177" s="45">
        <v>2927</v>
      </c>
      <c r="J177" s="45">
        <v>19429</v>
      </c>
      <c r="K177" s="45">
        <v>6797</v>
      </c>
      <c r="L177" s="45">
        <v>1035</v>
      </c>
      <c r="M177" s="16">
        <v>0.54196840000000002</v>
      </c>
      <c r="N177" s="103">
        <v>433412</v>
      </c>
      <c r="O177" s="103">
        <v>92111</v>
      </c>
      <c r="P177" s="103">
        <v>100543</v>
      </c>
      <c r="Q177" s="103">
        <v>20279</v>
      </c>
      <c r="R177" s="103">
        <v>11385</v>
      </c>
      <c r="S177" s="18">
        <v>5.5E-2</v>
      </c>
      <c r="T177" s="45">
        <v>58480.924500000001</v>
      </c>
    </row>
    <row r="178" spans="1:20">
      <c r="A178" s="12" t="s">
        <v>161</v>
      </c>
      <c r="B178" s="13" t="s">
        <v>74</v>
      </c>
      <c r="C178" s="13">
        <v>2016</v>
      </c>
      <c r="D178" s="13" t="s">
        <v>102</v>
      </c>
      <c r="E178" s="88">
        <v>17933.25</v>
      </c>
      <c r="F178" s="58">
        <f>AVERAGE(Every_Mth!M1476,Every_Mth!M1535,Every_Mth!M1594,Every_Mth!M1653,Every_Mth!M1712,Every_Mth!M1771,Every_Mth!M1830,Every_Mth!M1889,Every_Mth!M1948,Every_Mth!M2007,Every_Mth!M2066,Every_Mth!M2125)</f>
        <v>18932.166666666668</v>
      </c>
      <c r="G178" s="88">
        <v>31785.583333333332</v>
      </c>
      <c r="H178" s="58">
        <f>AVERAGE(Every_Mth!N1476,Every_Mth!N1535,Every_Mth!N1594,Every_Mth!N1653,Every_Mth!N1712,Every_Mth!N1771,Every_Mth!N1830,Every_Mth!N1889,Every_Mth!N1948,Every_Mth!N2007,Every_Mth!N2066,Every_Mth!N2125)</f>
        <v>33626.583333333336</v>
      </c>
      <c r="I178" s="45">
        <v>3556</v>
      </c>
      <c r="J178" s="45">
        <v>16175</v>
      </c>
      <c r="K178" s="45">
        <v>10272</v>
      </c>
      <c r="L178" s="45">
        <v>744</v>
      </c>
      <c r="M178" s="16">
        <v>0.59531635199999999</v>
      </c>
      <c r="N178" s="103">
        <v>503152</v>
      </c>
      <c r="O178" s="103">
        <v>130552</v>
      </c>
      <c r="P178" s="103">
        <v>99716</v>
      </c>
      <c r="Q178" s="103">
        <v>27323</v>
      </c>
      <c r="R178" s="103">
        <v>8201</v>
      </c>
      <c r="S178" s="18">
        <v>0.04</v>
      </c>
      <c r="T178" s="45">
        <v>51364.934600000001</v>
      </c>
    </row>
    <row r="179" spans="1:20">
      <c r="A179" s="12" t="s">
        <v>162</v>
      </c>
      <c r="B179" s="13" t="s">
        <v>75</v>
      </c>
      <c r="C179" s="13">
        <v>2016</v>
      </c>
      <c r="D179" s="13" t="s">
        <v>102</v>
      </c>
      <c r="E179" s="88">
        <v>40674</v>
      </c>
      <c r="F179" s="58">
        <f>AVERAGE(Every_Mth!M1477,Every_Mth!M1536,Every_Mth!M1595,Every_Mth!M1654,Every_Mth!M1713,Every_Mth!M1772,Every_Mth!M1831,Every_Mth!M1890,Every_Mth!M1949,Every_Mth!M2008,Every_Mth!M2067,Every_Mth!M2126)</f>
        <v>41901.916666666664</v>
      </c>
      <c r="G179" s="88">
        <v>85291.25</v>
      </c>
      <c r="H179" s="58">
        <f>AVERAGE(Every_Mth!N1477,Every_Mth!N1536,Every_Mth!N1595,Every_Mth!N1654,Every_Mth!N1713,Every_Mth!N1772,Every_Mth!N1831,Every_Mth!N1890,Every_Mth!N1949,Every_Mth!N2008,Every_Mth!N2067,Every_Mth!N2126)</f>
        <v>88015.083333333328</v>
      </c>
      <c r="I179" s="45">
        <v>4334</v>
      </c>
      <c r="J179" s="45">
        <v>42829</v>
      </c>
      <c r="K179" s="45">
        <v>16575</v>
      </c>
      <c r="L179" s="45">
        <v>2341</v>
      </c>
      <c r="M179" s="16">
        <v>0.58629168600000003</v>
      </c>
      <c r="N179" s="103">
        <v>543592</v>
      </c>
      <c r="O179" s="103">
        <v>96001</v>
      </c>
      <c r="P179" s="103">
        <v>145153</v>
      </c>
      <c r="Q179" s="103">
        <v>47779</v>
      </c>
      <c r="R179" s="103">
        <v>19620</v>
      </c>
      <c r="S179" s="18">
        <v>8.5000000000000006E-2</v>
      </c>
      <c r="T179" s="45">
        <v>93759.110939999999</v>
      </c>
    </row>
    <row r="180" spans="1:20">
      <c r="A180" s="12" t="s">
        <v>163</v>
      </c>
      <c r="B180" s="13" t="s">
        <v>75</v>
      </c>
      <c r="C180" s="13">
        <v>2016</v>
      </c>
      <c r="D180" s="13" t="s">
        <v>102</v>
      </c>
      <c r="E180" s="88">
        <v>5623.8333333333339</v>
      </c>
      <c r="F180" s="58">
        <f>AVERAGE(Every_Mth!M1478,Every_Mth!M1537,Every_Mth!M1596,Every_Mth!M1655,Every_Mth!M1714,Every_Mth!M1773,Every_Mth!M1832,Every_Mth!M1891,Every_Mth!M1950,Every_Mth!M2009,Every_Mth!M2068,Every_Mth!M2127)</f>
        <v>5727.333333333333</v>
      </c>
      <c r="G180" s="88">
        <v>12883.916666666666</v>
      </c>
      <c r="H180" s="58">
        <f>AVERAGE(Every_Mth!N1478,Every_Mth!N1537,Every_Mth!N1596,Every_Mth!N1655,Every_Mth!N1714,Every_Mth!N1773,Every_Mth!N1832,Every_Mth!N1891,Every_Mth!N1950,Every_Mth!N2009,Every_Mth!N2068,Every_Mth!N2127)</f>
        <v>13128.75</v>
      </c>
      <c r="I180" s="45">
        <v>573</v>
      </c>
      <c r="J180" s="45">
        <v>6627</v>
      </c>
      <c r="K180" s="45">
        <v>2234</v>
      </c>
      <c r="L180" s="45">
        <v>287</v>
      </c>
      <c r="M180" s="16">
        <v>0.64525547400000005</v>
      </c>
      <c r="N180" s="103">
        <v>98208</v>
      </c>
      <c r="O180" s="103">
        <v>19556</v>
      </c>
      <c r="P180" s="103">
        <v>25173</v>
      </c>
      <c r="Q180" s="103">
        <v>9121</v>
      </c>
      <c r="R180" s="103">
        <v>3760</v>
      </c>
      <c r="S180" s="18">
        <v>9.6000000000000002E-2</v>
      </c>
      <c r="T180" s="45">
        <v>19005.51096</v>
      </c>
    </row>
    <row r="181" spans="1:20">
      <c r="A181" s="12" t="s">
        <v>164</v>
      </c>
      <c r="B181" s="13" t="s">
        <v>75</v>
      </c>
      <c r="C181" s="13">
        <v>2016</v>
      </c>
      <c r="D181" s="13" t="s">
        <v>102</v>
      </c>
      <c r="E181" s="88">
        <v>4396.666666666667</v>
      </c>
      <c r="F181" s="58">
        <f>AVERAGE(Every_Mth!M1479,Every_Mth!M1538,Every_Mth!M1597,Every_Mth!M1656,Every_Mth!M1715,Every_Mth!M1774,Every_Mth!M1833,Every_Mth!M1892,Every_Mth!M1951,Every_Mth!M2010,Every_Mth!M2069,Every_Mth!M2128)</f>
        <v>4567.666666666667</v>
      </c>
      <c r="G181" s="88">
        <v>9532.5833333333339</v>
      </c>
      <c r="H181" s="58">
        <f>AVERAGE(Every_Mth!N1479,Every_Mth!N1538,Every_Mth!N1597,Every_Mth!N1656,Every_Mth!N1715,Every_Mth!N1774,Every_Mth!N1833,Every_Mth!N1892,Every_Mth!N1951,Every_Mth!N2010,Every_Mth!N2069,Every_Mth!N2128)</f>
        <v>9930.5833333333339</v>
      </c>
      <c r="I181" s="45">
        <v>553</v>
      </c>
      <c r="J181" s="45">
        <v>4816</v>
      </c>
      <c r="K181" s="45">
        <v>1215</v>
      </c>
      <c r="L181" s="45">
        <v>270</v>
      </c>
      <c r="M181" s="16">
        <v>0.61348464599999997</v>
      </c>
      <c r="N181" s="103">
        <v>64158</v>
      </c>
      <c r="O181" s="103">
        <v>15757</v>
      </c>
      <c r="P181" s="103">
        <v>15456</v>
      </c>
      <c r="Q181" s="103">
        <v>2385</v>
      </c>
      <c r="R181" s="103">
        <v>2998</v>
      </c>
      <c r="S181" s="18">
        <v>7.0999999999999994E-2</v>
      </c>
      <c r="T181" s="45">
        <v>14987.858100000001</v>
      </c>
    </row>
    <row r="182" spans="1:20">
      <c r="A182" s="12" t="s">
        <v>165</v>
      </c>
      <c r="B182" s="13" t="s">
        <v>75</v>
      </c>
      <c r="C182" s="13">
        <v>2016</v>
      </c>
      <c r="D182" s="13" t="s">
        <v>102</v>
      </c>
      <c r="E182" s="88">
        <v>988.66666666666663</v>
      </c>
      <c r="F182" s="58">
        <f>AVERAGE(Every_Mth!M1480,Every_Mth!M1539,Every_Mth!M1598,Every_Mth!M1657,Every_Mth!M1716,Every_Mth!M1775,Every_Mth!M1834,Every_Mth!M1893,Every_Mth!M1952,Every_Mth!M2011,Every_Mth!M2070,Every_Mth!M2129)</f>
        <v>1007.8333333333334</v>
      </c>
      <c r="G182" s="88">
        <v>1727.9166666666667</v>
      </c>
      <c r="H182" s="58">
        <f>AVERAGE(Every_Mth!N1480,Every_Mth!N1539,Every_Mth!N1598,Every_Mth!N1657,Every_Mth!N1716,Every_Mth!N1775,Every_Mth!N1834,Every_Mth!N1893,Every_Mth!N1952,Every_Mth!N2011,Every_Mth!N2070,Every_Mth!N2129)</f>
        <v>1757.4166666666667</v>
      </c>
      <c r="I182" s="45">
        <v>150</v>
      </c>
      <c r="J182" s="45">
        <v>571</v>
      </c>
      <c r="K182" s="45" t="s">
        <v>430</v>
      </c>
      <c r="L182" s="45">
        <v>33</v>
      </c>
      <c r="M182" s="16">
        <v>0.64583333300000001</v>
      </c>
      <c r="N182" s="103">
        <v>13492</v>
      </c>
      <c r="O182" s="103">
        <v>4932</v>
      </c>
      <c r="P182" s="103">
        <v>2169</v>
      </c>
      <c r="Q182" s="103">
        <v>105</v>
      </c>
      <c r="R182" s="103">
        <v>629</v>
      </c>
      <c r="S182" s="18">
        <v>7.0999999999999994E-2</v>
      </c>
      <c r="T182" s="45">
        <v>3189.3911200000002</v>
      </c>
    </row>
    <row r="183" spans="1:20">
      <c r="A183" s="12" t="s">
        <v>166</v>
      </c>
      <c r="B183" s="13" t="s">
        <v>74</v>
      </c>
      <c r="C183" s="13">
        <v>2016</v>
      </c>
      <c r="D183" s="13" t="s">
        <v>102</v>
      </c>
      <c r="E183" s="88">
        <v>51694</v>
      </c>
      <c r="F183" s="58">
        <f>AVERAGE(Every_Mth!M1481,Every_Mth!M1540,Every_Mth!M1599,Every_Mth!M1658,Every_Mth!M1717,Every_Mth!M1776,Every_Mth!M1835,Every_Mth!M1894,Every_Mth!M1953,Every_Mth!M2012,Every_Mth!M2071,Every_Mth!M2130)</f>
        <v>52435.583333333336</v>
      </c>
      <c r="G183" s="88">
        <v>120271.16666666666</v>
      </c>
      <c r="H183" s="58">
        <f>AVERAGE(Every_Mth!N1481,Every_Mth!N1540,Every_Mth!N1599,Every_Mth!N1658,Every_Mth!N1717,Every_Mth!N1776,Every_Mth!N1835,Every_Mth!N1894,Every_Mth!N1953,Every_Mth!N2012,Every_Mth!N2071,Every_Mth!N2130)</f>
        <v>122466.75</v>
      </c>
      <c r="I183" s="45">
        <v>5671</v>
      </c>
      <c r="J183" s="45">
        <v>67261</v>
      </c>
      <c r="K183" s="45">
        <v>40041</v>
      </c>
      <c r="L183" s="45">
        <v>2338</v>
      </c>
      <c r="M183" s="16">
        <v>0.64188339900000002</v>
      </c>
      <c r="N183" s="103">
        <v>467960</v>
      </c>
      <c r="O183" s="103">
        <v>73393</v>
      </c>
      <c r="P183" s="103">
        <v>144319</v>
      </c>
      <c r="Q183" s="103">
        <v>61876</v>
      </c>
      <c r="R183" s="103">
        <v>17540</v>
      </c>
      <c r="S183" s="18">
        <v>0.11</v>
      </c>
      <c r="T183" s="45">
        <v>115553.38148000001</v>
      </c>
    </row>
    <row r="184" spans="1:20">
      <c r="A184" s="12" t="s">
        <v>167</v>
      </c>
      <c r="B184" s="13" t="s">
        <v>75</v>
      </c>
      <c r="C184" s="13">
        <v>2016</v>
      </c>
      <c r="D184" s="13" t="s">
        <v>102</v>
      </c>
      <c r="E184" s="88">
        <v>3019.6666666666665</v>
      </c>
      <c r="F184" s="58">
        <f>AVERAGE(Every_Mth!M1482,Every_Mth!M1541,Every_Mth!M1600,Every_Mth!M1659,Every_Mth!M1718,Every_Mth!M1777,Every_Mth!M1836,Every_Mth!M1895,Every_Mth!M1954,Every_Mth!M2013,Every_Mth!M2072,Every_Mth!M2131)</f>
        <v>3138.75</v>
      </c>
      <c r="G184" s="88">
        <v>5270.666666666667</v>
      </c>
      <c r="H184" s="58">
        <f>AVERAGE(Every_Mth!N1482,Every_Mth!N1541,Every_Mth!N1600,Every_Mth!N1659,Every_Mth!N1718,Every_Mth!N1777,Every_Mth!N1836,Every_Mth!N1895,Every_Mth!N1954,Every_Mth!N2013,Every_Mth!N2072,Every_Mth!N2131)</f>
        <v>5451.833333333333</v>
      </c>
      <c r="I184" s="45">
        <v>567</v>
      </c>
      <c r="J184" s="45">
        <v>1896</v>
      </c>
      <c r="K184" s="45">
        <v>90</v>
      </c>
      <c r="L184" s="45">
        <v>104</v>
      </c>
      <c r="M184" s="16">
        <v>0.67412140600000003</v>
      </c>
      <c r="N184" s="103">
        <v>54291</v>
      </c>
      <c r="O184" s="103">
        <v>18653</v>
      </c>
      <c r="P184" s="103">
        <v>8748</v>
      </c>
      <c r="Q184" s="103">
        <v>483</v>
      </c>
      <c r="R184" s="103">
        <v>1552</v>
      </c>
      <c r="S184" s="18">
        <v>6.2E-2</v>
      </c>
      <c r="T184" s="45">
        <v>8881.7049400000014</v>
      </c>
    </row>
    <row r="185" spans="1:20">
      <c r="A185" s="12" t="s">
        <v>168</v>
      </c>
      <c r="B185" s="13" t="s">
        <v>74</v>
      </c>
      <c r="C185" s="13">
        <v>2016</v>
      </c>
      <c r="D185" s="13" t="s">
        <v>102</v>
      </c>
      <c r="E185" s="88">
        <v>36512</v>
      </c>
      <c r="F185" s="58">
        <f>AVERAGE(Every_Mth!M1483,Every_Mth!M1542,Every_Mth!M1601,Every_Mth!M1660,Every_Mth!M1719,Every_Mth!M1778,Every_Mth!M1837,Every_Mth!M1896,Every_Mth!M1955,Every_Mth!M2014,Every_Mth!M2073,Every_Mth!M2132)</f>
        <v>37376.416666666664</v>
      </c>
      <c r="G185" s="88">
        <v>73100.333333333328</v>
      </c>
      <c r="H185" s="58">
        <f>AVERAGE(Every_Mth!N1483,Every_Mth!N1542,Every_Mth!N1601,Every_Mth!N1660,Every_Mth!N1719,Every_Mth!N1778,Every_Mth!N1837,Every_Mth!N1896,Every_Mth!N1955,Every_Mth!N2014,Every_Mth!N2073,Every_Mth!N2132)</f>
        <v>75010.5</v>
      </c>
      <c r="I185" s="45">
        <v>5900</v>
      </c>
      <c r="J185" s="45">
        <v>39335</v>
      </c>
      <c r="K185" s="45">
        <v>28114</v>
      </c>
      <c r="L185" s="45">
        <v>1582</v>
      </c>
      <c r="M185" s="16">
        <v>0.62450000000000006</v>
      </c>
      <c r="N185" s="103">
        <v>853673</v>
      </c>
      <c r="O185" s="103">
        <v>176335</v>
      </c>
      <c r="P185" s="103">
        <v>200204</v>
      </c>
      <c r="Q185" s="103">
        <v>79050</v>
      </c>
      <c r="R185" s="103">
        <v>14767</v>
      </c>
      <c r="S185" s="18">
        <v>5.1999999999999998E-2</v>
      </c>
      <c r="T185" s="45">
        <v>90705.197500000009</v>
      </c>
    </row>
    <row r="186" spans="1:20">
      <c r="A186" s="12" t="s">
        <v>169</v>
      </c>
      <c r="B186" s="13" t="s">
        <v>74</v>
      </c>
      <c r="C186" s="13">
        <v>2016</v>
      </c>
      <c r="D186" s="13" t="s">
        <v>102</v>
      </c>
      <c r="E186" s="88">
        <v>10257.916666666666</v>
      </c>
      <c r="F186" s="58">
        <f>AVERAGE(Every_Mth!M1484,Every_Mth!M1543,Every_Mth!M1602,Every_Mth!M1661,Every_Mth!M1720,Every_Mth!M1779,Every_Mth!M1838,Every_Mth!M1897,Every_Mth!M1956,Every_Mth!M2015,Every_Mth!M2074,Every_Mth!M2133)</f>
        <v>10645.166666666666</v>
      </c>
      <c r="G186" s="88">
        <v>19913.333333333336</v>
      </c>
      <c r="H186" s="58">
        <f>AVERAGE(Every_Mth!N1484,Every_Mth!N1543,Every_Mth!N1602,Every_Mth!N1661,Every_Mth!N1720,Every_Mth!N1779,Every_Mth!N1838,Every_Mth!N1897,Every_Mth!N1956,Every_Mth!N2015,Every_Mth!N2074,Every_Mth!N2133)</f>
        <v>20842.75</v>
      </c>
      <c r="I186" s="45">
        <v>1406</v>
      </c>
      <c r="J186" s="45">
        <v>9201</v>
      </c>
      <c r="K186" s="45">
        <v>5304</v>
      </c>
      <c r="L186" s="45">
        <v>480</v>
      </c>
      <c r="M186" s="16">
        <v>0.60250609099999997</v>
      </c>
      <c r="N186" s="103">
        <v>216726</v>
      </c>
      <c r="O186" s="103">
        <v>36535</v>
      </c>
      <c r="P186" s="103">
        <v>49888</v>
      </c>
      <c r="Q186" s="103">
        <v>13675</v>
      </c>
      <c r="R186" s="103">
        <v>5184</v>
      </c>
      <c r="S186" s="18">
        <v>5.8000000000000003E-2</v>
      </c>
      <c r="T186" s="45">
        <v>46097.322260000008</v>
      </c>
    </row>
    <row r="187" spans="1:20" s="82" customFormat="1">
      <c r="A187" s="82" t="s">
        <v>170</v>
      </c>
      <c r="B187" s="13" t="s">
        <v>75</v>
      </c>
      <c r="C187" s="13">
        <v>2016</v>
      </c>
      <c r="D187" s="13" t="s">
        <v>102</v>
      </c>
      <c r="E187" s="88">
        <v>6022.666666666667</v>
      </c>
      <c r="F187" s="58">
        <f>AVERAGE(Every_Mth!M1485,Every_Mth!M1544,Every_Mth!M1603,Every_Mth!M1662,Every_Mth!M1721,Every_Mth!M1780,Every_Mth!M1839,Every_Mth!M1898,Every_Mth!M1957,Every_Mth!M2016,Every_Mth!M2075,Every_Mth!M2134)</f>
        <v>6187.416666666667</v>
      </c>
      <c r="G187" s="88">
        <v>13007.583333333334</v>
      </c>
      <c r="H187" s="58">
        <f>AVERAGE(Every_Mth!N1485,Every_Mth!N1544,Every_Mth!N1603,Every_Mth!N1662,Every_Mth!N1721,Every_Mth!N1780,Every_Mth!N1839,Every_Mth!N1898,Every_Mth!N1957,Every_Mth!N2016,Every_Mth!N2075,Every_Mth!N2134)</f>
        <v>13331.666666666666</v>
      </c>
      <c r="I187" s="45">
        <v>542</v>
      </c>
      <c r="J187" s="45">
        <v>6264</v>
      </c>
      <c r="K187" s="45">
        <v>1460</v>
      </c>
      <c r="L187" s="45">
        <v>323</v>
      </c>
      <c r="M187" s="16">
        <v>0.67011375399999995</v>
      </c>
      <c r="N187" s="103">
        <v>76138</v>
      </c>
      <c r="O187" s="103">
        <v>13142</v>
      </c>
      <c r="P187" s="103">
        <v>21480</v>
      </c>
      <c r="Q187" s="103">
        <v>3461</v>
      </c>
      <c r="R187" s="103">
        <v>3704</v>
      </c>
      <c r="S187" s="18">
        <v>8.5000000000000006E-2</v>
      </c>
      <c r="T187" s="45">
        <v>14544.35772</v>
      </c>
    </row>
    <row r="188" spans="1:20">
      <c r="A188" s="48" t="s">
        <v>171</v>
      </c>
      <c r="B188" s="13" t="s">
        <v>66</v>
      </c>
      <c r="C188" s="13">
        <v>2017</v>
      </c>
      <c r="D188" s="13" t="s">
        <v>244</v>
      </c>
      <c r="E188" s="169">
        <f>AVERAGE(Every_Mth!M2489,Every_Mth!M2548,Every_Mth!M2607,Every_Mth!M2666,Every_Mth!M2725,Every_Mth!M2784,Every_Mth!M2843,Every_Mth!M2902,Every_Mth!M2961,Every_Mth!M3020,Every_Mth!M3079,Every_Mth!M3138)</f>
        <v>1979531.4166666667</v>
      </c>
      <c r="F188" s="58">
        <f>AVERAGE(Every_Mth!M2135,Every_Mth!M2194,Every_Mth!M2253,Every_Mth!M2312,Every_Mth!M2371,Every_Mth!M2430,Every_Mth!M2489,Every_Mth!M2548,Every_Mth!M2607,Every_Mth!M2666,Every_Mth!M2725,Every_Mth!M2784)</f>
        <v>1999190</v>
      </c>
      <c r="G188" s="88">
        <f>AVERAGE(Every_Mth!N2489,Every_Mth!N2548,Every_Mth!N2607,Every_Mth!N2666,Every_Mth!N2725,Every_Mth!N2784,Every_Mth!N2843,Every_Mth!N2902,Every_Mth!N2961,Every_Mth!N3020,Every_Mth!N3079,Every_Mth!N3138)</f>
        <v>4046550.4166666665</v>
      </c>
      <c r="H188" s="58">
        <f>AVERAGE(Every_Mth!N2135,Every_Mth!N2194,Every_Mth!N2253,Every_Mth!N2312,Every_Mth!N2371,Every_Mth!N2430,Every_Mth!N2489,Every_Mth!N2548,Every_Mth!N2607,Every_Mth!N2666,Every_Mth!N2725,Every_Mth!N2784)</f>
        <v>4127650.5833333335</v>
      </c>
      <c r="I188" s="45">
        <v>293636</v>
      </c>
      <c r="J188" s="45">
        <v>2039249</v>
      </c>
      <c r="K188" s="45">
        <v>1179480</v>
      </c>
      <c r="L188" s="45"/>
      <c r="M188" s="23"/>
      <c r="N188" s="103">
        <v>39500973</v>
      </c>
      <c r="O188" s="103">
        <v>7933064</v>
      </c>
      <c r="P188" s="103">
        <v>9260616</v>
      </c>
      <c r="Q188" s="103">
        <v>3664918</v>
      </c>
      <c r="R188" s="103">
        <v>1154343</v>
      </c>
      <c r="S188" s="18">
        <v>4.8000000000000001E-2</v>
      </c>
      <c r="T188" s="45"/>
    </row>
    <row r="189" spans="1:20" s="82" customFormat="1">
      <c r="A189" s="48" t="s">
        <v>172</v>
      </c>
      <c r="B189" s="13" t="s">
        <v>74</v>
      </c>
      <c r="C189" s="13">
        <v>2017</v>
      </c>
      <c r="D189" s="13" t="s">
        <v>244</v>
      </c>
      <c r="E189" s="169">
        <f>AVERAGE(Every_Mth!M2490,Every_Mth!M2549,Every_Mth!M2608,Every_Mth!M2667,Every_Mth!M2726,Every_Mth!M2785,Every_Mth!M2844,Every_Mth!M2903,Every_Mth!M2962,Every_Mth!M3021,Every_Mth!M3080,Every_Mth!M3139)</f>
        <v>56256.75</v>
      </c>
      <c r="F189" s="58">
        <f>AVERAGE(Every_Mth!M2136,Every_Mth!M2195,Every_Mth!M2254,Every_Mth!M2313,Every_Mth!M2372,Every_Mth!M2431,Every_Mth!M2490,Every_Mth!M2549,Every_Mth!M2608,Every_Mth!M2667,Every_Mth!M2726,Every_Mth!M2785)</f>
        <v>57278.25</v>
      </c>
      <c r="G189" s="88">
        <f>AVERAGE(Every_Mth!N2490,Every_Mth!N2549,Every_Mth!N2608,Every_Mth!N2667,Every_Mth!N2726,Every_Mth!N2785,Every_Mth!N2844,Every_Mth!N2903,Every_Mth!N2962,Every_Mth!N3021,Every_Mth!N3080,Every_Mth!N3139)</f>
        <v>105001.66666666667</v>
      </c>
      <c r="H189" s="58">
        <f>AVERAGE(Every_Mth!N2136,Every_Mth!N2195,Every_Mth!N2254,Every_Mth!N2313,Every_Mth!N2372,Every_Mth!N2431,Every_Mth!N2490,Every_Mth!N2549,Every_Mth!N2608,Every_Mth!N2667,Every_Mth!N2726,Every_Mth!N2785)</f>
        <v>108256.25</v>
      </c>
      <c r="I189" s="45">
        <v>11104</v>
      </c>
      <c r="J189" s="45">
        <v>48679</v>
      </c>
      <c r="K189" s="45">
        <v>34447</v>
      </c>
      <c r="L189" s="45"/>
      <c r="M189" s="23"/>
      <c r="N189" s="103">
        <v>1646405</v>
      </c>
      <c r="O189" s="103">
        <v>326909</v>
      </c>
      <c r="P189" s="103">
        <v>350508</v>
      </c>
      <c r="Q189" s="103">
        <v>136038</v>
      </c>
      <c r="R189" s="103">
        <v>45115</v>
      </c>
      <c r="S189" s="18">
        <v>3.5999999999999997E-2</v>
      </c>
      <c r="T189" s="45"/>
    </row>
    <row r="190" spans="1:20" s="82" customFormat="1">
      <c r="A190" s="48" t="s">
        <v>173</v>
      </c>
      <c r="B190" s="13" t="s">
        <v>75</v>
      </c>
      <c r="C190" s="13">
        <v>2017</v>
      </c>
      <c r="D190" s="13" t="s">
        <v>244</v>
      </c>
      <c r="E190" s="169">
        <f>AVERAGE(Every_Mth!M2491,Every_Mth!M2550,Every_Mth!M2609,Every_Mth!M2668,Every_Mth!M2727,Every_Mth!M2786,Every_Mth!M2845,Every_Mth!M2904,Every_Mth!M2963,Every_Mth!M3022,Every_Mth!M3081,Every_Mth!M3140)</f>
        <v>78.25</v>
      </c>
      <c r="F190" s="58">
        <f>AVERAGE(Every_Mth!M2137,Every_Mth!M2196,Every_Mth!M2255,Every_Mth!M2314,Every_Mth!M2373,Every_Mth!M2432,Every_Mth!M2491,Every_Mth!M2550,Every_Mth!M2609,Every_Mth!M2668,Every_Mth!M2727,Every_Mth!M2786)</f>
        <v>80.583333333333329</v>
      </c>
      <c r="G190" s="88">
        <f>AVERAGE(Every_Mth!N2491,Every_Mth!N2550,Every_Mth!N2609,Every_Mth!N2668,Every_Mth!N2727,Every_Mth!N2786,Every_Mth!N2845,Every_Mth!N2904,Every_Mth!N2963,Every_Mth!N3022,Every_Mth!N3081,Every_Mth!N3140)</f>
        <v>140</v>
      </c>
      <c r="H190" s="58">
        <f>AVERAGE(Every_Mth!N2137,Every_Mth!N2196,Every_Mth!N2255,Every_Mth!N2314,Every_Mth!N2373,Every_Mth!N2432,Every_Mth!N2491,Every_Mth!N2550,Every_Mth!N2609,Every_Mth!N2668,Every_Mth!N2727,Every_Mth!N2786)</f>
        <v>140.83333333333334</v>
      </c>
      <c r="I190" s="45">
        <v>14</v>
      </c>
      <c r="J190" s="45">
        <v>52</v>
      </c>
      <c r="K190" s="45">
        <v>0</v>
      </c>
      <c r="L190" s="45"/>
      <c r="M190" s="23"/>
      <c r="N190" s="103">
        <v>1156</v>
      </c>
      <c r="O190" s="103">
        <v>385</v>
      </c>
      <c r="P190" s="103">
        <v>199</v>
      </c>
      <c r="Q190" s="103" t="s">
        <v>430</v>
      </c>
      <c r="R190" s="103">
        <v>36</v>
      </c>
      <c r="S190" s="18">
        <v>6.0999999999999999E-2</v>
      </c>
      <c r="T190" s="45"/>
    </row>
    <row r="191" spans="1:20" s="82" customFormat="1">
      <c r="A191" s="48" t="s">
        <v>174</v>
      </c>
      <c r="B191" s="13" t="s">
        <v>75</v>
      </c>
      <c r="C191" s="13">
        <v>2017</v>
      </c>
      <c r="D191" s="13" t="s">
        <v>244</v>
      </c>
      <c r="E191" s="169">
        <f>AVERAGE(Every_Mth!M2492,Every_Mth!M2551,Every_Mth!M2610,Every_Mth!M2669,Every_Mth!M2728,Every_Mth!M2787,Every_Mth!M2846,Every_Mth!M2905,Every_Mth!M2964,Every_Mth!M3023,Every_Mth!M3082,Every_Mth!M3141)</f>
        <v>1602</v>
      </c>
      <c r="F191" s="58">
        <f>AVERAGE(Every_Mth!M2138,Every_Mth!M2197,Every_Mth!M2256,Every_Mth!M2315,Every_Mth!M2374,Every_Mth!M2433,Every_Mth!M2492,Every_Mth!M2551,Every_Mth!M2610,Every_Mth!M2669,Every_Mth!M2728,Every_Mth!M2787)</f>
        <v>1660.8333333333333</v>
      </c>
      <c r="G191" s="88">
        <f>AVERAGE(Every_Mth!N2492,Every_Mth!N2551,Every_Mth!N2610,Every_Mth!N2669,Every_Mth!N2728,Every_Mth!N2787,Every_Mth!N2846,Every_Mth!N2905,Every_Mth!N2964,Every_Mth!N3023,Every_Mth!N3082,Every_Mth!N3141)</f>
        <v>2902.0833333333335</v>
      </c>
      <c r="H191" s="58">
        <f>AVERAGE(Every_Mth!N2138,Every_Mth!N2197,Every_Mth!N2256,Every_Mth!N2315,Every_Mth!N2374,Every_Mth!N2433,Every_Mth!N2492,Every_Mth!N2551,Every_Mth!N2610,Every_Mth!N2669,Every_Mth!N2728,Every_Mth!N2787)</f>
        <v>3038</v>
      </c>
      <c r="I191" s="45">
        <v>303</v>
      </c>
      <c r="J191" s="45">
        <v>1097</v>
      </c>
      <c r="K191" s="45">
        <v>71</v>
      </c>
      <c r="L191" s="45"/>
      <c r="M191" s="23"/>
      <c r="N191" s="103">
        <v>38382</v>
      </c>
      <c r="O191" s="103">
        <v>13008</v>
      </c>
      <c r="P191" s="103">
        <v>5648</v>
      </c>
      <c r="Q191" s="103">
        <v>414</v>
      </c>
      <c r="R191" s="103">
        <v>672</v>
      </c>
      <c r="S191" s="18">
        <v>4.9000000000000002E-2</v>
      </c>
      <c r="T191" s="45"/>
    </row>
    <row r="192" spans="1:20" s="82" customFormat="1">
      <c r="A192" s="48" t="s">
        <v>175</v>
      </c>
      <c r="B192" s="13" t="s">
        <v>75</v>
      </c>
      <c r="C192" s="13">
        <v>2017</v>
      </c>
      <c r="D192" s="13" t="s">
        <v>244</v>
      </c>
      <c r="E192" s="169">
        <f>AVERAGE(Every_Mth!M2493,Every_Mth!M2552,Every_Mth!M2611,Every_Mth!M2670,Every_Mth!M2729,Every_Mth!M2788,Every_Mth!M2847,Every_Mth!M2906,Every_Mth!M2965,Every_Mth!M3024,Every_Mth!M3083,Every_Mth!M3142)</f>
        <v>16863.833333333332</v>
      </c>
      <c r="F192" s="58">
        <f>AVERAGE(Every_Mth!M2139,Every_Mth!M2198,Every_Mth!M2257,Every_Mth!M2316,Every_Mth!M2375,Every_Mth!M2434,Every_Mth!M2493,Every_Mth!M2552,Every_Mth!M2611,Every_Mth!M2670,Every_Mth!M2729,Every_Mth!M2788)</f>
        <v>16659.5</v>
      </c>
      <c r="G192" s="88">
        <f>AVERAGE(Every_Mth!N2493,Every_Mth!N2552,Every_Mth!N2611,Every_Mth!N2670,Every_Mth!N2729,Every_Mth!N2788,Every_Mth!N2847,Every_Mth!N2906,Every_Mth!N2965,Every_Mth!N3024,Every_Mth!N3083,Every_Mth!N3142)</f>
        <v>30914.083333333332</v>
      </c>
      <c r="H192" s="58">
        <f>AVERAGE(Every_Mth!N2139,Every_Mth!N2198,Every_Mth!N2257,Every_Mth!N2316,Every_Mth!N2375,Every_Mth!N2434,Every_Mth!N2493,Every_Mth!N2552,Every_Mth!N2611,Every_Mth!N2670,Every_Mth!N2729,Every_Mth!N2788)</f>
        <v>30940.5</v>
      </c>
      <c r="I192" s="45">
        <v>2062</v>
      </c>
      <c r="J192" s="45">
        <v>12087</v>
      </c>
      <c r="K192" s="45">
        <v>2244</v>
      </c>
      <c r="L192" s="45"/>
      <c r="M192" s="23"/>
      <c r="N192" s="103">
        <v>226403</v>
      </c>
      <c r="O192" s="103">
        <v>56401</v>
      </c>
      <c r="P192" s="103">
        <v>46466</v>
      </c>
      <c r="Q192" s="103">
        <v>5035</v>
      </c>
      <c r="R192" s="103">
        <v>10378</v>
      </c>
      <c r="S192" s="18">
        <v>5.7000000000000002E-2</v>
      </c>
      <c r="T192" s="45"/>
    </row>
    <row r="193" spans="1:20" s="82" customFormat="1">
      <c r="A193" s="48" t="s">
        <v>176</v>
      </c>
      <c r="B193" s="13" t="s">
        <v>75</v>
      </c>
      <c r="C193" s="13">
        <v>2017</v>
      </c>
      <c r="D193" s="13" t="s">
        <v>244</v>
      </c>
      <c r="E193" s="169">
        <f>AVERAGE(Every_Mth!M2494,Every_Mth!M2553,Every_Mth!M2612,Every_Mth!M2671,Every_Mth!M2730,Every_Mth!M2789,Every_Mth!M2848,Every_Mth!M2907,Every_Mth!M2966,Every_Mth!M3025,Every_Mth!M3084,Every_Mth!M3143)</f>
        <v>2783.5833333333335</v>
      </c>
      <c r="F193" s="58">
        <f>AVERAGE(Every_Mth!M2140,Every_Mth!M2199,Every_Mth!M2258,Every_Mth!M2317,Every_Mth!M2376,Every_Mth!M2435,Every_Mth!M2494,Every_Mth!M2553,Every_Mth!M2612,Every_Mth!M2671,Every_Mth!M2730,Every_Mth!M2789)</f>
        <v>2797.25</v>
      </c>
      <c r="G193" s="88">
        <f>AVERAGE(Every_Mth!N2494,Every_Mth!N2553,Every_Mth!N2612,Every_Mth!N2671,Every_Mth!N2730,Every_Mth!N2789,Every_Mth!N2848,Every_Mth!N2907,Every_Mth!N2966,Every_Mth!N3025,Every_Mth!N3084,Every_Mth!N3143)</f>
        <v>5003.916666666667</v>
      </c>
      <c r="H193" s="58">
        <f>AVERAGE(Every_Mth!N2140,Every_Mth!N2199,Every_Mth!N2258,Every_Mth!N2317,Every_Mth!N2376,Every_Mth!N2435,Every_Mth!N2494,Every_Mth!N2553,Every_Mth!N2612,Every_Mth!N2671,Every_Mth!N2730,Every_Mth!N2789)</f>
        <v>5036.166666666667</v>
      </c>
      <c r="I193" s="45">
        <v>599</v>
      </c>
      <c r="J193" s="45">
        <v>1638</v>
      </c>
      <c r="K193" s="45">
        <v>91</v>
      </c>
      <c r="L193" s="45"/>
      <c r="M193" s="23"/>
      <c r="N193" s="103">
        <v>45175</v>
      </c>
      <c r="O193" s="103">
        <v>16811</v>
      </c>
      <c r="P193" s="103">
        <v>7274</v>
      </c>
      <c r="Q193" s="103">
        <v>290</v>
      </c>
      <c r="R193" s="103">
        <v>988</v>
      </c>
      <c r="S193" s="18">
        <v>4.7E-2</v>
      </c>
      <c r="T193" s="45"/>
    </row>
    <row r="194" spans="1:20" s="82" customFormat="1">
      <c r="A194" s="48" t="s">
        <v>177</v>
      </c>
      <c r="B194" s="13" t="s">
        <v>75</v>
      </c>
      <c r="C194" s="13">
        <v>2017</v>
      </c>
      <c r="D194" s="13" t="s">
        <v>244</v>
      </c>
      <c r="E194" s="169">
        <f>AVERAGE(Every_Mth!M2495,Every_Mth!M2554,Every_Mth!M2613,Every_Mth!M2672,Every_Mth!M2731,Every_Mth!M2790,Every_Mth!M2849,Every_Mth!M2908,Every_Mth!M2967,Every_Mth!M3026,Every_Mth!M3085,Every_Mth!M3144)</f>
        <v>680.5</v>
      </c>
      <c r="F194" s="58">
        <f>AVERAGE(Every_Mth!M2141,Every_Mth!M2200,Every_Mth!M2259,Every_Mth!M2318,Every_Mth!M2377,Every_Mth!M2436,Every_Mth!M2495,Every_Mth!M2554,Every_Mth!M2613,Every_Mth!M2672,Every_Mth!M2731,Every_Mth!M2790)</f>
        <v>687.41666666666663</v>
      </c>
      <c r="G194" s="88">
        <f>AVERAGE(Every_Mth!N2495,Every_Mth!N2554,Every_Mth!N2613,Every_Mth!N2672,Every_Mth!N2731,Every_Mth!N2790,Every_Mth!N2849,Every_Mth!N2908,Every_Mth!N2967,Every_Mth!N3026,Every_Mth!N3085,Every_Mth!N3144)</f>
        <v>1479.25</v>
      </c>
      <c r="H194" s="58">
        <f>AVERAGE(Every_Mth!N2141,Every_Mth!N2200,Every_Mth!N2259,Every_Mth!N2318,Every_Mth!N2377,Every_Mth!N2436,Every_Mth!N2495,Every_Mth!N2554,Every_Mth!N2613,Every_Mth!N2672,Every_Mth!N2731,Every_Mth!N2790)</f>
        <v>1553.25</v>
      </c>
      <c r="I194" s="45">
        <v>116</v>
      </c>
      <c r="J194" s="45">
        <v>871</v>
      </c>
      <c r="K194" s="45">
        <v>405</v>
      </c>
      <c r="L194" s="45"/>
      <c r="M194" s="23"/>
      <c r="N194" s="103">
        <v>22050</v>
      </c>
      <c r="O194" s="103">
        <v>4585</v>
      </c>
      <c r="P194" s="103">
        <v>6130</v>
      </c>
      <c r="Q194" s="103">
        <v>2865</v>
      </c>
      <c r="R194" s="103">
        <v>564</v>
      </c>
      <c r="S194" s="18">
        <v>0.14299999999999999</v>
      </c>
      <c r="T194" s="45"/>
    </row>
    <row r="195" spans="1:20" s="82" customFormat="1">
      <c r="A195" s="48" t="s">
        <v>178</v>
      </c>
      <c r="B195" s="13" t="s">
        <v>74</v>
      </c>
      <c r="C195" s="13">
        <v>2017</v>
      </c>
      <c r="D195" s="13" t="s">
        <v>244</v>
      </c>
      <c r="E195" s="169">
        <f>AVERAGE(Every_Mth!M2496,Every_Mth!M2555,Every_Mth!M2614,Every_Mth!M2673,Every_Mth!M2732,Every_Mth!M2791,Every_Mth!M2850,Every_Mth!M2909,Every_Mth!M2968,Every_Mth!M3027,Every_Mth!M3086,Every_Mth!M3145)</f>
        <v>31190.416666666668</v>
      </c>
      <c r="F195" s="58">
        <f>AVERAGE(Every_Mth!M2142,Every_Mth!M2201,Every_Mth!M2260,Every_Mth!M2319,Every_Mth!M2378,Every_Mth!M2437,Every_Mth!M2496,Every_Mth!M2555,Every_Mth!M2614,Every_Mth!M2673,Every_Mth!M2732,Every_Mth!M2791)</f>
        <v>31521.166666666668</v>
      </c>
      <c r="G195" s="88">
        <f>AVERAGE(Every_Mth!N2496,Every_Mth!N2555,Every_Mth!N2614,Every_Mth!N2673,Every_Mth!N2732,Every_Mth!N2791,Every_Mth!N2850,Every_Mth!N2909,Every_Mth!N2968,Every_Mth!N3027,Every_Mth!N3086,Every_Mth!N3145)</f>
        <v>61940.333333333336</v>
      </c>
      <c r="H195" s="58">
        <f>AVERAGE(Every_Mth!N2142,Every_Mth!N2201,Every_Mth!N2260,Every_Mth!N2319,Every_Mth!N2378,Every_Mth!N2437,Every_Mth!N2496,Every_Mth!N2555,Every_Mth!N2614,Every_Mth!N2673,Every_Mth!N2732,Every_Mth!N2791)</f>
        <v>62952.083333333336</v>
      </c>
      <c r="I195" s="45">
        <v>4737</v>
      </c>
      <c r="J195" s="45">
        <v>31871</v>
      </c>
      <c r="K195" s="45">
        <v>13710</v>
      </c>
      <c r="L195" s="45"/>
      <c r="M195" s="23"/>
      <c r="N195" s="103">
        <v>1139313</v>
      </c>
      <c r="O195" s="103">
        <v>256654</v>
      </c>
      <c r="P195" s="103">
        <v>251222</v>
      </c>
      <c r="Q195" s="103">
        <v>69051</v>
      </c>
      <c r="R195" s="103">
        <v>23320</v>
      </c>
      <c r="S195" s="18">
        <v>3.7999999999999999E-2</v>
      </c>
      <c r="T195" s="45"/>
    </row>
    <row r="196" spans="1:20" s="82" customFormat="1">
      <c r="A196" s="48" t="s">
        <v>179</v>
      </c>
      <c r="B196" s="13" t="s">
        <v>75</v>
      </c>
      <c r="C196" s="13">
        <v>2017</v>
      </c>
      <c r="D196" s="13" t="s">
        <v>244</v>
      </c>
      <c r="E196" s="169">
        <f>AVERAGE(Every_Mth!M2497,Every_Mth!M2556,Every_Mth!M2615,Every_Mth!M2674,Every_Mth!M2733,Every_Mth!M2792,Every_Mth!M2851,Every_Mth!M2910,Every_Mth!M2969,Every_Mth!M3028,Every_Mth!M3087,Every_Mth!M3146)</f>
        <v>2568.0833333333335</v>
      </c>
      <c r="F196" s="58">
        <f>AVERAGE(Every_Mth!M2143,Every_Mth!M2202,Every_Mth!M2261,Every_Mth!M2320,Every_Mth!M2379,Every_Mth!M2438,Every_Mth!M2497,Every_Mth!M2556,Every_Mth!M2615,Every_Mth!M2674,Every_Mth!M2733,Every_Mth!M2792)</f>
        <v>2569.6666666666665</v>
      </c>
      <c r="G196" s="88">
        <f>AVERAGE(Every_Mth!N2497,Every_Mth!N2556,Every_Mth!N2615,Every_Mth!N2674,Every_Mth!N2733,Every_Mth!N2792,Every_Mth!N2851,Every_Mth!N2910,Every_Mth!N2969,Every_Mth!N3028,Every_Mth!N3087,Every_Mth!N3146)</f>
        <v>5166.5</v>
      </c>
      <c r="H196" s="58">
        <f>AVERAGE(Every_Mth!N2143,Every_Mth!N2202,Every_Mth!N2261,Every_Mth!N2320,Every_Mth!N2379,Every_Mth!N2438,Every_Mth!N2497,Every_Mth!N2556,Every_Mth!N2615,Every_Mth!N2674,Every_Mth!N2733,Every_Mth!N2792)</f>
        <v>5253.166666666667</v>
      </c>
      <c r="I196" s="45">
        <v>298</v>
      </c>
      <c r="J196" s="45">
        <v>2174</v>
      </c>
      <c r="K196" s="45">
        <v>194</v>
      </c>
      <c r="L196" s="45"/>
      <c r="M196" s="23"/>
      <c r="N196" s="103">
        <v>27060</v>
      </c>
      <c r="O196" s="103">
        <v>6730</v>
      </c>
      <c r="P196" s="103">
        <v>5837</v>
      </c>
      <c r="Q196" s="103">
        <v>452</v>
      </c>
      <c r="R196" s="103">
        <v>1715</v>
      </c>
      <c r="S196" s="18">
        <v>6.4000000000000001E-2</v>
      </c>
      <c r="T196" s="45"/>
    </row>
    <row r="197" spans="1:20" s="82" customFormat="1">
      <c r="A197" s="48" t="s">
        <v>180</v>
      </c>
      <c r="B197" s="13" t="s">
        <v>75</v>
      </c>
      <c r="C197" s="13">
        <v>2017</v>
      </c>
      <c r="D197" s="13" t="s">
        <v>244</v>
      </c>
      <c r="E197" s="169">
        <f>AVERAGE(Every_Mth!M2498,Every_Mth!M2557,Every_Mth!M2616,Every_Mth!M2675,Every_Mth!M2734,Every_Mth!M2793,Every_Mth!M2852,Every_Mth!M2911,Every_Mth!M2970,Every_Mth!M3029,Every_Mth!M3088,Every_Mth!M3147)</f>
        <v>6579.666666666667</v>
      </c>
      <c r="F197" s="58">
        <f>AVERAGE(Every_Mth!M2144,Every_Mth!M2203,Every_Mth!M2262,Every_Mth!M2321,Every_Mth!M2380,Every_Mth!M2439,Every_Mth!M2498,Every_Mth!M2557,Every_Mth!M2616,Every_Mth!M2675,Every_Mth!M2734,Every_Mth!M2793)</f>
        <v>6796.333333333333</v>
      </c>
      <c r="G197" s="88">
        <f>AVERAGE(Every_Mth!N2498,Every_Mth!N2557,Every_Mth!N2616,Every_Mth!N2675,Every_Mth!N2734,Every_Mth!N2793,Every_Mth!N2852,Every_Mth!N2911,Every_Mth!N2970,Every_Mth!N3029,Every_Mth!N3088,Every_Mth!N3147)</f>
        <v>11469.916666666666</v>
      </c>
      <c r="H197" s="58">
        <f>AVERAGE(Every_Mth!N2144,Every_Mth!N2203,Every_Mth!N2262,Every_Mth!N2321,Every_Mth!N2380,Every_Mth!N2439,Every_Mth!N2498,Every_Mth!N2557,Every_Mth!N2616,Every_Mth!N2675,Every_Mth!N2734,Every_Mth!N2793)</f>
        <v>12018.75</v>
      </c>
      <c r="I197" s="45">
        <v>1273</v>
      </c>
      <c r="J197" s="45">
        <v>4507</v>
      </c>
      <c r="K197" s="45">
        <v>752</v>
      </c>
      <c r="L197" s="45"/>
      <c r="M197" s="23"/>
      <c r="N197" s="103">
        <v>186223</v>
      </c>
      <c r="O197" s="103">
        <v>53296</v>
      </c>
      <c r="P197" s="103">
        <v>36226</v>
      </c>
      <c r="Q197" s="103">
        <v>3116</v>
      </c>
      <c r="R197" s="103">
        <v>2823</v>
      </c>
      <c r="S197" s="18">
        <v>4.3999999999999997E-2</v>
      </c>
      <c r="T197" s="45"/>
    </row>
    <row r="198" spans="1:20" s="82" customFormat="1">
      <c r="A198" s="82" t="s">
        <v>122</v>
      </c>
      <c r="B198" s="13" t="s">
        <v>74</v>
      </c>
      <c r="C198" s="13">
        <v>2017</v>
      </c>
      <c r="D198" s="13" t="s">
        <v>244</v>
      </c>
      <c r="E198" s="169">
        <f>AVERAGE(Every_Mth!M2499,Every_Mth!M2558,Every_Mth!M2617,Every_Mth!M2676,Every_Mth!M2735,Every_Mth!M2794,Every_Mth!M2853,Every_Mth!M2912,Every_Mth!M2971,Every_Mth!M3030,Every_Mth!M3089,Every_Mth!M3148)</f>
        <v>95143.25</v>
      </c>
      <c r="F198" s="58">
        <f>AVERAGE(Every_Mth!M2145,Every_Mth!M2204,Every_Mth!M2263,Every_Mth!M2322,Every_Mth!M2381,Every_Mth!M2440,Every_Mth!M2499,Every_Mth!M2558,Every_Mth!M2617,Every_Mth!M2676,Every_Mth!M2735,Every_Mth!M2794)</f>
        <v>96942.75</v>
      </c>
      <c r="G198" s="88">
        <f>AVERAGE(Every_Mth!N2499,Every_Mth!N2558,Every_Mth!N2617,Every_Mth!N2676,Every_Mth!N2735,Every_Mth!N2794,Every_Mth!N2853,Every_Mth!N2912,Every_Mth!N2971,Every_Mth!N3030,Every_Mth!N3089,Every_Mth!N3148)</f>
        <v>218927.91666666666</v>
      </c>
      <c r="H198" s="58">
        <f>AVERAGE(Every_Mth!N2145,Every_Mth!N2204,Every_Mth!N2263,Every_Mth!N2322,Every_Mth!N2381,Every_Mth!N2440,Every_Mth!N2499,Every_Mth!N2558,Every_Mth!N2617,Every_Mth!N2676,Every_Mth!N2735,Every_Mth!N2794)</f>
        <v>224022.33333333334</v>
      </c>
      <c r="I198" s="45">
        <v>8782</v>
      </c>
      <c r="J198" s="45">
        <v>119527</v>
      </c>
      <c r="K198" s="45">
        <v>53200</v>
      </c>
      <c r="L198" s="45"/>
      <c r="M198" s="23"/>
      <c r="N198" s="103">
        <v>995233</v>
      </c>
      <c r="O198" s="103">
        <v>169300</v>
      </c>
      <c r="P198" s="103">
        <v>281357</v>
      </c>
      <c r="Q198" s="103">
        <v>107477</v>
      </c>
      <c r="R198" s="103">
        <v>41278</v>
      </c>
      <c r="S198" s="18">
        <v>8.5000000000000006E-2</v>
      </c>
      <c r="T198" s="45"/>
    </row>
    <row r="199" spans="1:20" s="82" customFormat="1">
      <c r="A199" s="82" t="s">
        <v>123</v>
      </c>
      <c r="B199" s="13" t="s">
        <v>75</v>
      </c>
      <c r="C199" s="13">
        <v>2017</v>
      </c>
      <c r="D199" s="13" t="s">
        <v>244</v>
      </c>
      <c r="E199" s="169">
        <f>AVERAGE(Every_Mth!M2500,Every_Mth!M2559,Every_Mth!M2618,Every_Mth!M2677,Every_Mth!M2736,Every_Mth!M2795,Every_Mth!M2854,Every_Mth!M2913,Every_Mth!M2972,Every_Mth!M3031,Every_Mth!M3090,Every_Mth!M3149)</f>
        <v>1487.75</v>
      </c>
      <c r="F199" s="58">
        <f>AVERAGE(Every_Mth!M2146,Every_Mth!M2205,Every_Mth!M2264,Every_Mth!M2323,Every_Mth!M2382,Every_Mth!M2441,Every_Mth!M2500,Every_Mth!M2559,Every_Mth!M2618,Every_Mth!M2677,Every_Mth!M2736,Every_Mth!M2795)</f>
        <v>1500.8333333333333</v>
      </c>
      <c r="G199" s="88">
        <f>AVERAGE(Every_Mth!N2500,Every_Mth!N2559,Every_Mth!N2618,Every_Mth!N2677,Every_Mth!N2736,Every_Mth!N2795,Every_Mth!N2854,Every_Mth!N2913,Every_Mth!N2972,Every_Mth!N3031,Every_Mth!N3090,Every_Mth!N3149)</f>
        <v>3311.0833333333335</v>
      </c>
      <c r="H199" s="58">
        <f>AVERAGE(Every_Mth!N2146,Every_Mth!N2205,Every_Mth!N2264,Every_Mth!N2323,Every_Mth!N2382,Every_Mth!N2441,Every_Mth!N2500,Every_Mth!N2559,Every_Mth!N2618,Every_Mth!N2677,Every_Mth!N2736,Every_Mth!N2795)</f>
        <v>3363.25</v>
      </c>
      <c r="I199" s="45">
        <v>210</v>
      </c>
      <c r="J199" s="45">
        <v>1711</v>
      </c>
      <c r="K199" s="45">
        <v>582</v>
      </c>
      <c r="L199" s="45"/>
      <c r="M199" s="23"/>
      <c r="N199" s="103">
        <v>28730</v>
      </c>
      <c r="O199" s="103">
        <v>6352</v>
      </c>
      <c r="P199" s="103">
        <v>7503</v>
      </c>
      <c r="Q199" s="103">
        <v>2921</v>
      </c>
      <c r="R199" s="103">
        <v>1061</v>
      </c>
      <c r="S199" s="18">
        <v>7.4999999999999997E-2</v>
      </c>
      <c r="T199" s="45"/>
    </row>
    <row r="200" spans="1:20" s="82" customFormat="1">
      <c r="A200" s="82" t="s">
        <v>124</v>
      </c>
      <c r="B200" s="13" t="s">
        <v>75</v>
      </c>
      <c r="C200" s="13">
        <v>2017</v>
      </c>
      <c r="D200" s="13" t="s">
        <v>244</v>
      </c>
      <c r="E200" s="169">
        <f>AVERAGE(Every_Mth!M2501,Every_Mth!M2560,Every_Mth!M2619,Every_Mth!M2678,Every_Mth!M2737,Every_Mth!M2796,Every_Mth!M2855,Every_Mth!M2914,Every_Mth!M2973,Every_Mth!M3032,Every_Mth!M3091,Every_Mth!M3150)</f>
        <v>11955.833333333334</v>
      </c>
      <c r="F200" s="58">
        <f>AVERAGE(Every_Mth!M2147,Every_Mth!M2206,Every_Mth!M2265,Every_Mth!M2324,Every_Mth!M2383,Every_Mth!M2442,Every_Mth!M2501,Every_Mth!M2560,Every_Mth!M2619,Every_Mth!M2678,Every_Mth!M2737,Every_Mth!M2796)</f>
        <v>12114.666666666666</v>
      </c>
      <c r="G200" s="88">
        <f>AVERAGE(Every_Mth!N2501,Every_Mth!N2560,Every_Mth!N2619,Every_Mth!N2678,Every_Mth!N2737,Every_Mth!N2796,Every_Mth!N2855,Every_Mth!N2914,Every_Mth!N2973,Every_Mth!N3032,Every_Mth!N3091,Every_Mth!N3150)</f>
        <v>20009.5</v>
      </c>
      <c r="H200" s="58">
        <f>AVERAGE(Every_Mth!N2147,Every_Mth!N2206,Every_Mth!N2265,Every_Mth!N2324,Every_Mth!N2383,Every_Mth!N2442,Every_Mth!N2501,Every_Mth!N2560,Every_Mth!N2619,Every_Mth!N2678,Every_Mth!N2737,Every_Mth!N2796)</f>
        <v>20413.75</v>
      </c>
      <c r="I200" s="45">
        <v>1519</v>
      </c>
      <c r="J200" s="45">
        <v>7142</v>
      </c>
      <c r="K200" s="45">
        <v>883</v>
      </c>
      <c r="L200" s="45"/>
      <c r="M200" s="23"/>
      <c r="N200" s="103">
        <v>136430</v>
      </c>
      <c r="O200" s="103">
        <v>33542</v>
      </c>
      <c r="P200" s="103">
        <v>28114</v>
      </c>
      <c r="Q200" s="103">
        <v>2263</v>
      </c>
      <c r="R200" s="103">
        <v>5236</v>
      </c>
      <c r="S200" s="18">
        <v>4.2000000000000003E-2</v>
      </c>
      <c r="T200" s="45"/>
    </row>
    <row r="201" spans="1:20" s="82" customFormat="1">
      <c r="A201" s="82" t="s">
        <v>125</v>
      </c>
      <c r="B201" s="13" t="s">
        <v>75</v>
      </c>
      <c r="C201" s="13">
        <v>2017</v>
      </c>
      <c r="D201" s="13" t="s">
        <v>244</v>
      </c>
      <c r="E201" s="169">
        <f>AVERAGE(Every_Mth!M2502,Every_Mth!M2561,Every_Mth!M2620,Every_Mth!M2679,Every_Mth!M2738,Every_Mth!M2797,Every_Mth!M2856,Every_Mth!M2915,Every_Mth!M2974,Every_Mth!M3033,Every_Mth!M3092,Every_Mth!M3151)</f>
        <v>17086</v>
      </c>
      <c r="F201" s="58">
        <f>AVERAGE(Every_Mth!M2148,Every_Mth!M2207,Every_Mth!M2266,Every_Mth!M2325,Every_Mth!M2384,Every_Mth!M2443,Every_Mth!M2502,Every_Mth!M2561,Every_Mth!M2620,Every_Mth!M2679,Every_Mth!M2738,Every_Mth!M2797)</f>
        <v>17266.5</v>
      </c>
      <c r="G201" s="88">
        <f>AVERAGE(Every_Mth!N2502,Every_Mth!N2561,Every_Mth!N2620,Every_Mth!N2679,Every_Mth!N2738,Every_Mth!N2797,Every_Mth!N2856,Every_Mth!N2915,Every_Mth!N2974,Every_Mth!N3033,Every_Mth!N3092,Every_Mth!N3151)</f>
        <v>40950.583333333336</v>
      </c>
      <c r="H201" s="58">
        <f>AVERAGE(Every_Mth!N2148,Every_Mth!N2207,Every_Mth!N2266,Every_Mth!N2325,Every_Mth!N2384,Every_Mth!N2443,Every_Mth!N2502,Every_Mth!N2561,Every_Mth!N2620,Every_Mth!N2679,Every_Mth!N2738,Every_Mth!N2797)</f>
        <v>41816.333333333336</v>
      </c>
      <c r="I201" s="45">
        <v>3051</v>
      </c>
      <c r="J201" s="45">
        <v>20091</v>
      </c>
      <c r="K201" s="45">
        <v>21796</v>
      </c>
      <c r="L201" s="45"/>
      <c r="M201" s="23"/>
      <c r="N201" s="103">
        <v>187921</v>
      </c>
      <c r="O201" s="103">
        <v>33079</v>
      </c>
      <c r="P201" s="103">
        <v>54725</v>
      </c>
      <c r="Q201" s="103">
        <v>34137</v>
      </c>
      <c r="R201" s="103">
        <v>9988</v>
      </c>
      <c r="S201" s="18">
        <v>0.191</v>
      </c>
      <c r="T201" s="45"/>
    </row>
    <row r="202" spans="1:20" s="82" customFormat="1">
      <c r="A202" s="82" t="s">
        <v>126</v>
      </c>
      <c r="B202" s="13" t="s">
        <v>75</v>
      </c>
      <c r="C202" s="13">
        <v>2017</v>
      </c>
      <c r="D202" s="13" t="s">
        <v>244</v>
      </c>
      <c r="E202" s="169">
        <f>AVERAGE(Every_Mth!M2503,Every_Mth!M2562,Every_Mth!M2621,Every_Mth!M2680,Every_Mth!M2739,Every_Mth!M2798,Every_Mth!M2857,Every_Mth!M2916,Every_Mth!M2975,Every_Mth!M3034,Every_Mth!M3093,Every_Mth!M3152)</f>
        <v>1022.1666666666666</v>
      </c>
      <c r="F202" s="58">
        <f>AVERAGE(Every_Mth!M2149,Every_Mth!M2208,Every_Mth!M2267,Every_Mth!M2326,Every_Mth!M2385,Every_Mth!M2444,Every_Mth!M2503,Every_Mth!M2562,Every_Mth!M2621,Every_Mth!M2680,Every_Mth!M2739,Every_Mth!M2798)</f>
        <v>1015.0833333333334</v>
      </c>
      <c r="G202" s="88">
        <f>AVERAGE(Every_Mth!N2503,Every_Mth!N2562,Every_Mth!N2621,Every_Mth!N2680,Every_Mth!N2739,Every_Mth!N2798,Every_Mth!N2857,Every_Mth!N2916,Every_Mth!N2975,Every_Mth!N3034,Every_Mth!N3093,Every_Mth!N3152)</f>
        <v>1961.1666666666667</v>
      </c>
      <c r="H202" s="58">
        <f>AVERAGE(Every_Mth!N2149,Every_Mth!N2208,Every_Mth!N2267,Every_Mth!N2326,Every_Mth!N2385,Every_Mth!N2444,Every_Mth!N2503,Every_Mth!N2562,Every_Mth!N2621,Every_Mth!N2680,Every_Mth!N2739,Every_Mth!N2798)</f>
        <v>1940.9166666666667</v>
      </c>
      <c r="I202" s="45">
        <v>200</v>
      </c>
      <c r="J202" s="45">
        <v>803</v>
      </c>
      <c r="K202" s="45">
        <v>179</v>
      </c>
      <c r="L202" s="45"/>
      <c r="M202" s="23"/>
      <c r="N202" s="103">
        <v>18598</v>
      </c>
      <c r="O202" s="103">
        <v>5802</v>
      </c>
      <c r="P202" s="103">
        <v>3850</v>
      </c>
      <c r="Q202" s="103">
        <v>447</v>
      </c>
      <c r="R202" s="103">
        <v>366</v>
      </c>
      <c r="S202" s="18">
        <v>4.3999999999999997E-2</v>
      </c>
      <c r="T202" s="45"/>
    </row>
    <row r="203" spans="1:20" s="82" customFormat="1">
      <c r="A203" s="82" t="s">
        <v>127</v>
      </c>
      <c r="B203" s="13" t="s">
        <v>75</v>
      </c>
      <c r="C203" s="13">
        <v>2017</v>
      </c>
      <c r="D203" s="13" t="s">
        <v>244</v>
      </c>
      <c r="E203" s="169">
        <f>AVERAGE(Every_Mth!M2504,Every_Mth!M2563,Every_Mth!M2622,Every_Mth!M2681,Every_Mth!M2740,Every_Mth!M2799,Every_Mth!M2858,Every_Mth!M2917,Every_Mth!M2976,Every_Mth!M3035,Every_Mth!M3094,Every_Mth!M3153)</f>
        <v>68216.666666666672</v>
      </c>
      <c r="F203" s="58">
        <f>AVERAGE(Every_Mth!M2150,Every_Mth!M2209,Every_Mth!M2268,Every_Mth!M2327,Every_Mth!M2386,Every_Mth!M2445,Every_Mth!M2504,Every_Mth!M2563,Every_Mth!M2622,Every_Mth!M2681,Every_Mth!M2740,Every_Mth!M2799)</f>
        <v>68975.916666666672</v>
      </c>
      <c r="G203" s="88">
        <f>AVERAGE(Every_Mth!N2504,Every_Mth!N2563,Every_Mth!N2622,Every_Mth!N2681,Every_Mth!N2740,Every_Mth!N2799,Every_Mth!N2858,Every_Mth!N2917,Every_Mth!N2976,Every_Mth!N3035,Every_Mth!N3094,Every_Mth!N3153)</f>
        <v>157302.25</v>
      </c>
      <c r="H203" s="58">
        <f>AVERAGE(Every_Mth!N2150,Every_Mth!N2209,Every_Mth!N2268,Every_Mth!N2327,Every_Mth!N2386,Every_Mth!N2445,Every_Mth!N2504,Every_Mth!N2563,Every_Mth!N2622,Every_Mth!N2681,Every_Mth!N2740,Every_Mth!N2799)</f>
        <v>159899.5</v>
      </c>
      <c r="I203" s="45">
        <v>7901</v>
      </c>
      <c r="J203" s="45">
        <v>87057</v>
      </c>
      <c r="K203" s="45">
        <v>34717</v>
      </c>
      <c r="L203" s="45"/>
      <c r="M203" s="23"/>
      <c r="N203" s="103">
        <v>896101</v>
      </c>
      <c r="O203" s="103">
        <v>141792</v>
      </c>
      <c r="P203" s="103">
        <v>255559</v>
      </c>
      <c r="Q203" s="103">
        <v>84362</v>
      </c>
      <c r="R203" s="103">
        <v>30862</v>
      </c>
      <c r="S203" s="18">
        <v>9.1999999999999998E-2</v>
      </c>
      <c r="T203" s="45"/>
    </row>
    <row r="204" spans="1:20" s="82" customFormat="1">
      <c r="A204" s="82" t="s">
        <v>128</v>
      </c>
      <c r="B204" s="13" t="s">
        <v>75</v>
      </c>
      <c r="C204" s="13">
        <v>2017</v>
      </c>
      <c r="D204" s="13" t="s">
        <v>244</v>
      </c>
      <c r="E204" s="169">
        <f>AVERAGE(Every_Mth!M2505,Every_Mth!M2564,Every_Mth!M2623,Every_Mth!M2682,Every_Mth!M2741,Every_Mth!M2800,Every_Mth!M2859,Every_Mth!M2918,Every_Mth!M2977,Every_Mth!M3036,Every_Mth!M3095,Every_Mth!M3154)</f>
        <v>10606.083333333334</v>
      </c>
      <c r="F204" s="58">
        <f>AVERAGE(Every_Mth!M2151,Every_Mth!M2210,Every_Mth!M2269,Every_Mth!M2328,Every_Mth!M2387,Every_Mth!M2446,Every_Mth!M2505,Every_Mth!M2564,Every_Mth!M2623,Every_Mth!M2682,Every_Mth!M2741,Every_Mth!M2800)</f>
        <v>10631.5</v>
      </c>
      <c r="G204" s="88">
        <f>AVERAGE(Every_Mth!N2505,Every_Mth!N2564,Every_Mth!N2623,Every_Mth!N2682,Every_Mth!N2741,Every_Mth!N2800,Every_Mth!N2859,Every_Mth!N2918,Every_Mth!N2977,Every_Mth!N3036,Every_Mth!N3095,Every_Mth!N3154)</f>
        <v>23712.416666666668</v>
      </c>
      <c r="H204" s="58">
        <f>AVERAGE(Every_Mth!N2151,Every_Mth!N2210,Every_Mth!N2269,Every_Mth!N2328,Every_Mth!N2387,Every_Mth!N2446,Every_Mth!N2505,Every_Mth!N2564,Every_Mth!N2623,Every_Mth!N2682,Every_Mth!N2741,Every_Mth!N2800)</f>
        <v>24003</v>
      </c>
      <c r="I204" s="45">
        <v>1109</v>
      </c>
      <c r="J204" s="45">
        <v>12410</v>
      </c>
      <c r="K204" s="45">
        <v>5356</v>
      </c>
      <c r="L204" s="45"/>
      <c r="M204" s="23"/>
      <c r="N204" s="103">
        <v>149559</v>
      </c>
      <c r="O204" s="103">
        <v>22020</v>
      </c>
      <c r="P204" s="103">
        <v>45881</v>
      </c>
      <c r="Q204" s="103">
        <v>13954</v>
      </c>
      <c r="R204" s="103">
        <v>4586</v>
      </c>
      <c r="S204" s="18">
        <v>8.8999999999999996E-2</v>
      </c>
      <c r="T204" s="45"/>
    </row>
    <row r="205" spans="1:20" s="82" customFormat="1">
      <c r="A205" s="82" t="s">
        <v>129</v>
      </c>
      <c r="B205" s="13" t="s">
        <v>75</v>
      </c>
      <c r="C205" s="13">
        <v>2017</v>
      </c>
      <c r="D205" s="13" t="s">
        <v>244</v>
      </c>
      <c r="E205" s="169">
        <f>AVERAGE(Every_Mth!M2506,Every_Mth!M2565,Every_Mth!M2624,Every_Mth!M2683,Every_Mth!M2742,Every_Mth!M2801,Every_Mth!M2860,Every_Mth!M2919,Every_Mth!M2978,Every_Mth!M3037,Every_Mth!M3096,Every_Mth!M3155)</f>
        <v>6361.166666666667</v>
      </c>
      <c r="F205" s="58">
        <f>AVERAGE(Every_Mth!M2152,Every_Mth!M2211,Every_Mth!M2270,Every_Mth!M2329,Every_Mth!M2388,Every_Mth!M2447,Every_Mth!M2506,Every_Mth!M2565,Every_Mth!M2624,Every_Mth!M2683,Every_Mth!M2742,Every_Mth!M2801)</f>
        <v>6418.666666666667</v>
      </c>
      <c r="G205" s="88">
        <f>AVERAGE(Every_Mth!N2506,Every_Mth!N2565,Every_Mth!N2624,Every_Mth!N2683,Every_Mth!N2742,Every_Mth!N2801,Every_Mth!N2860,Every_Mth!N2919,Every_Mth!N2978,Every_Mth!N3037,Every_Mth!N3096,Every_Mth!N3155)</f>
        <v>11684.333333333334</v>
      </c>
      <c r="H205" s="58">
        <f>AVERAGE(Every_Mth!N2152,Every_Mth!N2211,Every_Mth!N2270,Every_Mth!N2329,Every_Mth!N2388,Every_Mth!N2447,Every_Mth!N2506,Every_Mth!N2565,Every_Mth!N2624,Every_Mth!N2683,Every_Mth!N2742,Every_Mth!N2801)</f>
        <v>11937.166666666666</v>
      </c>
      <c r="I205" s="45">
        <v>1139</v>
      </c>
      <c r="J205" s="45">
        <v>4619</v>
      </c>
      <c r="K205" s="45">
        <v>956</v>
      </c>
      <c r="L205" s="45"/>
      <c r="M205" s="23"/>
      <c r="N205" s="103">
        <v>64740</v>
      </c>
      <c r="O205" s="103">
        <v>19458</v>
      </c>
      <c r="P205" s="103">
        <v>13614</v>
      </c>
      <c r="Q205" s="103">
        <v>2024</v>
      </c>
      <c r="R205" s="103">
        <v>3576</v>
      </c>
      <c r="S205" s="18">
        <v>5.7000000000000002E-2</v>
      </c>
      <c r="T205" s="45"/>
    </row>
    <row r="206" spans="1:20" s="82" customFormat="1">
      <c r="A206" s="82" t="s">
        <v>130</v>
      </c>
      <c r="B206" s="13" t="s">
        <v>75</v>
      </c>
      <c r="C206" s="13">
        <v>2017</v>
      </c>
      <c r="D206" s="13" t="s">
        <v>244</v>
      </c>
      <c r="E206" s="169">
        <f>AVERAGE(Every_Mth!M2507,Every_Mth!M2566,Every_Mth!M2625,Every_Mth!M2684,Every_Mth!M2743,Every_Mth!M2802,Every_Mth!M2861,Every_Mth!M2920,Every_Mth!M2979,Every_Mth!M3038,Every_Mth!M3097,Every_Mth!M3156)</f>
        <v>1525.0833333333333</v>
      </c>
      <c r="F206" s="58">
        <f>AVERAGE(Every_Mth!M2153,Every_Mth!M2212,Every_Mth!M2271,Every_Mth!M2330,Every_Mth!M2389,Every_Mth!M2448,Every_Mth!M2507,Every_Mth!M2566,Every_Mth!M2625,Every_Mth!M2684,Every_Mth!M2743,Every_Mth!M2802)</f>
        <v>1564</v>
      </c>
      <c r="G206" s="88">
        <f>AVERAGE(Every_Mth!N2507,Every_Mth!N2566,Every_Mth!N2625,Every_Mth!N2684,Every_Mth!N2743,Every_Mth!N2802,Every_Mth!N2861,Every_Mth!N2920,Every_Mth!N2979,Every_Mth!N3038,Every_Mth!N3097,Every_Mth!N3156)</f>
        <v>3036.25</v>
      </c>
      <c r="H206" s="58">
        <f>AVERAGE(Every_Mth!N2153,Every_Mth!N2212,Every_Mth!N2271,Every_Mth!N2330,Every_Mth!N2389,Every_Mth!N2448,Every_Mth!N2507,Every_Mth!N2566,Every_Mth!N2625,Every_Mth!N2684,Every_Mth!N2743,Every_Mth!N2802)</f>
        <v>3113.6666666666665</v>
      </c>
      <c r="I206" s="45">
        <v>199</v>
      </c>
      <c r="J206" s="45">
        <v>1358</v>
      </c>
      <c r="K206" s="45">
        <v>53</v>
      </c>
      <c r="L206" s="45"/>
      <c r="M206" s="23"/>
      <c r="N206" s="103">
        <v>30661</v>
      </c>
      <c r="O206" s="103">
        <v>7049</v>
      </c>
      <c r="P206" s="103">
        <v>5353</v>
      </c>
      <c r="Q206" s="103">
        <v>615</v>
      </c>
      <c r="R206" s="103">
        <v>905</v>
      </c>
      <c r="S206" s="18">
        <v>5.6000000000000001E-2</v>
      </c>
      <c r="T206" s="45"/>
    </row>
    <row r="207" spans="1:20" s="82" customFormat="1">
      <c r="A207" s="82" t="s">
        <v>131</v>
      </c>
      <c r="B207" s="13" t="s">
        <v>76</v>
      </c>
      <c r="C207" s="13">
        <v>2017</v>
      </c>
      <c r="D207" s="13" t="s">
        <v>244</v>
      </c>
      <c r="E207" s="169">
        <f>AVERAGE(Every_Mth!M2508,Every_Mth!M2567,Every_Mth!M2626,Every_Mth!M2685,Every_Mth!M2744,Every_Mth!M2803,Every_Mth!M2862,Every_Mth!M2921,Every_Mth!M2980,Every_Mth!M3039,Every_Mth!M3098,Every_Mth!M3157)</f>
        <v>548238.91666666663</v>
      </c>
      <c r="F207" s="58">
        <f>AVERAGE(Every_Mth!M2154,Every_Mth!M2213,Every_Mth!M2272,Every_Mth!M2331,Every_Mth!M2390,Every_Mth!M2449,Every_Mth!M2508,Every_Mth!M2567,Every_Mth!M2626,Every_Mth!M2685,Every_Mth!M2744,Every_Mth!M2803)</f>
        <v>539484.91666666663</v>
      </c>
      <c r="G207" s="88">
        <f>AVERAGE(Every_Mth!N2508,Every_Mth!N2567,Every_Mth!N2626,Every_Mth!N2685,Every_Mth!N2744,Every_Mth!N2803,Every_Mth!N2862,Every_Mth!N2921,Every_Mth!N2980,Every_Mth!N3039,Every_Mth!N3098,Every_Mth!N3157)</f>
        <v>1084400.0833333333</v>
      </c>
      <c r="H207" s="58">
        <f>AVERAGE(Every_Mth!N2154,Every_Mth!N2213,Every_Mth!N2272,Every_Mth!N2331,Every_Mth!N2390,Every_Mth!N2449,Every_Mth!N2508,Every_Mth!N2567,Every_Mth!N2626,Every_Mth!N2685,Every_Mth!N2744,Every_Mth!N2803)</f>
        <v>1081619.3333333333</v>
      </c>
      <c r="I207" s="45">
        <v>73289</v>
      </c>
      <c r="J207" s="45">
        <v>538420</v>
      </c>
      <c r="K207" s="45">
        <v>376091</v>
      </c>
      <c r="L207" s="45"/>
      <c r="M207" s="23"/>
      <c r="N207" s="103">
        <v>10231271</v>
      </c>
      <c r="O207" s="103">
        <v>1982688</v>
      </c>
      <c r="P207" s="103">
        <v>2310266</v>
      </c>
      <c r="Q207" s="103">
        <v>1332866</v>
      </c>
      <c r="R207" s="103">
        <v>374280</v>
      </c>
      <c r="S207" s="18">
        <v>4.7E-2</v>
      </c>
      <c r="T207" s="45"/>
    </row>
    <row r="208" spans="1:20" s="82" customFormat="1">
      <c r="A208" s="82" t="s">
        <v>132</v>
      </c>
      <c r="B208" s="13" t="s">
        <v>75</v>
      </c>
      <c r="C208" s="13">
        <v>2017</v>
      </c>
      <c r="D208" s="13" t="s">
        <v>244</v>
      </c>
      <c r="E208" s="169">
        <f>AVERAGE(Every_Mth!M2509,Every_Mth!M2568,Every_Mth!M2627,Every_Mth!M2686,Every_Mth!M2745,Every_Mth!M2804,Every_Mth!M2863,Every_Mth!M2922,Every_Mth!M2981,Every_Mth!M3040,Every_Mth!M3099,Every_Mth!M3158)</f>
        <v>11304.25</v>
      </c>
      <c r="F208" s="58">
        <f>AVERAGE(Every_Mth!M2155,Every_Mth!M2214,Every_Mth!M2273,Every_Mth!M2332,Every_Mth!M2391,Every_Mth!M2450,Every_Mth!M2509,Every_Mth!M2568,Every_Mth!M2627,Every_Mth!M2686,Every_Mth!M2745,Every_Mth!M2804)</f>
        <v>11497.833333333334</v>
      </c>
      <c r="G208" s="88">
        <f>AVERAGE(Every_Mth!N2509,Every_Mth!N2568,Every_Mth!N2627,Every_Mth!N2686,Every_Mth!N2745,Every_Mth!N2804,Every_Mth!N2863,Every_Mth!N2922,Every_Mth!N2981,Every_Mth!N3040,Every_Mth!N3099,Every_Mth!N3158)</f>
        <v>27320.166666666668</v>
      </c>
      <c r="H208" s="58">
        <f>AVERAGE(Every_Mth!N2155,Every_Mth!N2214,Every_Mth!N2273,Every_Mth!N2332,Every_Mth!N2391,Every_Mth!N2450,Every_Mth!N2509,Every_Mth!N2568,Every_Mth!N2627,Every_Mth!N2686,Every_Mth!N2745,Every_Mth!N2804)</f>
        <v>28161.083333333332</v>
      </c>
      <c r="I208" s="45">
        <v>1038</v>
      </c>
      <c r="J208" s="45">
        <v>16653</v>
      </c>
      <c r="K208" s="45">
        <v>9131</v>
      </c>
      <c r="L208" s="45"/>
      <c r="M208" s="23"/>
      <c r="N208" s="103">
        <v>156963</v>
      </c>
      <c r="O208" s="103">
        <v>30200</v>
      </c>
      <c r="P208" s="103">
        <v>42384</v>
      </c>
      <c r="Q208" s="103">
        <v>19613</v>
      </c>
      <c r="R208" s="103">
        <v>4467</v>
      </c>
      <c r="S208" s="18">
        <v>8.1000000000000003E-2</v>
      </c>
      <c r="T208" s="45"/>
    </row>
    <row r="209" spans="1:20" s="82" customFormat="1">
      <c r="A209" s="82" t="s">
        <v>133</v>
      </c>
      <c r="B209" s="13" t="s">
        <v>75</v>
      </c>
      <c r="C209" s="13">
        <v>2017</v>
      </c>
      <c r="D209" s="13" t="s">
        <v>244</v>
      </c>
      <c r="E209" s="169">
        <f>AVERAGE(Every_Mth!M2510,Every_Mth!M2569,Every_Mth!M2628,Every_Mth!M2687,Every_Mth!M2746,Every_Mth!M2805,Every_Mth!M2864,Every_Mth!M2923,Every_Mth!M2982,Every_Mth!M3041,Every_Mth!M3100,Every_Mth!M3159)</f>
        <v>5982.916666666667</v>
      </c>
      <c r="F209" s="58">
        <f>AVERAGE(Every_Mth!M2156,Every_Mth!M2215,Every_Mth!M2274,Every_Mth!M2333,Every_Mth!M2392,Every_Mth!M2451,Every_Mth!M2510,Every_Mth!M2569,Every_Mth!M2628,Every_Mth!M2687,Every_Mth!M2746,Every_Mth!M2805)</f>
        <v>5969.25</v>
      </c>
      <c r="G209" s="88">
        <f>AVERAGE(Every_Mth!N2510,Every_Mth!N2569,Every_Mth!N2628,Every_Mth!N2687,Every_Mth!N2746,Every_Mth!N2805,Every_Mth!N2864,Every_Mth!N2923,Every_Mth!N2982,Every_Mth!N3041,Every_Mth!N3100,Every_Mth!N3159)</f>
        <v>9827.0833333333339</v>
      </c>
      <c r="H209" s="58">
        <f>AVERAGE(Every_Mth!N2156,Every_Mth!N2215,Every_Mth!N2274,Every_Mth!N2333,Every_Mth!N2392,Every_Mth!N2451,Every_Mth!N2510,Every_Mth!N2569,Every_Mth!N2628,Every_Mth!N2687,Every_Mth!N2746,Every_Mth!N2805)</f>
        <v>9875</v>
      </c>
      <c r="I209" s="45">
        <v>1341</v>
      </c>
      <c r="J209" s="45">
        <v>4444</v>
      </c>
      <c r="K209" s="45">
        <v>3839</v>
      </c>
      <c r="L209" s="45"/>
      <c r="M209" s="23"/>
      <c r="N209" s="103">
        <v>263262</v>
      </c>
      <c r="O209" s="103">
        <v>77367</v>
      </c>
      <c r="P209" s="103">
        <v>52691</v>
      </c>
      <c r="Q209" s="103">
        <v>9885</v>
      </c>
      <c r="R209" s="103">
        <v>2720</v>
      </c>
      <c r="S209" s="18">
        <v>2.9000000000000001E-2</v>
      </c>
      <c r="T209" s="45"/>
    </row>
    <row r="210" spans="1:20" s="82" customFormat="1">
      <c r="A210" s="82" t="s">
        <v>134</v>
      </c>
      <c r="B210" s="13" t="s">
        <v>75</v>
      </c>
      <c r="C210" s="13">
        <v>2017</v>
      </c>
      <c r="D210" s="13" t="s">
        <v>244</v>
      </c>
      <c r="E210" s="169">
        <f>AVERAGE(Every_Mth!M2511,Every_Mth!M2570,Every_Mth!M2629,Every_Mth!M2688,Every_Mth!M2747,Every_Mth!M2806,Every_Mth!M2865,Every_Mth!M2924,Every_Mth!M2983,Every_Mth!M3042,Every_Mth!M3101,Every_Mth!M3160)</f>
        <v>1029.25</v>
      </c>
      <c r="F210" s="58">
        <f>AVERAGE(Every_Mth!M2157,Every_Mth!M2216,Every_Mth!M2275,Every_Mth!M2334,Every_Mth!M2393,Every_Mth!M2452,Every_Mth!M2511,Every_Mth!M2570,Every_Mth!M2629,Every_Mth!M2688,Every_Mth!M2747,Every_Mth!M2806)</f>
        <v>1017.0833333333334</v>
      </c>
      <c r="G210" s="88">
        <f>AVERAGE(Every_Mth!N2511,Every_Mth!N2570,Every_Mth!N2629,Every_Mth!N2688,Every_Mth!N2747,Every_Mth!N2806,Every_Mth!N2865,Every_Mth!N2924,Every_Mth!N2983,Every_Mth!N3042,Every_Mth!N3101,Every_Mth!N3160)</f>
        <v>1887.3333333333333</v>
      </c>
      <c r="H210" s="58">
        <f>AVERAGE(Every_Mth!N2157,Every_Mth!N2216,Every_Mth!N2275,Every_Mth!N2334,Every_Mth!N2393,Every_Mth!N2452,Every_Mth!N2511,Every_Mth!N2570,Every_Mth!N2629,Every_Mth!N2688,Every_Mth!N2747,Every_Mth!N2806)</f>
        <v>1853.25</v>
      </c>
      <c r="I210" s="45">
        <v>238</v>
      </c>
      <c r="J210" s="45">
        <v>631</v>
      </c>
      <c r="K210" s="45">
        <v>41</v>
      </c>
      <c r="L210" s="45"/>
      <c r="M210" s="23"/>
      <c r="N210" s="103">
        <v>18137</v>
      </c>
      <c r="O210" s="103">
        <v>6634</v>
      </c>
      <c r="P210" s="103">
        <v>2850</v>
      </c>
      <c r="Q210" s="103">
        <v>166</v>
      </c>
      <c r="R210" s="103">
        <v>426</v>
      </c>
      <c r="S210" s="18">
        <v>5.8999999999999997E-2</v>
      </c>
      <c r="T210" s="45"/>
    </row>
    <row r="211" spans="1:20" s="82" customFormat="1">
      <c r="A211" s="82" t="s">
        <v>135</v>
      </c>
      <c r="B211" s="13" t="s">
        <v>75</v>
      </c>
      <c r="C211" s="13">
        <v>2017</v>
      </c>
      <c r="D211" s="13" t="s">
        <v>244</v>
      </c>
      <c r="E211" s="169">
        <f>AVERAGE(Every_Mth!M2512,Every_Mth!M2571,Every_Mth!M2630,Every_Mth!M2689,Every_Mth!M2748,Every_Mth!M2807,Every_Mth!M2866,Every_Mth!M2925,Every_Mth!M2984,Every_Mth!M3043,Every_Mth!M3102,Every_Mth!M3161)</f>
        <v>6264.583333333333</v>
      </c>
      <c r="F211" s="58">
        <f>AVERAGE(Every_Mth!M2158,Every_Mth!M2217,Every_Mth!M2276,Every_Mth!M2335,Every_Mth!M2394,Every_Mth!M2453,Every_Mth!M2512,Every_Mth!M2571,Every_Mth!M2630,Every_Mth!M2689,Every_Mth!M2748,Every_Mth!M2807)</f>
        <v>6286.5</v>
      </c>
      <c r="G211" s="88">
        <f>AVERAGE(Every_Mth!N2512,Every_Mth!N2571,Every_Mth!N2630,Every_Mth!N2689,Every_Mth!N2748,Every_Mth!N2807,Every_Mth!N2866,Every_Mth!N2925,Every_Mth!N2984,Every_Mth!N3043,Every_Mth!N3102,Every_Mth!N3161)</f>
        <v>11591.166666666666</v>
      </c>
      <c r="H211" s="58">
        <f>AVERAGE(Every_Mth!N2158,Every_Mth!N2217,Every_Mth!N2276,Every_Mth!N2335,Every_Mth!N2394,Every_Mth!N2453,Every_Mth!N2512,Every_Mth!N2571,Every_Mth!N2630,Every_Mth!N2689,Every_Mth!N2748,Every_Mth!N2807)</f>
        <v>11737.416666666666</v>
      </c>
      <c r="I211" s="45">
        <v>1032</v>
      </c>
      <c r="J211" s="45">
        <v>4983</v>
      </c>
      <c r="K211" s="45">
        <v>1579</v>
      </c>
      <c r="L211" s="45"/>
      <c r="M211" s="23"/>
      <c r="N211" s="103">
        <v>89092</v>
      </c>
      <c r="O211" s="103">
        <v>25309</v>
      </c>
      <c r="P211" s="103">
        <v>19162</v>
      </c>
      <c r="Q211" s="103">
        <v>4280</v>
      </c>
      <c r="R211" s="103">
        <v>3031</v>
      </c>
      <c r="S211" s="18">
        <v>4.4999999999999998E-2</v>
      </c>
      <c r="T211" s="45"/>
    </row>
    <row r="212" spans="1:20" s="82" customFormat="1">
      <c r="A212" s="82" t="s">
        <v>136</v>
      </c>
      <c r="B212" s="13" t="s">
        <v>75</v>
      </c>
      <c r="C212" s="13">
        <v>2017</v>
      </c>
      <c r="D212" s="13" t="s">
        <v>244</v>
      </c>
      <c r="E212" s="169">
        <f>AVERAGE(Every_Mth!M2513,Every_Mth!M2572,Every_Mth!M2631,Every_Mth!M2690,Every_Mth!M2749,Every_Mth!M2808,Every_Mth!M2867,Every_Mth!M2926,Every_Mth!M2985,Every_Mth!M3044,Every_Mth!M3103,Every_Mth!M3162)</f>
        <v>23147.166666666668</v>
      </c>
      <c r="F212" s="58">
        <f>AVERAGE(Every_Mth!M2159,Every_Mth!M2218,Every_Mth!M2277,Every_Mth!M2336,Every_Mth!M2395,Every_Mth!M2454,Every_Mth!M2513,Every_Mth!M2572,Every_Mth!M2631,Every_Mth!M2690,Every_Mth!M2749,Every_Mth!M2808)</f>
        <v>23506.833333333332</v>
      </c>
      <c r="G212" s="88">
        <f>AVERAGE(Every_Mth!N2513,Every_Mth!N2572,Every_Mth!N2631,Every_Mth!N2690,Every_Mth!N2749,Every_Mth!N2808,Every_Mth!N2867,Every_Mth!N2926,Every_Mth!N2985,Every_Mth!N3044,Every_Mth!N3103,Every_Mth!N3162)</f>
        <v>53174</v>
      </c>
      <c r="H212" s="58">
        <f>AVERAGE(Every_Mth!N2159,Every_Mth!N2218,Every_Mth!N2277,Every_Mth!N2336,Every_Mth!N2395,Every_Mth!N2454,Every_Mth!N2513,Every_Mth!N2572,Every_Mth!N2631,Every_Mth!N2690,Every_Mth!N2749,Every_Mth!N2808)</f>
        <v>54391.666666666664</v>
      </c>
      <c r="I212" s="45">
        <v>2420</v>
      </c>
      <c r="J212" s="45">
        <v>29720</v>
      </c>
      <c r="K212" s="45">
        <v>13709</v>
      </c>
      <c r="L212" s="45"/>
      <c r="M212" s="23"/>
      <c r="N212" s="103">
        <v>275104</v>
      </c>
      <c r="O212" s="103">
        <v>43198</v>
      </c>
      <c r="P212" s="103">
        <v>80502</v>
      </c>
      <c r="Q212" s="103">
        <v>33572</v>
      </c>
      <c r="R212" s="103">
        <v>10549</v>
      </c>
      <c r="S212" s="18">
        <v>9.2999999999999999E-2</v>
      </c>
      <c r="T212" s="45"/>
    </row>
    <row r="213" spans="1:20" s="82" customFormat="1">
      <c r="A213" s="82" t="s">
        <v>137</v>
      </c>
      <c r="B213" s="13" t="s">
        <v>75</v>
      </c>
      <c r="C213" s="13">
        <v>2017</v>
      </c>
      <c r="D213" s="13" t="s">
        <v>244</v>
      </c>
      <c r="E213" s="169">
        <f>AVERAGE(Every_Mth!M2514,Every_Mth!M2573,Every_Mth!M2632,Every_Mth!M2691,Every_Mth!M2750,Every_Mth!M2809,Every_Mth!M2868,Every_Mth!M2927,Every_Mth!M2986,Every_Mth!M3045,Every_Mth!M3104,Every_Mth!M3163)</f>
        <v>576.25</v>
      </c>
      <c r="F213" s="58">
        <f>AVERAGE(Every_Mth!M2160,Every_Mth!M2219,Every_Mth!M2278,Every_Mth!M2337,Every_Mth!M2396,Every_Mth!M2455,Every_Mth!M2514,Every_Mth!M2573,Every_Mth!M2632,Every_Mth!M2691,Every_Mth!M2750,Every_Mth!M2809)</f>
        <v>551.66666666666663</v>
      </c>
      <c r="G213" s="88">
        <f>AVERAGE(Every_Mth!N2514,Every_Mth!N2573,Every_Mth!N2632,Every_Mth!N2691,Every_Mth!N2750,Every_Mth!N2809,Every_Mth!N2868,Every_Mth!N2927,Every_Mth!N2986,Every_Mth!N3045,Every_Mth!N3104,Every_Mth!N3163)</f>
        <v>1197</v>
      </c>
      <c r="H213" s="58">
        <f>AVERAGE(Every_Mth!N2160,Every_Mth!N2219,Every_Mth!N2278,Every_Mth!N2337,Every_Mth!N2396,Every_Mth!N2455,Every_Mth!N2514,Every_Mth!N2573,Every_Mth!N2632,Every_Mth!N2691,Every_Mth!N2750,Every_Mth!N2809)</f>
        <v>1172.5</v>
      </c>
      <c r="I213" s="45">
        <v>66</v>
      </c>
      <c r="J213" s="45">
        <v>516</v>
      </c>
      <c r="K213" s="45">
        <v>37</v>
      </c>
      <c r="L213" s="45"/>
      <c r="M213" s="23"/>
      <c r="N213" s="103">
        <v>9562</v>
      </c>
      <c r="O213" s="103">
        <v>3145</v>
      </c>
      <c r="P213" s="103">
        <v>1823</v>
      </c>
      <c r="Q213" s="103">
        <v>274</v>
      </c>
      <c r="R213" s="103">
        <v>410</v>
      </c>
      <c r="S213" s="18">
        <v>0.08</v>
      </c>
      <c r="T213" s="45"/>
    </row>
    <row r="214" spans="1:20" s="82" customFormat="1">
      <c r="A214" s="82" t="s">
        <v>138</v>
      </c>
      <c r="B214" s="13" t="s">
        <v>75</v>
      </c>
      <c r="C214" s="13">
        <v>2017</v>
      </c>
      <c r="D214" s="13" t="s">
        <v>244</v>
      </c>
      <c r="E214" s="169">
        <f>AVERAGE(Every_Mth!M2515,Every_Mth!M2574,Every_Mth!M2633,Every_Mth!M2692,Every_Mth!M2751,Every_Mth!M2810,Every_Mth!M2869,Every_Mth!M2928,Every_Mth!M2987,Every_Mth!M3046,Every_Mth!M3105,Every_Mth!M3164)</f>
        <v>393.83333333333331</v>
      </c>
      <c r="F214" s="58">
        <f>AVERAGE(Every_Mth!M2161,Every_Mth!M2220,Every_Mth!M2279,Every_Mth!M2338,Every_Mth!M2397,Every_Mth!M2456,Every_Mth!M2515,Every_Mth!M2574,Every_Mth!M2633,Every_Mth!M2692,Every_Mth!M2751,Every_Mth!M2810)</f>
        <v>413.91666666666669</v>
      </c>
      <c r="G214" s="88">
        <f>AVERAGE(Every_Mth!N2515,Every_Mth!N2574,Every_Mth!N2633,Every_Mth!N2692,Every_Mth!N2751,Every_Mth!N2810,Every_Mth!N2869,Every_Mth!N2928,Every_Mth!N2987,Every_Mth!N3046,Every_Mth!N3105,Every_Mth!N3164)</f>
        <v>682.75</v>
      </c>
      <c r="H214" s="58">
        <f>AVERAGE(Every_Mth!N2161,Every_Mth!N2220,Every_Mth!N2279,Every_Mth!N2338,Every_Mth!N2397,Every_Mth!N2456,Every_Mth!N2515,Every_Mth!N2574,Every_Mth!N2633,Every_Mth!N2692,Every_Mth!N2751,Every_Mth!N2810)</f>
        <v>699.33333333333337</v>
      </c>
      <c r="I214" s="45">
        <v>63</v>
      </c>
      <c r="J214" s="45">
        <v>289</v>
      </c>
      <c r="K214" s="45">
        <v>133</v>
      </c>
      <c r="L214" s="45"/>
      <c r="M214" s="23"/>
      <c r="N214" s="103">
        <v>13759</v>
      </c>
      <c r="O214" s="103">
        <v>2959</v>
      </c>
      <c r="P214" s="103">
        <v>2842</v>
      </c>
      <c r="Q214" s="103">
        <v>848</v>
      </c>
      <c r="R214" s="103">
        <v>97</v>
      </c>
      <c r="S214" s="18">
        <v>4.3999999999999997E-2</v>
      </c>
      <c r="T214" s="45"/>
    </row>
    <row r="215" spans="1:20" s="82" customFormat="1">
      <c r="A215" s="82" t="s">
        <v>139</v>
      </c>
      <c r="B215" s="13" t="s">
        <v>75</v>
      </c>
      <c r="C215" s="13">
        <v>2017</v>
      </c>
      <c r="D215" s="13" t="s">
        <v>244</v>
      </c>
      <c r="E215" s="169">
        <f>AVERAGE(Every_Mth!M2516,Every_Mth!M2575,Every_Mth!M2634,Every_Mth!M2693,Every_Mth!M2752,Every_Mth!M2811,Every_Mth!M2870,Every_Mth!M2929,Every_Mth!M2988,Every_Mth!M3047,Every_Mth!M3106,Every_Mth!M3165)</f>
        <v>20293.333333333332</v>
      </c>
      <c r="F215" s="58">
        <f>AVERAGE(Every_Mth!M2162,Every_Mth!M2221,Every_Mth!M2280,Every_Mth!M2339,Every_Mth!M2398,Every_Mth!M2457,Every_Mth!M2516,Every_Mth!M2575,Every_Mth!M2634,Every_Mth!M2693,Every_Mth!M2752,Every_Mth!M2811)</f>
        <v>21141.083333333332</v>
      </c>
      <c r="G215" s="88">
        <f>AVERAGE(Every_Mth!N2516,Every_Mth!N2575,Every_Mth!N2634,Every_Mth!N2693,Every_Mth!N2752,Every_Mth!N2811,Every_Mth!N2870,Every_Mth!N2929,Every_Mth!N2988,Every_Mth!N3047,Every_Mth!N3106,Every_Mth!N3165)</f>
        <v>44718.5</v>
      </c>
      <c r="H215" s="58">
        <f>AVERAGE(Every_Mth!N2162,Every_Mth!N2221,Every_Mth!N2280,Every_Mth!N2339,Every_Mth!N2398,Every_Mth!N2457,Every_Mth!N2516,Every_Mth!N2575,Every_Mth!N2634,Every_Mth!N2693,Every_Mth!N2752,Every_Mth!N2811)</f>
        <v>46717.25</v>
      </c>
      <c r="I215" s="45">
        <v>2961</v>
      </c>
      <c r="J215" s="45">
        <v>27047</v>
      </c>
      <c r="K215" s="45">
        <v>20232</v>
      </c>
      <c r="L215" s="45"/>
      <c r="M215" s="23"/>
      <c r="N215" s="103">
        <v>442149</v>
      </c>
      <c r="O215" s="103">
        <v>82539</v>
      </c>
      <c r="P215" s="103">
        <v>115456</v>
      </c>
      <c r="Q215" s="103">
        <v>74195</v>
      </c>
      <c r="R215" s="103">
        <v>7831</v>
      </c>
      <c r="S215" s="18">
        <v>7.1999999999999995E-2</v>
      </c>
      <c r="T215" s="45"/>
    </row>
    <row r="216" spans="1:20" s="82" customFormat="1">
      <c r="A216" s="82" t="s">
        <v>140</v>
      </c>
      <c r="B216" s="13" t="s">
        <v>75</v>
      </c>
      <c r="C216" s="13">
        <v>2017</v>
      </c>
      <c r="D216" s="13" t="s">
        <v>244</v>
      </c>
      <c r="E216" s="169">
        <f>AVERAGE(Every_Mth!M2517,Every_Mth!M2576,Every_Mth!M2635,Every_Mth!M2694,Every_Mth!M2753,Every_Mth!M2812,Every_Mth!M2871,Every_Mth!M2930,Every_Mth!M2989,Every_Mth!M3048,Every_Mth!M3107,Every_Mth!M3166)</f>
        <v>3055</v>
      </c>
      <c r="F216" s="58">
        <f>AVERAGE(Every_Mth!M2163,Every_Mth!M2222,Every_Mth!M2281,Every_Mth!M2340,Every_Mth!M2399,Every_Mth!M2458,Every_Mth!M2517,Every_Mth!M2576,Every_Mth!M2635,Every_Mth!M2694,Every_Mth!M2753,Every_Mth!M2812)</f>
        <v>3191.6666666666665</v>
      </c>
      <c r="G216" s="88">
        <f>AVERAGE(Every_Mth!N2517,Every_Mth!N2576,Every_Mth!N2635,Every_Mth!N2694,Every_Mth!N2753,Every_Mth!N2812,Every_Mth!N2871,Every_Mth!N2930,Every_Mth!N2989,Every_Mth!N3048,Every_Mth!N3107,Every_Mth!N3166)</f>
        <v>6075.166666666667</v>
      </c>
      <c r="H216" s="58">
        <f>AVERAGE(Every_Mth!N2163,Every_Mth!N2222,Every_Mth!N2281,Every_Mth!N2340,Every_Mth!N2399,Every_Mth!N2458,Every_Mth!N2517,Every_Mth!N2576,Every_Mth!N2635,Every_Mth!N2694,Every_Mth!N2753,Every_Mth!N2812)</f>
        <v>6396.166666666667</v>
      </c>
      <c r="I216" s="45">
        <v>604</v>
      </c>
      <c r="J216" s="45">
        <v>3318</v>
      </c>
      <c r="K216" s="45">
        <v>2360</v>
      </c>
      <c r="L216" s="45"/>
      <c r="M216" s="23"/>
      <c r="N216" s="103">
        <v>141784</v>
      </c>
      <c r="O216" s="103">
        <v>35180</v>
      </c>
      <c r="P216" s="103">
        <v>29534</v>
      </c>
      <c r="Q216" s="103">
        <v>10671</v>
      </c>
      <c r="R216" s="103">
        <v>1970</v>
      </c>
      <c r="S216" s="18">
        <v>3.6999999999999998E-2</v>
      </c>
      <c r="T216" s="45"/>
    </row>
    <row r="217" spans="1:20" s="82" customFormat="1">
      <c r="A217" s="82" t="s">
        <v>141</v>
      </c>
      <c r="B217" s="13" t="s">
        <v>75</v>
      </c>
      <c r="C217" s="13">
        <v>2017</v>
      </c>
      <c r="D217" s="13" t="s">
        <v>244</v>
      </c>
      <c r="E217" s="169">
        <f>AVERAGE(Every_Mth!M2518,Every_Mth!M2577,Every_Mth!M2636,Every_Mth!M2695,Every_Mth!M2754,Every_Mth!M2813,Every_Mth!M2872,Every_Mth!M2931,Every_Mth!M2990,Every_Mth!M3049,Every_Mth!M3108,Every_Mth!M3167)</f>
        <v>4065.3333333333335</v>
      </c>
      <c r="F217" s="58">
        <f>AVERAGE(Every_Mth!M2164,Every_Mth!M2223,Every_Mth!M2282,Every_Mth!M2341,Every_Mth!M2400,Every_Mth!M2459,Every_Mth!M2518,Every_Mth!M2577,Every_Mth!M2636,Every_Mth!M2695,Every_Mth!M2754,Every_Mth!M2813)</f>
        <v>4119.25</v>
      </c>
      <c r="G217" s="88">
        <f>AVERAGE(Every_Mth!N2518,Every_Mth!N2577,Every_Mth!N2636,Every_Mth!N2695,Every_Mth!N2754,Every_Mth!N2813,Every_Mth!N2872,Every_Mth!N2931,Every_Mth!N2990,Every_Mth!N3049,Every_Mth!N3108,Every_Mth!N3167)</f>
        <v>6983.166666666667</v>
      </c>
      <c r="H217" s="58">
        <f>AVERAGE(Every_Mth!N2164,Every_Mth!N2223,Every_Mth!N2282,Every_Mth!N2341,Every_Mth!N2400,Every_Mth!N2459,Every_Mth!N2518,Every_Mth!N2577,Every_Mth!N2636,Every_Mth!N2695,Every_Mth!N2754,Every_Mth!N2813)</f>
        <v>7131.916666666667</v>
      </c>
      <c r="I217" s="45">
        <v>843</v>
      </c>
      <c r="J217" s="45">
        <v>2471</v>
      </c>
      <c r="K217" s="45">
        <v>214</v>
      </c>
      <c r="L217" s="45"/>
      <c r="M217" s="23"/>
      <c r="N217" s="103">
        <v>98613</v>
      </c>
      <c r="O217" s="103">
        <v>34709</v>
      </c>
      <c r="P217" s="103">
        <v>16210</v>
      </c>
      <c r="Q217" s="103">
        <v>1160</v>
      </c>
      <c r="R217" s="103">
        <v>1868</v>
      </c>
      <c r="S217" s="18">
        <v>4.1000000000000002E-2</v>
      </c>
      <c r="T217" s="45"/>
    </row>
    <row r="218" spans="1:20" s="82" customFormat="1">
      <c r="A218" s="82" t="s">
        <v>142</v>
      </c>
      <c r="B218" s="13" t="s">
        <v>74</v>
      </c>
      <c r="C218" s="13">
        <v>2017</v>
      </c>
      <c r="D218" s="13" t="s">
        <v>244</v>
      </c>
      <c r="E218" s="169">
        <f>AVERAGE(Every_Mth!M2519,Every_Mth!M2578,Every_Mth!M2637,Every_Mth!M2696,Every_Mth!M2755,Every_Mth!M2814,Every_Mth!M2873,Every_Mth!M2932,Every_Mth!M2991,Every_Mth!M3050,Every_Mth!M3109,Every_Mth!M3168)</f>
        <v>113075.75</v>
      </c>
      <c r="F218" s="58">
        <f>AVERAGE(Every_Mth!M2165,Every_Mth!M2224,Every_Mth!M2283,Every_Mth!M2342,Every_Mth!M2401,Every_Mth!M2460,Every_Mth!M2519,Every_Mth!M2578,Every_Mth!M2637,Every_Mth!M2696,Every_Mth!M2755,Every_Mth!M2814)</f>
        <v>116210.66666666667</v>
      </c>
      <c r="G218" s="88">
        <f>AVERAGE(Every_Mth!N2519,Every_Mth!N2578,Every_Mth!N2637,Every_Mth!N2696,Every_Mth!N2755,Every_Mth!N2814,Every_Mth!N2873,Every_Mth!N2932,Every_Mth!N2991,Every_Mth!N3050,Every_Mth!N3109,Every_Mth!N3168)</f>
        <v>227217.08333333334</v>
      </c>
      <c r="H218" s="58">
        <f>AVERAGE(Every_Mth!N2165,Every_Mth!N2224,Every_Mth!N2283,Every_Mth!N2342,Every_Mth!N2401,Every_Mth!N2460,Every_Mth!N2519,Every_Mth!N2578,Every_Mth!N2637,Every_Mth!N2696,Every_Mth!N2755,Every_Mth!N2814)</f>
        <v>235735.33333333334</v>
      </c>
      <c r="I218" s="45">
        <v>21610</v>
      </c>
      <c r="J218" s="45">
        <v>124697</v>
      </c>
      <c r="K218" s="45">
        <v>101791</v>
      </c>
      <c r="L218" s="45"/>
      <c r="M218" s="23"/>
      <c r="N218" s="103">
        <v>3198968</v>
      </c>
      <c r="O218" s="103">
        <v>650354</v>
      </c>
      <c r="P218" s="103">
        <v>728916</v>
      </c>
      <c r="Q218" s="103">
        <v>312733</v>
      </c>
      <c r="R218" s="103">
        <v>67526</v>
      </c>
      <c r="S218" s="18">
        <v>3.5000000000000003E-2</v>
      </c>
      <c r="T218" s="45"/>
    </row>
    <row r="219" spans="1:20" s="82" customFormat="1">
      <c r="A219" s="82" t="s">
        <v>143</v>
      </c>
      <c r="B219" s="13" t="s">
        <v>74</v>
      </c>
      <c r="C219" s="13">
        <v>2017</v>
      </c>
      <c r="D219" s="13" t="s">
        <v>244</v>
      </c>
      <c r="E219" s="169">
        <f>AVERAGE(Every_Mth!M2520,Every_Mth!M2579,Every_Mth!M2638,Every_Mth!M2697,Every_Mth!M2756,Every_Mth!M2815,Every_Mth!M2874,Every_Mth!M2933,Every_Mth!M2992,Every_Mth!M3051,Every_Mth!M3110,Every_Mth!M3169)</f>
        <v>8497</v>
      </c>
      <c r="F219" s="58">
        <f>AVERAGE(Every_Mth!M2166,Every_Mth!M2225,Every_Mth!M2284,Every_Mth!M2343,Every_Mth!M2402,Every_Mth!M2461,Every_Mth!M2520,Every_Mth!M2579,Every_Mth!M2638,Every_Mth!M2697,Every_Mth!M2756,Every_Mth!M2815)</f>
        <v>8725.5</v>
      </c>
      <c r="G219" s="88">
        <f>AVERAGE(Every_Mth!N2520,Every_Mth!N2579,Every_Mth!N2638,Every_Mth!N2697,Every_Mth!N2756,Every_Mth!N2815,Every_Mth!N2874,Every_Mth!N2933,Every_Mth!N2992,Every_Mth!N3051,Every_Mth!N3110,Every_Mth!N3169)</f>
        <v>15803.75</v>
      </c>
      <c r="H219" s="58">
        <f>AVERAGE(Every_Mth!N2166,Every_Mth!N2225,Every_Mth!N2284,Every_Mth!N2343,Every_Mth!N2402,Every_Mth!N2461,Every_Mth!N2520,Every_Mth!N2579,Every_Mth!N2638,Every_Mth!N2697,Every_Mth!N2756,Every_Mth!N2815)</f>
        <v>16343.916666666666</v>
      </c>
      <c r="I219" s="45">
        <v>1718</v>
      </c>
      <c r="J219" s="45">
        <v>6464</v>
      </c>
      <c r="K219" s="45">
        <v>1607</v>
      </c>
      <c r="L219" s="45"/>
      <c r="M219" s="23"/>
      <c r="N219" s="103">
        <v>383173</v>
      </c>
      <c r="O219" s="103">
        <v>100910</v>
      </c>
      <c r="P219" s="103">
        <v>77106</v>
      </c>
      <c r="Q219" s="103">
        <v>7018</v>
      </c>
      <c r="R219" s="103">
        <v>5003</v>
      </c>
      <c r="S219" s="18">
        <v>3.7999999999999999E-2</v>
      </c>
      <c r="T219" s="45"/>
    </row>
    <row r="220" spans="1:20" s="82" customFormat="1">
      <c r="A220" s="82" t="s">
        <v>144</v>
      </c>
      <c r="B220" s="13" t="s">
        <v>75</v>
      </c>
      <c r="C220" s="13">
        <v>2017</v>
      </c>
      <c r="D220" s="13" t="s">
        <v>244</v>
      </c>
      <c r="E220" s="169">
        <f>AVERAGE(Every_Mth!M2521,Every_Mth!M2580,Every_Mth!M2639,Every_Mth!M2698,Every_Mth!M2757,Every_Mth!M2816,Every_Mth!M2875,Every_Mth!M2934,Every_Mth!M2993,Every_Mth!M3052,Every_Mth!M3111,Every_Mth!M3170)</f>
        <v>1159.9166666666667</v>
      </c>
      <c r="F220" s="58">
        <f>AVERAGE(Every_Mth!M2167,Every_Mth!M2226,Every_Mth!M2285,Every_Mth!M2344,Every_Mth!M2403,Every_Mth!M2462,Every_Mth!M2521,Every_Mth!M2580,Every_Mth!M2639,Every_Mth!M2698,Every_Mth!M2757,Every_Mth!M2816)</f>
        <v>1140.75</v>
      </c>
      <c r="G220" s="88">
        <f>AVERAGE(Every_Mth!N2521,Every_Mth!N2580,Every_Mth!N2639,Every_Mth!N2698,Every_Mth!N2757,Every_Mth!N2816,Every_Mth!N2875,Every_Mth!N2934,Every_Mth!N2993,Every_Mth!N3052,Every_Mth!N3111,Every_Mth!N3170)</f>
        <v>2096.5</v>
      </c>
      <c r="H220" s="58">
        <f>AVERAGE(Every_Mth!N2167,Every_Mth!N2226,Every_Mth!N2285,Every_Mth!N2344,Every_Mth!N2403,Every_Mth!N2462,Every_Mth!N2521,Every_Mth!N2580,Every_Mth!N2639,Every_Mth!N2698,Every_Mth!N2757,Every_Mth!N2816)</f>
        <v>2064.25</v>
      </c>
      <c r="I220" s="45">
        <v>174</v>
      </c>
      <c r="J220" s="45">
        <v>736</v>
      </c>
      <c r="K220" s="45">
        <v>47</v>
      </c>
      <c r="L220" s="45"/>
      <c r="M220" s="23"/>
      <c r="N220" s="103">
        <v>19818</v>
      </c>
      <c r="O220" s="103">
        <v>7409</v>
      </c>
      <c r="P220" s="103">
        <v>3202</v>
      </c>
      <c r="Q220" s="103">
        <v>81</v>
      </c>
      <c r="R220" s="103">
        <v>633</v>
      </c>
      <c r="S220" s="18">
        <v>8.8999999999999996E-2</v>
      </c>
      <c r="T220" s="45"/>
    </row>
    <row r="221" spans="1:20" s="82" customFormat="1">
      <c r="A221" s="82" t="s">
        <v>145</v>
      </c>
      <c r="B221" s="13" t="s">
        <v>75</v>
      </c>
      <c r="C221" s="13">
        <v>2017</v>
      </c>
      <c r="D221" s="13" t="s">
        <v>244</v>
      </c>
      <c r="E221" s="169">
        <f>AVERAGE(Every_Mth!M2522,Every_Mth!M2581,Every_Mth!M2640,Every_Mth!M2699,Every_Mth!M2758,Every_Mth!M2817,Every_Mth!M2876,Every_Mth!M2935,Every_Mth!M2994,Every_Mth!M3053,Every_Mth!M3112,Every_Mth!M3171)</f>
        <v>119807.75</v>
      </c>
      <c r="F221" s="58">
        <f>AVERAGE(Every_Mth!M2168,Every_Mth!M2227,Every_Mth!M2286,Every_Mth!M2345,Every_Mth!M2404,Every_Mth!M2463,Every_Mth!M2522,Every_Mth!M2581,Every_Mth!M2640,Every_Mth!M2699,Every_Mth!M2758,Every_Mth!M2817)</f>
        <v>122659.16666666667</v>
      </c>
      <c r="G221" s="88">
        <f>AVERAGE(Every_Mth!N2522,Every_Mth!N2581,Every_Mth!N2640,Every_Mth!N2699,Every_Mth!N2758,Every_Mth!N2817,Every_Mth!N2876,Every_Mth!N2935,Every_Mth!N2994,Every_Mth!N3053,Every_Mth!N3112,Every_Mth!N3171)</f>
        <v>262749.08333333331</v>
      </c>
      <c r="H221" s="58">
        <f>AVERAGE(Every_Mth!N2168,Every_Mth!N2227,Every_Mth!N2286,Every_Mth!N2345,Every_Mth!N2404,Every_Mth!N2463,Every_Mth!N2522,Every_Mth!N2581,Every_Mth!N2640,Every_Mth!N2699,Every_Mth!N2758,Every_Mth!N2817)</f>
        <v>271076</v>
      </c>
      <c r="I221" s="45">
        <v>17466</v>
      </c>
      <c r="J221" s="45">
        <v>135592</v>
      </c>
      <c r="K221" s="45">
        <v>55786</v>
      </c>
      <c r="L221" s="45"/>
      <c r="M221" s="23"/>
      <c r="N221" s="103">
        <v>2382640</v>
      </c>
      <c r="O221" s="103">
        <v>475802</v>
      </c>
      <c r="P221" s="103">
        <v>601489</v>
      </c>
      <c r="Q221" s="103">
        <v>180207</v>
      </c>
      <c r="R221" s="103">
        <v>58028</v>
      </c>
      <c r="S221" s="18">
        <v>5.1999999999999998E-2</v>
      </c>
      <c r="T221" s="45"/>
    </row>
    <row r="222" spans="1:20" s="82" customFormat="1">
      <c r="A222" s="82" t="s">
        <v>146</v>
      </c>
      <c r="B222" s="13" t="s">
        <v>74</v>
      </c>
      <c r="C222" s="13">
        <v>2017</v>
      </c>
      <c r="D222" s="13" t="s">
        <v>244</v>
      </c>
      <c r="E222" s="169">
        <f>AVERAGE(Every_Mth!M2523,Every_Mth!M2582,Every_Mth!M2641,Every_Mth!M2700,Every_Mth!M2759,Every_Mth!M2818,Every_Mth!M2877,Every_Mth!M2936,Every_Mth!M2995,Every_Mth!M3054,Every_Mth!M3113,Every_Mth!M3172)</f>
        <v>96469.083333333328</v>
      </c>
      <c r="F222" s="58">
        <f>AVERAGE(Every_Mth!M2169,Every_Mth!M2228,Every_Mth!M2287,Every_Mth!M2346,Every_Mth!M2405,Every_Mth!M2464,Every_Mth!M2523,Every_Mth!M2582,Every_Mth!M2641,Every_Mth!M2700,Every_Mth!M2759,Every_Mth!M2818)</f>
        <v>98310.416666666672</v>
      </c>
      <c r="G222" s="88">
        <f>AVERAGE(Every_Mth!N2523,Every_Mth!N2582,Every_Mth!N2641,Every_Mth!N2700,Every_Mth!N2759,Every_Mth!N2818,Every_Mth!N2877,Every_Mth!N2936,Every_Mth!N2995,Every_Mth!N3054,Every_Mth!N3113,Every_Mth!N3172)</f>
        <v>201681.16666666666</v>
      </c>
      <c r="H222" s="58">
        <f>AVERAGE(Every_Mth!N2169,Every_Mth!N2228,Every_Mth!N2287,Every_Mth!N2346,Every_Mth!N2405,Every_Mth!N2464,Every_Mth!N2523,Every_Mth!N2582,Every_Mth!N2641,Every_Mth!N2700,Every_Mth!N2759,Every_Mth!N2818)</f>
        <v>205982.83333333334</v>
      </c>
      <c r="I222" s="45">
        <v>11247</v>
      </c>
      <c r="J222" s="45">
        <v>96865</v>
      </c>
      <c r="K222" s="45">
        <v>47124</v>
      </c>
      <c r="L222" s="45"/>
      <c r="M222" s="23"/>
      <c r="N222" s="103">
        <v>1513415</v>
      </c>
      <c r="O222" s="103">
        <v>294044</v>
      </c>
      <c r="P222" s="103">
        <v>362935</v>
      </c>
      <c r="Q222" s="103">
        <v>95631</v>
      </c>
      <c r="R222" s="103">
        <v>61582</v>
      </c>
      <c r="S222" s="18">
        <v>4.5999999999999999E-2</v>
      </c>
      <c r="T222" s="45"/>
    </row>
    <row r="223" spans="1:20" s="82" customFormat="1">
      <c r="A223" s="82" t="s">
        <v>147</v>
      </c>
      <c r="B223" s="13" t="s">
        <v>75</v>
      </c>
      <c r="C223" s="13">
        <v>2017</v>
      </c>
      <c r="D223" s="13" t="s">
        <v>244</v>
      </c>
      <c r="E223" s="169">
        <f>AVERAGE(Every_Mth!M2524,Every_Mth!M2583,Every_Mth!M2642,Every_Mth!M2701,Every_Mth!M2760,Every_Mth!M2819,Every_Mth!M2878,Every_Mth!M2937,Every_Mth!M2996,Every_Mth!M3055,Every_Mth!M3114,Every_Mth!M3173)</f>
        <v>2131.5</v>
      </c>
      <c r="F223" s="58">
        <f>AVERAGE(Every_Mth!M2170,Every_Mth!M2229,Every_Mth!M2288,Every_Mth!M2347,Every_Mth!M2406,Every_Mth!M2465,Every_Mth!M2524,Every_Mth!M2583,Every_Mth!M2642,Every_Mth!M2701,Every_Mth!M2760,Every_Mth!M2819)</f>
        <v>2226.1666666666665</v>
      </c>
      <c r="G223" s="88">
        <f>AVERAGE(Every_Mth!N2524,Every_Mth!N2583,Every_Mth!N2642,Every_Mth!N2701,Every_Mth!N2760,Every_Mth!N2819,Every_Mth!N2878,Every_Mth!N2937,Every_Mth!N2996,Every_Mth!N3055,Every_Mth!N3114,Every_Mth!N3173)</f>
        <v>4679.833333333333</v>
      </c>
      <c r="H223" s="58">
        <f>AVERAGE(Every_Mth!N2170,Every_Mth!N2229,Every_Mth!N2288,Every_Mth!N2347,Every_Mth!N2406,Every_Mth!N2465,Every_Mth!N2524,Every_Mth!N2583,Every_Mth!N2642,Every_Mth!N2701,Every_Mth!N2760,Every_Mth!N2819)</f>
        <v>4954.666666666667</v>
      </c>
      <c r="I223" s="45">
        <v>335</v>
      </c>
      <c r="J223" s="45">
        <v>2599</v>
      </c>
      <c r="K223" s="45">
        <v>1366</v>
      </c>
      <c r="L223" s="45"/>
      <c r="M223" s="23"/>
      <c r="N223" s="103">
        <v>56879</v>
      </c>
      <c r="O223" s="103">
        <v>11199</v>
      </c>
      <c r="P223" s="103">
        <v>14464</v>
      </c>
      <c r="Q223" s="103">
        <v>5043</v>
      </c>
      <c r="R223" s="103">
        <v>874</v>
      </c>
      <c r="S223" s="18">
        <v>5.8999999999999997E-2</v>
      </c>
      <c r="T223" s="45"/>
    </row>
    <row r="224" spans="1:20" s="82" customFormat="1">
      <c r="A224" s="82" t="s">
        <v>148</v>
      </c>
      <c r="B224" s="13" t="s">
        <v>75</v>
      </c>
      <c r="C224" s="13">
        <v>2017</v>
      </c>
      <c r="D224" s="13" t="s">
        <v>244</v>
      </c>
      <c r="E224" s="169">
        <f>AVERAGE(Every_Mth!M2525,Every_Mth!M2584,Every_Mth!M2643,Every_Mth!M2702,Every_Mth!M2761,Every_Mth!M2820,Every_Mth!M2879,Every_Mth!M2938,Every_Mth!M2997,Every_Mth!M3056,Every_Mth!M3115,Every_Mth!M3174)</f>
        <v>161508.16666666666</v>
      </c>
      <c r="F224" s="58">
        <f>AVERAGE(Every_Mth!M2171,Every_Mth!M2230,Every_Mth!M2289,Every_Mth!M2348,Every_Mth!M2407,Every_Mth!M2466,Every_Mth!M2525,Every_Mth!M2584,Every_Mth!M2643,Every_Mth!M2702,Every_Mth!M2761,Every_Mth!M2820)</f>
        <v>166402.25</v>
      </c>
      <c r="G224" s="88">
        <f>AVERAGE(Every_Mth!N2525,Every_Mth!N2584,Every_Mth!N2643,Every_Mth!N2702,Every_Mth!N2761,Every_Mth!N2820,Every_Mth!N2879,Every_Mth!N2938,Every_Mth!N2997,Every_Mth!N3056,Every_Mth!N3115,Every_Mth!N3174)</f>
        <v>350349.5</v>
      </c>
      <c r="H224" s="58">
        <f>AVERAGE(Every_Mth!N2171,Every_Mth!N2230,Every_Mth!N2289,Every_Mth!N2348,Every_Mth!N2407,Every_Mth!N2466,Every_Mth!N2525,Every_Mth!N2584,Every_Mth!N2643,Every_Mth!N2702,Every_Mth!N2761,Every_Mth!N2820)</f>
        <v>362853.5</v>
      </c>
      <c r="I224" s="45">
        <v>21239</v>
      </c>
      <c r="J224" s="45">
        <v>179841</v>
      </c>
      <c r="K224" s="45">
        <v>60407</v>
      </c>
      <c r="L224" s="45"/>
      <c r="M224" s="23"/>
      <c r="N224" s="103">
        <v>2155590</v>
      </c>
      <c r="O224" s="103">
        <v>359186</v>
      </c>
      <c r="P224" s="103">
        <v>581706</v>
      </c>
      <c r="Q224" s="103">
        <v>159229</v>
      </c>
      <c r="R224" s="103">
        <v>66585</v>
      </c>
      <c r="S224" s="18">
        <v>4.9000000000000002E-2</v>
      </c>
      <c r="T224" s="45"/>
    </row>
    <row r="225" spans="1:20" s="82" customFormat="1">
      <c r="A225" s="82" t="s">
        <v>149</v>
      </c>
      <c r="B225" s="13" t="s">
        <v>74</v>
      </c>
      <c r="C225" s="13">
        <v>2017</v>
      </c>
      <c r="D225" s="13" t="s">
        <v>244</v>
      </c>
      <c r="E225" s="169">
        <f>AVERAGE(Every_Mth!M2526,Every_Mth!M2585,Every_Mth!M2644,Every_Mth!M2703,Every_Mth!M2762,Every_Mth!M2821,Every_Mth!M2880,Every_Mth!M2939,Every_Mth!M2998,Every_Mth!M3057,Every_Mth!M3116,Every_Mth!M3175)</f>
        <v>133001.16666666666</v>
      </c>
      <c r="F225" s="58">
        <f>AVERAGE(Every_Mth!M2172,Every_Mth!M2231,Every_Mth!M2290,Every_Mth!M2349,Every_Mth!M2408,Every_Mth!M2467,Every_Mth!M2526,Every_Mth!M2585,Every_Mth!M2644,Every_Mth!M2703,Every_Mth!M2762,Every_Mth!M2821)</f>
        <v>134121.83333333334</v>
      </c>
      <c r="G225" s="88">
        <f>AVERAGE(Every_Mth!N2526,Every_Mth!N2585,Every_Mth!N2644,Every_Mth!N2703,Every_Mth!N2762,Every_Mth!N2821,Every_Mth!N2880,Every_Mth!N2939,Every_Mth!N2998,Every_Mth!N3057,Every_Mth!N3116,Every_Mth!N3175)</f>
        <v>264221.83333333331</v>
      </c>
      <c r="H225" s="58">
        <f>AVERAGE(Every_Mth!N2172,Every_Mth!N2231,Every_Mth!N2290,Every_Mth!N2349,Every_Mth!N2408,Every_Mth!N2467,Every_Mth!N2526,Every_Mth!N2585,Every_Mth!N2644,Every_Mth!N2703,Every_Mth!N2762,Every_Mth!N2821)</f>
        <v>269769.5</v>
      </c>
      <c r="I225" s="45">
        <v>25554</v>
      </c>
      <c r="J225" s="45">
        <v>124285</v>
      </c>
      <c r="K225" s="45">
        <v>92716</v>
      </c>
      <c r="L225" s="45"/>
      <c r="M225" s="23"/>
      <c r="N225" s="103">
        <v>3309509</v>
      </c>
      <c r="O225" s="103">
        <v>658962</v>
      </c>
      <c r="P225" s="103">
        <v>796905</v>
      </c>
      <c r="Q225" s="103">
        <v>223456</v>
      </c>
      <c r="R225" s="103">
        <v>74300</v>
      </c>
      <c r="S225" s="18">
        <v>0.04</v>
      </c>
      <c r="T225" s="45"/>
    </row>
    <row r="226" spans="1:20" s="82" customFormat="1">
      <c r="A226" s="82" t="s">
        <v>150</v>
      </c>
      <c r="B226" s="13" t="s">
        <v>74</v>
      </c>
      <c r="C226" s="13">
        <v>2017</v>
      </c>
      <c r="D226" s="13" t="s">
        <v>244</v>
      </c>
      <c r="E226" s="169">
        <f>AVERAGE(Every_Mth!M2527,Every_Mth!M2586,Every_Mth!M2645,Every_Mth!M2704,Every_Mth!M2763,Every_Mth!M2822,Every_Mth!M2881,Every_Mth!M2940,Every_Mth!M2999,Every_Mth!M3058,Every_Mth!M3117,Every_Mth!M3176)</f>
        <v>33467.75</v>
      </c>
      <c r="F226" s="58">
        <f>AVERAGE(Every_Mth!M2173,Every_Mth!M2232,Every_Mth!M2291,Every_Mth!M2350,Every_Mth!M2409,Every_Mth!M2468,Every_Mth!M2527,Every_Mth!M2586,Every_Mth!M2645,Every_Mth!M2704,Every_Mth!M2763,Every_Mth!M2822)</f>
        <v>33958.833333333336</v>
      </c>
      <c r="G226" s="88">
        <f>AVERAGE(Every_Mth!N2527,Every_Mth!N2586,Every_Mth!N2645,Every_Mth!N2704,Every_Mth!N2763,Every_Mth!N2822,Every_Mth!N2881,Every_Mth!N2940,Every_Mth!N2999,Every_Mth!N3058,Every_Mth!N3117,Every_Mth!N3176)</f>
        <v>49826.833333333336</v>
      </c>
      <c r="H226" s="58">
        <f>AVERAGE(Every_Mth!N2173,Every_Mth!N2232,Every_Mth!N2291,Every_Mth!N2350,Every_Mth!N2409,Every_Mth!N2468,Every_Mth!N2527,Every_Mth!N2586,Every_Mth!N2645,Every_Mth!N2704,Every_Mth!N2763,Every_Mth!N2822)</f>
        <v>50941.75</v>
      </c>
      <c r="I226" s="45">
        <v>9768</v>
      </c>
      <c r="J226" s="45">
        <v>17152</v>
      </c>
      <c r="K226" s="45">
        <v>21827</v>
      </c>
      <c r="L226" s="45"/>
      <c r="M226" s="23"/>
      <c r="N226" s="103">
        <v>874008</v>
      </c>
      <c r="O226" s="103">
        <v>193721</v>
      </c>
      <c r="P226" s="103">
        <v>129304</v>
      </c>
      <c r="Q226" s="103">
        <v>98626</v>
      </c>
      <c r="R226" s="103">
        <v>35747</v>
      </c>
      <c r="S226" s="18">
        <v>2.9000000000000001E-2</v>
      </c>
      <c r="T226" s="45"/>
    </row>
    <row r="227" spans="1:20" s="82" customFormat="1">
      <c r="A227" s="82" t="s">
        <v>151</v>
      </c>
      <c r="B227" s="13" t="s">
        <v>75</v>
      </c>
      <c r="C227" s="13">
        <v>2017</v>
      </c>
      <c r="D227" s="13" t="s">
        <v>244</v>
      </c>
      <c r="E227" s="169">
        <f>AVERAGE(Every_Mth!M2528,Every_Mth!M2587,Every_Mth!M2646,Every_Mth!M2705,Every_Mth!M2764,Every_Mth!M2823,Every_Mth!M2882,Every_Mth!M2941,Every_Mth!M3000,Every_Mth!M3059,Every_Mth!M3118,Every_Mth!M3177)</f>
        <v>46849.5</v>
      </c>
      <c r="F227" s="58">
        <f>AVERAGE(Every_Mth!M2174,Every_Mth!M2233,Every_Mth!M2292,Every_Mth!M2351,Every_Mth!M2410,Every_Mth!M2469,Every_Mth!M2528,Every_Mth!M2587,Every_Mth!M2646,Every_Mth!M2705,Every_Mth!M2764,Every_Mth!M2823)</f>
        <v>48347.333333333336</v>
      </c>
      <c r="G227" s="88">
        <f>AVERAGE(Every_Mth!N2528,Every_Mth!N2587,Every_Mth!N2646,Every_Mth!N2705,Every_Mth!N2764,Every_Mth!N2823,Every_Mth!N2882,Every_Mth!N2941,Every_Mth!N3000,Every_Mth!N3059,Every_Mth!N3118,Every_Mth!N3177)</f>
        <v>103075.58333333333</v>
      </c>
      <c r="H227" s="58">
        <f>AVERAGE(Every_Mth!N2174,Every_Mth!N2233,Every_Mth!N2292,Every_Mth!N2351,Every_Mth!N2410,Every_Mth!N2469,Every_Mth!N2528,Every_Mth!N2587,Every_Mth!N2646,Every_Mth!N2705,Every_Mth!N2764,Every_Mth!N2823)</f>
        <v>107330.58333333333</v>
      </c>
      <c r="I227" s="45">
        <v>5999</v>
      </c>
      <c r="J227" s="45">
        <v>55568</v>
      </c>
      <c r="K227" s="45">
        <v>20009</v>
      </c>
      <c r="L227" s="45"/>
      <c r="M227" s="23"/>
      <c r="N227" s="103">
        <v>747263</v>
      </c>
      <c r="O227" s="103">
        <v>132228</v>
      </c>
      <c r="P227" s="103">
        <v>200829</v>
      </c>
      <c r="Q227" s="103">
        <v>62413</v>
      </c>
      <c r="R227" s="103">
        <v>26463</v>
      </c>
      <c r="S227" s="18">
        <v>7.0000000000000007E-2</v>
      </c>
      <c r="T227" s="45"/>
    </row>
    <row r="228" spans="1:20" s="82" customFormat="1">
      <c r="A228" s="82" t="s">
        <v>152</v>
      </c>
      <c r="B228" s="13" t="s">
        <v>74</v>
      </c>
      <c r="C228" s="13">
        <v>2017</v>
      </c>
      <c r="D228" s="13" t="s">
        <v>244</v>
      </c>
      <c r="E228" s="169">
        <f>AVERAGE(Every_Mth!M2529,Every_Mth!M2588,Every_Mth!M2647,Every_Mth!M2706,Every_Mth!M2765,Every_Mth!M2824,Every_Mth!M2883,Every_Mth!M2942,Every_Mth!M3001,Every_Mth!M3060,Every_Mth!M3119,Every_Mth!M3178)</f>
        <v>9394.0833333333339</v>
      </c>
      <c r="F228" s="58">
        <f>AVERAGE(Every_Mth!M2175,Every_Mth!M2234,Every_Mth!M2293,Every_Mth!M2352,Every_Mth!M2411,Every_Mth!M2470,Every_Mth!M2529,Every_Mth!M2588,Every_Mth!M2647,Every_Mth!M2706,Every_Mth!M2765,Every_Mth!M2824)</f>
        <v>9538.25</v>
      </c>
      <c r="G228" s="88">
        <f>AVERAGE(Every_Mth!N2529,Every_Mth!N2588,Every_Mth!N2647,Every_Mth!N2706,Every_Mth!N2765,Every_Mth!N2824,Every_Mth!N2883,Every_Mth!N2942,Every_Mth!N3001,Every_Mth!N3060,Every_Mth!N3119,Every_Mth!N3178)</f>
        <v>16398.916666666668</v>
      </c>
      <c r="H228" s="58">
        <f>AVERAGE(Every_Mth!N2175,Every_Mth!N2234,Every_Mth!N2293,Every_Mth!N2352,Every_Mth!N2411,Every_Mth!N2470,Every_Mth!N2529,Every_Mth!N2588,Every_Mth!N2647,Every_Mth!N2706,Every_Mth!N2765,Every_Mth!N2824)</f>
        <v>16939.75</v>
      </c>
      <c r="I228" s="45">
        <v>1680</v>
      </c>
      <c r="J228" s="45">
        <v>7292</v>
      </c>
      <c r="K228" s="45">
        <v>2939</v>
      </c>
      <c r="L228" s="45"/>
      <c r="M228" s="23"/>
      <c r="N228" s="103">
        <v>279210</v>
      </c>
      <c r="O228" s="103">
        <v>77908</v>
      </c>
      <c r="P228" s="103">
        <v>51750</v>
      </c>
      <c r="Q228" s="103">
        <v>9470</v>
      </c>
      <c r="R228" s="103">
        <v>3913</v>
      </c>
      <c r="S228" s="18">
        <v>3.5999999999999997E-2</v>
      </c>
      <c r="T228" s="45"/>
    </row>
    <row r="229" spans="1:20" s="82" customFormat="1">
      <c r="A229" s="82" t="s">
        <v>153</v>
      </c>
      <c r="B229" s="13" t="s">
        <v>74</v>
      </c>
      <c r="C229" s="13">
        <v>2017</v>
      </c>
      <c r="D229" s="13" t="s">
        <v>244</v>
      </c>
      <c r="E229" s="169">
        <f>AVERAGE(Every_Mth!M2530,Every_Mth!M2589,Every_Mth!M2648,Every_Mth!M2707,Every_Mth!M2766,Every_Mth!M2825,Every_Mth!M2884,Every_Mth!M2943,Every_Mth!M3002,Every_Mth!M3061,Every_Mth!M3120,Every_Mth!M3179)</f>
        <v>13002.666666666666</v>
      </c>
      <c r="F229" s="58">
        <f>AVERAGE(Every_Mth!M2176,Every_Mth!M2235,Every_Mth!M2294,Every_Mth!M2353,Every_Mth!M2412,Every_Mth!M2471,Every_Mth!M2530,Every_Mth!M2589,Every_Mth!M2648,Every_Mth!M2707,Every_Mth!M2766,Every_Mth!M2825)</f>
        <v>13596.416666666666</v>
      </c>
      <c r="G229" s="88">
        <f>AVERAGE(Every_Mth!N2530,Every_Mth!N2589,Every_Mth!N2648,Every_Mth!N2707,Every_Mth!N2766,Every_Mth!N2825,Every_Mth!N2884,Every_Mth!N2943,Every_Mth!N3002,Every_Mth!N3061,Every_Mth!N3120,Every_Mth!N3179)</f>
        <v>24728.333333333332</v>
      </c>
      <c r="H229" s="58">
        <f>AVERAGE(Every_Mth!N2176,Every_Mth!N2235,Every_Mth!N2294,Every_Mth!N2353,Every_Mth!N2412,Every_Mth!N2471,Every_Mth!N2530,Every_Mth!N2589,Every_Mth!N2648,Every_Mth!N2707,Every_Mth!N2766,Every_Mth!N2825)</f>
        <v>26110.416666666668</v>
      </c>
      <c r="I229" s="45">
        <v>3503</v>
      </c>
      <c r="J229" s="45">
        <v>13330</v>
      </c>
      <c r="K229" s="45">
        <v>11267</v>
      </c>
      <c r="L229" s="45"/>
      <c r="M229" s="23"/>
      <c r="N229" s="103">
        <v>770256</v>
      </c>
      <c r="O229" s="103">
        <v>177345</v>
      </c>
      <c r="P229" s="103">
        <v>162574</v>
      </c>
      <c r="Q229" s="103">
        <v>55820</v>
      </c>
      <c r="R229" s="103">
        <v>9550</v>
      </c>
      <c r="S229" s="18">
        <v>2.7E-2</v>
      </c>
      <c r="T229" s="45"/>
    </row>
    <row r="230" spans="1:20" s="82" customFormat="1">
      <c r="A230" s="82" t="s">
        <v>154</v>
      </c>
      <c r="B230" s="13" t="s">
        <v>74</v>
      </c>
      <c r="C230" s="13">
        <v>2017</v>
      </c>
      <c r="D230" s="13" t="s">
        <v>244</v>
      </c>
      <c r="E230" s="169">
        <f>AVERAGE(Every_Mth!M2531,Every_Mth!M2590,Every_Mth!M2649,Every_Mth!M2708,Every_Mth!M2767,Every_Mth!M2826,Every_Mth!M2885,Every_Mth!M2944,Every_Mth!M3003,Every_Mth!M3062,Every_Mth!M3121,Every_Mth!M3180)</f>
        <v>19351.416666666668</v>
      </c>
      <c r="F230" s="58">
        <f>AVERAGE(Every_Mth!M2177,Every_Mth!M2236,Every_Mth!M2295,Every_Mth!M2354,Every_Mth!M2413,Every_Mth!M2472,Every_Mth!M2531,Every_Mth!M2590,Every_Mth!M2649,Every_Mth!M2708,Every_Mth!M2767,Every_Mth!M2826)</f>
        <v>18752.333333333332</v>
      </c>
      <c r="G230" s="88">
        <f>AVERAGE(Every_Mth!N2531,Every_Mth!N2590,Every_Mth!N2649,Every_Mth!N2708,Every_Mth!N2767,Every_Mth!N2826,Every_Mth!N2885,Every_Mth!N2944,Every_Mth!N3003,Every_Mth!N3062,Every_Mth!N3121,Every_Mth!N3180)</f>
        <v>38251.25</v>
      </c>
      <c r="H230" s="58">
        <f>AVERAGE(Every_Mth!N2177,Every_Mth!N2236,Every_Mth!N2295,Every_Mth!N2354,Every_Mth!N2413,Every_Mth!N2472,Every_Mth!N2531,Every_Mth!N2590,Every_Mth!N2649,Every_Mth!N2708,Every_Mth!N2767,Every_Mth!N2826)</f>
        <v>38107.166666666664</v>
      </c>
      <c r="I230" s="45">
        <v>2583</v>
      </c>
      <c r="J230" s="45">
        <v>20842</v>
      </c>
      <c r="K230" s="45">
        <v>14114</v>
      </c>
      <c r="L230" s="45"/>
      <c r="M230" s="23"/>
      <c r="N230" s="103">
        <v>450025</v>
      </c>
      <c r="O230" s="103">
        <v>91033</v>
      </c>
      <c r="P230" s="103">
        <v>103212</v>
      </c>
      <c r="Q230" s="103">
        <v>45877</v>
      </c>
      <c r="R230" s="103">
        <v>7869</v>
      </c>
      <c r="S230" s="18">
        <v>4.4999999999999998E-2</v>
      </c>
      <c r="T230" s="45"/>
    </row>
    <row r="231" spans="1:20" s="82" customFormat="1">
      <c r="A231" s="82" t="s">
        <v>155</v>
      </c>
      <c r="B231" s="13" t="s">
        <v>74</v>
      </c>
      <c r="C231" s="13">
        <v>2017</v>
      </c>
      <c r="D231" s="13" t="s">
        <v>244</v>
      </c>
      <c r="E231" s="169">
        <f>AVERAGE(Every_Mth!M2532,Every_Mth!M2591,Every_Mth!M2650,Every_Mth!M2709,Every_Mth!M2768,Every_Mth!M2827,Every_Mth!M2886,Every_Mth!M2945,Every_Mth!M3004,Every_Mth!M3063,Every_Mth!M3122,Every_Mth!M3181)</f>
        <v>45129.5</v>
      </c>
      <c r="F231" s="58">
        <f>AVERAGE(Every_Mth!M2178,Every_Mth!M2237,Every_Mth!M2296,Every_Mth!M2355,Every_Mth!M2414,Every_Mth!M2473,Every_Mth!M2532,Every_Mth!M2591,Every_Mth!M2650,Every_Mth!M2709,Every_Mth!M2768,Every_Mth!M2827)</f>
        <v>47339.666666666664</v>
      </c>
      <c r="G231" s="88">
        <f>AVERAGE(Every_Mth!N2532,Every_Mth!N2591,Every_Mth!N2650,Every_Mth!N2709,Every_Mth!N2768,Every_Mth!N2827,Every_Mth!N2886,Every_Mth!N2945,Every_Mth!N3004,Every_Mth!N3063,Every_Mth!N3122,Every_Mth!N3181)</f>
        <v>86571.083333333328</v>
      </c>
      <c r="H231" s="58">
        <f>AVERAGE(Every_Mth!N2178,Every_Mth!N2237,Every_Mth!N2296,Every_Mth!N2355,Every_Mth!N2414,Every_Mth!N2473,Every_Mth!N2532,Every_Mth!N2591,Every_Mth!N2650,Every_Mth!N2709,Every_Mth!N2768,Every_Mth!N2827)</f>
        <v>92083.25</v>
      </c>
      <c r="I231" s="45">
        <v>10140</v>
      </c>
      <c r="J231" s="45">
        <v>43581</v>
      </c>
      <c r="K231" s="45">
        <v>38302</v>
      </c>
      <c r="L231" s="45"/>
      <c r="M231" s="23"/>
      <c r="N231" s="103">
        <v>1937473</v>
      </c>
      <c r="O231" s="103">
        <v>378043</v>
      </c>
      <c r="P231" s="103">
        <v>448088</v>
      </c>
      <c r="Q231" s="103">
        <v>169331</v>
      </c>
      <c r="R231" s="103">
        <v>40724</v>
      </c>
      <c r="S231" s="18">
        <v>3.2000000000000001E-2</v>
      </c>
      <c r="T231" s="45"/>
    </row>
    <row r="232" spans="1:20" s="82" customFormat="1">
      <c r="A232" s="82" t="s">
        <v>156</v>
      </c>
      <c r="B232" s="13" t="s">
        <v>74</v>
      </c>
      <c r="C232" s="13">
        <v>2017</v>
      </c>
      <c r="D232" s="13" t="s">
        <v>244</v>
      </c>
      <c r="E232" s="169">
        <f>AVERAGE(Every_Mth!M2533,Every_Mth!M2592,Every_Mth!M2651,Every_Mth!M2710,Every_Mth!M2769,Every_Mth!M2828,Every_Mth!M2887,Every_Mth!M2946,Every_Mth!M3005,Every_Mth!M3064,Every_Mth!M3123,Every_Mth!M3182)</f>
        <v>14438.666666666666</v>
      </c>
      <c r="F232" s="58">
        <f>AVERAGE(Every_Mth!M2179,Every_Mth!M2238,Every_Mth!M2297,Every_Mth!M2356,Every_Mth!M2415,Every_Mth!M2474,Every_Mth!M2533,Every_Mth!M2592,Every_Mth!M2651,Every_Mth!M2710,Every_Mth!M2769,Every_Mth!M2828)</f>
        <v>14471.583333333334</v>
      </c>
      <c r="G232" s="88">
        <f>AVERAGE(Every_Mth!N2533,Every_Mth!N2592,Every_Mth!N2651,Every_Mth!N2710,Every_Mth!N2769,Every_Mth!N2828,Every_Mth!N2887,Every_Mth!N2946,Every_Mth!N3005,Every_Mth!N3064,Every_Mth!N3123,Every_Mth!N3182)</f>
        <v>25510.75</v>
      </c>
      <c r="H232" s="58">
        <f>AVERAGE(Every_Mth!N2179,Every_Mth!N2238,Every_Mth!N2297,Every_Mth!N2356,Every_Mth!N2415,Every_Mth!N2474,Every_Mth!N2533,Every_Mth!N2592,Every_Mth!N2651,Every_Mth!N2710,Every_Mth!N2769,Every_Mth!N2828)</f>
        <v>25965.5</v>
      </c>
      <c r="I232" s="45">
        <v>2478</v>
      </c>
      <c r="J232" s="45">
        <v>11455</v>
      </c>
      <c r="K232" s="45">
        <v>8750</v>
      </c>
      <c r="L232" s="45"/>
      <c r="M232" s="23"/>
      <c r="N232" s="103">
        <v>276504</v>
      </c>
      <c r="O232" s="103">
        <v>62750</v>
      </c>
      <c r="P232" s="103">
        <v>60623</v>
      </c>
      <c r="Q232" s="103">
        <v>20196</v>
      </c>
      <c r="R232" s="103">
        <v>4625</v>
      </c>
      <c r="S232" s="18">
        <v>5.7000000000000002E-2</v>
      </c>
      <c r="T232" s="45"/>
    </row>
    <row r="233" spans="1:20" s="82" customFormat="1">
      <c r="A233" s="82" t="s">
        <v>157</v>
      </c>
      <c r="B233" s="13" t="s">
        <v>75</v>
      </c>
      <c r="C233" s="13">
        <v>2017</v>
      </c>
      <c r="D233" s="13" t="s">
        <v>244</v>
      </c>
      <c r="E233" s="169">
        <f>AVERAGE(Every_Mth!M2534,Every_Mth!M2593,Every_Mth!M2652,Every_Mth!M2711,Every_Mth!M2770,Every_Mth!M2829,Every_Mth!M2888,Every_Mth!M2947,Every_Mth!M3006,Every_Mth!M3065,Every_Mth!M3124,Every_Mth!M3183)</f>
        <v>12308.666666666666</v>
      </c>
      <c r="F233" s="58">
        <f>AVERAGE(Every_Mth!M2180,Every_Mth!M2239,Every_Mth!M2298,Every_Mth!M2357,Every_Mth!M2416,Every_Mth!M2475,Every_Mth!M2534,Every_Mth!M2593,Every_Mth!M2652,Every_Mth!M2711,Every_Mth!M2770,Every_Mth!M2829)</f>
        <v>12400.5</v>
      </c>
      <c r="G233" s="88">
        <f>AVERAGE(Every_Mth!N2534,Every_Mth!N2593,Every_Mth!N2652,Every_Mth!N2711,Every_Mth!N2770,Every_Mth!N2829,Every_Mth!N2888,Every_Mth!N2947,Every_Mth!N3006,Every_Mth!N3065,Every_Mth!N3124,Every_Mth!N3183)</f>
        <v>22968</v>
      </c>
      <c r="H233" s="58">
        <f>AVERAGE(Every_Mth!N2180,Every_Mth!N2239,Every_Mth!N2298,Every_Mth!N2357,Every_Mth!N2416,Every_Mth!N2475,Every_Mth!N2534,Every_Mth!N2593,Every_Mth!N2652,Every_Mth!N2711,Every_Mth!N2770,Every_Mth!N2829)</f>
        <v>23247.583333333332</v>
      </c>
      <c r="I233" s="45">
        <v>1672</v>
      </c>
      <c r="J233" s="45">
        <v>9275</v>
      </c>
      <c r="K233" s="45">
        <v>413</v>
      </c>
      <c r="L233" s="45"/>
      <c r="M233" s="23"/>
      <c r="N233" s="103">
        <v>178148</v>
      </c>
      <c r="O233" s="103">
        <v>48910</v>
      </c>
      <c r="P233" s="103">
        <v>37771</v>
      </c>
      <c r="Q233" s="103">
        <v>2176</v>
      </c>
      <c r="R233" s="103">
        <v>9049</v>
      </c>
      <c r="S233" s="18">
        <v>5.8000000000000003E-2</v>
      </c>
      <c r="T233" s="45"/>
    </row>
    <row r="234" spans="1:20" s="82" customFormat="1">
      <c r="A234" s="82" t="s">
        <v>158</v>
      </c>
      <c r="B234" s="13" t="s">
        <v>75</v>
      </c>
      <c r="C234" s="13">
        <v>2017</v>
      </c>
      <c r="D234" s="13" t="s">
        <v>244</v>
      </c>
      <c r="E234" s="169">
        <f>AVERAGE(Every_Mth!M2535,Every_Mth!M2594,Every_Mth!M2653,Every_Mth!M2712,Every_Mth!M2771,Every_Mth!M2830,Every_Mth!M2889,Every_Mth!M2948,Every_Mth!M3007,Every_Mth!M3066,Every_Mth!M3125,Every_Mth!M3184)</f>
        <v>152.08333333333334</v>
      </c>
      <c r="F234" s="58">
        <f>AVERAGE(Every_Mth!M2181,Every_Mth!M2240,Every_Mth!M2299,Every_Mth!M2358,Every_Mth!M2417,Every_Mth!M2476,Every_Mth!M2535,Every_Mth!M2594,Every_Mth!M2653,Every_Mth!M2712,Every_Mth!M2771,Every_Mth!M2830)</f>
        <v>161</v>
      </c>
      <c r="G234" s="88">
        <f>AVERAGE(Every_Mth!N2535,Every_Mth!N2594,Every_Mth!N2653,Every_Mth!N2712,Every_Mth!N2771,Every_Mth!N2830,Every_Mth!N2889,Every_Mth!N2948,Every_Mth!N3007,Every_Mth!N3066,Every_Mth!N3125,Every_Mth!N3184)</f>
        <v>255.66666666666666</v>
      </c>
      <c r="H234" s="58">
        <f>AVERAGE(Every_Mth!N2181,Every_Mth!N2240,Every_Mth!N2299,Every_Mth!N2358,Every_Mth!N2417,Every_Mth!N2476,Every_Mth!N2535,Every_Mth!N2594,Every_Mth!N2653,Every_Mth!N2712,Every_Mth!N2771,Every_Mth!N2830)</f>
        <v>272.41666666666669</v>
      </c>
      <c r="I234" s="45">
        <v>47</v>
      </c>
      <c r="J234" s="45">
        <v>73</v>
      </c>
      <c r="K234" s="45" t="s">
        <v>430</v>
      </c>
      <c r="L234" s="45"/>
      <c r="M234" s="23"/>
      <c r="N234" s="103">
        <v>3203</v>
      </c>
      <c r="O234" s="103">
        <v>1245</v>
      </c>
      <c r="P234" s="103">
        <v>462</v>
      </c>
      <c r="Q234" s="103" t="s">
        <v>430</v>
      </c>
      <c r="R234" s="103">
        <v>79</v>
      </c>
      <c r="S234" s="18">
        <v>6.5000000000000002E-2</v>
      </c>
      <c r="T234" s="45"/>
    </row>
    <row r="235" spans="1:20" s="82" customFormat="1">
      <c r="A235" s="82" t="s">
        <v>159</v>
      </c>
      <c r="B235" s="13" t="s">
        <v>75</v>
      </c>
      <c r="C235" s="13">
        <v>2017</v>
      </c>
      <c r="D235" s="13" t="s">
        <v>244</v>
      </c>
      <c r="E235" s="169">
        <f>AVERAGE(Every_Mth!M2536,Every_Mth!M2595,Every_Mth!M2654,Every_Mth!M2713,Every_Mth!M2772,Every_Mth!M2831,Every_Mth!M2890,Every_Mth!M2949,Every_Mth!M3008,Every_Mth!M3067,Every_Mth!M3126,Every_Mth!M3185)</f>
        <v>3117.6666666666665</v>
      </c>
      <c r="F235" s="58">
        <f>AVERAGE(Every_Mth!M2182,Every_Mth!M2241,Every_Mth!M2300,Every_Mth!M2359,Every_Mth!M2418,Every_Mth!M2477,Every_Mth!M2536,Every_Mth!M2595,Every_Mth!M2654,Every_Mth!M2713,Every_Mth!M2772,Every_Mth!M2831)</f>
        <v>3096.0833333333335</v>
      </c>
      <c r="G235" s="88">
        <f>AVERAGE(Every_Mth!N2536,Every_Mth!N2595,Every_Mth!N2654,Every_Mth!N2713,Every_Mth!N2772,Every_Mth!N2831,Every_Mth!N2890,Every_Mth!N2949,Every_Mth!N3008,Every_Mth!N3067,Every_Mth!N3126,Every_Mth!N3185)</f>
        <v>6370.75</v>
      </c>
      <c r="H235" s="58">
        <f>AVERAGE(Every_Mth!N2182,Every_Mth!N2241,Every_Mth!N2300,Every_Mth!N2359,Every_Mth!N2418,Every_Mth!N2477,Every_Mth!N2536,Every_Mth!N2595,Every_Mth!N2654,Every_Mth!N2713,Every_Mth!N2772,Every_Mth!N2831)</f>
        <v>6418.75</v>
      </c>
      <c r="I235" s="45">
        <v>504</v>
      </c>
      <c r="J235" s="45">
        <v>2622</v>
      </c>
      <c r="K235" s="45">
        <v>219</v>
      </c>
      <c r="L235" s="45"/>
      <c r="M235" s="23"/>
      <c r="N235" s="103">
        <v>44655</v>
      </c>
      <c r="O235" s="103">
        <v>14922</v>
      </c>
      <c r="P235" s="103">
        <v>8680</v>
      </c>
      <c r="Q235" s="103">
        <v>665</v>
      </c>
      <c r="R235" s="103">
        <v>2334</v>
      </c>
      <c r="S235" s="18">
        <v>7.1999999999999995E-2</v>
      </c>
      <c r="T235" s="45"/>
    </row>
    <row r="236" spans="1:20" s="82" customFormat="1">
      <c r="A236" s="82" t="s">
        <v>160</v>
      </c>
      <c r="B236" s="13" t="s">
        <v>74</v>
      </c>
      <c r="C236" s="13">
        <v>2017</v>
      </c>
      <c r="D236" s="13" t="s">
        <v>244</v>
      </c>
      <c r="E236" s="169">
        <f>AVERAGE(Every_Mth!M2537,Every_Mth!M2596,Every_Mth!M2655,Every_Mth!M2714,Every_Mth!M2773,Every_Mth!M2832,Every_Mth!M2891,Every_Mth!M2950,Every_Mth!M3009,Every_Mth!M3068,Every_Mth!M3127,Every_Mth!M3186)</f>
        <v>20698</v>
      </c>
      <c r="F236" s="58">
        <f>AVERAGE(Every_Mth!M2183,Every_Mth!M2242,Every_Mth!M2301,Every_Mth!M2360,Every_Mth!M2419,Every_Mth!M2478,Every_Mth!M2537,Every_Mth!M2596,Every_Mth!M2655,Every_Mth!M2714,Every_Mth!M2773,Every_Mth!M2832)</f>
        <v>21073.416666666668</v>
      </c>
      <c r="G236" s="88">
        <f>AVERAGE(Every_Mth!N2537,Every_Mth!N2596,Every_Mth!N2655,Every_Mth!N2714,Every_Mth!N2773,Every_Mth!N2832,Every_Mth!N2891,Every_Mth!N2950,Every_Mth!N3009,Every_Mth!N3068,Every_Mth!N3127,Every_Mth!N3186)</f>
        <v>38454.916666666664</v>
      </c>
      <c r="H236" s="58">
        <f>AVERAGE(Every_Mth!N2183,Every_Mth!N2242,Every_Mth!N2301,Every_Mth!N2360,Every_Mth!N2419,Every_Mth!N2478,Every_Mth!N2537,Every_Mth!N2596,Every_Mth!N2655,Every_Mth!N2714,Every_Mth!N2773,Every_Mth!N2832)</f>
        <v>39571.75</v>
      </c>
      <c r="I236" s="45">
        <v>3122</v>
      </c>
      <c r="J236" s="45">
        <v>18023</v>
      </c>
      <c r="K236" s="45">
        <v>6195</v>
      </c>
      <c r="L236" s="45"/>
      <c r="M236" s="23"/>
      <c r="N236" s="103">
        <v>436640</v>
      </c>
      <c r="O236" s="103">
        <v>95793</v>
      </c>
      <c r="P236" s="103">
        <v>100927</v>
      </c>
      <c r="Q236" s="103">
        <v>20285</v>
      </c>
      <c r="R236" s="103">
        <v>11067</v>
      </c>
      <c r="S236" s="18">
        <v>4.8000000000000001E-2</v>
      </c>
      <c r="T236" s="45"/>
    </row>
    <row r="237" spans="1:20" s="82" customFormat="1">
      <c r="A237" s="82" t="s">
        <v>161</v>
      </c>
      <c r="B237" s="13" t="s">
        <v>74</v>
      </c>
      <c r="C237" s="13">
        <v>2017</v>
      </c>
      <c r="D237" s="13" t="s">
        <v>244</v>
      </c>
      <c r="E237" s="169">
        <f>AVERAGE(Every_Mth!M2538,Every_Mth!M2597,Every_Mth!M2656,Every_Mth!M2715,Every_Mth!M2774,Every_Mth!M2833,Every_Mth!M2892,Every_Mth!M2951,Every_Mth!M3010,Every_Mth!M3069,Every_Mth!M3128,Every_Mth!M3187)</f>
        <v>16820.083333333332</v>
      </c>
      <c r="F237" s="58">
        <f>AVERAGE(Every_Mth!M2184,Every_Mth!M2243,Every_Mth!M2302,Every_Mth!M2361,Every_Mth!M2420,Every_Mth!M2479,Every_Mth!M2538,Every_Mth!M2597,Every_Mth!M2656,Every_Mth!M2715,Every_Mth!M2774,Every_Mth!M2833)</f>
        <v>17282.083333333332</v>
      </c>
      <c r="G237" s="88">
        <f>AVERAGE(Every_Mth!N2538,Every_Mth!N2597,Every_Mth!N2656,Every_Mth!N2715,Every_Mth!N2774,Every_Mth!N2833,Every_Mth!N2892,Every_Mth!N2951,Every_Mth!N3010,Every_Mth!N3069,Every_Mth!N3128,Every_Mth!N3187)</f>
        <v>29291.416666666668</v>
      </c>
      <c r="H237" s="58">
        <f>AVERAGE(Every_Mth!N2184,Every_Mth!N2243,Every_Mth!N2302,Every_Mth!N2361,Every_Mth!N2420,Every_Mth!N2479,Every_Mth!N2538,Every_Mth!N2597,Every_Mth!N2656,Every_Mth!N2715,Every_Mth!N2774,Every_Mth!N2833)</f>
        <v>30380.166666666668</v>
      </c>
      <c r="I237" s="45">
        <v>3560</v>
      </c>
      <c r="J237" s="45">
        <v>14220</v>
      </c>
      <c r="K237" s="45">
        <v>9052</v>
      </c>
      <c r="L237" s="45"/>
      <c r="M237" s="23"/>
      <c r="N237" s="103">
        <v>504613</v>
      </c>
      <c r="O237" s="103">
        <v>134644</v>
      </c>
      <c r="P237" s="103">
        <v>98693</v>
      </c>
      <c r="Q237" s="103">
        <v>26059</v>
      </c>
      <c r="R237" s="103">
        <v>8029</v>
      </c>
      <c r="S237" s="18">
        <v>3.4000000000000002E-2</v>
      </c>
      <c r="T237" s="45"/>
    </row>
    <row r="238" spans="1:20" s="82" customFormat="1">
      <c r="A238" s="82" t="s">
        <v>162</v>
      </c>
      <c r="B238" s="13" t="s">
        <v>75</v>
      </c>
      <c r="C238" s="13">
        <v>2017</v>
      </c>
      <c r="D238" s="13" t="s">
        <v>244</v>
      </c>
      <c r="E238" s="169">
        <f>AVERAGE(Every_Mth!M2539,Every_Mth!M2598,Every_Mth!M2657,Every_Mth!M2716,Every_Mth!M2775,Every_Mth!M2834,Every_Mth!M2893,Every_Mth!M2952,Every_Mth!M3011,Every_Mth!M3070,Every_Mth!M3129,Every_Mth!M3188)</f>
        <v>38418</v>
      </c>
      <c r="F238" s="58">
        <f>AVERAGE(Every_Mth!M2185,Every_Mth!M2244,Every_Mth!M2303,Every_Mth!M2362,Every_Mth!M2421,Every_Mth!M2480,Every_Mth!M2539,Every_Mth!M2598,Every_Mth!M2657,Every_Mth!M2716,Every_Mth!M2775,Every_Mth!M2834)</f>
        <v>39581.333333333336</v>
      </c>
      <c r="G238" s="88">
        <f>AVERAGE(Every_Mth!N2539,Every_Mth!N2598,Every_Mth!N2657,Every_Mth!N2716,Every_Mth!N2775,Every_Mth!N2834,Every_Mth!N2893,Every_Mth!N2952,Every_Mth!N3011,Every_Mth!N3070,Every_Mth!N3129,Every_Mth!N3188)</f>
        <v>80035.416666666672</v>
      </c>
      <c r="H238" s="58">
        <f>AVERAGE(Every_Mth!N2185,Every_Mth!N2244,Every_Mth!N2303,Every_Mth!N2362,Every_Mth!N2421,Every_Mth!N2480,Every_Mth!N2539,Every_Mth!N2598,Every_Mth!N2657,Every_Mth!N2716,Every_Mth!N2775,Every_Mth!N2834)</f>
        <v>82744.083333333328</v>
      </c>
      <c r="I238" s="45">
        <v>4760</v>
      </c>
      <c r="J238" s="45">
        <v>40179</v>
      </c>
      <c r="K238" s="45">
        <v>15443</v>
      </c>
      <c r="L238" s="45"/>
      <c r="M238" s="23"/>
      <c r="N238" s="103">
        <v>549976</v>
      </c>
      <c r="O238" s="103">
        <v>99766</v>
      </c>
      <c r="P238" s="103">
        <v>145865</v>
      </c>
      <c r="Q238" s="103">
        <v>49236</v>
      </c>
      <c r="R238" s="103">
        <v>19222</v>
      </c>
      <c r="S238" s="18">
        <v>7.4999999999999997E-2</v>
      </c>
      <c r="T238" s="45"/>
    </row>
    <row r="239" spans="1:20" s="82" customFormat="1">
      <c r="A239" s="82" t="s">
        <v>163</v>
      </c>
      <c r="B239" s="13" t="s">
        <v>75</v>
      </c>
      <c r="C239" s="13">
        <v>2017</v>
      </c>
      <c r="D239" s="13" t="s">
        <v>244</v>
      </c>
      <c r="E239" s="169">
        <f>AVERAGE(Every_Mth!M2540,Every_Mth!M2599,Every_Mth!M2658,Every_Mth!M2717,Every_Mth!M2776,Every_Mth!M2835,Every_Mth!M2894,Every_Mth!M2953,Every_Mth!M3012,Every_Mth!M3071,Every_Mth!M3130,Every_Mth!M3189)</f>
        <v>5313.5</v>
      </c>
      <c r="F239" s="58">
        <f>AVERAGE(Every_Mth!M2186,Every_Mth!M2245,Every_Mth!M2304,Every_Mth!M2363,Every_Mth!M2422,Every_Mth!M2481,Every_Mth!M2540,Every_Mth!M2599,Every_Mth!M2658,Every_Mth!M2717,Every_Mth!M2776,Every_Mth!M2835)</f>
        <v>5495.416666666667</v>
      </c>
      <c r="G239" s="88">
        <f>AVERAGE(Every_Mth!N2540,Every_Mth!N2599,Every_Mth!N2658,Every_Mth!N2717,Every_Mth!N2776,Every_Mth!N2835,Every_Mth!N2894,Every_Mth!N2953,Every_Mth!N3012,Every_Mth!N3071,Every_Mth!N3130,Every_Mth!N3189)</f>
        <v>12131.25</v>
      </c>
      <c r="H239" s="58">
        <f>AVERAGE(Every_Mth!N2186,Every_Mth!N2245,Every_Mth!N2304,Every_Mth!N2363,Every_Mth!N2422,Every_Mth!N2481,Every_Mth!N2540,Every_Mth!N2599,Every_Mth!N2658,Every_Mth!N2717,Every_Mth!N2776,Every_Mth!N2835)</f>
        <v>12581.666666666666</v>
      </c>
      <c r="I239" s="45">
        <v>628</v>
      </c>
      <c r="J239" s="45">
        <v>6282</v>
      </c>
      <c r="K239" s="45">
        <v>2042</v>
      </c>
      <c r="L239" s="45"/>
      <c r="M239" s="23"/>
      <c r="N239" s="103">
        <v>96919</v>
      </c>
      <c r="O239" s="103">
        <v>19968</v>
      </c>
      <c r="P239" s="103">
        <v>25035</v>
      </c>
      <c r="Q239" s="103">
        <v>9073</v>
      </c>
      <c r="R239" s="103">
        <v>3766</v>
      </c>
      <c r="S239" s="18">
        <v>8.6999999999999994E-2</v>
      </c>
      <c r="T239" s="45"/>
    </row>
    <row r="240" spans="1:20" s="82" customFormat="1">
      <c r="A240" s="82" t="s">
        <v>164</v>
      </c>
      <c r="B240" s="13" t="s">
        <v>75</v>
      </c>
      <c r="C240" s="13">
        <v>2017</v>
      </c>
      <c r="D240" s="13" t="s">
        <v>244</v>
      </c>
      <c r="E240" s="169">
        <f>AVERAGE(Every_Mth!M2541,Every_Mth!M2600,Every_Mth!M2659,Every_Mth!M2718,Every_Mth!M2777,Every_Mth!M2836,Every_Mth!M2895,Every_Mth!M2954,Every_Mth!M3013,Every_Mth!M3072,Every_Mth!M3131,Every_Mth!M3190)</f>
        <v>4191.583333333333</v>
      </c>
      <c r="F240" s="58">
        <f>AVERAGE(Every_Mth!M2187,Every_Mth!M2246,Every_Mth!M2305,Every_Mth!M2364,Every_Mth!M2423,Every_Mth!M2482,Every_Mth!M2541,Every_Mth!M2600,Every_Mth!M2659,Every_Mth!M2718,Every_Mth!M2777,Every_Mth!M2836)</f>
        <v>4271.75</v>
      </c>
      <c r="G240" s="88">
        <f>AVERAGE(Every_Mth!N2541,Every_Mth!N2600,Every_Mth!N2659,Every_Mth!N2718,Every_Mth!N2777,Every_Mth!N2836,Every_Mth!N2895,Every_Mth!N2954,Every_Mth!N3013,Every_Mth!N3072,Every_Mth!N3131,Every_Mth!N3190)</f>
        <v>9007.9166666666661</v>
      </c>
      <c r="H240" s="58">
        <f>AVERAGE(Every_Mth!N2187,Every_Mth!N2246,Every_Mth!N2305,Every_Mth!N2364,Every_Mth!N2423,Every_Mth!N2482,Every_Mth!N2541,Every_Mth!N2600,Every_Mth!N2659,Every_Mth!N2718,Every_Mth!N2777,Every_Mth!N2836)</f>
        <v>9219</v>
      </c>
      <c r="I240" s="45">
        <v>559</v>
      </c>
      <c r="J240" s="45">
        <v>4505</v>
      </c>
      <c r="K240" s="45">
        <v>1138</v>
      </c>
      <c r="L240" s="45"/>
      <c r="M240" s="23"/>
      <c r="N240" s="103">
        <v>63949</v>
      </c>
      <c r="O240" s="103">
        <v>16082</v>
      </c>
      <c r="P240" s="103">
        <v>15393</v>
      </c>
      <c r="Q240" s="103">
        <v>2512</v>
      </c>
      <c r="R240" s="103">
        <v>2945</v>
      </c>
      <c r="S240" s="18">
        <v>6.4000000000000001E-2</v>
      </c>
      <c r="T240" s="45"/>
    </row>
    <row r="241" spans="1:20" s="82" customFormat="1">
      <c r="A241" s="82" t="s">
        <v>165</v>
      </c>
      <c r="B241" s="13" t="s">
        <v>75</v>
      </c>
      <c r="C241" s="13">
        <v>2017</v>
      </c>
      <c r="D241" s="13" t="s">
        <v>244</v>
      </c>
      <c r="E241" s="169">
        <f>AVERAGE(Every_Mth!M2542,Every_Mth!M2601,Every_Mth!M2660,Every_Mth!M2719,Every_Mth!M2778,Every_Mth!M2837,Every_Mth!M2896,Every_Mth!M2955,Every_Mth!M3014,Every_Mth!M3073,Every_Mth!M3132,Every_Mth!M3191)</f>
        <v>978.83333333333337</v>
      </c>
      <c r="F241" s="58">
        <f>AVERAGE(Every_Mth!M2188,Every_Mth!M2247,Every_Mth!M2306,Every_Mth!M2365,Every_Mth!M2424,Every_Mth!M2483,Every_Mth!M2542,Every_Mth!M2601,Every_Mth!M2660,Every_Mth!M2719,Every_Mth!M2778,Every_Mth!M2837)</f>
        <v>971.25</v>
      </c>
      <c r="G241" s="88">
        <f>AVERAGE(Every_Mth!N2542,Every_Mth!N2601,Every_Mth!N2660,Every_Mth!N2719,Every_Mth!N2778,Every_Mth!N2837,Every_Mth!N2896,Every_Mth!N2955,Every_Mth!N3014,Every_Mth!N3073,Every_Mth!N3132,Every_Mth!N3191)</f>
        <v>1674.75</v>
      </c>
      <c r="H241" s="58">
        <f>AVERAGE(Every_Mth!N2188,Every_Mth!N2247,Every_Mth!N2306,Every_Mth!N2365,Every_Mth!N2424,Every_Mth!N2483,Every_Mth!N2542,Every_Mth!N2601,Every_Mth!N2660,Every_Mth!N2719,Every_Mth!N2778,Every_Mth!N2837)</f>
        <v>1699.3333333333333</v>
      </c>
      <c r="I241" s="45">
        <v>160</v>
      </c>
      <c r="J241" s="45">
        <v>532</v>
      </c>
      <c r="K241" s="45" t="s">
        <v>430</v>
      </c>
      <c r="L241" s="45"/>
      <c r="M241" s="23"/>
      <c r="N241" s="103">
        <v>13634</v>
      </c>
      <c r="O241" s="103">
        <v>5063</v>
      </c>
      <c r="P241" s="103">
        <v>2156</v>
      </c>
      <c r="Q241" s="103">
        <v>152</v>
      </c>
      <c r="R241" s="103">
        <v>614</v>
      </c>
      <c r="S241" s="18">
        <v>0.06</v>
      </c>
      <c r="T241" s="45"/>
    </row>
    <row r="242" spans="1:20" s="82" customFormat="1">
      <c r="A242" s="82" t="s">
        <v>166</v>
      </c>
      <c r="B242" s="13" t="s">
        <v>74</v>
      </c>
      <c r="C242" s="13">
        <v>2017</v>
      </c>
      <c r="D242" s="13" t="s">
        <v>244</v>
      </c>
      <c r="E242" s="169">
        <f>AVERAGE(Every_Mth!M2543,Every_Mth!M2602,Every_Mth!M2661,Every_Mth!M2720,Every_Mth!M2779,Every_Mth!M2838,Every_Mth!M2897,Every_Mth!M2956,Every_Mth!M3015,Every_Mth!M3074,Every_Mth!M3133,Every_Mth!M3192)</f>
        <v>50745.25</v>
      </c>
      <c r="F242" s="58">
        <f>AVERAGE(Every_Mth!M2189,Every_Mth!M2248,Every_Mth!M2307,Every_Mth!M2366,Every_Mth!M2425,Every_Mth!M2484,Every_Mth!M2543,Every_Mth!M2602,Every_Mth!M2661,Every_Mth!M2720,Every_Mth!M2779,Every_Mth!M2838)</f>
        <v>51259.75</v>
      </c>
      <c r="G242" s="88">
        <f>AVERAGE(Every_Mth!N2543,Every_Mth!N2602,Every_Mth!N2661,Every_Mth!N2720,Every_Mth!N2779,Every_Mth!N2838,Every_Mth!N2897,Every_Mth!N2956,Every_Mth!N3015,Every_Mth!N3074,Every_Mth!N3133,Every_Mth!N3192)</f>
        <v>116724.08333333333</v>
      </c>
      <c r="H242" s="58">
        <f>AVERAGE(Every_Mth!N2189,Every_Mth!N2248,Every_Mth!N2307,Every_Mth!N2366,Every_Mth!N2425,Every_Mth!N2484,Every_Mth!N2543,Every_Mth!N2602,Every_Mth!N2661,Every_Mth!N2720,Every_Mth!N2779,Every_Mth!N2838)</f>
        <v>118686.75</v>
      </c>
      <c r="I242" s="45">
        <v>5907</v>
      </c>
      <c r="J242" s="45">
        <v>64931</v>
      </c>
      <c r="K242" s="45">
        <v>38463</v>
      </c>
      <c r="L242" s="45"/>
      <c r="M242" s="23"/>
      <c r="N242" s="103">
        <v>470716</v>
      </c>
      <c r="O242" s="103">
        <v>75816</v>
      </c>
      <c r="P242" s="103">
        <v>144108</v>
      </c>
      <c r="Q242" s="103">
        <v>61937</v>
      </c>
      <c r="R242" s="103">
        <v>17521</v>
      </c>
      <c r="S242" s="18">
        <v>0.104</v>
      </c>
      <c r="T242" s="45"/>
    </row>
    <row r="243" spans="1:20" s="82" customFormat="1">
      <c r="A243" s="82" t="s">
        <v>167</v>
      </c>
      <c r="B243" s="13" t="s">
        <v>75</v>
      </c>
      <c r="C243" s="13">
        <v>2017</v>
      </c>
      <c r="D243" s="13" t="s">
        <v>244</v>
      </c>
      <c r="E243" s="169">
        <f>AVERAGE(Every_Mth!M2544,Every_Mth!M2603,Every_Mth!M2662,Every_Mth!M2721,Every_Mth!M2780,Every_Mth!M2839,Every_Mth!M2898,Every_Mth!M2957,Every_Mth!M3016,Every_Mth!M3075,Every_Mth!M3134,Every_Mth!M3193)</f>
        <v>2706.25</v>
      </c>
      <c r="F243" s="58">
        <f>AVERAGE(Every_Mth!M2190,Every_Mth!M2249,Every_Mth!M2308,Every_Mth!M2367,Every_Mth!M2426,Every_Mth!M2485,Every_Mth!M2544,Every_Mth!M2603,Every_Mth!M2662,Every_Mth!M2721,Every_Mth!M2780,Every_Mth!M2839)</f>
        <v>2840.0833333333335</v>
      </c>
      <c r="G243" s="88">
        <f>AVERAGE(Every_Mth!N2544,Every_Mth!N2603,Every_Mth!N2662,Every_Mth!N2721,Every_Mth!N2780,Every_Mth!N2839,Every_Mth!N2898,Every_Mth!N2957,Every_Mth!N3016,Every_Mth!N3075,Every_Mth!N3134,Every_Mth!N3193)</f>
        <v>4732.166666666667</v>
      </c>
      <c r="H243" s="58">
        <f>AVERAGE(Every_Mth!N2190,Every_Mth!N2249,Every_Mth!N2308,Every_Mth!N2367,Every_Mth!N2426,Every_Mth!N2485,Every_Mth!N2544,Every_Mth!N2603,Every_Mth!N2662,Every_Mth!N2721,Every_Mth!N2780,Every_Mth!N2839)</f>
        <v>4984.666666666667</v>
      </c>
      <c r="I243" s="45">
        <v>578</v>
      </c>
      <c r="J243" s="45">
        <v>1760</v>
      </c>
      <c r="K243" s="45">
        <v>74</v>
      </c>
      <c r="L243" s="45"/>
      <c r="M243" s="23"/>
      <c r="N243" s="103">
        <v>54725</v>
      </c>
      <c r="O243" s="103">
        <v>18934</v>
      </c>
      <c r="P243" s="103">
        <v>8679</v>
      </c>
      <c r="Q243" s="103">
        <v>371</v>
      </c>
      <c r="R243" s="103">
        <v>1540</v>
      </c>
      <c r="S243" s="18">
        <v>5.3999999999999999E-2</v>
      </c>
      <c r="T243" s="45"/>
    </row>
    <row r="244" spans="1:20" s="82" customFormat="1">
      <c r="A244" s="82" t="s">
        <v>168</v>
      </c>
      <c r="B244" s="13" t="s">
        <v>74</v>
      </c>
      <c r="C244" s="13">
        <v>2017</v>
      </c>
      <c r="D244" s="13" t="s">
        <v>244</v>
      </c>
      <c r="E244" s="169">
        <f>AVERAGE(Every_Mth!M2545,Every_Mth!M2604,Every_Mth!M2663,Every_Mth!M2722,Every_Mth!M2781,Every_Mth!M2840,Every_Mth!M2899,Every_Mth!M2958,Every_Mth!M3017,Every_Mth!M3076,Every_Mth!M3135,Every_Mth!M3194)</f>
        <v>34429.333333333336</v>
      </c>
      <c r="F244" s="58">
        <f>AVERAGE(Every_Mth!M2191,Every_Mth!M2250,Every_Mth!M2309,Every_Mth!M2368,Every_Mth!M2427,Every_Mth!M2486,Every_Mth!M2545,Every_Mth!M2604,Every_Mth!M2663,Every_Mth!M2722,Every_Mth!M2781,Every_Mth!M2840)</f>
        <v>35321.666666666664</v>
      </c>
      <c r="G244" s="88">
        <f>AVERAGE(Every_Mth!N2545,Every_Mth!N2604,Every_Mth!N2663,Every_Mth!N2722,Every_Mth!N2781,Every_Mth!N2840,Every_Mth!N2899,Every_Mth!N2958,Every_Mth!N3017,Every_Mth!N3076,Every_Mth!N3135,Every_Mth!N3194)</f>
        <v>67606</v>
      </c>
      <c r="H244" s="58">
        <f>AVERAGE(Every_Mth!N2191,Every_Mth!N2250,Every_Mth!N2309,Every_Mth!N2368,Every_Mth!N2427,Every_Mth!N2486,Every_Mth!N2545,Every_Mth!N2604,Every_Mth!N2663,Every_Mth!N2722,Every_Mth!N2781,Every_Mth!N2840)</f>
        <v>70145.583333333328</v>
      </c>
      <c r="I244" s="45">
        <v>6080</v>
      </c>
      <c r="J244" s="45">
        <v>35864</v>
      </c>
      <c r="K244" s="45">
        <v>25344</v>
      </c>
      <c r="L244" s="45"/>
      <c r="M244" s="23"/>
      <c r="N244" s="103">
        <v>855910</v>
      </c>
      <c r="O244" s="103">
        <v>182659</v>
      </c>
      <c r="P244" s="103">
        <v>198261</v>
      </c>
      <c r="Q244" s="103">
        <v>77750</v>
      </c>
      <c r="R244" s="103">
        <v>14726</v>
      </c>
      <c r="S244" s="18">
        <v>4.4999999999999998E-2</v>
      </c>
      <c r="T244" s="45"/>
    </row>
    <row r="245" spans="1:20" s="82" customFormat="1">
      <c r="A245" s="82" t="s">
        <v>169</v>
      </c>
      <c r="B245" s="13" t="s">
        <v>74</v>
      </c>
      <c r="C245" s="13">
        <v>2017</v>
      </c>
      <c r="D245" s="13" t="s">
        <v>244</v>
      </c>
      <c r="E245" s="169">
        <f>AVERAGE(Every_Mth!M2546,Every_Mth!M2605,Every_Mth!M2664,Every_Mth!M2723,Every_Mth!M2782,Every_Mth!M2841,Every_Mth!M2900,Every_Mth!M2959,Every_Mth!M3018,Every_Mth!M3077,Every_Mth!M3136,Every_Mth!M3195)</f>
        <v>9995.8333333333339</v>
      </c>
      <c r="F245" s="58">
        <f>AVERAGE(Every_Mth!M2192,Every_Mth!M2251,Every_Mth!M2310,Every_Mth!M2369,Every_Mth!M2428,Every_Mth!M2487,Every_Mth!M2546,Every_Mth!M2605,Every_Mth!M2664,Every_Mth!M2723,Every_Mth!M2782,Every_Mth!M2841)</f>
        <v>9994.5</v>
      </c>
      <c r="G245" s="88">
        <f>AVERAGE(Every_Mth!N2546,Every_Mth!N2605,Every_Mth!N2664,Every_Mth!N2723,Every_Mth!N2782,Every_Mth!N2841,Every_Mth!N2900,Every_Mth!N2959,Every_Mth!N3018,Every_Mth!N3077,Every_Mth!N3136,Every_Mth!N3195)</f>
        <v>18445.666666666668</v>
      </c>
      <c r="H245" s="58">
        <f>AVERAGE(Every_Mth!N2192,Every_Mth!N2251,Every_Mth!N2310,Every_Mth!N2369,Every_Mth!N2428,Every_Mth!N2487,Every_Mth!N2546,Every_Mth!N2605,Every_Mth!N2664,Every_Mth!N2723,Every_Mth!N2782,Every_Mth!N2841)</f>
        <v>19071.333333333332</v>
      </c>
      <c r="I245" s="45">
        <v>1435</v>
      </c>
      <c r="J245" s="45">
        <v>8311</v>
      </c>
      <c r="K245" s="45">
        <v>4687</v>
      </c>
      <c r="L245" s="45"/>
      <c r="M245" s="23"/>
      <c r="N245" s="103">
        <v>218673</v>
      </c>
      <c r="O245" s="103">
        <v>37749</v>
      </c>
      <c r="P245" s="103">
        <v>50749</v>
      </c>
      <c r="Q245" s="103">
        <v>13088</v>
      </c>
      <c r="R245" s="103">
        <v>5077</v>
      </c>
      <c r="S245" s="18">
        <v>0.05</v>
      </c>
      <c r="T245" s="45"/>
    </row>
    <row r="246" spans="1:20">
      <c r="A246" s="82" t="s">
        <v>170</v>
      </c>
      <c r="B246" s="13" t="s">
        <v>75</v>
      </c>
      <c r="C246" s="13">
        <v>2017</v>
      </c>
      <c r="D246" s="13" t="s">
        <v>244</v>
      </c>
      <c r="E246" s="169">
        <f>AVERAGE(Every_Mth!M2547,Every_Mth!M2606,Every_Mth!M2665,Every_Mth!M2724,Every_Mth!M2783,Every_Mth!M2842,Every_Mth!M2901,Every_Mth!M2960,Every_Mth!M3019,Every_Mth!M3078,Every_Mth!M3137,Every_Mth!M3196)</f>
        <v>6014.5</v>
      </c>
      <c r="F246" s="58">
        <f>AVERAGE(Every_Mth!M2193,Every_Mth!M2252,Every_Mth!M2311,Every_Mth!M2370,Every_Mth!M2429,Every_Mth!M2488,Every_Mth!M2547,Every_Mth!M2606,Every_Mth!M2665,Every_Mth!M2724,Every_Mth!M2783,Every_Mth!M2901)</f>
        <v>5984.416666666667</v>
      </c>
      <c r="G246" s="88">
        <f>AVERAGE(Every_Mth!N2547,Every_Mth!N2606,Every_Mth!N2665,Every_Mth!N2724,Every_Mth!N2783,Every_Mth!N2842,Every_Mth!N2901,Every_Mth!N2960,Every_Mth!N3019,Every_Mth!N3078,Every_Mth!N3137,Every_Mth!N3196)</f>
        <v>12921.25</v>
      </c>
      <c r="H246" s="58">
        <f>AVERAGE(Every_Mth!N2193,Every_Mth!N2252,Every_Mth!N2311,Every_Mth!N2370,Every_Mth!N2429,Every_Mth!N2488,Every_Mth!N2547,Every_Mth!N2606,Every_Mth!N2665,Every_Mth!N2724,Every_Mth!N2783,Every_Mth!N2901)</f>
        <v>12919.083333333334</v>
      </c>
      <c r="I246" s="45">
        <v>619</v>
      </c>
      <c r="J246" s="45">
        <v>6186</v>
      </c>
      <c r="K246" s="45">
        <v>1337</v>
      </c>
      <c r="L246" s="45"/>
      <c r="M246" s="23"/>
      <c r="N246" s="103">
        <v>74645</v>
      </c>
      <c r="O246" s="103">
        <v>13518</v>
      </c>
      <c r="P246" s="103">
        <v>21548</v>
      </c>
      <c r="Q246" s="103">
        <v>3464</v>
      </c>
      <c r="R246" s="103">
        <v>3621</v>
      </c>
      <c r="S246" s="18">
        <v>7.4999999999999997E-2</v>
      </c>
      <c r="T246" s="45"/>
    </row>
    <row r="247" spans="1:20">
      <c r="A247" s="48" t="s">
        <v>171</v>
      </c>
      <c r="B247" s="13" t="s">
        <v>66</v>
      </c>
      <c r="C247" s="13">
        <v>2018</v>
      </c>
      <c r="D247" s="13" t="s">
        <v>324</v>
      </c>
      <c r="E247" s="45"/>
      <c r="F247" s="170"/>
      <c r="G247" s="45"/>
      <c r="H247" s="170"/>
      <c r="I247" s="45">
        <v>322094</v>
      </c>
      <c r="J247" s="45">
        <v>1913457</v>
      </c>
      <c r="K247" s="45">
        <v>1093944</v>
      </c>
      <c r="L247" s="45"/>
      <c r="M247" s="23"/>
      <c r="N247" s="103">
        <v>39809693</v>
      </c>
      <c r="O247" s="103">
        <v>8221985</v>
      </c>
      <c r="P247" s="103">
        <v>9261018</v>
      </c>
      <c r="Q247" s="103"/>
      <c r="R247" s="103">
        <v>1135190.166666667</v>
      </c>
      <c r="S247" s="18"/>
      <c r="T247" s="45"/>
    </row>
    <row r="248" spans="1:20">
      <c r="A248" s="48" t="s">
        <v>172</v>
      </c>
      <c r="B248" s="13" t="s">
        <v>74</v>
      </c>
      <c r="C248" s="13">
        <v>2018</v>
      </c>
      <c r="D248" s="13" t="s">
        <v>324</v>
      </c>
      <c r="E248" s="45"/>
      <c r="F248" s="170"/>
      <c r="G248" s="45"/>
      <c r="H248" s="170"/>
      <c r="I248" s="45">
        <v>11501</v>
      </c>
      <c r="J248" s="45">
        <v>44043</v>
      </c>
      <c r="K248" s="45">
        <v>30654</v>
      </c>
      <c r="L248" s="45"/>
      <c r="M248" s="23"/>
      <c r="N248" s="103">
        <v>1660202</v>
      </c>
      <c r="O248" s="103">
        <v>339021</v>
      </c>
      <c r="P248" s="103">
        <v>351696</v>
      </c>
      <c r="Q248" s="103"/>
      <c r="R248" s="103">
        <v>44220</v>
      </c>
      <c r="S248" s="18"/>
      <c r="T248" s="45"/>
    </row>
    <row r="249" spans="1:20">
      <c r="A249" s="48" t="s">
        <v>173</v>
      </c>
      <c r="B249" s="13" t="s">
        <v>75</v>
      </c>
      <c r="C249" s="13">
        <v>2018</v>
      </c>
      <c r="D249" s="13" t="s">
        <v>324</v>
      </c>
      <c r="E249" s="45"/>
      <c r="F249" s="170"/>
      <c r="G249" s="45"/>
      <c r="H249" s="170"/>
      <c r="I249" s="45">
        <v>14</v>
      </c>
      <c r="J249" s="45">
        <v>39</v>
      </c>
      <c r="K249" s="45">
        <v>0</v>
      </c>
      <c r="L249" s="45"/>
      <c r="M249" s="23"/>
      <c r="N249" s="103">
        <v>1154</v>
      </c>
      <c r="O249" s="103">
        <v>397</v>
      </c>
      <c r="P249" s="103">
        <v>190</v>
      </c>
      <c r="Q249" s="103"/>
      <c r="R249" s="103">
        <v>33.416666666666664</v>
      </c>
      <c r="S249" s="18"/>
      <c r="T249" s="45"/>
    </row>
    <row r="250" spans="1:20">
      <c r="A250" s="48" t="s">
        <v>174</v>
      </c>
      <c r="B250" s="13" t="s">
        <v>75</v>
      </c>
      <c r="C250" s="13">
        <v>2018</v>
      </c>
      <c r="D250" s="13" t="s">
        <v>324</v>
      </c>
      <c r="E250" s="45"/>
      <c r="F250" s="45"/>
      <c r="G250" s="45"/>
      <c r="H250" s="45"/>
      <c r="I250" s="45">
        <v>323</v>
      </c>
      <c r="J250" s="45">
        <v>973</v>
      </c>
      <c r="K250" s="45">
        <v>64</v>
      </c>
      <c r="L250" s="45"/>
      <c r="M250" s="23"/>
      <c r="N250" s="103">
        <v>38094</v>
      </c>
      <c r="O250" s="103">
        <v>13314</v>
      </c>
      <c r="P250" s="103">
        <v>5642</v>
      </c>
      <c r="Q250" s="103"/>
      <c r="R250" s="103">
        <v>647.5</v>
      </c>
      <c r="T250" s="45"/>
    </row>
    <row r="251" spans="1:20">
      <c r="A251" s="48" t="s">
        <v>175</v>
      </c>
      <c r="B251" s="13" t="s">
        <v>75</v>
      </c>
      <c r="C251" s="13">
        <v>2018</v>
      </c>
      <c r="D251" s="13" t="s">
        <v>324</v>
      </c>
      <c r="E251" s="45"/>
      <c r="F251" s="45"/>
      <c r="G251" s="45"/>
      <c r="H251" s="45"/>
      <c r="I251" s="45">
        <v>2273</v>
      </c>
      <c r="J251" s="45">
        <v>11692</v>
      </c>
      <c r="K251" s="45">
        <v>2010</v>
      </c>
      <c r="L251" s="45"/>
      <c r="M251" s="23"/>
      <c r="N251" s="103">
        <v>227621</v>
      </c>
      <c r="O251" s="103">
        <v>57350</v>
      </c>
      <c r="P251" s="103">
        <v>46448</v>
      </c>
      <c r="Q251" s="103"/>
      <c r="R251" s="103">
        <v>10182.75</v>
      </c>
      <c r="T251" s="45"/>
    </row>
    <row r="252" spans="1:20">
      <c r="A252" s="48" t="s">
        <v>176</v>
      </c>
      <c r="B252" s="13" t="s">
        <v>75</v>
      </c>
      <c r="C252" s="13">
        <v>2018</v>
      </c>
      <c r="D252" s="13" t="s">
        <v>324</v>
      </c>
      <c r="E252" s="45"/>
      <c r="F252" s="45"/>
      <c r="G252" s="45"/>
      <c r="H252" s="45"/>
      <c r="I252" s="45">
        <v>620</v>
      </c>
      <c r="J252" s="45">
        <v>1623</v>
      </c>
      <c r="K252" s="45">
        <v>77</v>
      </c>
      <c r="L252" s="45"/>
      <c r="M252" s="23"/>
      <c r="N252" s="103">
        <v>45157</v>
      </c>
      <c r="O252" s="103">
        <v>17243</v>
      </c>
      <c r="P252" s="103">
        <v>7178</v>
      </c>
      <c r="Q252" s="103"/>
      <c r="R252" s="103">
        <v>963.58333333333337</v>
      </c>
      <c r="T252" s="45"/>
    </row>
    <row r="253" spans="1:20">
      <c r="A253" s="48" t="s">
        <v>177</v>
      </c>
      <c r="B253" s="13" t="s">
        <v>75</v>
      </c>
      <c r="C253" s="13">
        <v>2018</v>
      </c>
      <c r="D253" s="13" t="s">
        <v>324</v>
      </c>
      <c r="E253" s="45"/>
      <c r="F253" s="45"/>
      <c r="G253" s="45"/>
      <c r="H253" s="45"/>
      <c r="I253" s="45">
        <v>121</v>
      </c>
      <c r="J253" s="45">
        <v>753</v>
      </c>
      <c r="K253" s="45">
        <v>381</v>
      </c>
      <c r="L253" s="45"/>
      <c r="M253" s="23"/>
      <c r="N253" s="103">
        <v>22098</v>
      </c>
      <c r="O253" s="103">
        <v>4723</v>
      </c>
      <c r="P253" s="103">
        <v>6121</v>
      </c>
      <c r="Q253" s="103"/>
      <c r="R253" s="103">
        <v>571.16666666666663</v>
      </c>
      <c r="T253" s="45"/>
    </row>
    <row r="254" spans="1:20">
      <c r="A254" s="48" t="s">
        <v>178</v>
      </c>
      <c r="B254" s="13" t="s">
        <v>74</v>
      </c>
      <c r="C254" s="13">
        <v>2018</v>
      </c>
      <c r="D254" s="13" t="s">
        <v>324</v>
      </c>
      <c r="E254" s="45"/>
      <c r="F254" s="45"/>
      <c r="G254" s="45"/>
      <c r="H254" s="45"/>
      <c r="I254" s="45">
        <v>5269</v>
      </c>
      <c r="J254" s="45">
        <v>29860</v>
      </c>
      <c r="K254" s="45">
        <v>12644</v>
      </c>
      <c r="L254" s="45"/>
      <c r="M254" s="23"/>
      <c r="N254" s="103">
        <v>1149363</v>
      </c>
      <c r="O254" s="103">
        <v>266792</v>
      </c>
      <c r="P254" s="103">
        <v>251554</v>
      </c>
      <c r="Q254" s="103"/>
      <c r="R254" s="103">
        <v>22931.166666666668</v>
      </c>
      <c r="T254" s="45"/>
    </row>
    <row r="255" spans="1:20">
      <c r="A255" s="48" t="s">
        <v>179</v>
      </c>
      <c r="B255" s="13" t="s">
        <v>75</v>
      </c>
      <c r="C255" s="13">
        <v>2018</v>
      </c>
      <c r="D255" s="13" t="s">
        <v>324</v>
      </c>
      <c r="E255" s="45"/>
      <c r="F255" s="45"/>
      <c r="G255" s="45"/>
      <c r="H255" s="45"/>
      <c r="I255" s="45">
        <v>328</v>
      </c>
      <c r="J255" s="45">
        <v>2009</v>
      </c>
      <c r="K255" s="45">
        <v>192</v>
      </c>
      <c r="L255" s="45"/>
      <c r="M255" s="23"/>
      <c r="N255" s="103">
        <v>27221</v>
      </c>
      <c r="O255" s="103">
        <v>6895</v>
      </c>
      <c r="P255" s="103">
        <v>5816</v>
      </c>
      <c r="Q255" s="103"/>
      <c r="R255" s="103">
        <v>1697</v>
      </c>
      <c r="T255" s="45"/>
    </row>
    <row r="256" spans="1:20">
      <c r="A256" s="48" t="s">
        <v>180</v>
      </c>
      <c r="B256" s="13" t="s">
        <v>75</v>
      </c>
      <c r="C256" s="13">
        <v>2018</v>
      </c>
      <c r="D256" s="13" t="s">
        <v>324</v>
      </c>
      <c r="E256" s="45"/>
      <c r="F256" s="45"/>
      <c r="G256" s="45"/>
      <c r="H256" s="45"/>
      <c r="I256" s="45">
        <v>1272</v>
      </c>
      <c r="J256" s="45">
        <v>4054</v>
      </c>
      <c r="K256" s="45">
        <v>665</v>
      </c>
      <c r="L256" s="45"/>
      <c r="M256" s="23"/>
      <c r="N256" s="103">
        <v>188399</v>
      </c>
      <c r="O256" s="103">
        <v>55406</v>
      </c>
      <c r="P256" s="103">
        <v>35745</v>
      </c>
      <c r="Q256" s="103"/>
      <c r="R256" s="103">
        <v>2766.6666666666665</v>
      </c>
      <c r="T256" s="45"/>
    </row>
    <row r="257" spans="1:20">
      <c r="A257" s="82" t="s">
        <v>122</v>
      </c>
      <c r="B257" s="13" t="s">
        <v>74</v>
      </c>
      <c r="C257" s="13">
        <v>2018</v>
      </c>
      <c r="D257" s="13" t="s">
        <v>324</v>
      </c>
      <c r="E257" s="45"/>
      <c r="F257" s="45"/>
      <c r="G257" s="45"/>
      <c r="H257" s="45"/>
      <c r="I257" s="45">
        <v>9095</v>
      </c>
      <c r="J257" s="45">
        <v>112941</v>
      </c>
      <c r="K257" s="45">
        <v>48747</v>
      </c>
      <c r="L257" s="45"/>
      <c r="M257" s="23"/>
      <c r="N257" s="103">
        <v>1007229</v>
      </c>
      <c r="O257" s="103">
        <v>175008</v>
      </c>
      <c r="P257" s="103">
        <v>282393</v>
      </c>
      <c r="Q257" s="103"/>
      <c r="R257" s="103">
        <v>41276.416666666664</v>
      </c>
      <c r="T257" s="45"/>
    </row>
    <row r="258" spans="1:20">
      <c r="A258" s="82" t="s">
        <v>123</v>
      </c>
      <c r="B258" s="13" t="s">
        <v>75</v>
      </c>
      <c r="C258" s="13">
        <v>2018</v>
      </c>
      <c r="D258" s="13" t="s">
        <v>324</v>
      </c>
      <c r="E258" s="45"/>
      <c r="F258" s="45"/>
      <c r="G258" s="45"/>
      <c r="H258" s="45"/>
      <c r="I258" s="45">
        <v>244</v>
      </c>
      <c r="J258" s="45">
        <v>1670</v>
      </c>
      <c r="K258" s="45">
        <v>520</v>
      </c>
      <c r="L258" s="45"/>
      <c r="M258" s="23"/>
      <c r="N258" s="103">
        <v>28796</v>
      </c>
      <c r="O258" s="103">
        <v>6511</v>
      </c>
      <c r="P258" s="103">
        <v>7481</v>
      </c>
      <c r="Q258" s="103"/>
      <c r="R258" s="103">
        <v>1041.8333333333333</v>
      </c>
      <c r="T258" s="45"/>
    </row>
    <row r="259" spans="1:20">
      <c r="A259" s="82" t="s">
        <v>124</v>
      </c>
      <c r="B259" s="13" t="s">
        <v>75</v>
      </c>
      <c r="C259" s="13">
        <v>2018</v>
      </c>
      <c r="D259" s="13" t="s">
        <v>324</v>
      </c>
      <c r="E259" s="45"/>
      <c r="F259" s="45"/>
      <c r="G259" s="45"/>
      <c r="H259" s="45"/>
      <c r="I259" s="45">
        <v>1663</v>
      </c>
      <c r="J259" s="45">
        <v>6579</v>
      </c>
      <c r="K259" s="45">
        <v>756</v>
      </c>
      <c r="L259" s="45"/>
      <c r="M259" s="23"/>
      <c r="N259" s="103">
        <v>136002</v>
      </c>
      <c r="O259" s="103">
        <v>34375</v>
      </c>
      <c r="P259" s="103">
        <v>28453</v>
      </c>
      <c r="Q259" s="103"/>
      <c r="R259" s="103">
        <v>5039</v>
      </c>
      <c r="T259" s="45"/>
    </row>
    <row r="260" spans="1:20">
      <c r="A260" s="82" t="s">
        <v>125</v>
      </c>
      <c r="B260" s="13" t="s">
        <v>75</v>
      </c>
      <c r="C260" s="13">
        <v>2018</v>
      </c>
      <c r="D260" s="13" t="s">
        <v>324</v>
      </c>
      <c r="E260" s="45"/>
      <c r="F260" s="45"/>
      <c r="G260" s="45"/>
      <c r="H260" s="45"/>
      <c r="I260" s="45">
        <v>3134</v>
      </c>
      <c r="J260" s="45">
        <v>18884</v>
      </c>
      <c r="K260" s="45">
        <v>20717</v>
      </c>
      <c r="L260" s="45"/>
      <c r="M260" s="23"/>
      <c r="N260" s="103">
        <v>190624</v>
      </c>
      <c r="O260" s="103">
        <v>34300</v>
      </c>
      <c r="P260" s="103">
        <v>55371</v>
      </c>
      <c r="Q260" s="103"/>
      <c r="R260" s="103">
        <v>9948.5833333333339</v>
      </c>
      <c r="T260" s="45"/>
    </row>
    <row r="261" spans="1:20">
      <c r="A261" s="82" t="s">
        <v>126</v>
      </c>
      <c r="B261" s="13" t="s">
        <v>75</v>
      </c>
      <c r="C261" s="13">
        <v>2018</v>
      </c>
      <c r="D261" s="13" t="s">
        <v>324</v>
      </c>
      <c r="E261" s="45"/>
      <c r="F261" s="45"/>
      <c r="G261" s="45"/>
      <c r="H261" s="45"/>
      <c r="I261" s="45">
        <v>218</v>
      </c>
      <c r="J261" s="45">
        <v>764</v>
      </c>
      <c r="K261" s="45">
        <v>148</v>
      </c>
      <c r="L261" s="45"/>
      <c r="M261" s="23"/>
      <c r="N261" s="103">
        <v>18577</v>
      </c>
      <c r="O261" s="103">
        <v>5960</v>
      </c>
      <c r="P261" s="103">
        <v>3870</v>
      </c>
      <c r="Q261" s="103"/>
      <c r="R261" s="103">
        <v>357.91666666666669</v>
      </c>
      <c r="T261" s="45"/>
    </row>
    <row r="262" spans="1:20">
      <c r="A262" s="82" t="s">
        <v>127</v>
      </c>
      <c r="B262" s="13" t="s">
        <v>75</v>
      </c>
      <c r="C262" s="13">
        <v>2018</v>
      </c>
      <c r="D262" s="13" t="s">
        <v>324</v>
      </c>
      <c r="E262" s="45"/>
      <c r="F262" s="45"/>
      <c r="G262" s="45"/>
      <c r="H262" s="45"/>
      <c r="I262" s="45">
        <v>8501</v>
      </c>
      <c r="J262" s="45">
        <v>83589</v>
      </c>
      <c r="K262" s="45">
        <v>33485</v>
      </c>
      <c r="L262" s="45"/>
      <c r="M262" s="23"/>
      <c r="N262" s="103">
        <v>905801</v>
      </c>
      <c r="O262" s="103">
        <v>146852</v>
      </c>
      <c r="P262" s="103">
        <v>256078</v>
      </c>
      <c r="Q262" s="103"/>
      <c r="R262" s="103">
        <v>31037.583333333332</v>
      </c>
      <c r="T262" s="45"/>
    </row>
    <row r="263" spans="1:20">
      <c r="A263" s="82" t="s">
        <v>128</v>
      </c>
      <c r="B263" s="13" t="s">
        <v>75</v>
      </c>
      <c r="C263" s="13">
        <v>2018</v>
      </c>
      <c r="D263" s="13" t="s">
        <v>324</v>
      </c>
      <c r="E263" s="45"/>
      <c r="F263" s="45"/>
      <c r="G263" s="45"/>
      <c r="H263" s="45"/>
      <c r="I263" s="45">
        <v>1183</v>
      </c>
      <c r="J263" s="45">
        <v>11878</v>
      </c>
      <c r="K263" s="45">
        <v>5024</v>
      </c>
      <c r="L263" s="45"/>
      <c r="M263" s="23"/>
      <c r="N263" s="103">
        <v>151662</v>
      </c>
      <c r="O263" s="103">
        <v>22623</v>
      </c>
      <c r="P263" s="103">
        <v>46215</v>
      </c>
      <c r="Q263" s="103"/>
      <c r="R263" s="103">
        <v>4571.916666666667</v>
      </c>
      <c r="T263" s="45"/>
    </row>
    <row r="264" spans="1:20">
      <c r="A264" s="82" t="s">
        <v>129</v>
      </c>
      <c r="B264" s="13" t="s">
        <v>75</v>
      </c>
      <c r="C264" s="13">
        <v>2018</v>
      </c>
      <c r="D264" s="13" t="s">
        <v>324</v>
      </c>
      <c r="E264" s="45"/>
      <c r="F264" s="45"/>
      <c r="G264" s="45"/>
      <c r="H264" s="45"/>
      <c r="I264" s="45">
        <v>1565</v>
      </c>
      <c r="J264" s="45">
        <v>5131</v>
      </c>
      <c r="K264" s="45">
        <v>1278</v>
      </c>
      <c r="L264" s="45"/>
      <c r="M264" s="23"/>
      <c r="N264" s="103">
        <v>65081</v>
      </c>
      <c r="O264" s="103">
        <v>19845</v>
      </c>
      <c r="P264" s="103">
        <v>13632</v>
      </c>
      <c r="Q264" s="103"/>
      <c r="R264" s="103">
        <v>3506.0833333333335</v>
      </c>
      <c r="T264" s="45"/>
    </row>
    <row r="265" spans="1:20">
      <c r="A265" s="82" t="s">
        <v>130</v>
      </c>
      <c r="B265" s="13" t="s">
        <v>75</v>
      </c>
      <c r="C265" s="13">
        <v>2018</v>
      </c>
      <c r="D265" s="13" t="s">
        <v>324</v>
      </c>
      <c r="E265" s="45"/>
      <c r="F265" s="45"/>
      <c r="G265" s="45"/>
      <c r="H265" s="45"/>
      <c r="I265" s="45">
        <v>227</v>
      </c>
      <c r="J265" s="45">
        <v>1201</v>
      </c>
      <c r="K265" s="45">
        <v>51</v>
      </c>
      <c r="L265" s="45"/>
      <c r="M265" s="23"/>
      <c r="N265" s="103">
        <v>30911</v>
      </c>
      <c r="O265" s="103">
        <v>7281</v>
      </c>
      <c r="P265" s="103">
        <v>5294</v>
      </c>
      <c r="Q265" s="103"/>
      <c r="R265" s="103">
        <v>863.33333333333337</v>
      </c>
      <c r="T265" s="45"/>
    </row>
    <row r="266" spans="1:20">
      <c r="A266" s="82" t="s">
        <v>131</v>
      </c>
      <c r="B266" s="13" t="s">
        <v>76</v>
      </c>
      <c r="C266" s="13">
        <v>2018</v>
      </c>
      <c r="D266" s="13" t="s">
        <v>324</v>
      </c>
      <c r="E266" s="45"/>
      <c r="F266" s="45"/>
      <c r="G266" s="45"/>
      <c r="H266" s="45"/>
      <c r="I266" s="45">
        <v>91132</v>
      </c>
      <c r="J266" s="45">
        <v>520268</v>
      </c>
      <c r="K266" s="45">
        <v>363721</v>
      </c>
      <c r="L266" s="45"/>
      <c r="M266" s="23"/>
      <c r="N266" s="103">
        <v>10283729</v>
      </c>
      <c r="O266" s="103">
        <v>2056614</v>
      </c>
      <c r="P266" s="103">
        <v>2298592</v>
      </c>
      <c r="Q266" s="103"/>
      <c r="R266" s="103">
        <v>366051.5</v>
      </c>
      <c r="T266" s="45"/>
    </row>
    <row r="267" spans="1:20">
      <c r="A267" s="82" t="s">
        <v>132</v>
      </c>
      <c r="B267" s="13" t="s">
        <v>75</v>
      </c>
      <c r="C267" s="13">
        <v>2018</v>
      </c>
      <c r="D267" s="13" t="s">
        <v>324</v>
      </c>
      <c r="E267" s="45"/>
      <c r="F267" s="45"/>
      <c r="G267" s="45"/>
      <c r="H267" s="45"/>
      <c r="I267" s="45">
        <v>1154</v>
      </c>
      <c r="J267" s="45">
        <v>15793</v>
      </c>
      <c r="K267" s="45">
        <v>8581</v>
      </c>
      <c r="L267" s="45"/>
      <c r="M267" s="23"/>
      <c r="N267" s="103">
        <v>158894</v>
      </c>
      <c r="O267" s="103">
        <v>31061</v>
      </c>
      <c r="P267" s="103">
        <v>42250</v>
      </c>
      <c r="Q267" s="103"/>
      <c r="R267" s="103">
        <v>4441.333333333333</v>
      </c>
      <c r="T267" s="45"/>
    </row>
    <row r="268" spans="1:20">
      <c r="A268" s="82" t="s">
        <v>133</v>
      </c>
      <c r="B268" s="13" t="s">
        <v>75</v>
      </c>
      <c r="C268" s="13">
        <v>2018</v>
      </c>
      <c r="D268" s="13" t="s">
        <v>324</v>
      </c>
      <c r="E268" s="45"/>
      <c r="F268" s="45"/>
      <c r="G268" s="45"/>
      <c r="H268" s="45"/>
      <c r="I268" s="45">
        <v>1488</v>
      </c>
      <c r="J268" s="45">
        <v>4263</v>
      </c>
      <c r="K268" s="45">
        <v>3685</v>
      </c>
      <c r="L268" s="45"/>
      <c r="M268" s="23"/>
      <c r="N268" s="103">
        <v>263886</v>
      </c>
      <c r="O268" s="103">
        <v>79357</v>
      </c>
      <c r="P268" s="103">
        <v>52222</v>
      </c>
      <c r="Q268" s="103"/>
      <c r="R268" s="103">
        <v>2577.9166666666665</v>
      </c>
      <c r="T268" s="45"/>
    </row>
    <row r="269" spans="1:20">
      <c r="A269" s="82" t="s">
        <v>134</v>
      </c>
      <c r="B269" s="13" t="s">
        <v>75</v>
      </c>
      <c r="C269" s="13">
        <v>2018</v>
      </c>
      <c r="D269" s="13" t="s">
        <v>324</v>
      </c>
      <c r="E269" s="45"/>
      <c r="F269" s="45"/>
      <c r="G269" s="45"/>
      <c r="H269" s="45"/>
      <c r="I269" s="45">
        <v>252</v>
      </c>
      <c r="J269" s="45">
        <v>633</v>
      </c>
      <c r="K269" s="45">
        <v>38</v>
      </c>
      <c r="L269" s="45"/>
      <c r="M269" s="23"/>
      <c r="N269" s="103">
        <v>18129</v>
      </c>
      <c r="O269" s="103">
        <v>6811</v>
      </c>
      <c r="P269" s="103">
        <v>2834</v>
      </c>
      <c r="Q269" s="103"/>
      <c r="R269" s="103">
        <v>411.25</v>
      </c>
      <c r="T269" s="45"/>
    </row>
    <row r="270" spans="1:20">
      <c r="A270" s="82" t="s">
        <v>135</v>
      </c>
      <c r="B270" s="13" t="s">
        <v>75</v>
      </c>
      <c r="C270" s="13">
        <v>2018</v>
      </c>
      <c r="D270" s="13" t="s">
        <v>324</v>
      </c>
      <c r="E270" s="45"/>
      <c r="F270" s="45"/>
      <c r="G270" s="45"/>
      <c r="H270" s="45"/>
      <c r="I270" s="45">
        <v>1150</v>
      </c>
      <c r="J270" s="45">
        <v>4668</v>
      </c>
      <c r="K270" s="45">
        <v>1553</v>
      </c>
      <c r="L270" s="45"/>
      <c r="M270" s="23"/>
      <c r="N270" s="103">
        <v>89299</v>
      </c>
      <c r="O270" s="103">
        <v>25835</v>
      </c>
      <c r="P270" s="103">
        <v>19133</v>
      </c>
      <c r="Q270" s="103"/>
      <c r="R270" s="103">
        <v>3019.5833333333335</v>
      </c>
      <c r="T270" s="45"/>
    </row>
    <row r="271" spans="1:20">
      <c r="A271" s="82" t="s">
        <v>136</v>
      </c>
      <c r="B271" s="13" t="s">
        <v>75</v>
      </c>
      <c r="C271" s="13">
        <v>2018</v>
      </c>
      <c r="D271" s="13" t="s">
        <v>324</v>
      </c>
      <c r="E271" s="45"/>
      <c r="F271" s="45"/>
      <c r="G271" s="45"/>
      <c r="H271" s="45"/>
      <c r="I271" s="45">
        <v>2557</v>
      </c>
      <c r="J271" s="45">
        <v>27778</v>
      </c>
      <c r="K271" s="45">
        <v>12859</v>
      </c>
      <c r="L271" s="45"/>
      <c r="M271" s="23"/>
      <c r="N271" s="103">
        <v>279977</v>
      </c>
      <c r="O271" s="103">
        <v>44559</v>
      </c>
      <c r="P271" s="103">
        <v>80521</v>
      </c>
      <c r="Q271" s="103"/>
      <c r="R271" s="103">
        <v>10384.333333333334</v>
      </c>
      <c r="T271" s="45"/>
    </row>
    <row r="272" spans="1:20">
      <c r="A272" s="82" t="s">
        <v>137</v>
      </c>
      <c r="B272" s="13" t="s">
        <v>75</v>
      </c>
      <c r="C272" s="13">
        <v>2018</v>
      </c>
      <c r="D272" s="13" t="s">
        <v>324</v>
      </c>
      <c r="E272" s="45"/>
      <c r="F272" s="45"/>
      <c r="G272" s="45"/>
      <c r="H272" s="45"/>
      <c r="I272" s="45">
        <v>73</v>
      </c>
      <c r="J272" s="45">
        <v>512</v>
      </c>
      <c r="K272" s="45">
        <v>51</v>
      </c>
      <c r="L272" s="45"/>
      <c r="M272" s="23"/>
      <c r="N272" s="103">
        <v>9612</v>
      </c>
      <c r="O272" s="103">
        <v>3188</v>
      </c>
      <c r="P272" s="103">
        <v>1769</v>
      </c>
      <c r="Q272" s="103"/>
      <c r="R272" s="103">
        <v>413.58333333333331</v>
      </c>
      <c r="T272" s="45"/>
    </row>
    <row r="273" spans="1:20">
      <c r="A273" s="82" t="s">
        <v>138</v>
      </c>
      <c r="B273" s="13" t="s">
        <v>75</v>
      </c>
      <c r="C273" s="13">
        <v>2018</v>
      </c>
      <c r="D273" s="13" t="s">
        <v>324</v>
      </c>
      <c r="E273" s="45"/>
      <c r="F273" s="45"/>
      <c r="G273" s="45"/>
      <c r="H273" s="45"/>
      <c r="I273" s="45">
        <v>58</v>
      </c>
      <c r="J273" s="45">
        <v>273</v>
      </c>
      <c r="K273" s="45">
        <v>114</v>
      </c>
      <c r="L273" s="45"/>
      <c r="M273" s="23"/>
      <c r="N273" s="103">
        <v>13822</v>
      </c>
      <c r="O273" s="103">
        <v>3154</v>
      </c>
      <c r="P273" s="103">
        <v>2836</v>
      </c>
      <c r="Q273" s="103"/>
      <c r="R273" s="103">
        <v>89.166666666666671</v>
      </c>
      <c r="T273" s="45"/>
    </row>
    <row r="274" spans="1:20">
      <c r="A274" s="82" t="s">
        <v>139</v>
      </c>
      <c r="B274" s="13" t="s">
        <v>75</v>
      </c>
      <c r="C274" s="13">
        <v>2018</v>
      </c>
      <c r="D274" s="13" t="s">
        <v>324</v>
      </c>
      <c r="E274" s="45"/>
      <c r="F274" s="45"/>
      <c r="G274" s="45"/>
      <c r="H274" s="45"/>
      <c r="I274" s="45">
        <v>2939</v>
      </c>
      <c r="J274" s="45">
        <v>24569</v>
      </c>
      <c r="K274" s="45">
        <v>18334</v>
      </c>
      <c r="L274" s="45"/>
      <c r="M274" s="23"/>
      <c r="N274" s="103">
        <v>443281</v>
      </c>
      <c r="O274" s="103">
        <v>85236</v>
      </c>
      <c r="P274" s="103">
        <v>116022</v>
      </c>
      <c r="Q274" s="103"/>
      <c r="R274" s="103">
        <v>7590.833333333333</v>
      </c>
      <c r="T274" s="45"/>
    </row>
    <row r="275" spans="1:20">
      <c r="A275" s="82" t="s">
        <v>140</v>
      </c>
      <c r="B275" s="13" t="s">
        <v>75</v>
      </c>
      <c r="C275" s="13">
        <v>2018</v>
      </c>
      <c r="D275" s="13" t="s">
        <v>324</v>
      </c>
      <c r="E275" s="45"/>
      <c r="F275" s="45"/>
      <c r="G275" s="45"/>
      <c r="H275" s="45"/>
      <c r="I275" s="45">
        <v>633</v>
      </c>
      <c r="J275" s="45">
        <v>3004</v>
      </c>
      <c r="K275" s="45">
        <v>2117</v>
      </c>
      <c r="L275" s="45"/>
      <c r="M275" s="23"/>
      <c r="N275" s="103">
        <v>141294</v>
      </c>
      <c r="O275" s="103">
        <v>36069</v>
      </c>
      <c r="P275" s="103">
        <v>29273</v>
      </c>
      <c r="Q275" s="103"/>
      <c r="R275" s="103">
        <v>1867.6666666666667</v>
      </c>
      <c r="T275" s="45"/>
    </row>
    <row r="276" spans="1:20">
      <c r="A276" s="82" t="s">
        <v>141</v>
      </c>
      <c r="B276" s="13" t="s">
        <v>75</v>
      </c>
      <c r="C276" s="13">
        <v>2018</v>
      </c>
      <c r="D276" s="13" t="s">
        <v>324</v>
      </c>
      <c r="E276" s="45"/>
      <c r="F276" s="45"/>
      <c r="G276" s="45"/>
      <c r="H276" s="45"/>
      <c r="I276" s="45">
        <v>890</v>
      </c>
      <c r="J276" s="45">
        <v>2422</v>
      </c>
      <c r="K276" s="45">
        <v>200</v>
      </c>
      <c r="L276" s="45"/>
      <c r="M276" s="23"/>
      <c r="N276" s="103">
        <v>99155</v>
      </c>
      <c r="O276" s="103">
        <v>35472</v>
      </c>
      <c r="P276" s="103">
        <v>16033</v>
      </c>
      <c r="Q276" s="103"/>
      <c r="R276" s="103">
        <v>1843.6666666666667</v>
      </c>
      <c r="T276" s="45"/>
    </row>
    <row r="277" spans="1:20">
      <c r="A277" s="82" t="s">
        <v>142</v>
      </c>
      <c r="B277" s="13" t="s">
        <v>74</v>
      </c>
      <c r="C277" s="13">
        <v>2018</v>
      </c>
      <c r="D277" s="13" t="s">
        <v>324</v>
      </c>
      <c r="E277" s="45"/>
      <c r="F277" s="45"/>
      <c r="G277" s="45"/>
      <c r="H277" s="45"/>
      <c r="I277" s="45">
        <v>22192</v>
      </c>
      <c r="J277" s="45">
        <v>112029</v>
      </c>
      <c r="K277" s="45">
        <v>90413</v>
      </c>
      <c r="L277" s="45"/>
      <c r="M277" s="23"/>
      <c r="N277" s="103">
        <v>3221103</v>
      </c>
      <c r="O277" s="103">
        <v>674940</v>
      </c>
      <c r="P277" s="103">
        <v>724718</v>
      </c>
      <c r="Q277" s="103"/>
      <c r="R277" s="103">
        <v>67075.333333333328</v>
      </c>
      <c r="T277" s="45"/>
    </row>
    <row r="278" spans="1:20">
      <c r="A278" s="82" t="s">
        <v>143</v>
      </c>
      <c r="B278" s="13" t="s">
        <v>74</v>
      </c>
      <c r="C278" s="13">
        <v>2018</v>
      </c>
      <c r="D278" s="13" t="s">
        <v>324</v>
      </c>
      <c r="E278" s="45"/>
      <c r="F278" s="45"/>
      <c r="G278" s="45"/>
      <c r="H278" s="45"/>
      <c r="I278" s="45">
        <v>1828</v>
      </c>
      <c r="J278" s="45">
        <v>5725</v>
      </c>
      <c r="K278" s="45">
        <v>1426</v>
      </c>
      <c r="L278" s="45"/>
      <c r="M278" s="23"/>
      <c r="N278" s="103">
        <v>389532</v>
      </c>
      <c r="O278" s="103">
        <v>104700</v>
      </c>
      <c r="P278" s="103">
        <v>76338</v>
      </c>
      <c r="Q278" s="103"/>
      <c r="R278" s="103">
        <v>4988.583333333333</v>
      </c>
      <c r="T278" s="45"/>
    </row>
    <row r="279" spans="1:20">
      <c r="A279" s="82" t="s">
        <v>144</v>
      </c>
      <c r="B279" s="13" t="s">
        <v>75</v>
      </c>
      <c r="C279" s="13">
        <v>2018</v>
      </c>
      <c r="D279" s="13" t="s">
        <v>324</v>
      </c>
      <c r="E279" s="45"/>
      <c r="F279" s="45"/>
      <c r="G279" s="45"/>
      <c r="H279" s="45"/>
      <c r="I279" s="45">
        <v>182</v>
      </c>
      <c r="J279" s="45">
        <v>725</v>
      </c>
      <c r="K279" s="45">
        <v>39</v>
      </c>
      <c r="L279" s="45"/>
      <c r="M279" s="23"/>
      <c r="N279" s="103">
        <v>19773</v>
      </c>
      <c r="O279" s="103">
        <v>7551</v>
      </c>
      <c r="P279" s="103">
        <v>3175</v>
      </c>
      <c r="Q279" s="103"/>
      <c r="R279" s="103">
        <v>620.91666666666663</v>
      </c>
      <c r="T279" s="45"/>
    </row>
    <row r="280" spans="1:20">
      <c r="A280" s="82" t="s">
        <v>145</v>
      </c>
      <c r="B280" s="13" t="s">
        <v>75</v>
      </c>
      <c r="C280" s="13">
        <v>2018</v>
      </c>
      <c r="D280" s="13" t="s">
        <v>324</v>
      </c>
      <c r="E280" s="45"/>
      <c r="F280" s="45"/>
      <c r="G280" s="45"/>
      <c r="H280" s="45"/>
      <c r="I280" s="45">
        <v>18050</v>
      </c>
      <c r="J280" s="45">
        <v>125773</v>
      </c>
      <c r="K280" s="45">
        <v>49247</v>
      </c>
      <c r="L280" s="45"/>
      <c r="M280" s="23"/>
      <c r="N280" s="103">
        <v>2415955</v>
      </c>
      <c r="O280" s="103">
        <v>497063</v>
      </c>
      <c r="P280" s="103">
        <v>601945</v>
      </c>
      <c r="Q280" s="103"/>
      <c r="R280" s="103">
        <v>57936.416666666664</v>
      </c>
      <c r="T280" s="45"/>
    </row>
    <row r="281" spans="1:20">
      <c r="A281" s="82" t="s">
        <v>146</v>
      </c>
      <c r="B281" s="13" t="s">
        <v>74</v>
      </c>
      <c r="C281" s="13">
        <v>2018</v>
      </c>
      <c r="D281" s="13" t="s">
        <v>324</v>
      </c>
      <c r="E281" s="45"/>
      <c r="F281" s="45"/>
      <c r="G281" s="45"/>
      <c r="H281" s="45"/>
      <c r="I281" s="45">
        <v>11983</v>
      </c>
      <c r="J281" s="45">
        <v>91993</v>
      </c>
      <c r="K281" s="45">
        <v>43300</v>
      </c>
      <c r="L281" s="45"/>
      <c r="M281" s="23"/>
      <c r="N281" s="103">
        <v>1529501</v>
      </c>
      <c r="O281" s="103">
        <v>304473</v>
      </c>
      <c r="P281" s="103">
        <v>363983</v>
      </c>
      <c r="Q281" s="103"/>
      <c r="R281" s="103">
        <v>60415.833333333336</v>
      </c>
      <c r="T281" s="45"/>
    </row>
    <row r="282" spans="1:20">
      <c r="A282" s="82" t="s">
        <v>147</v>
      </c>
      <c r="B282" s="13" t="s">
        <v>75</v>
      </c>
      <c r="C282" s="13">
        <v>2018</v>
      </c>
      <c r="D282" s="13" t="s">
        <v>324</v>
      </c>
      <c r="E282" s="45"/>
      <c r="F282" s="45"/>
      <c r="G282" s="45"/>
      <c r="H282" s="45"/>
      <c r="I282" s="45">
        <v>338</v>
      </c>
      <c r="J282" s="45">
        <v>2377</v>
      </c>
      <c r="K282" s="45">
        <v>1132</v>
      </c>
      <c r="L282" s="45"/>
      <c r="M282" s="23"/>
      <c r="N282" s="103">
        <v>57088</v>
      </c>
      <c r="O282" s="103">
        <v>11706</v>
      </c>
      <c r="P282" s="103">
        <v>14289</v>
      </c>
      <c r="Q282" s="103"/>
      <c r="R282" s="103">
        <v>859.33333333333337</v>
      </c>
      <c r="T282" s="45"/>
    </row>
    <row r="283" spans="1:20">
      <c r="A283" s="82" t="s">
        <v>148</v>
      </c>
      <c r="B283" s="13" t="s">
        <v>75</v>
      </c>
      <c r="C283" s="13">
        <v>2018</v>
      </c>
      <c r="D283" s="13" t="s">
        <v>324</v>
      </c>
      <c r="E283" s="45"/>
      <c r="F283" s="45"/>
      <c r="G283" s="45"/>
      <c r="H283" s="45"/>
      <c r="I283" s="45">
        <v>21422</v>
      </c>
      <c r="J283" s="45">
        <v>166608</v>
      </c>
      <c r="K283" s="45">
        <v>53670</v>
      </c>
      <c r="L283" s="45"/>
      <c r="M283" s="23"/>
      <c r="N283" s="103">
        <v>2174938</v>
      </c>
      <c r="O283" s="103">
        <v>374170</v>
      </c>
      <c r="P283" s="103">
        <v>581301</v>
      </c>
      <c r="Q283" s="103"/>
      <c r="R283" s="103">
        <v>65946.583333333328</v>
      </c>
      <c r="T283" s="45"/>
    </row>
    <row r="284" spans="1:20">
      <c r="A284" s="82" t="s">
        <v>149</v>
      </c>
      <c r="B284" s="13" t="s">
        <v>74</v>
      </c>
      <c r="C284" s="13">
        <v>2018</v>
      </c>
      <c r="D284" s="13" t="s">
        <v>324</v>
      </c>
      <c r="E284" s="45"/>
      <c r="F284" s="45"/>
      <c r="G284" s="45"/>
      <c r="H284" s="45"/>
      <c r="I284" s="45">
        <v>27745</v>
      </c>
      <c r="J284" s="45">
        <v>116459</v>
      </c>
      <c r="K284" s="45">
        <v>86280</v>
      </c>
      <c r="L284" s="45"/>
      <c r="M284" s="23"/>
      <c r="N284" s="103">
        <v>3337456</v>
      </c>
      <c r="O284" s="103">
        <v>682446</v>
      </c>
      <c r="P284" s="103">
        <v>804235</v>
      </c>
      <c r="Q284" s="103"/>
      <c r="R284" s="103">
        <v>73274.333333333328</v>
      </c>
      <c r="T284" s="45"/>
    </row>
    <row r="285" spans="1:20">
      <c r="A285" s="82" t="s">
        <v>150</v>
      </c>
      <c r="B285" s="13" t="s">
        <v>74</v>
      </c>
      <c r="C285" s="13">
        <v>2018</v>
      </c>
      <c r="D285" s="13" t="s">
        <v>324</v>
      </c>
      <c r="E285" s="45"/>
      <c r="F285" s="45"/>
      <c r="G285" s="45"/>
      <c r="H285" s="45"/>
      <c r="I285" s="45">
        <v>10215</v>
      </c>
      <c r="J285" s="45">
        <v>15664</v>
      </c>
      <c r="K285" s="45">
        <v>20115</v>
      </c>
      <c r="L285" s="45"/>
      <c r="M285" s="23"/>
      <c r="N285" s="103">
        <v>883963</v>
      </c>
      <c r="O285" s="103">
        <v>198778</v>
      </c>
      <c r="P285" s="103">
        <v>132330</v>
      </c>
      <c r="Q285" s="103"/>
      <c r="R285" s="103">
        <v>35035.083333333336</v>
      </c>
      <c r="T285" s="45"/>
    </row>
    <row r="286" spans="1:20">
      <c r="A286" s="82" t="s">
        <v>151</v>
      </c>
      <c r="B286" s="13" t="s">
        <v>75</v>
      </c>
      <c r="C286" s="13">
        <v>2018</v>
      </c>
      <c r="D286" s="13" t="s">
        <v>324</v>
      </c>
      <c r="E286" s="45"/>
      <c r="F286" s="45"/>
      <c r="G286" s="45"/>
      <c r="H286" s="45"/>
      <c r="I286" s="45">
        <v>6208</v>
      </c>
      <c r="J286" s="45">
        <v>50660</v>
      </c>
      <c r="K286" s="45">
        <v>17749</v>
      </c>
      <c r="L286" s="45"/>
      <c r="M286" s="23"/>
      <c r="N286" s="103">
        <v>758744</v>
      </c>
      <c r="O286" s="103">
        <v>137287</v>
      </c>
      <c r="P286" s="103">
        <v>201902</v>
      </c>
      <c r="Q286" s="103"/>
      <c r="R286" s="103">
        <v>25946.916666666668</v>
      </c>
      <c r="T286" s="45"/>
    </row>
    <row r="287" spans="1:20">
      <c r="A287" s="82" t="s">
        <v>152</v>
      </c>
      <c r="B287" s="13" t="s">
        <v>74</v>
      </c>
      <c r="C287" s="13">
        <v>2018</v>
      </c>
      <c r="D287" s="13" t="s">
        <v>324</v>
      </c>
      <c r="E287" s="45"/>
      <c r="F287" s="45"/>
      <c r="G287" s="45"/>
      <c r="H287" s="45"/>
      <c r="I287" s="45">
        <v>1793</v>
      </c>
      <c r="J287" s="45">
        <v>6516</v>
      </c>
      <c r="K287" s="45">
        <v>2630</v>
      </c>
      <c r="L287" s="45"/>
      <c r="M287" s="23"/>
      <c r="N287" s="103">
        <v>280101</v>
      </c>
      <c r="O287" s="103">
        <v>80561</v>
      </c>
      <c r="P287" s="103">
        <v>51974</v>
      </c>
      <c r="Q287" s="103"/>
      <c r="R287" s="103">
        <v>3802</v>
      </c>
      <c r="T287" s="45"/>
    </row>
    <row r="288" spans="1:20">
      <c r="A288" s="82" t="s">
        <v>153</v>
      </c>
      <c r="B288" s="13" t="s">
        <v>74</v>
      </c>
      <c r="C288" s="13">
        <v>2018</v>
      </c>
      <c r="D288" s="13" t="s">
        <v>324</v>
      </c>
      <c r="E288" s="45"/>
      <c r="F288" s="45"/>
      <c r="G288" s="45"/>
      <c r="H288" s="45"/>
      <c r="I288" s="45">
        <v>3385</v>
      </c>
      <c r="J288" s="45">
        <v>11435</v>
      </c>
      <c r="K288" s="45">
        <v>9687</v>
      </c>
      <c r="L288" s="45"/>
      <c r="M288" s="23"/>
      <c r="N288" s="103">
        <v>774155</v>
      </c>
      <c r="O288" s="103">
        <v>183173</v>
      </c>
      <c r="P288" s="103">
        <v>163129</v>
      </c>
      <c r="Q288" s="103"/>
      <c r="R288" s="103">
        <v>9211.75</v>
      </c>
      <c r="T288" s="45"/>
    </row>
    <row r="289" spans="1:20">
      <c r="A289" s="82" t="s">
        <v>154</v>
      </c>
      <c r="B289" s="13" t="s">
        <v>74</v>
      </c>
      <c r="C289" s="13">
        <v>2018</v>
      </c>
      <c r="D289" s="13" t="s">
        <v>324</v>
      </c>
      <c r="E289" s="45"/>
      <c r="F289" s="45"/>
      <c r="G289" s="45"/>
      <c r="H289" s="45"/>
      <c r="I289" s="45">
        <v>2798</v>
      </c>
      <c r="J289" s="45">
        <v>19884</v>
      </c>
      <c r="K289" s="45">
        <v>13453</v>
      </c>
      <c r="L289" s="45"/>
      <c r="M289" s="23"/>
      <c r="N289" s="103">
        <v>453457</v>
      </c>
      <c r="O289" s="103">
        <v>93932</v>
      </c>
      <c r="P289" s="103">
        <v>103199</v>
      </c>
      <c r="Q289" s="103"/>
      <c r="R289" s="103">
        <v>7676</v>
      </c>
      <c r="T289" s="45"/>
    </row>
    <row r="290" spans="1:20">
      <c r="A290" s="82" t="s">
        <v>155</v>
      </c>
      <c r="B290" s="13" t="s">
        <v>74</v>
      </c>
      <c r="C290" s="13">
        <v>2018</v>
      </c>
      <c r="D290" s="13" t="s">
        <v>324</v>
      </c>
      <c r="E290" s="45"/>
      <c r="F290" s="45"/>
      <c r="G290" s="45"/>
      <c r="H290" s="45"/>
      <c r="I290" s="45">
        <v>10216</v>
      </c>
      <c r="J290" s="45">
        <v>36942</v>
      </c>
      <c r="K290" s="45">
        <v>31912</v>
      </c>
      <c r="L290" s="45"/>
      <c r="M290" s="23"/>
      <c r="N290" s="103">
        <v>1956598</v>
      </c>
      <c r="O290" s="103">
        <v>393649</v>
      </c>
      <c r="P290" s="103">
        <v>448977</v>
      </c>
      <c r="Q290" s="103"/>
      <c r="R290" s="103">
        <v>39763.833333333336</v>
      </c>
      <c r="T290" s="45"/>
    </row>
    <row r="291" spans="1:20">
      <c r="A291" s="82" t="s">
        <v>156</v>
      </c>
      <c r="B291" s="13" t="s">
        <v>74</v>
      </c>
      <c r="C291" s="13">
        <v>2018</v>
      </c>
      <c r="D291" s="13" t="s">
        <v>324</v>
      </c>
      <c r="E291" s="45"/>
      <c r="F291" s="45"/>
      <c r="G291" s="45"/>
      <c r="H291" s="45"/>
      <c r="I291" s="45">
        <v>2543</v>
      </c>
      <c r="J291" s="45">
        <v>10439</v>
      </c>
      <c r="K291" s="45">
        <v>7987</v>
      </c>
      <c r="L291" s="45"/>
      <c r="M291" s="23"/>
      <c r="N291" s="103">
        <v>276864</v>
      </c>
      <c r="O291" s="103">
        <v>65283</v>
      </c>
      <c r="P291" s="103">
        <v>60678</v>
      </c>
      <c r="Q291" s="103"/>
      <c r="R291" s="103">
        <v>4530.666666666667</v>
      </c>
      <c r="T291" s="45"/>
    </row>
    <row r="292" spans="1:20">
      <c r="A292" s="82" t="s">
        <v>157</v>
      </c>
      <c r="B292" s="13" t="s">
        <v>75</v>
      </c>
      <c r="C292" s="13">
        <v>2018</v>
      </c>
      <c r="D292" s="13" t="s">
        <v>324</v>
      </c>
      <c r="E292" s="45"/>
      <c r="F292" s="45"/>
      <c r="G292" s="45"/>
      <c r="H292" s="45"/>
      <c r="I292" s="45">
        <v>2007</v>
      </c>
      <c r="J292" s="45">
        <v>9205</v>
      </c>
      <c r="K292" s="45">
        <v>427</v>
      </c>
      <c r="L292" s="45"/>
      <c r="M292" s="23"/>
      <c r="N292" s="103">
        <v>178271</v>
      </c>
      <c r="O292" s="103">
        <v>49766</v>
      </c>
      <c r="P292" s="103">
        <v>37648</v>
      </c>
      <c r="Q292" s="103"/>
      <c r="R292" s="103">
        <v>8818.75</v>
      </c>
      <c r="T292" s="45"/>
    </row>
    <row r="293" spans="1:20">
      <c r="A293" s="82" t="s">
        <v>158</v>
      </c>
      <c r="B293" s="13" t="s">
        <v>75</v>
      </c>
      <c r="C293" s="13">
        <v>2018</v>
      </c>
      <c r="D293" s="13" t="s">
        <v>324</v>
      </c>
      <c r="E293" s="45"/>
      <c r="F293" s="45"/>
      <c r="G293" s="45"/>
      <c r="H293" s="45"/>
      <c r="I293" s="45">
        <v>47</v>
      </c>
      <c r="J293" s="45">
        <v>67</v>
      </c>
      <c r="K293" s="45" t="s">
        <v>430</v>
      </c>
      <c r="L293" s="45"/>
      <c r="M293" s="23"/>
      <c r="N293" s="103">
        <v>3207</v>
      </c>
      <c r="O293" s="103">
        <v>1280</v>
      </c>
      <c r="P293" s="103">
        <v>469</v>
      </c>
      <c r="Q293" s="103"/>
      <c r="R293" s="103">
        <v>77.666666666666671</v>
      </c>
      <c r="T293" s="45"/>
    </row>
    <row r="294" spans="1:20">
      <c r="A294" s="82" t="s">
        <v>159</v>
      </c>
      <c r="B294" s="13" t="s">
        <v>75</v>
      </c>
      <c r="C294" s="13">
        <v>2018</v>
      </c>
      <c r="D294" s="13" t="s">
        <v>324</v>
      </c>
      <c r="E294" s="45"/>
      <c r="F294" s="45"/>
      <c r="G294" s="45"/>
      <c r="H294" s="45"/>
      <c r="I294" s="45">
        <v>577</v>
      </c>
      <c r="J294" s="45">
        <v>2560</v>
      </c>
      <c r="K294" s="45">
        <v>218</v>
      </c>
      <c r="L294" s="45"/>
      <c r="M294" s="23"/>
      <c r="N294" s="103">
        <v>44612</v>
      </c>
      <c r="O294" s="103">
        <v>15148</v>
      </c>
      <c r="P294" s="103">
        <v>8574</v>
      </c>
      <c r="Q294" s="103"/>
      <c r="R294" s="103">
        <v>2353.3333333333335</v>
      </c>
      <c r="T294" s="45"/>
    </row>
    <row r="295" spans="1:20">
      <c r="A295" s="82" t="s">
        <v>160</v>
      </c>
      <c r="B295" s="13" t="s">
        <v>74</v>
      </c>
      <c r="C295" s="13">
        <v>2018</v>
      </c>
      <c r="D295" s="13" t="s">
        <v>324</v>
      </c>
      <c r="E295" s="45"/>
      <c r="F295" s="45"/>
      <c r="G295" s="45"/>
      <c r="H295" s="45"/>
      <c r="I295" s="45">
        <v>3317</v>
      </c>
      <c r="J295" s="45">
        <v>16724</v>
      </c>
      <c r="K295" s="45">
        <v>5587</v>
      </c>
      <c r="L295" s="45"/>
      <c r="M295" s="23"/>
      <c r="N295" s="103">
        <v>439793</v>
      </c>
      <c r="O295" s="103">
        <v>99982</v>
      </c>
      <c r="P295" s="103">
        <v>101176</v>
      </c>
      <c r="Q295" s="103"/>
      <c r="R295" s="103">
        <v>10681.25</v>
      </c>
      <c r="T295" s="45"/>
    </row>
    <row r="296" spans="1:20">
      <c r="A296" s="82" t="s">
        <v>161</v>
      </c>
      <c r="B296" s="13" t="s">
        <v>74</v>
      </c>
      <c r="C296" s="13">
        <v>2018</v>
      </c>
      <c r="D296" s="13" t="s">
        <v>324</v>
      </c>
      <c r="E296" s="45"/>
      <c r="F296" s="45"/>
      <c r="G296" s="45"/>
      <c r="H296" s="45"/>
      <c r="I296" s="45">
        <v>3718</v>
      </c>
      <c r="J296" s="45">
        <v>12845</v>
      </c>
      <c r="K296" s="45">
        <v>7980</v>
      </c>
      <c r="L296" s="45"/>
      <c r="M296" s="23"/>
      <c r="N296" s="103">
        <v>503332</v>
      </c>
      <c r="O296" s="103">
        <v>139599</v>
      </c>
      <c r="P296" s="103">
        <v>98066</v>
      </c>
      <c r="Q296" s="103"/>
      <c r="R296" s="103">
        <v>7735.583333333333</v>
      </c>
      <c r="T296" s="45"/>
    </row>
    <row r="297" spans="1:20">
      <c r="A297" s="82" t="s">
        <v>162</v>
      </c>
      <c r="B297" s="13" t="s">
        <v>75</v>
      </c>
      <c r="C297" s="13">
        <v>2018</v>
      </c>
      <c r="D297" s="13" t="s">
        <v>324</v>
      </c>
      <c r="E297" s="45"/>
      <c r="F297" s="45"/>
      <c r="G297" s="45"/>
      <c r="H297" s="45"/>
      <c r="I297" s="45">
        <v>4894</v>
      </c>
      <c r="J297" s="45">
        <v>36686</v>
      </c>
      <c r="K297" s="45">
        <v>14019</v>
      </c>
      <c r="L297" s="45"/>
      <c r="M297" s="23"/>
      <c r="N297" s="103">
        <v>555624</v>
      </c>
      <c r="O297" s="103">
        <v>103114</v>
      </c>
      <c r="P297" s="103">
        <v>146558</v>
      </c>
      <c r="Q297" s="103"/>
      <c r="R297" s="103">
        <v>18831.916666666668</v>
      </c>
      <c r="T297" s="45"/>
    </row>
    <row r="298" spans="1:20">
      <c r="A298" s="82" t="s">
        <v>163</v>
      </c>
      <c r="B298" s="13" t="s">
        <v>75</v>
      </c>
      <c r="C298" s="13">
        <v>2018</v>
      </c>
      <c r="D298" s="13" t="s">
        <v>324</v>
      </c>
      <c r="E298" s="45"/>
      <c r="F298" s="45"/>
      <c r="G298" s="45"/>
      <c r="H298" s="45"/>
      <c r="I298" s="45">
        <v>650</v>
      </c>
      <c r="J298" s="45">
        <v>5743</v>
      </c>
      <c r="K298" s="45">
        <v>1905</v>
      </c>
      <c r="L298" s="45"/>
      <c r="M298" s="23"/>
      <c r="N298" s="103">
        <v>97238</v>
      </c>
      <c r="O298" s="103">
        <v>20461</v>
      </c>
      <c r="P298" s="103">
        <v>25070</v>
      </c>
      <c r="Q298" s="103"/>
      <c r="R298" s="103">
        <v>3710.75</v>
      </c>
      <c r="T298" s="45"/>
    </row>
    <row r="299" spans="1:20">
      <c r="A299" s="82" t="s">
        <v>164</v>
      </c>
      <c r="B299" s="13" t="s">
        <v>75</v>
      </c>
      <c r="C299" s="13">
        <v>2018</v>
      </c>
      <c r="D299" s="13" t="s">
        <v>324</v>
      </c>
      <c r="E299" s="45"/>
      <c r="F299" s="45"/>
      <c r="G299" s="45"/>
      <c r="H299" s="45"/>
      <c r="I299" s="45">
        <v>627</v>
      </c>
      <c r="J299" s="45">
        <v>4207</v>
      </c>
      <c r="K299" s="45">
        <v>1043</v>
      </c>
      <c r="L299" s="45"/>
      <c r="M299" s="23"/>
      <c r="N299" s="103">
        <v>64039</v>
      </c>
      <c r="O299" s="103">
        <v>16265</v>
      </c>
      <c r="P299" s="103">
        <v>15528</v>
      </c>
      <c r="Q299" s="103"/>
      <c r="R299" s="103">
        <v>2879.1666666666665</v>
      </c>
      <c r="T299" s="45"/>
    </row>
    <row r="300" spans="1:20">
      <c r="A300" s="82" t="s">
        <v>165</v>
      </c>
      <c r="B300" s="13" t="s">
        <v>75</v>
      </c>
      <c r="C300" s="13">
        <v>2018</v>
      </c>
      <c r="D300" s="13" t="s">
        <v>324</v>
      </c>
      <c r="E300" s="45"/>
      <c r="F300" s="45"/>
      <c r="G300" s="45"/>
      <c r="H300" s="45"/>
      <c r="I300" s="45">
        <v>159</v>
      </c>
      <c r="J300" s="45">
        <v>514</v>
      </c>
      <c r="K300" s="45" t="s">
        <v>430</v>
      </c>
      <c r="L300" s="45"/>
      <c r="M300" s="23"/>
      <c r="N300" s="103">
        <v>13635</v>
      </c>
      <c r="O300" s="103">
        <v>5139</v>
      </c>
      <c r="P300" s="103">
        <v>2150</v>
      </c>
      <c r="Q300" s="103"/>
      <c r="R300" s="103">
        <v>601.91666666666663</v>
      </c>
      <c r="T300" s="45"/>
    </row>
    <row r="301" spans="1:20">
      <c r="A301" s="82" t="s">
        <v>166</v>
      </c>
      <c r="B301" s="13" t="s">
        <v>74</v>
      </c>
      <c r="C301" s="13">
        <v>2018</v>
      </c>
      <c r="D301" s="13" t="s">
        <v>324</v>
      </c>
      <c r="E301" s="45"/>
      <c r="F301" s="45"/>
      <c r="G301" s="45"/>
      <c r="H301" s="45"/>
      <c r="I301" s="45">
        <v>6174</v>
      </c>
      <c r="J301" s="45">
        <v>62215</v>
      </c>
      <c r="K301" s="45">
        <v>36932</v>
      </c>
      <c r="L301" s="45"/>
      <c r="M301" s="23"/>
      <c r="N301" s="103">
        <v>475834</v>
      </c>
      <c r="O301" s="103">
        <v>78149</v>
      </c>
      <c r="P301" s="103">
        <v>144290</v>
      </c>
      <c r="Q301" s="103"/>
      <c r="R301" s="103">
        <v>17480.166666666668</v>
      </c>
      <c r="T301" s="45"/>
    </row>
    <row r="302" spans="1:20">
      <c r="A302" s="82" t="s">
        <v>167</v>
      </c>
      <c r="B302" s="13" t="s">
        <v>75</v>
      </c>
      <c r="C302" s="13">
        <v>2018</v>
      </c>
      <c r="D302" s="13" t="s">
        <v>324</v>
      </c>
      <c r="E302" s="45"/>
      <c r="F302" s="45"/>
      <c r="G302" s="45"/>
      <c r="H302" s="45"/>
      <c r="I302" s="45">
        <v>576</v>
      </c>
      <c r="J302" s="45">
        <v>1606</v>
      </c>
      <c r="K302" s="45">
        <v>57</v>
      </c>
      <c r="L302" s="45"/>
      <c r="M302" s="23"/>
      <c r="N302" s="103">
        <v>54740</v>
      </c>
      <c r="O302" s="103">
        <v>19317</v>
      </c>
      <c r="P302" s="103">
        <v>8567</v>
      </c>
      <c r="Q302" s="103"/>
      <c r="R302" s="103">
        <v>1493</v>
      </c>
      <c r="T302" s="45"/>
    </row>
    <row r="303" spans="1:20">
      <c r="A303" s="82" t="s">
        <v>168</v>
      </c>
      <c r="B303" s="13" t="s">
        <v>74</v>
      </c>
      <c r="C303" s="13">
        <v>2018</v>
      </c>
      <c r="D303" s="13" t="s">
        <v>324</v>
      </c>
      <c r="E303" s="45"/>
      <c r="F303" s="45"/>
      <c r="G303" s="45"/>
      <c r="H303" s="45"/>
      <c r="I303" s="45">
        <v>6419</v>
      </c>
      <c r="J303" s="45">
        <v>32789</v>
      </c>
      <c r="K303" s="45">
        <v>22650</v>
      </c>
      <c r="L303" s="45"/>
      <c r="M303" s="23"/>
      <c r="N303" s="103">
        <v>859073</v>
      </c>
      <c r="O303" s="103">
        <v>189578</v>
      </c>
      <c r="P303" s="103">
        <v>197155</v>
      </c>
      <c r="Q303" s="103"/>
      <c r="R303" s="103">
        <v>14449.583333333334</v>
      </c>
      <c r="T303" s="45"/>
    </row>
    <row r="304" spans="1:20">
      <c r="A304" s="82" t="s">
        <v>169</v>
      </c>
      <c r="B304" s="13" t="s">
        <v>74</v>
      </c>
      <c r="C304" s="13">
        <v>2018</v>
      </c>
      <c r="D304" s="13" t="s">
        <v>324</v>
      </c>
      <c r="E304" s="45"/>
      <c r="F304" s="45"/>
      <c r="G304" s="45"/>
      <c r="H304" s="45"/>
      <c r="I304" s="45">
        <v>1460</v>
      </c>
      <c r="J304" s="45">
        <v>7253</v>
      </c>
      <c r="K304" s="45">
        <v>4136</v>
      </c>
      <c r="L304" s="45"/>
      <c r="M304" s="23"/>
      <c r="N304" s="103">
        <v>221270</v>
      </c>
      <c r="O304" s="103">
        <v>39228</v>
      </c>
      <c r="P304" s="103">
        <v>51447</v>
      </c>
      <c r="Q304" s="103"/>
      <c r="R304" s="103">
        <v>4944.25</v>
      </c>
      <c r="T304" s="45"/>
    </row>
    <row r="305" spans="1:20">
      <c r="A305" s="82" t="s">
        <v>170</v>
      </c>
      <c r="B305" s="13" t="s">
        <v>75</v>
      </c>
      <c r="C305" s="13">
        <v>2018</v>
      </c>
      <c r="D305" s="13" t="s">
        <v>324</v>
      </c>
      <c r="E305" s="45"/>
      <c r="F305" s="45"/>
      <c r="G305" s="45"/>
      <c r="H305" s="45"/>
      <c r="I305" s="45">
        <v>694</v>
      </c>
      <c r="J305" s="45">
        <v>5948</v>
      </c>
      <c r="K305" s="45">
        <v>1266</v>
      </c>
      <c r="L305" s="45"/>
      <c r="M305" s="23"/>
      <c r="N305" s="103">
        <v>74727</v>
      </c>
      <c r="O305" s="103">
        <v>13995</v>
      </c>
      <c r="P305" s="103">
        <v>21485</v>
      </c>
      <c r="Q305" s="103"/>
      <c r="R305" s="103">
        <v>3521.25</v>
      </c>
      <c r="T305" s="45"/>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3"/>
  <sheetViews>
    <sheetView workbookViewId="0">
      <selection activeCell="A7" sqref="A7"/>
    </sheetView>
  </sheetViews>
  <sheetFormatPr defaultRowHeight="15"/>
  <cols>
    <col min="1" max="1" width="23.140625" customWidth="1"/>
    <col min="2" max="2" width="9.285156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2" customFormat="1"/>
    <row r="2" spans="1:6" s="12" customFormat="1"/>
    <row r="3" spans="1:6" s="12" customFormat="1"/>
    <row r="4" spans="1:6" s="12" customFormat="1"/>
    <row r="5" spans="1:6" s="12" customFormat="1"/>
    <row r="6" spans="1:6" s="12" customFormat="1"/>
    <row r="7" spans="1:6">
      <c r="A7" s="12" t="str">
        <f>"CalFresh Households (Monthly), "&amp;A12</f>
        <v>CalFresh Households (Monthly), 2018</v>
      </c>
      <c r="F7" s="12" t="str">
        <f>IF(F8=0,""," - "&amp;F8)</f>
        <v xml:space="preserve"> - 2019</v>
      </c>
    </row>
    <row r="8" spans="1:6">
      <c r="A8" s="12" t="str">
        <f>A7&amp;F7</f>
        <v>CalFresh Households (Monthly), 2018 - 2019</v>
      </c>
      <c r="F8">
        <f>MAX(A13:A170)</f>
        <v>2019</v>
      </c>
    </row>
    <row r="9" spans="1:6" s="12" customFormat="1"/>
    <row r="10" spans="1:6">
      <c r="A10" s="27" t="s">
        <v>89</v>
      </c>
      <c r="C10" s="27" t="s">
        <v>0</v>
      </c>
    </row>
    <row r="11" spans="1:6">
      <c r="A11" s="27" t="s">
        <v>90</v>
      </c>
      <c r="B11" s="27" t="s">
        <v>1</v>
      </c>
      <c r="C11" s="82" t="s">
        <v>173</v>
      </c>
      <c r="D11" s="82" t="s">
        <v>176</v>
      </c>
    </row>
    <row r="12" spans="1:6">
      <c r="A12" s="82">
        <v>2018</v>
      </c>
      <c r="B12" s="82" t="s">
        <v>182</v>
      </c>
      <c r="C12" s="83">
        <v>79</v>
      </c>
      <c r="D12" s="83">
        <v>2783</v>
      </c>
    </row>
    <row r="13" spans="1:6">
      <c r="A13" s="82">
        <v>2019</v>
      </c>
      <c r="B13" s="82" t="s">
        <v>182</v>
      </c>
      <c r="C13" s="83">
        <v>12</v>
      </c>
      <c r="D13" s="83">
        <v>356</v>
      </c>
    </row>
  </sheetData>
  <pageMargins left="0.7" right="0.7" top="0.75" bottom="0.75" header="0.3" footer="0.3"/>
  <pageSetup orientation="portrait" verticalDpi="0" r:id="rId2"/>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30.28515625" style="12" bestFit="1" customWidth="1"/>
    <col min="2" max="2" width="16.28515625" style="12" customWidth="1"/>
    <col min="3" max="3" width="14.7109375" style="12" bestFit="1" customWidth="1"/>
    <col min="4" max="4" width="8.7109375" style="12" bestFit="1" customWidth="1"/>
    <col min="5" max="5" width="15.28515625" style="12" bestFit="1" customWidth="1"/>
    <col min="6" max="6" width="8.28515625" style="12" customWidth="1"/>
    <col min="7" max="7" width="11.85546875" style="12" customWidth="1"/>
    <col min="8" max="8" width="9.28515625" style="12" customWidth="1"/>
    <col min="9" max="9" width="14.7109375" style="12" customWidth="1"/>
    <col min="10" max="10" width="12" style="12" customWidth="1"/>
    <col min="11" max="11" width="11.85546875" style="12" customWidth="1"/>
    <col min="12" max="12" width="9.42578125" style="12" customWidth="1"/>
    <col min="13" max="13" width="8.85546875" style="12" customWidth="1"/>
    <col min="14" max="14" width="12.28515625" style="12" customWidth="1"/>
    <col min="15" max="15" width="10.85546875" style="12" customWidth="1"/>
    <col min="16" max="16" width="7.28515625" style="12" customWidth="1"/>
    <col min="17" max="17" width="7.5703125" style="12" customWidth="1"/>
    <col min="18" max="18" width="8.140625" style="12" customWidth="1"/>
    <col min="19" max="19" width="7.42578125" style="12" customWidth="1"/>
    <col min="20" max="20" width="9.28515625" style="12" customWidth="1"/>
    <col min="21" max="21" width="14" style="12" customWidth="1"/>
    <col min="22" max="22" width="10.28515625" style="12" customWidth="1"/>
    <col min="23" max="23" width="8.7109375" style="12" customWidth="1"/>
    <col min="24" max="24" width="11.7109375" style="12" customWidth="1"/>
    <col min="25" max="25" width="13.7109375" style="12" customWidth="1"/>
    <col min="26" max="26" width="10.28515625" style="12" customWidth="1"/>
    <col min="27" max="27" width="9.5703125" style="12" customWidth="1"/>
    <col min="28" max="28" width="8.7109375" style="12" customWidth="1"/>
    <col min="29" max="29" width="12.28515625" style="12" customWidth="1"/>
    <col min="30" max="30" width="8" style="12" customWidth="1"/>
    <col min="31" max="31" width="10.140625" style="12" customWidth="1"/>
    <col min="32" max="32" width="9.85546875" style="12" customWidth="1"/>
    <col min="33" max="33" width="8.85546875" style="12" customWidth="1"/>
    <col min="34" max="34" width="9.85546875" style="12" customWidth="1"/>
    <col min="35" max="35" width="11.7109375" style="12" customWidth="1"/>
    <col min="36" max="36" width="14" style="12" customWidth="1"/>
    <col min="37" max="37" width="12.85546875" style="12" customWidth="1"/>
    <col min="38" max="38" width="17" style="12" customWidth="1"/>
    <col min="39" max="39" width="12.140625" style="12" customWidth="1"/>
    <col min="40" max="40" width="15.28515625" style="12" customWidth="1"/>
    <col min="41" max="41" width="14" style="12" customWidth="1"/>
    <col min="42" max="42" width="17.42578125" style="12" customWidth="1"/>
    <col min="43" max="43" width="12.85546875" style="12" customWidth="1"/>
    <col min="44" max="44" width="15.5703125" style="12" customWidth="1"/>
    <col min="45" max="45" width="13.28515625" style="12" customWidth="1"/>
    <col min="46" max="46" width="12.5703125" style="12" customWidth="1"/>
    <col min="47" max="47" width="9.140625" style="12" customWidth="1"/>
    <col min="48" max="48" width="8.5703125" style="12" customWidth="1"/>
    <col min="49" max="49" width="10.7109375" style="12" customWidth="1"/>
    <col min="50" max="50" width="9.42578125" style="12" customWidth="1"/>
    <col min="51" max="51" width="10.5703125" style="12" customWidth="1"/>
    <col min="52" max="52" width="12.28515625" style="12" customWidth="1"/>
    <col min="53" max="53" width="8.85546875" style="12" customWidth="1"/>
    <col min="54" max="54" width="10.42578125" style="12" customWidth="1"/>
    <col min="55" max="55" width="9.140625" style="12" customWidth="1"/>
    <col min="56" max="56" width="9" style="12" customWidth="1"/>
    <col min="57" max="57" width="12.42578125" style="12" customWidth="1"/>
    <col min="58" max="58" width="10.5703125" style="12" customWidth="1"/>
    <col min="59" max="59" width="7.42578125" style="12" customWidth="1"/>
    <col min="60" max="60" width="7.85546875" style="12" customWidth="1"/>
    <col min="61" max="61" width="12" style="12" customWidth="1"/>
    <col min="62" max="16384" width="9.140625" style="12"/>
  </cols>
  <sheetData>
    <row r="7" spans="1:62">
      <c r="A7" s="12" t="str">
        <f>"CalFresh Households (Annual Average), State Fiscal Year "&amp;A13</f>
        <v>CalFresh Households (Annual Average), State Fiscal Year 2018/19</v>
      </c>
      <c r="E7" s="12" t="str">
        <f>IF(ISBLANK(A14),"",IF(ISBLANK(A15)," - "&amp;A14,IF(ISBLANK(A16)," - "&amp;A15,IF(ISBLANK(A17)," - "&amp;A16," - "&amp;A17))))</f>
        <v/>
      </c>
    </row>
    <row r="8" spans="1:62">
      <c r="A8" t="str">
        <f>A7&amp;E7</f>
        <v>CalFresh Households (Annual Average), State Fiscal Year 2018/19</v>
      </c>
      <c r="B8"/>
      <c r="C8"/>
      <c r="F8" s="33"/>
      <c r="G8" s="33"/>
      <c r="H8" s="33"/>
      <c r="I8" s="33"/>
      <c r="J8"/>
      <c r="K8"/>
      <c r="L8"/>
      <c r="M8"/>
    </row>
    <row r="9" spans="1:62">
      <c r="H9"/>
      <c r="I9"/>
      <c r="J9"/>
      <c r="K9"/>
      <c r="L9"/>
      <c r="M9"/>
    </row>
    <row r="10" spans="1:62">
      <c r="A10"/>
      <c r="B10"/>
      <c r="C10"/>
      <c r="H10"/>
      <c r="I10"/>
      <c r="J10"/>
      <c r="K10"/>
      <c r="L10"/>
      <c r="M10"/>
    </row>
    <row r="11" spans="1:62">
      <c r="A11" s="31" t="s">
        <v>96</v>
      </c>
      <c r="B11" s="31"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29"/>
      <c r="BJ11" s="29"/>
    </row>
    <row r="12" spans="1:62">
      <c r="A12" s="31" t="s">
        <v>84</v>
      </c>
      <c r="B12" s="83"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29"/>
      <c r="BJ12" s="29"/>
    </row>
    <row r="13" spans="1:62">
      <c r="A13" s="32" t="s">
        <v>324</v>
      </c>
      <c r="B13" s="8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29"/>
      <c r="BJ13" s="29"/>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29"/>
      <c r="BJ14" s="29"/>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29"/>
      <c r="BJ15" s="29"/>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29"/>
      <c r="BJ16" s="29"/>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29"/>
      <c r="BJ17" s="29"/>
    </row>
    <row r="18" spans="1:62">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row>
    <row r="19" spans="1:62">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row>
    <row r="20" spans="1:62">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row>
    <row r="21" spans="1:62">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row>
    <row r="22" spans="1:6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row>
    <row r="23" spans="1:62">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row>
    <row r="24" spans="1:62">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row>
    <row r="25" spans="1:62">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2" t="str">
        <f>"CalFresh Households (Annual Average), Calendar Year "&amp;A40</f>
        <v>CalFresh Households (Annual Average), Calendar Year 2018</v>
      </c>
      <c r="E34" s="12" t="str">
        <f>IF(ISBLANK(A41),"",IF(ISBLANK(A42)," - "&amp;A41,IF(ISBLANK(A43)," - "&amp;A42,IF(ISBLANK(A44)," - "&amp;A43," - "&amp;A44))))</f>
        <v/>
      </c>
      <c r="G34"/>
      <c r="H34"/>
    </row>
    <row r="35" spans="1:61">
      <c r="A35" s="12" t="str">
        <f>A34&amp;E34</f>
        <v>CalFresh Households (Annual Average), Calendar Year 2018</v>
      </c>
      <c r="F35" s="33"/>
      <c r="G35"/>
      <c r="H35"/>
    </row>
    <row r="36" spans="1:61">
      <c r="F36" s="33"/>
    </row>
    <row r="37" spans="1:61">
      <c r="A37"/>
      <c r="B37"/>
      <c r="C37"/>
      <c r="D37"/>
      <c r="E37"/>
      <c r="F37"/>
      <c r="G37"/>
      <c r="H37"/>
    </row>
    <row r="38" spans="1:61">
      <c r="A38" s="27" t="s">
        <v>103</v>
      </c>
      <c r="B38" s="27"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7" t="s">
        <v>84</v>
      </c>
      <c r="B39" s="82"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8">
        <v>2018</v>
      </c>
      <c r="B40" s="83"/>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9.285156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2" customFormat="1"/>
    <row r="2" spans="1:6" s="12" customFormat="1"/>
    <row r="3" spans="1:6" s="12" customFormat="1"/>
    <row r="4" spans="1:6" s="12" customFormat="1"/>
    <row r="5" spans="1:6" s="12" customFormat="1"/>
    <row r="6" spans="1:6" s="12" customFormat="1"/>
    <row r="7" spans="1:6">
      <c r="A7" t="str">
        <f>"CalFresh Persons (Monthly), "&amp;A14</f>
        <v>CalFresh Persons (Monthly), 2019</v>
      </c>
      <c r="F7" t="str">
        <f>IF(F8=0,""," - "&amp;F8)</f>
        <v/>
      </c>
    </row>
    <row r="8" spans="1:6">
      <c r="A8" t="str">
        <f>A7&amp;F7</f>
        <v>CalFresh Persons (Monthly), 2019</v>
      </c>
      <c r="F8">
        <f>MAX(A15:A176)</f>
        <v>0</v>
      </c>
    </row>
    <row r="12" spans="1:6">
      <c r="A12" s="27" t="s">
        <v>91</v>
      </c>
      <c r="C12" s="27" t="s">
        <v>0</v>
      </c>
    </row>
    <row r="13" spans="1:6">
      <c r="A13" s="27" t="s">
        <v>90</v>
      </c>
      <c r="B13" s="27" t="s">
        <v>1</v>
      </c>
      <c r="C13" s="82" t="s">
        <v>171</v>
      </c>
    </row>
    <row r="14" spans="1:6">
      <c r="A14" s="82">
        <v>2019</v>
      </c>
      <c r="B14" s="82" t="s">
        <v>183</v>
      </c>
      <c r="C14" s="36">
        <v>3704578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9.140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2" customFormat="1"/>
    <row r="2" spans="1:5" s="12" customFormat="1"/>
    <row r="3" spans="1:5" s="12" customFormat="1"/>
    <row r="4" spans="1:5" s="12" customFormat="1"/>
    <row r="5" spans="1:5" s="12" customFormat="1"/>
    <row r="6" spans="1:5" s="12"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7" t="s">
        <v>104</v>
      </c>
      <c r="B11" s="27" t="s">
        <v>85</v>
      </c>
    </row>
    <row r="12" spans="1:5">
      <c r="A12" s="27" t="s">
        <v>84</v>
      </c>
      <c r="B12" s="82" t="s">
        <v>171</v>
      </c>
    </row>
    <row r="13" spans="1:5">
      <c r="A13" s="28" t="s">
        <v>244</v>
      </c>
      <c r="B13" s="83">
        <v>4046550.4166666665</v>
      </c>
    </row>
    <row r="32" spans="1:5" s="12" customFormat="1">
      <c r="A32" s="12" t="str">
        <f>"CalFresh Persons (Annual Average), Calendar Year "&amp;A37</f>
        <v>CalFresh Persons (Annual Average), Calendar Year 2017</v>
      </c>
      <c r="B32" s="39"/>
      <c r="C32" s="39"/>
      <c r="D32" s="39"/>
      <c r="E32" s="39" t="str">
        <f>IF(ISBLANK(A38),"",IF(ISBLANK(A39)," - "&amp;A38,IF(ISBLANK(A40)," - "&amp;A39,IF(ISBLANK(A41)," - "&amp;A40," - "&amp;A41))))</f>
        <v/>
      </c>
    </row>
    <row r="33" spans="1:60" s="12" customFormat="1">
      <c r="A33" s="12" t="str">
        <f>A32&amp;E32</f>
        <v>CalFresh Persons (Annual Average), Calendar Year 2017</v>
      </c>
      <c r="B33" s="39"/>
      <c r="C33" s="39"/>
      <c r="D33" s="39"/>
      <c r="E33" s="39"/>
    </row>
    <row r="34" spans="1:60" s="12" customFormat="1"/>
    <row r="35" spans="1:60">
      <c r="A35" s="27" t="s">
        <v>105</v>
      </c>
      <c r="B35" s="27" t="s">
        <v>85</v>
      </c>
    </row>
    <row r="36" spans="1:60">
      <c r="A36" s="27" t="s">
        <v>84</v>
      </c>
      <c r="B36" s="82" t="s">
        <v>171</v>
      </c>
    </row>
    <row r="37" spans="1:60">
      <c r="A37" s="28">
        <v>2017</v>
      </c>
      <c r="B37" s="83">
        <v>4127650.5833333335</v>
      </c>
    </row>
    <row r="42" spans="1:60">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52" spans="1:6">
      <c r="A52" s="12" t="str">
        <f>"CalFresh Annual Average Persons - Calendar Year, "&amp;A58</f>
        <v>CalFresh Annual Average Persons - Calendar Year, 2016</v>
      </c>
      <c r="B52" s="12"/>
      <c r="C52" s="12"/>
      <c r="D52" s="12"/>
      <c r="E52" s="12"/>
      <c r="F52" s="39" t="str">
        <f>IF(ISBLANK(A59),"",IF(ISBLANK(A60)," - "&amp;A59,IF(ISBLANK(A61)," - "&amp;A60,IF(ISBLANK(A62)," - "&amp;A61," - "&amp;A62))))</f>
        <v xml:space="preserve"> - 2017</v>
      </c>
    </row>
    <row r="53" spans="1:6">
      <c r="A53" s="12" t="str">
        <f>A52&amp;F52</f>
        <v>CalFresh Annual Average Persons - Calendar Year, 2016 - 2017</v>
      </c>
      <c r="B53" s="12"/>
      <c r="C53" s="12"/>
      <c r="D53" s="12"/>
      <c r="E53" s="12"/>
      <c r="F53" s="12"/>
    </row>
    <row r="56" spans="1:6">
      <c r="A56" s="27" t="s">
        <v>109</v>
      </c>
      <c r="B56" s="27" t="s">
        <v>85</v>
      </c>
    </row>
    <row r="57" spans="1:6">
      <c r="A57" s="27" t="s">
        <v>84</v>
      </c>
      <c r="B57" s="82" t="s">
        <v>124</v>
      </c>
      <c r="C57" s="82" t="s">
        <v>135</v>
      </c>
      <c r="D57" s="82" t="s">
        <v>165</v>
      </c>
    </row>
    <row r="58" spans="1:6">
      <c r="A58" s="28">
        <v>2016</v>
      </c>
      <c r="B58" s="36">
        <v>21216.166666666668</v>
      </c>
      <c r="C58" s="36">
        <v>12644.166666666666</v>
      </c>
      <c r="D58" s="36">
        <v>1757.4166666666667</v>
      </c>
    </row>
    <row r="59" spans="1:6">
      <c r="A59" s="28">
        <v>2017</v>
      </c>
      <c r="B59" s="36">
        <v>20413.75</v>
      </c>
      <c r="C59" s="36">
        <v>11737.416666666666</v>
      </c>
      <c r="D59" s="36">
        <v>1699.3333333333333</v>
      </c>
    </row>
    <row r="73" spans="1:6">
      <c r="A73" s="12" t="str">
        <f>"Unemployment Rate - Calendar Year, "&amp;A79</f>
        <v>Unemployment Rate - Calendar Year, 2016</v>
      </c>
      <c r="B73" s="12"/>
      <c r="C73" s="12"/>
      <c r="D73" s="12"/>
      <c r="E73" s="12"/>
    </row>
    <row r="74" spans="1:6">
      <c r="A74" s="12" t="str">
        <f>A73&amp;F74</f>
        <v>Unemployment Rate - Calendar Year, 2016 - 2017</v>
      </c>
      <c r="B74" s="12"/>
      <c r="C74" s="12"/>
      <c r="D74" s="12"/>
      <c r="E74" s="12"/>
      <c r="F74" s="39" t="str">
        <f>IF(ISBLANK(A80),"",IF(ISBLANK(A81)," - "&amp;A80,IF(ISBLANK(A82)," - "&amp;A81,IF(ISBLANK(A83)," - "&amp;A82," - "&amp;A83))))</f>
        <v xml:space="preserve"> - 2017</v>
      </c>
    </row>
    <row r="75" spans="1:6">
      <c r="F75" s="12"/>
    </row>
    <row r="77" spans="1:6">
      <c r="A77" s="27" t="s">
        <v>240</v>
      </c>
      <c r="B77" s="27" t="s">
        <v>85</v>
      </c>
    </row>
    <row r="78" spans="1:6">
      <c r="A78" s="27" t="s">
        <v>84</v>
      </c>
      <c r="B78" s="82" t="s">
        <v>124</v>
      </c>
      <c r="C78" s="82" t="s">
        <v>135</v>
      </c>
      <c r="D78" s="82" t="s">
        <v>165</v>
      </c>
    </row>
    <row r="79" spans="1:6">
      <c r="A79" s="28">
        <v>2016</v>
      </c>
      <c r="B79" s="34">
        <v>4.9000000000000002E-2</v>
      </c>
      <c r="C79" s="34">
        <v>5.1999999999999998E-2</v>
      </c>
      <c r="D79" s="34">
        <v>7.0999999999999994E-2</v>
      </c>
    </row>
    <row r="80" spans="1:6">
      <c r="A80" s="28">
        <v>2017</v>
      </c>
      <c r="B80" s="34">
        <v>4.2000000000000003E-2</v>
      </c>
      <c r="C80" s="34">
        <v>4.4999999999999998E-2</v>
      </c>
      <c r="D80" s="34">
        <v>0.06</v>
      </c>
    </row>
  </sheetData>
  <pageMargins left="0.7" right="0.7" top="0.75" bottom="0.75" header="0.3" footer="0.3"/>
  <pageSetup orientation="portrait" verticalDpi="0" r:id="rId5"/>
  <drawing r:id="rId6"/>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bestFit="1" customWidth="1"/>
    <col min="2" max="2" width="9.28515625" bestFit="1" customWidth="1"/>
    <col min="3" max="3" width="9.5703125" bestFit="1" customWidth="1"/>
    <col min="4" max="4" width="11.71093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2" customFormat="1"/>
    <row r="2" spans="1:121" s="12" customFormat="1"/>
    <row r="3" spans="1:121" s="12" customFormat="1"/>
    <row r="4" spans="1:121" s="12" customFormat="1"/>
    <row r="5" spans="1:121" s="12" customFormat="1"/>
    <row r="6" spans="1:121" s="12" customFormat="1"/>
    <row r="7" spans="1:121">
      <c r="A7" t="str">
        <f>"Applications Approved Within 30 Days (Monthly %), "&amp;A13</f>
        <v>Applications Approved Within 30 Days (Monthly %), 2019</v>
      </c>
      <c r="F7" t="str">
        <f>IF(F8=0,""," - "&amp;F8)</f>
        <v/>
      </c>
    </row>
    <row r="8" spans="1:121">
      <c r="A8" t="str">
        <f>A7&amp;F7</f>
        <v>Applications Approved Within 30 Days (Monthly %), 2019</v>
      </c>
      <c r="F8">
        <f>MAX(A14:A101)</f>
        <v>0</v>
      </c>
    </row>
    <row r="11" spans="1:121">
      <c r="A11" s="27" t="s">
        <v>106</v>
      </c>
      <c r="C11" s="27" t="s">
        <v>0</v>
      </c>
    </row>
    <row r="12" spans="1:121">
      <c r="A12" s="27" t="s">
        <v>90</v>
      </c>
      <c r="B12" s="27" t="s">
        <v>1</v>
      </c>
      <c r="C12" s="82" t="s">
        <v>143</v>
      </c>
      <c r="D12" s="82" t="s">
        <v>145</v>
      </c>
      <c r="E12" s="82" t="s">
        <v>146</v>
      </c>
    </row>
    <row r="13" spans="1:121">
      <c r="A13" s="82">
        <v>2019</v>
      </c>
      <c r="B13" s="82" t="s">
        <v>3</v>
      </c>
      <c r="C13" s="34">
        <v>0.98804780876494025</v>
      </c>
      <c r="D13" s="34">
        <v>0.9841210536147954</v>
      </c>
      <c r="E13" s="34">
        <v>0.99228915662650607</v>
      </c>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row>
    <row r="14" spans="1:121">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row>
    <row r="15" spans="1:121">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row>
    <row r="16" spans="1:121">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row>
    <row r="17" spans="62:121">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row>
    <row r="18" spans="62:121">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row>
    <row r="19" spans="62:121">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row>
    <row r="20" spans="62:121">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row>
    <row r="21" spans="62:121">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row>
    <row r="22" spans="62:121">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row>
    <row r="23" spans="62:121">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row>
    <row r="24" spans="62:121">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row>
    <row r="25" spans="62:121">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row>
    <row r="26" spans="62:121">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row>
    <row r="27" spans="62:121">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row>
    <row r="28" spans="62:121">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row>
    <row r="29" spans="62:121">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row>
    <row r="30" spans="62:121">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row>
    <row r="31" spans="62:121">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row>
    <row r="32" spans="62:121">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row>
    <row r="33" spans="1:121">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row>
    <row r="34" spans="1:121" s="12"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row>
    <row r="35" spans="1:121" s="12"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row>
    <row r="36" spans="1:121" s="12"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row>
    <row r="37" spans="1:121" s="12"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row>
    <row r="38" spans="1:121" s="12"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row>
    <row r="39" spans="1:121" s="12"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row>
    <row r="40" spans="1:121" s="12"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row>
    <row r="41" spans="1:121" s="12"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row>
    <row r="42" spans="1:121" s="12"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row>
    <row r="43" spans="1:121" s="12"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row>
    <row r="44" spans="1:121" s="12"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row>
    <row r="45" spans="1:121" s="12"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row>
    <row r="46" spans="1:121" s="12"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row>
    <row r="47" spans="1:121" s="12"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row>
    <row r="48" spans="1:121" s="12"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row>
    <row r="49" spans="1:121" s="12"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row>
    <row r="50" spans="1:121" s="12"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row>
    <row r="51" spans="1:121" s="12"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row>
    <row r="52" spans="1:121" s="12"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row>
    <row r="53" spans="1:121" s="12"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row>
    <row r="54" spans="1:121" s="12"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row>
    <row r="55" spans="1:121" s="12"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row>
    <row r="56" spans="1:121" s="12"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row>
    <row r="57" spans="1:121" s="12"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row>
    <row r="58" spans="1:121" s="12"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row>
    <row r="59" spans="1:121" s="12"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row>
    <row r="60" spans="1:121" s="12"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row>
    <row r="61" spans="1:121" s="12"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row>
    <row r="62" spans="1:121" s="12"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row>
    <row r="63" spans="1:121" s="12"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row>
    <row r="64" spans="1:121" s="12"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row>
    <row r="65" spans="1:121" s="12"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row>
    <row r="66" spans="1:121" s="12"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row>
    <row r="67" spans="1:121" s="12"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row>
    <row r="68" spans="1:121" s="12"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row>
    <row r="69" spans="1:121" s="12"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row>
    <row r="70" spans="1:121" s="12"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row>
    <row r="71" spans="1:121" s="12"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row>
    <row r="72" spans="1:121" s="12"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row>
    <row r="73" spans="1:121" s="12"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row>
    <row r="74" spans="1:121" s="12"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row>
    <row r="75" spans="1:121" s="12"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row>
    <row r="76" spans="1:121" s="12"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row>
    <row r="77" spans="1:121" s="12"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row>
    <row r="78" spans="1:121" s="12"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row>
    <row r="79" spans="1:121" s="12"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row>
    <row r="80" spans="1:121" s="12"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row>
    <row r="81" spans="1:121" s="12"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row>
    <row r="82" spans="1:121" s="12"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row>
    <row r="83" spans="1:121" s="12"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row>
    <row r="84" spans="1:121" s="12"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row>
    <row r="85" spans="1:121" s="12" customFormat="1">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row>
    <row r="86" spans="1:121" s="12" customFormat="1">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row>
    <row r="87" spans="1:121" s="12" customFormat="1">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row>
    <row r="88" spans="1:121" s="12" customFormat="1">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row>
    <row r="89" spans="1:121" s="12" customFormat="1">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row>
    <row r="90" spans="1:121" s="12" customFormat="1">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row>
    <row r="91" spans="1:121" s="12" customFormat="1">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row>
    <row r="92" spans="1:121" s="12" customFormat="1">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row>
    <row r="93" spans="1:121" s="12" customFormat="1">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row>
    <row r="94" spans="1:121" s="12" customFormat="1">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row>
    <row r="95" spans="1:121" s="12" customFormat="1">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row>
    <row r="96" spans="1:121" s="12" customFormat="1">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row>
    <row r="97" spans="1:121" s="12" customFormat="1">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row>
    <row r="98" spans="1:121" s="12" customFormat="1">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row>
    <row r="99" spans="1:121" s="12" customFormat="1">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row>
    <row r="100" spans="1:121" s="12" customFormat="1">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row>
    <row r="101" spans="1:121" s="12" customFormat="1">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row>
    <row r="102" spans="1:121" s="12" customFormat="1">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row>
    <row r="103" spans="1:121" s="12" customFormat="1">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row>
    <row r="104" spans="1:121" s="12" customFormat="1">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row>
    <row r="105" spans="1:121" s="12" customFormat="1">
      <c r="A105" s="12" t="str">
        <f>"Active Error Rate (Monthly Cumulative %), "&amp;A111</f>
        <v>Active Error Rate (Monthly Cumulative %), 2018</v>
      </c>
      <c r="F105" s="12" t="str">
        <f>IF(F106=0,""," - "&amp;F106)</f>
        <v/>
      </c>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row>
    <row r="106" spans="1:121" s="12" customFormat="1">
      <c r="A106" s="12" t="str">
        <f>A105&amp;F105</f>
        <v>Active Error Rate (Monthly Cumulative %), 2018</v>
      </c>
      <c r="F106" s="12">
        <f>MAX(A112:A200)</f>
        <v>0</v>
      </c>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row>
    <row r="107" spans="1:121" s="12" customFormat="1">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row>
    <row r="108" spans="1:121">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row>
    <row r="109" spans="1:121">
      <c r="A109" s="27" t="s">
        <v>278</v>
      </c>
      <c r="B109" s="27" t="s">
        <v>85</v>
      </c>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row>
    <row r="110" spans="1:121">
      <c r="A110" s="27" t="s">
        <v>84</v>
      </c>
      <c r="B110" s="82" t="s">
        <v>175</v>
      </c>
      <c r="C110" s="82" t="s">
        <v>177</v>
      </c>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row>
    <row r="111" spans="1:121">
      <c r="A111" s="28">
        <v>2018</v>
      </c>
      <c r="B111" s="41"/>
      <c r="C111" s="41"/>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row>
    <row r="112" spans="1:121">
      <c r="A112" s="108" t="s">
        <v>458</v>
      </c>
      <c r="B112" s="41">
        <v>2.2200000000000001E-2</v>
      </c>
      <c r="C112" s="41">
        <v>2.2200000000000001E-2</v>
      </c>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row>
    <row r="113" spans="63:121">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row>
    <row r="114" spans="63:121">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row>
    <row r="115" spans="63:121">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row>
    <row r="116" spans="63:121">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row>
    <row r="117" spans="63:121">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row>
    <row r="118" spans="63:121">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row>
    <row r="119" spans="63:121">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row>
    <row r="120" spans="63:121">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row>
    <row r="121" spans="63:121">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row>
    <row r="122" spans="63:121">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row>
    <row r="123" spans="63:121">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row>
    <row r="124" spans="63:121">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row>
    <row r="125" spans="63:121">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row>
    <row r="126" spans="63:121">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row>
    <row r="127" spans="63:121">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row>
    <row r="128" spans="63:121">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row>
    <row r="129" spans="1:121">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row>
    <row r="130" spans="1:121">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row>
    <row r="131" spans="1:121">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row>
    <row r="132" spans="1:121">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row>
    <row r="133" spans="1:121">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row>
    <row r="134" spans="1:121">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row>
    <row r="135" spans="1:121">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row>
    <row r="136" spans="1:121">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row>
    <row r="137" spans="1:121" s="82"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row>
    <row r="138" spans="1:121" s="82"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row>
    <row r="139" spans="1:121" s="82"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row>
    <row r="140" spans="1:121" s="82"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row>
    <row r="141" spans="1:121" s="82"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row>
    <row r="142" spans="1:121" s="82"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row>
    <row r="143" spans="1:121" s="82"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row>
    <row r="144" spans="1:121" s="82"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row>
    <row r="145" spans="1:121" s="82"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row>
    <row r="146" spans="1:121" s="82"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row>
    <row r="147" spans="1:121" s="82"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row>
    <row r="148" spans="1:121" s="82"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row>
    <row r="149" spans="1:121" s="82"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row>
    <row r="150" spans="1:121" s="82"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row>
    <row r="151" spans="1:121" s="82"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row>
    <row r="152" spans="1:121" s="82"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row>
    <row r="153" spans="1:121" s="82"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row>
    <row r="154" spans="1:121" s="82"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row>
    <row r="155" spans="1:121" s="82"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row>
    <row r="156" spans="1:121" s="82"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row>
    <row r="157" spans="1:121" s="82"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row>
    <row r="158" spans="1:121" s="82"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row>
    <row r="159" spans="1:121" s="82"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row>
    <row r="160" spans="1:121" s="82"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row>
    <row r="161" spans="1:121" s="82"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row>
    <row r="162" spans="1:121" s="82"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row>
    <row r="163" spans="1:121" s="82"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row>
    <row r="164" spans="1:121" s="82"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row>
    <row r="165" spans="1:121" s="82"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row>
    <row r="166" spans="1:121" s="82"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row>
    <row r="167" spans="1:121" s="82"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row>
    <row r="168" spans="1:121" s="82"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row>
    <row r="169" spans="1:121" s="82"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row>
    <row r="170" spans="1:121" s="82"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row>
    <row r="171" spans="1:121" s="82"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row>
    <row r="172" spans="1:121" s="82"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row>
    <row r="173" spans="1:121" s="82"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row>
    <row r="174" spans="1:121" s="82"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row>
    <row r="175" spans="1:121" s="82"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row>
    <row r="176" spans="1:121" s="82"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row>
    <row r="177" spans="1:121" s="82"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row>
    <row r="178" spans="1:121" s="82"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row>
    <row r="179" spans="1:121" s="82"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row>
    <row r="180" spans="1:121" s="82"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row>
    <row r="181" spans="1:121" s="82"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row>
    <row r="182" spans="1:121" s="82"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row>
    <row r="183" spans="1:121" s="82"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row>
    <row r="184" spans="1:121" s="82"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row>
    <row r="185" spans="1:121" s="82"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row>
    <row r="186" spans="1:121" s="82"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row>
    <row r="187" spans="1:121" s="82"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row>
    <row r="188" spans="1:121" s="82"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row>
    <row r="189" spans="1:121" s="82"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row>
    <row r="190" spans="1:121" s="82"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row>
    <row r="191" spans="1:121" s="82"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row>
    <row r="192" spans="1:121" s="82"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row>
    <row r="193" spans="1:121" s="82"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row>
    <row r="194" spans="1:121" s="82" customFormat="1">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row>
    <row r="195" spans="1:121" s="82" customFormat="1">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row>
    <row r="196" spans="1:121" s="82" customFormat="1">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row>
    <row r="197" spans="1:121" s="82" customFormat="1">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row>
    <row r="198" spans="1:121" s="82" customFormat="1">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row>
    <row r="199" spans="1:121" s="82" customFormat="1">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row>
    <row r="200" spans="1:121" s="82" customFormat="1">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row>
    <row r="201" spans="1:121">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row>
    <row r="202" spans="1:121">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row>
    <row r="203" spans="1:121">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row>
    <row r="204" spans="1:121">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row>
    <row r="205" spans="1:121">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row>
    <row r="206" spans="1:121">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row>
    <row r="207" spans="1:121">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row>
    <row r="208" spans="1:121">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row>
    <row r="209" spans="62:121">
      <c r="BJ209" s="34"/>
      <c r="BK209" s="34"/>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row>
    <row r="210" spans="62:121">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row>
    <row r="211" spans="62:121">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row>
    <row r="212" spans="62:121">
      <c r="BJ212" s="34"/>
      <c r="BK212" s="34"/>
      <c r="BL212" s="34"/>
      <c r="BM212" s="34"/>
      <c r="BN212" s="34"/>
      <c r="BO212" s="34"/>
      <c r="BP212" s="34"/>
      <c r="BQ212" s="34"/>
      <c r="BR212" s="34"/>
      <c r="BS212" s="34"/>
      <c r="BT212" s="34"/>
      <c r="BU212" s="34"/>
      <c r="BV212" s="34"/>
      <c r="BW212" s="34"/>
      <c r="BX212" s="34"/>
      <c r="BY212" s="34"/>
      <c r="BZ212" s="34"/>
      <c r="CA212" s="34"/>
      <c r="CB212" s="34"/>
      <c r="CC212" s="34"/>
      <c r="CD212" s="34"/>
      <c r="CE212" s="34"/>
      <c r="CF212" s="34"/>
      <c r="CG212" s="34"/>
      <c r="CH212" s="34"/>
      <c r="CI212" s="34"/>
      <c r="CJ212" s="34"/>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row>
    <row r="213" spans="62:121">
      <c r="BJ213" s="34"/>
      <c r="BK213" s="34"/>
      <c r="BL213" s="34"/>
      <c r="BM213" s="34"/>
      <c r="BN213" s="34"/>
      <c r="BO213" s="34"/>
      <c r="BP213" s="34"/>
      <c r="BQ213" s="34"/>
      <c r="BR213" s="34"/>
      <c r="BS213" s="34"/>
      <c r="BT213" s="34"/>
      <c r="BU213" s="34"/>
      <c r="BV213" s="34"/>
      <c r="BW213" s="34"/>
      <c r="BX213" s="34"/>
      <c r="BY213" s="34"/>
      <c r="BZ213" s="34"/>
      <c r="CA213" s="34"/>
      <c r="CB213" s="34"/>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row>
    <row r="214" spans="62:121">
      <c r="BJ214" s="34"/>
      <c r="BK214" s="34"/>
      <c r="BL214" s="34"/>
      <c r="BM214" s="34"/>
      <c r="BN214" s="34"/>
      <c r="BO214" s="34"/>
      <c r="BP214" s="34"/>
      <c r="BQ214" s="34"/>
      <c r="BR214" s="34"/>
      <c r="BS214" s="34"/>
      <c r="BT214" s="34"/>
      <c r="BU214" s="34"/>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row>
    <row r="215" spans="62:121">
      <c r="BJ215" s="34"/>
      <c r="BK215" s="34"/>
      <c r="BL215" s="34"/>
      <c r="BM215" s="34"/>
      <c r="BN215" s="34"/>
      <c r="BO215" s="34"/>
      <c r="BP215" s="34"/>
      <c r="BQ215" s="34"/>
      <c r="BR215" s="34"/>
      <c r="BS215" s="34"/>
      <c r="BT215" s="34"/>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row>
    <row r="216" spans="62:121">
      <c r="BJ216" s="34"/>
      <c r="BK216" s="34"/>
      <c r="BL216" s="34"/>
      <c r="BM216" s="34"/>
      <c r="BN216" s="34"/>
      <c r="BO216" s="34"/>
      <c r="BP216" s="34"/>
      <c r="BQ216" s="34"/>
      <c r="BR216" s="34"/>
      <c r="BS216" s="34"/>
      <c r="BT216" s="34"/>
      <c r="BU216" s="34"/>
      <c r="BV216" s="34"/>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row>
    <row r="217" spans="62:121">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row>
    <row r="218" spans="62:121">
      <c r="BJ218" s="34"/>
      <c r="BK218" s="34"/>
      <c r="BL218" s="34"/>
      <c r="BM218" s="34"/>
      <c r="BN218" s="34"/>
      <c r="BO218" s="34"/>
      <c r="BP218" s="34"/>
      <c r="BQ218" s="34"/>
      <c r="BR218" s="34"/>
      <c r="BS218" s="34"/>
      <c r="BT218" s="34"/>
      <c r="BU218" s="34"/>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row>
    <row r="219" spans="62:121">
      <c r="BJ219" s="34"/>
      <c r="BK219" s="34"/>
      <c r="BL219" s="34"/>
      <c r="BM219" s="34"/>
      <c r="BN219" s="34"/>
      <c r="BO219" s="34"/>
      <c r="BP219" s="34"/>
      <c r="BQ219" s="34"/>
      <c r="BR219" s="34"/>
      <c r="BS219" s="34"/>
      <c r="BT219" s="34"/>
      <c r="BU219" s="34"/>
      <c r="BV219" s="34"/>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row>
    <row r="220" spans="62:121">
      <c r="BJ220" s="34"/>
      <c r="BK220" s="34"/>
      <c r="BL220" s="34"/>
      <c r="BM220" s="34"/>
      <c r="BN220" s="34"/>
      <c r="BO220" s="34"/>
      <c r="BP220" s="34"/>
      <c r="BQ220" s="34"/>
      <c r="BR220" s="34"/>
      <c r="BS220" s="34"/>
      <c r="BT220" s="34"/>
      <c r="BU220" s="34"/>
      <c r="BV220" s="34"/>
      <c r="BW220" s="34"/>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row>
    <row r="221" spans="62:121">
      <c r="BJ221" s="34"/>
      <c r="BK221" s="34"/>
      <c r="BL221" s="34"/>
      <c r="BM221" s="34"/>
      <c r="BN221" s="34"/>
      <c r="BO221" s="34"/>
      <c r="BP221" s="34"/>
      <c r="BQ221" s="34"/>
      <c r="BR221" s="34"/>
      <c r="BS221" s="34"/>
      <c r="BT221" s="34"/>
      <c r="BU221" s="34"/>
      <c r="BV221" s="34"/>
      <c r="BW221" s="34"/>
      <c r="BX221" s="34"/>
      <c r="BY221" s="34"/>
      <c r="BZ221" s="34"/>
      <c r="CA221" s="34"/>
      <c r="CB221" s="34"/>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row>
    <row r="222" spans="62:121">
      <c r="BJ222" s="34"/>
      <c r="BK222" s="34"/>
      <c r="BL222" s="34"/>
      <c r="BM222" s="34"/>
      <c r="BN222" s="34"/>
      <c r="BO222" s="34"/>
      <c r="BP222" s="34"/>
      <c r="BQ222" s="34"/>
      <c r="BR222" s="34"/>
      <c r="BS222" s="34"/>
      <c r="BT222" s="34"/>
      <c r="BU222" s="34"/>
      <c r="BV222" s="34"/>
      <c r="BW222" s="34"/>
      <c r="BX222" s="34"/>
      <c r="BY222" s="34"/>
      <c r="BZ222" s="34"/>
      <c r="CA222" s="34"/>
      <c r="CB222" s="34"/>
      <c r="CC222" s="34"/>
      <c r="CD222" s="34"/>
      <c r="CE222" s="34"/>
      <c r="CF222" s="34"/>
      <c r="CG222" s="34"/>
      <c r="CH222" s="34"/>
      <c r="CI222" s="34"/>
      <c r="CJ222" s="34"/>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row>
    <row r="223" spans="62:121">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row>
    <row r="224" spans="62:121">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row>
    <row r="225" spans="62:121">
      <c r="BJ225" s="34"/>
      <c r="BK225" s="34"/>
      <c r="BL225" s="34"/>
      <c r="BM225" s="34"/>
      <c r="BN225" s="34"/>
      <c r="BO225" s="34"/>
      <c r="BP225" s="34"/>
      <c r="BQ225" s="34"/>
      <c r="BR225" s="34"/>
      <c r="BS225" s="34"/>
      <c r="BT225" s="34"/>
      <c r="BU225" s="34"/>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row>
    <row r="226" spans="62:121">
      <c r="BJ226" s="34"/>
      <c r="BK226" s="34"/>
      <c r="BL226" s="34"/>
      <c r="BM226" s="34"/>
      <c r="BN226" s="34"/>
      <c r="BO226" s="34"/>
      <c r="BP226" s="34"/>
      <c r="BQ226" s="34"/>
      <c r="BR226" s="34"/>
      <c r="BS226" s="34"/>
      <c r="BT226" s="34"/>
      <c r="BU226" s="34"/>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row>
    <row r="227" spans="62:121">
      <c r="BJ227" s="34"/>
      <c r="BK227" s="34"/>
      <c r="BL227" s="34"/>
      <c r="BM227" s="34"/>
      <c r="BN227" s="34"/>
      <c r="BO227" s="34"/>
      <c r="BP227" s="34"/>
      <c r="BQ227" s="34"/>
      <c r="BR227" s="34"/>
      <c r="BS227" s="34"/>
      <c r="BT227" s="34"/>
      <c r="BU227" s="34"/>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row>
    <row r="228" spans="62:121">
      <c r="BJ228" s="34"/>
      <c r="BK228" s="34"/>
      <c r="BL228" s="34"/>
      <c r="BM228" s="34"/>
      <c r="BN228" s="34"/>
      <c r="BO228" s="34"/>
      <c r="BP228" s="34"/>
      <c r="BQ228" s="34"/>
      <c r="BR228" s="34"/>
      <c r="BS228" s="34"/>
      <c r="BT228" s="34"/>
      <c r="BU228" s="34"/>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row>
    <row r="229" spans="62:121">
      <c r="BJ229" s="34"/>
      <c r="BK229" s="34"/>
      <c r="BL229" s="34"/>
      <c r="BM229" s="34"/>
      <c r="BN229" s="34"/>
      <c r="BO229" s="34"/>
      <c r="BP229" s="34"/>
      <c r="BQ229" s="34"/>
      <c r="BR229" s="34"/>
      <c r="BS229" s="34"/>
      <c r="BT229" s="34"/>
      <c r="BU229" s="34"/>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row>
    <row r="230" spans="62:121">
      <c r="BJ230" s="34"/>
      <c r="BK230" s="34"/>
      <c r="BL230" s="34"/>
      <c r="BM230" s="34"/>
      <c r="BN230" s="34"/>
      <c r="BO230" s="34"/>
      <c r="BP230" s="34"/>
      <c r="BQ230" s="34"/>
      <c r="BR230" s="34"/>
      <c r="BS230" s="34"/>
      <c r="BT230" s="34"/>
      <c r="BU230" s="34"/>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row>
    <row r="231" spans="62:121">
      <c r="BJ231" s="34"/>
      <c r="BK231" s="34"/>
      <c r="BL231" s="34"/>
      <c r="BM231" s="34"/>
      <c r="BN231" s="34"/>
      <c r="BO231" s="34"/>
      <c r="BP231" s="34"/>
      <c r="BQ231" s="34"/>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row>
    <row r="232" spans="62:121">
      <c r="BJ232" s="34"/>
      <c r="BK232" s="34"/>
      <c r="BL232" s="34"/>
      <c r="BM232" s="34"/>
      <c r="BN232" s="34"/>
      <c r="BO232" s="34"/>
      <c r="BP232" s="34"/>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row>
    <row r="233" spans="62:121">
      <c r="BJ233" s="34"/>
      <c r="BK233" s="34"/>
      <c r="BL233" s="34"/>
      <c r="BM233" s="34"/>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row>
    <row r="234" spans="62:121">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row>
    <row r="235" spans="62:121">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row>
    <row r="236" spans="62:121">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row>
    <row r="237" spans="62:121">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row>
    <row r="238" spans="62:121">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row>
    <row r="239" spans="62:121">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row>
    <row r="240" spans="62:121">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row>
    <row r="241" spans="62:121">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row>
    <row r="242" spans="62:121">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row>
    <row r="243" spans="62:121">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row>
    <row r="244" spans="62:121">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row>
    <row r="245" spans="62:121">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row>
    <row r="246" spans="62:121">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row>
    <row r="247" spans="62:121">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row>
    <row r="248" spans="62:121">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row>
    <row r="249" spans="62:121">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row>
    <row r="250" spans="62:121">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row>
    <row r="251" spans="62:121">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row>
    <row r="252" spans="62:121">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row>
    <row r="253" spans="62:121">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row>
    <row r="254" spans="62:121">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row>
    <row r="255" spans="62:121">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row>
    <row r="256" spans="62:121">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row>
    <row r="257" spans="62:121">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row>
    <row r="258" spans="62:121">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row>
    <row r="259" spans="62:121">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row>
    <row r="260" spans="62:121">
      <c r="BJ260" s="34"/>
      <c r="BK260" s="34"/>
      <c r="BL260" s="34"/>
      <c r="BM260" s="34"/>
      <c r="BN260" s="34"/>
      <c r="BO260" s="34"/>
      <c r="BP260" s="34"/>
      <c r="BQ260" s="34"/>
      <c r="BR260" s="34"/>
      <c r="BS260" s="34"/>
      <c r="BT260" s="34"/>
      <c r="BU260" s="34"/>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row>
    <row r="261" spans="62:121">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row>
    <row r="262" spans="62:121">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row>
    <row r="263" spans="62:121">
      <c r="BJ263" s="34"/>
      <c r="BK263" s="34"/>
      <c r="BL263" s="34"/>
      <c r="BM263" s="34"/>
      <c r="BN263" s="34"/>
      <c r="BO263" s="34"/>
      <c r="BP263" s="34"/>
      <c r="BQ263" s="34"/>
      <c r="BR263" s="34"/>
      <c r="BS263" s="34"/>
      <c r="BT263" s="34"/>
      <c r="BU263" s="34"/>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row>
    <row r="264" spans="62:121">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row>
    <row r="265" spans="62:121">
      <c r="BJ265" s="34"/>
      <c r="BK265" s="34"/>
      <c r="BL265" s="34"/>
      <c r="BM265" s="34"/>
      <c r="BN265" s="34"/>
      <c r="BO265" s="34"/>
      <c r="BP265" s="34"/>
      <c r="BQ265" s="34"/>
      <c r="BR265" s="34"/>
      <c r="BS265" s="34"/>
      <c r="BT265" s="34"/>
      <c r="BU265" s="34"/>
      <c r="BV265" s="34"/>
      <c r="BW265" s="34"/>
      <c r="BX265" s="34"/>
      <c r="BY265" s="34"/>
      <c r="BZ265" s="34"/>
      <c r="CA265" s="34"/>
      <c r="CB265" s="34"/>
      <c r="CC265" s="34"/>
      <c r="CD265" s="34"/>
      <c r="CE265" s="34"/>
      <c r="CF265" s="34"/>
      <c r="CG265" s="34"/>
      <c r="CH265" s="34"/>
      <c r="CI265" s="34"/>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row>
    <row r="266" spans="62:121">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row>
    <row r="267" spans="62:121">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row>
    <row r="268" spans="62:121">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row>
    <row r="269" spans="62:121">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row>
    <row r="270" spans="62:121">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row>
    <row r="271" spans="62:121">
      <c r="BJ271" s="34"/>
      <c r="BK271" s="34"/>
      <c r="BL271" s="34"/>
      <c r="BM271" s="34"/>
      <c r="BN271" s="34"/>
      <c r="BO271" s="34"/>
      <c r="BP271" s="34"/>
      <c r="BQ271" s="34"/>
      <c r="BR271" s="34"/>
      <c r="BS271" s="34"/>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row>
    <row r="272" spans="62:121">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row>
    <row r="273" spans="62:121">
      <c r="BJ273" s="34"/>
      <c r="BK273" s="34"/>
      <c r="BL273" s="34"/>
      <c r="BM273" s="34"/>
      <c r="BN273" s="34"/>
      <c r="BO273" s="34"/>
      <c r="BP273" s="34"/>
      <c r="BQ273" s="34"/>
      <c r="BR273" s="34"/>
      <c r="BS273" s="34"/>
      <c r="BT273" s="34"/>
      <c r="BU273" s="34"/>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row>
    <row r="274" spans="62:121">
      <c r="BJ274" s="34"/>
      <c r="BK274" s="34"/>
      <c r="BL274" s="34"/>
      <c r="BM274" s="34"/>
      <c r="BN274" s="34"/>
      <c r="BO274" s="34"/>
      <c r="BP274" s="34"/>
      <c r="BQ274" s="34"/>
      <c r="BR274" s="34"/>
      <c r="BS274" s="34"/>
      <c r="BT274" s="34"/>
      <c r="BU274" s="34"/>
      <c r="BV274" s="34"/>
      <c r="BW274" s="34"/>
      <c r="BX274" s="34"/>
      <c r="BY274" s="34"/>
      <c r="BZ274" s="34"/>
      <c r="CA274" s="34"/>
      <c r="CB274" s="34"/>
      <c r="CC274" s="34"/>
      <c r="CD274" s="34"/>
      <c r="CE274" s="34"/>
      <c r="CF274" s="34"/>
      <c r="CG274" s="34"/>
      <c r="CH274" s="34"/>
      <c r="CI274" s="34"/>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row>
    <row r="275" spans="62:121">
      <c r="BJ275" s="34"/>
      <c r="BK275" s="34"/>
      <c r="BL275" s="34"/>
      <c r="BM275" s="34"/>
      <c r="BN275" s="34"/>
      <c r="BO275" s="34"/>
      <c r="BP275" s="34"/>
      <c r="BQ275" s="34"/>
      <c r="BR275" s="34"/>
      <c r="BS275" s="34"/>
      <c r="BT275" s="34"/>
      <c r="BU275" s="34"/>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row>
    <row r="276" spans="62:121">
      <c r="BJ276" s="34"/>
      <c r="BK276" s="34"/>
      <c r="BL276" s="34"/>
      <c r="BM276" s="34"/>
      <c r="BN276" s="34"/>
      <c r="BO276" s="34"/>
      <c r="BP276" s="34"/>
      <c r="BQ276" s="34"/>
      <c r="BR276" s="34"/>
      <c r="BS276" s="34"/>
      <c r="BT276" s="34"/>
      <c r="BU276" s="34"/>
      <c r="BV276" s="34"/>
      <c r="BW276" s="34"/>
      <c r="BX276" s="34"/>
      <c r="BY276" s="34"/>
      <c r="BZ276" s="34"/>
      <c r="CA276" s="34"/>
      <c r="CB276" s="34"/>
      <c r="CC276" s="34"/>
      <c r="CD276" s="34"/>
      <c r="CE276" s="34"/>
      <c r="CF276" s="34"/>
      <c r="CG276" s="34"/>
      <c r="CH276" s="34"/>
      <c r="CI276" s="34"/>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row>
    <row r="277" spans="62:121">
      <c r="BJ277" s="34"/>
      <c r="BK277" s="34"/>
      <c r="BL277" s="34"/>
      <c r="BM277" s="34"/>
      <c r="BN277" s="34"/>
      <c r="BO277" s="34"/>
      <c r="BP277" s="34"/>
      <c r="BQ277" s="34"/>
      <c r="BR277" s="34"/>
      <c r="BS277" s="34"/>
      <c r="BT277" s="34"/>
      <c r="BU277" s="34"/>
      <c r="BV277" s="34"/>
      <c r="BW277" s="34"/>
      <c r="BX277" s="34"/>
      <c r="BY277" s="34"/>
      <c r="BZ277" s="34"/>
      <c r="CA277" s="34"/>
      <c r="CB277" s="34"/>
      <c r="CC277" s="34"/>
      <c r="CD277" s="34"/>
      <c r="CE277" s="34"/>
      <c r="CF277" s="34"/>
      <c r="CG277" s="34"/>
      <c r="CH277" s="34"/>
      <c r="CI277" s="34"/>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row>
    <row r="278" spans="62:121">
      <c r="BJ278" s="34"/>
      <c r="BK278" s="34"/>
      <c r="BL278" s="34"/>
      <c r="BM278" s="34"/>
      <c r="BN278" s="34"/>
      <c r="BO278" s="34"/>
      <c r="BP278" s="34"/>
      <c r="BQ278" s="34"/>
      <c r="BR278" s="34"/>
      <c r="BS278" s="34"/>
      <c r="BT278" s="34"/>
      <c r="BU278" s="34"/>
      <c r="BV278" s="34"/>
      <c r="BW278" s="34"/>
      <c r="BX278" s="34"/>
      <c r="BY278" s="34"/>
      <c r="BZ278" s="34"/>
      <c r="CA278" s="34"/>
      <c r="CB278" s="34"/>
      <c r="CC278" s="34"/>
      <c r="CD278" s="34"/>
      <c r="CE278" s="34"/>
      <c r="CF278" s="34"/>
      <c r="CG278" s="34"/>
      <c r="CH278" s="34"/>
      <c r="CI278" s="34"/>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row>
    <row r="279" spans="62:121">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row>
    <row r="280" spans="62:121">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row>
    <row r="281" spans="62:121">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row>
    <row r="282" spans="62:121">
      <c r="BJ282" s="34"/>
      <c r="BK282" s="34"/>
      <c r="BL282" s="34"/>
      <c r="BM282" s="34"/>
      <c r="BN282" s="34"/>
      <c r="BO282" s="34"/>
      <c r="BP282" s="34"/>
      <c r="BQ282" s="34"/>
      <c r="BR282" s="34"/>
      <c r="BS282" s="34"/>
      <c r="BT282" s="34"/>
      <c r="BU282" s="34"/>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row>
    <row r="283" spans="62:121">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row>
    <row r="284" spans="62:121">
      <c r="BJ284" s="34"/>
      <c r="BK284" s="34"/>
      <c r="BL284" s="34"/>
      <c r="BM284" s="34"/>
      <c r="BN284" s="34"/>
      <c r="BO284" s="34"/>
      <c r="BP284" s="34"/>
      <c r="BQ284" s="34"/>
      <c r="BR284" s="34"/>
      <c r="BS284" s="34"/>
      <c r="BT284" s="34"/>
      <c r="BU284" s="34"/>
      <c r="BV284" s="34"/>
      <c r="BW284" s="34"/>
      <c r="BX284" s="34"/>
      <c r="BY284" s="34"/>
      <c r="BZ284" s="34"/>
      <c r="CA284" s="34"/>
      <c r="CB284" s="34"/>
      <c r="CC284" s="34"/>
      <c r="CD284" s="34"/>
      <c r="CE284" s="34"/>
      <c r="CF284" s="34"/>
      <c r="CG284" s="34"/>
      <c r="CH284" s="34"/>
      <c r="CI284" s="34"/>
      <c r="CJ284" s="34"/>
      <c r="CK284" s="34"/>
      <c r="CL284" s="34"/>
      <c r="CM284" s="34"/>
      <c r="CN284" s="34"/>
      <c r="CO284" s="34"/>
      <c r="CP284" s="34"/>
      <c r="CQ284" s="34"/>
      <c r="CR284" s="34"/>
      <c r="CS284" s="34"/>
      <c r="CT284" s="34"/>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row>
    <row r="285" spans="62:121">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row>
    <row r="286" spans="62:121">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row>
    <row r="287" spans="62:121">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row>
    <row r="288" spans="62:121">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row>
    <row r="289" spans="3:121">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row>
    <row r="290" spans="3:121">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c r="BN290" s="34"/>
      <c r="BO290" s="34"/>
      <c r="BP290" s="34"/>
      <c r="BQ290" s="34"/>
      <c r="BR290" s="34"/>
      <c r="BS290" s="34"/>
      <c r="BT290" s="34"/>
      <c r="BU290" s="34"/>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row>
    <row r="291" spans="3:121">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row>
    <row r="292" spans="3:121">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row>
    <row r="293" spans="3:121">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row>
    <row r="294" spans="3:121">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row>
    <row r="295" spans="3:121">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row>
    <row r="296" spans="3:121">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c r="BP296" s="34"/>
      <c r="BQ296" s="34"/>
      <c r="BR296" s="34"/>
      <c r="BS296" s="34"/>
      <c r="BT296" s="34"/>
      <c r="BU296" s="34"/>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row>
    <row r="297" spans="3:121">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row>
    <row r="298" spans="3:121">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row>
    <row r="299" spans="3:121">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row>
    <row r="300" spans="3:121">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row>
    <row r="301" spans="3:121">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row>
    <row r="302" spans="3:121">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row>
    <row r="303" spans="3:121">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row>
    <row r="304" spans="3:121">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row>
    <row r="305" spans="8:121">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row>
    <row r="306" spans="8:121">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row>
    <row r="307" spans="8:121">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row>
    <row r="308" spans="8:121">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row>
    <row r="309" spans="8:121">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c r="BN309" s="34"/>
      <c r="BO309" s="34"/>
      <c r="BP309" s="34"/>
      <c r="BQ309" s="34"/>
      <c r="BR309" s="34"/>
      <c r="BS309" s="34"/>
      <c r="BT309" s="34"/>
      <c r="BU309" s="34"/>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row>
    <row r="310" spans="8:121">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row>
    <row r="311" spans="8:121">
      <c r="BJ311" s="34"/>
      <c r="BK311" s="34"/>
      <c r="BL311" s="34"/>
      <c r="BM311" s="34"/>
      <c r="BN311" s="34"/>
      <c r="BO311" s="34"/>
      <c r="BP311" s="34"/>
      <c r="BQ311" s="34"/>
      <c r="BR311" s="34"/>
      <c r="BS311" s="34"/>
      <c r="BT311" s="34"/>
      <c r="BU311" s="34"/>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row>
    <row r="312" spans="8:121">
      <c r="BJ312" s="34"/>
      <c r="BK312" s="34"/>
      <c r="BL312" s="34"/>
      <c r="BM312" s="34"/>
      <c r="BN312" s="34"/>
      <c r="BO312" s="34"/>
      <c r="BP312" s="34"/>
      <c r="BQ312" s="34"/>
      <c r="BR312" s="34"/>
      <c r="BS312" s="34"/>
      <c r="BT312" s="34"/>
      <c r="BU312" s="34"/>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row>
    <row r="313" spans="8:121">
      <c r="BJ313" s="34"/>
      <c r="BK313" s="34"/>
      <c r="BL313" s="34"/>
      <c r="BM313" s="34"/>
      <c r="BN313" s="34"/>
      <c r="BO313" s="34"/>
      <c r="BP313" s="34"/>
      <c r="BQ313" s="34"/>
      <c r="BR313" s="34"/>
      <c r="BS313" s="34"/>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row>
    <row r="314" spans="8:121">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row>
    <row r="315" spans="8:121">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row>
    <row r="316" spans="8:121">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row>
    <row r="317" spans="8:121">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row>
    <row r="318" spans="8:121">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row>
    <row r="319" spans="8:121">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row>
    <row r="320" spans="8:121">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row>
    <row r="321" spans="62:121">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row>
    <row r="322" spans="62:121">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row>
    <row r="323" spans="62:121">
      <c r="BJ323" s="34"/>
      <c r="BK323" s="34"/>
      <c r="BL323" s="34"/>
      <c r="BM323" s="34"/>
      <c r="BN323" s="34"/>
      <c r="BO323" s="34"/>
      <c r="BP323" s="34"/>
      <c r="BQ323" s="34"/>
      <c r="BR323" s="34"/>
      <c r="BS323" s="34"/>
      <c r="BT323" s="34"/>
      <c r="BU323" s="34"/>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row>
    <row r="324" spans="62:121">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c r="CI324" s="34"/>
      <c r="CJ324" s="34"/>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row>
    <row r="325" spans="62:121">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row>
    <row r="326" spans="62:121">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row>
    <row r="327" spans="62:121">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row>
    <row r="328" spans="62:121">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row>
    <row r="329" spans="62:121">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row>
    <row r="330" spans="62:121">
      <c r="BJ330" s="34"/>
      <c r="BK330" s="34"/>
      <c r="BL330" s="34"/>
      <c r="BM330" s="34"/>
      <c r="BN330" s="34"/>
      <c r="BO330" s="34"/>
      <c r="BP330" s="34"/>
      <c r="BQ330" s="34"/>
      <c r="BR330" s="34"/>
      <c r="BS330" s="34"/>
      <c r="BT330" s="34"/>
      <c r="BU330" s="34"/>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row>
    <row r="331" spans="62:121">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row>
    <row r="332" spans="62:121">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row>
    <row r="333" spans="62:121">
      <c r="BJ333" s="34"/>
      <c r="BK333" s="34"/>
      <c r="BL333" s="34"/>
      <c r="BM333" s="34"/>
      <c r="BN333" s="34"/>
      <c r="BO333" s="34"/>
      <c r="BP333" s="34"/>
      <c r="BQ333" s="34"/>
      <c r="BR333" s="34"/>
      <c r="BS333" s="34"/>
      <c r="BT333" s="34"/>
      <c r="BU333" s="34"/>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row>
    <row r="334" spans="62:121">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row>
    <row r="335" spans="62:121">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row>
    <row r="336" spans="62:121">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row>
    <row r="337" spans="62:121">
      <c r="BJ337" s="34"/>
      <c r="BK337" s="34"/>
      <c r="BL337" s="34"/>
      <c r="BM337" s="34"/>
      <c r="BN337" s="34"/>
      <c r="BO337" s="34"/>
      <c r="BP337" s="34"/>
      <c r="BQ337" s="34"/>
      <c r="BR337" s="34"/>
      <c r="BS337" s="34"/>
      <c r="BT337" s="34"/>
      <c r="BU337" s="34"/>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row>
    <row r="338" spans="62:121">
      <c r="BJ338" s="34"/>
      <c r="BK338" s="34"/>
      <c r="BL338" s="34"/>
      <c r="BM338" s="34"/>
      <c r="BN338" s="34"/>
      <c r="BO338" s="34"/>
      <c r="BP338" s="34"/>
      <c r="BQ338" s="34"/>
      <c r="BR338" s="34"/>
      <c r="BS338" s="34"/>
      <c r="BT338" s="34"/>
      <c r="BU338" s="34"/>
      <c r="BV338" s="34"/>
      <c r="BW338" s="34"/>
      <c r="BX338" s="34"/>
      <c r="BY338" s="34"/>
      <c r="BZ338" s="34"/>
      <c r="CA338" s="34"/>
      <c r="CB338" s="34"/>
      <c r="CC338" s="34"/>
      <c r="CD338" s="34"/>
      <c r="CE338" s="34"/>
      <c r="CF338" s="34"/>
      <c r="CG338" s="34"/>
      <c r="CH338" s="34"/>
      <c r="CI338" s="34"/>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row>
    <row r="339" spans="62:121">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row>
    <row r="340" spans="62:121">
      <c r="BJ340" s="34"/>
      <c r="BK340" s="34"/>
      <c r="BL340" s="34"/>
      <c r="BM340" s="34"/>
      <c r="BN340" s="34"/>
      <c r="BO340" s="34"/>
      <c r="BP340" s="34"/>
      <c r="BQ340" s="34"/>
      <c r="BR340" s="34"/>
      <c r="BS340" s="34"/>
      <c r="BT340" s="34"/>
      <c r="BU340" s="34"/>
      <c r="BV340" s="34"/>
      <c r="BW340" s="34"/>
      <c r="BX340" s="34"/>
      <c r="BY340" s="34"/>
      <c r="BZ340" s="34"/>
      <c r="CA340" s="34"/>
      <c r="CB340" s="34"/>
      <c r="CC340" s="34"/>
      <c r="CD340" s="34"/>
      <c r="CE340" s="34"/>
      <c r="CF340" s="34"/>
      <c r="CG340" s="34"/>
      <c r="CH340" s="34"/>
      <c r="CI340" s="34"/>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row>
    <row r="341" spans="62:121">
      <c r="BJ341" s="34"/>
      <c r="BK341" s="34"/>
      <c r="BL341" s="34"/>
      <c r="BM341" s="34"/>
      <c r="BN341" s="34"/>
      <c r="BO341" s="34"/>
      <c r="BP341" s="34"/>
      <c r="BQ341" s="34"/>
      <c r="BR341" s="34"/>
      <c r="BS341" s="34"/>
      <c r="BT341" s="34"/>
      <c r="BU341" s="34"/>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row>
    <row r="342" spans="62:121">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row>
    <row r="343" spans="62:121">
      <c r="BJ343" s="34"/>
      <c r="BK343" s="34"/>
      <c r="BL343" s="34"/>
      <c r="BM343" s="34"/>
      <c r="BN343" s="34"/>
      <c r="BO343" s="34"/>
      <c r="BP343" s="34"/>
      <c r="BQ343" s="34"/>
      <c r="BR343" s="34"/>
      <c r="BS343" s="34"/>
      <c r="BT343" s="34"/>
      <c r="BU343" s="34"/>
      <c r="BV343" s="34"/>
      <c r="BW343" s="34"/>
      <c r="BX343" s="34"/>
      <c r="BY343" s="34"/>
      <c r="BZ343" s="34"/>
      <c r="CA343" s="34"/>
      <c r="CB343" s="34"/>
      <c r="CC343" s="34"/>
      <c r="CD343" s="34"/>
      <c r="CE343" s="34"/>
      <c r="CF343" s="34"/>
      <c r="CG343" s="34"/>
      <c r="CH343" s="34"/>
      <c r="CI343" s="34"/>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row>
    <row r="344" spans="62:121">
      <c r="BJ344" s="34"/>
      <c r="BK344" s="34"/>
      <c r="BL344" s="34"/>
      <c r="BM344" s="34"/>
      <c r="BN344" s="34"/>
      <c r="BO344" s="34"/>
      <c r="BP344" s="34"/>
      <c r="BQ344" s="34"/>
      <c r="BR344" s="34"/>
      <c r="BS344" s="34"/>
      <c r="BT344" s="34"/>
      <c r="BU344" s="34"/>
      <c r="BV344" s="34"/>
      <c r="BW344" s="34"/>
      <c r="BX344" s="34"/>
      <c r="BY344" s="34"/>
      <c r="BZ344" s="34"/>
      <c r="CA344" s="34"/>
      <c r="CB344" s="34"/>
      <c r="CC344" s="34"/>
      <c r="CD344" s="34"/>
      <c r="CE344" s="34"/>
      <c r="CF344" s="34"/>
      <c r="CG344" s="34"/>
      <c r="CH344" s="34"/>
      <c r="CI344" s="34"/>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row>
    <row r="345" spans="62:121">
      <c r="BJ345" s="34"/>
      <c r="BK345" s="34"/>
      <c r="BL345" s="34"/>
      <c r="BM345" s="34"/>
      <c r="BN345" s="34"/>
      <c r="BO345" s="34"/>
      <c r="BP345" s="34"/>
      <c r="BQ345" s="34"/>
      <c r="BR345" s="34"/>
      <c r="BS345" s="34"/>
      <c r="BT345" s="34"/>
      <c r="BU345" s="34"/>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row>
    <row r="346" spans="62:121">
      <c r="BJ346" s="34"/>
      <c r="BK346" s="34"/>
      <c r="BL346" s="34"/>
      <c r="BM346" s="34"/>
      <c r="BN346" s="34"/>
      <c r="BO346" s="34"/>
      <c r="BP346" s="34"/>
      <c r="BQ346" s="34"/>
      <c r="BR346" s="34"/>
      <c r="BS346" s="34"/>
      <c r="BT346" s="34"/>
      <c r="BU346" s="34"/>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row>
    <row r="347" spans="62:121">
      <c r="BJ347" s="34"/>
      <c r="BK347" s="34"/>
      <c r="BL347" s="34"/>
      <c r="BM347" s="34"/>
      <c r="BN347" s="34"/>
      <c r="BO347" s="34"/>
      <c r="BP347" s="34"/>
      <c r="BQ347" s="34"/>
      <c r="BR347" s="34"/>
      <c r="BS347" s="34"/>
      <c r="BT347" s="34"/>
      <c r="BU347" s="34"/>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row>
    <row r="348" spans="62:121">
      <c r="BJ348" s="34"/>
      <c r="BK348" s="34"/>
      <c r="BL348" s="34"/>
      <c r="BM348" s="34"/>
      <c r="BN348" s="34"/>
      <c r="BO348" s="34"/>
      <c r="BP348" s="34"/>
      <c r="BQ348" s="34"/>
      <c r="BR348" s="34"/>
      <c r="BS348" s="34"/>
      <c r="BT348" s="34"/>
      <c r="BU348" s="34"/>
      <c r="BV348" s="34"/>
      <c r="BW348" s="34"/>
      <c r="BX348" s="34"/>
      <c r="BY348" s="34"/>
      <c r="BZ348" s="34"/>
      <c r="CA348" s="34"/>
      <c r="CB348" s="34"/>
      <c r="CC348" s="34"/>
      <c r="CD348" s="34"/>
      <c r="CE348" s="34"/>
      <c r="CF348" s="34"/>
      <c r="CG348" s="34"/>
      <c r="CH348" s="34"/>
      <c r="CI348" s="34"/>
      <c r="CJ348" s="34"/>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row>
    <row r="349" spans="62:121">
      <c r="BJ349" s="34"/>
      <c r="BK349" s="34"/>
      <c r="BL349" s="34"/>
      <c r="BM349" s="34"/>
      <c r="BN349" s="34"/>
      <c r="BO349" s="34"/>
      <c r="BP349" s="34"/>
      <c r="BQ349" s="34"/>
      <c r="BR349" s="34"/>
      <c r="BS349" s="34"/>
      <c r="BT349" s="34"/>
      <c r="BU349" s="34"/>
      <c r="BV349" s="34"/>
      <c r="BW349" s="34"/>
      <c r="BX349" s="34"/>
      <c r="BY349" s="34"/>
      <c r="BZ349" s="34"/>
      <c r="CA349" s="34"/>
      <c r="CB349" s="34"/>
      <c r="CC349" s="34"/>
      <c r="CD349" s="34"/>
      <c r="CE349" s="34"/>
      <c r="CF349" s="34"/>
      <c r="CG349" s="34"/>
      <c r="CH349" s="34"/>
      <c r="CI349" s="34"/>
      <c r="CJ349" s="34"/>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row>
    <row r="350" spans="62:121">
      <c r="BJ350" s="34"/>
      <c r="BK350" s="34"/>
      <c r="BL350" s="34"/>
      <c r="BM350" s="34"/>
      <c r="BN350" s="34"/>
      <c r="BO350" s="34"/>
      <c r="BP350" s="34"/>
      <c r="BQ350" s="34"/>
      <c r="BR350" s="34"/>
      <c r="BS350" s="34"/>
      <c r="BT350" s="34"/>
      <c r="BU350" s="34"/>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row>
    <row r="351" spans="62:121">
      <c r="BJ351" s="34"/>
      <c r="BK351" s="34"/>
      <c r="BL351" s="34"/>
      <c r="BM351" s="34"/>
      <c r="BN351" s="34"/>
      <c r="BO351" s="34"/>
      <c r="BP351" s="34"/>
      <c r="BQ351" s="34"/>
      <c r="BR351" s="34"/>
      <c r="BS351" s="34"/>
      <c r="BT351" s="34"/>
      <c r="BU351" s="34"/>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row>
    <row r="352" spans="62:121">
      <c r="BJ352" s="34"/>
      <c r="BK352" s="34"/>
      <c r="BL352" s="34"/>
      <c r="BM352" s="34"/>
      <c r="BN352" s="34"/>
      <c r="BO352" s="34"/>
      <c r="BP352" s="34"/>
      <c r="BQ352" s="34"/>
      <c r="BR352" s="34"/>
      <c r="BS352" s="34"/>
      <c r="BT352" s="34"/>
      <c r="BU352" s="34"/>
      <c r="BV352" s="34"/>
      <c r="BW352" s="34"/>
      <c r="BX352" s="34"/>
      <c r="BY352" s="34"/>
      <c r="BZ352" s="34"/>
      <c r="CA352" s="34"/>
      <c r="CB352" s="34"/>
      <c r="CC352" s="34"/>
      <c r="CD352" s="34"/>
      <c r="CE352" s="34"/>
      <c r="CF352" s="34"/>
      <c r="CG352" s="34"/>
      <c r="CH352" s="34"/>
      <c r="CI352" s="34"/>
      <c r="CJ352" s="34"/>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row>
    <row r="353" spans="62:121">
      <c r="BJ353" s="34"/>
      <c r="BK353" s="34"/>
      <c r="BL353" s="34"/>
      <c r="BM353" s="34"/>
      <c r="BN353" s="34"/>
      <c r="BO353" s="34"/>
      <c r="BP353" s="34"/>
      <c r="BQ353" s="34"/>
      <c r="BR353" s="34"/>
      <c r="BS353" s="34"/>
      <c r="BT353" s="34"/>
      <c r="BU353" s="34"/>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row>
    <row r="354" spans="62:121">
      <c r="BJ354" s="34"/>
      <c r="BK354" s="34"/>
      <c r="BL354" s="34"/>
      <c r="BM354" s="34"/>
      <c r="BN354" s="34"/>
      <c r="BO354" s="34"/>
      <c r="BP354" s="34"/>
      <c r="BQ354" s="34"/>
      <c r="BR354" s="34"/>
      <c r="BS354" s="34"/>
      <c r="BT354" s="34"/>
      <c r="BU354" s="34"/>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row>
    <row r="355" spans="62:121">
      <c r="BJ355" s="34"/>
      <c r="BK355" s="34"/>
      <c r="BL355" s="34"/>
      <c r="BM355" s="34"/>
      <c r="BN355" s="34"/>
      <c r="BO355" s="34"/>
      <c r="BP355" s="34"/>
      <c r="BQ355" s="34"/>
      <c r="BR355" s="34"/>
      <c r="BS355" s="34"/>
      <c r="BT355" s="34"/>
      <c r="BU355" s="34"/>
      <c r="BV355" s="34"/>
      <c r="BW355" s="34"/>
      <c r="BX355" s="34"/>
      <c r="BY355" s="34"/>
      <c r="BZ355" s="34"/>
      <c r="CA355" s="34"/>
      <c r="CB355" s="34"/>
      <c r="CC355" s="34"/>
      <c r="CD355" s="34"/>
      <c r="CE355" s="34"/>
      <c r="CF355" s="34"/>
      <c r="CG355" s="34"/>
      <c r="CH355" s="34"/>
      <c r="CI355" s="34"/>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row>
    <row r="356" spans="62:121">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row>
    <row r="357" spans="62:121">
      <c r="BJ357" s="34"/>
      <c r="BK357" s="34"/>
      <c r="BL357" s="34"/>
      <c r="BM357" s="34"/>
      <c r="BN357" s="34"/>
      <c r="BO357" s="34"/>
      <c r="BP357" s="34"/>
      <c r="BQ357" s="34"/>
      <c r="BR357" s="34"/>
      <c r="BS357" s="34"/>
      <c r="BT357" s="34"/>
      <c r="BU357" s="34"/>
      <c r="BV357" s="34"/>
      <c r="BW357" s="34"/>
      <c r="BX357" s="34"/>
      <c r="BY357" s="34"/>
      <c r="BZ357" s="34"/>
      <c r="CA357" s="34"/>
      <c r="CB357" s="34"/>
      <c r="CC357" s="34"/>
      <c r="CD357" s="34"/>
      <c r="CE357" s="34"/>
      <c r="CF357" s="34"/>
      <c r="CG357" s="34"/>
      <c r="CH357" s="34"/>
      <c r="CI357" s="34"/>
      <c r="CJ357" s="34"/>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row>
    <row r="358" spans="62:121">
      <c r="BJ358" s="34"/>
      <c r="BK358" s="34"/>
      <c r="BL358" s="34"/>
      <c r="BM358" s="34"/>
      <c r="BN358" s="34"/>
      <c r="BO358" s="34"/>
      <c r="BP358" s="34"/>
      <c r="BQ358" s="34"/>
      <c r="BR358" s="34"/>
      <c r="BS358" s="34"/>
      <c r="BT358" s="34"/>
      <c r="BU358" s="34"/>
      <c r="BV358" s="34"/>
      <c r="BW358" s="34"/>
      <c r="BX358" s="34"/>
      <c r="BY358" s="34"/>
      <c r="BZ358" s="34"/>
      <c r="CA358" s="34"/>
      <c r="CB358" s="34"/>
      <c r="CC358" s="34"/>
      <c r="CD358" s="34"/>
      <c r="CE358" s="34"/>
      <c r="CF358" s="34"/>
      <c r="CG358" s="34"/>
      <c r="CH358" s="34"/>
      <c r="CI358" s="34"/>
      <c r="CJ358" s="34"/>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row>
    <row r="359" spans="62:121">
      <c r="BJ359" s="34"/>
      <c r="BK359" s="34"/>
      <c r="BL359" s="34"/>
      <c r="BM359" s="34"/>
      <c r="BN359" s="34"/>
      <c r="BO359" s="34"/>
      <c r="BP359" s="34"/>
      <c r="BQ359" s="34"/>
      <c r="BR359" s="34"/>
      <c r="BS359" s="34"/>
      <c r="BT359" s="34"/>
      <c r="BU359" s="34"/>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row>
    <row r="360" spans="62:121">
      <c r="BJ360" s="34"/>
      <c r="BK360" s="34"/>
      <c r="BL360" s="34"/>
      <c r="BM360" s="34"/>
      <c r="BN360" s="34"/>
      <c r="BO360" s="34"/>
      <c r="BP360" s="34"/>
      <c r="BQ360" s="34"/>
      <c r="BR360" s="34"/>
      <c r="BS360" s="34"/>
      <c r="BT360" s="34"/>
      <c r="BU360" s="34"/>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row>
    <row r="361" spans="62:121">
      <c r="BJ361" s="34"/>
      <c r="BK361" s="34"/>
      <c r="BL361" s="34"/>
      <c r="BM361" s="34"/>
      <c r="BN361" s="34"/>
      <c r="BO361" s="34"/>
      <c r="BP361" s="34"/>
      <c r="BQ361" s="34"/>
      <c r="BR361" s="34"/>
      <c r="BS361" s="34"/>
      <c r="BT361" s="34"/>
      <c r="BU361" s="34"/>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row>
    <row r="362" spans="62:121">
      <c r="BJ362" s="34"/>
      <c r="BK362" s="34"/>
      <c r="BL362" s="34"/>
      <c r="BM362" s="34"/>
      <c r="BN362" s="34"/>
      <c r="BO362" s="34"/>
      <c r="BP362" s="34"/>
      <c r="BQ362" s="34"/>
      <c r="BR362" s="34"/>
      <c r="BS362" s="34"/>
      <c r="BT362" s="34"/>
      <c r="BU362" s="34"/>
      <c r="BV362" s="34"/>
      <c r="BW362" s="34"/>
      <c r="BX362" s="34"/>
      <c r="BY362" s="34"/>
      <c r="BZ362" s="34"/>
      <c r="CA362" s="34"/>
      <c r="CB362" s="34"/>
      <c r="CC362" s="34"/>
      <c r="CD362" s="34"/>
      <c r="CE362" s="34"/>
      <c r="CF362" s="34"/>
      <c r="CG362" s="34"/>
      <c r="CH362" s="34"/>
      <c r="CI362" s="34"/>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row>
    <row r="363" spans="62:121">
      <c r="BJ363" s="34"/>
      <c r="BK363" s="34"/>
      <c r="BL363" s="34"/>
      <c r="BM363" s="34"/>
      <c r="BN363" s="34"/>
      <c r="BO363" s="34"/>
      <c r="BP363" s="34"/>
      <c r="BQ363" s="34"/>
      <c r="BR363" s="34"/>
      <c r="BS363" s="34"/>
      <c r="BT363" s="34"/>
      <c r="BU363" s="34"/>
      <c r="BV363" s="34"/>
      <c r="BW363" s="34"/>
      <c r="BX363" s="34"/>
      <c r="BY363" s="34"/>
      <c r="BZ363" s="34"/>
      <c r="CA363" s="34"/>
      <c r="CB363" s="34"/>
      <c r="CC363" s="34"/>
      <c r="CD363" s="34"/>
      <c r="CE363" s="34"/>
      <c r="CF363" s="34"/>
      <c r="CG363" s="34"/>
      <c r="CH363" s="34"/>
      <c r="CI363" s="34"/>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row>
    <row r="364" spans="62:121">
      <c r="BJ364" s="34"/>
      <c r="BK364" s="34"/>
      <c r="BL364" s="34"/>
      <c r="BM364" s="34"/>
      <c r="BN364" s="34"/>
      <c r="BO364" s="34"/>
      <c r="BP364" s="34"/>
      <c r="BQ364" s="34"/>
      <c r="BR364" s="34"/>
      <c r="BS364" s="34"/>
      <c r="BT364" s="34"/>
      <c r="BU364" s="34"/>
      <c r="BV364" s="34"/>
      <c r="BW364" s="34"/>
      <c r="BX364" s="34"/>
      <c r="BY364" s="34"/>
      <c r="BZ364" s="34"/>
      <c r="CA364" s="34"/>
      <c r="CB364" s="34"/>
      <c r="CC364" s="34"/>
      <c r="CD364" s="34"/>
      <c r="CE364" s="34"/>
      <c r="CF364" s="34"/>
      <c r="CG364" s="34"/>
      <c r="CH364" s="34"/>
      <c r="CI364" s="34"/>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row>
    <row r="365" spans="62:121">
      <c r="BJ365" s="34"/>
      <c r="BK365" s="34"/>
      <c r="BL365" s="34"/>
      <c r="BM365" s="34"/>
      <c r="BN365" s="34"/>
      <c r="BO365" s="34"/>
      <c r="BP365" s="34"/>
      <c r="BQ365" s="34"/>
      <c r="BR365" s="34"/>
      <c r="BS365" s="34"/>
      <c r="BT365" s="34"/>
      <c r="BU365" s="34"/>
      <c r="BV365" s="34"/>
      <c r="BW365" s="34"/>
      <c r="BX365" s="34"/>
      <c r="BY365" s="34"/>
      <c r="BZ365" s="34"/>
      <c r="CA365" s="34"/>
      <c r="CB365" s="34"/>
      <c r="CC365" s="34"/>
      <c r="CD365" s="34"/>
      <c r="CE365" s="34"/>
      <c r="CF365" s="34"/>
      <c r="CG365" s="34"/>
      <c r="CH365" s="34"/>
      <c r="CI365" s="34"/>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row>
    <row r="366" spans="62:121">
      <c r="BJ366" s="34"/>
      <c r="BK366" s="34"/>
      <c r="BL366" s="34"/>
      <c r="BM366" s="34"/>
      <c r="BN366" s="34"/>
      <c r="BO366" s="34"/>
      <c r="BP366" s="34"/>
      <c r="BQ366" s="34"/>
      <c r="BR366" s="34"/>
      <c r="BS366" s="34"/>
      <c r="BT366" s="34"/>
      <c r="BU366" s="34"/>
      <c r="BV366" s="34"/>
      <c r="BW366" s="34"/>
      <c r="BX366" s="34"/>
      <c r="BY366" s="34"/>
      <c r="BZ366" s="34"/>
      <c r="CA366" s="34"/>
      <c r="CB366" s="34"/>
      <c r="CC366" s="34"/>
      <c r="CD366" s="34"/>
      <c r="CE366" s="34"/>
      <c r="CF366" s="34"/>
      <c r="CG366" s="34"/>
      <c r="CH366" s="34"/>
      <c r="CI366" s="34"/>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row>
    <row r="367" spans="62:121">
      <c r="BJ367" s="34"/>
      <c r="BK367" s="34"/>
      <c r="BL367" s="34"/>
      <c r="BM367" s="34"/>
      <c r="BN367" s="34"/>
      <c r="BO367" s="34"/>
      <c r="BP367" s="34"/>
      <c r="BQ367" s="34"/>
      <c r="BR367" s="34"/>
      <c r="BS367" s="34"/>
      <c r="BT367" s="34"/>
      <c r="BU367" s="34"/>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row>
    <row r="368" spans="62:121">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row>
    <row r="369" spans="62:121">
      <c r="BJ369" s="34"/>
      <c r="BK369" s="34"/>
      <c r="BL369" s="34"/>
      <c r="BM369" s="34"/>
      <c r="BN369" s="34"/>
      <c r="BO369" s="34"/>
      <c r="BP369" s="34"/>
      <c r="BQ369" s="34"/>
      <c r="BR369" s="34"/>
      <c r="BS369" s="34"/>
      <c r="BT369" s="34"/>
      <c r="BU369" s="34"/>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row>
    <row r="370" spans="62:121">
      <c r="BJ370" s="34"/>
      <c r="BK370" s="34"/>
      <c r="BL370" s="34"/>
      <c r="BM370" s="34"/>
      <c r="BN370" s="34"/>
      <c r="BO370" s="34"/>
      <c r="BP370" s="34"/>
      <c r="BQ370" s="34"/>
      <c r="BR370" s="34"/>
      <c r="BS370" s="34"/>
      <c r="BT370" s="34"/>
      <c r="BU370" s="34"/>
      <c r="BV370" s="34"/>
      <c r="BW370" s="34"/>
      <c r="BX370" s="34"/>
      <c r="BY370" s="34"/>
      <c r="BZ370" s="34"/>
      <c r="CA370" s="34"/>
      <c r="CB370" s="34"/>
      <c r="CC370" s="34"/>
      <c r="CD370" s="34"/>
      <c r="CE370" s="34"/>
      <c r="CF370" s="34"/>
      <c r="CG370" s="34"/>
      <c r="CH370" s="34"/>
      <c r="CI370" s="34"/>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row>
    <row r="371" spans="62:121">
      <c r="BJ371" s="34"/>
      <c r="BK371" s="34"/>
      <c r="BL371" s="34"/>
      <c r="BM371" s="34"/>
      <c r="BN371" s="34"/>
      <c r="BO371" s="34"/>
      <c r="BP371" s="34"/>
      <c r="BQ371" s="34"/>
      <c r="BR371" s="34"/>
      <c r="BS371" s="34"/>
      <c r="BT371" s="34"/>
      <c r="BU371" s="34"/>
      <c r="BV371" s="34"/>
      <c r="BW371" s="34"/>
      <c r="BX371" s="34"/>
      <c r="BY371" s="34"/>
      <c r="BZ371" s="34"/>
      <c r="CA371" s="34"/>
      <c r="CB371" s="34"/>
      <c r="CC371" s="34"/>
      <c r="CD371" s="34"/>
      <c r="CE371" s="34"/>
      <c r="CF371" s="34"/>
      <c r="CG371" s="34"/>
      <c r="CH371" s="34"/>
      <c r="CI371" s="34"/>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row>
    <row r="372" spans="62:121">
      <c r="BJ372" s="34"/>
      <c r="BK372" s="34"/>
      <c r="BL372" s="34"/>
      <c r="BM372" s="34"/>
      <c r="BN372" s="34"/>
      <c r="BO372" s="34"/>
      <c r="BP372" s="34"/>
      <c r="BQ372" s="34"/>
      <c r="BR372" s="34"/>
      <c r="BS372" s="34"/>
      <c r="BT372" s="34"/>
      <c r="BU372" s="34"/>
      <c r="BV372" s="34"/>
      <c r="BW372" s="34"/>
      <c r="BX372" s="34"/>
      <c r="BY372" s="34"/>
      <c r="BZ372" s="34"/>
      <c r="CA372" s="34"/>
      <c r="CB372" s="34"/>
      <c r="CC372" s="34"/>
      <c r="CD372" s="34"/>
      <c r="CE372" s="34"/>
      <c r="CF372" s="34"/>
      <c r="CG372" s="34"/>
      <c r="CH372" s="34"/>
      <c r="CI372" s="34"/>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row>
    <row r="373" spans="62:121">
      <c r="BJ373" s="34"/>
      <c r="BK373" s="34"/>
      <c r="BL373" s="34"/>
      <c r="BM373" s="34"/>
      <c r="BN373" s="34"/>
      <c r="BO373" s="34"/>
      <c r="BP373" s="34"/>
      <c r="BQ373" s="34"/>
      <c r="BR373" s="34"/>
      <c r="BS373" s="34"/>
      <c r="BT373" s="34"/>
      <c r="BU373" s="34"/>
      <c r="BV373" s="34"/>
      <c r="BW373" s="34"/>
      <c r="BX373" s="34"/>
      <c r="BY373" s="34"/>
      <c r="BZ373" s="34"/>
      <c r="CA373" s="34"/>
      <c r="CB373" s="34"/>
      <c r="CC373" s="34"/>
      <c r="CD373" s="34"/>
      <c r="CE373" s="34"/>
      <c r="CF373" s="34"/>
      <c r="CG373" s="34"/>
      <c r="CH373" s="34"/>
      <c r="CI373" s="34"/>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row>
    <row r="374" spans="62:121">
      <c r="BJ374" s="34"/>
      <c r="BK374" s="34"/>
      <c r="BL374" s="34"/>
      <c r="BM374" s="34"/>
      <c r="BN374" s="34"/>
      <c r="BO374" s="34"/>
      <c r="BP374" s="34"/>
      <c r="BQ374" s="34"/>
      <c r="BR374" s="34"/>
      <c r="BS374" s="34"/>
      <c r="BT374" s="34"/>
      <c r="BU374" s="34"/>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row>
    <row r="375" spans="62:121">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row>
    <row r="376" spans="62:121">
      <c r="BJ376" s="34"/>
      <c r="BK376" s="34"/>
      <c r="BL376" s="34"/>
      <c r="BM376" s="34"/>
      <c r="BN376" s="34"/>
      <c r="BO376" s="34"/>
      <c r="BP376" s="34"/>
      <c r="BQ376" s="34"/>
      <c r="BR376" s="34"/>
      <c r="BS376" s="34"/>
      <c r="BT376" s="34"/>
      <c r="BU376" s="34"/>
      <c r="BV376" s="34"/>
      <c r="BW376" s="34"/>
      <c r="BX376" s="34"/>
      <c r="BY376" s="34"/>
      <c r="BZ376" s="34"/>
      <c r="CA376" s="34"/>
      <c r="CB376" s="34"/>
      <c r="CC376" s="34"/>
      <c r="CD376" s="34"/>
      <c r="CE376" s="34"/>
      <c r="CF376" s="34"/>
      <c r="CG376" s="34"/>
      <c r="CH376" s="34"/>
      <c r="CI376" s="34"/>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row>
    <row r="377" spans="62:121">
      <c r="BJ377" s="34"/>
      <c r="BK377" s="34"/>
      <c r="BL377" s="34"/>
      <c r="BM377" s="34"/>
      <c r="BN377" s="34"/>
      <c r="BO377" s="34"/>
      <c r="BP377" s="34"/>
      <c r="BQ377" s="34"/>
      <c r="BR377" s="34"/>
      <c r="BS377" s="34"/>
      <c r="BT377" s="34"/>
      <c r="BU377" s="34"/>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row>
    <row r="378" spans="62:121">
      <c r="BJ378" s="34"/>
      <c r="BK378" s="34"/>
      <c r="BL378" s="34"/>
      <c r="BM378" s="34"/>
      <c r="BN378" s="34"/>
      <c r="BO378" s="34"/>
      <c r="BP378" s="34"/>
      <c r="BQ378" s="34"/>
      <c r="BR378" s="34"/>
      <c r="BS378" s="34"/>
      <c r="BT378" s="34"/>
      <c r="BU378" s="34"/>
      <c r="BV378" s="34"/>
      <c r="BW378" s="34"/>
      <c r="BX378" s="34"/>
      <c r="BY378" s="34"/>
      <c r="BZ378" s="34"/>
      <c r="CA378" s="34"/>
      <c r="CB378" s="34"/>
      <c r="CC378" s="34"/>
      <c r="CD378" s="34"/>
      <c r="CE378" s="34"/>
      <c r="CF378" s="34"/>
      <c r="CG378" s="34"/>
      <c r="CH378" s="34"/>
      <c r="CI378" s="34"/>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row>
    <row r="379" spans="62:121">
      <c r="BJ379" s="34"/>
      <c r="BK379" s="34"/>
      <c r="BL379" s="34"/>
      <c r="BM379" s="34"/>
      <c r="BN379" s="34"/>
      <c r="BO379" s="34"/>
      <c r="BP379" s="34"/>
      <c r="BQ379" s="34"/>
      <c r="BR379" s="34"/>
      <c r="BS379" s="34"/>
      <c r="BT379" s="34"/>
      <c r="BU379" s="34"/>
      <c r="BV379" s="34"/>
      <c r="BW379" s="34"/>
      <c r="BX379" s="34"/>
      <c r="BY379" s="34"/>
      <c r="BZ379" s="34"/>
      <c r="CA379" s="34"/>
      <c r="CB379" s="34"/>
      <c r="CC379" s="34"/>
      <c r="CD379" s="34"/>
      <c r="CE379" s="34"/>
      <c r="CF379" s="34"/>
      <c r="CG379" s="34"/>
      <c r="CH379" s="34"/>
      <c r="CI379" s="34"/>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row>
    <row r="380" spans="62:121">
      <c r="BJ380" s="34"/>
      <c r="BK380" s="34"/>
      <c r="BL380" s="34"/>
      <c r="BM380" s="34"/>
      <c r="BN380" s="34"/>
      <c r="BO380" s="34"/>
      <c r="BP380" s="34"/>
      <c r="BQ380" s="34"/>
      <c r="BR380" s="34"/>
      <c r="BS380" s="34"/>
      <c r="BT380" s="34"/>
      <c r="BU380" s="34"/>
      <c r="BV380" s="34"/>
      <c r="BW380" s="34"/>
      <c r="BX380" s="34"/>
      <c r="BY380" s="34"/>
      <c r="BZ380" s="34"/>
      <c r="CA380" s="34"/>
      <c r="CB380" s="34"/>
      <c r="CC380" s="34"/>
      <c r="CD380" s="34"/>
      <c r="CE380" s="34"/>
      <c r="CF380" s="34"/>
      <c r="CG380" s="34"/>
      <c r="CH380" s="34"/>
      <c r="CI380" s="34"/>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row>
    <row r="381" spans="62:121">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row>
    <row r="382" spans="62:121">
      <c r="BJ382" s="34"/>
      <c r="BK382" s="34"/>
      <c r="BL382" s="34"/>
      <c r="BM382" s="34"/>
      <c r="BN382" s="34"/>
      <c r="BO382" s="34"/>
      <c r="BP382" s="34"/>
      <c r="BQ382" s="34"/>
      <c r="BR382" s="34"/>
      <c r="BS382" s="34"/>
      <c r="BT382" s="34"/>
      <c r="BU382" s="34"/>
      <c r="BV382" s="34"/>
      <c r="BW382" s="34"/>
      <c r="BX382" s="34"/>
      <c r="BY382" s="34"/>
      <c r="BZ382" s="34"/>
      <c r="CA382" s="34"/>
      <c r="CB382" s="34"/>
      <c r="CC382" s="34"/>
      <c r="CD382" s="34"/>
      <c r="CE382" s="34"/>
      <c r="CF382" s="34"/>
      <c r="CG382" s="34"/>
      <c r="CH382" s="34"/>
      <c r="CI382" s="34"/>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row>
    <row r="383" spans="62:121">
      <c r="BJ383" s="34"/>
      <c r="BK383" s="34"/>
      <c r="BL383" s="34"/>
      <c r="BM383" s="34"/>
      <c r="BN383" s="34"/>
      <c r="BO383" s="34"/>
      <c r="BP383" s="34"/>
      <c r="BQ383" s="34"/>
      <c r="BR383" s="34"/>
      <c r="BS383" s="34"/>
      <c r="BT383" s="34"/>
      <c r="BU383" s="34"/>
      <c r="BV383" s="34"/>
      <c r="BW383" s="34"/>
      <c r="BX383" s="34"/>
      <c r="BY383" s="34"/>
      <c r="BZ383" s="34"/>
      <c r="CA383" s="34"/>
      <c r="CB383" s="34"/>
      <c r="CC383" s="34"/>
      <c r="CD383" s="34"/>
      <c r="CE383" s="34"/>
      <c r="CF383" s="34"/>
      <c r="CG383" s="34"/>
      <c r="CH383" s="34"/>
      <c r="CI383" s="34"/>
      <c r="CJ383" s="34"/>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row>
    <row r="384" spans="62:121">
      <c r="BJ384" s="34"/>
      <c r="BK384" s="34"/>
      <c r="BL384" s="34"/>
      <c r="BM384" s="34"/>
      <c r="BN384" s="34"/>
      <c r="BO384" s="34"/>
      <c r="BP384" s="34"/>
      <c r="BQ384" s="34"/>
      <c r="BR384" s="34"/>
      <c r="BS384" s="34"/>
      <c r="BT384" s="34"/>
      <c r="BU384" s="34"/>
      <c r="BV384" s="34"/>
      <c r="BW384" s="34"/>
      <c r="BX384" s="34"/>
      <c r="BY384" s="34"/>
      <c r="BZ384" s="34"/>
      <c r="CA384" s="34"/>
      <c r="CB384" s="34"/>
      <c r="CC384" s="34"/>
      <c r="CD384" s="34"/>
      <c r="CE384" s="34"/>
      <c r="CF384" s="34"/>
      <c r="CG384" s="34"/>
      <c r="CH384" s="34"/>
      <c r="CI384" s="34"/>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row>
    <row r="385" spans="3:121">
      <c r="BJ385" s="34"/>
      <c r="BK385" s="34"/>
      <c r="BL385" s="34"/>
      <c r="BM385" s="34"/>
      <c r="BN385" s="34"/>
      <c r="BO385" s="34"/>
      <c r="BP385" s="34"/>
      <c r="BQ385" s="34"/>
      <c r="BR385" s="34"/>
      <c r="BS385" s="34"/>
      <c r="BT385" s="34"/>
      <c r="BU385" s="34"/>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row>
    <row r="386" spans="3:121">
      <c r="BJ386" s="34"/>
      <c r="BK386" s="34"/>
      <c r="BL386" s="34"/>
      <c r="BM386" s="34"/>
      <c r="BN386" s="34"/>
      <c r="BO386" s="34"/>
      <c r="BP386" s="34"/>
      <c r="BQ386" s="34"/>
      <c r="BR386" s="34"/>
      <c r="BS386" s="34"/>
      <c r="BT386" s="34"/>
      <c r="BU386" s="34"/>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row>
    <row r="387" spans="3:121">
      <c r="BJ387" s="34"/>
      <c r="BK387" s="34"/>
      <c r="BL387" s="34"/>
      <c r="BM387" s="34"/>
      <c r="BN387" s="34"/>
      <c r="BO387" s="34"/>
      <c r="BP387" s="34"/>
      <c r="BQ387" s="34"/>
      <c r="BR387" s="34"/>
      <c r="BS387" s="34"/>
      <c r="BT387" s="34"/>
      <c r="BU387" s="34"/>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row>
    <row r="388" spans="3:121">
      <c r="BJ388" s="34"/>
      <c r="BK388" s="34"/>
      <c r="BL388" s="34"/>
      <c r="BM388" s="34"/>
      <c r="BN388" s="34"/>
      <c r="BO388" s="34"/>
      <c r="BP388" s="34"/>
      <c r="BQ388" s="34"/>
      <c r="BR388" s="34"/>
      <c r="BS388" s="34"/>
      <c r="BT388" s="34"/>
      <c r="BU388" s="34"/>
      <c r="BV388" s="34"/>
      <c r="BW388" s="34"/>
      <c r="BX388" s="34"/>
      <c r="BY388" s="34"/>
      <c r="BZ388" s="34"/>
      <c r="CA388" s="34"/>
      <c r="CB388" s="34"/>
      <c r="CC388" s="34"/>
      <c r="CD388" s="34"/>
      <c r="CE388" s="34"/>
      <c r="CF388" s="34"/>
      <c r="CG388" s="34"/>
      <c r="CH388" s="34"/>
      <c r="CI388" s="34"/>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row>
    <row r="389" spans="3:121">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row>
    <row r="390" spans="3:121">
      <c r="BI390" s="34"/>
      <c r="BJ390" s="34"/>
      <c r="BK390" s="34"/>
      <c r="BL390" s="34"/>
      <c r="BM390" s="34"/>
      <c r="BN390" s="34"/>
      <c r="BO390" s="34"/>
      <c r="BP390" s="34"/>
      <c r="BQ390" s="34"/>
      <c r="BR390" s="34"/>
      <c r="BS390" s="34"/>
      <c r="BT390" s="34"/>
      <c r="BU390" s="34"/>
      <c r="BV390" s="34"/>
      <c r="BW390" s="34"/>
      <c r="BX390" s="34"/>
      <c r="BY390" s="34"/>
      <c r="BZ390" s="34"/>
      <c r="CA390" s="34"/>
      <c r="CB390" s="34"/>
      <c r="CC390" s="34"/>
      <c r="CD390" s="34"/>
      <c r="CE390" s="34"/>
      <c r="CF390" s="34"/>
      <c r="CG390" s="34"/>
      <c r="CH390" s="34"/>
      <c r="CI390" s="34"/>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row>
    <row r="391" spans="3:121">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c r="BN391" s="34"/>
      <c r="BO391" s="34"/>
      <c r="BP391" s="34"/>
      <c r="BQ391" s="34"/>
      <c r="BR391" s="34"/>
      <c r="BS391" s="34"/>
      <c r="BT391" s="34"/>
      <c r="BU391" s="34"/>
      <c r="BV391" s="34"/>
      <c r="BW391" s="34"/>
      <c r="BX391" s="34"/>
      <c r="BY391" s="34"/>
      <c r="BZ391" s="34"/>
      <c r="CA391" s="34"/>
      <c r="CB391" s="34"/>
      <c r="CC391" s="34"/>
      <c r="CD391" s="34"/>
      <c r="CE391" s="34"/>
      <c r="CF391" s="34"/>
      <c r="CG391" s="34"/>
      <c r="CH391" s="34"/>
      <c r="CI391" s="34"/>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row>
    <row r="392" spans="3:121">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c r="BM392" s="34"/>
      <c r="BN392" s="34"/>
      <c r="BO392" s="34"/>
      <c r="BP392" s="34"/>
      <c r="BQ392" s="34"/>
      <c r="BR392" s="34"/>
      <c r="BS392" s="34"/>
      <c r="BT392" s="34"/>
      <c r="BU392" s="34"/>
      <c r="BV392" s="34"/>
      <c r="BW392" s="34"/>
      <c r="BX392" s="34"/>
      <c r="BY392" s="34"/>
      <c r="BZ392" s="34"/>
      <c r="CA392" s="34"/>
      <c r="CB392" s="34"/>
      <c r="CC392" s="34"/>
      <c r="CD392" s="34"/>
      <c r="CE392" s="34"/>
      <c r="CF392" s="34"/>
      <c r="CG392" s="34"/>
      <c r="CH392" s="34"/>
      <c r="CI392" s="34"/>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row>
    <row r="393" spans="3:121">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c r="BN393" s="34"/>
      <c r="BO393" s="34"/>
      <c r="BP393" s="34"/>
      <c r="BQ393" s="34"/>
      <c r="BR393" s="34"/>
      <c r="BS393" s="34"/>
      <c r="BT393" s="34"/>
      <c r="BU393" s="34"/>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row>
    <row r="394" spans="3:121">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c r="BM394" s="34"/>
      <c r="BN394" s="34"/>
      <c r="BO394" s="34"/>
      <c r="BP394" s="34"/>
      <c r="BQ394" s="34"/>
      <c r="BR394" s="34"/>
      <c r="BS394" s="34"/>
      <c r="BT394" s="34"/>
      <c r="BU394" s="34"/>
      <c r="BV394" s="34"/>
      <c r="BW394" s="34"/>
      <c r="BX394" s="34"/>
      <c r="BY394" s="34"/>
      <c r="BZ394" s="34"/>
      <c r="CA394" s="34"/>
      <c r="CB394" s="34"/>
      <c r="CC394" s="34"/>
      <c r="CD394" s="34"/>
      <c r="CE394" s="34"/>
      <c r="CF394" s="34"/>
      <c r="CG394" s="34"/>
      <c r="CH394" s="34"/>
      <c r="CI394" s="34"/>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row>
    <row r="395" spans="3:121">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c r="BM395" s="34"/>
      <c r="BN395" s="34"/>
      <c r="BO395" s="34"/>
      <c r="BP395" s="34"/>
      <c r="BQ395" s="34"/>
      <c r="BR395" s="34"/>
      <c r="BS395" s="34"/>
      <c r="BT395" s="34"/>
      <c r="BU395" s="34"/>
      <c r="BV395" s="34"/>
      <c r="BW395" s="34"/>
      <c r="BX395" s="34"/>
      <c r="BY395" s="34"/>
      <c r="BZ395" s="34"/>
      <c r="CA395" s="34"/>
      <c r="CB395" s="34"/>
      <c r="CC395" s="34"/>
      <c r="CD395" s="34"/>
      <c r="CE395" s="34"/>
      <c r="CF395" s="34"/>
      <c r="CG395" s="34"/>
      <c r="CH395" s="34"/>
      <c r="CI395" s="34"/>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row>
    <row r="396" spans="3:121">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4"/>
      <c r="BU396" s="34"/>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row>
    <row r="397" spans="3:121">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row>
    <row r="398" spans="3:121">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4"/>
      <c r="BU398" s="34"/>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row>
    <row r="399" spans="3:121">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c r="BN399" s="34"/>
      <c r="BO399" s="34"/>
      <c r="BP399" s="34"/>
      <c r="BQ399" s="34"/>
      <c r="BR399" s="34"/>
      <c r="BS399" s="34"/>
      <c r="BT399" s="34"/>
      <c r="BU399" s="34"/>
      <c r="BV399" s="34"/>
      <c r="BW399" s="34"/>
      <c r="BX399" s="34"/>
      <c r="BY399" s="34"/>
      <c r="BZ399" s="34"/>
      <c r="CA399" s="34"/>
      <c r="CB399" s="34"/>
      <c r="CC399" s="34"/>
      <c r="CD399" s="34"/>
      <c r="CE399" s="34"/>
      <c r="CF399" s="34"/>
      <c r="CG399" s="34"/>
      <c r="CH399" s="34"/>
      <c r="CI399" s="34"/>
      <c r="CJ399" s="34"/>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row>
    <row r="400" spans="3:121">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c r="BN400" s="34"/>
      <c r="BO400" s="34"/>
      <c r="BP400" s="34"/>
      <c r="BQ400" s="34"/>
      <c r="BR400" s="34"/>
      <c r="BS400" s="34"/>
      <c r="BT400" s="34"/>
      <c r="BU400" s="34"/>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row>
    <row r="401" spans="3:121">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c r="BM401" s="34"/>
      <c r="BN401" s="34"/>
      <c r="BO401" s="34"/>
      <c r="BP401" s="34"/>
      <c r="BQ401" s="34"/>
      <c r="BR401" s="34"/>
      <c r="BS401" s="34"/>
      <c r="BT401" s="34"/>
      <c r="BU401" s="34"/>
      <c r="BV401" s="34"/>
      <c r="BW401" s="34"/>
      <c r="BX401" s="34"/>
      <c r="BY401" s="34"/>
      <c r="BZ401" s="34"/>
      <c r="CA401" s="34"/>
      <c r="CB401" s="34"/>
      <c r="CC401" s="34"/>
      <c r="CD401" s="34"/>
      <c r="CE401" s="34"/>
      <c r="CF401" s="34"/>
      <c r="CG401" s="34"/>
      <c r="CH401" s="34"/>
      <c r="CI401" s="34"/>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row>
    <row r="402" spans="3:121">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c r="BN402" s="34"/>
      <c r="BO402" s="34"/>
      <c r="BP402" s="34"/>
      <c r="BQ402" s="34"/>
      <c r="BR402" s="34"/>
      <c r="BS402" s="34"/>
      <c r="BT402" s="34"/>
      <c r="BU402" s="34"/>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row>
    <row r="403" spans="3:121">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c r="BN403" s="34"/>
      <c r="BO403" s="34"/>
      <c r="BP403" s="34"/>
      <c r="BQ403" s="34"/>
      <c r="BR403" s="34"/>
      <c r="BS403" s="34"/>
      <c r="BT403" s="34"/>
      <c r="BU403" s="34"/>
      <c r="BV403" s="34"/>
      <c r="BW403" s="34"/>
      <c r="BX403" s="34"/>
      <c r="BY403" s="34"/>
      <c r="BZ403" s="34"/>
      <c r="CA403" s="34"/>
      <c r="CB403" s="34"/>
      <c r="CC403" s="34"/>
      <c r="CD403" s="34"/>
      <c r="CE403" s="34"/>
      <c r="CF403" s="34"/>
      <c r="CG403" s="34"/>
      <c r="CH403" s="34"/>
      <c r="CI403" s="34"/>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row>
    <row r="404" spans="3:121">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row>
    <row r="405" spans="3:121">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c r="BN405" s="34"/>
      <c r="BO405" s="34"/>
      <c r="BP405" s="34"/>
      <c r="BQ405" s="34"/>
      <c r="BR405" s="34"/>
      <c r="BS405" s="34"/>
      <c r="BT405" s="34"/>
      <c r="BU405" s="34"/>
      <c r="BV405" s="34"/>
      <c r="BW405" s="34"/>
      <c r="BX405" s="34"/>
      <c r="BY405" s="34"/>
      <c r="BZ405" s="34"/>
      <c r="CA405" s="34"/>
      <c r="CB405" s="34"/>
      <c r="CC405" s="34"/>
      <c r="CD405" s="34"/>
      <c r="CE405" s="34"/>
      <c r="CF405" s="34"/>
      <c r="CG405" s="34"/>
      <c r="CH405" s="34"/>
      <c r="CI405" s="34"/>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row>
    <row r="406" spans="3:121">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4"/>
      <c r="BU406" s="34"/>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row>
    <row r="407" spans="3:121">
      <c r="BI407" s="34"/>
      <c r="BJ407" s="34"/>
      <c r="BK407" s="34"/>
      <c r="BL407" s="34"/>
      <c r="BM407" s="34"/>
      <c r="BN407" s="34"/>
      <c r="BO407" s="34"/>
      <c r="BP407" s="34"/>
      <c r="BQ407" s="34"/>
      <c r="BR407" s="34"/>
      <c r="BS407" s="34"/>
      <c r="BT407" s="34"/>
      <c r="BU407" s="34"/>
      <c r="BV407" s="34"/>
      <c r="BW407" s="34"/>
      <c r="BX407" s="34"/>
      <c r="BY407" s="34"/>
      <c r="BZ407" s="34"/>
      <c r="CA407" s="34"/>
      <c r="CB407" s="34"/>
      <c r="CC407" s="34"/>
      <c r="CD407" s="34"/>
      <c r="CE407" s="34"/>
      <c r="CF407" s="34"/>
      <c r="CG407" s="34"/>
      <c r="CH407" s="34"/>
      <c r="CI407" s="34"/>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row>
    <row r="408" spans="3:121">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row>
    <row r="409" spans="3:121">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c r="BM409" s="34"/>
      <c r="BN409" s="34"/>
      <c r="BO409" s="34"/>
      <c r="BP409" s="34"/>
      <c r="BQ409" s="34"/>
      <c r="BR409" s="34"/>
      <c r="BS409" s="34"/>
      <c r="BT409" s="34"/>
      <c r="BU409" s="34"/>
      <c r="BV409" s="34"/>
      <c r="BW409" s="34"/>
      <c r="BX409" s="34"/>
      <c r="BY409" s="34"/>
      <c r="BZ409" s="34"/>
      <c r="CA409" s="34"/>
      <c r="CB409" s="34"/>
      <c r="CC409" s="34"/>
      <c r="CD409" s="34"/>
      <c r="CE409" s="34"/>
      <c r="CF409" s="34"/>
      <c r="CG409" s="34"/>
      <c r="CH409" s="34"/>
      <c r="CI409" s="34"/>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row>
    <row r="410" spans="3:121">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4"/>
      <c r="BU410" s="34"/>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row>
    <row r="411" spans="3:121">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row>
    <row r="412" spans="3:121">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c r="BN412" s="34"/>
      <c r="BO412" s="34"/>
      <c r="BP412" s="34"/>
      <c r="BQ412" s="34"/>
      <c r="BR412" s="34"/>
      <c r="BS412" s="34"/>
      <c r="BT412" s="34"/>
      <c r="BU412" s="34"/>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row>
    <row r="413" spans="3:121">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c r="BM413" s="34"/>
      <c r="BN413" s="34"/>
      <c r="BO413" s="34"/>
      <c r="BP413" s="34"/>
      <c r="BQ413" s="34"/>
      <c r="BR413" s="34"/>
      <c r="BS413" s="34"/>
      <c r="BT413" s="34"/>
      <c r="BU413" s="34"/>
      <c r="BV413" s="34"/>
      <c r="BW413" s="34"/>
      <c r="BX413" s="34"/>
      <c r="BY413" s="34"/>
      <c r="BZ413" s="34"/>
      <c r="CA413" s="34"/>
      <c r="CB413" s="34"/>
      <c r="CC413" s="34"/>
      <c r="CD413" s="34"/>
      <c r="CE413" s="34"/>
      <c r="CF413" s="34"/>
      <c r="CG413" s="34"/>
      <c r="CH413" s="34"/>
      <c r="CI413" s="34"/>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row>
    <row r="414" spans="3:121">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c r="BN414" s="34"/>
      <c r="BO414" s="34"/>
      <c r="BP414" s="34"/>
      <c r="BQ414" s="34"/>
      <c r="BR414" s="34"/>
      <c r="BS414" s="34"/>
      <c r="BT414" s="34"/>
      <c r="BU414" s="34"/>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row>
    <row r="415" spans="3:121">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c r="BM415" s="34"/>
      <c r="BN415" s="34"/>
      <c r="BO415" s="34"/>
      <c r="BP415" s="34"/>
      <c r="BQ415" s="34"/>
      <c r="BR415" s="34"/>
      <c r="BS415" s="34"/>
      <c r="BT415" s="34"/>
      <c r="BU415" s="34"/>
      <c r="BV415" s="34"/>
      <c r="BW415" s="34"/>
      <c r="BX415" s="34"/>
      <c r="BY415" s="34"/>
      <c r="BZ415" s="34"/>
      <c r="CA415" s="34"/>
      <c r="CB415" s="34"/>
      <c r="CC415" s="34"/>
      <c r="CD415" s="34"/>
      <c r="CE415" s="34"/>
      <c r="CF415" s="34"/>
      <c r="CG415" s="34"/>
      <c r="CH415" s="34"/>
      <c r="CI415" s="34"/>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row>
    <row r="416" spans="3:121">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c r="BN416" s="34"/>
      <c r="BO416" s="34"/>
      <c r="BP416" s="34"/>
      <c r="BQ416" s="34"/>
      <c r="BR416" s="34"/>
      <c r="BS416" s="34"/>
      <c r="BT416" s="34"/>
      <c r="BU416" s="34"/>
      <c r="BV416" s="34"/>
      <c r="BW416" s="34"/>
      <c r="BX416" s="34"/>
      <c r="BY416" s="34"/>
      <c r="BZ416" s="34"/>
      <c r="CA416" s="34"/>
      <c r="CB416" s="34"/>
      <c r="CC416" s="34"/>
      <c r="CD416" s="34"/>
      <c r="CE416" s="34"/>
      <c r="CF416" s="34"/>
      <c r="CG416" s="34"/>
      <c r="CH416" s="34"/>
      <c r="CI416" s="34"/>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row>
    <row r="417" spans="6:121">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c r="BN417" s="34"/>
      <c r="BO417" s="34"/>
      <c r="BP417" s="34"/>
      <c r="BQ417" s="34"/>
      <c r="BR417" s="34"/>
      <c r="BS417" s="34"/>
      <c r="BT417" s="34"/>
      <c r="BU417" s="34"/>
      <c r="BV417" s="34"/>
      <c r="BW417" s="34"/>
      <c r="BX417" s="34"/>
      <c r="BY417" s="34"/>
      <c r="BZ417" s="34"/>
      <c r="CA417" s="34"/>
      <c r="CB417" s="34"/>
      <c r="CC417" s="34"/>
      <c r="CD417" s="34"/>
      <c r="CE417" s="34"/>
      <c r="CF417" s="34"/>
      <c r="CG417" s="34"/>
      <c r="CH417" s="34"/>
      <c r="CI417" s="34"/>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row>
    <row r="418" spans="6:121">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c r="BM418" s="34"/>
      <c r="BN418" s="34"/>
      <c r="BO418" s="34"/>
      <c r="BP418" s="34"/>
      <c r="BQ418" s="34"/>
      <c r="BR418" s="34"/>
      <c r="BS418" s="34"/>
      <c r="BT418" s="34"/>
      <c r="BU418" s="34"/>
      <c r="BV418" s="34"/>
      <c r="BW418" s="34"/>
      <c r="BX418" s="34"/>
      <c r="BY418" s="34"/>
      <c r="BZ418" s="34"/>
      <c r="CA418" s="34"/>
      <c r="CB418" s="34"/>
      <c r="CC418" s="34"/>
      <c r="CD418" s="34"/>
      <c r="CE418" s="34"/>
      <c r="CF418" s="34"/>
      <c r="CG418" s="34"/>
      <c r="CH418" s="34"/>
      <c r="CI418" s="34"/>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row>
    <row r="419" spans="6:121">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row>
    <row r="420" spans="6:121">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c r="BN420" s="34"/>
      <c r="BO420" s="34"/>
      <c r="BP420" s="34"/>
      <c r="BQ420" s="34"/>
      <c r="BR420" s="34"/>
      <c r="BS420" s="34"/>
      <c r="BT420" s="34"/>
      <c r="BU420" s="34"/>
      <c r="BV420" s="34"/>
      <c r="BW420" s="34"/>
      <c r="BX420" s="34"/>
      <c r="BY420" s="34"/>
      <c r="BZ420" s="34"/>
      <c r="CA420" s="34"/>
      <c r="CB420" s="34"/>
      <c r="CC420" s="34"/>
      <c r="CD420" s="34"/>
      <c r="CE420" s="34"/>
      <c r="CF420" s="34"/>
      <c r="CG420" s="34"/>
      <c r="CH420" s="34"/>
      <c r="CI420" s="34"/>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row>
    <row r="421" spans="6:121">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c r="BN421" s="34"/>
      <c r="BO421" s="34"/>
      <c r="BP421" s="34"/>
      <c r="BQ421" s="34"/>
      <c r="BR421" s="34"/>
      <c r="BS421" s="34"/>
      <c r="BT421" s="34"/>
      <c r="BU421" s="34"/>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row>
    <row r="422" spans="6:121">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c r="BM422" s="34"/>
      <c r="BN422" s="34"/>
      <c r="BO422" s="34"/>
      <c r="BP422" s="34"/>
      <c r="BQ422" s="34"/>
      <c r="BR422" s="34"/>
      <c r="BS422" s="34"/>
      <c r="BT422" s="34"/>
      <c r="BU422" s="34"/>
      <c r="BV422" s="34"/>
      <c r="BW422" s="34"/>
      <c r="BX422" s="34"/>
      <c r="BY422" s="34"/>
      <c r="BZ422" s="34"/>
      <c r="CA422" s="34"/>
      <c r="CB422" s="34"/>
      <c r="CC422" s="34"/>
      <c r="CD422" s="34"/>
      <c r="CE422" s="34"/>
      <c r="CF422" s="34"/>
      <c r="CG422" s="34"/>
      <c r="CH422" s="34"/>
      <c r="CI422" s="34"/>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row>
    <row r="423" spans="6:121">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c r="BM423" s="34"/>
      <c r="BN423" s="34"/>
      <c r="BO423" s="34"/>
      <c r="BP423" s="34"/>
      <c r="BQ423" s="34"/>
      <c r="BR423" s="34"/>
      <c r="BS423" s="34"/>
      <c r="BT423" s="34"/>
      <c r="BU423" s="34"/>
      <c r="BV423" s="34"/>
      <c r="BW423" s="34"/>
      <c r="BX423" s="34"/>
      <c r="BY423" s="34"/>
      <c r="BZ423" s="34"/>
      <c r="CA423" s="34"/>
      <c r="CB423" s="34"/>
      <c r="CC423" s="34"/>
      <c r="CD423" s="34"/>
      <c r="CE423" s="34"/>
      <c r="CF423" s="34"/>
      <c r="CG423" s="34"/>
      <c r="CH423" s="34"/>
      <c r="CI423" s="34"/>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row>
    <row r="424" spans="6:121">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c r="BM424" s="34"/>
      <c r="BN424" s="34"/>
      <c r="BO424" s="34"/>
      <c r="BP424" s="34"/>
      <c r="BQ424" s="34"/>
      <c r="BR424" s="34"/>
      <c r="BS424" s="34"/>
      <c r="BT424" s="34"/>
      <c r="BU424" s="34"/>
      <c r="BV424" s="34"/>
      <c r="BW424" s="34"/>
      <c r="BX424" s="34"/>
      <c r="BY424" s="34"/>
      <c r="BZ424" s="34"/>
      <c r="CA424" s="34"/>
      <c r="CB424" s="34"/>
      <c r="CC424" s="34"/>
      <c r="CD424" s="34"/>
      <c r="CE424" s="34"/>
      <c r="CF424" s="34"/>
      <c r="CG424" s="34"/>
      <c r="CH424" s="34"/>
      <c r="CI424" s="34"/>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row>
    <row r="425" spans="6:121">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c r="BM425" s="34"/>
      <c r="BN425" s="34"/>
      <c r="BO425" s="34"/>
      <c r="BP425" s="34"/>
      <c r="BQ425" s="34"/>
      <c r="BR425" s="34"/>
      <c r="BS425" s="34"/>
      <c r="BT425" s="34"/>
      <c r="BU425" s="34"/>
      <c r="BV425" s="34"/>
      <c r="BW425" s="34"/>
      <c r="BX425" s="34"/>
      <c r="BY425" s="34"/>
      <c r="BZ425" s="34"/>
      <c r="CA425" s="34"/>
      <c r="CB425" s="34"/>
      <c r="CC425" s="34"/>
      <c r="CD425" s="34"/>
      <c r="CE425" s="34"/>
      <c r="CF425" s="34"/>
      <c r="CG425" s="34"/>
      <c r="CH425" s="34"/>
      <c r="CI425" s="34"/>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row>
    <row r="426" spans="6:121">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c r="BM426" s="34"/>
      <c r="BN426" s="34"/>
      <c r="BO426" s="34"/>
      <c r="BP426" s="34"/>
      <c r="BQ426" s="34"/>
      <c r="BR426" s="34"/>
      <c r="BS426" s="34"/>
      <c r="BT426" s="34"/>
      <c r="BU426" s="34"/>
      <c r="BV426" s="34"/>
      <c r="BW426" s="34"/>
      <c r="BX426" s="34"/>
      <c r="BY426" s="34"/>
      <c r="BZ426" s="34"/>
      <c r="CA426" s="34"/>
      <c r="CB426" s="34"/>
      <c r="CC426" s="34"/>
      <c r="CD426" s="34"/>
      <c r="CE426" s="34"/>
      <c r="CF426" s="34"/>
      <c r="CG426" s="34"/>
      <c r="CH426" s="34"/>
      <c r="CI426" s="34"/>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row>
    <row r="427" spans="6:121">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c r="BM427" s="34"/>
      <c r="BN427" s="34"/>
      <c r="BO427" s="34"/>
      <c r="BP427" s="34"/>
      <c r="BQ427" s="34"/>
      <c r="BR427" s="34"/>
      <c r="BS427" s="34"/>
      <c r="BT427" s="34"/>
      <c r="BU427" s="34"/>
      <c r="BV427" s="34"/>
      <c r="BW427" s="34"/>
      <c r="BX427" s="34"/>
      <c r="BY427" s="34"/>
      <c r="BZ427" s="34"/>
      <c r="CA427" s="34"/>
      <c r="CB427" s="34"/>
      <c r="CC427" s="34"/>
      <c r="CD427" s="34"/>
      <c r="CE427" s="34"/>
      <c r="CF427" s="34"/>
      <c r="CG427" s="34"/>
      <c r="CH427" s="34"/>
      <c r="CI427" s="34"/>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row>
    <row r="428" spans="6:121">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c r="BM428" s="34"/>
      <c r="BN428" s="34"/>
      <c r="BO428" s="34"/>
      <c r="BP428" s="34"/>
      <c r="BQ428" s="34"/>
      <c r="BR428" s="34"/>
      <c r="BS428" s="34"/>
      <c r="BT428" s="34"/>
      <c r="BU428" s="34"/>
      <c r="BV428" s="34"/>
      <c r="BW428" s="34"/>
      <c r="BX428" s="34"/>
      <c r="BY428" s="34"/>
      <c r="BZ428" s="34"/>
      <c r="CA428" s="34"/>
      <c r="CB428" s="34"/>
      <c r="CC428" s="34"/>
      <c r="CD428" s="34"/>
      <c r="CE428" s="34"/>
      <c r="CF428" s="34"/>
      <c r="CG428" s="34"/>
      <c r="CH428" s="34"/>
      <c r="CI428" s="34"/>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row>
    <row r="429" spans="6:121">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row>
    <row r="430" spans="6:121">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c r="BM430" s="34"/>
      <c r="BN430" s="34"/>
      <c r="BO430" s="34"/>
      <c r="BP430" s="34"/>
      <c r="BQ430" s="34"/>
      <c r="BR430" s="34"/>
      <c r="BS430" s="34"/>
      <c r="BT430" s="34"/>
      <c r="BU430" s="34"/>
      <c r="BV430" s="34"/>
      <c r="BW430" s="34"/>
      <c r="BX430" s="34"/>
      <c r="BY430" s="34"/>
      <c r="BZ430" s="34"/>
      <c r="CA430" s="34"/>
      <c r="CB430" s="34"/>
      <c r="CC430" s="34"/>
      <c r="CD430" s="34"/>
      <c r="CE430" s="34"/>
      <c r="CF430" s="34"/>
      <c r="CG430" s="34"/>
      <c r="CH430" s="34"/>
      <c r="CI430" s="34"/>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row>
    <row r="431" spans="6:121">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row>
    <row r="432" spans="6:121">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row>
    <row r="433" spans="6:121">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row>
    <row r="434" spans="6:121">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row>
    <row r="435" spans="6:121">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c r="BN435" s="34"/>
      <c r="BO435" s="34"/>
      <c r="BP435" s="34"/>
      <c r="BQ435" s="34"/>
      <c r="BR435" s="34"/>
      <c r="BS435" s="34"/>
      <c r="BT435" s="34"/>
      <c r="BU435" s="34"/>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row>
    <row r="436" spans="6:121">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row>
    <row r="437" spans="6:121">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row>
    <row r="438" spans="6:121">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c r="BM438" s="34"/>
      <c r="BN438" s="34"/>
      <c r="BO438" s="34"/>
      <c r="BP438" s="34"/>
      <c r="BQ438" s="34"/>
      <c r="BR438" s="34"/>
      <c r="BS438" s="34"/>
      <c r="BT438" s="34"/>
      <c r="BU438" s="34"/>
      <c r="BV438" s="34"/>
      <c r="BW438" s="34"/>
      <c r="BX438" s="34"/>
      <c r="BY438" s="34"/>
      <c r="BZ438" s="34"/>
      <c r="CA438" s="34"/>
      <c r="CB438" s="34"/>
      <c r="CC438" s="34"/>
      <c r="CD438" s="34"/>
      <c r="CE438" s="34"/>
      <c r="CF438" s="34"/>
      <c r="CG438" s="34"/>
      <c r="CH438" s="34"/>
      <c r="CI438" s="34"/>
      <c r="CJ438" s="34"/>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c r="DK438" s="34"/>
      <c r="DL438" s="34"/>
      <c r="DM438" s="34"/>
      <c r="DN438" s="34"/>
      <c r="DO438" s="34"/>
      <c r="DP438" s="34"/>
      <c r="DQ438" s="34"/>
    </row>
    <row r="439" spans="6:121">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c r="BM439" s="34"/>
      <c r="BN439" s="34"/>
      <c r="BO439" s="34"/>
      <c r="BP439" s="34"/>
      <c r="BQ439" s="34"/>
      <c r="BR439" s="34"/>
      <c r="BS439" s="34"/>
      <c r="BT439" s="34"/>
      <c r="BU439" s="34"/>
      <c r="BV439" s="34"/>
      <c r="BW439" s="34"/>
      <c r="BX439" s="34"/>
      <c r="BY439" s="34"/>
      <c r="BZ439" s="34"/>
      <c r="CA439" s="34"/>
      <c r="CB439" s="34"/>
      <c r="CC439" s="34"/>
      <c r="CD439" s="34"/>
      <c r="CE439" s="34"/>
      <c r="CF439" s="34"/>
      <c r="CG439" s="34"/>
      <c r="CH439" s="34"/>
      <c r="CI439" s="34"/>
      <c r="CJ439" s="34"/>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c r="DK439" s="34"/>
      <c r="DL439" s="34"/>
      <c r="DM439" s="34"/>
      <c r="DN439" s="34"/>
      <c r="DO439" s="34"/>
      <c r="DP439" s="34"/>
      <c r="DQ439" s="34"/>
    </row>
    <row r="440" spans="6:121">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c r="BM440" s="34"/>
      <c r="BN440" s="34"/>
      <c r="BO440" s="34"/>
      <c r="BP440" s="34"/>
      <c r="BQ440" s="34"/>
      <c r="BR440" s="34"/>
      <c r="BS440" s="34"/>
      <c r="BT440" s="34"/>
      <c r="BU440" s="34"/>
      <c r="BV440" s="34"/>
      <c r="BW440" s="34"/>
      <c r="BX440" s="34"/>
      <c r="BY440" s="34"/>
      <c r="BZ440" s="34"/>
      <c r="CA440" s="34"/>
      <c r="CB440" s="34"/>
      <c r="CC440" s="34"/>
      <c r="CD440" s="34"/>
      <c r="CE440" s="34"/>
      <c r="CF440" s="34"/>
      <c r="CG440" s="34"/>
      <c r="CH440" s="34"/>
      <c r="CI440" s="34"/>
      <c r="CJ440" s="34"/>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c r="DK440" s="34"/>
      <c r="DL440" s="34"/>
      <c r="DM440" s="34"/>
      <c r="DN440" s="34"/>
      <c r="DO440" s="34"/>
      <c r="DP440" s="34"/>
      <c r="DQ440" s="34"/>
    </row>
    <row r="441" spans="6:121">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c r="BM441" s="34"/>
      <c r="BN441" s="34"/>
      <c r="BO441" s="34"/>
      <c r="BP441" s="34"/>
      <c r="BQ441" s="34"/>
      <c r="BR441" s="34"/>
      <c r="BS441" s="34"/>
      <c r="BT441" s="34"/>
      <c r="BU441" s="34"/>
      <c r="BV441" s="34"/>
      <c r="BW441" s="34"/>
      <c r="BX441" s="34"/>
      <c r="BY441" s="34"/>
      <c r="BZ441" s="34"/>
      <c r="CA441" s="34"/>
      <c r="CB441" s="34"/>
      <c r="CC441" s="34"/>
      <c r="CD441" s="34"/>
      <c r="CE441" s="34"/>
      <c r="CF441" s="34"/>
      <c r="CG441" s="34"/>
      <c r="CH441" s="34"/>
      <c r="CI441" s="34"/>
      <c r="CJ441" s="34"/>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c r="DK441" s="34"/>
      <c r="DL441" s="34"/>
      <c r="DM441" s="34"/>
      <c r="DN441" s="34"/>
      <c r="DO441" s="34"/>
      <c r="DP441" s="34"/>
      <c r="DQ441" s="34"/>
    </row>
    <row r="442" spans="6:121">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c r="BM442" s="34"/>
      <c r="BN442" s="34"/>
      <c r="BO442" s="34"/>
      <c r="BP442" s="34"/>
      <c r="BQ442" s="34"/>
      <c r="BR442" s="34"/>
      <c r="BS442" s="34"/>
      <c r="BT442" s="34"/>
      <c r="BU442" s="34"/>
      <c r="BV442" s="34"/>
      <c r="BW442" s="34"/>
      <c r="BX442" s="34"/>
      <c r="BY442" s="34"/>
      <c r="BZ442" s="34"/>
      <c r="CA442" s="34"/>
      <c r="CB442" s="34"/>
      <c r="CC442" s="34"/>
      <c r="CD442" s="34"/>
      <c r="CE442" s="34"/>
      <c r="CF442" s="34"/>
      <c r="CG442" s="34"/>
      <c r="CH442" s="34"/>
      <c r="CI442" s="34"/>
      <c r="CJ442" s="34"/>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c r="DK442" s="34"/>
      <c r="DL442" s="34"/>
      <c r="DM442" s="34"/>
      <c r="DN442" s="34"/>
      <c r="DO442" s="34"/>
      <c r="DP442" s="34"/>
      <c r="DQ442" s="34"/>
    </row>
    <row r="443" spans="6:121">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c r="BN443" s="34"/>
      <c r="BO443" s="34"/>
      <c r="BP443" s="34"/>
      <c r="BQ443" s="34"/>
      <c r="BR443" s="34"/>
      <c r="BS443" s="34"/>
      <c r="BT443" s="34"/>
      <c r="BU443" s="34"/>
      <c r="BV443" s="34"/>
      <c r="BW443" s="34"/>
      <c r="BX443" s="34"/>
      <c r="BY443" s="34"/>
      <c r="BZ443" s="34"/>
      <c r="CA443" s="34"/>
      <c r="CB443" s="34"/>
      <c r="CC443" s="34"/>
      <c r="CD443" s="34"/>
      <c r="CE443" s="34"/>
      <c r="CF443" s="34"/>
      <c r="CG443" s="34"/>
      <c r="CH443" s="34"/>
      <c r="CI443" s="34"/>
      <c r="CJ443" s="34"/>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c r="DK443" s="34"/>
      <c r="DL443" s="34"/>
      <c r="DM443" s="34"/>
      <c r="DN443" s="34"/>
      <c r="DO443" s="34"/>
      <c r="DP443" s="34"/>
      <c r="DQ443" s="34"/>
    </row>
    <row r="444" spans="6:121">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c r="BM444" s="34"/>
      <c r="BN444" s="34"/>
      <c r="BO444" s="34"/>
      <c r="BP444" s="34"/>
      <c r="BQ444" s="34"/>
      <c r="BR444" s="34"/>
      <c r="BS444" s="34"/>
      <c r="BT444" s="34"/>
      <c r="BU444" s="34"/>
      <c r="BV444" s="34"/>
      <c r="BW444" s="34"/>
      <c r="BX444" s="34"/>
      <c r="BY444" s="34"/>
      <c r="BZ444" s="34"/>
      <c r="CA444" s="34"/>
      <c r="CB444" s="34"/>
      <c r="CC444" s="34"/>
      <c r="CD444" s="34"/>
      <c r="CE444" s="34"/>
      <c r="CF444" s="34"/>
      <c r="CG444" s="34"/>
      <c r="CH444" s="34"/>
      <c r="CI444" s="34"/>
      <c r="CJ444" s="34"/>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c r="DK444" s="34"/>
      <c r="DL444" s="34"/>
      <c r="DM444" s="34"/>
      <c r="DN444" s="34"/>
      <c r="DO444" s="34"/>
      <c r="DP444" s="34"/>
      <c r="DQ444" s="34"/>
    </row>
    <row r="445" spans="6:121">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c r="BM445" s="34"/>
      <c r="BN445" s="34"/>
      <c r="BO445" s="34"/>
      <c r="BP445" s="34"/>
      <c r="BQ445" s="34"/>
      <c r="BR445" s="34"/>
      <c r="BS445" s="34"/>
      <c r="BT445" s="34"/>
      <c r="BU445" s="34"/>
      <c r="BV445" s="34"/>
      <c r="BW445" s="34"/>
      <c r="BX445" s="34"/>
      <c r="BY445" s="34"/>
      <c r="BZ445" s="34"/>
      <c r="CA445" s="34"/>
      <c r="CB445" s="34"/>
      <c r="CC445" s="34"/>
      <c r="CD445" s="34"/>
      <c r="CE445" s="34"/>
      <c r="CF445" s="34"/>
      <c r="CG445" s="34"/>
      <c r="CH445" s="34"/>
      <c r="CI445" s="34"/>
      <c r="CJ445" s="34"/>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c r="DK445" s="34"/>
      <c r="DL445" s="34"/>
      <c r="DM445" s="34"/>
      <c r="DN445" s="34"/>
      <c r="DO445" s="34"/>
      <c r="DP445" s="34"/>
      <c r="DQ445" s="34"/>
    </row>
    <row r="446" spans="6:121">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c r="BM446" s="34"/>
      <c r="BN446" s="34"/>
      <c r="BO446" s="34"/>
      <c r="BP446" s="34"/>
      <c r="BQ446" s="34"/>
      <c r="BR446" s="34"/>
      <c r="BS446" s="34"/>
      <c r="BT446" s="34"/>
      <c r="BU446" s="34"/>
      <c r="BV446" s="34"/>
      <c r="BW446" s="34"/>
      <c r="BX446" s="34"/>
      <c r="BY446" s="34"/>
      <c r="BZ446" s="34"/>
      <c r="CA446" s="34"/>
      <c r="CB446" s="34"/>
      <c r="CC446" s="34"/>
      <c r="CD446" s="34"/>
      <c r="CE446" s="34"/>
      <c r="CF446" s="34"/>
      <c r="CG446" s="34"/>
      <c r="CH446" s="34"/>
      <c r="CI446" s="34"/>
      <c r="CJ446" s="34"/>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c r="DK446" s="34"/>
      <c r="DL446" s="34"/>
      <c r="DM446" s="34"/>
      <c r="DN446" s="34"/>
      <c r="DO446" s="34"/>
      <c r="DP446" s="34"/>
      <c r="DQ446" s="34"/>
    </row>
    <row r="447" spans="6:121">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c r="BM447" s="34"/>
      <c r="BN447" s="34"/>
      <c r="BO447" s="34"/>
      <c r="BP447" s="34"/>
      <c r="BQ447" s="34"/>
      <c r="BR447" s="34"/>
      <c r="BS447" s="34"/>
      <c r="BT447" s="34"/>
      <c r="BU447" s="34"/>
      <c r="BV447" s="34"/>
      <c r="BW447" s="34"/>
      <c r="BX447" s="34"/>
      <c r="BY447" s="34"/>
      <c r="BZ447" s="34"/>
      <c r="CA447" s="34"/>
      <c r="CB447" s="34"/>
      <c r="CC447" s="34"/>
      <c r="CD447" s="34"/>
      <c r="CE447" s="34"/>
      <c r="CF447" s="34"/>
      <c r="CG447" s="34"/>
      <c r="CH447" s="34"/>
      <c r="CI447" s="34"/>
      <c r="CJ447" s="34"/>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c r="DK447" s="34"/>
      <c r="DL447" s="34"/>
      <c r="DM447" s="34"/>
      <c r="DN447" s="34"/>
      <c r="DO447" s="34"/>
      <c r="DP447" s="34"/>
      <c r="DQ447" s="34"/>
    </row>
    <row r="448" spans="6:121">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c r="BM448" s="34"/>
      <c r="BN448" s="34"/>
      <c r="BO448" s="34"/>
      <c r="BP448" s="34"/>
      <c r="BQ448" s="34"/>
      <c r="BR448" s="34"/>
      <c r="BS448" s="34"/>
      <c r="BT448" s="34"/>
      <c r="BU448" s="34"/>
      <c r="BV448" s="34"/>
      <c r="BW448" s="34"/>
      <c r="BX448" s="34"/>
      <c r="BY448" s="34"/>
      <c r="BZ448" s="34"/>
      <c r="CA448" s="34"/>
      <c r="CB448" s="34"/>
      <c r="CC448" s="34"/>
      <c r="CD448" s="34"/>
      <c r="CE448" s="34"/>
      <c r="CF448" s="34"/>
      <c r="CG448" s="34"/>
      <c r="CH448" s="34"/>
      <c r="CI448" s="34"/>
      <c r="CJ448" s="34"/>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c r="DK448" s="34"/>
      <c r="DL448" s="34"/>
      <c r="DM448" s="34"/>
      <c r="DN448" s="34"/>
      <c r="DO448" s="34"/>
      <c r="DP448" s="34"/>
      <c r="DQ448" s="34"/>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2" customFormat="1"/>
    <row r="2" spans="1:98" s="12" customFormat="1"/>
    <row r="3" spans="1:98" s="12" customFormat="1"/>
    <row r="4" spans="1:98" s="12" customFormat="1"/>
    <row r="5" spans="1:98" s="12" customFormat="1"/>
    <row r="6" spans="1:98" s="12"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27" t="s">
        <v>110</v>
      </c>
      <c r="C11" s="27" t="s">
        <v>0</v>
      </c>
    </row>
    <row r="12" spans="1:98">
      <c r="A12" s="27" t="s">
        <v>88</v>
      </c>
      <c r="B12" s="27" t="s">
        <v>67</v>
      </c>
      <c r="C12" s="44" t="s">
        <v>145</v>
      </c>
      <c r="D12" s="44" t="s">
        <v>146</v>
      </c>
      <c r="E12" s="44" t="s">
        <v>147</v>
      </c>
    </row>
    <row r="13" spans="1:98">
      <c r="A13" s="82">
        <v>2016</v>
      </c>
      <c r="C13" s="44"/>
      <c r="D13" s="44"/>
      <c r="E13" s="44"/>
    </row>
    <row r="14" spans="1:98">
      <c r="B14" s="82" t="s">
        <v>62</v>
      </c>
      <c r="C14" s="44">
        <v>0.9456</v>
      </c>
      <c r="D14" s="44">
        <v>0.99209999999999998</v>
      </c>
      <c r="E14" s="44">
        <v>0.93259999999999998</v>
      </c>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row>
    <row r="15" spans="1:98">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row>
    <row r="16" spans="1:98">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row>
    <row r="17" spans="62:98">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row>
    <row r="18" spans="62:98">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row>
    <row r="19" spans="62:98">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row>
    <row r="20" spans="62:98">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row>
    <row r="21" spans="62:98">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row>
    <row r="22" spans="62:98">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row>
    <row r="23" spans="62:98">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row>
    <row r="24" spans="62:98">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row>
    <row r="25" spans="62:98">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row>
    <row r="26" spans="62:98">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row>
    <row r="27" spans="62:98">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row>
    <row r="28" spans="62:98">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row>
    <row r="29" spans="62:98">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row>
    <row r="30" spans="62:98">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row>
    <row r="31" spans="62:98">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row>
    <row r="32" spans="62:98">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row>
    <row r="33" spans="1:98">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row>
    <row r="34" spans="1:98">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row>
    <row r="35" spans="1:98">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row>
    <row r="36" spans="1:98">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row>
    <row r="37" spans="1:98">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row>
    <row r="38" spans="1:98">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row>
    <row r="39" spans="1:98">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row>
    <row r="40" spans="1:98">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row>
    <row r="41" spans="1:98">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row>
    <row r="42" spans="1:98">
      <c r="A42" t="str">
        <f>"Percent of Expedited Service Benefits Issued in 1-3 Days (Monthly %), "&amp;A48</f>
        <v>Percent of Expedited Service Benefits Issued in 1-3 Days (Monthly %), 2019</v>
      </c>
      <c r="B42" s="34"/>
      <c r="C42" s="34"/>
      <c r="D42" s="34"/>
      <c r="E42" s="34"/>
      <c r="F42" s="34" t="str">
        <f>IF(F43=0,""," - "&amp;F43)</f>
        <v/>
      </c>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98">
      <c r="A43" t="str">
        <f>A42&amp;F42</f>
        <v>Percent of Expedited Service Benefits Issued in 1-3 Days (Monthly %), 2019</v>
      </c>
      <c r="B43" s="34"/>
      <c r="C43" s="34"/>
      <c r="D43" s="34"/>
      <c r="E43" s="34"/>
      <c r="F43" s="29">
        <f>MAX(A49:A149)</f>
        <v>0</v>
      </c>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98">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98">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98">
      <c r="A46" s="27" t="s">
        <v>111</v>
      </c>
      <c r="C46" s="27" t="s">
        <v>0</v>
      </c>
    </row>
    <row r="47" spans="1:98">
      <c r="A47" s="27" t="s">
        <v>90</v>
      </c>
      <c r="B47" s="27" t="s">
        <v>1</v>
      </c>
      <c r="C47" s="82" t="s">
        <v>146</v>
      </c>
      <c r="D47" s="82" t="s">
        <v>151</v>
      </c>
      <c r="E47" s="82" t="s">
        <v>169</v>
      </c>
    </row>
    <row r="48" spans="1:98">
      <c r="A48" s="82">
        <v>2019</v>
      </c>
      <c r="C48" s="41"/>
      <c r="D48" s="41"/>
      <c r="E48" s="41"/>
    </row>
    <row r="49" spans="2:5">
      <c r="B49" s="82" t="s">
        <v>3</v>
      </c>
      <c r="C49" s="34">
        <v>0.96136477671851484</v>
      </c>
      <c r="D49" s="34">
        <v>0.8820826952526799</v>
      </c>
      <c r="E49" s="34">
        <v>0.9128205128205128</v>
      </c>
    </row>
    <row r="126" spans="3:61">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row>
    <row r="127" spans="3:61">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row>
    <row r="128" spans="3:61">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row>
    <row r="129" spans="3:6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row>
    <row r="130" spans="3:61">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row>
    <row r="131" spans="3:61">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row>
    <row r="132" spans="3:61">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row>
    <row r="133" spans="3:61">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row>
    <row r="134" spans="3:61">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row>
    <row r="135" spans="3:61">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row>
    <row r="136" spans="3:61">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row>
    <row r="137" spans="3:61">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row>
    <row r="138" spans="3:61">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row>
    <row r="139" spans="3:61">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row>
    <row r="140" spans="3:61">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row>
    <row r="141" spans="3:61">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row>
    <row r="142" spans="3:61">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row>
    <row r="143" spans="3:61">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row>
    <row r="144" spans="3:61">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row>
    <row r="145" spans="3:61">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row>
    <row r="146" spans="3:61">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row>
    <row r="147" spans="3:61">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row>
    <row r="148" spans="3:61">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row>
    <row r="149" spans="3:61">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row>
    <row r="150" spans="3:61">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row>
    <row r="151" spans="3:61">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row>
    <row r="152" spans="3:61">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row>
    <row r="153" spans="3:61">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row>
    <row r="154" spans="3:61">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row>
    <row r="155" spans="3:61">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row>
    <row r="156" spans="3:61">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row>
    <row r="157" spans="3:61">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row>
    <row r="158" spans="3:61">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row>
    <row r="159" spans="3:61">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row>
    <row r="160" spans="3:61">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row>
    <row r="161" spans="3:61">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row>
    <row r="162" spans="3:61">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row>
    <row r="163" spans="3:61">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row>
    <row r="164" spans="3:61">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row>
    <row r="165" spans="3:61">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row>
    <row r="166" spans="3:61">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row>
    <row r="167" spans="3:61">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row>
    <row r="168" spans="3:61">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row>
    <row r="169" spans="3:61">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row>
    <row r="170" spans="3:61">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row>
    <row r="171" spans="3:61">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row>
    <row r="172" spans="3:61">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row>
    <row r="173" spans="3:61">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row>
    <row r="174" spans="3:61">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row>
    <row r="175" spans="3:61">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row>
    <row r="176" spans="3:61">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row>
    <row r="177" spans="3:61">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row>
    <row r="178" spans="3:61">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row>
    <row r="179" spans="3:61">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row>
    <row r="180" spans="3:61">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row>
    <row r="181" spans="3:61">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row>
    <row r="182" spans="3:61">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row>
    <row r="183" spans="3:61">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row>
    <row r="184" spans="3:61">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row>
    <row r="185" spans="3:6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row>
    <row r="186" spans="3:61">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row>
    <row r="187" spans="3:61">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row>
    <row r="188" spans="3:61">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row>
    <row r="189" spans="3:61">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row>
    <row r="190" spans="3:6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row>
    <row r="191" spans="3:61">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row>
    <row r="192" spans="3:61">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row>
    <row r="193" spans="3:61">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row>
    <row r="194" spans="3:61">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row>
    <row r="195" spans="3:61">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row>
    <row r="196" spans="3:61">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row>
    <row r="197" spans="3:61">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row>
    <row r="198" spans="3:61">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row>
    <row r="199" spans="3:61">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row>
    <row r="200" spans="3:61">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row>
    <row r="201" spans="3:61">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row>
    <row r="202" spans="3:61">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row>
    <row r="203" spans="3:61">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row>
    <row r="204" spans="3:61">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row>
    <row r="205" spans="3:61">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row>
    <row r="206" spans="3:61">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row>
    <row r="207" spans="3:61">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row>
    <row r="208" spans="3:61">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row>
    <row r="209" spans="3:61">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row>
    <row r="210" spans="3:61">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row>
    <row r="211" spans="3:61">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row>
    <row r="212" spans="3:61">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row>
    <row r="213" spans="3:61">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row>
    <row r="214" spans="3:61">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row>
    <row r="215" spans="3:61">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row>
    <row r="216" spans="3:61">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row>
    <row r="217" spans="3:61">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row>
    <row r="218" spans="3:61">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row>
    <row r="219" spans="3:61">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row>
    <row r="220" spans="3:61">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row>
    <row r="221" spans="3:61">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row>
    <row r="222" spans="3:61">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row>
    <row r="223" spans="3:61">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row>
    <row r="224" spans="3:61">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row>
    <row r="225" spans="3:61">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row>
    <row r="226" spans="3:61">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row>
    <row r="227" spans="3:61">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row>
    <row r="228" spans="3:61">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row>
    <row r="229" spans="3:61">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row>
    <row r="230" spans="3:61">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row>
    <row r="231" spans="3:61">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row>
    <row r="232" spans="3:61">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row>
    <row r="233" spans="3:61">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row>
    <row r="234" spans="3:61">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row>
    <row r="235" spans="3:61">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row>
    <row r="236" spans="3:61">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row>
    <row r="237" spans="3:61">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row>
    <row r="238" spans="3:61">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row>
    <row r="239" spans="3:61">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row>
    <row r="240" spans="3:61">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row>
    <row r="241" spans="3:61">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row>
    <row r="242" spans="3:61">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row>
    <row r="243" spans="3:61">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row>
    <row r="244" spans="3:61">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row>
    <row r="245" spans="3:61">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row>
    <row r="246" spans="3:61">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row>
    <row r="247" spans="3:61">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row>
    <row r="248" spans="3:61">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row>
    <row r="249" spans="3:61">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row>
    <row r="250" spans="3:61">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row>
    <row r="251" spans="3:61">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row>
    <row r="252" spans="3:61">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row>
    <row r="253" spans="3:61">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row>
    <row r="254" spans="3:61">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row>
    <row r="255" spans="3:61">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row>
    <row r="256" spans="3:61">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row>
    <row r="257" spans="3:61">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row>
    <row r="258" spans="3:61">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row>
    <row r="259" spans="3:61">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row>
    <row r="260" spans="3:61">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row>
    <row r="261" spans="3:61">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row>
    <row r="262" spans="3:61">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row>
    <row r="263" spans="3:61">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row>
    <row r="264" spans="3:61">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row>
    <row r="265" spans="3:61">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row>
    <row r="266" spans="3:61">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row>
    <row r="267" spans="3:61">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row>
    <row r="268" spans="3:61">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row>
    <row r="269" spans="3:61">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row>
    <row r="270" spans="3:61">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row>
    <row r="271" spans="3:61">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row>
    <row r="272" spans="3:61">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row>
    <row r="273" spans="3:61">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row>
    <row r="274" spans="3:61">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row>
    <row r="275" spans="3:61">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row>
    <row r="276" spans="3:61">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row>
    <row r="277" spans="3:61">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row>
    <row r="278" spans="3:61">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row>
    <row r="279" spans="3:61">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row>
    <row r="280" spans="3:61">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row>
    <row r="281" spans="3:61">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row>
    <row r="282" spans="3:61">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row>
    <row r="283" spans="3:61">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row>
    <row r="284" spans="3:61">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row>
    <row r="285" spans="3:61">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row>
    <row r="286" spans="3:61">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row>
    <row r="287" spans="3:61">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row>
    <row r="288" spans="3:61">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row>
    <row r="289" spans="3:61">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row>
    <row r="290" spans="3:61">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row>
    <row r="291" spans="3:61">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row>
    <row r="292" spans="3:61">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row>
    <row r="293" spans="3:61">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row>
    <row r="294" spans="3:61">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row>
    <row r="295" spans="3:61">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row>
    <row r="296" spans="3:61">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row>
    <row r="297" spans="3:61">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row>
    <row r="298" spans="3:61">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row>
    <row r="299" spans="3:61">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row>
    <row r="300" spans="3:61">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row>
    <row r="301" spans="3:61">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row>
    <row r="302" spans="3:61">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row>
    <row r="303" spans="3:61">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row>
    <row r="304" spans="3:61">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row>
    <row r="305" spans="3:61">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row>
    <row r="306" spans="3:61">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row>
    <row r="307" spans="3:61">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row>
    <row r="308" spans="3:61">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row>
    <row r="309" spans="3:61">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row>
    <row r="310" spans="3:61">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row>
    <row r="311" spans="3:61">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row>
    <row r="312" spans="3:61">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row>
    <row r="313" spans="3:61">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row>
    <row r="314" spans="3:61">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row>
    <row r="315" spans="3:61">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row>
    <row r="316" spans="3:61">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row>
    <row r="317" spans="3:61">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row>
    <row r="318" spans="3:61">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row>
    <row r="319" spans="3:61">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row>
    <row r="320" spans="3:61">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row>
    <row r="321" spans="3:61">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row>
    <row r="322" spans="3:61">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row>
    <row r="323" spans="3:61">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row>
    <row r="324" spans="3:61">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row>
    <row r="325" spans="3:61">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row>
    <row r="326" spans="3:61">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row>
    <row r="327" spans="3:61">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row>
    <row r="328" spans="3:61">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row>
    <row r="329" spans="3:61">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row>
    <row r="330" spans="3:61">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row>
    <row r="331" spans="3:61">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row>
    <row r="332" spans="3:61">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row>
    <row r="333" spans="3:61">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row>
    <row r="334" spans="3:61">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row>
    <row r="335" spans="3:61">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row>
    <row r="336" spans="3:61">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row>
    <row r="337" spans="3:61">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row>
    <row r="338" spans="3:61">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row>
    <row r="339" spans="3:61">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row>
    <row r="340" spans="3:61">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row>
    <row r="341" spans="3:61">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row>
    <row r="342" spans="3:61">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row>
    <row r="343" spans="3:61">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row>
    <row r="344" spans="3:61">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row>
    <row r="345" spans="3:61">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row>
    <row r="346" spans="3:61">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row>
    <row r="347" spans="3:61">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row>
    <row r="348" spans="3:61">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row>
    <row r="349" spans="3:61">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row>
    <row r="350" spans="3:61">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row>
    <row r="351" spans="3:61">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row>
    <row r="352" spans="3:61">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row>
    <row r="353" spans="3:61">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row>
    <row r="354" spans="3:61">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row>
    <row r="355" spans="3:61">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row>
    <row r="356" spans="3:61">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row>
    <row r="357" spans="3:61">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row>
    <row r="358" spans="3:61">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row>
    <row r="359" spans="3:61">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row>
    <row r="360" spans="3:61">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row>
    <row r="361" spans="3:61">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row>
    <row r="362" spans="3:61">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row>
    <row r="363" spans="3:61">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row>
    <row r="364" spans="3:61">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row>
    <row r="365" spans="3:61">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row>
    <row r="366" spans="3:61">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row>
    <row r="367" spans="3:61">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row>
    <row r="368" spans="3:61">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row>
    <row r="369" spans="3:61">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row>
    <row r="370" spans="3:61">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row>
    <row r="371" spans="3:61">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row>
    <row r="372" spans="3:61">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row>
    <row r="373" spans="3:61">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row>
    <row r="374" spans="3:61">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row>
    <row r="375" spans="3:61">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row>
    <row r="376" spans="3:61">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row>
    <row r="377" spans="3:61">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row>
    <row r="378" spans="3:61">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row>
    <row r="379" spans="3:61">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row>
    <row r="380" spans="3:61">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row>
    <row r="381" spans="3:61">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row>
    <row r="382" spans="3:61">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row>
    <row r="383" spans="3:61">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row>
    <row r="384" spans="3:61">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row>
    <row r="385" spans="3:61">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row>
    <row r="386" spans="3:61">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row>
    <row r="387" spans="3:61">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row>
    <row r="388" spans="3:61">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row>
    <row r="389" spans="3:61">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row>
    <row r="390" spans="3:61">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row>
    <row r="391" spans="3:61">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row>
    <row r="392" spans="3:61">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row>
    <row r="393" spans="3:61">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row>
    <row r="394" spans="3:61">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row>
  </sheetData>
  <pageMargins left="0.7" right="0.7" top="0.75" bottom="0.75" header="0.3" footer="0.3"/>
  <pageSetup orientation="portrait" verticalDpi="0" r:id="rId3"/>
  <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0.42578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2" customFormat="1"/>
    <row r="2" spans="1:6" s="12" customFormat="1"/>
    <row r="3" spans="1:6" s="12" customFormat="1"/>
    <row r="4" spans="1:6" s="12" customFormat="1"/>
    <row r="5" spans="1:6" s="12" customFormat="1"/>
    <row r="6" spans="1:6" s="12"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7" t="s">
        <v>112</v>
      </c>
      <c r="C11" s="27" t="s">
        <v>0</v>
      </c>
    </row>
    <row r="12" spans="1:6">
      <c r="A12" s="27" t="s">
        <v>88</v>
      </c>
      <c r="B12" s="27" t="s">
        <v>67</v>
      </c>
      <c r="C12" s="82" t="s">
        <v>174</v>
      </c>
    </row>
    <row r="13" spans="1:6">
      <c r="A13" s="82">
        <v>2018</v>
      </c>
      <c r="C13" s="34"/>
    </row>
    <row r="14" spans="1:6">
      <c r="B14" s="82" t="s">
        <v>3</v>
      </c>
      <c r="C14" s="34">
        <v>0.1159</v>
      </c>
    </row>
    <row r="15" spans="1:6">
      <c r="B15" s="82" t="s">
        <v>62</v>
      </c>
      <c r="C15" s="34">
        <v>8.7799999999999989E-2</v>
      </c>
    </row>
    <row r="16" spans="1:6">
      <c r="B16" s="82" t="s">
        <v>64</v>
      </c>
      <c r="C16" s="34">
        <v>8.4499999999999992E-2</v>
      </c>
    </row>
    <row r="38" spans="1:61">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row>
    <row r="39" spans="1:61">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row>
    <row r="40" spans="1:61">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row>
    <row r="41" spans="1:61">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row>
    <row r="42" spans="1:61">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row>
    <row r="43" spans="1:61">
      <c r="A43" t="str">
        <f>"90-Day Churn: Percent of Reapplications (Quarterly), "&amp;A49</f>
        <v>90-Day Churn: Percent of Reapplications (Quarterly), 2018</v>
      </c>
      <c r="C43" s="34"/>
      <c r="D43" s="34"/>
      <c r="E43" s="34"/>
      <c r="F43" s="34" t="str">
        <f>IF(F44=0,""," - "&amp;F44)</f>
        <v/>
      </c>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row>
    <row r="44" spans="1:61">
      <c r="A44" t="str">
        <f>A43&amp;F43</f>
        <v>90-Day Churn: Percent of Reapplications (Quarterly), 2018</v>
      </c>
      <c r="C44" s="34"/>
      <c r="D44" s="34"/>
      <c r="E44" s="34"/>
      <c r="F44" s="33">
        <f>MAX(A50:A86)</f>
        <v>0</v>
      </c>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row>
    <row r="45" spans="1:61">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row>
    <row r="46" spans="1:61">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row>
    <row r="47" spans="1:61">
      <c r="A47" s="27" t="s">
        <v>113</v>
      </c>
      <c r="C47" s="27" t="s">
        <v>0</v>
      </c>
    </row>
    <row r="48" spans="1:61">
      <c r="A48" s="27" t="s">
        <v>88</v>
      </c>
      <c r="B48" s="27" t="s">
        <v>67</v>
      </c>
      <c r="C48" s="82" t="s">
        <v>174</v>
      </c>
    </row>
    <row r="49" spans="1:3">
      <c r="A49" s="82">
        <v>2018</v>
      </c>
      <c r="C49" s="34"/>
    </row>
    <row r="50" spans="1:3">
      <c r="B50" s="82" t="s">
        <v>3</v>
      </c>
      <c r="C50" s="34">
        <v>0.20649999999999999</v>
      </c>
    </row>
    <row r="51" spans="1:3">
      <c r="B51" s="82" t="s">
        <v>62</v>
      </c>
      <c r="C51" s="34">
        <v>0.20480000000000001</v>
      </c>
    </row>
    <row r="52" spans="1:3">
      <c r="B52" s="82" t="s">
        <v>64</v>
      </c>
      <c r="C52" s="34">
        <v>0.18840000000000001</v>
      </c>
    </row>
    <row r="74" spans="3:61">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row>
    <row r="75" spans="3:61">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row>
    <row r="76" spans="3:61">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row>
    <row r="77" spans="3:61">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row>
    <row r="78" spans="3:61">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row>
    <row r="79" spans="3:61">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row>
    <row r="80" spans="3:61">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row>
    <row r="81" spans="1:61">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row>
    <row r="82" spans="1:61">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row>
    <row r="83" spans="1:61">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row>
    <row r="84" spans="1:61">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row>
    <row r="85" spans="1:61">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row>
    <row r="86" spans="1:61">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row>
    <row r="87" spans="1:61">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row>
    <row r="88" spans="1:61">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row>
    <row r="89" spans="1:61">
      <c r="A89" t="str">
        <f>"30-Day Churn: Percent of Scheduled Recertifications (Quarterly), "&amp;A95</f>
        <v>30-Day Churn: Percent of Scheduled Recertifications (Quarterly), 2018</v>
      </c>
      <c r="C89" s="34"/>
      <c r="D89" s="34"/>
      <c r="E89" s="34"/>
      <c r="F89" s="34" t="str">
        <f>IF(F90=0,""," - "&amp;F90)</f>
        <v/>
      </c>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row>
    <row r="90" spans="1:61">
      <c r="A90" t="str">
        <f>A89&amp;F89</f>
        <v>30-Day Churn: Percent of Scheduled Recertifications (Quarterly), 2018</v>
      </c>
      <c r="C90" s="34"/>
      <c r="D90" s="34"/>
      <c r="E90" s="34"/>
      <c r="F90" s="33">
        <f>MAX(A96:A140)</f>
        <v>0</v>
      </c>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row>
    <row r="91" spans="1:61">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row>
    <row r="92" spans="1:61">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row>
    <row r="93" spans="1:61">
      <c r="A93" s="27" t="s">
        <v>114</v>
      </c>
      <c r="C93" s="27" t="s">
        <v>0</v>
      </c>
    </row>
    <row r="94" spans="1:61">
      <c r="A94" s="27" t="s">
        <v>88</v>
      </c>
      <c r="B94" s="27" t="s">
        <v>67</v>
      </c>
      <c r="C94" s="82" t="s">
        <v>122</v>
      </c>
    </row>
    <row r="95" spans="1:61">
      <c r="A95" s="82">
        <v>2018</v>
      </c>
      <c r="C95" s="34"/>
    </row>
    <row r="96" spans="1:61">
      <c r="B96" s="82" t="s">
        <v>64</v>
      </c>
      <c r="C96" s="34">
        <v>0.1016</v>
      </c>
    </row>
    <row r="120" spans="3:61">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row>
    <row r="121" spans="3:61">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row>
    <row r="122" spans="3:61">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row>
    <row r="123" spans="3:61">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row>
    <row r="124" spans="3:61">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row>
    <row r="125" spans="3:61">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row>
    <row r="126" spans="3:61">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row>
    <row r="127" spans="3:61">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row>
    <row r="128" spans="3:61">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row>
    <row r="129" spans="1:6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row>
    <row r="130" spans="1:61">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row>
    <row r="131" spans="1:61">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row>
    <row r="132" spans="1:61">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row>
    <row r="133" spans="1:61">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27" t="s">
        <v>115</v>
      </c>
      <c r="C146" s="27" t="s">
        <v>0</v>
      </c>
    </row>
    <row r="147" spans="1:6">
      <c r="A147" s="27" t="s">
        <v>88</v>
      </c>
      <c r="B147" s="27" t="s">
        <v>67</v>
      </c>
      <c r="C147" s="82" t="s">
        <v>122</v>
      </c>
    </row>
    <row r="148" spans="1:6">
      <c r="A148" s="82">
        <v>2018</v>
      </c>
      <c r="C148" s="34"/>
    </row>
    <row r="149" spans="1:6">
      <c r="B149" s="82" t="s">
        <v>64</v>
      </c>
      <c r="C149" s="34">
        <v>0.15679999999999999</v>
      </c>
    </row>
    <row r="173" spans="3:61">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row>
    <row r="174" spans="3:61">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row>
    <row r="175" spans="3:61">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row>
    <row r="176" spans="3:61">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row>
    <row r="177" spans="3:61">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row>
    <row r="178" spans="3:61">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row>
    <row r="179" spans="3:61">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row>
    <row r="180" spans="3:61">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row>
    <row r="181" spans="3:61">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row>
    <row r="182" spans="3:61">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row>
    <row r="183" spans="3:61">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row>
    <row r="184" spans="3:61">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row>
    <row r="185" spans="3:6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row>
    <row r="186" spans="3:61">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row>
    <row r="187" spans="3:61">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row>
    <row r="188" spans="3:61">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row>
    <row r="189" spans="3:61">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row>
    <row r="190" spans="3:6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row>
    <row r="191" spans="3:61">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row>
    <row r="192" spans="3:61">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row>
    <row r="193" spans="3:61">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row>
    <row r="194" spans="3:61">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row>
    <row r="195" spans="3:61">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row>
    <row r="196" spans="3:61">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row>
    <row r="197" spans="3:61">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row>
    <row r="198" spans="3:61">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row>
    <row r="199" spans="3:61">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row>
    <row r="200" spans="3:61">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row>
    <row r="201" spans="3:61">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row>
    <row r="202" spans="3:61">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row>
    <row r="203" spans="3:61">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row>
    <row r="204" spans="3:61">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row>
    <row r="205" spans="3:61">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row>
    <row r="206" spans="3:61">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row>
    <row r="207" spans="3:61">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row>
    <row r="208" spans="3:61">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row>
    <row r="209" spans="3:61">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row>
    <row r="210" spans="3:61">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row>
    <row r="211" spans="3:61">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row>
    <row r="212" spans="3:61">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row>
    <row r="213" spans="3:61">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row>
    <row r="214" spans="3:61">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row>
    <row r="215" spans="3:61">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row>
    <row r="216" spans="3:61">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row>
    <row r="217" spans="3:61">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row>
    <row r="218" spans="3:61">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row>
    <row r="219" spans="3:61">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row>
    <row r="220" spans="3:61">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row>
    <row r="221" spans="3:61">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row>
    <row r="222" spans="3:61">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row>
    <row r="223" spans="3:61">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row>
    <row r="224" spans="3:61">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row>
    <row r="225" spans="3:61">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row>
    <row r="226" spans="3:61">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row>
    <row r="227" spans="3:61">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row>
    <row r="228" spans="3:61">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row>
    <row r="229" spans="3:61">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row>
    <row r="230" spans="3:61">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row>
    <row r="231" spans="3:61">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row>
    <row r="232" spans="3:61">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row>
    <row r="233" spans="3:61">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row>
    <row r="234" spans="3:61">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row>
    <row r="235" spans="3:61">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row>
    <row r="236" spans="3:61">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row>
    <row r="237" spans="3:61">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row>
    <row r="238" spans="3:61">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row>
    <row r="239" spans="3:61">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row>
    <row r="240" spans="3:61">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row>
    <row r="241" spans="3:61">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row>
    <row r="242" spans="3:61">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row>
    <row r="243" spans="3:61">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row>
    <row r="244" spans="3:61">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row>
    <row r="245" spans="3:61">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row>
    <row r="246" spans="3:61">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row>
  </sheetData>
  <pageMargins left="0.7" right="0.7" top="0.75" bottom="0.75" header="0.3" footer="0.3"/>
  <pageSetup orientation="portrait" verticalDpi="0" r:id="rId5"/>
  <drawing r:id="rId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6.7109375"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2" customFormat="1"/>
    <row r="2" spans="1:240" s="12" customFormat="1"/>
    <row r="3" spans="1:240" s="12" customFormat="1"/>
    <row r="4" spans="1:240" s="12" customFormat="1"/>
    <row r="5" spans="1:240" s="12" customFormat="1"/>
    <row r="6" spans="1:240" s="12" customFormat="1"/>
    <row r="7" spans="1:240">
      <c r="A7" t="str">
        <f>"Total Population, "&amp;A13</f>
        <v>Total Population, 2017</v>
      </c>
      <c r="F7" t="str">
        <f>IF(F8=0,""," - "&amp;F8)</f>
        <v/>
      </c>
    </row>
    <row r="8" spans="1:240">
      <c r="A8" t="str">
        <f>A7&amp;F7</f>
        <v>Total Population, 2017</v>
      </c>
      <c r="F8">
        <f>MAX(A14:A26)</f>
        <v>0</v>
      </c>
    </row>
    <row r="11" spans="1:240">
      <c r="A11" s="27" t="s">
        <v>235</v>
      </c>
      <c r="B11" s="27" t="s">
        <v>85</v>
      </c>
    </row>
    <row r="12" spans="1:240">
      <c r="A12" s="27" t="s">
        <v>84</v>
      </c>
      <c r="B12" s="82" t="s">
        <v>172</v>
      </c>
      <c r="C12" s="82" t="s">
        <v>178</v>
      </c>
      <c r="D12" s="82" t="s">
        <v>133</v>
      </c>
    </row>
    <row r="13" spans="1:240">
      <c r="A13" s="28">
        <v>2017</v>
      </c>
      <c r="B13" s="83">
        <v>1646405</v>
      </c>
      <c r="C13" s="83">
        <v>1139313</v>
      </c>
      <c r="D13" s="83">
        <v>263262</v>
      </c>
    </row>
    <row r="14" spans="1:240">
      <c r="ID14" s="29"/>
      <c r="IE14" s="29"/>
      <c r="IF14" s="29"/>
    </row>
    <row r="15" spans="1:240">
      <c r="ID15" s="29"/>
      <c r="IE15" s="29"/>
      <c r="IF15" s="29"/>
    </row>
    <row r="16" spans="1:240">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row>
    <row r="17" spans="2:240">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row>
    <row r="18" spans="2:24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row>
    <row r="19" spans="2:24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row>
    <row r="20" spans="2:24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row>
    <row r="21" spans="2:24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row>
    <row r="22" spans="2:24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row>
    <row r="23" spans="2:24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row>
    <row r="24" spans="2:24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row>
    <row r="25" spans="2:24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row>
    <row r="26" spans="2:24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row>
    <row r="34" spans="1:63">
      <c r="A34" s="12" t="str">
        <f>"Elderly Population (age 60+), "&amp;A40</f>
        <v>Elderly Population (age 60+), 2017</v>
      </c>
      <c r="B34" s="12"/>
      <c r="C34" s="12"/>
      <c r="D34" s="12"/>
      <c r="E34" s="12"/>
      <c r="F34" s="12" t="str">
        <f>IF(F35=0,""," - "&amp;F35)</f>
        <v/>
      </c>
      <c r="J34" s="55" t="s">
        <v>205</v>
      </c>
    </row>
    <row r="35" spans="1:63">
      <c r="A35" s="12" t="str">
        <f>A34&amp;F34</f>
        <v>Elderly Population (age 60+), 2017</v>
      </c>
      <c r="B35" s="12"/>
      <c r="C35" s="12"/>
      <c r="D35" s="12"/>
      <c r="E35" s="12"/>
      <c r="F35" s="12">
        <f>MAX(A41:A53)</f>
        <v>0</v>
      </c>
    </row>
    <row r="38" spans="1:63">
      <c r="A38" s="27" t="s">
        <v>236</v>
      </c>
      <c r="B38" s="27" t="s">
        <v>85</v>
      </c>
    </row>
    <row r="39" spans="1:63">
      <c r="A39" s="27" t="s">
        <v>84</v>
      </c>
      <c r="B39" s="82" t="s">
        <v>172</v>
      </c>
      <c r="C39" s="82" t="s">
        <v>178</v>
      </c>
      <c r="D39" s="82" t="s">
        <v>133</v>
      </c>
    </row>
    <row r="40" spans="1:63">
      <c r="A40" s="28">
        <v>2017</v>
      </c>
      <c r="B40" s="83">
        <v>326909</v>
      </c>
      <c r="C40" s="83">
        <v>256654</v>
      </c>
      <c r="D40" s="83">
        <v>77367</v>
      </c>
      <c r="BI40" s="29"/>
      <c r="BJ40" s="29"/>
      <c r="BK40" s="29"/>
    </row>
    <row r="41" spans="1:63">
      <c r="BI41" s="29"/>
      <c r="BJ41" s="29"/>
      <c r="BK41" s="29"/>
    </row>
    <row r="42" spans="1:63">
      <c r="BI42" s="29"/>
      <c r="BJ42" s="29"/>
      <c r="BK42" s="29"/>
    </row>
    <row r="43" spans="1:63">
      <c r="BI43" s="29"/>
      <c r="BJ43" s="29"/>
      <c r="BK43" s="29"/>
    </row>
    <row r="44" spans="1:63">
      <c r="BI44" s="29"/>
      <c r="BJ44" s="29"/>
      <c r="BK44" s="29"/>
    </row>
    <row r="45" spans="1:63">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row>
    <row r="46" spans="1:63">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row>
    <row r="47" spans="1:63">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row>
    <row r="48" spans="1:63">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row>
    <row r="49" spans="1:63">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row>
    <row r="50" spans="1:63">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row>
    <row r="51" spans="1:63">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row>
    <row r="63" spans="1:63">
      <c r="A63" s="12" t="str">
        <f>"Population Under Age 18, "&amp;A69</f>
        <v>Population Under Age 18, 2017</v>
      </c>
      <c r="B63" s="12"/>
      <c r="C63" s="12"/>
      <c r="D63" s="12"/>
      <c r="E63" s="12"/>
      <c r="F63" s="12" t="str">
        <f>IF(F64=0,""," - "&amp;F64)</f>
        <v/>
      </c>
    </row>
    <row r="64" spans="1:63">
      <c r="A64" s="12" t="str">
        <f>A63&amp;F63</f>
        <v>Population Under Age 18, 2017</v>
      </c>
      <c r="B64" s="12"/>
      <c r="C64" s="12"/>
      <c r="D64" s="12"/>
      <c r="E64" s="12"/>
      <c r="F64" s="12">
        <f>MAX(A70:A82)</f>
        <v>0</v>
      </c>
    </row>
    <row r="67" spans="1:62">
      <c r="A67" s="27" t="s">
        <v>237</v>
      </c>
      <c r="B67" s="27" t="s">
        <v>85</v>
      </c>
    </row>
    <row r="68" spans="1:62">
      <c r="A68" s="27" t="s">
        <v>84</v>
      </c>
      <c r="B68" s="82" t="s">
        <v>172</v>
      </c>
      <c r="C68" s="82" t="s">
        <v>178</v>
      </c>
      <c r="D68" s="82" t="s">
        <v>133</v>
      </c>
    </row>
    <row r="69" spans="1:62">
      <c r="A69" s="28">
        <v>2017</v>
      </c>
      <c r="B69" s="83">
        <v>350508</v>
      </c>
      <c r="C69" s="83">
        <v>251222</v>
      </c>
      <c r="D69" s="83">
        <v>52691</v>
      </c>
      <c r="BI69" s="29"/>
      <c r="BJ69" s="29"/>
    </row>
    <row r="70" spans="1:62">
      <c r="BI70" s="29"/>
      <c r="BJ70" s="29"/>
    </row>
    <row r="71" spans="1:62">
      <c r="BI71" s="29"/>
      <c r="BJ71" s="29"/>
    </row>
    <row r="72" spans="1:62">
      <c r="BI72" s="29"/>
      <c r="BJ72" s="29"/>
    </row>
    <row r="73" spans="1:62">
      <c r="BI73" s="29"/>
      <c r="BJ73" s="29"/>
    </row>
    <row r="74" spans="1:62">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92" spans="1:6">
      <c r="A92" s="12" t="str">
        <f>"ESL Population (age 5+), "&amp;A98</f>
        <v>ESL Population (age 5+), 2017</v>
      </c>
      <c r="B92" s="12"/>
      <c r="C92" s="12"/>
      <c r="D92" s="12"/>
      <c r="E92" s="12"/>
      <c r="F92" s="12" t="str">
        <f>IF(F93=0,""," - "&amp;F93)</f>
        <v/>
      </c>
    </row>
    <row r="93" spans="1:6">
      <c r="A93" s="12" t="str">
        <f>A92&amp;F92</f>
        <v>ESL Population (age 5+), 2017</v>
      </c>
      <c r="B93" s="12"/>
      <c r="C93" s="12"/>
      <c r="D93" s="12"/>
      <c r="E93" s="12"/>
      <c r="F93" s="12">
        <f>MAX(A99:A111)</f>
        <v>0</v>
      </c>
    </row>
    <row r="96" spans="1:6">
      <c r="A96" s="27" t="s">
        <v>238</v>
      </c>
      <c r="B96" s="27" t="s">
        <v>85</v>
      </c>
    </row>
    <row r="97" spans="1:62">
      <c r="A97" s="27" t="s">
        <v>84</v>
      </c>
      <c r="B97" s="82" t="s">
        <v>172</v>
      </c>
      <c r="C97" s="82" t="s">
        <v>178</v>
      </c>
      <c r="D97" s="82" t="s">
        <v>133</v>
      </c>
    </row>
    <row r="98" spans="1:62">
      <c r="A98" s="28">
        <v>2017</v>
      </c>
      <c r="B98" s="83">
        <v>136038</v>
      </c>
      <c r="C98" s="83">
        <v>69051</v>
      </c>
      <c r="D98" s="83">
        <v>9885</v>
      </c>
      <c r="BI98" s="29"/>
      <c r="BJ98" s="29"/>
    </row>
    <row r="99" spans="1:62">
      <c r="BI99" s="29"/>
      <c r="BJ99" s="29"/>
    </row>
    <row r="100" spans="1:62">
      <c r="BI100" s="29"/>
      <c r="BJ100" s="29"/>
    </row>
    <row r="101" spans="1:62">
      <c r="BI101" s="29"/>
      <c r="BJ101" s="29"/>
    </row>
    <row r="102" spans="1:62">
      <c r="BI102" s="29"/>
      <c r="BJ102" s="29"/>
    </row>
    <row r="103" spans="1:62">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7" t="s">
        <v>0</v>
      </c>
    </row>
    <row r="139" spans="1:62">
      <c r="A139" s="27" t="s">
        <v>90</v>
      </c>
      <c r="B139" s="27" t="s">
        <v>1</v>
      </c>
      <c r="C139" s="82" t="s">
        <v>142</v>
      </c>
      <c r="D139" s="82" t="s">
        <v>145</v>
      </c>
      <c r="E139" s="82" t="s">
        <v>146</v>
      </c>
    </row>
    <row r="140" spans="1:62">
      <c r="A140" s="82">
        <v>2018</v>
      </c>
    </row>
    <row r="141" spans="1:62">
      <c r="B141" s="82" t="s">
        <v>3</v>
      </c>
      <c r="BJ141" s="29"/>
    </row>
    <row r="142" spans="1:62">
      <c r="B142" s="82" t="s">
        <v>182</v>
      </c>
      <c r="BJ142" s="29"/>
    </row>
    <row r="143" spans="1:62">
      <c r="B143" s="82" t="s">
        <v>183</v>
      </c>
      <c r="BJ143" s="29"/>
    </row>
    <row r="144" spans="1:62">
      <c r="B144" s="82" t="s">
        <v>62</v>
      </c>
      <c r="BJ144" s="29"/>
    </row>
    <row r="145" spans="2:62">
      <c r="B145" s="82" t="s">
        <v>63</v>
      </c>
      <c r="BJ145" s="29"/>
    </row>
    <row r="146" spans="2:62">
      <c r="BJ146" s="29"/>
    </row>
    <row r="147" spans="2:62">
      <c r="BJ147" s="29"/>
    </row>
    <row r="148" spans="2:62">
      <c r="BJ148" s="29"/>
    </row>
    <row r="149" spans="2:62">
      <c r="BJ149" s="29"/>
    </row>
    <row r="150" spans="2:62">
      <c r="BJ150" s="29"/>
    </row>
    <row r="151" spans="2:62">
      <c r="BJ151" s="29"/>
    </row>
    <row r="152" spans="2:62">
      <c r="BJ152" s="29"/>
    </row>
    <row r="153" spans="2:62">
      <c r="BJ153" s="29"/>
    </row>
    <row r="154" spans="2:62">
      <c r="BJ154" s="29"/>
    </row>
    <row r="155" spans="2:62">
      <c r="BJ155" s="29"/>
    </row>
    <row r="156" spans="2:62">
      <c r="BJ156" s="29"/>
    </row>
    <row r="157" spans="2:62">
      <c r="BJ157" s="29"/>
    </row>
    <row r="158" spans="2:62">
      <c r="BJ158" s="29"/>
    </row>
    <row r="159" spans="2:62">
      <c r="BJ159" s="29"/>
    </row>
    <row r="160" spans="2:62">
      <c r="BJ160" s="29"/>
    </row>
    <row r="161" spans="62:62">
      <c r="BJ161" s="29"/>
    </row>
    <row r="162" spans="62:62">
      <c r="BJ162" s="29"/>
    </row>
    <row r="163" spans="62:62">
      <c r="BJ163" s="29"/>
    </row>
    <row r="164" spans="62:62">
      <c r="BJ164" s="29"/>
    </row>
    <row r="165" spans="62:62">
      <c r="BJ165" s="29"/>
    </row>
    <row r="166" spans="62:62">
      <c r="BJ166" s="29"/>
    </row>
    <row r="167" spans="62:62">
      <c r="BJ167" s="29"/>
    </row>
    <row r="168" spans="62:62">
      <c r="BJ168" s="29"/>
    </row>
    <row r="169" spans="62:62">
      <c r="BJ169" s="29"/>
    </row>
    <row r="170" spans="62:62">
      <c r="BJ170" s="29"/>
    </row>
    <row r="171" spans="62:62">
      <c r="BJ171" s="29"/>
    </row>
    <row r="172" spans="62:62">
      <c r="BJ172" s="29"/>
    </row>
    <row r="173" spans="62:62">
      <c r="BJ173" s="29"/>
    </row>
    <row r="174" spans="62:62">
      <c r="BJ174" s="29"/>
    </row>
    <row r="175" spans="62:62">
      <c r="BJ175" s="29"/>
    </row>
    <row r="176" spans="62:62">
      <c r="BJ176" s="29"/>
    </row>
    <row r="177" spans="62:62">
      <c r="BJ177" s="29"/>
    </row>
    <row r="178" spans="62:62">
      <c r="BJ178" s="29"/>
    </row>
    <row r="179" spans="62:62">
      <c r="BJ179" s="29"/>
    </row>
    <row r="180" spans="62:62">
      <c r="BJ180" s="29"/>
    </row>
    <row r="181" spans="62:62">
      <c r="BJ181" s="29"/>
    </row>
    <row r="182" spans="62:62">
      <c r="BJ182" s="29"/>
    </row>
    <row r="183" spans="62:62">
      <c r="BJ183" s="29"/>
    </row>
    <row r="184" spans="62:62">
      <c r="BJ184" s="29"/>
    </row>
    <row r="185" spans="62:62">
      <c r="BJ185" s="29"/>
    </row>
    <row r="186" spans="62:62">
      <c r="BJ186" s="29"/>
    </row>
    <row r="187" spans="62:62">
      <c r="BJ187" s="29"/>
    </row>
    <row r="188" spans="62:62">
      <c r="BJ188" s="29"/>
    </row>
    <row r="189" spans="62:62">
      <c r="BJ189" s="29"/>
    </row>
    <row r="190" spans="62:62">
      <c r="BJ190" s="29"/>
    </row>
    <row r="191" spans="62:62">
      <c r="BJ191" s="29"/>
    </row>
    <row r="192" spans="62:62">
      <c r="BJ192" s="29"/>
    </row>
    <row r="193" spans="62:62">
      <c r="BJ193" s="29"/>
    </row>
    <row r="194" spans="62:62">
      <c r="BJ194" s="29"/>
    </row>
    <row r="195" spans="62:62">
      <c r="BJ195" s="29"/>
    </row>
    <row r="196" spans="62:62">
      <c r="BJ196" s="29"/>
    </row>
    <row r="197" spans="62:62">
      <c r="BJ197" s="29"/>
    </row>
    <row r="198" spans="62:62">
      <c r="BJ198" s="29"/>
    </row>
    <row r="199" spans="62:62">
      <c r="BJ199" s="29"/>
    </row>
    <row r="200" spans="62:62">
      <c r="BJ200" s="29"/>
    </row>
    <row r="201" spans="62:62">
      <c r="BJ201" s="29"/>
    </row>
    <row r="202" spans="62:62">
      <c r="BJ202" s="29"/>
    </row>
    <row r="203" spans="62:62">
      <c r="BJ203" s="29"/>
    </row>
    <row r="204" spans="62:62">
      <c r="BJ204" s="29"/>
    </row>
    <row r="205" spans="62:62">
      <c r="BJ205" s="29"/>
    </row>
    <row r="206" spans="62:62">
      <c r="BJ206" s="29"/>
    </row>
    <row r="207" spans="62:62">
      <c r="BJ207" s="29"/>
    </row>
    <row r="208" spans="62:62">
      <c r="BJ208" s="29"/>
    </row>
    <row r="209" spans="3:62">
      <c r="BJ209" s="29"/>
    </row>
    <row r="210" spans="3:62">
      <c r="BJ210" s="29"/>
    </row>
    <row r="211" spans="3:62">
      <c r="BJ211" s="29"/>
    </row>
    <row r="212" spans="3:62">
      <c r="BJ212" s="29"/>
    </row>
    <row r="213" spans="3:62">
      <c r="BJ213" s="29"/>
    </row>
    <row r="214" spans="3:62">
      <c r="BJ214" s="29"/>
    </row>
    <row r="215" spans="3:62">
      <c r="BJ215" s="29"/>
    </row>
    <row r="216" spans="3:62">
      <c r="BJ216" s="29"/>
    </row>
    <row r="217" spans="3:62">
      <c r="BJ217" s="29"/>
    </row>
    <row r="218" spans="3:62">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3:62">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3:62">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3:62">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3:62">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sheetData>
  <pageMargins left="0.7" right="0.7" top="0.75" bottom="0.75" header="0.3" footer="0.3"/>
  <pageSetup orientation="portrait" verticalDpi="1200" r:id="rId6"/>
  <drawing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82"/>
  <sheetViews>
    <sheetView showGridLines="0" showRowColHeaders="0" zoomScale="90" zoomScaleNormal="90" workbookViewId="0"/>
  </sheetViews>
  <sheetFormatPr defaultRowHeight="15"/>
  <cols>
    <col min="1" max="1" width="14.85546875" style="12" bestFit="1" customWidth="1"/>
    <col min="2" max="2" width="14.42578125" style="13" customWidth="1"/>
    <col min="3" max="3" width="13.7109375" style="13" customWidth="1"/>
    <col min="4" max="4" width="27.5703125" style="13" customWidth="1"/>
    <col min="5" max="5" width="21.140625" style="13" customWidth="1"/>
    <col min="6" max="7" width="27.5703125" style="13" customWidth="1"/>
    <col min="8" max="8" width="17.140625" style="13" customWidth="1"/>
    <col min="9" max="9" width="9.140625" style="12" customWidth="1"/>
    <col min="10" max="10" width="9.140625" style="12"/>
    <col min="11" max="11" width="9.42578125" style="13" customWidth="1"/>
    <col min="12" max="12" width="11.7109375" style="12" customWidth="1"/>
    <col min="13" max="16384" width="9.140625" style="12"/>
  </cols>
  <sheetData>
    <row r="1" spans="1:10">
      <c r="A1" s="188" t="s">
        <v>389</v>
      </c>
    </row>
    <row r="6" spans="1:10" ht="18.75">
      <c r="A6" s="20"/>
    </row>
    <row r="8" spans="1:10" ht="45">
      <c r="A8" s="230" t="s">
        <v>232</v>
      </c>
      <c r="B8" s="230"/>
      <c r="C8" s="230"/>
      <c r="D8" s="230"/>
      <c r="E8" s="59" t="s">
        <v>207</v>
      </c>
      <c r="F8" s="59" t="s">
        <v>213</v>
      </c>
      <c r="G8" s="59" t="s">
        <v>66</v>
      </c>
      <c r="H8" s="59" t="s">
        <v>213</v>
      </c>
    </row>
    <row r="9" spans="1:10" ht="5.25" customHeight="1">
      <c r="D9" s="52"/>
      <c r="E9" s="53"/>
      <c r="F9" s="52"/>
      <c r="G9" s="52"/>
    </row>
    <row r="10" spans="1:10" ht="17.25" customHeight="1">
      <c r="A10" s="14" t="s">
        <v>0</v>
      </c>
      <c r="B10" s="15" t="s">
        <v>68</v>
      </c>
      <c r="C10" s="15" t="s">
        <v>90</v>
      </c>
      <c r="D10" s="15" t="s">
        <v>191</v>
      </c>
      <c r="E10" s="30" t="s">
        <v>93</v>
      </c>
      <c r="F10" s="15" t="s">
        <v>82</v>
      </c>
      <c r="G10" s="15" t="s">
        <v>194</v>
      </c>
      <c r="H10" s="15" t="s">
        <v>121</v>
      </c>
      <c r="I10" s="15"/>
      <c r="J10"/>
    </row>
    <row r="11" spans="1:10" ht="17.25" customHeight="1">
      <c r="A11" s="48" t="s">
        <v>171</v>
      </c>
      <c r="B11" s="13" t="s">
        <v>66</v>
      </c>
      <c r="C11" s="50">
        <v>2010</v>
      </c>
      <c r="D11" s="23" t="s">
        <v>192</v>
      </c>
      <c r="E11" s="51" t="s">
        <v>66</v>
      </c>
      <c r="F11" s="50" t="s">
        <v>66</v>
      </c>
      <c r="G11" s="23" t="s">
        <v>66</v>
      </c>
      <c r="H11" s="54">
        <v>0.50900000000000001</v>
      </c>
      <c r="I11" s="15"/>
    </row>
    <row r="12" spans="1:10" ht="17.25" customHeight="1">
      <c r="A12" s="48" t="s">
        <v>172</v>
      </c>
      <c r="B12" s="13" t="s">
        <v>74</v>
      </c>
      <c r="C12" s="50">
        <v>2010</v>
      </c>
      <c r="D12" s="23" t="s">
        <v>192</v>
      </c>
      <c r="E12" s="51" t="s">
        <v>66</v>
      </c>
      <c r="F12" s="50" t="s">
        <v>66</v>
      </c>
      <c r="G12" s="23" t="s">
        <v>66</v>
      </c>
      <c r="H12" s="54">
        <v>0.47165193813255296</v>
      </c>
      <c r="I12" s="15"/>
    </row>
    <row r="13" spans="1:10" ht="17.25" customHeight="1">
      <c r="A13" s="48" t="s">
        <v>173</v>
      </c>
      <c r="B13" s="13" t="s">
        <v>75</v>
      </c>
      <c r="C13" s="50">
        <v>2010</v>
      </c>
      <c r="D13" s="23" t="s">
        <v>193</v>
      </c>
      <c r="E13" s="51" t="s">
        <v>66</v>
      </c>
      <c r="F13" s="50" t="s">
        <v>66</v>
      </c>
      <c r="G13" s="23" t="s">
        <v>199</v>
      </c>
      <c r="H13" s="54">
        <v>1.004</v>
      </c>
      <c r="I13" s="15"/>
    </row>
    <row r="14" spans="1:10" ht="17.25" customHeight="1">
      <c r="A14" s="48" t="s">
        <v>174</v>
      </c>
      <c r="B14" s="13" t="s">
        <v>75</v>
      </c>
      <c r="C14" s="50">
        <v>2010</v>
      </c>
      <c r="D14" s="23" t="s">
        <v>193</v>
      </c>
      <c r="E14" s="51" t="s">
        <v>66</v>
      </c>
      <c r="F14" s="50" t="s">
        <v>66</v>
      </c>
      <c r="G14" s="23" t="s">
        <v>199</v>
      </c>
      <c r="H14" s="54">
        <v>0.75700000000000001</v>
      </c>
      <c r="I14" s="15"/>
    </row>
    <row r="15" spans="1:10" ht="17.25" customHeight="1">
      <c r="A15" s="48" t="s">
        <v>175</v>
      </c>
      <c r="B15" s="13" t="s">
        <v>75</v>
      </c>
      <c r="C15" s="50">
        <v>2010</v>
      </c>
      <c r="D15" s="23" t="s">
        <v>192</v>
      </c>
      <c r="E15" s="51" t="s">
        <v>66</v>
      </c>
      <c r="F15" s="50" t="s">
        <v>66</v>
      </c>
      <c r="G15" s="23" t="s">
        <v>66</v>
      </c>
      <c r="H15" s="54">
        <v>0.51641864341612043</v>
      </c>
      <c r="I15" s="15"/>
    </row>
    <row r="16" spans="1:10" ht="17.25" customHeight="1">
      <c r="A16" s="48" t="s">
        <v>176</v>
      </c>
      <c r="B16" s="13" t="s">
        <v>75</v>
      </c>
      <c r="C16" s="50">
        <v>2010</v>
      </c>
      <c r="D16" s="23" t="s">
        <v>193</v>
      </c>
      <c r="E16" s="51" t="s">
        <v>66</v>
      </c>
      <c r="F16" s="50" t="s">
        <v>66</v>
      </c>
      <c r="G16" s="23" t="s">
        <v>199</v>
      </c>
      <c r="H16" s="54">
        <v>0.80600000000000005</v>
      </c>
      <c r="I16" s="15"/>
    </row>
    <row r="17" spans="1:9" ht="17.25" customHeight="1">
      <c r="A17" s="48" t="s">
        <v>177</v>
      </c>
      <c r="B17" s="13" t="s">
        <v>75</v>
      </c>
      <c r="C17" s="50">
        <v>2010</v>
      </c>
      <c r="D17" s="23" t="s">
        <v>193</v>
      </c>
      <c r="E17" s="51" t="s">
        <v>66</v>
      </c>
      <c r="F17" s="50" t="s">
        <v>66</v>
      </c>
      <c r="G17" s="23" t="s">
        <v>199</v>
      </c>
      <c r="H17" s="54">
        <v>0.379</v>
      </c>
      <c r="I17" s="15"/>
    </row>
    <row r="18" spans="1:9" ht="17.25" customHeight="1">
      <c r="A18" s="48" t="s">
        <v>178</v>
      </c>
      <c r="B18" s="13" t="s">
        <v>74</v>
      </c>
      <c r="C18" s="50">
        <v>2010</v>
      </c>
      <c r="D18" s="23" t="s">
        <v>192</v>
      </c>
      <c r="E18" s="51" t="s">
        <v>66</v>
      </c>
      <c r="F18" s="50" t="s">
        <v>66</v>
      </c>
      <c r="G18" s="23" t="s">
        <v>66</v>
      </c>
      <c r="H18" s="54">
        <v>0.48497638009640698</v>
      </c>
      <c r="I18" s="15"/>
    </row>
    <row r="19" spans="1:9" ht="17.25" customHeight="1">
      <c r="A19" s="48" t="s">
        <v>179</v>
      </c>
      <c r="B19" s="13" t="s">
        <v>75</v>
      </c>
      <c r="C19" s="50">
        <v>2010</v>
      </c>
      <c r="D19" s="23" t="s">
        <v>193</v>
      </c>
      <c r="E19" s="51" t="s">
        <v>66</v>
      </c>
      <c r="F19" s="50" t="s">
        <v>66</v>
      </c>
      <c r="G19" s="23" t="s">
        <v>199</v>
      </c>
      <c r="H19" s="54">
        <v>0.85899999999999999</v>
      </c>
      <c r="I19" s="15"/>
    </row>
    <row r="20" spans="1:9" ht="17.25" customHeight="1">
      <c r="A20" s="48" t="s">
        <v>180</v>
      </c>
      <c r="B20" s="13" t="s">
        <v>75</v>
      </c>
      <c r="C20" s="50">
        <v>2010</v>
      </c>
      <c r="D20" s="23" t="s">
        <v>192</v>
      </c>
      <c r="E20" s="51" t="s">
        <v>66</v>
      </c>
      <c r="F20" s="50" t="s">
        <v>66</v>
      </c>
      <c r="G20" s="23" t="s">
        <v>66</v>
      </c>
      <c r="H20" s="54">
        <v>0.47299766139733179</v>
      </c>
      <c r="I20" s="15"/>
    </row>
    <row r="21" spans="1:9" ht="17.25" customHeight="1">
      <c r="A21" s="12" t="s">
        <v>122</v>
      </c>
      <c r="B21" s="13" t="s">
        <v>74</v>
      </c>
      <c r="C21" s="50">
        <v>2010</v>
      </c>
      <c r="D21" s="23" t="s">
        <v>192</v>
      </c>
      <c r="E21" s="51" t="s">
        <v>66</v>
      </c>
      <c r="F21" s="50" t="s">
        <v>66</v>
      </c>
      <c r="G21" s="23" t="s">
        <v>66</v>
      </c>
      <c r="H21" s="54">
        <v>0.7828532470569266</v>
      </c>
      <c r="I21" s="15"/>
    </row>
    <row r="22" spans="1:9" ht="17.25" customHeight="1">
      <c r="A22" s="12" t="s">
        <v>123</v>
      </c>
      <c r="B22" s="13" t="s">
        <v>75</v>
      </c>
      <c r="C22" s="50">
        <v>2010</v>
      </c>
      <c r="D22" s="23" t="s">
        <v>193</v>
      </c>
      <c r="E22" s="51" t="s">
        <v>66</v>
      </c>
      <c r="F22" s="50" t="s">
        <v>66</v>
      </c>
      <c r="G22" s="23" t="s">
        <v>199</v>
      </c>
      <c r="H22" s="54">
        <v>0.56599999999999995</v>
      </c>
      <c r="I22" s="15"/>
    </row>
    <row r="23" spans="1:9" ht="17.25" customHeight="1">
      <c r="A23" s="12" t="s">
        <v>124</v>
      </c>
      <c r="B23" s="13" t="s">
        <v>75</v>
      </c>
      <c r="C23" s="50">
        <v>2010</v>
      </c>
      <c r="D23" s="23" t="s">
        <v>192</v>
      </c>
      <c r="E23" s="51" t="s">
        <v>66</v>
      </c>
      <c r="F23" s="50" t="s">
        <v>66</v>
      </c>
      <c r="G23" s="23" t="s">
        <v>66</v>
      </c>
      <c r="H23" s="54">
        <v>0.49434912667395392</v>
      </c>
      <c r="I23" s="15"/>
    </row>
    <row r="24" spans="1:9" ht="17.25" customHeight="1">
      <c r="A24" s="12" t="s">
        <v>125</v>
      </c>
      <c r="B24" s="13" t="s">
        <v>75</v>
      </c>
      <c r="C24" s="50">
        <v>2010</v>
      </c>
      <c r="D24" s="23" t="s">
        <v>192</v>
      </c>
      <c r="E24" s="51" t="s">
        <v>66</v>
      </c>
      <c r="F24" s="50" t="s">
        <v>66</v>
      </c>
      <c r="G24" s="23" t="s">
        <v>66</v>
      </c>
      <c r="H24" s="54">
        <v>0.70739317319937023</v>
      </c>
      <c r="I24" s="15"/>
    </row>
    <row r="25" spans="1:9" ht="17.25" customHeight="1">
      <c r="A25" s="12" t="s">
        <v>126</v>
      </c>
      <c r="B25" s="13" t="s">
        <v>75</v>
      </c>
      <c r="C25" s="50">
        <v>2010</v>
      </c>
      <c r="D25" s="23" t="s">
        <v>193</v>
      </c>
      <c r="E25" s="51" t="s">
        <v>66</v>
      </c>
      <c r="F25" s="50" t="s">
        <v>66</v>
      </c>
      <c r="G25" s="23" t="s">
        <v>199</v>
      </c>
      <c r="H25" s="54">
        <v>0.65900000000000003</v>
      </c>
      <c r="I25" s="15"/>
    </row>
    <row r="26" spans="1:9" ht="17.25" customHeight="1">
      <c r="A26" s="12" t="s">
        <v>127</v>
      </c>
      <c r="B26" s="13" t="s">
        <v>75</v>
      </c>
      <c r="C26" s="50">
        <v>2010</v>
      </c>
      <c r="D26" s="23" t="s">
        <v>192</v>
      </c>
      <c r="E26" s="51" t="s">
        <v>66</v>
      </c>
      <c r="F26" s="50" t="s">
        <v>66</v>
      </c>
      <c r="G26" s="23" t="s">
        <v>66</v>
      </c>
      <c r="H26" s="54">
        <v>0.59594683469187015</v>
      </c>
      <c r="I26" s="15"/>
    </row>
    <row r="27" spans="1:9" ht="17.25" customHeight="1">
      <c r="A27" s="12" t="s">
        <v>128</v>
      </c>
      <c r="B27" s="13" t="s">
        <v>75</v>
      </c>
      <c r="C27" s="50">
        <v>2010</v>
      </c>
      <c r="D27" s="23" t="s">
        <v>192</v>
      </c>
      <c r="E27" s="51" t="s">
        <v>66</v>
      </c>
      <c r="F27" s="50" t="s">
        <v>66</v>
      </c>
      <c r="G27" s="23" t="s">
        <v>66</v>
      </c>
      <c r="H27" s="54">
        <v>0.57164595143584096</v>
      </c>
      <c r="I27" s="15"/>
    </row>
    <row r="28" spans="1:9" ht="17.25" customHeight="1">
      <c r="A28" s="12" t="s">
        <v>129</v>
      </c>
      <c r="B28" s="13" t="s">
        <v>75</v>
      </c>
      <c r="C28" s="50">
        <v>2010</v>
      </c>
      <c r="D28" s="23" t="s">
        <v>192</v>
      </c>
      <c r="E28" s="51" t="s">
        <v>66</v>
      </c>
      <c r="F28" s="50" t="s">
        <v>66</v>
      </c>
      <c r="G28" s="23" t="s">
        <v>66</v>
      </c>
      <c r="H28" s="54">
        <v>0.48514418023521527</v>
      </c>
      <c r="I28" s="15"/>
    </row>
    <row r="29" spans="1:9" ht="17.25" customHeight="1">
      <c r="A29" s="12" t="s">
        <v>130</v>
      </c>
      <c r="B29" s="13" t="s">
        <v>75</v>
      </c>
      <c r="C29" s="50">
        <v>2010</v>
      </c>
      <c r="D29" s="23" t="s">
        <v>193</v>
      </c>
      <c r="E29" s="51" t="s">
        <v>66</v>
      </c>
      <c r="F29" s="50" t="s">
        <v>66</v>
      </c>
      <c r="G29" s="23" t="s">
        <v>199</v>
      </c>
      <c r="H29" s="54">
        <v>0.74099999999999999</v>
      </c>
      <c r="I29" s="15"/>
    </row>
    <row r="30" spans="1:9" ht="17.25" customHeight="1">
      <c r="A30" s="12" t="s">
        <v>131</v>
      </c>
      <c r="B30" s="13" t="s">
        <v>76</v>
      </c>
      <c r="C30" s="50">
        <v>2010</v>
      </c>
      <c r="D30" s="23" t="s">
        <v>192</v>
      </c>
      <c r="E30" s="51" t="s">
        <v>66</v>
      </c>
      <c r="F30" s="50" t="s">
        <v>66</v>
      </c>
      <c r="G30" s="23" t="s">
        <v>66</v>
      </c>
      <c r="H30" s="54">
        <v>0.47395728276351284</v>
      </c>
      <c r="I30" s="15"/>
    </row>
    <row r="31" spans="1:9" ht="17.25" customHeight="1">
      <c r="A31" s="12" t="s">
        <v>132</v>
      </c>
      <c r="B31" s="13" t="s">
        <v>75</v>
      </c>
      <c r="C31" s="50">
        <v>2010</v>
      </c>
      <c r="D31" s="23" t="s">
        <v>192</v>
      </c>
      <c r="E31" s="51" t="s">
        <v>66</v>
      </c>
      <c r="F31" s="50" t="s">
        <v>66</v>
      </c>
      <c r="G31" s="23" t="s">
        <v>66</v>
      </c>
      <c r="H31" s="54">
        <v>0.68300681559737031</v>
      </c>
      <c r="I31" s="15"/>
    </row>
    <row r="32" spans="1:9" ht="17.25" customHeight="1">
      <c r="A32" s="12" t="s">
        <v>133</v>
      </c>
      <c r="B32" s="13" t="s">
        <v>75</v>
      </c>
      <c r="C32" s="50">
        <v>2010</v>
      </c>
      <c r="D32" s="23" t="s">
        <v>192</v>
      </c>
      <c r="E32" s="51" t="s">
        <v>66</v>
      </c>
      <c r="F32" s="50" t="s">
        <v>66</v>
      </c>
      <c r="G32" s="23" t="s">
        <v>66</v>
      </c>
      <c r="H32" s="54">
        <v>0.30737342536992979</v>
      </c>
      <c r="I32" s="15"/>
    </row>
    <row r="33" spans="1:9" ht="17.25" customHeight="1">
      <c r="A33" s="12" t="s">
        <v>134</v>
      </c>
      <c r="B33" s="13" t="s">
        <v>75</v>
      </c>
      <c r="C33" s="50">
        <v>2010</v>
      </c>
      <c r="D33" s="23" t="s">
        <v>193</v>
      </c>
      <c r="E33" s="51" t="s">
        <v>66</v>
      </c>
      <c r="F33" s="50" t="s">
        <v>66</v>
      </c>
      <c r="G33" s="23" t="s">
        <v>199</v>
      </c>
      <c r="H33" s="54">
        <v>0.5</v>
      </c>
      <c r="I33" s="15"/>
    </row>
    <row r="34" spans="1:9" ht="17.25" customHeight="1">
      <c r="A34" s="12" t="s">
        <v>135</v>
      </c>
      <c r="B34" s="13" t="s">
        <v>75</v>
      </c>
      <c r="C34" s="50">
        <v>2010</v>
      </c>
      <c r="D34" s="23" t="s">
        <v>192</v>
      </c>
      <c r="E34" s="51" t="s">
        <v>66</v>
      </c>
      <c r="F34" s="50" t="s">
        <v>66</v>
      </c>
      <c r="G34" s="23" t="s">
        <v>66</v>
      </c>
      <c r="H34" s="54">
        <v>0.51957844298227962</v>
      </c>
      <c r="I34" s="15"/>
    </row>
    <row r="35" spans="1:9" ht="17.25" customHeight="1">
      <c r="A35" s="12" t="s">
        <v>136</v>
      </c>
      <c r="B35" s="13" t="s">
        <v>75</v>
      </c>
      <c r="C35" s="50">
        <v>2010</v>
      </c>
      <c r="D35" s="23" t="s">
        <v>192</v>
      </c>
      <c r="E35" s="51" t="s">
        <v>66</v>
      </c>
      <c r="F35" s="50" t="s">
        <v>66</v>
      </c>
      <c r="G35" s="23" t="s">
        <v>66</v>
      </c>
      <c r="H35" s="54">
        <v>0.77533949700045079</v>
      </c>
      <c r="I35" s="15"/>
    </row>
    <row r="36" spans="1:9" ht="17.25" customHeight="1">
      <c r="A36" s="12" t="s">
        <v>137</v>
      </c>
      <c r="B36" s="13" t="s">
        <v>75</v>
      </c>
      <c r="C36" s="50">
        <v>2010</v>
      </c>
      <c r="D36" s="23" t="s">
        <v>193</v>
      </c>
      <c r="E36" s="51" t="s">
        <v>66</v>
      </c>
      <c r="F36" s="50" t="s">
        <v>66</v>
      </c>
      <c r="G36" s="23" t="s">
        <v>199</v>
      </c>
      <c r="H36" s="54">
        <v>0.49399999999999999</v>
      </c>
      <c r="I36" s="15"/>
    </row>
    <row r="37" spans="1:9" ht="17.25" customHeight="1">
      <c r="A37" s="12" t="s">
        <v>138</v>
      </c>
      <c r="B37" s="13" t="s">
        <v>75</v>
      </c>
      <c r="C37" s="50">
        <v>2010</v>
      </c>
      <c r="D37" s="23" t="s">
        <v>193</v>
      </c>
      <c r="E37" s="51" t="s">
        <v>66</v>
      </c>
      <c r="F37" s="50" t="s">
        <v>66</v>
      </c>
      <c r="G37" s="23" t="s">
        <v>199</v>
      </c>
      <c r="H37" s="54">
        <v>0.22900000000000001</v>
      </c>
      <c r="I37" s="15"/>
    </row>
    <row r="38" spans="1:9" ht="17.25" customHeight="1">
      <c r="A38" s="12" t="s">
        <v>139</v>
      </c>
      <c r="B38" s="13" t="s">
        <v>75</v>
      </c>
      <c r="C38" s="50">
        <v>2010</v>
      </c>
      <c r="D38" s="23" t="s">
        <v>192</v>
      </c>
      <c r="E38" s="51" t="s">
        <v>66</v>
      </c>
      <c r="F38" s="50" t="s">
        <v>66</v>
      </c>
      <c r="G38" s="23" t="s">
        <v>66</v>
      </c>
      <c r="H38" s="54">
        <v>0.43932290343012986</v>
      </c>
      <c r="I38" s="15"/>
    </row>
    <row r="39" spans="1:9" ht="17.25" customHeight="1">
      <c r="A39" s="12" t="s">
        <v>140</v>
      </c>
      <c r="B39" s="13" t="s">
        <v>75</v>
      </c>
      <c r="C39" s="50">
        <v>2010</v>
      </c>
      <c r="D39" s="23" t="s">
        <v>192</v>
      </c>
      <c r="E39" s="51" t="s">
        <v>66</v>
      </c>
      <c r="F39" s="50" t="s">
        <v>66</v>
      </c>
      <c r="G39" s="23" t="s">
        <v>66</v>
      </c>
      <c r="H39" s="54">
        <v>0.30936511637105141</v>
      </c>
      <c r="I39" s="15"/>
    </row>
    <row r="40" spans="1:9" ht="17.25" customHeight="1">
      <c r="A40" s="12" t="s">
        <v>141</v>
      </c>
      <c r="B40" s="13" t="s">
        <v>75</v>
      </c>
      <c r="C40" s="50">
        <v>2010</v>
      </c>
      <c r="D40" s="23" t="s">
        <v>192</v>
      </c>
      <c r="E40" s="51" t="s">
        <v>66</v>
      </c>
      <c r="F40" s="50" t="s">
        <v>66</v>
      </c>
      <c r="G40" s="23" t="s">
        <v>66</v>
      </c>
      <c r="H40" s="54">
        <v>0.3913688570140767</v>
      </c>
      <c r="I40" s="15"/>
    </row>
    <row r="41" spans="1:9" ht="17.25" customHeight="1">
      <c r="A41" s="12" t="s">
        <v>142</v>
      </c>
      <c r="B41" s="13" t="s">
        <v>74</v>
      </c>
      <c r="C41" s="50">
        <v>2010</v>
      </c>
      <c r="D41" s="23" t="s">
        <v>192</v>
      </c>
      <c r="E41" s="51" t="s">
        <v>66</v>
      </c>
      <c r="F41" s="50" t="s">
        <v>66</v>
      </c>
      <c r="G41" s="23" t="s">
        <v>66</v>
      </c>
      <c r="H41" s="54">
        <v>0.39477584375544039</v>
      </c>
      <c r="I41" s="15"/>
    </row>
    <row r="42" spans="1:9" ht="17.25" customHeight="1">
      <c r="A42" s="12" t="s">
        <v>143</v>
      </c>
      <c r="B42" s="13" t="s">
        <v>74</v>
      </c>
      <c r="C42" s="50">
        <v>2010</v>
      </c>
      <c r="D42" s="23" t="s">
        <v>192</v>
      </c>
      <c r="E42" s="51" t="s">
        <v>66</v>
      </c>
      <c r="F42" s="50" t="s">
        <v>66</v>
      </c>
      <c r="G42" s="23" t="s">
        <v>66</v>
      </c>
      <c r="H42" s="54">
        <v>0.33046744132101724</v>
      </c>
      <c r="I42" s="15"/>
    </row>
    <row r="43" spans="1:9" ht="17.25" customHeight="1">
      <c r="A43" s="12" t="s">
        <v>144</v>
      </c>
      <c r="B43" s="13" t="s">
        <v>75</v>
      </c>
      <c r="C43" s="50">
        <v>2010</v>
      </c>
      <c r="D43" s="23" t="s">
        <v>193</v>
      </c>
      <c r="E43" s="51" t="s">
        <v>66</v>
      </c>
      <c r="F43" s="50" t="s">
        <v>66</v>
      </c>
      <c r="G43" s="23" t="s">
        <v>199</v>
      </c>
      <c r="H43" s="54">
        <v>0.38800000000000001</v>
      </c>
      <c r="I43" s="15"/>
    </row>
    <row r="44" spans="1:9" ht="17.25" customHeight="1">
      <c r="A44" s="12" t="s">
        <v>145</v>
      </c>
      <c r="B44" s="13" t="s">
        <v>75</v>
      </c>
      <c r="C44" s="50">
        <v>2010</v>
      </c>
      <c r="D44" s="23" t="s">
        <v>192</v>
      </c>
      <c r="E44" s="51" t="s">
        <v>66</v>
      </c>
      <c r="F44" s="50" t="s">
        <v>66</v>
      </c>
      <c r="G44" s="23" t="s">
        <v>66</v>
      </c>
      <c r="H44" s="54">
        <v>0.47804341125848787</v>
      </c>
      <c r="I44" s="15"/>
    </row>
    <row r="45" spans="1:9" ht="17.25" customHeight="1">
      <c r="A45" s="12" t="s">
        <v>146</v>
      </c>
      <c r="B45" s="13" t="s">
        <v>74</v>
      </c>
      <c r="C45" s="50">
        <v>2010</v>
      </c>
      <c r="D45" s="23" t="s">
        <v>192</v>
      </c>
      <c r="E45" s="51" t="s">
        <v>66</v>
      </c>
      <c r="F45" s="50" t="s">
        <v>66</v>
      </c>
      <c r="G45" s="23" t="s">
        <v>66</v>
      </c>
      <c r="H45" s="54">
        <v>0.68975974336633206</v>
      </c>
      <c r="I45" s="15"/>
    </row>
    <row r="46" spans="1:9" ht="17.25" customHeight="1">
      <c r="A46" s="12" t="s">
        <v>147</v>
      </c>
      <c r="B46" s="13" t="s">
        <v>75</v>
      </c>
      <c r="C46" s="50">
        <v>2010</v>
      </c>
      <c r="D46" s="23" t="s">
        <v>193</v>
      </c>
      <c r="E46" s="51" t="s">
        <v>66</v>
      </c>
      <c r="F46" s="50" t="s">
        <v>66</v>
      </c>
      <c r="G46" s="23" t="s">
        <v>199</v>
      </c>
      <c r="H46" s="54">
        <v>0.74299999999999999</v>
      </c>
      <c r="I46" s="15"/>
    </row>
    <row r="47" spans="1:9" ht="17.25" customHeight="1">
      <c r="A47" s="12" t="s">
        <v>148</v>
      </c>
      <c r="B47" s="13" t="s">
        <v>75</v>
      </c>
      <c r="C47" s="50">
        <v>2010</v>
      </c>
      <c r="D47" s="23" t="s">
        <v>192</v>
      </c>
      <c r="E47" s="51" t="s">
        <v>66</v>
      </c>
      <c r="F47" s="50" t="s">
        <v>66</v>
      </c>
      <c r="G47" s="23" t="s">
        <v>66</v>
      </c>
      <c r="H47" s="54">
        <v>0.69667526925766921</v>
      </c>
      <c r="I47" s="15"/>
    </row>
    <row r="48" spans="1:9" ht="17.25" customHeight="1">
      <c r="A48" s="12" t="s">
        <v>149</v>
      </c>
      <c r="B48" s="13" t="s">
        <v>74</v>
      </c>
      <c r="C48" s="50">
        <v>2010</v>
      </c>
      <c r="D48" s="23" t="s">
        <v>192</v>
      </c>
      <c r="E48" s="51" t="s">
        <v>66</v>
      </c>
      <c r="F48" s="50" t="s">
        <v>66</v>
      </c>
      <c r="G48" s="23" t="s">
        <v>66</v>
      </c>
      <c r="H48" s="54">
        <v>0.33745585394677008</v>
      </c>
      <c r="I48" s="15"/>
    </row>
    <row r="49" spans="1:9" ht="17.25" customHeight="1">
      <c r="A49" s="12" t="s">
        <v>150</v>
      </c>
      <c r="B49" s="13" t="s">
        <v>74</v>
      </c>
      <c r="C49" s="50">
        <v>2010</v>
      </c>
      <c r="D49" s="23" t="s">
        <v>192</v>
      </c>
      <c r="E49" s="51" t="s">
        <v>66</v>
      </c>
      <c r="F49" s="50" t="s">
        <v>66</v>
      </c>
      <c r="G49" s="23" t="s">
        <v>66</v>
      </c>
      <c r="H49" s="54">
        <v>0.3944912964609707</v>
      </c>
      <c r="I49" s="15"/>
    </row>
    <row r="50" spans="1:9" ht="17.25" customHeight="1">
      <c r="A50" s="12" t="s">
        <v>151</v>
      </c>
      <c r="B50" s="13" t="s">
        <v>75</v>
      </c>
      <c r="C50" s="50">
        <v>2010</v>
      </c>
      <c r="D50" s="23" t="s">
        <v>192</v>
      </c>
      <c r="E50" s="51" t="s">
        <v>66</v>
      </c>
      <c r="F50" s="50" t="s">
        <v>66</v>
      </c>
      <c r="G50" s="23" t="s">
        <v>66</v>
      </c>
      <c r="H50" s="54">
        <v>0.62990190163489235</v>
      </c>
      <c r="I50" s="15"/>
    </row>
    <row r="51" spans="1:9" ht="17.25" customHeight="1">
      <c r="A51" s="12" t="s">
        <v>152</v>
      </c>
      <c r="B51" s="13" t="s">
        <v>74</v>
      </c>
      <c r="C51" s="50">
        <v>2010</v>
      </c>
      <c r="D51" s="23" t="s">
        <v>192</v>
      </c>
      <c r="E51" s="51" t="s">
        <v>66</v>
      </c>
      <c r="F51" s="50" t="s">
        <v>66</v>
      </c>
      <c r="G51" s="23" t="s">
        <v>66</v>
      </c>
      <c r="H51" s="54">
        <v>0.34641885350325086</v>
      </c>
      <c r="I51" s="15"/>
    </row>
    <row r="52" spans="1:9" ht="17.25" customHeight="1">
      <c r="A52" s="12" t="s">
        <v>153</v>
      </c>
      <c r="B52" s="13" t="s">
        <v>74</v>
      </c>
      <c r="C52" s="50">
        <v>2010</v>
      </c>
      <c r="D52" s="23" t="s">
        <v>192</v>
      </c>
      <c r="E52" s="51" t="s">
        <v>66</v>
      </c>
      <c r="F52" s="50" t="s">
        <v>66</v>
      </c>
      <c r="G52" s="23" t="s">
        <v>66</v>
      </c>
      <c r="H52" s="54">
        <v>0.29858306591852851</v>
      </c>
      <c r="I52" s="15"/>
    </row>
    <row r="53" spans="1:9" ht="17.25" customHeight="1">
      <c r="A53" s="12" t="s">
        <v>154</v>
      </c>
      <c r="B53" s="13" t="s">
        <v>74</v>
      </c>
      <c r="C53" s="50">
        <v>2010</v>
      </c>
      <c r="D53" s="23" t="s">
        <v>192</v>
      </c>
      <c r="E53" s="51" t="s">
        <v>66</v>
      </c>
      <c r="F53" s="50" t="s">
        <v>66</v>
      </c>
      <c r="G53" s="23" t="s">
        <v>66</v>
      </c>
      <c r="H53" s="54">
        <v>0.3286306885310431</v>
      </c>
      <c r="I53" s="15"/>
    </row>
    <row r="54" spans="1:9" ht="17.25" customHeight="1">
      <c r="A54" s="12" t="s">
        <v>155</v>
      </c>
      <c r="B54" s="13" t="s">
        <v>74</v>
      </c>
      <c r="C54" s="50">
        <v>2010</v>
      </c>
      <c r="D54" s="23" t="s">
        <v>192</v>
      </c>
      <c r="E54" s="51" t="s">
        <v>66</v>
      </c>
      <c r="F54" s="50" t="s">
        <v>66</v>
      </c>
      <c r="G54" s="23" t="s">
        <v>66</v>
      </c>
      <c r="H54" s="54">
        <v>0.43287228543532147</v>
      </c>
      <c r="I54" s="15"/>
    </row>
    <row r="55" spans="1:9" ht="17.25" customHeight="1">
      <c r="A55" s="12" t="s">
        <v>156</v>
      </c>
      <c r="B55" s="13" t="s">
        <v>74</v>
      </c>
      <c r="C55" s="50">
        <v>2010</v>
      </c>
      <c r="D55" s="23" t="s">
        <v>192</v>
      </c>
      <c r="E55" s="51" t="s">
        <v>66</v>
      </c>
      <c r="F55" s="50" t="s">
        <v>66</v>
      </c>
      <c r="G55" s="23" t="s">
        <v>66</v>
      </c>
      <c r="H55" s="54">
        <v>0.46008712522618744</v>
      </c>
      <c r="I55" s="15"/>
    </row>
    <row r="56" spans="1:9" ht="17.25" customHeight="1">
      <c r="A56" s="12" t="s">
        <v>157</v>
      </c>
      <c r="B56" s="13" t="s">
        <v>75</v>
      </c>
      <c r="C56" s="50">
        <v>2010</v>
      </c>
      <c r="D56" s="23" t="s">
        <v>192</v>
      </c>
      <c r="E56" s="51" t="s">
        <v>66</v>
      </c>
      <c r="F56" s="50" t="s">
        <v>66</v>
      </c>
      <c r="G56" s="23" t="s">
        <v>66</v>
      </c>
      <c r="H56" s="54">
        <v>0.58876383390933229</v>
      </c>
      <c r="I56" s="15"/>
    </row>
    <row r="57" spans="1:9" ht="17.25" customHeight="1">
      <c r="A57" s="12" t="s">
        <v>158</v>
      </c>
      <c r="B57" s="13" t="s">
        <v>75</v>
      </c>
      <c r="C57" s="50">
        <v>2010</v>
      </c>
      <c r="D57" s="23" t="s">
        <v>193</v>
      </c>
      <c r="E57" s="51" t="s">
        <v>66</v>
      </c>
      <c r="F57" s="50" t="s">
        <v>66</v>
      </c>
      <c r="G57" s="23" t="s">
        <v>199</v>
      </c>
      <c r="H57" s="54">
        <v>0.59399999999999997</v>
      </c>
      <c r="I57" s="15"/>
    </row>
    <row r="58" spans="1:9" ht="17.25" customHeight="1">
      <c r="A58" s="12" t="s">
        <v>159</v>
      </c>
      <c r="B58" s="13" t="s">
        <v>75</v>
      </c>
      <c r="C58" s="50">
        <v>2010</v>
      </c>
      <c r="D58" s="23" t="s">
        <v>193</v>
      </c>
      <c r="E58" s="51" t="s">
        <v>66</v>
      </c>
      <c r="F58" s="50" t="s">
        <v>66</v>
      </c>
      <c r="G58" s="23" t="s">
        <v>199</v>
      </c>
      <c r="H58" s="54">
        <v>0.59399999999999997</v>
      </c>
      <c r="I58" s="15"/>
    </row>
    <row r="59" spans="1:9" ht="17.25" customHeight="1">
      <c r="A59" s="12" t="s">
        <v>160</v>
      </c>
      <c r="B59" s="13" t="s">
        <v>74</v>
      </c>
      <c r="C59" s="50">
        <v>2010</v>
      </c>
      <c r="D59" s="23" t="s">
        <v>192</v>
      </c>
      <c r="E59" s="51" t="s">
        <v>66</v>
      </c>
      <c r="F59" s="50" t="s">
        <v>66</v>
      </c>
      <c r="G59" s="23" t="s">
        <v>66</v>
      </c>
      <c r="H59" s="54">
        <v>0.65288361989356747</v>
      </c>
      <c r="I59" s="15"/>
    </row>
    <row r="60" spans="1:9" ht="17.25" customHeight="1">
      <c r="A60" s="12" t="s">
        <v>161</v>
      </c>
      <c r="B60" s="13" t="s">
        <v>74</v>
      </c>
      <c r="C60" s="50">
        <v>2010</v>
      </c>
      <c r="D60" s="23" t="s">
        <v>192</v>
      </c>
      <c r="E60" s="51" t="s">
        <v>66</v>
      </c>
      <c r="F60" s="50" t="s">
        <v>66</v>
      </c>
      <c r="G60" s="23" t="s">
        <v>66</v>
      </c>
      <c r="H60" s="54">
        <v>0.33425411023157114</v>
      </c>
      <c r="I60" s="15"/>
    </row>
    <row r="61" spans="1:9" ht="17.25" customHeight="1">
      <c r="A61" s="12" t="s">
        <v>162</v>
      </c>
      <c r="B61" s="13" t="s">
        <v>75</v>
      </c>
      <c r="C61" s="50">
        <v>2010</v>
      </c>
      <c r="D61" s="23" t="s">
        <v>192</v>
      </c>
      <c r="E61" s="51" t="s">
        <v>66</v>
      </c>
      <c r="F61" s="50" t="s">
        <v>66</v>
      </c>
      <c r="G61" s="23" t="s">
        <v>66</v>
      </c>
      <c r="H61" s="54">
        <v>0.63148779469942806</v>
      </c>
      <c r="I61" s="15"/>
    </row>
    <row r="62" spans="1:9" ht="17.25" customHeight="1">
      <c r="A62" s="12" t="s">
        <v>163</v>
      </c>
      <c r="B62" s="13" t="s">
        <v>75</v>
      </c>
      <c r="C62" s="50">
        <v>2010</v>
      </c>
      <c r="D62" s="23" t="s">
        <v>192</v>
      </c>
      <c r="E62" s="51" t="s">
        <v>66</v>
      </c>
      <c r="F62" s="50" t="s">
        <v>66</v>
      </c>
      <c r="G62" s="23" t="s">
        <v>66</v>
      </c>
      <c r="H62" s="54">
        <v>0.52793163108086261</v>
      </c>
      <c r="I62" s="15"/>
    </row>
    <row r="63" spans="1:9" ht="17.25" customHeight="1">
      <c r="A63" s="12" t="s">
        <v>164</v>
      </c>
      <c r="B63" s="13" t="s">
        <v>75</v>
      </c>
      <c r="C63" s="50">
        <v>2010</v>
      </c>
      <c r="D63" s="23" t="s">
        <v>193</v>
      </c>
      <c r="E63" s="51" t="s">
        <v>66</v>
      </c>
      <c r="F63" s="50" t="s">
        <v>66</v>
      </c>
      <c r="G63" s="23" t="s">
        <v>199</v>
      </c>
      <c r="H63" s="54">
        <v>0.63100000000000001</v>
      </c>
      <c r="I63" s="15"/>
    </row>
    <row r="64" spans="1:9" ht="17.25" customHeight="1">
      <c r="A64" s="12" t="s">
        <v>165</v>
      </c>
      <c r="B64" s="13" t="s">
        <v>75</v>
      </c>
      <c r="C64" s="50">
        <v>2010</v>
      </c>
      <c r="D64" s="23" t="s">
        <v>193</v>
      </c>
      <c r="E64" s="51" t="s">
        <v>66</v>
      </c>
      <c r="F64" s="50" t="s">
        <v>66</v>
      </c>
      <c r="G64" s="23" t="s">
        <v>199</v>
      </c>
      <c r="H64" s="54">
        <v>0.59199999999999997</v>
      </c>
      <c r="I64" s="15"/>
    </row>
    <row r="65" spans="1:9" ht="17.25" customHeight="1">
      <c r="A65" s="12" t="s">
        <v>166</v>
      </c>
      <c r="B65" s="13" t="s">
        <v>74</v>
      </c>
      <c r="C65" s="50">
        <v>2010</v>
      </c>
      <c r="D65" s="23" t="s">
        <v>192</v>
      </c>
      <c r="E65" s="51" t="s">
        <v>66</v>
      </c>
      <c r="F65" s="50" t="s">
        <v>66</v>
      </c>
      <c r="G65" s="23" t="s">
        <v>66</v>
      </c>
      <c r="H65" s="54">
        <v>0.78322325594958742</v>
      </c>
      <c r="I65" s="15"/>
    </row>
    <row r="66" spans="1:9" ht="17.25" customHeight="1">
      <c r="A66" s="12" t="s">
        <v>167</v>
      </c>
      <c r="B66" s="13" t="s">
        <v>75</v>
      </c>
      <c r="C66" s="50">
        <v>2010</v>
      </c>
      <c r="D66" s="23" t="s">
        <v>193</v>
      </c>
      <c r="E66" s="51" t="s">
        <v>66</v>
      </c>
      <c r="F66" s="50" t="s">
        <v>66</v>
      </c>
      <c r="G66" s="23" t="s">
        <v>199</v>
      </c>
      <c r="H66" s="54">
        <v>0.70399999999999996</v>
      </c>
      <c r="I66" s="15"/>
    </row>
    <row r="67" spans="1:9" ht="17.25" customHeight="1">
      <c r="A67" s="12" t="s">
        <v>168</v>
      </c>
      <c r="B67" s="13" t="s">
        <v>74</v>
      </c>
      <c r="C67" s="50">
        <v>2010</v>
      </c>
      <c r="D67" s="23" t="s">
        <v>192</v>
      </c>
      <c r="E67" s="51" t="s">
        <v>66</v>
      </c>
      <c r="F67" s="50" t="s">
        <v>66</v>
      </c>
      <c r="G67" s="23" t="s">
        <v>66</v>
      </c>
      <c r="H67" s="54">
        <v>0.57745982701027343</v>
      </c>
      <c r="I67" s="15"/>
    </row>
    <row r="68" spans="1:9" ht="17.25" customHeight="1">
      <c r="A68" s="12" t="s">
        <v>169</v>
      </c>
      <c r="B68" s="13" t="s">
        <v>74</v>
      </c>
      <c r="C68" s="50">
        <v>2010</v>
      </c>
      <c r="D68" s="23" t="s">
        <v>192</v>
      </c>
      <c r="E68" s="51" t="s">
        <v>66</v>
      </c>
      <c r="F68" s="50" t="s">
        <v>66</v>
      </c>
      <c r="G68" s="23" t="s">
        <v>66</v>
      </c>
      <c r="H68" s="54">
        <v>0.38733733975324003</v>
      </c>
      <c r="I68" s="15"/>
    </row>
    <row r="69" spans="1:9" ht="17.25" customHeight="1">
      <c r="A69" s="12" t="s">
        <v>170</v>
      </c>
      <c r="B69" s="13" t="s">
        <v>75</v>
      </c>
      <c r="C69" s="50">
        <v>2010</v>
      </c>
      <c r="D69" s="23" t="s">
        <v>192</v>
      </c>
      <c r="E69" s="51" t="s">
        <v>66</v>
      </c>
      <c r="F69" s="50" t="s">
        <v>66</v>
      </c>
      <c r="G69" s="23" t="s">
        <v>66</v>
      </c>
      <c r="H69" s="54">
        <v>0.77659908753453721</v>
      </c>
      <c r="I69" s="15"/>
    </row>
    <row r="70" spans="1:9" ht="17.25" customHeight="1">
      <c r="A70" s="48" t="s">
        <v>171</v>
      </c>
      <c r="B70" s="13" t="s">
        <v>66</v>
      </c>
      <c r="C70" s="50">
        <v>2011</v>
      </c>
      <c r="D70" s="23" t="s">
        <v>192</v>
      </c>
      <c r="E70" s="51" t="s">
        <v>66</v>
      </c>
      <c r="F70" s="50" t="s">
        <v>66</v>
      </c>
      <c r="G70" s="23" t="s">
        <v>66</v>
      </c>
      <c r="H70" s="54">
        <v>0.55200000000000005</v>
      </c>
      <c r="I70" s="15"/>
    </row>
    <row r="71" spans="1:9" ht="17.25" customHeight="1">
      <c r="A71" s="48" t="s">
        <v>172</v>
      </c>
      <c r="B71" s="13" t="s">
        <v>74</v>
      </c>
      <c r="C71" s="50">
        <v>2011</v>
      </c>
      <c r="D71" s="23" t="s">
        <v>192</v>
      </c>
      <c r="E71" s="51" t="s">
        <v>66</v>
      </c>
      <c r="F71" s="50" t="s">
        <v>66</v>
      </c>
      <c r="G71" s="23" t="s">
        <v>66</v>
      </c>
      <c r="H71" s="54">
        <v>0.52524954377676614</v>
      </c>
      <c r="I71" s="15"/>
    </row>
    <row r="72" spans="1:9" ht="17.25" customHeight="1">
      <c r="A72" s="48" t="s">
        <v>173</v>
      </c>
      <c r="B72" s="13" t="s">
        <v>75</v>
      </c>
      <c r="C72" s="50">
        <v>2011</v>
      </c>
      <c r="D72" s="23" t="s">
        <v>193</v>
      </c>
      <c r="E72" s="51" t="s">
        <v>66</v>
      </c>
      <c r="F72" s="50" t="s">
        <v>66</v>
      </c>
      <c r="G72" s="23" t="s">
        <v>200</v>
      </c>
      <c r="H72" s="54">
        <v>0.72099999999999997</v>
      </c>
      <c r="I72" s="15"/>
    </row>
    <row r="73" spans="1:9" ht="17.25" customHeight="1">
      <c r="A73" s="48" t="s">
        <v>174</v>
      </c>
      <c r="B73" s="13" t="s">
        <v>75</v>
      </c>
      <c r="C73" s="50">
        <v>2011</v>
      </c>
      <c r="D73" s="23" t="s">
        <v>193</v>
      </c>
      <c r="E73" s="51" t="s">
        <v>66</v>
      </c>
      <c r="F73" s="50" t="s">
        <v>66</v>
      </c>
      <c r="G73" s="23" t="s">
        <v>200</v>
      </c>
      <c r="H73" s="54">
        <v>0.70299999999999996</v>
      </c>
      <c r="I73" s="15"/>
    </row>
    <row r="74" spans="1:9" ht="17.25" customHeight="1">
      <c r="A74" s="48" t="s">
        <v>175</v>
      </c>
      <c r="B74" s="13" t="s">
        <v>75</v>
      </c>
      <c r="C74" s="50">
        <v>2011</v>
      </c>
      <c r="D74" s="23" t="s">
        <v>192</v>
      </c>
      <c r="E74" s="51" t="s">
        <v>66</v>
      </c>
      <c r="F74" s="50" t="s">
        <v>66</v>
      </c>
      <c r="G74" s="23" t="s">
        <v>66</v>
      </c>
      <c r="H74" s="54">
        <v>0.44294320678061766</v>
      </c>
      <c r="I74" s="15"/>
    </row>
    <row r="75" spans="1:9" ht="17.25" customHeight="1">
      <c r="A75" s="48" t="s">
        <v>176</v>
      </c>
      <c r="B75" s="13" t="s">
        <v>75</v>
      </c>
      <c r="C75" s="50">
        <v>2011</v>
      </c>
      <c r="D75" s="23" t="s">
        <v>193</v>
      </c>
      <c r="E75" s="51" t="s">
        <v>66</v>
      </c>
      <c r="F75" s="50" t="s">
        <v>66</v>
      </c>
      <c r="G75" s="23" t="s">
        <v>200</v>
      </c>
      <c r="H75" s="54">
        <v>0.95499999999999996</v>
      </c>
      <c r="I75" s="15"/>
    </row>
    <row r="76" spans="1:9" ht="17.25" customHeight="1">
      <c r="A76" s="48" t="s">
        <v>177</v>
      </c>
      <c r="B76" s="13" t="s">
        <v>75</v>
      </c>
      <c r="C76" s="50">
        <v>2011</v>
      </c>
      <c r="D76" s="23" t="s">
        <v>193</v>
      </c>
      <c r="E76" s="51" t="s">
        <v>66</v>
      </c>
      <c r="F76" s="50" t="s">
        <v>66</v>
      </c>
      <c r="G76" s="23" t="s">
        <v>200</v>
      </c>
      <c r="H76" s="54">
        <v>0.38</v>
      </c>
      <c r="I76" s="15"/>
    </row>
    <row r="77" spans="1:9" ht="17.25" customHeight="1">
      <c r="A77" s="48" t="s">
        <v>178</v>
      </c>
      <c r="B77" s="13" t="s">
        <v>74</v>
      </c>
      <c r="C77" s="50">
        <v>2011</v>
      </c>
      <c r="D77" s="23" t="s">
        <v>192</v>
      </c>
      <c r="E77" s="51" t="s">
        <v>66</v>
      </c>
      <c r="F77" s="50" t="s">
        <v>66</v>
      </c>
      <c r="G77" s="23" t="s">
        <v>66</v>
      </c>
      <c r="H77" s="54">
        <v>0.43228592738602839</v>
      </c>
      <c r="I77" s="15"/>
    </row>
    <row r="78" spans="1:9" ht="17.25" customHeight="1">
      <c r="A78" s="48" t="s">
        <v>179</v>
      </c>
      <c r="B78" s="13" t="s">
        <v>75</v>
      </c>
      <c r="C78" s="50">
        <v>2011</v>
      </c>
      <c r="D78" s="23" t="s">
        <v>193</v>
      </c>
      <c r="E78" s="51" t="s">
        <v>66</v>
      </c>
      <c r="F78" s="50" t="s">
        <v>66</v>
      </c>
      <c r="G78" s="23" t="s">
        <v>200</v>
      </c>
      <c r="H78" s="54">
        <v>0.95399999999999996</v>
      </c>
      <c r="I78" s="15"/>
    </row>
    <row r="79" spans="1:9" ht="17.25" customHeight="1">
      <c r="A79" s="48" t="s">
        <v>180</v>
      </c>
      <c r="B79" s="13" t="s">
        <v>75</v>
      </c>
      <c r="C79" s="50">
        <v>2011</v>
      </c>
      <c r="D79" s="23" t="s">
        <v>192</v>
      </c>
      <c r="E79" s="51" t="s">
        <v>66</v>
      </c>
      <c r="F79" s="50" t="s">
        <v>66</v>
      </c>
      <c r="G79" s="23" t="s">
        <v>66</v>
      </c>
      <c r="H79" s="54">
        <v>0.4350009727331024</v>
      </c>
      <c r="I79" s="15"/>
    </row>
    <row r="80" spans="1:9" ht="17.25" customHeight="1">
      <c r="A80" s="12" t="s">
        <v>122</v>
      </c>
      <c r="B80" s="13" t="s">
        <v>74</v>
      </c>
      <c r="C80" s="50">
        <v>2011</v>
      </c>
      <c r="D80" s="23" t="s">
        <v>192</v>
      </c>
      <c r="E80" s="51" t="s">
        <v>66</v>
      </c>
      <c r="F80" s="50" t="s">
        <v>66</v>
      </c>
      <c r="G80" s="23" t="s">
        <v>66</v>
      </c>
      <c r="H80" s="54">
        <v>0.78912880771512761</v>
      </c>
      <c r="I80" s="15"/>
    </row>
    <row r="81" spans="1:9" ht="17.25" customHeight="1">
      <c r="A81" s="12" t="s">
        <v>123</v>
      </c>
      <c r="B81" s="13" t="s">
        <v>75</v>
      </c>
      <c r="C81" s="50">
        <v>2011</v>
      </c>
      <c r="D81" s="23" t="s">
        <v>193</v>
      </c>
      <c r="E81" s="51" t="s">
        <v>66</v>
      </c>
      <c r="F81" s="50" t="s">
        <v>66</v>
      </c>
      <c r="G81" s="23" t="s">
        <v>200</v>
      </c>
      <c r="H81" s="54">
        <v>0.54400000000000004</v>
      </c>
      <c r="I81" s="15"/>
    </row>
    <row r="82" spans="1:9" ht="17.25" customHeight="1">
      <c r="A82" s="12" t="s">
        <v>124</v>
      </c>
      <c r="B82" s="13" t="s">
        <v>75</v>
      </c>
      <c r="C82" s="50">
        <v>2011</v>
      </c>
      <c r="D82" s="23" t="s">
        <v>192</v>
      </c>
      <c r="E82" s="51" t="s">
        <v>66</v>
      </c>
      <c r="F82" s="50" t="s">
        <v>66</v>
      </c>
      <c r="G82" s="23" t="s">
        <v>66</v>
      </c>
      <c r="H82" s="54">
        <v>0.49959258276775814</v>
      </c>
      <c r="I82" s="15"/>
    </row>
    <row r="83" spans="1:9" ht="17.25" customHeight="1">
      <c r="A83" s="12" t="s">
        <v>125</v>
      </c>
      <c r="B83" s="13" t="s">
        <v>75</v>
      </c>
      <c r="C83" s="50">
        <v>2011</v>
      </c>
      <c r="D83" s="23" t="s">
        <v>192</v>
      </c>
      <c r="E83" s="51" t="s">
        <v>66</v>
      </c>
      <c r="F83" s="50" t="s">
        <v>66</v>
      </c>
      <c r="G83" s="23" t="s">
        <v>66</v>
      </c>
      <c r="H83" s="54">
        <v>0.65098415607129256</v>
      </c>
      <c r="I83" s="15"/>
    </row>
    <row r="84" spans="1:9" ht="17.25" customHeight="1">
      <c r="A84" s="12" t="s">
        <v>126</v>
      </c>
      <c r="B84" s="13" t="s">
        <v>75</v>
      </c>
      <c r="C84" s="50">
        <v>2011</v>
      </c>
      <c r="D84" s="23" t="s">
        <v>193</v>
      </c>
      <c r="E84" s="51" t="s">
        <v>66</v>
      </c>
      <c r="F84" s="50" t="s">
        <v>66</v>
      </c>
      <c r="G84" s="23" t="s">
        <v>200</v>
      </c>
      <c r="H84" s="54">
        <v>0.68799999999999994</v>
      </c>
      <c r="I84" s="15"/>
    </row>
    <row r="85" spans="1:9" ht="17.25" customHeight="1">
      <c r="A85" s="12" t="s">
        <v>127</v>
      </c>
      <c r="B85" s="13" t="s">
        <v>75</v>
      </c>
      <c r="C85" s="50">
        <v>2011</v>
      </c>
      <c r="D85" s="23" t="s">
        <v>192</v>
      </c>
      <c r="E85" s="51" t="s">
        <v>66</v>
      </c>
      <c r="F85" s="50" t="s">
        <v>66</v>
      </c>
      <c r="G85" s="23" t="s">
        <v>66</v>
      </c>
      <c r="H85" s="54">
        <v>0.62580136929041996</v>
      </c>
      <c r="I85" s="15"/>
    </row>
    <row r="86" spans="1:9" ht="17.25" customHeight="1">
      <c r="A86" s="12" t="s">
        <v>128</v>
      </c>
      <c r="B86" s="13" t="s">
        <v>75</v>
      </c>
      <c r="C86" s="50">
        <v>2011</v>
      </c>
      <c r="D86" s="23" t="s">
        <v>192</v>
      </c>
      <c r="E86" s="51" t="s">
        <v>66</v>
      </c>
      <c r="F86" s="50" t="s">
        <v>66</v>
      </c>
      <c r="G86" s="23" t="s">
        <v>66</v>
      </c>
      <c r="H86" s="54">
        <v>0.78333515635366657</v>
      </c>
      <c r="I86" s="15"/>
    </row>
    <row r="87" spans="1:9" ht="17.25" customHeight="1">
      <c r="A87" s="12" t="s">
        <v>129</v>
      </c>
      <c r="B87" s="13" t="s">
        <v>75</v>
      </c>
      <c r="C87" s="50">
        <v>2011</v>
      </c>
      <c r="D87" s="23" t="s">
        <v>192</v>
      </c>
      <c r="E87" s="51" t="s">
        <v>66</v>
      </c>
      <c r="F87" s="50" t="s">
        <v>66</v>
      </c>
      <c r="G87" s="23" t="s">
        <v>66</v>
      </c>
      <c r="H87" s="54">
        <v>0.52034089386354432</v>
      </c>
      <c r="I87" s="15"/>
    </row>
    <row r="88" spans="1:9" ht="17.25" customHeight="1">
      <c r="A88" s="12" t="s">
        <v>130</v>
      </c>
      <c r="B88" s="13" t="s">
        <v>75</v>
      </c>
      <c r="C88" s="50">
        <v>2011</v>
      </c>
      <c r="D88" s="23" t="s">
        <v>193</v>
      </c>
      <c r="E88" s="51" t="s">
        <v>66</v>
      </c>
      <c r="F88" s="50" t="s">
        <v>66</v>
      </c>
      <c r="G88" s="23" t="s">
        <v>200</v>
      </c>
      <c r="H88" s="54">
        <v>0.71699999999999997</v>
      </c>
      <c r="I88" s="15"/>
    </row>
    <row r="89" spans="1:9" ht="17.25" customHeight="1">
      <c r="A89" s="12" t="s">
        <v>131</v>
      </c>
      <c r="B89" s="13" t="s">
        <v>76</v>
      </c>
      <c r="C89" s="50">
        <v>2011</v>
      </c>
      <c r="D89" s="23" t="s">
        <v>192</v>
      </c>
      <c r="E89" s="51" t="s">
        <v>66</v>
      </c>
      <c r="F89" s="50" t="s">
        <v>66</v>
      </c>
      <c r="G89" s="23" t="s">
        <v>66</v>
      </c>
      <c r="H89" s="54">
        <v>0.52102785398926665</v>
      </c>
      <c r="I89" s="15"/>
    </row>
    <row r="90" spans="1:9" ht="17.25" customHeight="1">
      <c r="A90" s="12" t="s">
        <v>132</v>
      </c>
      <c r="B90" s="13" t="s">
        <v>75</v>
      </c>
      <c r="C90" s="50">
        <v>2011</v>
      </c>
      <c r="D90" s="23" t="s">
        <v>192</v>
      </c>
      <c r="E90" s="51" t="s">
        <v>66</v>
      </c>
      <c r="F90" s="50" t="s">
        <v>66</v>
      </c>
      <c r="G90" s="23" t="s">
        <v>66</v>
      </c>
      <c r="H90" s="54">
        <v>0.75664054081971555</v>
      </c>
      <c r="I90" s="15"/>
    </row>
    <row r="91" spans="1:9" ht="17.25" customHeight="1">
      <c r="A91" s="12" t="s">
        <v>133</v>
      </c>
      <c r="B91" s="13" t="s">
        <v>75</v>
      </c>
      <c r="C91" s="50">
        <v>2011</v>
      </c>
      <c r="D91" s="23" t="s">
        <v>192</v>
      </c>
      <c r="E91" s="51" t="s">
        <v>66</v>
      </c>
      <c r="F91" s="50" t="s">
        <v>66</v>
      </c>
      <c r="G91" s="23" t="s">
        <v>66</v>
      </c>
      <c r="H91" s="54">
        <v>0.31054608364138397</v>
      </c>
      <c r="I91" s="15"/>
    </row>
    <row r="92" spans="1:9" ht="17.25" customHeight="1">
      <c r="A92" s="12" t="s">
        <v>134</v>
      </c>
      <c r="B92" s="13" t="s">
        <v>75</v>
      </c>
      <c r="C92" s="50">
        <v>2011</v>
      </c>
      <c r="D92" s="23" t="s">
        <v>193</v>
      </c>
      <c r="E92" s="51" t="s">
        <v>66</v>
      </c>
      <c r="F92" s="50" t="s">
        <v>66</v>
      </c>
      <c r="G92" s="23" t="s">
        <v>200</v>
      </c>
      <c r="H92" s="54">
        <v>0.57399999999999995</v>
      </c>
      <c r="I92" s="15"/>
    </row>
    <row r="93" spans="1:9" ht="17.25" customHeight="1">
      <c r="A93" s="12" t="s">
        <v>135</v>
      </c>
      <c r="B93" s="13" t="s">
        <v>75</v>
      </c>
      <c r="C93" s="50">
        <v>2011</v>
      </c>
      <c r="D93" s="23" t="s">
        <v>192</v>
      </c>
      <c r="E93" s="51" t="s">
        <v>66</v>
      </c>
      <c r="F93" s="50" t="s">
        <v>66</v>
      </c>
      <c r="G93" s="23" t="s">
        <v>66</v>
      </c>
      <c r="H93" s="54">
        <v>0.6108109546086683</v>
      </c>
      <c r="I93" s="15"/>
    </row>
    <row r="94" spans="1:9" ht="17.25" customHeight="1">
      <c r="A94" s="12" t="s">
        <v>136</v>
      </c>
      <c r="B94" s="13" t="s">
        <v>75</v>
      </c>
      <c r="C94" s="50">
        <v>2011</v>
      </c>
      <c r="D94" s="23" t="s">
        <v>192</v>
      </c>
      <c r="E94" s="51" t="s">
        <v>66</v>
      </c>
      <c r="F94" s="50" t="s">
        <v>66</v>
      </c>
      <c r="G94" s="23" t="s">
        <v>66</v>
      </c>
      <c r="H94" s="54">
        <v>0.63247911074144558</v>
      </c>
      <c r="I94" s="15"/>
    </row>
    <row r="95" spans="1:9" ht="17.25" customHeight="1">
      <c r="A95" s="12" t="s">
        <v>137</v>
      </c>
      <c r="B95" s="13" t="s">
        <v>75</v>
      </c>
      <c r="C95" s="50">
        <v>2011</v>
      </c>
      <c r="D95" s="23" t="s">
        <v>193</v>
      </c>
      <c r="E95" s="51" t="s">
        <v>66</v>
      </c>
      <c r="F95" s="50" t="s">
        <v>66</v>
      </c>
      <c r="G95" s="23" t="s">
        <v>200</v>
      </c>
      <c r="H95" s="54">
        <v>0.41399999999999998</v>
      </c>
      <c r="I95" s="15"/>
    </row>
    <row r="96" spans="1:9" ht="17.25" customHeight="1">
      <c r="A96" s="12" t="s">
        <v>138</v>
      </c>
      <c r="B96" s="13" t="s">
        <v>75</v>
      </c>
      <c r="C96" s="50">
        <v>2011</v>
      </c>
      <c r="D96" s="23" t="s">
        <v>193</v>
      </c>
      <c r="E96" s="51" t="s">
        <v>66</v>
      </c>
      <c r="F96" s="50" t="s">
        <v>66</v>
      </c>
      <c r="G96" s="23" t="s">
        <v>200</v>
      </c>
      <c r="H96" s="54">
        <v>0.23200000000000001</v>
      </c>
      <c r="I96" s="15"/>
    </row>
    <row r="97" spans="1:10" ht="17.25" customHeight="1">
      <c r="A97" s="12" t="s">
        <v>139</v>
      </c>
      <c r="B97" s="13" t="s">
        <v>75</v>
      </c>
      <c r="C97" s="50">
        <v>2011</v>
      </c>
      <c r="D97" s="23" t="s">
        <v>192</v>
      </c>
      <c r="E97" s="51" t="s">
        <v>66</v>
      </c>
      <c r="F97" s="50" t="s">
        <v>66</v>
      </c>
      <c r="G97" s="23" t="s">
        <v>66</v>
      </c>
      <c r="H97" s="54">
        <v>0.4756837741446498</v>
      </c>
      <c r="I97" s="15"/>
    </row>
    <row r="98" spans="1:10" ht="17.25" customHeight="1">
      <c r="A98" s="12" t="s">
        <v>140</v>
      </c>
      <c r="B98" s="13" t="s">
        <v>75</v>
      </c>
      <c r="C98" s="50">
        <v>2011</v>
      </c>
      <c r="D98" s="23" t="s">
        <v>192</v>
      </c>
      <c r="E98" s="51" t="s">
        <v>66</v>
      </c>
      <c r="F98" s="50" t="s">
        <v>66</v>
      </c>
      <c r="G98" s="23" t="s">
        <v>66</v>
      </c>
      <c r="H98" s="54">
        <v>0.3119309665415238</v>
      </c>
      <c r="I98" s="15"/>
    </row>
    <row r="99" spans="1:10" ht="17.25" customHeight="1">
      <c r="A99" s="12" t="s">
        <v>141</v>
      </c>
      <c r="B99" s="13" t="s">
        <v>75</v>
      </c>
      <c r="C99" s="50">
        <v>2011</v>
      </c>
      <c r="D99" s="23" t="s">
        <v>192</v>
      </c>
      <c r="E99" s="51" t="s">
        <v>66</v>
      </c>
      <c r="F99" s="50" t="s">
        <v>66</v>
      </c>
      <c r="G99" s="23" t="s">
        <v>66</v>
      </c>
      <c r="H99" s="54">
        <v>0.39513911874531826</v>
      </c>
      <c r="I99" s="15"/>
      <c r="J99" s="39"/>
    </row>
    <row r="100" spans="1:10" ht="17.25" customHeight="1">
      <c r="A100" s="12" t="s">
        <v>142</v>
      </c>
      <c r="B100" s="13" t="s">
        <v>74</v>
      </c>
      <c r="C100" s="50">
        <v>2011</v>
      </c>
      <c r="D100" s="23" t="s">
        <v>192</v>
      </c>
      <c r="E100" s="51" t="s">
        <v>66</v>
      </c>
      <c r="F100" s="50" t="s">
        <v>66</v>
      </c>
      <c r="G100" s="23" t="s">
        <v>66</v>
      </c>
      <c r="H100" s="54">
        <v>0.45023574685673434</v>
      </c>
      <c r="I100" s="15"/>
      <c r="J100" s="39"/>
    </row>
    <row r="101" spans="1:10" ht="17.25" customHeight="1">
      <c r="A101" s="12" t="s">
        <v>143</v>
      </c>
      <c r="B101" s="13" t="s">
        <v>74</v>
      </c>
      <c r="C101" s="50">
        <v>2011</v>
      </c>
      <c r="D101" s="23" t="s">
        <v>192</v>
      </c>
      <c r="E101" s="51" t="s">
        <v>66</v>
      </c>
      <c r="F101" s="50" t="s">
        <v>66</v>
      </c>
      <c r="G101" s="23" t="s">
        <v>66</v>
      </c>
      <c r="H101" s="54">
        <v>0.41649454809999453</v>
      </c>
      <c r="I101" s="15"/>
      <c r="J101" s="39"/>
    </row>
    <row r="102" spans="1:10" ht="17.25" customHeight="1">
      <c r="A102" s="12" t="s">
        <v>144</v>
      </c>
      <c r="B102" s="13" t="s">
        <v>75</v>
      </c>
      <c r="C102" s="50">
        <v>2011</v>
      </c>
      <c r="D102" s="23" t="s">
        <v>193</v>
      </c>
      <c r="E102" s="51" t="s">
        <v>66</v>
      </c>
      <c r="F102" s="50" t="s">
        <v>66</v>
      </c>
      <c r="G102" s="23" t="s">
        <v>200</v>
      </c>
      <c r="H102" s="54">
        <v>0.44700000000000001</v>
      </c>
      <c r="I102" s="15"/>
      <c r="J102" s="39"/>
    </row>
    <row r="103" spans="1:10" ht="17.25" customHeight="1">
      <c r="A103" s="12" t="s">
        <v>145</v>
      </c>
      <c r="B103" s="13" t="s">
        <v>75</v>
      </c>
      <c r="C103" s="50">
        <v>2011</v>
      </c>
      <c r="D103" s="23" t="s">
        <v>192</v>
      </c>
      <c r="E103" s="51" t="s">
        <v>66</v>
      </c>
      <c r="F103" s="50" t="s">
        <v>66</v>
      </c>
      <c r="G103" s="23" t="s">
        <v>66</v>
      </c>
      <c r="H103" s="54">
        <v>0.55423950598910088</v>
      </c>
      <c r="I103" s="15"/>
      <c r="J103" s="39"/>
    </row>
    <row r="104" spans="1:10" ht="17.25" customHeight="1">
      <c r="A104" s="12" t="s">
        <v>146</v>
      </c>
      <c r="B104" s="13" t="s">
        <v>74</v>
      </c>
      <c r="C104" s="50">
        <v>2011</v>
      </c>
      <c r="D104" s="23" t="s">
        <v>192</v>
      </c>
      <c r="E104" s="51" t="s">
        <v>66</v>
      </c>
      <c r="F104" s="50" t="s">
        <v>66</v>
      </c>
      <c r="G104" s="23" t="s">
        <v>66</v>
      </c>
      <c r="H104" s="54">
        <v>0.70336554992480382</v>
      </c>
      <c r="I104" s="15"/>
      <c r="J104" s="39"/>
    </row>
    <row r="105" spans="1:10" ht="17.25" customHeight="1">
      <c r="A105" s="12" t="s">
        <v>147</v>
      </c>
      <c r="B105" s="13" t="s">
        <v>75</v>
      </c>
      <c r="C105" s="50">
        <v>2011</v>
      </c>
      <c r="D105" s="23" t="s">
        <v>193</v>
      </c>
      <c r="E105" s="51" t="s">
        <v>66</v>
      </c>
      <c r="F105" s="50" t="s">
        <v>66</v>
      </c>
      <c r="G105" s="23" t="s">
        <v>200</v>
      </c>
      <c r="H105" s="54">
        <v>0.82899999999999996</v>
      </c>
      <c r="I105" s="15"/>
      <c r="J105" s="39"/>
    </row>
    <row r="106" spans="1:10" ht="17.25" customHeight="1">
      <c r="A106" s="12" t="s">
        <v>148</v>
      </c>
      <c r="B106" s="13" t="s">
        <v>75</v>
      </c>
      <c r="C106" s="50">
        <v>2011</v>
      </c>
      <c r="D106" s="23" t="s">
        <v>192</v>
      </c>
      <c r="E106" s="51" t="s">
        <v>66</v>
      </c>
      <c r="F106" s="50" t="s">
        <v>66</v>
      </c>
      <c r="G106" s="23" t="s">
        <v>66</v>
      </c>
      <c r="H106" s="54">
        <v>0.78825903420077259</v>
      </c>
      <c r="I106" s="15"/>
      <c r="J106" s="39"/>
    </row>
    <row r="107" spans="1:10" ht="17.25" customHeight="1">
      <c r="A107" s="12" t="s">
        <v>149</v>
      </c>
      <c r="B107" s="13" t="s">
        <v>74</v>
      </c>
      <c r="C107" s="50">
        <v>2011</v>
      </c>
      <c r="D107" s="23" t="s">
        <v>192</v>
      </c>
      <c r="E107" s="51" t="s">
        <v>66</v>
      </c>
      <c r="F107" s="50" t="s">
        <v>66</v>
      </c>
      <c r="G107" s="23" t="s">
        <v>66</v>
      </c>
      <c r="H107" s="54">
        <v>0.41185794885175186</v>
      </c>
      <c r="I107" s="15"/>
      <c r="J107" s="39"/>
    </row>
    <row r="108" spans="1:10" ht="17.25" customHeight="1">
      <c r="A108" s="12" t="s">
        <v>150</v>
      </c>
      <c r="B108" s="13" t="s">
        <v>74</v>
      </c>
      <c r="C108" s="50">
        <v>2011</v>
      </c>
      <c r="D108" s="23" t="s">
        <v>192</v>
      </c>
      <c r="E108" s="51" t="s">
        <v>66</v>
      </c>
      <c r="F108" s="50" t="s">
        <v>66</v>
      </c>
      <c r="G108" s="23" t="s">
        <v>66</v>
      </c>
      <c r="H108" s="54">
        <v>0.425921671041187</v>
      </c>
      <c r="I108" s="15"/>
      <c r="J108" s="39"/>
    </row>
    <row r="109" spans="1:10" ht="17.25" customHeight="1">
      <c r="A109" s="12" t="s">
        <v>151</v>
      </c>
      <c r="B109" s="13" t="s">
        <v>75</v>
      </c>
      <c r="C109" s="50">
        <v>2011</v>
      </c>
      <c r="D109" s="23" t="s">
        <v>192</v>
      </c>
      <c r="E109" s="51" t="s">
        <v>66</v>
      </c>
      <c r="F109" s="50" t="s">
        <v>66</v>
      </c>
      <c r="G109" s="23" t="s">
        <v>66</v>
      </c>
      <c r="H109" s="54">
        <v>0.72413396031068133</v>
      </c>
      <c r="I109" s="15"/>
      <c r="J109" s="39"/>
    </row>
    <row r="110" spans="1:10" ht="17.25" customHeight="1">
      <c r="A110" s="12" t="s">
        <v>152</v>
      </c>
      <c r="B110" s="13" t="s">
        <v>74</v>
      </c>
      <c r="C110" s="50">
        <v>2011</v>
      </c>
      <c r="D110" s="23" t="s">
        <v>192</v>
      </c>
      <c r="E110" s="51" t="s">
        <v>66</v>
      </c>
      <c r="F110" s="50" t="s">
        <v>66</v>
      </c>
      <c r="G110" s="23" t="s">
        <v>66</v>
      </c>
      <c r="H110" s="54">
        <v>0.3450027157981515</v>
      </c>
      <c r="I110" s="15"/>
      <c r="J110" s="39"/>
    </row>
    <row r="111" spans="1:10" ht="17.25" customHeight="1">
      <c r="A111" s="12" t="s">
        <v>153</v>
      </c>
      <c r="B111" s="13" t="s">
        <v>74</v>
      </c>
      <c r="C111" s="50">
        <v>2011</v>
      </c>
      <c r="D111" s="23" t="s">
        <v>192</v>
      </c>
      <c r="E111" s="51" t="s">
        <v>66</v>
      </c>
      <c r="F111" s="50" t="s">
        <v>66</v>
      </c>
      <c r="G111" s="23" t="s">
        <v>66</v>
      </c>
      <c r="H111" s="54">
        <v>0.32624174302708259</v>
      </c>
      <c r="I111" s="15"/>
      <c r="J111" s="39"/>
    </row>
    <row r="112" spans="1:10" ht="17.25" customHeight="1">
      <c r="A112" s="12" t="s">
        <v>154</v>
      </c>
      <c r="B112" s="13" t="s">
        <v>74</v>
      </c>
      <c r="C112" s="50">
        <v>2011</v>
      </c>
      <c r="D112" s="23" t="s">
        <v>192</v>
      </c>
      <c r="E112" s="51" t="s">
        <v>66</v>
      </c>
      <c r="F112" s="50" t="s">
        <v>66</v>
      </c>
      <c r="G112" s="23" t="s">
        <v>66</v>
      </c>
      <c r="H112" s="54">
        <v>0.47816454030264011</v>
      </c>
      <c r="I112" s="15"/>
      <c r="J112" s="39"/>
    </row>
    <row r="113" spans="1:10" ht="17.25" customHeight="1">
      <c r="A113" s="12" t="s">
        <v>155</v>
      </c>
      <c r="B113" s="13" t="s">
        <v>74</v>
      </c>
      <c r="C113" s="50">
        <v>2011</v>
      </c>
      <c r="D113" s="23" t="s">
        <v>192</v>
      </c>
      <c r="E113" s="51" t="s">
        <v>66</v>
      </c>
      <c r="F113" s="50" t="s">
        <v>66</v>
      </c>
      <c r="G113" s="23" t="s">
        <v>66</v>
      </c>
      <c r="H113" s="54">
        <v>0.4799227991475557</v>
      </c>
      <c r="I113" s="15"/>
      <c r="J113" s="39"/>
    </row>
    <row r="114" spans="1:10" ht="17.25" customHeight="1">
      <c r="A114" s="12" t="s">
        <v>156</v>
      </c>
      <c r="B114" s="13" t="s">
        <v>74</v>
      </c>
      <c r="C114" s="50">
        <v>2011</v>
      </c>
      <c r="D114" s="23" t="s">
        <v>192</v>
      </c>
      <c r="E114" s="51" t="s">
        <v>66</v>
      </c>
      <c r="F114" s="50" t="s">
        <v>66</v>
      </c>
      <c r="G114" s="23" t="s">
        <v>66</v>
      </c>
      <c r="H114" s="54">
        <v>0.49902752697692054</v>
      </c>
      <c r="I114" s="15"/>
      <c r="J114" s="39"/>
    </row>
    <row r="115" spans="1:10" ht="17.25" customHeight="1">
      <c r="A115" s="12" t="s">
        <v>157</v>
      </c>
      <c r="B115" s="13" t="s">
        <v>75</v>
      </c>
      <c r="C115" s="50">
        <v>2011</v>
      </c>
      <c r="D115" s="23" t="s">
        <v>192</v>
      </c>
      <c r="E115" s="51" t="s">
        <v>66</v>
      </c>
      <c r="F115" s="50" t="s">
        <v>66</v>
      </c>
      <c r="G115" s="23" t="s">
        <v>66</v>
      </c>
      <c r="H115" s="54">
        <v>0.57693017360296328</v>
      </c>
      <c r="I115" s="15"/>
      <c r="J115" s="39"/>
    </row>
    <row r="116" spans="1:10" ht="17.25" customHeight="1">
      <c r="A116" s="12" t="s">
        <v>158</v>
      </c>
      <c r="B116" s="13" t="s">
        <v>75</v>
      </c>
      <c r="C116" s="50">
        <v>2011</v>
      </c>
      <c r="D116" s="23" t="s">
        <v>193</v>
      </c>
      <c r="E116" s="51" t="s">
        <v>66</v>
      </c>
      <c r="F116" s="50" t="s">
        <v>66</v>
      </c>
      <c r="G116" s="23" t="s">
        <v>200</v>
      </c>
      <c r="H116" s="54">
        <v>0.40899999999999997</v>
      </c>
      <c r="I116" s="15"/>
      <c r="J116" s="39"/>
    </row>
    <row r="117" spans="1:10" ht="17.25" customHeight="1">
      <c r="A117" s="12" t="s">
        <v>159</v>
      </c>
      <c r="B117" s="13" t="s">
        <v>75</v>
      </c>
      <c r="C117" s="50">
        <v>2011</v>
      </c>
      <c r="D117" s="23" t="s">
        <v>193</v>
      </c>
      <c r="E117" s="51" t="s">
        <v>66</v>
      </c>
      <c r="F117" s="50" t="s">
        <v>66</v>
      </c>
      <c r="G117" s="23" t="s">
        <v>200</v>
      </c>
      <c r="H117" s="54">
        <v>0.58299999999999996</v>
      </c>
      <c r="I117" s="15"/>
      <c r="J117" s="39"/>
    </row>
    <row r="118" spans="1:10" ht="17.25" customHeight="1">
      <c r="A118" s="12" t="s">
        <v>160</v>
      </c>
      <c r="B118" s="13" t="s">
        <v>74</v>
      </c>
      <c r="C118" s="50">
        <v>2011</v>
      </c>
      <c r="D118" s="23" t="s">
        <v>192</v>
      </c>
      <c r="E118" s="51" t="s">
        <v>66</v>
      </c>
      <c r="F118" s="50" t="s">
        <v>66</v>
      </c>
      <c r="G118" s="23" t="s">
        <v>66</v>
      </c>
      <c r="H118" s="54">
        <v>0.65398050312368827</v>
      </c>
      <c r="I118" s="15"/>
      <c r="J118" s="39"/>
    </row>
    <row r="119" spans="1:10" ht="17.25" customHeight="1">
      <c r="A119" s="12" t="s">
        <v>161</v>
      </c>
      <c r="B119" s="13" t="s">
        <v>74</v>
      </c>
      <c r="C119" s="50">
        <v>2011</v>
      </c>
      <c r="D119" s="23" t="s">
        <v>192</v>
      </c>
      <c r="E119" s="51" t="s">
        <v>66</v>
      </c>
      <c r="F119" s="50" t="s">
        <v>66</v>
      </c>
      <c r="G119" s="23" t="s">
        <v>66</v>
      </c>
      <c r="H119" s="54">
        <v>0.45510225337353288</v>
      </c>
      <c r="I119" s="15"/>
      <c r="J119" s="39"/>
    </row>
    <row r="120" spans="1:10" ht="17.25" customHeight="1">
      <c r="A120" s="12" t="s">
        <v>162</v>
      </c>
      <c r="B120" s="13" t="s">
        <v>75</v>
      </c>
      <c r="C120" s="50">
        <v>2011</v>
      </c>
      <c r="D120" s="23" t="s">
        <v>192</v>
      </c>
      <c r="E120" s="51" t="s">
        <v>66</v>
      </c>
      <c r="F120" s="50" t="s">
        <v>66</v>
      </c>
      <c r="G120" s="23" t="s">
        <v>66</v>
      </c>
      <c r="H120" s="54">
        <v>0.650434565785036</v>
      </c>
      <c r="I120" s="15"/>
      <c r="J120" s="39"/>
    </row>
    <row r="121" spans="1:10" ht="17.25" customHeight="1">
      <c r="A121" s="12" t="s">
        <v>163</v>
      </c>
      <c r="B121" s="13" t="s">
        <v>75</v>
      </c>
      <c r="C121" s="50">
        <v>2011</v>
      </c>
      <c r="D121" s="23" t="s">
        <v>192</v>
      </c>
      <c r="E121" s="51" t="s">
        <v>66</v>
      </c>
      <c r="F121" s="50" t="s">
        <v>66</v>
      </c>
      <c r="G121" s="23" t="s">
        <v>66</v>
      </c>
      <c r="H121" s="54">
        <v>0.53532333951755851</v>
      </c>
      <c r="I121" s="15"/>
      <c r="J121" s="39"/>
    </row>
    <row r="122" spans="1:10" ht="17.25" customHeight="1">
      <c r="A122" s="12" t="s">
        <v>164</v>
      </c>
      <c r="B122" s="13" t="s">
        <v>75</v>
      </c>
      <c r="C122" s="50">
        <v>2011</v>
      </c>
      <c r="D122" s="23" t="s">
        <v>193</v>
      </c>
      <c r="E122" s="51" t="s">
        <v>66</v>
      </c>
      <c r="F122" s="50" t="s">
        <v>66</v>
      </c>
      <c r="G122" s="23" t="s">
        <v>200</v>
      </c>
      <c r="H122" s="54">
        <v>0.629</v>
      </c>
      <c r="I122" s="15"/>
      <c r="J122" s="39"/>
    </row>
    <row r="123" spans="1:10" ht="17.25" customHeight="1">
      <c r="A123" s="12" t="s">
        <v>165</v>
      </c>
      <c r="B123" s="13" t="s">
        <v>75</v>
      </c>
      <c r="C123" s="50">
        <v>2011</v>
      </c>
      <c r="D123" s="23" t="s">
        <v>193</v>
      </c>
      <c r="E123" s="51" t="s">
        <v>66</v>
      </c>
      <c r="F123" s="50" t="s">
        <v>66</v>
      </c>
      <c r="G123" s="23" t="s">
        <v>200</v>
      </c>
      <c r="H123" s="54">
        <v>0.495</v>
      </c>
      <c r="I123" s="15"/>
      <c r="J123" s="39"/>
    </row>
    <row r="124" spans="1:10" ht="17.25" customHeight="1">
      <c r="A124" s="12" t="s">
        <v>166</v>
      </c>
      <c r="B124" s="13" t="s">
        <v>74</v>
      </c>
      <c r="C124" s="50">
        <v>2011</v>
      </c>
      <c r="D124" s="23" t="s">
        <v>192</v>
      </c>
      <c r="E124" s="51" t="s">
        <v>66</v>
      </c>
      <c r="F124" s="50" t="s">
        <v>66</v>
      </c>
      <c r="G124" s="23" t="s">
        <v>66</v>
      </c>
      <c r="H124" s="54">
        <v>0.80225974838777836</v>
      </c>
      <c r="I124" s="15"/>
      <c r="J124" s="39"/>
    </row>
    <row r="125" spans="1:10" ht="17.25" customHeight="1">
      <c r="A125" s="12" t="s">
        <v>167</v>
      </c>
      <c r="B125" s="13" t="s">
        <v>75</v>
      </c>
      <c r="C125" s="50">
        <v>2011</v>
      </c>
      <c r="D125" s="23" t="s">
        <v>193</v>
      </c>
      <c r="E125" s="51" t="s">
        <v>66</v>
      </c>
      <c r="F125" s="50" t="s">
        <v>66</v>
      </c>
      <c r="G125" s="23" t="s">
        <v>200</v>
      </c>
      <c r="H125" s="54">
        <v>0.60399999999999998</v>
      </c>
      <c r="I125" s="15"/>
      <c r="J125" s="39"/>
    </row>
    <row r="126" spans="1:10" ht="17.25" customHeight="1">
      <c r="A126" s="12" t="s">
        <v>168</v>
      </c>
      <c r="B126" s="13" t="s">
        <v>74</v>
      </c>
      <c r="C126" s="50">
        <v>2011</v>
      </c>
      <c r="D126" s="23" t="s">
        <v>192</v>
      </c>
      <c r="E126" s="51" t="s">
        <v>66</v>
      </c>
      <c r="F126" s="50" t="s">
        <v>66</v>
      </c>
      <c r="G126" s="23" t="s">
        <v>66</v>
      </c>
      <c r="H126" s="54">
        <v>0.6011148865988224</v>
      </c>
      <c r="I126" s="15"/>
      <c r="J126" s="39"/>
    </row>
    <row r="127" spans="1:10" ht="17.25" customHeight="1">
      <c r="A127" s="12" t="s">
        <v>169</v>
      </c>
      <c r="B127" s="13" t="s">
        <v>74</v>
      </c>
      <c r="C127" s="50">
        <v>2011</v>
      </c>
      <c r="D127" s="23" t="s">
        <v>192</v>
      </c>
      <c r="E127" s="51" t="s">
        <v>66</v>
      </c>
      <c r="F127" s="50" t="s">
        <v>66</v>
      </c>
      <c r="G127" s="23" t="s">
        <v>66</v>
      </c>
      <c r="H127" s="54">
        <v>0.30803858851457205</v>
      </c>
      <c r="I127" s="15"/>
      <c r="J127" s="39"/>
    </row>
    <row r="128" spans="1:10" ht="17.25" customHeight="1">
      <c r="A128" s="12" t="s">
        <v>170</v>
      </c>
      <c r="B128" s="13" t="s">
        <v>75</v>
      </c>
      <c r="C128" s="50">
        <v>2011</v>
      </c>
      <c r="D128" s="23" t="s">
        <v>192</v>
      </c>
      <c r="E128" s="51" t="s">
        <v>66</v>
      </c>
      <c r="F128" s="50" t="s">
        <v>66</v>
      </c>
      <c r="G128" s="23" t="s">
        <v>66</v>
      </c>
      <c r="H128" s="54">
        <v>0.94799999999999995</v>
      </c>
      <c r="I128" s="15"/>
      <c r="J128" s="39"/>
    </row>
    <row r="129" spans="1:12">
      <c r="A129" s="48" t="s">
        <v>171</v>
      </c>
      <c r="B129" s="13" t="s">
        <v>66</v>
      </c>
      <c r="C129" s="13">
        <v>2012</v>
      </c>
      <c r="D129" s="23" t="s">
        <v>192</v>
      </c>
      <c r="E129" s="51" t="s">
        <v>66</v>
      </c>
      <c r="F129" s="45">
        <v>7121279.8180800015</v>
      </c>
      <c r="G129" s="23" t="s">
        <v>66</v>
      </c>
      <c r="H129" s="19">
        <v>0.56999999999999995</v>
      </c>
      <c r="J129" s="61"/>
      <c r="K129" s="62"/>
      <c r="L129" s="60"/>
    </row>
    <row r="130" spans="1:12">
      <c r="A130" s="48" t="s">
        <v>172</v>
      </c>
      <c r="B130" s="13" t="s">
        <v>74</v>
      </c>
      <c r="C130" s="13">
        <v>2012</v>
      </c>
      <c r="D130" s="23" t="s">
        <v>192</v>
      </c>
      <c r="E130" s="51" t="s">
        <v>66</v>
      </c>
      <c r="F130" s="45">
        <v>220282.40624257483</v>
      </c>
      <c r="G130" s="23" t="s">
        <v>66</v>
      </c>
      <c r="H130" s="19">
        <v>0.56495206368390971</v>
      </c>
      <c r="J130" s="61"/>
      <c r="K130" s="62"/>
    </row>
    <row r="131" spans="1:12">
      <c r="A131" s="48" t="s">
        <v>173</v>
      </c>
      <c r="B131" s="13" t="s">
        <v>75</v>
      </c>
      <c r="C131" s="13">
        <v>2012</v>
      </c>
      <c r="D131" s="23" t="s">
        <v>193</v>
      </c>
      <c r="E131" s="51" t="s">
        <v>66</v>
      </c>
      <c r="F131" s="45">
        <v>194.82315789473685</v>
      </c>
      <c r="G131" s="23" t="s">
        <v>195</v>
      </c>
      <c r="H131" s="19">
        <v>0.74896982598703987</v>
      </c>
      <c r="J131" s="61"/>
      <c r="K131" s="62"/>
    </row>
    <row r="132" spans="1:12">
      <c r="A132" s="48" t="s">
        <v>174</v>
      </c>
      <c r="B132" s="13" t="s">
        <v>75</v>
      </c>
      <c r="C132" s="13">
        <v>2012</v>
      </c>
      <c r="D132" s="23" t="s">
        <v>193</v>
      </c>
      <c r="E132" s="51" t="s">
        <v>66</v>
      </c>
      <c r="F132" s="45">
        <v>4236.6031210526316</v>
      </c>
      <c r="G132" s="23" t="s">
        <v>195</v>
      </c>
      <c r="H132" s="19">
        <v>0.76675028881618745</v>
      </c>
      <c r="J132" s="61"/>
      <c r="K132" s="62"/>
    </row>
    <row r="133" spans="1:12">
      <c r="A133" s="48" t="s">
        <v>175</v>
      </c>
      <c r="B133" s="13" t="s">
        <v>75</v>
      </c>
      <c r="C133" s="13">
        <v>2012</v>
      </c>
      <c r="D133" s="23" t="s">
        <v>192</v>
      </c>
      <c r="E133" s="51" t="s">
        <v>66</v>
      </c>
      <c r="F133" s="45">
        <v>56950.071352083956</v>
      </c>
      <c r="G133" s="23" t="s">
        <v>66</v>
      </c>
      <c r="H133" s="19">
        <v>0.51154311092185545</v>
      </c>
      <c r="J133" s="61"/>
      <c r="K133" s="62"/>
    </row>
    <row r="134" spans="1:12">
      <c r="A134" s="48" t="s">
        <v>176</v>
      </c>
      <c r="B134" s="13" t="s">
        <v>75</v>
      </c>
      <c r="C134" s="13">
        <v>2012</v>
      </c>
      <c r="D134" s="23" t="s">
        <v>193</v>
      </c>
      <c r="E134" s="51" t="s">
        <v>66</v>
      </c>
      <c r="F134" s="45">
        <v>5990.3815221052637</v>
      </c>
      <c r="G134" s="23" t="s">
        <v>195</v>
      </c>
      <c r="H134" s="19">
        <v>0.83065104422897051</v>
      </c>
      <c r="J134" s="61"/>
      <c r="K134" s="62"/>
    </row>
    <row r="135" spans="1:12">
      <c r="A135" s="48" t="s">
        <v>177</v>
      </c>
      <c r="B135" s="13" t="s">
        <v>75</v>
      </c>
      <c r="C135" s="13">
        <v>2012</v>
      </c>
      <c r="D135" s="23" t="s">
        <v>193</v>
      </c>
      <c r="E135" s="51" t="s">
        <v>66</v>
      </c>
      <c r="F135" s="45">
        <v>4435.3852812429377</v>
      </c>
      <c r="G135" s="23" t="s">
        <v>195</v>
      </c>
      <c r="H135" s="19">
        <v>0.38904925365351106</v>
      </c>
      <c r="J135" s="61"/>
      <c r="K135" s="62"/>
    </row>
    <row r="136" spans="1:12">
      <c r="A136" s="48" t="s">
        <v>178</v>
      </c>
      <c r="B136" s="13" t="s">
        <v>74</v>
      </c>
      <c r="C136" s="13">
        <v>2012</v>
      </c>
      <c r="D136" s="23" t="s">
        <v>192</v>
      </c>
      <c r="E136" s="51" t="s">
        <v>66</v>
      </c>
      <c r="F136" s="45">
        <v>135136.62536658553</v>
      </c>
      <c r="G136" s="23" t="s">
        <v>66</v>
      </c>
      <c r="H136" s="19">
        <v>0.50723295638066834</v>
      </c>
      <c r="J136" s="61"/>
      <c r="K136" s="62"/>
    </row>
    <row r="137" spans="1:12">
      <c r="A137" s="48" t="s">
        <v>179</v>
      </c>
      <c r="B137" s="13" t="s">
        <v>75</v>
      </c>
      <c r="C137" s="13">
        <v>2012</v>
      </c>
      <c r="D137" s="23" t="s">
        <v>193</v>
      </c>
      <c r="E137" s="51" t="s">
        <v>66</v>
      </c>
      <c r="F137" s="45">
        <v>5695.7737916763017</v>
      </c>
      <c r="G137" s="23" t="s">
        <v>195</v>
      </c>
      <c r="H137" s="19">
        <v>0.94447219934568005</v>
      </c>
      <c r="J137" s="61"/>
      <c r="K137" s="62"/>
    </row>
    <row r="138" spans="1:12">
      <c r="A138" s="48" t="s">
        <v>180</v>
      </c>
      <c r="B138" s="13" t="s">
        <v>75</v>
      </c>
      <c r="C138" s="13">
        <v>2012</v>
      </c>
      <c r="D138" s="23" t="s">
        <v>192</v>
      </c>
      <c r="E138" s="51" t="s">
        <v>66</v>
      </c>
      <c r="F138" s="45">
        <v>19222.858387186934</v>
      </c>
      <c r="G138" s="23" t="s">
        <v>66</v>
      </c>
      <c r="H138" s="19">
        <v>0.6063224191345471</v>
      </c>
      <c r="J138" s="61"/>
      <c r="K138" s="62"/>
    </row>
    <row r="139" spans="1:12">
      <c r="A139" s="12" t="s">
        <v>122</v>
      </c>
      <c r="B139" s="13" t="s">
        <v>74</v>
      </c>
      <c r="C139" s="13">
        <v>2012</v>
      </c>
      <c r="D139" s="23" t="s">
        <v>192</v>
      </c>
      <c r="E139" s="51" t="s">
        <v>66</v>
      </c>
      <c r="F139" s="45">
        <v>283512.80558743206</v>
      </c>
      <c r="G139" s="23" t="s">
        <v>66</v>
      </c>
      <c r="H139" s="19">
        <v>0.75799045321685599</v>
      </c>
      <c r="J139" s="61"/>
      <c r="K139" s="62"/>
    </row>
    <row r="140" spans="1:12">
      <c r="A140" s="12" t="s">
        <v>123</v>
      </c>
      <c r="B140" s="13" t="s">
        <v>75</v>
      </c>
      <c r="C140" s="13">
        <v>2012</v>
      </c>
      <c r="D140" s="23" t="s">
        <v>193</v>
      </c>
      <c r="E140" s="51" t="s">
        <v>66</v>
      </c>
      <c r="F140" s="45">
        <v>6413.0549728813558</v>
      </c>
      <c r="G140" s="23" t="s">
        <v>195</v>
      </c>
      <c r="H140" s="19">
        <v>0.53650977283308565</v>
      </c>
      <c r="J140" s="61"/>
      <c r="K140" s="62"/>
    </row>
    <row r="141" spans="1:12">
      <c r="A141" s="12" t="s">
        <v>124</v>
      </c>
      <c r="B141" s="13" t="s">
        <v>75</v>
      </c>
      <c r="C141" s="13">
        <v>2012</v>
      </c>
      <c r="D141" s="23" t="s">
        <v>192</v>
      </c>
      <c r="E141" s="51" t="s">
        <v>66</v>
      </c>
      <c r="F141" s="45">
        <v>32856.862674054057</v>
      </c>
      <c r="G141" s="23" t="s">
        <v>66</v>
      </c>
      <c r="H141" s="19">
        <v>0.46724637565969279</v>
      </c>
      <c r="J141" s="61"/>
      <c r="K141" s="62"/>
    </row>
    <row r="142" spans="1:12">
      <c r="A142" s="12" t="s">
        <v>125</v>
      </c>
      <c r="B142" s="13" t="s">
        <v>75</v>
      </c>
      <c r="C142" s="13">
        <v>2012</v>
      </c>
      <c r="D142" s="23" t="s">
        <v>192</v>
      </c>
      <c r="E142" s="51" t="s">
        <v>66</v>
      </c>
      <c r="F142" s="45">
        <v>44744.189533749763</v>
      </c>
      <c r="G142" s="23" t="s">
        <v>66</v>
      </c>
      <c r="H142" s="19">
        <v>0.80804160369013844</v>
      </c>
      <c r="J142" s="61"/>
      <c r="K142" s="62"/>
    </row>
    <row r="143" spans="1:12">
      <c r="A143" s="12" t="s">
        <v>126</v>
      </c>
      <c r="B143" s="13" t="s">
        <v>75</v>
      </c>
      <c r="C143" s="13">
        <v>2012</v>
      </c>
      <c r="D143" s="23" t="s">
        <v>193</v>
      </c>
      <c r="E143" s="51" t="s">
        <v>66</v>
      </c>
      <c r="F143" s="45">
        <v>2515.1016021052633</v>
      </c>
      <c r="G143" s="23" t="s">
        <v>195</v>
      </c>
      <c r="H143" s="19">
        <v>0.77670818481640058</v>
      </c>
      <c r="J143" s="61"/>
      <c r="K143" s="62"/>
    </row>
    <row r="144" spans="1:12">
      <c r="A144" s="12" t="s">
        <v>127</v>
      </c>
      <c r="B144" s="13" t="s">
        <v>75</v>
      </c>
      <c r="C144" s="13">
        <v>2012</v>
      </c>
      <c r="D144" s="23" t="s">
        <v>192</v>
      </c>
      <c r="E144" s="51" t="s">
        <v>66</v>
      </c>
      <c r="F144" s="45">
        <v>213671.26095903985</v>
      </c>
      <c r="G144" s="23" t="s">
        <v>66</v>
      </c>
      <c r="H144" s="19">
        <v>0.65421253208901731</v>
      </c>
      <c r="J144" s="61"/>
      <c r="K144" s="62"/>
    </row>
    <row r="145" spans="1:11">
      <c r="A145" s="12" t="s">
        <v>128</v>
      </c>
      <c r="B145" s="13" t="s">
        <v>75</v>
      </c>
      <c r="C145" s="13">
        <v>2012</v>
      </c>
      <c r="D145" s="23" t="s">
        <v>192</v>
      </c>
      <c r="E145" s="51" t="s">
        <v>66</v>
      </c>
      <c r="F145" s="45">
        <v>33430.739861384653</v>
      </c>
      <c r="G145" s="23" t="s">
        <v>66</v>
      </c>
      <c r="H145" s="19">
        <v>0.68555666915226354</v>
      </c>
      <c r="J145" s="61"/>
      <c r="K145" s="62"/>
    </row>
    <row r="146" spans="1:11">
      <c r="A146" s="12" t="s">
        <v>129</v>
      </c>
      <c r="B146" s="13" t="s">
        <v>75</v>
      </c>
      <c r="C146" s="13">
        <v>2012</v>
      </c>
      <c r="D146" s="23" t="s">
        <v>192</v>
      </c>
      <c r="E146" s="51" t="s">
        <v>66</v>
      </c>
      <c r="F146" s="45">
        <v>19370.341200000003</v>
      </c>
      <c r="G146" s="23" t="s">
        <v>66</v>
      </c>
      <c r="H146" s="19">
        <v>0.52275795740758546</v>
      </c>
      <c r="J146" s="61"/>
      <c r="K146" s="62"/>
    </row>
    <row r="147" spans="1:11">
      <c r="A147" s="12" t="s">
        <v>130</v>
      </c>
      <c r="B147" s="13" t="s">
        <v>75</v>
      </c>
      <c r="C147" s="13">
        <v>2012</v>
      </c>
      <c r="D147" s="23" t="s">
        <v>193</v>
      </c>
      <c r="E147" s="51" t="s">
        <v>66</v>
      </c>
      <c r="F147" s="45">
        <v>4471.1315125516103</v>
      </c>
      <c r="G147" s="23" t="s">
        <v>195</v>
      </c>
      <c r="H147" s="19">
        <v>0.6584276616338256</v>
      </c>
      <c r="J147" s="61"/>
      <c r="K147" s="62"/>
    </row>
    <row r="148" spans="1:11">
      <c r="A148" s="12" t="s">
        <v>131</v>
      </c>
      <c r="B148" s="13" t="s">
        <v>76</v>
      </c>
      <c r="C148" s="13">
        <v>2012</v>
      </c>
      <c r="D148" s="23" t="s">
        <v>192</v>
      </c>
      <c r="E148" s="51" t="s">
        <v>66</v>
      </c>
      <c r="F148" s="45">
        <v>2021647.9478391628</v>
      </c>
      <c r="G148" s="23" t="s">
        <v>66</v>
      </c>
      <c r="H148" s="19">
        <v>0.53852316431437086</v>
      </c>
      <c r="J148" s="61"/>
      <c r="K148" s="62"/>
    </row>
    <row r="149" spans="1:11">
      <c r="A149" s="12" t="s">
        <v>132</v>
      </c>
      <c r="B149" s="13" t="s">
        <v>75</v>
      </c>
      <c r="C149" s="13">
        <v>2012</v>
      </c>
      <c r="D149" s="23" t="s">
        <v>192</v>
      </c>
      <c r="E149" s="51" t="s">
        <v>66</v>
      </c>
      <c r="F149" s="45">
        <v>38098.688851973253</v>
      </c>
      <c r="G149" s="23" t="s">
        <v>66</v>
      </c>
      <c r="H149" s="19">
        <v>0.69333969565110631</v>
      </c>
      <c r="J149" s="61"/>
      <c r="K149" s="62"/>
    </row>
    <row r="150" spans="1:11">
      <c r="A150" s="12" t="s">
        <v>133</v>
      </c>
      <c r="B150" s="13" t="s">
        <v>75</v>
      </c>
      <c r="C150" s="13">
        <v>2012</v>
      </c>
      <c r="D150" s="23" t="s">
        <v>192</v>
      </c>
      <c r="E150" s="51" t="s">
        <v>66</v>
      </c>
      <c r="F150" s="45">
        <v>20101.09749034483</v>
      </c>
      <c r="G150" s="23" t="s">
        <v>66</v>
      </c>
      <c r="H150" s="19">
        <v>0.463432407333705</v>
      </c>
      <c r="J150" s="61"/>
      <c r="K150" s="62"/>
    </row>
    <row r="151" spans="1:11">
      <c r="A151" s="12" t="s">
        <v>134</v>
      </c>
      <c r="B151" s="13" t="s">
        <v>75</v>
      </c>
      <c r="C151" s="13">
        <v>2012</v>
      </c>
      <c r="D151" s="23" t="s">
        <v>193</v>
      </c>
      <c r="E151" s="51" t="s">
        <v>66</v>
      </c>
      <c r="F151" s="45">
        <v>2847.9788705263154</v>
      </c>
      <c r="G151" s="23" t="s">
        <v>195</v>
      </c>
      <c r="H151" s="19">
        <v>0.62310270335867513</v>
      </c>
      <c r="J151" s="61"/>
      <c r="K151" s="62"/>
    </row>
    <row r="152" spans="1:11">
      <c r="A152" s="12" t="s">
        <v>135</v>
      </c>
      <c r="B152" s="13" t="s">
        <v>75</v>
      </c>
      <c r="C152" s="13">
        <v>2012</v>
      </c>
      <c r="D152" s="23" t="s">
        <v>192</v>
      </c>
      <c r="E152" s="51" t="s">
        <v>66</v>
      </c>
      <c r="F152" s="45">
        <v>19738.820480000002</v>
      </c>
      <c r="G152" s="23" t="s">
        <v>66</v>
      </c>
      <c r="H152" s="19">
        <v>0.68661650850578071</v>
      </c>
      <c r="J152" s="61"/>
      <c r="K152" s="62"/>
    </row>
    <row r="153" spans="1:11">
      <c r="A153" s="12" t="s">
        <v>136</v>
      </c>
      <c r="B153" s="13" t="s">
        <v>75</v>
      </c>
      <c r="C153" s="13">
        <v>2012</v>
      </c>
      <c r="D153" s="23" t="s">
        <v>192</v>
      </c>
      <c r="E153" s="51" t="s">
        <v>66</v>
      </c>
      <c r="F153" s="45">
        <v>67910.306964249176</v>
      </c>
      <c r="G153" s="23" t="s">
        <v>66</v>
      </c>
      <c r="H153" s="19">
        <v>0.78991568533045808</v>
      </c>
      <c r="J153" s="61"/>
      <c r="K153" s="62"/>
    </row>
    <row r="154" spans="1:11">
      <c r="A154" s="12" t="s">
        <v>137</v>
      </c>
      <c r="B154" s="13" t="s">
        <v>75</v>
      </c>
      <c r="C154" s="13">
        <v>2012</v>
      </c>
      <c r="D154" s="23" t="s">
        <v>193</v>
      </c>
      <c r="E154" s="51" t="s">
        <v>66</v>
      </c>
      <c r="F154" s="45">
        <v>2460.3718157886042</v>
      </c>
      <c r="G154" s="23" t="s">
        <v>195</v>
      </c>
      <c r="H154" s="19">
        <v>0.40888128921992001</v>
      </c>
      <c r="J154" s="61"/>
      <c r="K154" s="62"/>
    </row>
    <row r="155" spans="1:11">
      <c r="A155" s="12" t="s">
        <v>138</v>
      </c>
      <c r="B155" s="13" t="s">
        <v>75</v>
      </c>
      <c r="C155" s="13">
        <v>2012</v>
      </c>
      <c r="D155" s="23" t="s">
        <v>193</v>
      </c>
      <c r="E155" s="51" t="s">
        <v>66</v>
      </c>
      <c r="F155" s="45">
        <v>2221.0504484210528</v>
      </c>
      <c r="G155" s="23" t="s">
        <v>195</v>
      </c>
      <c r="H155" s="19">
        <v>0.31314011822398347</v>
      </c>
      <c r="J155" s="61"/>
      <c r="K155" s="62"/>
    </row>
    <row r="156" spans="1:11">
      <c r="A156" s="12" t="s">
        <v>139</v>
      </c>
      <c r="B156" s="13" t="s">
        <v>75</v>
      </c>
      <c r="C156" s="13">
        <v>2012</v>
      </c>
      <c r="D156" s="23" t="s">
        <v>192</v>
      </c>
      <c r="E156" s="51" t="s">
        <v>66</v>
      </c>
      <c r="F156" s="45">
        <v>80399.99454</v>
      </c>
      <c r="G156" s="23" t="s">
        <v>66</v>
      </c>
      <c r="H156" s="19">
        <v>0.55609456512781497</v>
      </c>
      <c r="J156" s="61"/>
      <c r="K156" s="62"/>
    </row>
    <row r="157" spans="1:11">
      <c r="A157" s="12" t="s">
        <v>140</v>
      </c>
      <c r="B157" s="13" t="s">
        <v>75</v>
      </c>
      <c r="C157" s="13">
        <v>2012</v>
      </c>
      <c r="D157" s="23" t="s">
        <v>192</v>
      </c>
      <c r="E157" s="51" t="s">
        <v>66</v>
      </c>
      <c r="F157" s="45">
        <v>18310.88619261745</v>
      </c>
      <c r="G157" s="23" t="s">
        <v>66</v>
      </c>
      <c r="H157" s="19">
        <v>0.39325422361242962</v>
      </c>
      <c r="J157" s="61"/>
      <c r="K157" s="62"/>
    </row>
    <row r="158" spans="1:11">
      <c r="A158" s="12" t="s">
        <v>141</v>
      </c>
      <c r="B158" s="13" t="s">
        <v>75</v>
      </c>
      <c r="C158" s="13">
        <v>2012</v>
      </c>
      <c r="D158" s="23" t="s">
        <v>192</v>
      </c>
      <c r="E158" s="51" t="s">
        <v>66</v>
      </c>
      <c r="F158" s="45">
        <v>14198.34296</v>
      </c>
      <c r="G158" s="23" t="s">
        <v>66</v>
      </c>
      <c r="H158" s="19">
        <v>0.49477604673947106</v>
      </c>
      <c r="J158" s="61"/>
      <c r="K158" s="62"/>
    </row>
    <row r="159" spans="1:11">
      <c r="A159" s="12" t="s">
        <v>142</v>
      </c>
      <c r="B159" s="13" t="s">
        <v>74</v>
      </c>
      <c r="C159" s="13">
        <v>2012</v>
      </c>
      <c r="D159" s="23" t="s">
        <v>192</v>
      </c>
      <c r="E159" s="51" t="s">
        <v>66</v>
      </c>
      <c r="F159" s="45">
        <v>453553.14166493865</v>
      </c>
      <c r="G159" s="23" t="s">
        <v>66</v>
      </c>
      <c r="H159" s="19">
        <v>0.48162070387488537</v>
      </c>
      <c r="J159" s="61"/>
      <c r="K159" s="62"/>
    </row>
    <row r="160" spans="1:11">
      <c r="A160" s="12" t="s">
        <v>143</v>
      </c>
      <c r="B160" s="13" t="s">
        <v>74</v>
      </c>
      <c r="C160" s="13">
        <v>2012</v>
      </c>
      <c r="D160" s="23" t="s">
        <v>192</v>
      </c>
      <c r="E160" s="51" t="s">
        <v>66</v>
      </c>
      <c r="F160" s="45">
        <v>42086.809511900836</v>
      </c>
      <c r="G160" s="23" t="s">
        <v>66</v>
      </c>
      <c r="H160" s="19">
        <v>0.42561434824216915</v>
      </c>
      <c r="J160" s="61"/>
      <c r="K160" s="62"/>
    </row>
    <row r="161" spans="1:11">
      <c r="A161" s="12" t="s">
        <v>144</v>
      </c>
      <c r="B161" s="13" t="s">
        <v>75</v>
      </c>
      <c r="C161" s="13">
        <v>2012</v>
      </c>
      <c r="D161" s="23" t="s">
        <v>193</v>
      </c>
      <c r="E161" s="51" t="s">
        <v>66</v>
      </c>
      <c r="F161" s="45">
        <v>3547.6789545664742</v>
      </c>
      <c r="G161" s="23" t="s">
        <v>195</v>
      </c>
      <c r="H161" s="19">
        <v>0.46142844968902808</v>
      </c>
      <c r="J161" s="61"/>
      <c r="K161" s="62"/>
    </row>
    <row r="162" spans="1:11">
      <c r="A162" s="12" t="s">
        <v>145</v>
      </c>
      <c r="B162" s="13" t="s">
        <v>75</v>
      </c>
      <c r="C162" s="13">
        <v>2012</v>
      </c>
      <c r="D162" s="23" t="s">
        <v>192</v>
      </c>
      <c r="E162" s="51" t="s">
        <v>66</v>
      </c>
      <c r="F162" s="45">
        <v>482427.27522957744</v>
      </c>
      <c r="G162" s="23" t="s">
        <v>66</v>
      </c>
      <c r="H162" s="19">
        <v>0.55385221853286526</v>
      </c>
      <c r="J162" s="61"/>
      <c r="K162" s="62"/>
    </row>
    <row r="163" spans="1:11">
      <c r="A163" s="12" t="s">
        <v>146</v>
      </c>
      <c r="B163" s="13" t="s">
        <v>74</v>
      </c>
      <c r="C163" s="13">
        <v>2012</v>
      </c>
      <c r="D163" s="23" t="s">
        <v>192</v>
      </c>
      <c r="E163" s="51" t="s">
        <v>66</v>
      </c>
      <c r="F163" s="45">
        <v>310461.56721629773</v>
      </c>
      <c r="G163" s="23" t="s">
        <v>66</v>
      </c>
      <c r="H163" s="19">
        <v>0.65832222594433532</v>
      </c>
      <c r="J163" s="61"/>
      <c r="K163" s="62"/>
    </row>
    <row r="164" spans="1:11">
      <c r="A164" s="12" t="s">
        <v>147</v>
      </c>
      <c r="B164" s="13" t="s">
        <v>75</v>
      </c>
      <c r="C164" s="13">
        <v>2012</v>
      </c>
      <c r="D164" s="23" t="s">
        <v>193</v>
      </c>
      <c r="E164" s="51" t="s">
        <v>66</v>
      </c>
      <c r="F164" s="45">
        <v>8551.0181168606705</v>
      </c>
      <c r="G164" s="23" t="s">
        <v>195</v>
      </c>
      <c r="H164" s="19">
        <v>0.7212493977186083</v>
      </c>
      <c r="J164" s="61"/>
      <c r="K164" s="62"/>
    </row>
    <row r="165" spans="1:11">
      <c r="A165" s="12" t="s">
        <v>148</v>
      </c>
      <c r="B165" s="13" t="s">
        <v>75</v>
      </c>
      <c r="C165" s="13">
        <v>2012</v>
      </c>
      <c r="D165" s="23" t="s">
        <v>192</v>
      </c>
      <c r="E165" s="51" t="s">
        <v>66</v>
      </c>
      <c r="F165" s="45">
        <v>474490.9036423486</v>
      </c>
      <c r="G165" s="23" t="s">
        <v>66</v>
      </c>
      <c r="H165" s="19">
        <v>0.75629444227201259</v>
      </c>
      <c r="J165" s="61"/>
      <c r="K165" s="62"/>
    </row>
    <row r="166" spans="1:11">
      <c r="A166" s="12" t="s">
        <v>149</v>
      </c>
      <c r="B166" s="13" t="s">
        <v>74</v>
      </c>
      <c r="C166" s="13">
        <v>2012</v>
      </c>
      <c r="D166" s="23" t="s">
        <v>192</v>
      </c>
      <c r="E166" s="51" t="s">
        <v>66</v>
      </c>
      <c r="F166" s="45">
        <v>564164.47458884655</v>
      </c>
      <c r="G166" s="23" t="s">
        <v>66</v>
      </c>
      <c r="H166" s="19">
        <v>0.43821868941117176</v>
      </c>
      <c r="J166" s="61"/>
      <c r="K166" s="62"/>
    </row>
    <row r="167" spans="1:11">
      <c r="A167" s="12" t="s">
        <v>150</v>
      </c>
      <c r="B167" s="13" t="s">
        <v>74</v>
      </c>
      <c r="C167" s="13">
        <v>2012</v>
      </c>
      <c r="D167" s="23" t="s">
        <v>192</v>
      </c>
      <c r="E167" s="51" t="s">
        <v>66</v>
      </c>
      <c r="F167" s="45">
        <v>121505.87217398337</v>
      </c>
      <c r="G167" s="23" t="s">
        <v>66</v>
      </c>
      <c r="H167" s="19">
        <v>0.41957574357943345</v>
      </c>
      <c r="J167" s="61"/>
      <c r="K167" s="62"/>
    </row>
    <row r="168" spans="1:11">
      <c r="A168" s="12" t="s">
        <v>151</v>
      </c>
      <c r="B168" s="13" t="s">
        <v>75</v>
      </c>
      <c r="C168" s="13">
        <v>2012</v>
      </c>
      <c r="D168" s="23" t="s">
        <v>192</v>
      </c>
      <c r="E168" s="51" t="s">
        <v>66</v>
      </c>
      <c r="F168" s="45">
        <v>138592.4051173247</v>
      </c>
      <c r="G168" s="23" t="s">
        <v>66</v>
      </c>
      <c r="H168" s="19">
        <v>0.77570448329394892</v>
      </c>
      <c r="J168" s="61"/>
      <c r="K168" s="62"/>
    </row>
    <row r="169" spans="1:11">
      <c r="A169" s="12" t="s">
        <v>152</v>
      </c>
      <c r="B169" s="13" t="s">
        <v>74</v>
      </c>
      <c r="C169" s="13">
        <v>2012</v>
      </c>
      <c r="D169" s="23" t="s">
        <v>192</v>
      </c>
      <c r="E169" s="51" t="s">
        <v>66</v>
      </c>
      <c r="F169" s="45">
        <v>43666.93101772316</v>
      </c>
      <c r="G169" s="23" t="s">
        <v>66</v>
      </c>
      <c r="H169" s="19">
        <v>0.40160253059420031</v>
      </c>
      <c r="J169" s="61"/>
      <c r="K169" s="62"/>
    </row>
    <row r="170" spans="1:11">
      <c r="A170" s="12" t="s">
        <v>153</v>
      </c>
      <c r="B170" s="13" t="s">
        <v>74</v>
      </c>
      <c r="C170" s="13">
        <v>2012</v>
      </c>
      <c r="D170" s="23" t="s">
        <v>192</v>
      </c>
      <c r="E170" s="51" t="s">
        <v>66</v>
      </c>
      <c r="F170" s="45">
        <v>72926.386569485534</v>
      </c>
      <c r="G170" s="23" t="s">
        <v>66</v>
      </c>
      <c r="H170" s="19">
        <v>0.38226904295385361</v>
      </c>
      <c r="J170" s="61"/>
      <c r="K170" s="62"/>
    </row>
    <row r="171" spans="1:11">
      <c r="A171" s="12" t="s">
        <v>154</v>
      </c>
      <c r="B171" s="13" t="s">
        <v>74</v>
      </c>
      <c r="C171" s="13">
        <v>2012</v>
      </c>
      <c r="D171" s="23" t="s">
        <v>192</v>
      </c>
      <c r="E171" s="51" t="s">
        <v>66</v>
      </c>
      <c r="F171" s="45">
        <v>76854.923104213172</v>
      </c>
      <c r="G171" s="23" t="s">
        <v>66</v>
      </c>
      <c r="H171" s="19">
        <v>0.41813738624253444</v>
      </c>
      <c r="J171" s="61"/>
      <c r="K171" s="62"/>
    </row>
    <row r="172" spans="1:11">
      <c r="A172" s="12" t="s">
        <v>155</v>
      </c>
      <c r="B172" s="13" t="s">
        <v>74</v>
      </c>
      <c r="C172" s="13">
        <v>2012</v>
      </c>
      <c r="D172" s="23" t="s">
        <v>192</v>
      </c>
      <c r="E172" s="51" t="s">
        <v>66</v>
      </c>
      <c r="F172" s="45">
        <v>220690.56334095966</v>
      </c>
      <c r="G172" s="23" t="s">
        <v>66</v>
      </c>
      <c r="H172" s="19">
        <v>0.4774607565369185</v>
      </c>
      <c r="J172" s="61"/>
      <c r="K172" s="62"/>
    </row>
    <row r="173" spans="1:11">
      <c r="A173" s="12" t="s">
        <v>156</v>
      </c>
      <c r="B173" s="13" t="s">
        <v>74</v>
      </c>
      <c r="C173" s="13">
        <v>2012</v>
      </c>
      <c r="D173" s="23" t="s">
        <v>192</v>
      </c>
      <c r="E173" s="51" t="s">
        <v>66</v>
      </c>
      <c r="F173" s="45">
        <v>37038.968007884811</v>
      </c>
      <c r="G173" s="23" t="s">
        <v>66</v>
      </c>
      <c r="H173" s="19">
        <v>0.58842082196675705</v>
      </c>
      <c r="J173" s="61"/>
      <c r="K173" s="62"/>
    </row>
    <row r="174" spans="1:11">
      <c r="A174" s="12" t="s">
        <v>157</v>
      </c>
      <c r="B174" s="13" t="s">
        <v>75</v>
      </c>
      <c r="C174" s="13">
        <v>2012</v>
      </c>
      <c r="D174" s="23" t="s">
        <v>192</v>
      </c>
      <c r="E174" s="51" t="s">
        <v>66</v>
      </c>
      <c r="F174" s="45">
        <v>33388.903985567908</v>
      </c>
      <c r="G174" s="23" t="s">
        <v>66</v>
      </c>
      <c r="H174" s="19">
        <v>0.73982412472550396</v>
      </c>
      <c r="J174" s="61"/>
      <c r="K174" s="62"/>
    </row>
    <row r="175" spans="1:11">
      <c r="A175" s="12" t="s">
        <v>158</v>
      </c>
      <c r="B175" s="13" t="s">
        <v>75</v>
      </c>
      <c r="C175" s="13">
        <v>2012</v>
      </c>
      <c r="D175" s="23" t="s">
        <v>193</v>
      </c>
      <c r="E175" s="51" t="s">
        <v>66</v>
      </c>
      <c r="F175" s="45">
        <v>622.60235294117649</v>
      </c>
      <c r="G175" s="23" t="s">
        <v>195</v>
      </c>
      <c r="H175" s="19">
        <v>0.45574835793595003</v>
      </c>
      <c r="J175" s="61"/>
      <c r="K175" s="62"/>
    </row>
    <row r="176" spans="1:11">
      <c r="A176" s="12" t="s">
        <v>159</v>
      </c>
      <c r="B176" s="13" t="s">
        <v>75</v>
      </c>
      <c r="C176" s="13">
        <v>2012</v>
      </c>
      <c r="D176" s="23" t="s">
        <v>193</v>
      </c>
      <c r="E176" s="51" t="s">
        <v>66</v>
      </c>
      <c r="F176" s="45">
        <v>10259.458524987615</v>
      </c>
      <c r="G176" s="23" t="s">
        <v>195</v>
      </c>
      <c r="H176" s="19">
        <v>0.59692071647033884</v>
      </c>
      <c r="J176" s="61"/>
      <c r="K176" s="62"/>
    </row>
    <row r="177" spans="1:11">
      <c r="A177" s="12" t="s">
        <v>160</v>
      </c>
      <c r="B177" s="13" t="s">
        <v>74</v>
      </c>
      <c r="C177" s="13">
        <v>2012</v>
      </c>
      <c r="D177" s="23" t="s">
        <v>192</v>
      </c>
      <c r="E177" s="51" t="s">
        <v>66</v>
      </c>
      <c r="F177" s="45">
        <v>65053.44049755804</v>
      </c>
      <c r="G177" s="23" t="s">
        <v>66</v>
      </c>
      <c r="H177" s="19">
        <v>0.61665326783404339</v>
      </c>
      <c r="J177" s="61"/>
      <c r="K177" s="62"/>
    </row>
    <row r="178" spans="1:11">
      <c r="A178" s="12" t="s">
        <v>161</v>
      </c>
      <c r="B178" s="13" t="s">
        <v>74</v>
      </c>
      <c r="C178" s="13">
        <v>2012</v>
      </c>
      <c r="D178" s="23" t="s">
        <v>192</v>
      </c>
      <c r="E178" s="51" t="s">
        <v>66</v>
      </c>
      <c r="F178" s="45">
        <v>74079.336998473358</v>
      </c>
      <c r="G178" s="23" t="s">
        <v>66</v>
      </c>
      <c r="H178" s="19">
        <v>0.45491205373541377</v>
      </c>
      <c r="J178" s="61"/>
      <c r="K178" s="62"/>
    </row>
    <row r="179" spans="1:11">
      <c r="A179" s="12" t="s">
        <v>162</v>
      </c>
      <c r="B179" s="13" t="s">
        <v>75</v>
      </c>
      <c r="C179" s="13">
        <v>2012</v>
      </c>
      <c r="D179" s="23" t="s">
        <v>192</v>
      </c>
      <c r="E179" s="51" t="s">
        <v>66</v>
      </c>
      <c r="F179" s="45">
        <v>117475.08863068646</v>
      </c>
      <c r="G179" s="23" t="s">
        <v>66</v>
      </c>
      <c r="H179" s="19">
        <v>0.74978094811434948</v>
      </c>
      <c r="J179" s="61"/>
      <c r="K179" s="62"/>
    </row>
    <row r="180" spans="1:11">
      <c r="A180" s="12" t="s">
        <v>163</v>
      </c>
      <c r="B180" s="13" t="s">
        <v>75</v>
      </c>
      <c r="C180" s="13">
        <v>2012</v>
      </c>
      <c r="D180" s="23" t="s">
        <v>192</v>
      </c>
      <c r="E180" s="51" t="s">
        <v>66</v>
      </c>
      <c r="F180" s="45">
        <v>20846.288</v>
      </c>
      <c r="G180" s="23" t="s">
        <v>66</v>
      </c>
      <c r="H180" s="19">
        <f>(11926/20846)</f>
        <v>0.57210016310083467</v>
      </c>
      <c r="J180" s="61"/>
      <c r="K180" s="62"/>
    </row>
    <row r="181" spans="1:11">
      <c r="A181" s="12" t="s">
        <v>164</v>
      </c>
      <c r="B181" s="13" t="s">
        <v>75</v>
      </c>
      <c r="C181" s="13">
        <v>2012</v>
      </c>
      <c r="D181" s="23" t="s">
        <v>193</v>
      </c>
      <c r="E181" s="51" t="s">
        <v>66</v>
      </c>
      <c r="F181" s="45">
        <v>14556.19699118644</v>
      </c>
      <c r="G181" s="23" t="s">
        <v>195</v>
      </c>
      <c r="H181" s="19">
        <v>0.66594202724809604</v>
      </c>
      <c r="J181" s="61"/>
      <c r="K181" s="62"/>
    </row>
    <row r="182" spans="1:11">
      <c r="A182" s="12" t="s">
        <v>165</v>
      </c>
      <c r="B182" s="13" t="s">
        <v>75</v>
      </c>
      <c r="C182" s="13">
        <v>2012</v>
      </c>
      <c r="D182" s="23" t="s">
        <v>193</v>
      </c>
      <c r="E182" s="51" t="s">
        <v>66</v>
      </c>
      <c r="F182" s="45">
        <v>3087.6887005649719</v>
      </c>
      <c r="G182" s="23" t="s">
        <v>195</v>
      </c>
      <c r="H182" s="19">
        <v>0.50631183546685954</v>
      </c>
      <c r="J182" s="61"/>
      <c r="K182" s="62"/>
    </row>
    <row r="183" spans="1:11">
      <c r="A183" s="12" t="s">
        <v>166</v>
      </c>
      <c r="B183" s="13" t="s">
        <v>74</v>
      </c>
      <c r="C183" s="13">
        <v>2012</v>
      </c>
      <c r="D183" s="23" t="s">
        <v>192</v>
      </c>
      <c r="E183" s="51" t="s">
        <v>66</v>
      </c>
      <c r="F183" s="45">
        <v>151607.16820745409</v>
      </c>
      <c r="G183" s="23" t="s">
        <v>66</v>
      </c>
      <c r="H183" s="19" t="e">
        <f>TableProgramReachIndexRawData[[#This Row],[CF_Persons_CY_Avg]]/TableProgramReachIndexRawData[[#This Row],[CF_Eligibles]]</f>
        <v>#VALUE!</v>
      </c>
      <c r="J183" s="61"/>
      <c r="K183" s="62"/>
    </row>
    <row r="184" spans="1:11">
      <c r="A184" s="12" t="s">
        <v>167</v>
      </c>
      <c r="B184" s="13" t="s">
        <v>75</v>
      </c>
      <c r="C184" s="13">
        <v>2012</v>
      </c>
      <c r="D184" s="23" t="s">
        <v>193</v>
      </c>
      <c r="E184" s="51" t="s">
        <v>66</v>
      </c>
      <c r="F184" s="45">
        <v>8975.860277894737</v>
      </c>
      <c r="G184" s="23" t="s">
        <v>195</v>
      </c>
      <c r="H184" s="19">
        <v>0.57443890320256608</v>
      </c>
      <c r="J184" s="61"/>
      <c r="K184" s="62"/>
    </row>
    <row r="185" spans="1:11">
      <c r="A185" s="12" t="s">
        <v>168</v>
      </c>
      <c r="B185" s="13" t="s">
        <v>74</v>
      </c>
      <c r="C185" s="13">
        <v>2012</v>
      </c>
      <c r="D185" s="23" t="s">
        <v>192</v>
      </c>
      <c r="E185" s="51" t="s">
        <v>66</v>
      </c>
      <c r="F185" s="45">
        <v>105819.89103852196</v>
      </c>
      <c r="G185" s="23" t="s">
        <v>66</v>
      </c>
      <c r="H185" s="19">
        <v>0.61510962347937126</v>
      </c>
      <c r="J185" s="61"/>
      <c r="K185" s="62"/>
    </row>
    <row r="186" spans="1:11">
      <c r="A186" s="12" t="s">
        <v>169</v>
      </c>
      <c r="B186" s="13" t="s">
        <v>74</v>
      </c>
      <c r="C186" s="13">
        <v>2012</v>
      </c>
      <c r="D186" s="23" t="s">
        <v>192</v>
      </c>
      <c r="E186" s="51" t="s">
        <v>66</v>
      </c>
      <c r="F186" s="45">
        <v>44017.736435320767</v>
      </c>
      <c r="G186" s="23" t="s">
        <v>66</v>
      </c>
      <c r="H186" s="19">
        <v>0.38251247558070017</v>
      </c>
      <c r="J186" s="61"/>
      <c r="K186" s="62"/>
    </row>
    <row r="187" spans="1:11">
      <c r="A187" s="12" t="s">
        <v>170</v>
      </c>
      <c r="B187" s="13" t="s">
        <v>75</v>
      </c>
      <c r="C187" s="13">
        <v>2012</v>
      </c>
      <c r="D187" s="23" t="s">
        <v>192</v>
      </c>
      <c r="E187" s="51" t="s">
        <v>66</v>
      </c>
      <c r="F187" s="45">
        <v>19439.976620000001</v>
      </c>
      <c r="G187" s="23" t="s">
        <v>66</v>
      </c>
      <c r="H187" s="19">
        <v>0.66300000000000003</v>
      </c>
      <c r="J187" s="61"/>
      <c r="K187" s="62"/>
    </row>
    <row r="188" spans="1:11">
      <c r="A188" s="48" t="s">
        <v>171</v>
      </c>
      <c r="B188" s="13" t="s">
        <v>66</v>
      </c>
      <c r="C188" s="13">
        <v>2013</v>
      </c>
      <c r="D188" s="23" t="s">
        <v>192</v>
      </c>
      <c r="E188" s="51" t="s">
        <v>66</v>
      </c>
      <c r="F188" s="45">
        <v>7166748.6884400006</v>
      </c>
      <c r="G188" s="23" t="s">
        <v>66</v>
      </c>
      <c r="H188" s="19">
        <v>0.59126357025769205</v>
      </c>
      <c r="J188" s="61"/>
      <c r="K188" s="62"/>
    </row>
    <row r="189" spans="1:11">
      <c r="A189" s="48" t="s">
        <v>172</v>
      </c>
      <c r="B189" s="13" t="s">
        <v>74</v>
      </c>
      <c r="C189" s="13">
        <v>2013</v>
      </c>
      <c r="D189" s="23" t="s">
        <v>192</v>
      </c>
      <c r="E189" s="51" t="s">
        <v>66</v>
      </c>
      <c r="F189" s="45">
        <v>220033.77107802388</v>
      </c>
      <c r="G189" s="23" t="s">
        <v>66</v>
      </c>
      <c r="H189" s="19">
        <v>0.57792795189414126</v>
      </c>
      <c r="J189" s="61"/>
      <c r="K189" s="62"/>
    </row>
    <row r="190" spans="1:11">
      <c r="A190" s="48" t="s">
        <v>173</v>
      </c>
      <c r="B190" s="13" t="s">
        <v>75</v>
      </c>
      <c r="C190" s="13">
        <v>2013</v>
      </c>
      <c r="D190" s="23" t="s">
        <v>193</v>
      </c>
      <c r="E190" s="51" t="s">
        <v>66</v>
      </c>
      <c r="F190" s="45">
        <v>221.78022827041264</v>
      </c>
      <c r="G190" s="23" t="s">
        <v>196</v>
      </c>
      <c r="H190" s="19">
        <v>0.70753226241313538</v>
      </c>
      <c r="J190" s="61"/>
      <c r="K190" s="62"/>
    </row>
    <row r="191" spans="1:11">
      <c r="A191" s="48" t="s">
        <v>174</v>
      </c>
      <c r="B191" s="13" t="s">
        <v>75</v>
      </c>
      <c r="C191" s="13">
        <v>2013</v>
      </c>
      <c r="D191" s="23" t="s">
        <v>193</v>
      </c>
      <c r="E191" s="51" t="s">
        <v>66</v>
      </c>
      <c r="F191" s="45">
        <v>4989.423287006146</v>
      </c>
      <c r="G191" s="23" t="s">
        <v>196</v>
      </c>
      <c r="H191" s="19">
        <v>0.65854304415442411</v>
      </c>
      <c r="J191" s="61"/>
      <c r="K191" s="62"/>
    </row>
    <row r="192" spans="1:11">
      <c r="A192" s="48" t="s">
        <v>175</v>
      </c>
      <c r="B192" s="13" t="s">
        <v>75</v>
      </c>
      <c r="C192" s="13">
        <v>2013</v>
      </c>
      <c r="D192" s="23" t="s">
        <v>192</v>
      </c>
      <c r="E192" s="51" t="s">
        <v>66</v>
      </c>
      <c r="F192" s="45">
        <v>57536.065457112876</v>
      </c>
      <c r="G192" s="23" t="s">
        <v>66</v>
      </c>
      <c r="H192" s="19">
        <v>0.52213337428143747</v>
      </c>
      <c r="J192" s="61"/>
      <c r="K192" s="62"/>
    </row>
    <row r="193" spans="1:11">
      <c r="A193" s="48" t="s">
        <v>176</v>
      </c>
      <c r="B193" s="13" t="s">
        <v>75</v>
      </c>
      <c r="C193" s="13">
        <v>2013</v>
      </c>
      <c r="D193" s="23" t="s">
        <v>193</v>
      </c>
      <c r="E193" s="51" t="s">
        <v>66</v>
      </c>
      <c r="F193" s="45">
        <v>6021.9586353819141</v>
      </c>
      <c r="G193" s="23" t="s">
        <v>196</v>
      </c>
      <c r="H193" s="19">
        <v>0.82583872918802725</v>
      </c>
      <c r="J193" s="61"/>
      <c r="K193" s="62"/>
    </row>
    <row r="194" spans="1:11">
      <c r="A194" s="48" t="s">
        <v>177</v>
      </c>
      <c r="B194" s="13" t="s">
        <v>75</v>
      </c>
      <c r="C194" s="13">
        <v>2013</v>
      </c>
      <c r="D194" s="23" t="s">
        <v>193</v>
      </c>
      <c r="E194" s="51" t="s">
        <v>66</v>
      </c>
      <c r="F194" s="45">
        <v>3770.9613185430462</v>
      </c>
      <c r="G194" s="23" t="s">
        <v>196</v>
      </c>
      <c r="H194" s="19">
        <v>0.46177438224323053</v>
      </c>
      <c r="J194" s="61"/>
      <c r="K194" s="62"/>
    </row>
    <row r="195" spans="1:11">
      <c r="A195" s="48" t="s">
        <v>178</v>
      </c>
      <c r="B195" s="13" t="s">
        <v>74</v>
      </c>
      <c r="C195" s="13">
        <v>2013</v>
      </c>
      <c r="D195" s="23" t="s">
        <v>192</v>
      </c>
      <c r="E195" s="51" t="s">
        <v>66</v>
      </c>
      <c r="F195" s="45">
        <v>145292.77955832132</v>
      </c>
      <c r="G195" s="23" t="s">
        <v>66</v>
      </c>
      <c r="H195" s="19">
        <v>0.4754824491394351</v>
      </c>
      <c r="J195" s="61"/>
      <c r="K195" s="62"/>
    </row>
    <row r="196" spans="1:11">
      <c r="A196" s="48" t="s">
        <v>179</v>
      </c>
      <c r="B196" s="13" t="s">
        <v>75</v>
      </c>
      <c r="C196" s="13">
        <v>2013</v>
      </c>
      <c r="D196" s="23" t="s">
        <v>193</v>
      </c>
      <c r="E196" s="51" t="s">
        <v>66</v>
      </c>
      <c r="F196" s="45">
        <v>5923.4791235641733</v>
      </c>
      <c r="G196" s="23" t="s">
        <v>196</v>
      </c>
      <c r="H196" s="19">
        <v>0.86601695157941205</v>
      </c>
      <c r="J196" s="61"/>
      <c r="K196" s="62"/>
    </row>
    <row r="197" spans="1:11">
      <c r="A197" s="48" t="s">
        <v>180</v>
      </c>
      <c r="B197" s="13" t="s">
        <v>75</v>
      </c>
      <c r="C197" s="13">
        <v>2013</v>
      </c>
      <c r="D197" s="23" t="s">
        <v>192</v>
      </c>
      <c r="E197" s="51" t="s">
        <v>66</v>
      </c>
      <c r="F197" s="45">
        <v>26641.383595184743</v>
      </c>
      <c r="G197" s="23" t="s">
        <v>66</v>
      </c>
      <c r="H197" s="19">
        <v>0.44243197647326482</v>
      </c>
      <c r="J197" s="61"/>
      <c r="K197" s="62"/>
    </row>
    <row r="198" spans="1:11">
      <c r="A198" s="12" t="s">
        <v>122</v>
      </c>
      <c r="B198" s="13" t="s">
        <v>74</v>
      </c>
      <c r="C198" s="13">
        <v>2013</v>
      </c>
      <c r="D198" s="23" t="s">
        <v>192</v>
      </c>
      <c r="E198" s="51" t="s">
        <v>66</v>
      </c>
      <c r="F198" s="45">
        <v>280018.27925108594</v>
      </c>
      <c r="G198" s="23" t="s">
        <v>66</v>
      </c>
      <c r="H198" s="19">
        <v>0.78778458293264386</v>
      </c>
      <c r="J198" s="61"/>
      <c r="K198" s="62"/>
    </row>
    <row r="199" spans="1:11">
      <c r="A199" s="12" t="s">
        <v>123</v>
      </c>
      <c r="B199" s="13" t="s">
        <v>75</v>
      </c>
      <c r="C199" s="13">
        <v>2013</v>
      </c>
      <c r="D199" s="23" t="s">
        <v>193</v>
      </c>
      <c r="E199" s="51" t="s">
        <v>66</v>
      </c>
      <c r="F199" s="45">
        <v>6195.8077667108173</v>
      </c>
      <c r="G199" s="23" t="s">
        <v>196</v>
      </c>
      <c r="H199" s="19">
        <v>0.57039912573166884</v>
      </c>
      <c r="J199" s="61"/>
      <c r="K199" s="62"/>
    </row>
    <row r="200" spans="1:11">
      <c r="A200" s="12" t="s">
        <v>124</v>
      </c>
      <c r="B200" s="13" t="s">
        <v>75</v>
      </c>
      <c r="C200" s="13">
        <v>2013</v>
      </c>
      <c r="D200" s="23" t="s">
        <v>192</v>
      </c>
      <c r="E200" s="51" t="s">
        <v>66</v>
      </c>
      <c r="F200" s="45">
        <v>34042.682734056158</v>
      </c>
      <c r="G200" s="23" t="s">
        <v>66</v>
      </c>
      <c r="H200" s="19">
        <v>0.4765708427488245</v>
      </c>
      <c r="J200" s="61"/>
      <c r="K200" s="62"/>
    </row>
    <row r="201" spans="1:11">
      <c r="A201" s="12" t="s">
        <v>125</v>
      </c>
      <c r="B201" s="13" t="s">
        <v>75</v>
      </c>
      <c r="C201" s="13">
        <v>2013</v>
      </c>
      <c r="D201" s="23" t="s">
        <v>192</v>
      </c>
      <c r="E201" s="51" t="s">
        <v>66</v>
      </c>
      <c r="F201" s="45">
        <v>44789.88102315415</v>
      </c>
      <c r="G201" s="23" t="s">
        <v>66</v>
      </c>
      <c r="H201" s="19">
        <v>0.82644038834421418</v>
      </c>
      <c r="J201" s="61"/>
      <c r="K201" s="62"/>
    </row>
    <row r="202" spans="1:11">
      <c r="A202" s="12" t="s">
        <v>126</v>
      </c>
      <c r="B202" s="13" t="s">
        <v>75</v>
      </c>
      <c r="C202" s="13">
        <v>2013</v>
      </c>
      <c r="D202" s="23" t="s">
        <v>193</v>
      </c>
      <c r="E202" s="51" t="s">
        <v>66</v>
      </c>
      <c r="F202" s="45">
        <v>2765.882007287094</v>
      </c>
      <c r="G202" s="23" t="s">
        <v>196</v>
      </c>
      <c r="H202" s="19">
        <v>0.74201767390155504</v>
      </c>
      <c r="J202" s="61"/>
      <c r="K202" s="62"/>
    </row>
    <row r="203" spans="1:11">
      <c r="A203" s="12" t="s">
        <v>127</v>
      </c>
      <c r="B203" s="13" t="s">
        <v>75</v>
      </c>
      <c r="C203" s="13">
        <v>2013</v>
      </c>
      <c r="D203" s="23" t="s">
        <v>192</v>
      </c>
      <c r="E203" s="51" t="s">
        <v>66</v>
      </c>
      <c r="F203" s="45">
        <v>224185.42553944077</v>
      </c>
      <c r="G203" s="23" t="s">
        <v>66</v>
      </c>
      <c r="H203" s="19">
        <v>0.64360264716650439</v>
      </c>
      <c r="J203" s="61"/>
      <c r="K203" s="62"/>
    </row>
    <row r="204" spans="1:11">
      <c r="A204" s="12" t="s">
        <v>128</v>
      </c>
      <c r="B204" s="13" t="s">
        <v>75</v>
      </c>
      <c r="C204" s="13">
        <v>2013</v>
      </c>
      <c r="D204" s="23" t="s">
        <v>192</v>
      </c>
      <c r="E204" s="51" t="s">
        <v>66</v>
      </c>
      <c r="F204" s="45">
        <v>34890.974007600598</v>
      </c>
      <c r="G204" s="23" t="s">
        <v>66</v>
      </c>
      <c r="H204" s="19">
        <v>0.67322330014489618</v>
      </c>
      <c r="J204" s="61"/>
      <c r="K204" s="62"/>
    </row>
    <row r="205" spans="1:11">
      <c r="A205" s="12" t="s">
        <v>129</v>
      </c>
      <c r="B205" s="13" t="s">
        <v>75</v>
      </c>
      <c r="C205" s="13">
        <v>2013</v>
      </c>
      <c r="D205" s="23" t="s">
        <v>192</v>
      </c>
      <c r="E205" s="51" t="s">
        <v>66</v>
      </c>
      <c r="F205" s="45">
        <v>17452.477499999997</v>
      </c>
      <c r="G205" s="23" t="s">
        <v>66</v>
      </c>
      <c r="H205" s="19">
        <v>0.59223683285080886</v>
      </c>
      <c r="J205" s="61"/>
      <c r="K205" s="62"/>
    </row>
    <row r="206" spans="1:11">
      <c r="A206" s="12" t="s">
        <v>130</v>
      </c>
      <c r="B206" s="13" t="s">
        <v>75</v>
      </c>
      <c r="C206" s="13">
        <v>2013</v>
      </c>
      <c r="D206" s="23" t="s">
        <v>193</v>
      </c>
      <c r="E206" s="51" t="s">
        <v>66</v>
      </c>
      <c r="F206" s="45">
        <v>4398.0234857617725</v>
      </c>
      <c r="G206" s="23" t="s">
        <v>196</v>
      </c>
      <c r="H206" s="19">
        <v>0.68015401532472963</v>
      </c>
      <c r="J206" s="61"/>
      <c r="K206" s="62"/>
    </row>
    <row r="207" spans="1:11">
      <c r="A207" s="12" t="s">
        <v>131</v>
      </c>
      <c r="B207" s="13" t="s">
        <v>76</v>
      </c>
      <c r="C207" s="13">
        <v>2013</v>
      </c>
      <c r="D207" s="23" t="s">
        <v>192</v>
      </c>
      <c r="E207" s="51" t="s">
        <v>66</v>
      </c>
      <c r="F207" s="45">
        <v>2088070.0759314524</v>
      </c>
      <c r="G207" s="23" t="s">
        <v>66</v>
      </c>
      <c r="H207" s="19">
        <v>0.54976084370855738</v>
      </c>
      <c r="J207" s="61"/>
      <c r="K207" s="62"/>
    </row>
    <row r="208" spans="1:11">
      <c r="A208" s="12" t="s">
        <v>132</v>
      </c>
      <c r="B208" s="13" t="s">
        <v>75</v>
      </c>
      <c r="C208" s="13">
        <v>2013</v>
      </c>
      <c r="D208" s="23" t="s">
        <v>192</v>
      </c>
      <c r="E208" s="51" t="s">
        <v>66</v>
      </c>
      <c r="F208" s="45">
        <v>38832.010696051904</v>
      </c>
      <c r="G208" s="23" t="s">
        <v>66</v>
      </c>
      <c r="H208" s="19">
        <v>0.69428759546758279</v>
      </c>
      <c r="J208" s="61"/>
      <c r="K208" s="62"/>
    </row>
    <row r="209" spans="1:11">
      <c r="A209" s="12" t="s">
        <v>133</v>
      </c>
      <c r="B209" s="13" t="s">
        <v>75</v>
      </c>
      <c r="C209" s="13">
        <v>2013</v>
      </c>
      <c r="D209" s="23" t="s">
        <v>192</v>
      </c>
      <c r="E209" s="51" t="s">
        <v>66</v>
      </c>
      <c r="F209" s="45">
        <v>22421.144539797981</v>
      </c>
      <c r="G209" s="23" t="s">
        <v>66</v>
      </c>
      <c r="H209" s="19">
        <v>0.43149001527676561</v>
      </c>
      <c r="J209" s="61"/>
      <c r="K209" s="62"/>
    </row>
    <row r="210" spans="1:11">
      <c r="A210" s="12" t="s">
        <v>134</v>
      </c>
      <c r="B210" s="13" t="s">
        <v>75</v>
      </c>
      <c r="C210" s="13">
        <v>2013</v>
      </c>
      <c r="D210" s="23" t="s">
        <v>193</v>
      </c>
      <c r="E210" s="51" t="s">
        <v>66</v>
      </c>
      <c r="F210" s="45">
        <v>3154.6148709745389</v>
      </c>
      <c r="G210" s="23" t="s">
        <v>196</v>
      </c>
      <c r="H210" s="19">
        <v>0.59225401823968404</v>
      </c>
      <c r="J210" s="61"/>
      <c r="K210" s="62"/>
    </row>
    <row r="211" spans="1:11">
      <c r="A211" s="12" t="s">
        <v>135</v>
      </c>
      <c r="B211" s="13" t="s">
        <v>75</v>
      </c>
      <c r="C211" s="13">
        <v>2013</v>
      </c>
      <c r="D211" s="23" t="s">
        <v>192</v>
      </c>
      <c r="E211" s="51" t="s">
        <v>66</v>
      </c>
      <c r="F211" s="45">
        <v>22380.622580000003</v>
      </c>
      <c r="G211" s="23" t="s">
        <v>66</v>
      </c>
      <c r="H211" s="19">
        <v>0.5903544440183307</v>
      </c>
      <c r="J211" s="61"/>
      <c r="K211" s="62"/>
    </row>
    <row r="212" spans="1:11">
      <c r="A212" s="12" t="s">
        <v>136</v>
      </c>
      <c r="B212" s="13" t="s">
        <v>75</v>
      </c>
      <c r="C212" s="13">
        <v>2013</v>
      </c>
      <c r="D212" s="23" t="s">
        <v>192</v>
      </c>
      <c r="E212" s="51" t="s">
        <v>66</v>
      </c>
      <c r="F212" s="45">
        <v>70246.796206083513</v>
      </c>
      <c r="G212" s="23" t="s">
        <v>66</v>
      </c>
      <c r="H212" s="19">
        <v>0.78722925912661357</v>
      </c>
      <c r="J212" s="61"/>
      <c r="K212" s="62"/>
    </row>
    <row r="213" spans="1:11">
      <c r="A213" s="12" t="s">
        <v>137</v>
      </c>
      <c r="B213" s="13" t="s">
        <v>75</v>
      </c>
      <c r="C213" s="13">
        <v>2013</v>
      </c>
      <c r="D213" s="23" t="s">
        <v>193</v>
      </c>
      <c r="E213" s="51" t="s">
        <v>66</v>
      </c>
      <c r="F213" s="45">
        <v>2621.53076578024</v>
      </c>
      <c r="G213" s="23" t="s">
        <v>196</v>
      </c>
      <c r="H213" s="19">
        <v>0.36130289944728672</v>
      </c>
      <c r="J213" s="61"/>
      <c r="K213" s="62"/>
    </row>
    <row r="214" spans="1:11">
      <c r="A214" s="12" t="s">
        <v>138</v>
      </c>
      <c r="B214" s="13" t="s">
        <v>75</v>
      </c>
      <c r="C214" s="13">
        <v>2013</v>
      </c>
      <c r="D214" s="23" t="s">
        <v>193</v>
      </c>
      <c r="E214" s="51" t="s">
        <v>66</v>
      </c>
      <c r="F214" s="45">
        <v>2021.2970013169447</v>
      </c>
      <c r="G214" s="23" t="s">
        <v>196</v>
      </c>
      <c r="H214" s="19">
        <v>0.32165815624475802</v>
      </c>
      <c r="J214" s="61"/>
      <c r="K214" s="62"/>
    </row>
    <row r="215" spans="1:11">
      <c r="A215" s="12" t="s">
        <v>139</v>
      </c>
      <c r="B215" s="13" t="s">
        <v>75</v>
      </c>
      <c r="C215" s="13">
        <v>2013</v>
      </c>
      <c r="D215" s="23" t="s">
        <v>192</v>
      </c>
      <c r="E215" s="51" t="s">
        <v>66</v>
      </c>
      <c r="F215" s="45">
        <v>83051.855860000011</v>
      </c>
      <c r="G215" s="23" t="s">
        <v>66</v>
      </c>
      <c r="H215" s="19">
        <v>0.56823133183464369</v>
      </c>
      <c r="J215" s="61"/>
      <c r="K215" s="62"/>
    </row>
    <row r="216" spans="1:11">
      <c r="A216" s="12" t="s">
        <v>140</v>
      </c>
      <c r="B216" s="13" t="s">
        <v>75</v>
      </c>
      <c r="C216" s="13">
        <v>2013</v>
      </c>
      <c r="D216" s="23" t="s">
        <v>192</v>
      </c>
      <c r="E216" s="51" t="s">
        <v>66</v>
      </c>
      <c r="F216" s="45">
        <v>16769.983695561572</v>
      </c>
      <c r="G216" s="23" t="s">
        <v>66</v>
      </c>
      <c r="H216" s="19">
        <v>0.41092765056318287</v>
      </c>
      <c r="J216" s="61"/>
      <c r="K216" s="62"/>
    </row>
    <row r="217" spans="1:11">
      <c r="A217" s="12" t="s">
        <v>141</v>
      </c>
      <c r="B217" s="13" t="s">
        <v>75</v>
      </c>
      <c r="C217" s="13">
        <v>2013</v>
      </c>
      <c r="D217" s="23" t="s">
        <v>192</v>
      </c>
      <c r="E217" s="51" t="s">
        <v>66</v>
      </c>
      <c r="F217" s="45">
        <v>16674.10874</v>
      </c>
      <c r="G217" s="23" t="s">
        <v>66</v>
      </c>
      <c r="H217" s="19">
        <v>0.44398175131488316</v>
      </c>
      <c r="J217" s="61"/>
      <c r="K217" s="62"/>
    </row>
    <row r="218" spans="1:11">
      <c r="A218" s="12" t="s">
        <v>142</v>
      </c>
      <c r="B218" s="13" t="s">
        <v>74</v>
      </c>
      <c r="C218" s="13">
        <v>2013</v>
      </c>
      <c r="D218" s="23" t="s">
        <v>192</v>
      </c>
      <c r="E218" s="51" t="s">
        <v>66</v>
      </c>
      <c r="F218" s="45">
        <v>444094.59284566849</v>
      </c>
      <c r="G218" s="23" t="s">
        <v>66</v>
      </c>
      <c r="H218" s="19">
        <v>0.52846342599257579</v>
      </c>
      <c r="J218" s="61"/>
      <c r="K218" s="62"/>
    </row>
    <row r="219" spans="1:11">
      <c r="A219" s="12" t="s">
        <v>143</v>
      </c>
      <c r="B219" s="13" t="s">
        <v>74</v>
      </c>
      <c r="C219" s="13">
        <v>2013</v>
      </c>
      <c r="D219" s="23" t="s">
        <v>192</v>
      </c>
      <c r="E219" s="51" t="s">
        <v>66</v>
      </c>
      <c r="F219" s="45">
        <v>39483.83882216749</v>
      </c>
      <c r="G219" s="23" t="s">
        <v>66</v>
      </c>
      <c r="H219" s="19">
        <v>0.4530630050243088</v>
      </c>
      <c r="J219" s="61"/>
      <c r="K219" s="62"/>
    </row>
    <row r="220" spans="1:11">
      <c r="A220" s="12" t="s">
        <v>144</v>
      </c>
      <c r="B220" s="13" t="s">
        <v>75</v>
      </c>
      <c r="C220" s="13">
        <v>2013</v>
      </c>
      <c r="D220" s="23" t="s">
        <v>193</v>
      </c>
      <c r="E220" s="51" t="s">
        <v>66</v>
      </c>
      <c r="F220" s="45">
        <v>3815.7224676084952</v>
      </c>
      <c r="G220" s="23" t="s">
        <v>196</v>
      </c>
      <c r="H220" s="19">
        <v>0.44002151997503991</v>
      </c>
      <c r="J220" s="61"/>
      <c r="K220" s="62"/>
    </row>
    <row r="221" spans="1:11">
      <c r="A221" s="12" t="s">
        <v>145</v>
      </c>
      <c r="B221" s="13" t="s">
        <v>75</v>
      </c>
      <c r="C221" s="13">
        <v>2013</v>
      </c>
      <c r="D221" s="23" t="s">
        <v>192</v>
      </c>
      <c r="E221" s="51" t="s">
        <v>66</v>
      </c>
      <c r="F221" s="45">
        <v>469029.00952508574</v>
      </c>
      <c r="G221" s="23" t="s">
        <v>66</v>
      </c>
      <c r="H221" s="19">
        <v>0.59613583450438046</v>
      </c>
      <c r="J221" s="61"/>
      <c r="K221" s="62"/>
    </row>
    <row r="222" spans="1:11">
      <c r="A222" s="12" t="s">
        <v>146</v>
      </c>
      <c r="B222" s="13" t="s">
        <v>74</v>
      </c>
      <c r="C222" s="13">
        <v>2013</v>
      </c>
      <c r="D222" s="23" t="s">
        <v>192</v>
      </c>
      <c r="E222" s="51" t="s">
        <v>66</v>
      </c>
      <c r="F222" s="45">
        <v>306054.53273282293</v>
      </c>
      <c r="G222" s="23" t="s">
        <v>66</v>
      </c>
      <c r="H222" s="19">
        <v>0.68932159937709836</v>
      </c>
      <c r="J222" s="61"/>
      <c r="K222" s="62"/>
    </row>
    <row r="223" spans="1:11">
      <c r="A223" s="12" t="s">
        <v>147</v>
      </c>
      <c r="B223" s="13" t="s">
        <v>75</v>
      </c>
      <c r="C223" s="13">
        <v>2013</v>
      </c>
      <c r="D223" s="23" t="s">
        <v>193</v>
      </c>
      <c r="E223" s="51" t="s">
        <v>66</v>
      </c>
      <c r="F223" s="45">
        <v>8523.8692101923098</v>
      </c>
      <c r="G223" s="23" t="s">
        <v>196</v>
      </c>
      <c r="H223" s="19">
        <v>0.73040968991195987</v>
      </c>
      <c r="J223" s="61"/>
      <c r="K223" s="62"/>
    </row>
    <row r="224" spans="1:11">
      <c r="A224" s="12" t="s">
        <v>148</v>
      </c>
      <c r="B224" s="13" t="s">
        <v>75</v>
      </c>
      <c r="C224" s="13">
        <v>2013</v>
      </c>
      <c r="D224" s="23" t="s">
        <v>192</v>
      </c>
      <c r="E224" s="51" t="s">
        <v>66</v>
      </c>
      <c r="F224" s="45">
        <v>441318.99373791256</v>
      </c>
      <c r="G224" s="23" t="s">
        <v>66</v>
      </c>
      <c r="H224" s="19">
        <v>0.84651617530091605</v>
      </c>
      <c r="J224" s="61"/>
      <c r="K224" s="62"/>
    </row>
    <row r="225" spans="1:11">
      <c r="A225" s="12" t="s">
        <v>149</v>
      </c>
      <c r="B225" s="13" t="s">
        <v>74</v>
      </c>
      <c r="C225" s="13">
        <v>2013</v>
      </c>
      <c r="D225" s="23" t="s">
        <v>192</v>
      </c>
      <c r="E225" s="51" t="s">
        <v>66</v>
      </c>
      <c r="F225" s="45">
        <v>553957.51309588843</v>
      </c>
      <c r="G225" s="23" t="s">
        <v>66</v>
      </c>
      <c r="H225" s="19">
        <v>0.47358821533771378</v>
      </c>
      <c r="J225" s="61"/>
      <c r="K225" s="62"/>
    </row>
    <row r="226" spans="1:11">
      <c r="A226" s="12" t="s">
        <v>150</v>
      </c>
      <c r="B226" s="13" t="s">
        <v>74</v>
      </c>
      <c r="C226" s="13">
        <v>2013</v>
      </c>
      <c r="D226" s="23" t="s">
        <v>192</v>
      </c>
      <c r="E226" s="51" t="s">
        <v>66</v>
      </c>
      <c r="F226" s="45">
        <v>120297.20628484373</v>
      </c>
      <c r="G226" s="23" t="s">
        <v>66</v>
      </c>
      <c r="H226" s="19">
        <v>0.42005755212925927</v>
      </c>
      <c r="J226" s="61"/>
      <c r="K226" s="62"/>
    </row>
    <row r="227" spans="1:11">
      <c r="A227" s="12" t="s">
        <v>151</v>
      </c>
      <c r="B227" s="13" t="s">
        <v>75</v>
      </c>
      <c r="C227" s="13">
        <v>2013</v>
      </c>
      <c r="D227" s="23" t="s">
        <v>192</v>
      </c>
      <c r="E227" s="51" t="s">
        <v>66</v>
      </c>
      <c r="F227" s="45">
        <v>156985.4932433136</v>
      </c>
      <c r="G227" s="23" t="s">
        <v>66</v>
      </c>
      <c r="H227" s="19">
        <v>0.71864283552076003</v>
      </c>
      <c r="J227" s="61"/>
      <c r="K227" s="62"/>
    </row>
    <row r="228" spans="1:11">
      <c r="A228" s="12" t="s">
        <v>152</v>
      </c>
      <c r="B228" s="13" t="s">
        <v>74</v>
      </c>
      <c r="C228" s="13">
        <v>2013</v>
      </c>
      <c r="D228" s="23" t="s">
        <v>192</v>
      </c>
      <c r="E228" s="51" t="s">
        <v>66</v>
      </c>
      <c r="F228" s="45">
        <v>47790.764874676264</v>
      </c>
      <c r="G228" s="23" t="s">
        <v>66</v>
      </c>
      <c r="H228" s="19">
        <v>0.36846902770534395</v>
      </c>
      <c r="J228" s="61"/>
      <c r="K228" s="62"/>
    </row>
    <row r="229" spans="1:11">
      <c r="A229" s="12" t="s">
        <v>153</v>
      </c>
      <c r="B229" s="13" t="s">
        <v>74</v>
      </c>
      <c r="C229" s="13">
        <v>2013</v>
      </c>
      <c r="D229" s="23" t="s">
        <v>192</v>
      </c>
      <c r="E229" s="51" t="s">
        <v>66</v>
      </c>
      <c r="F229" s="45">
        <v>68113.992168687677</v>
      </c>
      <c r="G229" s="23" t="s">
        <v>66</v>
      </c>
      <c r="H229" s="19">
        <v>0.43680085475414626</v>
      </c>
      <c r="J229" s="61"/>
      <c r="K229" s="62"/>
    </row>
    <row r="230" spans="1:11">
      <c r="A230" s="12" t="s">
        <v>154</v>
      </c>
      <c r="B230" s="13" t="s">
        <v>74</v>
      </c>
      <c r="C230" s="13">
        <v>2013</v>
      </c>
      <c r="D230" s="23" t="s">
        <v>192</v>
      </c>
      <c r="E230" s="51" t="s">
        <v>66</v>
      </c>
      <c r="F230" s="45">
        <v>79413.542201079195</v>
      </c>
      <c r="G230" s="23" t="s">
        <v>66</v>
      </c>
      <c r="H230" s="19">
        <v>0.41621679481702833</v>
      </c>
      <c r="J230" s="61"/>
      <c r="K230" s="62"/>
    </row>
    <row r="231" spans="1:11">
      <c r="A231" s="12" t="s">
        <v>155</v>
      </c>
      <c r="B231" s="13" t="s">
        <v>74</v>
      </c>
      <c r="C231" s="13">
        <v>2013</v>
      </c>
      <c r="D231" s="23" t="s">
        <v>192</v>
      </c>
      <c r="E231" s="51" t="s">
        <v>66</v>
      </c>
      <c r="F231" s="45">
        <v>215576.67456887264</v>
      </c>
      <c r="G231" s="23" t="s">
        <v>66</v>
      </c>
      <c r="H231" s="19">
        <v>0.51425515718885706</v>
      </c>
      <c r="J231" s="61"/>
      <c r="K231" s="62"/>
    </row>
    <row r="232" spans="1:11">
      <c r="A232" s="12" t="s">
        <v>156</v>
      </c>
      <c r="B232" s="13" t="s">
        <v>74</v>
      </c>
      <c r="C232" s="13">
        <v>2013</v>
      </c>
      <c r="D232" s="23" t="s">
        <v>192</v>
      </c>
      <c r="E232" s="51" t="s">
        <v>66</v>
      </c>
      <c r="F232" s="45">
        <v>42178.844377857531</v>
      </c>
      <c r="G232" s="23" t="s">
        <v>66</v>
      </c>
      <c r="H232" s="19">
        <v>0.5464666866367125</v>
      </c>
      <c r="J232" s="61"/>
      <c r="K232" s="62"/>
    </row>
    <row r="233" spans="1:11">
      <c r="A233" s="12" t="s">
        <v>157</v>
      </c>
      <c r="B233" s="13" t="s">
        <v>75</v>
      </c>
      <c r="C233" s="13">
        <v>2013</v>
      </c>
      <c r="D233" s="23" t="s">
        <v>192</v>
      </c>
      <c r="E233" s="51" t="s">
        <v>66</v>
      </c>
      <c r="F233" s="45">
        <v>40244.806161417124</v>
      </c>
      <c r="G233" s="23" t="s">
        <v>66</v>
      </c>
      <c r="H233" s="19">
        <v>0.58365709533931953</v>
      </c>
      <c r="J233" s="61"/>
      <c r="K233" s="62"/>
    </row>
    <row r="234" spans="1:11">
      <c r="A234" s="12" t="s">
        <v>158</v>
      </c>
      <c r="B234" s="13" t="s">
        <v>75</v>
      </c>
      <c r="C234" s="13">
        <v>2013</v>
      </c>
      <c r="D234" s="23" t="s">
        <v>193</v>
      </c>
      <c r="E234" s="51" t="s">
        <v>66</v>
      </c>
      <c r="F234" s="45">
        <v>696.60781829002519</v>
      </c>
      <c r="G234" s="23" t="s">
        <v>196</v>
      </c>
      <c r="H234" s="19">
        <v>0.43520422640511697</v>
      </c>
      <c r="J234" s="61"/>
      <c r="K234" s="62"/>
    </row>
    <row r="235" spans="1:11">
      <c r="A235" s="12" t="s">
        <v>159</v>
      </c>
      <c r="B235" s="13" t="s">
        <v>75</v>
      </c>
      <c r="C235" s="13">
        <v>2013</v>
      </c>
      <c r="D235" s="23" t="s">
        <v>193</v>
      </c>
      <c r="E235" s="51" t="s">
        <v>66</v>
      </c>
      <c r="F235" s="45">
        <v>10390.206740110803</v>
      </c>
      <c r="G235" s="23" t="s">
        <v>196</v>
      </c>
      <c r="H235" s="19">
        <v>0.62925440242622255</v>
      </c>
      <c r="J235" s="61"/>
      <c r="K235" s="62"/>
    </row>
    <row r="236" spans="1:11">
      <c r="A236" s="12" t="s">
        <v>160</v>
      </c>
      <c r="B236" s="13" t="s">
        <v>74</v>
      </c>
      <c r="C236" s="13">
        <v>2013</v>
      </c>
      <c r="D236" s="23" t="s">
        <v>192</v>
      </c>
      <c r="E236" s="51" t="s">
        <v>66</v>
      </c>
      <c r="F236" s="45">
        <v>61759.514093196245</v>
      </c>
      <c r="G236" s="23" t="s">
        <v>66</v>
      </c>
      <c r="H236" s="19">
        <v>0.67316213990820073</v>
      </c>
      <c r="J236" s="61"/>
      <c r="K236" s="62"/>
    </row>
    <row r="237" spans="1:11">
      <c r="A237" s="12" t="s">
        <v>161</v>
      </c>
      <c r="B237" s="13" t="s">
        <v>74</v>
      </c>
      <c r="C237" s="13">
        <v>2013</v>
      </c>
      <c r="D237" s="23" t="s">
        <v>192</v>
      </c>
      <c r="E237" s="51" t="s">
        <v>66</v>
      </c>
      <c r="F237" s="45">
        <v>71126.615584480154</v>
      </c>
      <c r="G237" s="23" t="s">
        <v>66</v>
      </c>
      <c r="H237" s="19">
        <v>0.49471635492351362</v>
      </c>
      <c r="J237" s="61"/>
      <c r="K237" s="62"/>
    </row>
    <row r="238" spans="1:11">
      <c r="A238" s="12" t="s">
        <v>162</v>
      </c>
      <c r="B238" s="13" t="s">
        <v>75</v>
      </c>
      <c r="C238" s="13">
        <v>2013</v>
      </c>
      <c r="D238" s="23" t="s">
        <v>192</v>
      </c>
      <c r="E238" s="51" t="s">
        <v>66</v>
      </c>
      <c r="F238" s="45">
        <v>125680.32642027165</v>
      </c>
      <c r="G238" s="23" t="s">
        <v>66</v>
      </c>
      <c r="H238" s="19">
        <v>0.72386030965405068</v>
      </c>
      <c r="J238" s="61"/>
      <c r="K238" s="62"/>
    </row>
    <row r="239" spans="1:11">
      <c r="A239" s="12" t="s">
        <v>163</v>
      </c>
      <c r="B239" s="13" t="s">
        <v>75</v>
      </c>
      <c r="C239" s="13">
        <v>2013</v>
      </c>
      <c r="D239" s="23" t="s">
        <v>192</v>
      </c>
      <c r="E239" s="51" t="s">
        <v>66</v>
      </c>
      <c r="F239" s="45">
        <v>22882.857199999999</v>
      </c>
      <c r="G239" s="23" t="s">
        <v>66</v>
      </c>
      <c r="H239" s="19">
        <v>0.5403972600647674</v>
      </c>
      <c r="J239" s="61"/>
      <c r="K239" s="62"/>
    </row>
    <row r="240" spans="1:11">
      <c r="A240" s="12" t="s">
        <v>164</v>
      </c>
      <c r="B240" s="13" t="s">
        <v>75</v>
      </c>
      <c r="C240" s="13">
        <v>2013</v>
      </c>
      <c r="D240" s="23" t="s">
        <v>193</v>
      </c>
      <c r="E240" s="51" t="s">
        <v>66</v>
      </c>
      <c r="F240" s="45">
        <v>14220.398993863137</v>
      </c>
      <c r="G240" s="23" t="s">
        <v>196</v>
      </c>
      <c r="H240" s="19">
        <v>0.69682761158410544</v>
      </c>
      <c r="J240" s="61"/>
      <c r="K240" s="62"/>
    </row>
    <row r="241" spans="1:15">
      <c r="A241" s="12" t="s">
        <v>165</v>
      </c>
      <c r="B241" s="13" t="s">
        <v>75</v>
      </c>
      <c r="C241" s="13">
        <v>2013</v>
      </c>
      <c r="D241" s="23" t="s">
        <v>193</v>
      </c>
      <c r="E241" s="51" t="s">
        <v>66</v>
      </c>
      <c r="F241" s="45">
        <v>3100.4993651655632</v>
      </c>
      <c r="G241" s="23" t="s">
        <v>196</v>
      </c>
      <c r="H241" s="19">
        <v>0.50370918231637962</v>
      </c>
      <c r="J241" s="61"/>
      <c r="K241" s="62"/>
    </row>
    <row r="242" spans="1:15">
      <c r="A242" s="12" t="s">
        <v>166</v>
      </c>
      <c r="B242" s="13" t="s">
        <v>74</v>
      </c>
      <c r="C242" s="13">
        <v>2013</v>
      </c>
      <c r="D242" s="23" t="s">
        <v>192</v>
      </c>
      <c r="E242" s="51" t="s">
        <v>66</v>
      </c>
      <c r="F242" s="45">
        <v>147862.59264822828</v>
      </c>
      <c r="G242" s="23" t="s">
        <v>66</v>
      </c>
      <c r="H242" s="19">
        <v>0.78282476944913049</v>
      </c>
      <c r="J242" s="61"/>
      <c r="K242" s="62"/>
    </row>
    <row r="243" spans="1:15">
      <c r="A243" s="12" t="s">
        <v>167</v>
      </c>
      <c r="B243" s="13" t="s">
        <v>75</v>
      </c>
      <c r="C243" s="13">
        <v>2013</v>
      </c>
      <c r="D243" s="23" t="s">
        <v>193</v>
      </c>
      <c r="E243" s="51" t="s">
        <v>66</v>
      </c>
      <c r="F243" s="45">
        <v>9822.2771205267782</v>
      </c>
      <c r="G243" s="23" t="s">
        <v>196</v>
      </c>
      <c r="H243" s="19">
        <v>0.53196252449585812</v>
      </c>
      <c r="J243" s="61"/>
      <c r="K243" s="62"/>
    </row>
    <row r="244" spans="1:15">
      <c r="A244" s="12" t="s">
        <v>168</v>
      </c>
      <c r="B244" s="13" t="s">
        <v>74</v>
      </c>
      <c r="C244" s="13">
        <v>2013</v>
      </c>
      <c r="D244" s="23" t="s">
        <v>192</v>
      </c>
      <c r="E244" s="51" t="s">
        <v>66</v>
      </c>
      <c r="F244" s="45">
        <v>112131.8936891942</v>
      </c>
      <c r="G244" s="23" t="s">
        <v>66</v>
      </c>
      <c r="H244" s="19">
        <v>0.6071384428950739</v>
      </c>
      <c r="J244" s="61"/>
      <c r="K244" s="62"/>
    </row>
    <row r="245" spans="1:15">
      <c r="A245" s="12" t="s">
        <v>169</v>
      </c>
      <c r="B245" s="13" t="s">
        <v>74</v>
      </c>
      <c r="C245" s="13">
        <v>2013</v>
      </c>
      <c r="D245" s="23" t="s">
        <v>192</v>
      </c>
      <c r="E245" s="51" t="s">
        <v>66</v>
      </c>
      <c r="F245" s="45">
        <v>42449.369602411716</v>
      </c>
      <c r="G245" s="23" t="s">
        <v>66</v>
      </c>
      <c r="H245" s="19">
        <v>0.40125252332837846</v>
      </c>
      <c r="J245" s="61"/>
      <c r="K245" s="62"/>
    </row>
    <row r="246" spans="1:15">
      <c r="A246" s="12" t="s">
        <v>170</v>
      </c>
      <c r="B246" s="13" t="s">
        <v>75</v>
      </c>
      <c r="C246" s="13">
        <v>2013</v>
      </c>
      <c r="D246" s="23" t="s">
        <v>192</v>
      </c>
      <c r="E246" s="51" t="s">
        <v>66</v>
      </c>
      <c r="F246" s="45">
        <v>14308.209400000002</v>
      </c>
      <c r="G246" s="23" t="s">
        <v>66</v>
      </c>
      <c r="H246" s="19">
        <v>0.89859834825546603</v>
      </c>
      <c r="J246" s="61"/>
      <c r="K246" s="62"/>
    </row>
    <row r="247" spans="1:15">
      <c r="A247" s="48" t="s">
        <v>171</v>
      </c>
      <c r="B247" s="13" t="s">
        <v>66</v>
      </c>
      <c r="C247" s="13">
        <v>2014</v>
      </c>
      <c r="D247" s="23" t="s">
        <v>192</v>
      </c>
      <c r="E247" s="45">
        <f>AVERAGE(Every_Mth!N11,Every_Mth!N70,Every_Mth!N129,Every_Mth!N188,Every_Mth!N247,Every_Mth!N306,Every_Mth!N365,Every_Mth!N424,Every_Mth!N483,Every_Mth!N542,Every_Mth!N601,Every_Mth!N660)</f>
        <v>4428870.833333333</v>
      </c>
      <c r="F247" s="56">
        <v>6980318.9933200004</v>
      </c>
      <c r="G247" s="23" t="s">
        <v>66</v>
      </c>
      <c r="H247" s="18">
        <v>0.63400000000000001</v>
      </c>
      <c r="J247" s="61"/>
      <c r="K247" s="62"/>
      <c r="M247" s="40"/>
      <c r="N247" s="40"/>
      <c r="O247" s="34"/>
    </row>
    <row r="248" spans="1:15">
      <c r="A248" s="48" t="s">
        <v>172</v>
      </c>
      <c r="B248" s="13" t="s">
        <v>74</v>
      </c>
      <c r="C248" s="13">
        <v>2014</v>
      </c>
      <c r="D248" s="23" t="s">
        <v>192</v>
      </c>
      <c r="E248" s="45">
        <f>AVERAGE(Every_Mth!N12,Every_Mth!N71,Every_Mth!N130,Every_Mth!N189,Every_Mth!N248,Every_Mth!N307,Every_Mth!N366,Every_Mth!N425,Every_Mth!N484,Every_Mth!N543,Every_Mth!N602,Every_Mth!N661)</f>
        <v>125982.25</v>
      </c>
      <c r="F248" s="57">
        <v>214362.74921746785</v>
      </c>
      <c r="G248" s="23" t="s">
        <v>66</v>
      </c>
      <c r="H248" s="18">
        <v>0.58770588854592853</v>
      </c>
      <c r="J248" s="61"/>
      <c r="K248" s="62"/>
      <c r="M248" s="40"/>
      <c r="N248" s="40"/>
      <c r="O248" s="34"/>
    </row>
    <row r="249" spans="1:15">
      <c r="A249" s="48" t="s">
        <v>173</v>
      </c>
      <c r="B249" s="13" t="s">
        <v>75</v>
      </c>
      <c r="C249" s="13">
        <v>2014</v>
      </c>
      <c r="D249" s="23" t="s">
        <v>193</v>
      </c>
      <c r="E249" s="45">
        <f>AVERAGE(Every_Mth!N13,Every_Mth!N72,Every_Mth!N131,Every_Mth!N190,Every_Mth!N249,Every_Mth!N308,Every_Mth!N367,Every_Mth!N426,Every_Mth!N485,Every_Mth!N544,Every_Mth!N603,Every_Mth!N662)</f>
        <v>182.75</v>
      </c>
      <c r="F249" s="57">
        <v>227.60400000000001</v>
      </c>
      <c r="G249" s="23" t="s">
        <v>197</v>
      </c>
      <c r="H249" s="18">
        <v>0.80292964974253522</v>
      </c>
      <c r="J249" s="61"/>
      <c r="K249" s="62"/>
      <c r="M249" s="40"/>
      <c r="N249" s="40"/>
      <c r="O249" s="34"/>
    </row>
    <row r="250" spans="1:15">
      <c r="A250" s="48" t="s">
        <v>174</v>
      </c>
      <c r="B250" s="13" t="s">
        <v>75</v>
      </c>
      <c r="C250" s="13">
        <v>2014</v>
      </c>
      <c r="D250" s="23" t="s">
        <v>193</v>
      </c>
      <c r="E250" s="45">
        <f>AVERAGE(Every_Mth!N14,Every_Mth!N73,Every_Mth!N132,Every_Mth!N191,Every_Mth!N250,Every_Mth!N309,Every_Mth!N368,Every_Mth!N427,Every_Mth!N486,Every_Mth!N545,Every_Mth!N604,Every_Mth!N663)</f>
        <v>3367.75</v>
      </c>
      <c r="F250" s="57">
        <v>5066.8769000000002</v>
      </c>
      <c r="G250" s="23" t="s">
        <v>197</v>
      </c>
      <c r="H250" s="18">
        <v>0.66465992098604165</v>
      </c>
      <c r="J250" s="61"/>
      <c r="K250" s="62"/>
      <c r="M250" s="40"/>
      <c r="N250" s="40"/>
      <c r="O250" s="34"/>
    </row>
    <row r="251" spans="1:15">
      <c r="A251" s="48" t="s">
        <v>175</v>
      </c>
      <c r="B251" s="13" t="s">
        <v>75</v>
      </c>
      <c r="C251" s="13">
        <v>2014</v>
      </c>
      <c r="D251" s="23" t="s">
        <v>192</v>
      </c>
      <c r="E251" s="45">
        <f>AVERAGE(Every_Mth!N15,Every_Mth!N74,Every_Mth!N133,Every_Mth!N192,Every_Mth!N251,Every_Mth!N310,Every_Mth!N369,Every_Mth!N428,Every_Mth!N487,Every_Mth!N546,Every_Mth!N605,Every_Mth!N664)</f>
        <v>30891.166666666668</v>
      </c>
      <c r="F251" s="57">
        <v>54488.457335660292</v>
      </c>
      <c r="G251" s="23" t="s">
        <v>66</v>
      </c>
      <c r="H251" s="18">
        <v>0.56693046889491883</v>
      </c>
      <c r="J251" s="61"/>
      <c r="K251" s="62"/>
      <c r="M251" s="40"/>
      <c r="N251" s="40"/>
      <c r="O251" s="34"/>
    </row>
    <row r="252" spans="1:15">
      <c r="A252" s="48" t="s">
        <v>176</v>
      </c>
      <c r="B252" s="13" t="s">
        <v>75</v>
      </c>
      <c r="C252" s="13">
        <v>2014</v>
      </c>
      <c r="D252" s="23" t="s">
        <v>193</v>
      </c>
      <c r="E252" s="45">
        <f>AVERAGE(Every_Mth!N16,Every_Mth!N75,Every_Mth!N134,Every_Mth!N193,Every_Mth!N252,Every_Mth!N311,Every_Mth!N370,Every_Mth!N429,Every_Mth!N488,Every_Mth!N547,Every_Mth!N606,Every_Mth!N665)</f>
        <v>5204.5</v>
      </c>
      <c r="F252" s="57">
        <v>6481.8431399999999</v>
      </c>
      <c r="G252" s="23" t="s">
        <v>197</v>
      </c>
      <c r="H252" s="18">
        <v>0.80293519722539908</v>
      </c>
      <c r="J252" s="61"/>
      <c r="K252" s="62"/>
      <c r="M252" s="40"/>
      <c r="N252" s="40"/>
      <c r="O252" s="34"/>
    </row>
    <row r="253" spans="1:15">
      <c r="A253" s="48" t="s">
        <v>177</v>
      </c>
      <c r="B253" s="13" t="s">
        <v>75</v>
      </c>
      <c r="C253" s="13">
        <v>2014</v>
      </c>
      <c r="D253" s="23" t="s">
        <v>193</v>
      </c>
      <c r="E253" s="45">
        <f>AVERAGE(Every_Mth!N17,Every_Mth!N76,Every_Mth!N135,Every_Mth!N194,Every_Mth!N253,Every_Mth!N312,Every_Mth!N371,Every_Mth!N430,Every_Mth!N489,Every_Mth!N548,Every_Mth!N607,Every_Mth!N666)</f>
        <v>1694.5</v>
      </c>
      <c r="F253" s="57">
        <v>4329.1111334587722</v>
      </c>
      <c r="G253" s="23" t="s">
        <v>197</v>
      </c>
      <c r="H253" s="18">
        <v>0.39141984295657661</v>
      </c>
      <c r="J253" s="61"/>
      <c r="K253" s="62"/>
      <c r="M253" s="40"/>
      <c r="N253" s="40"/>
      <c r="O253" s="34"/>
    </row>
    <row r="254" spans="1:15">
      <c r="A254" s="48" t="s">
        <v>178</v>
      </c>
      <c r="B254" s="13" t="s">
        <v>74</v>
      </c>
      <c r="C254" s="13">
        <v>2014</v>
      </c>
      <c r="D254" s="23" t="s">
        <v>192</v>
      </c>
      <c r="E254" s="45">
        <f>AVERAGE(Every_Mth!N18,Every_Mth!N77,Every_Mth!N136,Every_Mth!N195,Every_Mth!N254,Every_Mth!N313,Every_Mth!N372,Every_Mth!N431,Every_Mth!N490,Every_Mth!N549,Every_Mth!N608,Every_Mth!N667)</f>
        <v>73883.5</v>
      </c>
      <c r="F254" s="57">
        <v>129295.01242862869</v>
      </c>
      <c r="G254" s="23" t="s">
        <v>66</v>
      </c>
      <c r="H254" s="18">
        <v>0.57143348851746278</v>
      </c>
      <c r="J254" s="61"/>
      <c r="K254" s="62"/>
      <c r="M254" s="40"/>
      <c r="N254" s="40"/>
      <c r="O254" s="34"/>
    </row>
    <row r="255" spans="1:15">
      <c r="A255" s="48" t="s">
        <v>179</v>
      </c>
      <c r="B255" s="13" t="s">
        <v>75</v>
      </c>
      <c r="C255" s="13">
        <v>2014</v>
      </c>
      <c r="D255" s="23" t="s">
        <v>193</v>
      </c>
      <c r="E255" s="45">
        <f>AVERAGE(Every_Mth!N19,Every_Mth!N78,Every_Mth!N137,Every_Mth!N196,Every_Mth!N255,Every_Mth!N314,Every_Mth!N373,Every_Mth!N432,Every_Mth!N491,Every_Mth!N550,Every_Mth!N609,Every_Mth!N668)</f>
        <v>5196.166666666667</v>
      </c>
      <c r="F255" s="57">
        <v>5678.398908648649</v>
      </c>
      <c r="G255" s="23" t="s">
        <v>197</v>
      </c>
      <c r="H255" s="18">
        <v>0.91507601883208589</v>
      </c>
      <c r="J255" s="61"/>
      <c r="K255" s="62"/>
      <c r="M255" s="40"/>
      <c r="N255" s="40"/>
      <c r="O255" s="34"/>
    </row>
    <row r="256" spans="1:15">
      <c r="A256" s="48" t="s">
        <v>180</v>
      </c>
      <c r="B256" s="13" t="s">
        <v>75</v>
      </c>
      <c r="C256" s="13">
        <v>2014</v>
      </c>
      <c r="D256" s="23" t="s">
        <v>192</v>
      </c>
      <c r="E256" s="45">
        <f>AVERAGE(Every_Mth!N20,Every_Mth!N79,Every_Mth!N138,Every_Mth!N197,Every_Mth!N256,Every_Mth!N315,Every_Mth!N374,Every_Mth!N433,Every_Mth!N492,Every_Mth!N551,Every_Mth!N610,Every_Mth!N669)</f>
        <v>12445.583333333334</v>
      </c>
      <c r="F256" s="57">
        <v>27235.390669734086</v>
      </c>
      <c r="G256" s="23" t="s">
        <v>66</v>
      </c>
      <c r="H256" s="18">
        <v>0.45696364279304263</v>
      </c>
      <c r="J256" s="61"/>
      <c r="K256" s="62"/>
      <c r="M256" s="40"/>
      <c r="N256" s="40"/>
      <c r="O256" s="34"/>
    </row>
    <row r="257" spans="1:15">
      <c r="A257" s="12" t="s">
        <v>122</v>
      </c>
      <c r="B257" s="13" t="s">
        <v>74</v>
      </c>
      <c r="C257" s="13">
        <v>2014</v>
      </c>
      <c r="D257" s="23" t="s">
        <v>192</v>
      </c>
      <c r="E257" s="45">
        <f>AVERAGE(Every_Mth!N21,Every_Mth!N80,Every_Mth!N139,Every_Mth!N198,Every_Mth!N257,Every_Mth!N316,Every_Mth!N375,Every_Mth!N434,Every_Mth!N493,Every_Mth!N552,Every_Mth!N611,Every_Mth!N670)</f>
        <v>226953.16666666666</v>
      </c>
      <c r="F257" s="57">
        <v>281485.64386297087</v>
      </c>
      <c r="G257" s="23" t="s">
        <v>66</v>
      </c>
      <c r="H257" s="18">
        <v>0.80626906421255717</v>
      </c>
      <c r="J257" s="61"/>
      <c r="K257" s="62"/>
      <c r="M257" s="40"/>
      <c r="N257" s="40"/>
      <c r="O257" s="34"/>
    </row>
    <row r="258" spans="1:15">
      <c r="A258" s="12" t="s">
        <v>123</v>
      </c>
      <c r="B258" s="13" t="s">
        <v>75</v>
      </c>
      <c r="C258" s="13">
        <v>2014</v>
      </c>
      <c r="D258" s="23" t="s">
        <v>193</v>
      </c>
      <c r="E258" s="45">
        <f>AVERAGE(Every_Mth!N22,Every_Mth!N81,Every_Mth!N140,Every_Mth!N199,Every_Mth!N258,Every_Mth!N317,Every_Mth!N376,Every_Mth!N435,Every_Mth!N494,Every_Mth!N553,Every_Mth!N612,Every_Mth!N671)</f>
        <v>3655.9166666666665</v>
      </c>
      <c r="F258" s="57">
        <v>6547.321475439956</v>
      </c>
      <c r="G258" s="23" t="s">
        <v>197</v>
      </c>
      <c r="H258" s="18">
        <v>0.55838355889207381</v>
      </c>
      <c r="J258" s="61"/>
      <c r="K258" s="62"/>
      <c r="M258" s="40"/>
      <c r="N258" s="40"/>
      <c r="O258" s="34"/>
    </row>
    <row r="259" spans="1:15">
      <c r="A259" s="12" t="s">
        <v>124</v>
      </c>
      <c r="B259" s="13" t="s">
        <v>75</v>
      </c>
      <c r="C259" s="13">
        <v>2014</v>
      </c>
      <c r="D259" s="23" t="s">
        <v>192</v>
      </c>
      <c r="E259" s="45">
        <f>AVERAGE(Every_Mth!N23,Every_Mth!N82,Every_Mth!N141,Every_Mth!N200,Every_Mth!N259,Every_Mth!N318,Every_Mth!N377,Every_Mth!N436,Every_Mth!N495,Every_Mth!N554,Every_Mth!N613,Every_Mth!N672)</f>
        <v>18791.333333333332</v>
      </c>
      <c r="F259" s="57">
        <v>33221.697389799374</v>
      </c>
      <c r="G259" s="23" t="s">
        <v>66</v>
      </c>
      <c r="H259" s="18">
        <v>0.56563435374326043</v>
      </c>
      <c r="J259" s="61"/>
      <c r="K259" s="62"/>
      <c r="M259" s="40"/>
      <c r="N259" s="40"/>
      <c r="O259" s="34"/>
    </row>
    <row r="260" spans="1:15">
      <c r="A260" s="12" t="s">
        <v>125</v>
      </c>
      <c r="B260" s="13" t="s">
        <v>75</v>
      </c>
      <c r="C260" s="13">
        <v>2014</v>
      </c>
      <c r="D260" s="23" t="s">
        <v>192</v>
      </c>
      <c r="E260" s="45">
        <f>AVERAGE(Every_Mth!N24,Every_Mth!N83,Every_Mth!N142,Every_Mth!N201,Every_Mth!N260,Every_Mth!N319,Every_Mth!N378,Every_Mth!N437,Every_Mth!N496,Every_Mth!N555,Every_Mth!N614,Every_Mth!N673)</f>
        <v>40122.833333333336</v>
      </c>
      <c r="F260" s="57">
        <v>44825.902304321608</v>
      </c>
      <c r="G260" s="23" t="s">
        <v>66</v>
      </c>
      <c r="H260" s="18">
        <v>0.89508144333471995</v>
      </c>
      <c r="J260" s="61"/>
      <c r="K260" s="62"/>
      <c r="M260" s="40"/>
      <c r="N260" s="40"/>
      <c r="O260" s="34"/>
    </row>
    <row r="261" spans="1:15">
      <c r="A261" s="12" t="s">
        <v>126</v>
      </c>
      <c r="B261" s="13" t="s">
        <v>75</v>
      </c>
      <c r="C261" s="13">
        <v>2014</v>
      </c>
      <c r="D261" s="23" t="s">
        <v>193</v>
      </c>
      <c r="E261" s="45">
        <f>AVERAGE(Every_Mth!N25,Every_Mth!N84,Every_Mth!N143,Every_Mth!N202,Every_Mth!N261,Every_Mth!N320,Every_Mth!N379,Every_Mth!N438,Every_Mth!N497,Every_Mth!N556,Every_Mth!N615,Every_Mth!N674)</f>
        <v>2138</v>
      </c>
      <c r="F261" s="57">
        <v>2967.7021800000002</v>
      </c>
      <c r="G261" s="23" t="s">
        <v>197</v>
      </c>
      <c r="H261" s="18">
        <v>0.72042269416670368</v>
      </c>
      <c r="J261" s="61"/>
      <c r="K261" s="62"/>
      <c r="M261" s="40"/>
      <c r="N261" s="40"/>
      <c r="O261" s="34"/>
    </row>
    <row r="262" spans="1:15">
      <c r="A262" s="12" t="s">
        <v>127</v>
      </c>
      <c r="B262" s="13" t="s">
        <v>75</v>
      </c>
      <c r="C262" s="13">
        <v>2014</v>
      </c>
      <c r="D262" s="23" t="s">
        <v>192</v>
      </c>
      <c r="E262" s="45">
        <f>AVERAGE(Every_Mth!N26,Every_Mth!N85,Every_Mth!N144,Every_Mth!N203,Every_Mth!N262,Every_Mth!N321,Every_Mth!N380,Every_Mth!N439,Every_Mth!N498,Every_Mth!N557,Every_Mth!N616,Every_Mth!N675)</f>
        <v>147974.16666666666</v>
      </c>
      <c r="F262" s="57">
        <v>225536.44752317923</v>
      </c>
      <c r="G262" s="23" t="s">
        <v>66</v>
      </c>
      <c r="H262" s="18">
        <v>0.6560986851203231</v>
      </c>
      <c r="J262" s="61"/>
      <c r="K262" s="62"/>
      <c r="M262" s="40"/>
      <c r="N262" s="40"/>
      <c r="O262" s="34"/>
    </row>
    <row r="263" spans="1:15">
      <c r="A263" s="12" t="s">
        <v>128</v>
      </c>
      <c r="B263" s="13" t="s">
        <v>75</v>
      </c>
      <c r="C263" s="13">
        <v>2014</v>
      </c>
      <c r="D263" s="23" t="s">
        <v>192</v>
      </c>
      <c r="E263" s="45">
        <f>AVERAGE(Every_Mth!N27,Every_Mth!N86,Every_Mth!N145,Every_Mth!N204,Every_Mth!N263,Every_Mth!N322,Every_Mth!N381,Every_Mth!N440,Every_Mth!N499,Every_Mth!N558,Every_Mth!N617,Every_Mth!N676)</f>
        <v>23966.333333333332</v>
      </c>
      <c r="F263" s="57">
        <v>38859.035145836984</v>
      </c>
      <c r="G263" s="23" t="s">
        <v>66</v>
      </c>
      <c r="H263" s="18">
        <v>0.61675060236025636</v>
      </c>
      <c r="J263" s="61"/>
      <c r="K263" s="62"/>
      <c r="M263" s="40"/>
      <c r="N263" s="40"/>
      <c r="O263" s="34"/>
    </row>
    <row r="264" spans="1:15">
      <c r="A264" s="12" t="s">
        <v>129</v>
      </c>
      <c r="B264" s="13" t="s">
        <v>75</v>
      </c>
      <c r="C264" s="13">
        <v>2014</v>
      </c>
      <c r="D264" s="23" t="s">
        <v>192</v>
      </c>
      <c r="E264" s="45">
        <f>AVERAGE(Every_Mth!N28,Every_Mth!N87,Every_Mth!N146,Every_Mth!N205,Every_Mth!N264,Every_Mth!N323,Every_Mth!N382,Every_Mth!N441,Every_Mth!N500,Every_Mth!N559,Every_Mth!N618,Every_Mth!N677)</f>
        <v>11014.5</v>
      </c>
      <c r="F264" s="57">
        <v>17435.21142</v>
      </c>
      <c r="G264" s="23" t="s">
        <v>66</v>
      </c>
      <c r="H264" s="18">
        <v>0.6317675039698486</v>
      </c>
      <c r="J264" s="61"/>
      <c r="K264" s="62"/>
      <c r="M264" s="40"/>
      <c r="N264" s="40"/>
      <c r="O264" s="34"/>
    </row>
    <row r="265" spans="1:15">
      <c r="A265" s="12" t="s">
        <v>130</v>
      </c>
      <c r="B265" s="13" t="s">
        <v>75</v>
      </c>
      <c r="C265" s="13">
        <v>2014</v>
      </c>
      <c r="D265" s="23" t="s">
        <v>193</v>
      </c>
      <c r="E265" s="45">
        <f>AVERAGE(Every_Mth!N29,Every_Mth!N88,Every_Mth!N147,Every_Mth!N206,Every_Mth!N265,Every_Mth!N324,Every_Mth!N383,Every_Mth!N442,Every_Mth!N501,Every_Mth!N560,Every_Mth!N619,Every_Mth!N678)</f>
        <v>3188.6666666666665</v>
      </c>
      <c r="F265" s="57">
        <v>4056.2381502702701</v>
      </c>
      <c r="G265" s="23" t="s">
        <v>197</v>
      </c>
      <c r="H265" s="18">
        <v>0.78611426364455528</v>
      </c>
      <c r="J265" s="61"/>
      <c r="K265" s="62"/>
      <c r="M265" s="40"/>
      <c r="N265" s="40"/>
      <c r="O265" s="34"/>
    </row>
    <row r="266" spans="1:15">
      <c r="A266" s="12" t="s">
        <v>131</v>
      </c>
      <c r="B266" s="13" t="s">
        <v>76</v>
      </c>
      <c r="C266" s="13">
        <v>2014</v>
      </c>
      <c r="D266" s="23" t="s">
        <v>192</v>
      </c>
      <c r="E266" s="45">
        <f>AVERAGE(Every_Mth!N30,Every_Mth!N89,Every_Mth!N148,Every_Mth!N207,Every_Mth!N266,Every_Mth!N325,Every_Mth!N384,Every_Mth!N443,Every_Mth!N502,Every_Mth!N561,Every_Mth!N620,Every_Mth!N679)</f>
        <v>1185610.1666666667</v>
      </c>
      <c r="F266" s="57">
        <v>2032449.5447149202</v>
      </c>
      <c r="G266" s="23" t="s">
        <v>66</v>
      </c>
      <c r="H266" s="18">
        <v>0.58334051625028915</v>
      </c>
      <c r="J266" s="61"/>
      <c r="K266" s="62"/>
      <c r="M266" s="40"/>
      <c r="N266" s="40"/>
      <c r="O266" s="34"/>
    </row>
    <row r="267" spans="1:15">
      <c r="A267" s="12" t="s">
        <v>132</v>
      </c>
      <c r="B267" s="13" t="s">
        <v>75</v>
      </c>
      <c r="C267" s="13">
        <v>2014</v>
      </c>
      <c r="D267" s="23" t="s">
        <v>192</v>
      </c>
      <c r="E267" s="45">
        <f>AVERAGE(Every_Mth!N31,Every_Mth!N90,Every_Mth!N149,Every_Mth!N208,Every_Mth!N267,Every_Mth!N326,Every_Mth!N385,Every_Mth!N444,Every_Mth!N503,Every_Mth!N562,Every_Mth!N621,Every_Mth!N680)</f>
        <v>28835.083333333332</v>
      </c>
      <c r="F267" s="57">
        <v>38902.722557910449</v>
      </c>
      <c r="G267" s="23" t="s">
        <v>66</v>
      </c>
      <c r="H267" s="18">
        <v>0.74120990607815518</v>
      </c>
      <c r="J267" s="61"/>
      <c r="K267" s="62"/>
      <c r="M267" s="40"/>
      <c r="N267" s="40"/>
      <c r="O267" s="34"/>
    </row>
    <row r="268" spans="1:15">
      <c r="A268" s="12" t="s">
        <v>133</v>
      </c>
      <c r="B268" s="13" t="s">
        <v>75</v>
      </c>
      <c r="C268" s="13">
        <v>2014</v>
      </c>
      <c r="D268" s="23" t="s">
        <v>192</v>
      </c>
      <c r="E268" s="45">
        <f>AVERAGE(Every_Mth!N32,Every_Mth!N91,Every_Mth!N150,Every_Mth!N209,Every_Mth!N268,Every_Mth!N327,Every_Mth!N386,Every_Mth!N445,Every_Mth!N504,Every_Mth!N563,Every_Mth!N622,Every_Mth!N681)</f>
        <v>10307.666666666666</v>
      </c>
      <c r="F268" s="57">
        <v>22695.631874723927</v>
      </c>
      <c r="G268" s="23" t="s">
        <v>66</v>
      </c>
      <c r="H268" s="18">
        <v>0.45416962715835596</v>
      </c>
      <c r="J268" s="61"/>
      <c r="K268" s="62"/>
      <c r="M268" s="40"/>
      <c r="N268" s="40"/>
      <c r="O268" s="34"/>
    </row>
    <row r="269" spans="1:15">
      <c r="A269" s="12" t="s">
        <v>134</v>
      </c>
      <c r="B269" s="13" t="s">
        <v>75</v>
      </c>
      <c r="C269" s="13">
        <v>2014</v>
      </c>
      <c r="D269" s="23" t="s">
        <v>193</v>
      </c>
      <c r="E269" s="45">
        <f>AVERAGE(Every_Mth!N33,Every_Mth!N92,Every_Mth!N151,Every_Mth!N210,Every_Mth!N269,Every_Mth!N328,Every_Mth!N387,Every_Mth!N446,Every_Mth!N505,Every_Mth!N564,Every_Mth!N623,Every_Mth!N682)</f>
        <v>2016.75</v>
      </c>
      <c r="F269" s="57">
        <v>3171.7656000000002</v>
      </c>
      <c r="G269" s="23" t="s">
        <v>197</v>
      </c>
      <c r="H269" s="18">
        <v>0.63584459078564948</v>
      </c>
      <c r="J269" s="61"/>
      <c r="K269" s="62"/>
      <c r="M269" s="40"/>
      <c r="N269" s="40"/>
      <c r="O269" s="34"/>
    </row>
    <row r="270" spans="1:15">
      <c r="A270" s="12" t="s">
        <v>135</v>
      </c>
      <c r="B270" s="13" t="s">
        <v>75</v>
      </c>
      <c r="C270" s="13">
        <v>2014</v>
      </c>
      <c r="D270" s="23" t="s">
        <v>192</v>
      </c>
      <c r="E270" s="45">
        <f>AVERAGE(Every_Mth!N34,Every_Mth!N93,Every_Mth!N152,Every_Mth!N211,Every_Mth!N270,Every_Mth!N329,Every_Mth!N388,Every_Mth!N447,Every_Mth!N506,Every_Mth!N565,Every_Mth!N624,Every_Mth!N683)</f>
        <v>13782.75</v>
      </c>
      <c r="F270" s="57">
        <v>19834.102620000001</v>
      </c>
      <c r="G270" s="23" t="s">
        <v>66</v>
      </c>
      <c r="H270" s="18">
        <v>0.69491422244138812</v>
      </c>
      <c r="J270" s="61"/>
      <c r="K270" s="62"/>
      <c r="M270" s="40"/>
      <c r="N270" s="40"/>
      <c r="O270" s="34"/>
    </row>
    <row r="271" spans="1:15">
      <c r="A271" s="12" t="s">
        <v>136</v>
      </c>
      <c r="B271" s="13" t="s">
        <v>75</v>
      </c>
      <c r="C271" s="13">
        <v>2014</v>
      </c>
      <c r="D271" s="23" t="s">
        <v>192</v>
      </c>
      <c r="E271" s="45">
        <f>AVERAGE(Every_Mth!N35,Every_Mth!N94,Every_Mth!N153,Every_Mth!N212,Every_Mth!N271,Every_Mth!N330,Every_Mth!N389,Every_Mth!N448,Every_Mth!N507,Every_Mth!N566,Every_Mth!N625,Every_Mth!N684)</f>
        <v>57188.083333333336</v>
      </c>
      <c r="F271" s="57">
        <v>74498.948899488212</v>
      </c>
      <c r="G271" s="23" t="s">
        <v>66</v>
      </c>
      <c r="H271" s="18">
        <v>0.76763611001397902</v>
      </c>
      <c r="J271" s="61"/>
      <c r="K271" s="62"/>
      <c r="M271" s="40"/>
      <c r="N271" s="40"/>
      <c r="O271" s="34"/>
    </row>
    <row r="272" spans="1:15">
      <c r="A272" s="12" t="s">
        <v>137</v>
      </c>
      <c r="B272" s="13" t="s">
        <v>75</v>
      </c>
      <c r="C272" s="13">
        <v>2014</v>
      </c>
      <c r="D272" s="23" t="s">
        <v>193</v>
      </c>
      <c r="E272" s="45">
        <f>AVERAGE(Every_Mth!N36,Every_Mth!N95,Every_Mth!N154,Every_Mth!N213,Every_Mth!N272,Every_Mth!N331,Every_Mth!N390,Every_Mth!N449,Every_Mth!N508,Every_Mth!N567,Every_Mth!N626,Every_Mth!N685)</f>
        <v>1005.0833333333334</v>
      </c>
      <c r="F272" s="57">
        <v>2247.367847027027</v>
      </c>
      <c r="G272" s="23" t="s">
        <v>197</v>
      </c>
      <c r="H272" s="18">
        <v>0.4472268901875262</v>
      </c>
      <c r="J272" s="61"/>
      <c r="K272" s="62"/>
      <c r="M272" s="40"/>
      <c r="N272" s="40"/>
      <c r="O272" s="34"/>
    </row>
    <row r="273" spans="1:15">
      <c r="A273" s="12" t="s">
        <v>138</v>
      </c>
      <c r="B273" s="13" t="s">
        <v>75</v>
      </c>
      <c r="C273" s="13">
        <v>2014</v>
      </c>
      <c r="D273" s="23" t="s">
        <v>193</v>
      </c>
      <c r="E273" s="45">
        <f>AVERAGE(Every_Mth!N37,Every_Mth!N96,Every_Mth!N155,Every_Mth!N214,Every_Mth!N273,Every_Mth!N332,Every_Mth!N391,Every_Mth!N450,Every_Mth!N509,Every_Mth!N568,Every_Mth!N627,Every_Mth!N686)</f>
        <v>856</v>
      </c>
      <c r="F273" s="57">
        <v>1714.0770399999999</v>
      </c>
      <c r="G273" s="23" t="s">
        <v>197</v>
      </c>
      <c r="H273" s="18">
        <v>0.49939412291526875</v>
      </c>
      <c r="J273" s="61"/>
      <c r="K273" s="62"/>
      <c r="M273" s="40"/>
      <c r="N273" s="40"/>
      <c r="O273" s="34"/>
    </row>
    <row r="274" spans="1:15">
      <c r="A274" s="12" t="s">
        <v>139</v>
      </c>
      <c r="B274" s="13" t="s">
        <v>75</v>
      </c>
      <c r="C274" s="13">
        <v>2014</v>
      </c>
      <c r="D274" s="23" t="s">
        <v>192</v>
      </c>
      <c r="E274" s="45">
        <f>AVERAGE(Every_Mth!N38,Every_Mth!N97,Every_Mth!N156,Every_Mth!N215,Every_Mth!N274,Every_Mth!N333,Every_Mth!N392,Every_Mth!N451,Every_Mth!N510,Every_Mth!N569,Every_Mth!N628,Every_Mth!N687)</f>
        <v>50079.416666666664</v>
      </c>
      <c r="F274" s="57">
        <v>76819.094700000001</v>
      </c>
      <c r="G274" s="23" t="s">
        <v>66</v>
      </c>
      <c r="H274" s="18">
        <v>0.65190822926998127</v>
      </c>
      <c r="J274" s="61"/>
      <c r="K274" s="62"/>
      <c r="M274" s="40"/>
      <c r="N274" s="40"/>
      <c r="O274" s="34"/>
    </row>
    <row r="275" spans="1:15">
      <c r="A275" s="12" t="s">
        <v>140</v>
      </c>
      <c r="B275" s="13" t="s">
        <v>75</v>
      </c>
      <c r="C275" s="13">
        <v>2014</v>
      </c>
      <c r="D275" s="23" t="s">
        <v>192</v>
      </c>
      <c r="E275" s="45">
        <f>AVERAGE(Every_Mth!N39,Every_Mth!N98,Every_Mth!N157,Every_Mth!N216,Every_Mth!N275,Every_Mth!N334,Every_Mth!N393,Every_Mth!N452,Every_Mth!N511,Every_Mth!N570,Every_Mth!N629,Every_Mth!N688)</f>
        <v>7300.75</v>
      </c>
      <c r="F275" s="57">
        <v>13996.583175617894</v>
      </c>
      <c r="G275" s="23" t="s">
        <v>66</v>
      </c>
      <c r="H275" s="18">
        <v>0.52160944627671246</v>
      </c>
      <c r="J275" s="61"/>
      <c r="K275" s="62"/>
      <c r="M275" s="40"/>
      <c r="N275" s="40"/>
      <c r="O275" s="34"/>
    </row>
    <row r="276" spans="1:15">
      <c r="A276" s="12" t="s">
        <v>141</v>
      </c>
      <c r="B276" s="13" t="s">
        <v>75</v>
      </c>
      <c r="C276" s="13">
        <v>2014</v>
      </c>
      <c r="D276" s="23" t="s">
        <v>192</v>
      </c>
      <c r="E276" s="45">
        <f>AVERAGE(Every_Mth!N40,Every_Mth!N99,Every_Mth!N158,Every_Mth!N217,Every_Mth!N276,Every_Mth!N335,Every_Mth!N394,Every_Mth!N453,Every_Mth!N512,Every_Mth!N571,Every_Mth!N630,Every_Mth!N689)</f>
        <v>7722.666666666667</v>
      </c>
      <c r="F276" s="57">
        <v>12648.7451</v>
      </c>
      <c r="G276" s="23" t="s">
        <v>66</v>
      </c>
      <c r="H276" s="18">
        <v>0.61057440393830054</v>
      </c>
      <c r="J276" s="61"/>
      <c r="K276" s="62"/>
      <c r="M276" s="40"/>
      <c r="N276" s="40"/>
      <c r="O276" s="34"/>
    </row>
    <row r="277" spans="1:15">
      <c r="A277" s="12" t="s">
        <v>142</v>
      </c>
      <c r="B277" s="13" t="s">
        <v>74</v>
      </c>
      <c r="C277" s="13">
        <v>2014</v>
      </c>
      <c r="D277" s="23" t="s">
        <v>192</v>
      </c>
      <c r="E277" s="45">
        <f>AVERAGE(Every_Mth!N41,Every_Mth!N100,Every_Mth!N159,Every_Mth!N218,Every_Mth!N277,Every_Mth!N336,Every_Mth!N395,Every_Mth!N454,Every_Mth!N513,Every_Mth!N572,Every_Mth!N631,Every_Mth!N690)</f>
        <v>258603</v>
      </c>
      <c r="F277" s="57">
        <v>443857.48963470419</v>
      </c>
      <c r="G277" s="23" t="s">
        <v>66</v>
      </c>
      <c r="H277" s="18">
        <v>0.58262619430581397</v>
      </c>
      <c r="J277" s="61"/>
      <c r="K277" s="62"/>
      <c r="M277" s="40"/>
      <c r="N277" s="40"/>
      <c r="O277" s="34"/>
    </row>
    <row r="278" spans="1:15">
      <c r="A278" s="12" t="s">
        <v>143</v>
      </c>
      <c r="B278" s="13" t="s">
        <v>74</v>
      </c>
      <c r="C278" s="13">
        <v>2014</v>
      </c>
      <c r="D278" s="23" t="s">
        <v>192</v>
      </c>
      <c r="E278" s="45">
        <f>AVERAGE(Every_Mth!N42,Every_Mth!N101,Every_Mth!N160,Every_Mth!N219,Every_Mth!N278,Every_Mth!N337,Every_Mth!N396,Every_Mth!N455,Every_Mth!N514,Every_Mth!N573,Every_Mth!N632,Every_Mth!N691)</f>
        <v>18534.833333333332</v>
      </c>
      <c r="F278" s="57">
        <v>41238.667037041385</v>
      </c>
      <c r="G278" s="23" t="s">
        <v>66</v>
      </c>
      <c r="H278" s="18">
        <v>0.44945277490867924</v>
      </c>
      <c r="J278" s="61"/>
      <c r="K278" s="62"/>
      <c r="M278" s="40"/>
      <c r="N278" s="40"/>
      <c r="O278" s="34"/>
    </row>
    <row r="279" spans="1:15">
      <c r="A279" s="12" t="s">
        <v>144</v>
      </c>
      <c r="B279" s="13" t="s">
        <v>75</v>
      </c>
      <c r="C279" s="13">
        <v>2014</v>
      </c>
      <c r="D279" s="23" t="s">
        <v>193</v>
      </c>
      <c r="E279" s="45">
        <f>AVERAGE(Every_Mth!N43,Every_Mth!N102,Every_Mth!N161,Every_Mth!N220,Every_Mth!N279,Every_Mth!N338,Every_Mth!N397,Every_Mth!N456,Every_Mth!N515,Every_Mth!N574,Every_Mth!N633,Every_Mth!N692)</f>
        <v>1895.3333333333333</v>
      </c>
      <c r="F279" s="57">
        <v>3602.3331367567566</v>
      </c>
      <c r="G279" s="23" t="s">
        <v>197</v>
      </c>
      <c r="H279" s="18">
        <v>0.5261404932248257</v>
      </c>
      <c r="J279" s="61"/>
      <c r="K279" s="62"/>
      <c r="M279" s="40"/>
      <c r="N279" s="40"/>
      <c r="O279" s="34"/>
    </row>
    <row r="280" spans="1:15">
      <c r="A280" s="12" t="s">
        <v>145</v>
      </c>
      <c r="B280" s="13" t="s">
        <v>75</v>
      </c>
      <c r="C280" s="13">
        <v>2014</v>
      </c>
      <c r="D280" s="23" t="s">
        <v>192</v>
      </c>
      <c r="E280" s="45">
        <f>AVERAGE(Every_Mth!N44,Every_Mth!N103,Every_Mth!N162,Every_Mth!N221,Every_Mth!N280,Every_Mth!N339,Every_Mth!N398,Every_Mth!N457,Every_Mth!N516,Every_Mth!N575,Every_Mth!N634,Every_Mth!N693)</f>
        <v>290271.91666666669</v>
      </c>
      <c r="F280" s="57">
        <v>455320.18413692369</v>
      </c>
      <c r="G280" s="23" t="s">
        <v>66</v>
      </c>
      <c r="H280" s="18">
        <v>0.63751163857777993</v>
      </c>
      <c r="J280" s="61"/>
      <c r="K280" s="62"/>
      <c r="M280" s="40"/>
      <c r="N280" s="40"/>
      <c r="O280" s="34"/>
    </row>
    <row r="281" spans="1:15">
      <c r="A281" s="12" t="s">
        <v>146</v>
      </c>
      <c r="B281" s="13" t="s">
        <v>74</v>
      </c>
      <c r="C281" s="13">
        <v>2014</v>
      </c>
      <c r="D281" s="23" t="s">
        <v>192</v>
      </c>
      <c r="E281" s="45">
        <f>AVERAGE(Every_Mth!N45,Every_Mth!N104,Every_Mth!N163,Every_Mth!N222,Every_Mth!N281,Every_Mth!N340,Every_Mth!N399,Every_Mth!N458,Every_Mth!N517,Every_Mth!N576,Every_Mth!N635,Every_Mth!N694)</f>
        <v>217509.33333333334</v>
      </c>
      <c r="F281" s="57">
        <v>295178.39485793357</v>
      </c>
      <c r="G281" s="23" t="s">
        <v>66</v>
      </c>
      <c r="H281" s="18">
        <v>0.7368741653264238</v>
      </c>
      <c r="J281" s="61"/>
      <c r="K281" s="62"/>
      <c r="M281" s="40"/>
      <c r="N281" s="40"/>
      <c r="O281" s="34"/>
    </row>
    <row r="282" spans="1:15">
      <c r="A282" s="12" t="s">
        <v>147</v>
      </c>
      <c r="B282" s="13" t="s">
        <v>75</v>
      </c>
      <c r="C282" s="13">
        <v>2014</v>
      </c>
      <c r="D282" s="23" t="s">
        <v>193</v>
      </c>
      <c r="E282" s="45">
        <f>AVERAGE(Every_Mth!N46,Every_Mth!N105,Every_Mth!N164,Every_Mth!N223,Every_Mth!N282,Every_Mth!N341,Every_Mth!N400,Every_Mth!N459,Every_Mth!N518,Every_Mth!N577,Every_Mth!N636,Every_Mth!N695)</f>
        <v>6198.166666666667</v>
      </c>
      <c r="F282" s="57">
        <v>8761.7082970805113</v>
      </c>
      <c r="G282" s="23" t="s">
        <v>197</v>
      </c>
      <c r="H282" s="18">
        <v>0.70741531862364759</v>
      </c>
      <c r="J282" s="61"/>
      <c r="K282" s="62"/>
      <c r="M282" s="40"/>
      <c r="N282" s="40"/>
      <c r="O282" s="34"/>
    </row>
    <row r="283" spans="1:15">
      <c r="A283" s="12" t="s">
        <v>148</v>
      </c>
      <c r="B283" s="13" t="s">
        <v>75</v>
      </c>
      <c r="C283" s="13">
        <v>2014</v>
      </c>
      <c r="D283" s="23" t="s">
        <v>192</v>
      </c>
      <c r="E283" s="45">
        <f>AVERAGE(Every_Mth!N47,Every_Mth!N106,Every_Mth!N165,Every_Mth!N224,Every_Mth!N283,Every_Mth!N342,Every_Mth!N401,Every_Mth!N460,Every_Mth!N519,Every_Mth!N578,Every_Mth!N637,Every_Mth!N696)</f>
        <v>391793.83333333331</v>
      </c>
      <c r="F283" s="57">
        <v>458342.86103801074</v>
      </c>
      <c r="G283" s="23" t="s">
        <v>66</v>
      </c>
      <c r="H283" s="18">
        <v>0.85480513964161331</v>
      </c>
      <c r="J283" s="61"/>
      <c r="K283" s="62"/>
      <c r="M283" s="40"/>
      <c r="N283" s="40"/>
      <c r="O283" s="34"/>
    </row>
    <row r="284" spans="1:15">
      <c r="A284" s="12" t="s">
        <v>149</v>
      </c>
      <c r="B284" s="13" t="s">
        <v>74</v>
      </c>
      <c r="C284" s="13">
        <v>2014</v>
      </c>
      <c r="D284" s="23" t="s">
        <v>192</v>
      </c>
      <c r="E284" s="45">
        <f>AVERAGE(Every_Mth!N48,Every_Mth!N107,Every_Mth!N166,Every_Mth!N225,Every_Mth!N284,Every_Mth!N343,Every_Mth!N402,Every_Mth!N461,Every_Mth!N520,Every_Mth!N579,Every_Mth!N638,Every_Mth!N697)</f>
        <v>283887.08333333331</v>
      </c>
      <c r="F284" s="57">
        <v>548765.95305636863</v>
      </c>
      <c r="G284" s="23" t="s">
        <v>66</v>
      </c>
      <c r="H284" s="18">
        <v>0.5173190533272255</v>
      </c>
      <c r="J284" s="61"/>
      <c r="K284" s="62"/>
      <c r="M284" s="40"/>
      <c r="N284" s="40"/>
      <c r="O284" s="34"/>
    </row>
    <row r="285" spans="1:15">
      <c r="A285" s="12" t="s">
        <v>150</v>
      </c>
      <c r="B285" s="13" t="s">
        <v>74</v>
      </c>
      <c r="C285" s="13">
        <v>2014</v>
      </c>
      <c r="D285" s="23" t="s">
        <v>192</v>
      </c>
      <c r="E285" s="45">
        <f>AVERAGE(Every_Mth!N49,Every_Mth!N108,Every_Mth!N167,Every_Mth!N226,Every_Mth!N285,Every_Mth!N344,Every_Mth!N403,Every_Mth!N462,Every_Mth!N521,Every_Mth!N580,Every_Mth!N639,Every_Mth!N698)</f>
        <v>52291.833333333336</v>
      </c>
      <c r="F285" s="57">
        <v>100797.79189006655</v>
      </c>
      <c r="G285" s="23" t="s">
        <v>66</v>
      </c>
      <c r="H285" s="18">
        <v>0.51877955213904448</v>
      </c>
      <c r="J285" s="61"/>
      <c r="K285" s="62"/>
      <c r="M285" s="40"/>
      <c r="N285" s="40"/>
      <c r="O285" s="34"/>
    </row>
    <row r="286" spans="1:15">
      <c r="A286" s="12" t="s">
        <v>151</v>
      </c>
      <c r="B286" s="13" t="s">
        <v>75</v>
      </c>
      <c r="C286" s="13">
        <v>2014</v>
      </c>
      <c r="D286" s="23" t="s">
        <v>192</v>
      </c>
      <c r="E286" s="45">
        <f>AVERAGE(Every_Mth!N50,Every_Mth!N109,Every_Mth!N168,Every_Mth!N227,Every_Mth!N286,Every_Mth!N345,Every_Mth!N404,Every_Mth!N463,Every_Mth!N522,Every_Mth!N581,Every_Mth!N640,Every_Mth!N699)</f>
        <v>117660.58333333333</v>
      </c>
      <c r="F286" s="57">
        <v>155948.40208299819</v>
      </c>
      <c r="G286" s="23" t="s">
        <v>66</v>
      </c>
      <c r="H286" s="18">
        <v>0.75448405858440615</v>
      </c>
      <c r="J286" s="61"/>
      <c r="K286" s="62"/>
      <c r="M286" s="40"/>
      <c r="N286" s="40"/>
      <c r="O286" s="34"/>
    </row>
    <row r="287" spans="1:15">
      <c r="A287" s="12" t="s">
        <v>152</v>
      </c>
      <c r="B287" s="13" t="s">
        <v>74</v>
      </c>
      <c r="C287" s="13">
        <v>2014</v>
      </c>
      <c r="D287" s="23" t="s">
        <v>192</v>
      </c>
      <c r="E287" s="45">
        <f>AVERAGE(Every_Mth!N51,Every_Mth!N110,Every_Mth!N169,Every_Mth!N228,Every_Mth!N287,Every_Mth!N346,Every_Mth!N405,Every_Mth!N464,Every_Mth!N523,Every_Mth!N582,Every_Mth!N641,Every_Mth!N700)</f>
        <v>18107.166666666668</v>
      </c>
      <c r="F287" s="57">
        <v>45982.301338302852</v>
      </c>
      <c r="G287" s="23" t="s">
        <v>66</v>
      </c>
      <c r="H287" s="18">
        <v>0.39378556835265566</v>
      </c>
      <c r="J287" s="61"/>
      <c r="K287" s="62"/>
      <c r="M287" s="40"/>
      <c r="N287" s="40"/>
      <c r="O287" s="34"/>
    </row>
    <row r="288" spans="1:15">
      <c r="A288" s="12" t="s">
        <v>153</v>
      </c>
      <c r="B288" s="13" t="s">
        <v>74</v>
      </c>
      <c r="C288" s="13">
        <v>2014</v>
      </c>
      <c r="D288" s="23" t="s">
        <v>192</v>
      </c>
      <c r="E288" s="45">
        <f>AVERAGE(Every_Mth!N52,Every_Mth!N111,Every_Mth!N170,Every_Mth!N229,Every_Mth!N288,Every_Mth!N347,Every_Mth!N406,Every_Mth!N465,Every_Mth!N524,Every_Mth!N583,Every_Mth!N642,Every_Mth!N701)</f>
        <v>32223.75</v>
      </c>
      <c r="F288" s="57">
        <v>63838.644279393076</v>
      </c>
      <c r="G288" s="23" t="s">
        <v>66</v>
      </c>
      <c r="H288" s="18">
        <v>0.5047687081036859</v>
      </c>
      <c r="J288" s="61"/>
      <c r="K288" s="62"/>
      <c r="M288" s="40"/>
      <c r="N288" s="40"/>
      <c r="O288" s="34"/>
    </row>
    <row r="289" spans="1:15">
      <c r="A289" s="12" t="s">
        <v>154</v>
      </c>
      <c r="B289" s="13" t="s">
        <v>74</v>
      </c>
      <c r="C289" s="13">
        <v>2014</v>
      </c>
      <c r="D289" s="23" t="s">
        <v>192</v>
      </c>
      <c r="E289" s="45">
        <f>AVERAGE(Every_Mth!N53,Every_Mth!N112,Every_Mth!N171,Every_Mth!N230,Every_Mth!N289,Every_Mth!N348,Every_Mth!N407,Every_Mth!N466,Every_Mth!N525,Every_Mth!N584,Every_Mth!N643,Every_Mth!N702)</f>
        <v>35297.083333333336</v>
      </c>
      <c r="F289" s="57">
        <v>83642.140157008063</v>
      </c>
      <c r="G289" s="23" t="s">
        <v>66</v>
      </c>
      <c r="H289" s="18">
        <v>0.42200119780622236</v>
      </c>
      <c r="J289" s="61"/>
      <c r="K289" s="62"/>
      <c r="M289" s="40"/>
      <c r="N289" s="40"/>
      <c r="O289" s="34"/>
    </row>
    <row r="290" spans="1:15">
      <c r="A290" s="12" t="s">
        <v>155</v>
      </c>
      <c r="B290" s="13" t="s">
        <v>74</v>
      </c>
      <c r="C290" s="13">
        <v>2014</v>
      </c>
      <c r="D290" s="23" t="s">
        <v>192</v>
      </c>
      <c r="E290" s="45">
        <f>AVERAGE(Every_Mth!N54,Every_Mth!N113,Every_Mth!N172,Every_Mth!N231,Every_Mth!N290,Every_Mth!N349,Every_Mth!N408,Every_Mth!N467,Every_Mth!N526,Every_Mth!N585,Every_Mth!N644,Every_Mth!N703)</f>
        <v>113253.5</v>
      </c>
      <c r="F290" s="57">
        <v>173716.07032996006</v>
      </c>
      <c r="G290" s="23" t="s">
        <v>66</v>
      </c>
      <c r="H290" s="18">
        <v>0.65194601619115522</v>
      </c>
      <c r="J290" s="61"/>
      <c r="K290" s="62"/>
      <c r="M290" s="40"/>
      <c r="N290" s="40"/>
      <c r="O290" s="34"/>
    </row>
    <row r="291" spans="1:15">
      <c r="A291" s="12" t="s">
        <v>156</v>
      </c>
      <c r="B291" s="13" t="s">
        <v>74</v>
      </c>
      <c r="C291" s="13">
        <v>2014</v>
      </c>
      <c r="D291" s="23" t="s">
        <v>192</v>
      </c>
      <c r="E291" s="45">
        <f>AVERAGE(Every_Mth!N55,Every_Mth!N114,Every_Mth!N173,Every_Mth!N232,Every_Mth!N291,Every_Mth!N350,Every_Mth!N409,Every_Mth!N468,Every_Mth!N527,Every_Mth!N586,Every_Mth!N645,Every_Mth!N704)</f>
        <v>24074.833333333332</v>
      </c>
      <c r="F291" s="57">
        <v>47670.412089345795</v>
      </c>
      <c r="G291" s="23" t="s">
        <v>66</v>
      </c>
      <c r="H291" s="18">
        <v>0.50502675093748539</v>
      </c>
      <c r="J291" s="61"/>
      <c r="K291" s="62"/>
      <c r="M291" s="40"/>
      <c r="N291" s="40"/>
      <c r="O291" s="34"/>
    </row>
    <row r="292" spans="1:15">
      <c r="A292" s="12" t="s">
        <v>157</v>
      </c>
      <c r="B292" s="13" t="s">
        <v>75</v>
      </c>
      <c r="C292" s="13">
        <v>2014</v>
      </c>
      <c r="D292" s="23" t="s">
        <v>192</v>
      </c>
      <c r="E292" s="45">
        <f>AVERAGE(Every_Mth!N56,Every_Mth!N115,Every_Mth!N174,Every_Mth!N233,Every_Mth!N292,Every_Mth!N351,Every_Mth!N410,Every_Mth!N469,Every_Mth!N528,Every_Mth!N587,Every_Mth!N646,Every_Mth!N705)</f>
        <v>24531.75</v>
      </c>
      <c r="F292" s="57">
        <v>29544.132694257751</v>
      </c>
      <c r="G292" s="23" t="s">
        <v>66</v>
      </c>
      <c r="H292" s="18">
        <v>0.83034253379074596</v>
      </c>
      <c r="J292" s="61"/>
      <c r="K292" s="62"/>
      <c r="M292" s="40"/>
      <c r="N292" s="40"/>
      <c r="O292" s="34"/>
    </row>
    <row r="293" spans="1:15">
      <c r="A293" s="12" t="s">
        <v>158</v>
      </c>
      <c r="B293" s="13" t="s">
        <v>75</v>
      </c>
      <c r="C293" s="13">
        <v>2014</v>
      </c>
      <c r="D293" s="23" t="s">
        <v>193</v>
      </c>
      <c r="E293" s="45">
        <f>AVERAGE(Every_Mth!N57,Every_Mth!N116,Every_Mth!N175,Every_Mth!N234,Every_Mth!N293,Every_Mth!N352,Every_Mth!N411,Every_Mth!N470,Every_Mth!N529,Every_Mth!N588,Every_Mth!N647,Every_Mth!N706)</f>
        <v>300.5</v>
      </c>
      <c r="F293" s="57">
        <v>535.0838027255985</v>
      </c>
      <c r="G293" s="23" t="s">
        <v>197</v>
      </c>
      <c r="H293" s="18">
        <v>0.56159427452170951</v>
      </c>
      <c r="J293" s="61"/>
      <c r="K293" s="62"/>
      <c r="M293" s="40"/>
      <c r="N293" s="40"/>
      <c r="O293" s="34"/>
    </row>
    <row r="294" spans="1:15">
      <c r="A294" s="12" t="s">
        <v>159</v>
      </c>
      <c r="B294" s="13" t="s">
        <v>75</v>
      </c>
      <c r="C294" s="13">
        <v>2014</v>
      </c>
      <c r="D294" s="23" t="s">
        <v>193</v>
      </c>
      <c r="E294" s="45">
        <f>AVERAGE(Every_Mth!N58,Every_Mth!N117,Every_Mth!N176,Every_Mth!N235,Every_Mth!N294,Every_Mth!N353,Every_Mth!N412,Every_Mth!N471,Every_Mth!N530,Every_Mth!N589,Every_Mth!N648,Every_Mth!N707)</f>
        <v>6946.75</v>
      </c>
      <c r="F294" s="57">
        <v>11466.607281621622</v>
      </c>
      <c r="G294" s="23" t="s">
        <v>197</v>
      </c>
      <c r="H294" s="18">
        <v>0.60582435845117577</v>
      </c>
      <c r="J294" s="61"/>
      <c r="K294" s="62"/>
      <c r="M294" s="40"/>
      <c r="N294" s="40"/>
      <c r="O294" s="34"/>
    </row>
    <row r="295" spans="1:15">
      <c r="A295" s="12" t="s">
        <v>160</v>
      </c>
      <c r="B295" s="13" t="s">
        <v>74</v>
      </c>
      <c r="C295" s="13">
        <v>2014</v>
      </c>
      <c r="D295" s="23" t="s">
        <v>192</v>
      </c>
      <c r="E295" s="45">
        <f>AVERAGE(Every_Mth!N59,Every_Mth!N118,Every_Mth!N177,Every_Mth!N236,Every_Mth!N295,Every_Mth!N354,Every_Mth!N413,Every_Mth!N472,Every_Mth!N531,Every_Mth!N590,Every_Mth!N649,Every_Mth!N708)</f>
        <v>43408.5</v>
      </c>
      <c r="F295" s="57">
        <v>56428.942712714306</v>
      </c>
      <c r="G295" s="23" t="s">
        <v>66</v>
      </c>
      <c r="H295" s="18">
        <v>0.76925949545071659</v>
      </c>
      <c r="J295" s="61"/>
      <c r="K295" s="62"/>
      <c r="M295" s="40"/>
      <c r="N295" s="40"/>
      <c r="O295" s="34"/>
    </row>
    <row r="296" spans="1:15">
      <c r="A296" s="12" t="s">
        <v>161</v>
      </c>
      <c r="B296" s="13" t="s">
        <v>74</v>
      </c>
      <c r="C296" s="13">
        <v>2014</v>
      </c>
      <c r="D296" s="23" t="s">
        <v>192</v>
      </c>
      <c r="E296" s="45">
        <f>AVERAGE(Every_Mth!N60,Every_Mth!N119,Every_Mth!N178,Every_Mth!N237,Every_Mth!N296,Every_Mth!N355,Every_Mth!N414,Every_Mth!N473,Every_Mth!N532,Every_Mth!N591,Every_Mth!N650,Every_Mth!N709)</f>
        <v>35227</v>
      </c>
      <c r="F296" s="57">
        <v>69970.760883828043</v>
      </c>
      <c r="G296" s="23" t="s">
        <v>66</v>
      </c>
      <c r="H296" s="18">
        <v>0.50345315035929272</v>
      </c>
      <c r="J296" s="61"/>
      <c r="K296" s="62"/>
      <c r="M296" s="40"/>
      <c r="N296" s="40"/>
      <c r="O296" s="34"/>
    </row>
    <row r="297" spans="1:15">
      <c r="A297" s="12" t="s">
        <v>162</v>
      </c>
      <c r="B297" s="13" t="s">
        <v>75</v>
      </c>
      <c r="C297" s="13">
        <v>2014</v>
      </c>
      <c r="D297" s="23" t="s">
        <v>192</v>
      </c>
      <c r="E297" s="45">
        <f>AVERAGE(Every_Mth!N61,Every_Mth!N120,Every_Mth!N179,Every_Mth!N238,Every_Mth!N297,Every_Mth!N356,Every_Mth!N415,Every_Mth!N474,Every_Mth!N533,Every_Mth!N592,Every_Mth!N651,Every_Mth!N710)</f>
        <v>92205.416666666672</v>
      </c>
      <c r="F297" s="57">
        <v>115984.89329029445</v>
      </c>
      <c r="G297" s="23" t="s">
        <v>66</v>
      </c>
      <c r="H297" s="18">
        <v>0.79497781177320248</v>
      </c>
      <c r="J297" s="61"/>
      <c r="K297" s="62"/>
      <c r="M297" s="40"/>
      <c r="N297" s="40"/>
      <c r="O297" s="34"/>
    </row>
    <row r="298" spans="1:15">
      <c r="A298" s="12" t="s">
        <v>163</v>
      </c>
      <c r="B298" s="13" t="s">
        <v>75</v>
      </c>
      <c r="C298" s="13">
        <v>2014</v>
      </c>
      <c r="D298" s="23" t="s">
        <v>192</v>
      </c>
      <c r="E298" s="45">
        <f>AVERAGE(Every_Mth!N62,Every_Mth!N121,Every_Mth!N180,Every_Mth!N239,Every_Mth!N298,Every_Mth!N357,Every_Mth!N416,Every_Mth!N475,Every_Mth!N534,Every_Mth!N593,Every_Mth!N652,Every_Mth!N711)</f>
        <v>12977.916666666666</v>
      </c>
      <c r="F298" s="57">
        <v>16038.088739999999</v>
      </c>
      <c r="G298" s="23" t="s">
        <v>66</v>
      </c>
      <c r="H298" s="18">
        <v>0.8091986651521671</v>
      </c>
      <c r="J298" s="61"/>
      <c r="K298" s="62"/>
      <c r="M298" s="40"/>
      <c r="N298" s="40"/>
      <c r="O298" s="34"/>
    </row>
    <row r="299" spans="1:15">
      <c r="A299" s="12" t="s">
        <v>164</v>
      </c>
      <c r="B299" s="13" t="s">
        <v>75</v>
      </c>
      <c r="C299" s="13">
        <v>2014</v>
      </c>
      <c r="D299" s="23" t="s">
        <v>193</v>
      </c>
      <c r="E299" s="45">
        <f>AVERAGE(Every_Mth!N63,Every_Mth!N122,Every_Mth!N181,Every_Mth!N240,Every_Mth!N299,Every_Mth!N358,Every_Mth!N417,Every_Mth!N476,Every_Mth!N535,Every_Mth!N594,Every_Mth!N653,Every_Mth!N712)</f>
        <v>10781.166666666666</v>
      </c>
      <c r="F299" s="57">
        <v>14124.951781959047</v>
      </c>
      <c r="G299" s="23" t="s">
        <v>197</v>
      </c>
      <c r="H299" s="18">
        <v>0.76327104213104657</v>
      </c>
      <c r="J299" s="61"/>
      <c r="K299" s="62"/>
      <c r="M299" s="40"/>
      <c r="N299" s="40"/>
      <c r="O299" s="34"/>
    </row>
    <row r="300" spans="1:15">
      <c r="A300" s="12" t="s">
        <v>165</v>
      </c>
      <c r="B300" s="13" t="s">
        <v>75</v>
      </c>
      <c r="C300" s="13">
        <v>2014</v>
      </c>
      <c r="D300" s="23" t="s">
        <v>193</v>
      </c>
      <c r="E300" s="45">
        <f>AVERAGE(Every_Mth!N64,Every_Mth!N123,Every_Mth!N182,Every_Mth!N241,Every_Mth!N300,Every_Mth!N359,Every_Mth!N418,Every_Mth!N477,Every_Mth!N536,Every_Mth!N595,Every_Mth!N654,Every_Mth!N713)</f>
        <v>1787.4166666666667</v>
      </c>
      <c r="F300" s="57">
        <v>3023.1546806198121</v>
      </c>
      <c r="G300" s="23" t="s">
        <v>197</v>
      </c>
      <c r="H300" s="18">
        <v>0.5912422140107656</v>
      </c>
      <c r="J300" s="61"/>
      <c r="K300" s="62"/>
      <c r="M300" s="40"/>
      <c r="N300" s="40"/>
      <c r="O300" s="34"/>
    </row>
    <row r="301" spans="1:15">
      <c r="A301" s="12" t="s">
        <v>166</v>
      </c>
      <c r="B301" s="13" t="s">
        <v>74</v>
      </c>
      <c r="C301" s="13">
        <v>2014</v>
      </c>
      <c r="D301" s="23" t="s">
        <v>192</v>
      </c>
      <c r="E301" s="45">
        <f>AVERAGE(Every_Mth!N65,Every_Mth!N124,Every_Mth!N183,Every_Mth!N242,Every_Mth!N301,Every_Mth!N360,Every_Mth!N419,Every_Mth!N478,Every_Mth!N537,Every_Mth!N596,Every_Mth!N655,Every_Mth!N714)</f>
        <v>126110.08333333333</v>
      </c>
      <c r="F301" s="57">
        <v>139566.34738282335</v>
      </c>
      <c r="G301" s="23" t="s">
        <v>66</v>
      </c>
      <c r="H301" s="18">
        <v>0.90358518151528189</v>
      </c>
      <c r="J301" s="61"/>
      <c r="K301" s="62"/>
      <c r="M301" s="40"/>
      <c r="N301" s="40"/>
      <c r="O301" s="34"/>
    </row>
    <row r="302" spans="1:15">
      <c r="A302" s="12" t="s">
        <v>167</v>
      </c>
      <c r="B302" s="13" t="s">
        <v>75</v>
      </c>
      <c r="C302" s="13">
        <v>2014</v>
      </c>
      <c r="D302" s="23" t="s">
        <v>193</v>
      </c>
      <c r="E302" s="45">
        <f>AVERAGE(Every_Mth!N66,Every_Mth!N125,Every_Mth!N184,Every_Mth!N243,Every_Mth!N302,Every_Mth!N361,Every_Mth!N420,Every_Mth!N479,Every_Mth!N538,Every_Mth!N597,Every_Mth!N656,Every_Mth!N715)</f>
        <v>5502.25</v>
      </c>
      <c r="F302" s="57">
        <v>9986.6219400000009</v>
      </c>
      <c r="G302" s="23" t="s">
        <v>197</v>
      </c>
      <c r="H302" s="18">
        <v>0.55096208037690064</v>
      </c>
      <c r="J302" s="61"/>
      <c r="K302" s="62"/>
      <c r="M302" s="40"/>
      <c r="N302" s="40"/>
      <c r="O302" s="34"/>
    </row>
    <row r="303" spans="1:15">
      <c r="A303" s="12" t="s">
        <v>168</v>
      </c>
      <c r="B303" s="13" t="s">
        <v>74</v>
      </c>
      <c r="C303" s="13">
        <v>2014</v>
      </c>
      <c r="D303" s="23" t="s">
        <v>192</v>
      </c>
      <c r="E303" s="45">
        <f>AVERAGE(Every_Mth!N67,Every_Mth!N126,Every_Mth!N185,Every_Mth!N244,Every_Mth!N303,Every_Mth!N362,Every_Mth!N421,Every_Mth!N480,Every_Mth!N539,Every_Mth!N598,Every_Mth!N657,Every_Mth!N716)</f>
        <v>74195.166666666672</v>
      </c>
      <c r="F303" s="57">
        <v>114149.93462956522</v>
      </c>
      <c r="G303" s="23" t="s">
        <v>66</v>
      </c>
      <c r="H303" s="18">
        <v>0.64997993128460252</v>
      </c>
      <c r="J303" s="61"/>
      <c r="K303" s="62"/>
      <c r="M303" s="40"/>
      <c r="N303" s="40"/>
      <c r="O303" s="34"/>
    </row>
    <row r="304" spans="1:15">
      <c r="A304" s="12" t="s">
        <v>169</v>
      </c>
      <c r="B304" s="13" t="s">
        <v>74</v>
      </c>
      <c r="C304" s="13">
        <v>2014</v>
      </c>
      <c r="D304" s="23" t="s">
        <v>192</v>
      </c>
      <c r="E304" s="45">
        <f>AVERAGE(Every_Mth!N68,Every_Mth!N127,Every_Mth!N186,Every_Mth!N245,Every_Mth!N304,Every_Mth!N363,Every_Mth!N422,Every_Mth!N481,Every_Mth!N540,Every_Mth!N599,Every_Mth!N658,Every_Mth!N717)</f>
        <v>18623.916666666668</v>
      </c>
      <c r="F304" s="57">
        <v>50238.245060659116</v>
      </c>
      <c r="G304" s="23" t="s">
        <v>66</v>
      </c>
      <c r="H304" s="18">
        <v>0.3707119276196772</v>
      </c>
      <c r="J304" s="61"/>
      <c r="K304" s="62"/>
      <c r="M304" s="40"/>
      <c r="N304" s="40"/>
      <c r="O304" s="34"/>
    </row>
    <row r="305" spans="1:15">
      <c r="A305" s="12" t="s">
        <v>170</v>
      </c>
      <c r="B305" s="13" t="s">
        <v>75</v>
      </c>
      <c r="C305" s="13">
        <v>2014</v>
      </c>
      <c r="D305" s="23" t="s">
        <v>192</v>
      </c>
      <c r="E305" s="45">
        <f>AVERAGE(Every_Mth!N69,Every_Mth!N128,Every_Mth!N187,Every_Mth!N246,Every_Mth!N305,Every_Mth!N364,Every_Mth!N423,Every_Mth!N482,Every_Mth!N541,Every_Mth!N600,Every_Mth!N659,Every_Mth!N718)</f>
        <v>13313.25</v>
      </c>
      <c r="F305" s="57">
        <v>17375.6149</v>
      </c>
      <c r="G305" s="23" t="s">
        <v>66</v>
      </c>
      <c r="H305" s="18">
        <v>0.76600000000000001</v>
      </c>
      <c r="J305" s="61"/>
      <c r="K305" s="62"/>
      <c r="M305" s="40"/>
      <c r="N305" s="40"/>
      <c r="O305" s="34"/>
    </row>
    <row r="306" spans="1:15">
      <c r="A306" s="48" t="s">
        <v>171</v>
      </c>
      <c r="B306" s="13" t="s">
        <v>66</v>
      </c>
      <c r="C306" s="13">
        <v>2015</v>
      </c>
      <c r="D306" s="23" t="s">
        <v>192</v>
      </c>
      <c r="E306" s="58">
        <f>AVERAGE(Every_Mth!N719,Every_Mth!N778,Every_Mth!N837,Every_Mth!N896,Every_Mth!N955,Every_Mth!N1014,Every_Mth!N1073,Every_Mth!N1132,Every_Mth!N1191,Every_Mth!N1250,Every_Mth!N1309,Every_Mth!N1368)</f>
        <v>4475844.5</v>
      </c>
      <c r="F306" s="45">
        <v>6409430.1798400003</v>
      </c>
      <c r="G306" s="23" t="s">
        <v>66</v>
      </c>
      <c r="H306" s="16">
        <v>0.69733016424114824</v>
      </c>
      <c r="J306" s="34"/>
      <c r="K306" s="62"/>
    </row>
    <row r="307" spans="1:15">
      <c r="A307" s="48" t="s">
        <v>172</v>
      </c>
      <c r="B307" s="13" t="s">
        <v>74</v>
      </c>
      <c r="C307" s="13">
        <v>2015</v>
      </c>
      <c r="D307" s="23" t="s">
        <v>192</v>
      </c>
      <c r="E307" s="58">
        <f>AVERAGE(Every_Mth!N720,Every_Mth!N779,Every_Mth!N838,Every_Mth!N897,Every_Mth!N956,Every_Mth!N1015,Every_Mth!N1074,Every_Mth!N1133,Every_Mth!N1192,Every_Mth!N1251,Every_Mth!N1310,Every_Mth!N1369)</f>
        <v>120817.08333333333</v>
      </c>
      <c r="F307" s="45">
        <v>189599.38247473686</v>
      </c>
      <c r="G307" s="23" t="s">
        <v>66</v>
      </c>
      <c r="H307" s="16">
        <v>0.6372229790855547</v>
      </c>
      <c r="J307" s="34"/>
      <c r="K307" s="62"/>
    </row>
    <row r="308" spans="1:15">
      <c r="A308" s="48" t="s">
        <v>173</v>
      </c>
      <c r="B308" s="13" t="s">
        <v>75</v>
      </c>
      <c r="C308" s="13">
        <v>2015</v>
      </c>
      <c r="D308" s="23" t="s">
        <v>193</v>
      </c>
      <c r="E308" s="58">
        <f>AVERAGE(Every_Mth!N721,Every_Mth!N780,Every_Mth!N839,Every_Mth!N898,Every_Mth!N957,Every_Mth!N1016,Every_Mth!N1075,Every_Mth!N1134,Every_Mth!N1193,Every_Mth!N1252,Every_Mth!N1311,Every_Mth!N1370)</f>
        <v>167.66666666666666</v>
      </c>
      <c r="F308" s="45">
        <v>251.76235368406708</v>
      </c>
      <c r="G308" s="23" t="s">
        <v>198</v>
      </c>
      <c r="H308" s="16">
        <v>0.66597195415907617</v>
      </c>
      <c r="J308" s="34"/>
      <c r="K308" s="62"/>
    </row>
    <row r="309" spans="1:15">
      <c r="A309" s="48" t="s">
        <v>174</v>
      </c>
      <c r="B309" s="13" t="s">
        <v>75</v>
      </c>
      <c r="C309" s="13">
        <v>2015</v>
      </c>
      <c r="D309" s="23" t="s">
        <v>193</v>
      </c>
      <c r="E309" s="58">
        <f>AVERAGE(Every_Mth!N722,Every_Mth!N781,Every_Mth!N840,Every_Mth!N899,Every_Mth!N958,Every_Mth!N1017,Every_Mth!N1076,Every_Mth!N1135,Every_Mth!N1194,Every_Mth!N1253,Every_Mth!N1312,Every_Mth!N1371)</f>
        <v>3396.5833333333335</v>
      </c>
      <c r="F309" s="45">
        <v>4641.215269938667</v>
      </c>
      <c r="G309" s="23" t="s">
        <v>198</v>
      </c>
      <c r="H309" s="16">
        <v>0.73183059517474591</v>
      </c>
      <c r="J309" s="34"/>
      <c r="K309" s="62"/>
    </row>
    <row r="310" spans="1:15">
      <c r="A310" s="48" t="s">
        <v>175</v>
      </c>
      <c r="B310" s="13" t="s">
        <v>75</v>
      </c>
      <c r="C310" s="13">
        <v>2015</v>
      </c>
      <c r="D310" s="23" t="s">
        <v>192</v>
      </c>
      <c r="E310" s="58">
        <f>AVERAGE(Every_Mth!N723,Every_Mth!N782,Every_Mth!N841,Every_Mth!N900,Every_Mth!N959,Every_Mth!N1018,Every_Mth!N1077,Every_Mth!N1136,Every_Mth!N1195,Every_Mth!N1254,Every_Mth!N1313,Every_Mth!N1372)</f>
        <v>31978.166666666668</v>
      </c>
      <c r="F310" s="45">
        <v>53294.935690978324</v>
      </c>
      <c r="G310" s="23" t="s">
        <v>66</v>
      </c>
      <c r="H310" s="16">
        <v>0.60002261475812002</v>
      </c>
      <c r="J310" s="34"/>
      <c r="K310" s="62"/>
    </row>
    <row r="311" spans="1:15">
      <c r="A311" s="48" t="s">
        <v>176</v>
      </c>
      <c r="B311" s="13" t="s">
        <v>75</v>
      </c>
      <c r="C311" s="13">
        <v>2015</v>
      </c>
      <c r="D311" s="23" t="s">
        <v>193</v>
      </c>
      <c r="E311" s="58">
        <f>AVERAGE(Every_Mth!N724,Every_Mth!N783,Every_Mth!N842,Every_Mth!N901,Every_Mth!N960,Every_Mth!N1019,Every_Mth!N1078,Every_Mth!N1137,Every_Mth!N1196,Every_Mth!N1255,Every_Mth!N1314,Every_Mth!N1373)</f>
        <v>5433</v>
      </c>
      <c r="F311" s="45">
        <v>6513.4381661360239</v>
      </c>
      <c r="G311" s="23" t="s">
        <v>198</v>
      </c>
      <c r="H311" s="16">
        <v>0.83412168219338856</v>
      </c>
      <c r="J311" s="34"/>
      <c r="K311" s="62"/>
    </row>
    <row r="312" spans="1:15">
      <c r="A312" s="48" t="s">
        <v>177</v>
      </c>
      <c r="B312" s="13" t="s">
        <v>75</v>
      </c>
      <c r="C312" s="13">
        <v>2015</v>
      </c>
      <c r="D312" s="23" t="s">
        <v>193</v>
      </c>
      <c r="E312" s="58">
        <f>AVERAGE(Every_Mth!N725,Every_Mth!N784,Every_Mth!N843,Every_Mth!N902,Every_Mth!N961,Every_Mth!N1020,Every_Mth!N1079,Every_Mth!N1138,Every_Mth!N1197,Every_Mth!N1256,Every_Mth!N1315,Every_Mth!N1374)</f>
        <v>1548</v>
      </c>
      <c r="F312" s="45">
        <v>3891.2793981338737</v>
      </c>
      <c r="G312" s="23" t="s">
        <v>198</v>
      </c>
      <c r="H312" s="16">
        <v>0.39781260650221328</v>
      </c>
      <c r="J312" s="34"/>
      <c r="K312" s="62"/>
    </row>
    <row r="313" spans="1:15">
      <c r="A313" s="48" t="s">
        <v>178</v>
      </c>
      <c r="B313" s="13" t="s">
        <v>74</v>
      </c>
      <c r="C313" s="13">
        <v>2015</v>
      </c>
      <c r="D313" s="23" t="s">
        <v>192</v>
      </c>
      <c r="E313" s="58">
        <f>AVERAGE(Every_Mth!N726,Every_Mth!N785,Every_Mth!N844,Every_Mth!N903,Every_Mth!N962,Every_Mth!N1021,Every_Mth!N1080,Every_Mth!N1139,Every_Mth!N1198,Every_Mth!N1257,Every_Mth!N1316,Every_Mth!N1375)</f>
        <v>71780.416666666672</v>
      </c>
      <c r="F313" s="45">
        <v>129091.91511449881</v>
      </c>
      <c r="G313" s="23" t="s">
        <v>66</v>
      </c>
      <c r="H313" s="16">
        <v>0.55604114791387682</v>
      </c>
      <c r="J313" s="34"/>
      <c r="K313" s="62"/>
    </row>
    <row r="314" spans="1:15">
      <c r="A314" s="48" t="s">
        <v>179</v>
      </c>
      <c r="B314" s="13" t="s">
        <v>75</v>
      </c>
      <c r="C314" s="13">
        <v>2015</v>
      </c>
      <c r="D314" s="23" t="s">
        <v>193</v>
      </c>
      <c r="E314" s="58">
        <f>AVERAGE(Every_Mth!N727,Every_Mth!N786,Every_Mth!N845,Every_Mth!N904,Every_Mth!N963,Every_Mth!N1022,Every_Mth!N1081,Every_Mth!N1140,Every_Mth!N1199,Every_Mth!N1258,Every_Mth!N1317,Every_Mth!N1376)</f>
        <v>5193.5</v>
      </c>
      <c r="F314" s="45">
        <v>5724.0149025059327</v>
      </c>
      <c r="G314" s="23" t="s">
        <v>198</v>
      </c>
      <c r="H314" s="16">
        <v>0.90731769369194393</v>
      </c>
      <c r="J314" s="34"/>
      <c r="K314" s="62"/>
    </row>
    <row r="315" spans="1:15">
      <c r="A315" s="48" t="s">
        <v>180</v>
      </c>
      <c r="B315" s="13" t="s">
        <v>75</v>
      </c>
      <c r="C315" s="13">
        <v>2015</v>
      </c>
      <c r="D315" s="23" t="s">
        <v>192</v>
      </c>
      <c r="E315" s="58">
        <f>AVERAGE(Every_Mth!N728,Every_Mth!N787,Every_Mth!N846,Every_Mth!N905,Every_Mth!N964,Every_Mth!N1023,Every_Mth!N1082,Every_Mth!N1141,Every_Mth!N1200,Every_Mth!N1259,Every_Mth!N1318,Every_Mth!N1377)</f>
        <v>13136.75</v>
      </c>
      <c r="F315" s="45">
        <v>20083.838883198157</v>
      </c>
      <c r="G315" s="23" t="s">
        <v>66</v>
      </c>
      <c r="H315" s="16">
        <v>0.65409556790410273</v>
      </c>
      <c r="J315" s="34"/>
      <c r="K315" s="62"/>
    </row>
    <row r="316" spans="1:15">
      <c r="A316" s="12" t="s">
        <v>122</v>
      </c>
      <c r="B316" s="13" t="s">
        <v>74</v>
      </c>
      <c r="C316" s="13">
        <v>2015</v>
      </c>
      <c r="D316" s="23" t="s">
        <v>192</v>
      </c>
      <c r="E316" s="58">
        <f>AVERAGE(Every_Mth!N729,Every_Mth!N788,Every_Mth!N847,Every_Mth!N906,Every_Mth!N965,Every_Mth!N1024,Every_Mth!N1083,Every_Mth!N1142,Every_Mth!N1201,Every_Mth!N1260,Every_Mth!N1319,Every_Mth!N1378)</f>
        <v>234603.75</v>
      </c>
      <c r="F316" s="45">
        <v>261386.45146811887</v>
      </c>
      <c r="G316" s="23" t="s">
        <v>66</v>
      </c>
      <c r="H316" s="16">
        <v>0.87322270167921334</v>
      </c>
      <c r="J316" s="34"/>
      <c r="K316" s="62"/>
    </row>
    <row r="317" spans="1:15">
      <c r="A317" s="12" t="s">
        <v>123</v>
      </c>
      <c r="B317" s="13" t="s">
        <v>75</v>
      </c>
      <c r="C317" s="13">
        <v>2015</v>
      </c>
      <c r="D317" s="23" t="s">
        <v>193</v>
      </c>
      <c r="E317" s="58">
        <f>AVERAGE(Every_Mth!N730,Every_Mth!N789,Every_Mth!N848,Every_Mth!N907,Every_Mth!N966,Every_Mth!N1025,Every_Mth!N1084,Every_Mth!N1143,Every_Mth!N1202,Every_Mth!N1261,Every_Mth!N1320,Every_Mth!N1379)</f>
        <v>3606.8333333333335</v>
      </c>
      <c r="F317" s="45">
        <v>6488.522581162948</v>
      </c>
      <c r="G317" s="23" t="s">
        <v>198</v>
      </c>
      <c r="H317" s="16">
        <v>0.55587898296053628</v>
      </c>
      <c r="J317" s="34"/>
      <c r="K317" s="62"/>
    </row>
    <row r="318" spans="1:15">
      <c r="A318" s="12" t="s">
        <v>124</v>
      </c>
      <c r="B318" s="13" t="s">
        <v>75</v>
      </c>
      <c r="C318" s="13">
        <v>2015</v>
      </c>
      <c r="D318" s="23" t="s">
        <v>192</v>
      </c>
      <c r="E318" s="58">
        <f>AVERAGE(Every_Mth!N731,Every_Mth!N790,Every_Mth!N849,Every_Mth!N908,Every_Mth!N967,Every_Mth!N1026,Every_Mth!N1085,Every_Mth!N1144,Every_Mth!N1203,Every_Mth!N1262,Every_Mth!N1321,Every_Mth!N1380)</f>
        <v>20982.666666666668</v>
      </c>
      <c r="F318" s="45">
        <v>31850.861804597371</v>
      </c>
      <c r="G318" s="23" t="s">
        <v>66</v>
      </c>
      <c r="H318" s="16">
        <v>0.65877861627084822</v>
      </c>
      <c r="J318" s="34"/>
      <c r="K318" s="62"/>
    </row>
    <row r="319" spans="1:15">
      <c r="A319" s="12" t="s">
        <v>125</v>
      </c>
      <c r="B319" s="13" t="s">
        <v>75</v>
      </c>
      <c r="C319" s="13">
        <v>2015</v>
      </c>
      <c r="D319" s="23" t="s">
        <v>192</v>
      </c>
      <c r="E319" s="58">
        <f>AVERAGE(Every_Mth!N732,Every_Mth!N791,Every_Mth!N850,Every_Mth!N909,Every_Mth!N968,Every_Mth!N1027,Every_Mth!N1086,Every_Mth!N1145,Every_Mth!N1204,Every_Mth!N1263,Every_Mth!N1322,Every_Mth!N1381)</f>
        <v>43185</v>
      </c>
      <c r="F319" s="45">
        <v>47595.452831908508</v>
      </c>
      <c r="G319" s="23" t="s">
        <v>66</v>
      </c>
      <c r="H319" s="16">
        <v>0.90733457568972442</v>
      </c>
      <c r="J319" s="34"/>
      <c r="K319" s="62"/>
    </row>
    <row r="320" spans="1:15">
      <c r="A320" s="12" t="s">
        <v>126</v>
      </c>
      <c r="B320" s="13" t="s">
        <v>75</v>
      </c>
      <c r="C320" s="13">
        <v>2015</v>
      </c>
      <c r="D320" s="23" t="s">
        <v>193</v>
      </c>
      <c r="E320" s="58">
        <f>AVERAGE(Every_Mth!N733,Every_Mth!N792,Every_Mth!N851,Every_Mth!N910,Every_Mth!N969,Every_Mth!N1028,Every_Mth!N1087,Every_Mth!N1146,Every_Mth!N1205,Every_Mth!N1264,Every_Mth!N1323,Every_Mth!N1382)</f>
        <v>2081.1666666666665</v>
      </c>
      <c r="F320" s="45">
        <v>2591.6434729807825</v>
      </c>
      <c r="G320" s="23" t="s">
        <v>198</v>
      </c>
      <c r="H320" s="16">
        <v>0.80302969461806784</v>
      </c>
      <c r="J320" s="34"/>
      <c r="K320" s="62"/>
    </row>
    <row r="321" spans="1:11">
      <c r="A321" s="12" t="s">
        <v>127</v>
      </c>
      <c r="B321" s="13" t="s">
        <v>75</v>
      </c>
      <c r="C321" s="13">
        <v>2015</v>
      </c>
      <c r="D321" s="23" t="s">
        <v>192</v>
      </c>
      <c r="E321" s="58">
        <f>AVERAGE(Every_Mth!N734,Every_Mth!N793,Every_Mth!N852,Every_Mth!N911,Every_Mth!N970,Every_Mth!N1029,Every_Mth!N1088,Every_Mth!N1147,Every_Mth!N1206,Every_Mth!N1265,Every_Mth!N1324,Every_Mth!N1383)</f>
        <v>158932</v>
      </c>
      <c r="F321" s="45">
        <v>207468.11046195566</v>
      </c>
      <c r="G321" s="23" t="s">
        <v>66</v>
      </c>
      <c r="H321" s="16">
        <v>0.76605508020541824</v>
      </c>
      <c r="J321" s="34"/>
      <c r="K321" s="62"/>
    </row>
    <row r="322" spans="1:11">
      <c r="A322" s="12" t="s">
        <v>128</v>
      </c>
      <c r="B322" s="13" t="s">
        <v>75</v>
      </c>
      <c r="C322" s="13">
        <v>2015</v>
      </c>
      <c r="D322" s="23" t="s">
        <v>192</v>
      </c>
      <c r="E322" s="58">
        <f>AVERAGE(Every_Mth!N735,Every_Mth!N794,Every_Mth!N853,Every_Mth!N912,Every_Mth!N971,Every_Mth!N1030,Every_Mth!N1089,Every_Mth!N1148,Every_Mth!N1207,Every_Mth!N1266,Every_Mth!N1325,Every_Mth!N1384)</f>
        <v>24667.5</v>
      </c>
      <c r="F322" s="45">
        <v>35958.112369286609</v>
      </c>
      <c r="G322" s="23" t="s">
        <v>66</v>
      </c>
      <c r="H322" s="16">
        <v>0.68600653300893477</v>
      </c>
      <c r="J322" s="34"/>
      <c r="K322" s="62"/>
    </row>
    <row r="323" spans="1:11">
      <c r="A323" s="12" t="s">
        <v>129</v>
      </c>
      <c r="B323" s="13" t="s">
        <v>75</v>
      </c>
      <c r="C323" s="13">
        <v>2015</v>
      </c>
      <c r="D323" s="23" t="s">
        <v>192</v>
      </c>
      <c r="E323" s="58">
        <f>AVERAGE(Every_Mth!N736,Every_Mth!N795,Every_Mth!N854,Every_Mth!N913,Every_Mth!N972,Every_Mth!N1031,Every_Mth!N1090,Every_Mth!N1149,Every_Mth!N1208,Every_Mth!N1267,Every_Mth!N1326,Every_Mth!N1385)</f>
        <v>12322.833333333334</v>
      </c>
      <c r="F323" s="45">
        <v>14762.324643526681</v>
      </c>
      <c r="G323" s="23" t="s">
        <v>66</v>
      </c>
      <c r="H323" s="16">
        <v>0.83474883738835326</v>
      </c>
      <c r="J323" s="34"/>
      <c r="K323" s="62"/>
    </row>
    <row r="324" spans="1:11">
      <c r="A324" s="12" t="s">
        <v>130</v>
      </c>
      <c r="B324" s="13" t="s">
        <v>75</v>
      </c>
      <c r="C324" s="13">
        <v>2015</v>
      </c>
      <c r="D324" s="23" t="s">
        <v>193</v>
      </c>
      <c r="E324" s="58">
        <f>AVERAGE(Every_Mth!N737,Every_Mth!N796,Every_Mth!N855,Every_Mth!N914,Every_Mth!N973,Every_Mth!N1032,Every_Mth!N1091,Every_Mth!N1150,Every_Mth!N1209,Every_Mth!N1268,Every_Mth!N1327,Every_Mth!N1386)</f>
        <v>3188.9166666666665</v>
      </c>
      <c r="F324" s="45">
        <v>3734.3844591172287</v>
      </c>
      <c r="G324" s="23" t="s">
        <v>198</v>
      </c>
      <c r="H324" s="16">
        <v>0.85393368079206677</v>
      </c>
      <c r="J324" s="34"/>
      <c r="K324" s="62"/>
    </row>
    <row r="325" spans="1:11">
      <c r="A325" s="12" t="s">
        <v>131</v>
      </c>
      <c r="B325" s="13" t="s">
        <v>76</v>
      </c>
      <c r="C325" s="13">
        <v>2015</v>
      </c>
      <c r="D325" s="23" t="s">
        <v>192</v>
      </c>
      <c r="E325" s="58">
        <f>AVERAGE(Every_Mth!N738,Every_Mth!N797,Every_Mth!N856,Every_Mth!N915,Every_Mth!N974,Every_Mth!N1033,Every_Mth!N1092,Every_Mth!N1151,Every_Mth!N1210,Every_Mth!N1269,Every_Mth!N1328,Every_Mth!N1387)</f>
        <v>1177606.25</v>
      </c>
      <c r="F325" s="45">
        <v>1776819.9017034955</v>
      </c>
      <c r="G325" s="23" t="s">
        <v>66</v>
      </c>
      <c r="H325" s="16">
        <v>0.66276061455130608</v>
      </c>
      <c r="J325" s="34"/>
      <c r="K325" s="62"/>
    </row>
    <row r="326" spans="1:11">
      <c r="A326" s="12" t="s">
        <v>132</v>
      </c>
      <c r="B326" s="13" t="s">
        <v>75</v>
      </c>
      <c r="C326" s="13">
        <v>2015</v>
      </c>
      <c r="D326" s="23" t="s">
        <v>192</v>
      </c>
      <c r="E326" s="58">
        <f>AVERAGE(Every_Mth!N739,Every_Mth!N798,Every_Mth!N857,Every_Mth!N916,Every_Mth!N975,Every_Mth!N1034,Every_Mth!N1093,Every_Mth!N1152,Every_Mth!N1211,Every_Mth!N1270,Every_Mth!N1329,Every_Mth!N1388)</f>
        <v>29757.5</v>
      </c>
      <c r="F326" s="45">
        <v>32412.669981496838</v>
      </c>
      <c r="G326" s="23" t="s">
        <v>66</v>
      </c>
      <c r="H326" s="16">
        <v>0.91808234301547598</v>
      </c>
      <c r="J326" s="34"/>
      <c r="K326" s="62"/>
    </row>
    <row r="327" spans="1:11">
      <c r="A327" s="12" t="s">
        <v>133</v>
      </c>
      <c r="B327" s="13" t="s">
        <v>75</v>
      </c>
      <c r="C327" s="13">
        <v>2015</v>
      </c>
      <c r="D327" s="23" t="s">
        <v>192</v>
      </c>
      <c r="E327" s="58">
        <f>AVERAGE(Every_Mth!N740,Every_Mth!N799,Every_Mth!N858,Every_Mth!N917,Every_Mth!N976,Every_Mth!N1035,Every_Mth!N1094,Every_Mth!N1153,Every_Mth!N1212,Every_Mth!N1271,Every_Mth!N1330,Every_Mth!N1389)</f>
        <v>10586</v>
      </c>
      <c r="F327" s="45">
        <v>23708.456912370384</v>
      </c>
      <c r="G327" s="23" t="s">
        <v>66</v>
      </c>
      <c r="H327" s="16">
        <v>0.44650733867359088</v>
      </c>
      <c r="J327" s="34"/>
      <c r="K327" s="62"/>
    </row>
    <row r="328" spans="1:11">
      <c r="A328" s="12" t="s">
        <v>134</v>
      </c>
      <c r="B328" s="13" t="s">
        <v>75</v>
      </c>
      <c r="C328" s="13">
        <v>2015</v>
      </c>
      <c r="D328" s="23" t="s">
        <v>193</v>
      </c>
      <c r="E328" s="58">
        <f>AVERAGE(Every_Mth!N741,Every_Mth!N800,Every_Mth!N859,Every_Mth!N918,Every_Mth!N977,Every_Mth!N1036,Every_Mth!N1095,Every_Mth!N1154,Every_Mth!N1213,Every_Mth!N1272,Every_Mth!N1331,Every_Mth!N1390)</f>
        <v>2104.5</v>
      </c>
      <c r="F328" s="45">
        <v>3054.69051511517</v>
      </c>
      <c r="G328" s="23" t="s">
        <v>198</v>
      </c>
      <c r="H328" s="16">
        <v>0.68894049645505728</v>
      </c>
      <c r="J328" s="34"/>
      <c r="K328" s="62"/>
    </row>
    <row r="329" spans="1:11">
      <c r="A329" s="12" t="s">
        <v>135</v>
      </c>
      <c r="B329" s="13" t="s">
        <v>75</v>
      </c>
      <c r="C329" s="13">
        <v>2015</v>
      </c>
      <c r="D329" s="23" t="s">
        <v>192</v>
      </c>
      <c r="E329" s="58">
        <f>AVERAGE(Every_Mth!N742,Every_Mth!N801,Every_Mth!N860,Every_Mth!N919,Every_Mth!N978,Every_Mth!N1037,Every_Mth!N1096,Every_Mth!N1155,Every_Mth!N1214,Every_Mth!N1273,Every_Mth!N1332,Every_Mth!N1391)</f>
        <v>13191.75</v>
      </c>
      <c r="F329" s="45">
        <v>19173.64807786543</v>
      </c>
      <c r="G329" s="23" t="s">
        <v>66</v>
      </c>
      <c r="H329" s="16">
        <v>0.68801460976166073</v>
      </c>
      <c r="J329" s="34"/>
      <c r="K329" s="62"/>
    </row>
    <row r="330" spans="1:11">
      <c r="A330" s="12" t="s">
        <v>136</v>
      </c>
      <c r="B330" s="13" t="s">
        <v>75</v>
      </c>
      <c r="C330" s="13">
        <v>2015</v>
      </c>
      <c r="D330" s="23" t="s">
        <v>192</v>
      </c>
      <c r="E330" s="58">
        <f>AVERAGE(Every_Mth!N743,Every_Mth!N802,Every_Mth!N861,Every_Mth!N920,Every_Mth!N979,Every_Mth!N1038,Every_Mth!N1097,Every_Mth!N1156,Every_Mth!N1215,Every_Mth!N1274,Every_Mth!N1333,Every_Mth!N1392)</f>
        <v>58408.25</v>
      </c>
      <c r="F330" s="45">
        <v>79373.224855765933</v>
      </c>
      <c r="G330" s="23" t="s">
        <v>66</v>
      </c>
      <c r="H330" s="16">
        <v>0.73586842548148068</v>
      </c>
      <c r="J330" s="34"/>
      <c r="K330" s="62"/>
    </row>
    <row r="331" spans="1:11">
      <c r="A331" s="12" t="s">
        <v>137</v>
      </c>
      <c r="B331" s="13" t="s">
        <v>75</v>
      </c>
      <c r="C331" s="13">
        <v>2015</v>
      </c>
      <c r="D331" s="23" t="s">
        <v>193</v>
      </c>
      <c r="E331" s="58">
        <f>AVERAGE(Every_Mth!N744,Every_Mth!N803,Every_Mth!N862,Every_Mth!N921,Every_Mth!N980,Every_Mth!N1039,Every_Mth!N1098,Every_Mth!N1157,Every_Mth!N1216,Every_Mth!N1275,Every_Mth!N1334,Every_Mth!N1393)</f>
        <v>1000</v>
      </c>
      <c r="F331" s="45">
        <v>2017.0868161556718</v>
      </c>
      <c r="G331" s="23" t="s">
        <v>198</v>
      </c>
      <c r="H331" s="16">
        <v>0.49576448172215082</v>
      </c>
      <c r="J331" s="34"/>
      <c r="K331" s="62"/>
    </row>
    <row r="332" spans="1:11">
      <c r="A332" s="12" t="s">
        <v>138</v>
      </c>
      <c r="B332" s="13" t="s">
        <v>75</v>
      </c>
      <c r="C332" s="13">
        <v>2015</v>
      </c>
      <c r="D332" s="23" t="s">
        <v>193</v>
      </c>
      <c r="E332" s="58">
        <f>AVERAGE(Every_Mth!N745,Every_Mth!N804,Every_Mth!N863,Every_Mth!N922,Every_Mth!N981,Every_Mth!N1040,Every_Mth!N1099,Every_Mth!N1158,Every_Mth!N1217,Every_Mth!N1276,Every_Mth!N1335,Every_Mth!N1394)</f>
        <v>832</v>
      </c>
      <c r="F332" s="45">
        <v>1202.935349824179</v>
      </c>
      <c r="G332" s="23" t="s">
        <v>198</v>
      </c>
      <c r="H332" s="16">
        <v>0.69164149189032076</v>
      </c>
      <c r="J332" s="34"/>
      <c r="K332" s="62"/>
    </row>
    <row r="333" spans="1:11">
      <c r="A333" s="12" t="s">
        <v>139</v>
      </c>
      <c r="B333" s="13" t="s">
        <v>75</v>
      </c>
      <c r="C333" s="13">
        <v>2015</v>
      </c>
      <c r="D333" s="23" t="s">
        <v>192</v>
      </c>
      <c r="E333" s="58">
        <f>AVERAGE(Every_Mth!N746,Every_Mth!N805,Every_Mth!N864,Every_Mth!N923,Every_Mth!N982,Every_Mth!N1041,Every_Mth!N1100,Every_Mth!N1159,Every_Mth!N1218,Every_Mth!N1277,Every_Mth!N1336,Every_Mth!N1395)</f>
        <v>51644.833333333336</v>
      </c>
      <c r="F333" s="45">
        <v>67987.332642685971</v>
      </c>
      <c r="G333" s="23" t="s">
        <v>66</v>
      </c>
      <c r="H333" s="16">
        <v>0.75962434950577884</v>
      </c>
      <c r="J333" s="34"/>
      <c r="K333" s="62"/>
    </row>
    <row r="334" spans="1:11">
      <c r="A334" s="12" t="s">
        <v>140</v>
      </c>
      <c r="B334" s="13" t="s">
        <v>75</v>
      </c>
      <c r="C334" s="13">
        <v>2015</v>
      </c>
      <c r="D334" s="23" t="s">
        <v>192</v>
      </c>
      <c r="E334" s="58">
        <f>AVERAGE(Every_Mth!N747,Every_Mth!N806,Every_Mth!N865,Every_Mth!N924,Every_Mth!N983,Every_Mth!N1042,Every_Mth!N1101,Every_Mth!N1160,Every_Mth!N1219,Every_Mth!N1278,Every_Mth!N1337,Every_Mth!N1396)</f>
        <v>7501.5</v>
      </c>
      <c r="F334" s="45">
        <v>19657.156549353978</v>
      </c>
      <c r="G334" s="23" t="s">
        <v>66</v>
      </c>
      <c r="H334" s="16">
        <v>0.38161673999826451</v>
      </c>
      <c r="J334" s="34"/>
      <c r="K334" s="62"/>
    </row>
    <row r="335" spans="1:11">
      <c r="A335" s="12" t="s">
        <v>141</v>
      </c>
      <c r="B335" s="13" t="s">
        <v>75</v>
      </c>
      <c r="C335" s="13">
        <v>2015</v>
      </c>
      <c r="D335" s="23" t="s">
        <v>192</v>
      </c>
      <c r="E335" s="58">
        <f>AVERAGE(Every_Mth!N748,Every_Mth!N807,Every_Mth!N866,Every_Mth!N925,Every_Mth!N984,Every_Mth!N1043,Every_Mth!N1102,Every_Mth!N1161,Every_Mth!N1220,Every_Mth!N1279,Every_Mth!N1338,Every_Mth!N1397)</f>
        <v>7736.583333333333</v>
      </c>
      <c r="F335" s="45">
        <v>18076.102852228705</v>
      </c>
      <c r="G335" s="23" t="s">
        <v>66</v>
      </c>
      <c r="H335" s="16">
        <v>0.42800062583066384</v>
      </c>
      <c r="J335" s="34"/>
      <c r="K335" s="62"/>
    </row>
    <row r="336" spans="1:11">
      <c r="A336" s="12" t="s">
        <v>142</v>
      </c>
      <c r="B336" s="13" t="s">
        <v>74</v>
      </c>
      <c r="C336" s="13">
        <v>2015</v>
      </c>
      <c r="D336" s="23" t="s">
        <v>192</v>
      </c>
      <c r="E336" s="58">
        <f>AVERAGE(Every_Mth!N749,Every_Mth!N808,Every_Mth!N867,Every_Mth!N926,Every_Mth!N985,Every_Mth!N1044,Every_Mth!N1103,Every_Mth!N1162,Every_Mth!N1221,Every_Mth!N1280,Every_Mth!N1339,Every_Mth!N1398)</f>
        <v>256994.91666666666</v>
      </c>
      <c r="F336" s="45">
        <v>420793.16996716603</v>
      </c>
      <c r="G336" s="23" t="s">
        <v>66</v>
      </c>
      <c r="H336" s="16">
        <v>0.61073927765205804</v>
      </c>
      <c r="J336" s="34"/>
      <c r="K336" s="62"/>
    </row>
    <row r="337" spans="1:11">
      <c r="A337" s="12" t="s">
        <v>143</v>
      </c>
      <c r="B337" s="13" t="s">
        <v>74</v>
      </c>
      <c r="C337" s="13">
        <v>2015</v>
      </c>
      <c r="D337" s="23" t="s">
        <v>192</v>
      </c>
      <c r="E337" s="58">
        <f>AVERAGE(Every_Mth!N750,Every_Mth!N809,Every_Mth!N868,Every_Mth!N927,Every_Mth!N986,Every_Mth!N1045,Every_Mth!N1104,Every_Mth!N1163,Every_Mth!N1222,Every_Mth!N1281,Every_Mth!N1340,Every_Mth!N1399)</f>
        <v>18227.416666666668</v>
      </c>
      <c r="F337" s="45">
        <v>38477.516081597299</v>
      </c>
      <c r="G337" s="23" t="s">
        <v>66</v>
      </c>
      <c r="H337" s="16">
        <v>0.47371604310456833</v>
      </c>
      <c r="J337" s="34"/>
      <c r="K337" s="62"/>
    </row>
    <row r="338" spans="1:11">
      <c r="A338" s="12" t="s">
        <v>144</v>
      </c>
      <c r="B338" s="13" t="s">
        <v>75</v>
      </c>
      <c r="C338" s="13">
        <v>2015</v>
      </c>
      <c r="D338" s="23" t="s">
        <v>193</v>
      </c>
      <c r="E338" s="58">
        <f>AVERAGE(Every_Mth!N751,Every_Mth!N810,Every_Mth!N869,Every_Mth!N928,Every_Mth!N987,Every_Mth!N1046,Every_Mth!N1105,Every_Mth!N1164,Every_Mth!N1223,Every_Mth!N1282,Every_Mth!N1341,Every_Mth!N1400)</f>
        <v>2050.25</v>
      </c>
      <c r="F338" s="45">
        <v>3447.5723620028475</v>
      </c>
      <c r="G338" s="23" t="s">
        <v>198</v>
      </c>
      <c r="H338" s="16">
        <v>0.59469382647241054</v>
      </c>
      <c r="J338" s="34"/>
      <c r="K338" s="62"/>
    </row>
    <row r="339" spans="1:11">
      <c r="A339" s="12" t="s">
        <v>145</v>
      </c>
      <c r="B339" s="13" t="s">
        <v>75</v>
      </c>
      <c r="C339" s="13">
        <v>2015</v>
      </c>
      <c r="D339" s="23" t="s">
        <v>192</v>
      </c>
      <c r="E339" s="58">
        <f>AVERAGE(Every_Mth!N752,Every_Mth!N811,Every_Mth!N870,Every_Mth!N929,Every_Mth!N988,Every_Mth!N1047,Every_Mth!N1106,Every_Mth!N1165,Every_Mth!N1224,Every_Mth!N1283,Every_Mth!N1342,Every_Mth!N1401)</f>
        <v>294433.16666666669</v>
      </c>
      <c r="F339" s="45">
        <v>423742.19064784935</v>
      </c>
      <c r="G339" s="23" t="s">
        <v>66</v>
      </c>
      <c r="H339" s="16">
        <v>0.69484033727327177</v>
      </c>
      <c r="J339" s="34"/>
      <c r="K339" s="62"/>
    </row>
    <row r="340" spans="1:11">
      <c r="A340" s="12" t="s">
        <v>146</v>
      </c>
      <c r="B340" s="13" t="s">
        <v>74</v>
      </c>
      <c r="C340" s="13">
        <v>2015</v>
      </c>
      <c r="D340" s="23" t="s">
        <v>192</v>
      </c>
      <c r="E340" s="58">
        <f>AVERAGE(Every_Mth!N753,Every_Mth!N812,Every_Mth!N871,Every_Mth!N930,Every_Mth!N989,Every_Mth!N1048,Every_Mth!N1107,Every_Mth!N1166,Every_Mth!N1225,Every_Mth!N1284,Every_Mth!N1343,Every_Mth!N1402)</f>
        <v>219942.75</v>
      </c>
      <c r="F340" s="45">
        <v>264162.85269416921</v>
      </c>
      <c r="G340" s="23" t="s">
        <v>66</v>
      </c>
      <c r="H340" s="16">
        <v>0.83260287264778898</v>
      </c>
      <c r="J340" s="34"/>
      <c r="K340" s="62"/>
    </row>
    <row r="341" spans="1:11">
      <c r="A341" s="12" t="s">
        <v>147</v>
      </c>
      <c r="B341" s="13" t="s">
        <v>75</v>
      </c>
      <c r="C341" s="13">
        <v>2015</v>
      </c>
      <c r="D341" s="23" t="s">
        <v>193</v>
      </c>
      <c r="E341" s="58">
        <f>AVERAGE(Every_Mth!N754,Every_Mth!N813,Every_Mth!N872,Every_Mth!N931,Every_Mth!N990,Every_Mth!N1049,Every_Mth!N1108,Every_Mth!N1167,Every_Mth!N1226,Every_Mth!N1285,Every_Mth!N1344,Every_Mth!N1403)</f>
        <v>6089.333333333333</v>
      </c>
      <c r="F341" s="45">
        <v>7772.2114419793561</v>
      </c>
      <c r="G341" s="23" t="s">
        <v>198</v>
      </c>
      <c r="H341" s="16">
        <v>0.78347499663269027</v>
      </c>
      <c r="J341" s="34"/>
      <c r="K341" s="62"/>
    </row>
    <row r="342" spans="1:11">
      <c r="A342" s="12" t="s">
        <v>148</v>
      </c>
      <c r="B342" s="13" t="s">
        <v>75</v>
      </c>
      <c r="C342" s="13">
        <v>2015</v>
      </c>
      <c r="D342" s="23" t="s">
        <v>192</v>
      </c>
      <c r="E342" s="58">
        <f>AVERAGE(Every_Mth!N755,Every_Mth!N814,Every_Mth!N873,Every_Mth!N932,Every_Mth!N991,Every_Mth!N1050,Every_Mth!N1109,Every_Mth!N1168,Every_Mth!N1227,Every_Mth!N1286,Every_Mth!N1345,Every_Mth!N1404)</f>
        <v>401294.33333333331</v>
      </c>
      <c r="F342" s="45">
        <v>433056.80317530752</v>
      </c>
      <c r="G342" s="23" t="s">
        <v>66</v>
      </c>
      <c r="H342" s="16">
        <v>0.92665518793589696</v>
      </c>
      <c r="J342" s="34"/>
      <c r="K342" s="62"/>
    </row>
    <row r="343" spans="1:11">
      <c r="A343" s="12" t="s">
        <v>149</v>
      </c>
      <c r="B343" s="13" t="s">
        <v>74</v>
      </c>
      <c r="C343" s="13">
        <v>2015</v>
      </c>
      <c r="D343" s="23" t="s">
        <v>192</v>
      </c>
      <c r="E343" s="58">
        <f>AVERAGE(Every_Mth!N756,Every_Mth!N815,Every_Mth!N874,Every_Mth!N933,Every_Mth!N992,Every_Mth!N1051,Every_Mth!N1110,Every_Mth!N1169,Every_Mth!N1228,Every_Mth!N1287,Every_Mth!N1346,Every_Mth!N1405)</f>
        <v>291172.5</v>
      </c>
      <c r="F343" s="45">
        <v>508224.43482990994</v>
      </c>
      <c r="G343" s="23" t="s">
        <v>66</v>
      </c>
      <c r="H343" s="16">
        <v>0.57292109557354953</v>
      </c>
      <c r="J343" s="34"/>
      <c r="K343" s="62"/>
    </row>
    <row r="344" spans="1:11">
      <c r="A344" s="12" t="s">
        <v>150</v>
      </c>
      <c r="B344" s="13" t="s">
        <v>74</v>
      </c>
      <c r="C344" s="13">
        <v>2015</v>
      </c>
      <c r="D344" s="23" t="s">
        <v>192</v>
      </c>
      <c r="E344" s="58">
        <f>AVERAGE(Every_Mth!N757,Every_Mth!N816,Every_Mth!N875,Every_Mth!N934,Every_Mth!N993,Every_Mth!N1052,Every_Mth!N1111,Every_Mth!N1170,Every_Mth!N1229,Every_Mth!N1288,Every_Mth!N1347,Every_Mth!N1406)</f>
        <v>52042.25</v>
      </c>
      <c r="F344" s="45">
        <v>102650.87358145542</v>
      </c>
      <c r="G344" s="23" t="s">
        <v>66</v>
      </c>
      <c r="H344" s="16">
        <v>0.50698302103297233</v>
      </c>
      <c r="J344" s="34"/>
      <c r="K344" s="62"/>
    </row>
    <row r="345" spans="1:11">
      <c r="A345" s="12" t="s">
        <v>151</v>
      </c>
      <c r="B345" s="13" t="s">
        <v>75</v>
      </c>
      <c r="C345" s="13">
        <v>2015</v>
      </c>
      <c r="D345" s="23" t="s">
        <v>192</v>
      </c>
      <c r="E345" s="58">
        <f>AVERAGE(Every_Mth!N758,Every_Mth!N817,Every_Mth!N876,Every_Mth!N935,Every_Mth!N994,Every_Mth!N1053,Every_Mth!N1112,Every_Mth!N1171,Every_Mth!N1230,Every_Mth!N1289,Every_Mth!N1348,Every_Mth!N1407)</f>
        <v>121333.58333333333</v>
      </c>
      <c r="F345" s="45">
        <v>131235.16986197117</v>
      </c>
      <c r="G345" s="23" t="s">
        <v>66</v>
      </c>
      <c r="H345" s="16">
        <v>0.92455081561557007</v>
      </c>
      <c r="J345" s="34"/>
      <c r="K345" s="62"/>
    </row>
    <row r="346" spans="1:11">
      <c r="A346" s="12" t="s">
        <v>152</v>
      </c>
      <c r="B346" s="13" t="s">
        <v>74</v>
      </c>
      <c r="C346" s="13">
        <v>2015</v>
      </c>
      <c r="D346" s="23" t="s">
        <v>192</v>
      </c>
      <c r="E346" s="58">
        <f>AVERAGE(Every_Mth!N759,Every_Mth!N818,Every_Mth!N877,Every_Mth!N936,Every_Mth!N995,Every_Mth!N1054,Every_Mth!N1113,Every_Mth!N1172,Every_Mth!N1231,Every_Mth!N1290,Every_Mth!N1349,Every_Mth!N1408)</f>
        <v>18597.833333333332</v>
      </c>
      <c r="F346" s="45">
        <v>45501.527627105723</v>
      </c>
      <c r="G346" s="23" t="s">
        <v>66</v>
      </c>
      <c r="H346" s="16">
        <v>0.40872986695625607</v>
      </c>
      <c r="J346" s="34"/>
      <c r="K346" s="62"/>
    </row>
    <row r="347" spans="1:11">
      <c r="A347" s="12" t="s">
        <v>153</v>
      </c>
      <c r="B347" s="13" t="s">
        <v>74</v>
      </c>
      <c r="C347" s="13">
        <v>2015</v>
      </c>
      <c r="D347" s="23" t="s">
        <v>192</v>
      </c>
      <c r="E347" s="58">
        <f>AVERAGE(Every_Mth!N760,Every_Mth!N819,Every_Mth!N878,Every_Mth!N937,Every_Mth!N996,Every_Mth!N1055,Every_Mth!N1114,Every_Mth!N1173,Every_Mth!N1232,Every_Mth!N1291,Every_Mth!N1350,Every_Mth!N1409)</f>
        <v>31802.583333333332</v>
      </c>
      <c r="F347" s="45">
        <v>71863.839026630463</v>
      </c>
      <c r="G347" s="23" t="s">
        <v>66</v>
      </c>
      <c r="H347" s="16">
        <v>0.44253944353777569</v>
      </c>
      <c r="J347" s="34"/>
      <c r="K347" s="62"/>
    </row>
    <row r="348" spans="1:11">
      <c r="A348" s="12" t="s">
        <v>154</v>
      </c>
      <c r="B348" s="13" t="s">
        <v>74</v>
      </c>
      <c r="C348" s="13">
        <v>2015</v>
      </c>
      <c r="D348" s="23" t="s">
        <v>192</v>
      </c>
      <c r="E348" s="58">
        <f>AVERAGE(Every_Mth!N761,Every_Mth!N820,Every_Mth!N879,Every_Mth!N938,Every_Mth!N997,Every_Mth!N1056,Every_Mth!N1115,Every_Mth!N1174,Every_Mth!N1233,Every_Mth!N1292,Every_Mth!N1351,Every_Mth!N1410)</f>
        <v>37310.083333333336</v>
      </c>
      <c r="F348" s="45">
        <v>73516.85468917375</v>
      </c>
      <c r="G348" s="23" t="s">
        <v>66</v>
      </c>
      <c r="H348" s="16">
        <v>0.50750380291810415</v>
      </c>
      <c r="J348" s="34"/>
      <c r="K348" s="62"/>
    </row>
    <row r="349" spans="1:11">
      <c r="A349" s="12" t="s">
        <v>155</v>
      </c>
      <c r="B349" s="13" t="s">
        <v>74</v>
      </c>
      <c r="C349" s="13">
        <v>2015</v>
      </c>
      <c r="D349" s="23" t="s">
        <v>192</v>
      </c>
      <c r="E349" s="58">
        <f>AVERAGE(Every_Mth!N762,Every_Mth!N821,Every_Mth!N880,Every_Mth!N939,Every_Mth!N998,Every_Mth!N1057,Every_Mth!N1116,Every_Mth!N1175,Every_Mth!N1234,Every_Mth!N1293,Every_Mth!N1352,Every_Mth!N1411)</f>
        <v>110775.16666666667</v>
      </c>
      <c r="F349" s="45">
        <v>160882.03041679427</v>
      </c>
      <c r="G349" s="23" t="s">
        <v>66</v>
      </c>
      <c r="H349" s="16">
        <v>0.68854903421894531</v>
      </c>
      <c r="J349" s="34"/>
      <c r="K349" s="62"/>
    </row>
    <row r="350" spans="1:11">
      <c r="A350" s="12" t="s">
        <v>156</v>
      </c>
      <c r="B350" s="13" t="s">
        <v>74</v>
      </c>
      <c r="C350" s="13">
        <v>2015</v>
      </c>
      <c r="D350" s="23" t="s">
        <v>192</v>
      </c>
      <c r="E350" s="58">
        <f>AVERAGE(Every_Mth!N763,Every_Mth!N822,Every_Mth!N881,Every_Mth!N940,Every_Mth!N999,Every_Mth!N1058,Every_Mth!N1117,Every_Mth!N1176,Every_Mth!N1235,Every_Mth!N1294,Every_Mth!N1353,Every_Mth!N1412)</f>
        <v>26006.416666666668</v>
      </c>
      <c r="F350" s="45">
        <v>44874.516510386777</v>
      </c>
      <c r="G350" s="23" t="s">
        <v>66</v>
      </c>
      <c r="H350" s="16">
        <v>0.57953642042354159</v>
      </c>
      <c r="J350" s="34"/>
      <c r="K350" s="62"/>
    </row>
    <row r="351" spans="1:11">
      <c r="A351" s="12" t="s">
        <v>157</v>
      </c>
      <c r="B351" s="13" t="s">
        <v>75</v>
      </c>
      <c r="C351" s="13">
        <v>2015</v>
      </c>
      <c r="D351" s="23" t="s">
        <v>192</v>
      </c>
      <c r="E351" s="58">
        <f>AVERAGE(Every_Mth!N764,Every_Mth!N823,Every_Mth!N882,Every_Mth!N941,Every_Mth!N1000,Every_Mth!N1059,Every_Mth!N1118,Every_Mth!N1177,Every_Mth!N1236,Every_Mth!N1295,Every_Mth!N1354,Every_Mth!N1413)</f>
        <v>25061.833333333332</v>
      </c>
      <c r="F351" s="45">
        <v>36163.91709251736</v>
      </c>
      <c r="G351" s="23" t="s">
        <v>66</v>
      </c>
      <c r="H351" s="16">
        <v>0.69300660294121874</v>
      </c>
      <c r="J351" s="34"/>
      <c r="K351" s="62"/>
    </row>
    <row r="352" spans="1:11">
      <c r="A352" s="12" t="s">
        <v>158</v>
      </c>
      <c r="B352" s="13" t="s">
        <v>75</v>
      </c>
      <c r="C352" s="13">
        <v>2015</v>
      </c>
      <c r="D352" s="23" t="s">
        <v>193</v>
      </c>
      <c r="E352" s="58">
        <f>AVERAGE(Every_Mth!N765,Every_Mth!N824,Every_Mth!N883,Every_Mth!N942,Every_Mth!N1001,Every_Mth!N1060,Every_Mth!N1119,Every_Mth!N1178,Every_Mth!N1237,Every_Mth!N1296,Every_Mth!N1355,Every_Mth!N1414)</f>
        <v>312.5</v>
      </c>
      <c r="F352" s="45">
        <v>517.50934604434076</v>
      </c>
      <c r="G352" s="23" t="s">
        <v>198</v>
      </c>
      <c r="H352" s="16">
        <v>0.60385382870597404</v>
      </c>
      <c r="J352" s="34"/>
      <c r="K352" s="62"/>
    </row>
    <row r="353" spans="1:11">
      <c r="A353" s="12" t="s">
        <v>159</v>
      </c>
      <c r="B353" s="13" t="s">
        <v>75</v>
      </c>
      <c r="C353" s="13">
        <v>2015</v>
      </c>
      <c r="D353" s="23" t="s">
        <v>193</v>
      </c>
      <c r="E353" s="58">
        <f>AVERAGE(Every_Mth!N766,Every_Mth!N825,Every_Mth!N884,Every_Mth!N943,Every_Mth!N1002,Every_Mth!N1061,Every_Mth!N1120,Every_Mth!N1179,Every_Mth!N1238,Every_Mth!N1297,Every_Mth!N1356,Every_Mth!N1415)</f>
        <v>7053.083333333333</v>
      </c>
      <c r="F353" s="45">
        <v>11426.959750526816</v>
      </c>
      <c r="G353" s="23" t="s">
        <v>198</v>
      </c>
      <c r="H353" s="16">
        <v>0.61723183482887178</v>
      </c>
      <c r="J353" s="34"/>
      <c r="K353" s="62"/>
    </row>
    <row r="354" spans="1:11">
      <c r="A354" s="12" t="s">
        <v>160</v>
      </c>
      <c r="B354" s="13" t="s">
        <v>74</v>
      </c>
      <c r="C354" s="13">
        <v>2015</v>
      </c>
      <c r="D354" s="23" t="s">
        <v>192</v>
      </c>
      <c r="E354" s="58">
        <f>AVERAGE(Every_Mth!N767,Every_Mth!N826,Every_Mth!N885,Every_Mth!N944,Every_Mth!N1003,Every_Mth!N1062,Every_Mth!N1121,Every_Mth!N1180,Every_Mth!N1239,Every_Mth!N1298,Every_Mth!N1357,Every_Mth!N1416)</f>
        <v>43943.416666666664</v>
      </c>
      <c r="F354" s="45">
        <v>65104.991393786215</v>
      </c>
      <c r="G354" s="23" t="s">
        <v>66</v>
      </c>
      <c r="H354" s="16">
        <v>0.67496232970642456</v>
      </c>
      <c r="J354" s="34"/>
      <c r="K354" s="62"/>
    </row>
    <row r="355" spans="1:11">
      <c r="A355" s="12" t="s">
        <v>161</v>
      </c>
      <c r="B355" s="13" t="s">
        <v>74</v>
      </c>
      <c r="C355" s="13">
        <v>2015</v>
      </c>
      <c r="D355" s="23" t="s">
        <v>192</v>
      </c>
      <c r="E355" s="58">
        <f>AVERAGE(Every_Mth!N768,Every_Mth!N827,Every_Mth!N886,Every_Mth!N945,Every_Mth!N1004,Every_Mth!N1063,Every_Mth!N1122,Every_Mth!N1181,Every_Mth!N1240,Every_Mth!N1299,Every_Mth!N1358,Every_Mth!N1417)</f>
        <v>35963.666666666664</v>
      </c>
      <c r="F355" s="45">
        <v>58010.09098079682</v>
      </c>
      <c r="G355" s="23" t="s">
        <v>66</v>
      </c>
      <c r="H355" s="16">
        <v>0.61995535705282345</v>
      </c>
      <c r="J355" s="34"/>
      <c r="K355" s="62"/>
    </row>
    <row r="356" spans="1:11">
      <c r="A356" s="12" t="s">
        <v>162</v>
      </c>
      <c r="B356" s="13" t="s">
        <v>75</v>
      </c>
      <c r="C356" s="13">
        <v>2015</v>
      </c>
      <c r="D356" s="23" t="s">
        <v>192</v>
      </c>
      <c r="E356" s="58">
        <f>AVERAGE(Every_Mth!N769,Every_Mth!N828,Every_Mth!N887,Every_Mth!N946,Every_Mth!N1005,Every_Mth!N1064,Every_Mth!N1123,Every_Mth!N1182,Every_Mth!N1241,Every_Mth!N1300,Every_Mth!N1359,Every_Mth!N1418)</f>
        <v>92177.916666666672</v>
      </c>
      <c r="F356" s="45">
        <v>105439.64707702218</v>
      </c>
      <c r="G356" s="23" t="s">
        <v>66</v>
      </c>
      <c r="H356" s="16">
        <v>0.87422444234218655</v>
      </c>
      <c r="J356" s="34"/>
      <c r="K356" s="62"/>
    </row>
    <row r="357" spans="1:11">
      <c r="A357" s="12" t="s">
        <v>163</v>
      </c>
      <c r="B357" s="13" t="s">
        <v>75</v>
      </c>
      <c r="C357" s="13">
        <v>2015</v>
      </c>
      <c r="D357" s="23" t="s">
        <v>192</v>
      </c>
      <c r="E357" s="58">
        <f>AVERAGE(Every_Mth!N770,Every_Mth!N829,Every_Mth!N888,Every_Mth!N947,Every_Mth!N1006,Every_Mth!N1065,Every_Mth!N1124,Every_Mth!N1183,Every_Mth!N1242,Every_Mth!N1301,Every_Mth!N1360,Every_Mth!N1419)</f>
        <v>13172.416666666666</v>
      </c>
      <c r="F357" s="45">
        <v>22251.185890391582</v>
      </c>
      <c r="G357" s="23" t="s">
        <v>66</v>
      </c>
      <c r="H357" s="16">
        <v>0.59198717459615158</v>
      </c>
      <c r="J357" s="34"/>
      <c r="K357" s="62"/>
    </row>
    <row r="358" spans="1:11">
      <c r="A358" s="12" t="s">
        <v>164</v>
      </c>
      <c r="B358" s="13" t="s">
        <v>75</v>
      </c>
      <c r="C358" s="13">
        <v>2015</v>
      </c>
      <c r="D358" s="23" t="s">
        <v>193</v>
      </c>
      <c r="E358" s="58">
        <f>AVERAGE(Every_Mth!N771,Every_Mth!N830,Every_Mth!N889,Every_Mth!N948,Every_Mth!N1007,Every_Mth!N1066,Every_Mth!N1125,Every_Mth!N1184,Every_Mth!N1243,Every_Mth!N1302,Every_Mth!N1361,Every_Mth!N1420)</f>
        <v>10420.583333333334</v>
      </c>
      <c r="F358" s="45">
        <v>14981.799913806626</v>
      </c>
      <c r="G358" s="23" t="s">
        <v>198</v>
      </c>
      <c r="H358" s="16">
        <v>0.69554949293710311</v>
      </c>
      <c r="J358" s="34"/>
      <c r="K358" s="62"/>
    </row>
    <row r="359" spans="1:11">
      <c r="A359" s="12" t="s">
        <v>165</v>
      </c>
      <c r="B359" s="13" t="s">
        <v>75</v>
      </c>
      <c r="C359" s="13">
        <v>2015</v>
      </c>
      <c r="D359" s="23" t="s">
        <v>193</v>
      </c>
      <c r="E359" s="58">
        <f>AVERAGE(Every_Mth!N772,Every_Mth!N831,Every_Mth!N890,Every_Mth!N949,Every_Mth!N1008,Every_Mth!N1067,Every_Mth!N1126,Every_Mth!N1185,Every_Mth!N1244,Every_Mth!N1303,Every_Mth!N1362,Every_Mth!N1421)</f>
        <v>1832.25</v>
      </c>
      <c r="F359" s="45">
        <v>3244.6750167680871</v>
      </c>
      <c r="G359" s="23" t="s">
        <v>198</v>
      </c>
      <c r="H359" s="16">
        <v>0.56469445800616525</v>
      </c>
      <c r="J359" s="34"/>
      <c r="K359" s="62"/>
    </row>
    <row r="360" spans="1:11">
      <c r="A360" s="12" t="s">
        <v>166</v>
      </c>
      <c r="B360" s="13" t="s">
        <v>74</v>
      </c>
      <c r="C360" s="13">
        <v>2015</v>
      </c>
      <c r="D360" s="23" t="s">
        <v>192</v>
      </c>
      <c r="E360" s="58">
        <f>AVERAGE(Every_Mth!N773,Every_Mth!N832,Every_Mth!N891,Every_Mth!N950,Every_Mth!N1009,Every_Mth!N1068,Every_Mth!N1127,Every_Mth!N1186,Every_Mth!N1245,Every_Mth!N1304,Every_Mth!N1363,Every_Mth!N1422)</f>
        <v>124775.91666666667</v>
      </c>
      <c r="F360" s="45">
        <v>136612.71147384617</v>
      </c>
      <c r="G360" s="23" t="s">
        <v>66</v>
      </c>
      <c r="H360" s="16">
        <v>0.91335509939391257</v>
      </c>
      <c r="J360" s="34"/>
      <c r="K360" s="62"/>
    </row>
    <row r="361" spans="1:11">
      <c r="A361" s="12" t="s">
        <v>167</v>
      </c>
      <c r="B361" s="13" t="s">
        <v>75</v>
      </c>
      <c r="C361" s="13">
        <v>2015</v>
      </c>
      <c r="D361" s="23" t="s">
        <v>193</v>
      </c>
      <c r="E361" s="58">
        <f>AVERAGE(Every_Mth!N774,Every_Mth!N833,Every_Mth!N892,Every_Mth!N951,Every_Mth!N1010,Every_Mth!N1069,Every_Mth!N1128,Every_Mth!N1187,Every_Mth!N1246,Every_Mth!N1305,Every_Mth!N1364,Every_Mth!N1423)</f>
        <v>5586.166666666667</v>
      </c>
      <c r="F361" s="45">
        <v>9026.3750228294939</v>
      </c>
      <c r="G361" s="23" t="s">
        <v>198</v>
      </c>
      <c r="H361" s="16">
        <v>0.61887154616755258</v>
      </c>
      <c r="J361" s="34"/>
      <c r="K361" s="62"/>
    </row>
    <row r="362" spans="1:11">
      <c r="A362" s="12" t="s">
        <v>168</v>
      </c>
      <c r="B362" s="13" t="s">
        <v>74</v>
      </c>
      <c r="C362" s="13">
        <v>2015</v>
      </c>
      <c r="D362" s="23" t="s">
        <v>192</v>
      </c>
      <c r="E362" s="58">
        <f>AVERAGE(Every_Mth!N775,Every_Mth!N834,Every_Mth!N893,Every_Mth!N952,Every_Mth!N1011,Every_Mth!N1070,Every_Mth!N1129,Every_Mth!N1188,Every_Mth!N1247,Every_Mth!N1306,Every_Mth!N1365,Every_Mth!N1424)</f>
        <v>75753.333333333328</v>
      </c>
      <c r="F362" s="45">
        <v>91148.771560301699</v>
      </c>
      <c r="G362" s="23" t="s">
        <v>66</v>
      </c>
      <c r="H362" s="16">
        <v>0.8310954940650721</v>
      </c>
      <c r="J362" s="34"/>
      <c r="K362" s="62"/>
    </row>
    <row r="363" spans="1:11">
      <c r="A363" s="12" t="s">
        <v>169</v>
      </c>
      <c r="B363" s="13" t="s">
        <v>74</v>
      </c>
      <c r="C363" s="13">
        <v>2015</v>
      </c>
      <c r="D363" s="23" t="s">
        <v>192</v>
      </c>
      <c r="E363" s="58">
        <f>AVERAGE(Every_Mth!N776,Every_Mth!N835,Every_Mth!N894,Every_Mth!N953,Every_Mth!N1012,Every_Mth!N1071,Every_Mth!N1130,Every_Mth!N1189,Every_Mth!N1248,Every_Mth!N1307,Every_Mth!N1366,Every_Mth!N1425)</f>
        <v>20737.083333333332</v>
      </c>
      <c r="F363" s="45">
        <v>40868.096933227178</v>
      </c>
      <c r="G363" s="23" t="s">
        <v>66</v>
      </c>
      <c r="H363" s="16">
        <v>0.50741494929932407</v>
      </c>
      <c r="J363" s="34"/>
      <c r="K363" s="62"/>
    </row>
    <row r="364" spans="1:11">
      <c r="A364" s="12" t="s">
        <v>170</v>
      </c>
      <c r="B364" s="13" t="s">
        <v>75</v>
      </c>
      <c r="C364" s="13">
        <v>2015</v>
      </c>
      <c r="D364" s="23" t="s">
        <v>192</v>
      </c>
      <c r="E364" s="58">
        <f>AVERAGE(Every_Mth!N777,Every_Mth!N836,Every_Mth!N895,Every_Mth!N954,Every_Mth!N1013,Every_Mth!N1072,Every_Mth!N1131,Every_Mth!N1190,Every_Mth!N1249,Every_Mth!N1308,Every_Mth!N1367,Every_Mth!N1426)</f>
        <v>13590.75</v>
      </c>
      <c r="F364" s="45">
        <v>18760.691225398547</v>
      </c>
      <c r="G364" s="23" t="s">
        <v>66</v>
      </c>
      <c r="H364" s="16">
        <v>0.72442693271347103</v>
      </c>
      <c r="J364" s="34"/>
      <c r="K364" s="62"/>
    </row>
    <row r="365" spans="1:11">
      <c r="A365" s="48" t="s">
        <v>171</v>
      </c>
      <c r="B365" s="13" t="s">
        <v>66</v>
      </c>
      <c r="C365" s="13">
        <v>2016</v>
      </c>
      <c r="D365" s="23" t="s">
        <v>192</v>
      </c>
      <c r="E365" s="58">
        <f>AVERAGE(Every_Mth!N1427,Every_Mth!N1486,Every_Mth!N1545,Every_Mth!N1604,Every_Mth!N1663,Every_Mth!N1722,Every_Mth!N1781,Every_Mth!N1840,Every_Mth!N1899,Every_Mth!N1958,Every_Mth!N2017,Every_Mth!N2076)</f>
        <v>4349774.416666667</v>
      </c>
      <c r="F365" s="45">
        <v>6034577.9049400007</v>
      </c>
      <c r="G365" s="87" t="s">
        <v>66</v>
      </c>
      <c r="H365" s="16">
        <v>0.71799999999999997</v>
      </c>
    </row>
    <row r="366" spans="1:11">
      <c r="A366" s="48" t="s">
        <v>172</v>
      </c>
      <c r="B366" s="13" t="s">
        <v>74</v>
      </c>
      <c r="C366" s="13">
        <v>2016</v>
      </c>
      <c r="D366" s="23" t="s">
        <v>192</v>
      </c>
      <c r="E366" s="58">
        <f>AVERAGE(Every_Mth!N1428,Every_Mth!N1487,Every_Mth!N1546,Every_Mth!N1605,Every_Mth!N1664,Every_Mth!N1723,Every_Mth!N1782,Every_Mth!N1841,Every_Mth!N1900,Every_Mth!N1959,Every_Mth!N2018,Every_Mth!N2077)</f>
        <v>116103.25</v>
      </c>
      <c r="F366" s="45">
        <v>175986.23878000001</v>
      </c>
      <c r="G366" s="87" t="s">
        <v>66</v>
      </c>
      <c r="H366" s="16">
        <v>0.65972914021499374</v>
      </c>
    </row>
    <row r="367" spans="1:11">
      <c r="A367" s="48" t="s">
        <v>173</v>
      </c>
      <c r="B367" s="13" t="s">
        <v>75</v>
      </c>
      <c r="C367" s="13">
        <v>2016</v>
      </c>
      <c r="D367" s="23" t="s">
        <v>193</v>
      </c>
      <c r="E367" s="58">
        <f>AVERAGE(Every_Mth!N1429,Every_Mth!N1488,Every_Mth!N1547,Every_Mth!N1606,Every_Mth!N1665,Every_Mth!N1724,Every_Mth!N1783,Every_Mth!N1842,Every_Mth!N1901,Every_Mth!N1960,Every_Mth!N2019,Every_Mth!N2078)</f>
        <v>150.5</v>
      </c>
      <c r="F367" s="45">
        <v>227.33153999999999</v>
      </c>
      <c r="G367" s="87" t="s">
        <v>245</v>
      </c>
      <c r="H367" s="16">
        <v>0.66202868286556282</v>
      </c>
    </row>
    <row r="368" spans="1:11">
      <c r="A368" s="48" t="s">
        <v>174</v>
      </c>
      <c r="B368" s="13" t="s">
        <v>75</v>
      </c>
      <c r="C368" s="13">
        <v>2016</v>
      </c>
      <c r="D368" s="23" t="s">
        <v>193</v>
      </c>
      <c r="E368" s="58">
        <f>AVERAGE(Every_Mth!N1430,Every_Mth!N1489,Every_Mth!N1548,Every_Mth!N1607,Every_Mth!N1666,Every_Mth!N1725,Every_Mth!N1784,Every_Mth!N1843,Every_Mth!N1902,Every_Mth!N1961,Every_Mth!N2020,Every_Mth!N2079)</f>
        <v>3335.5</v>
      </c>
      <c r="F368" s="45">
        <v>4449.9306999999999</v>
      </c>
      <c r="G368" s="87" t="s">
        <v>245</v>
      </c>
      <c r="H368" s="16">
        <v>0.74956223475570083</v>
      </c>
    </row>
    <row r="369" spans="1:8">
      <c r="A369" s="48" t="s">
        <v>175</v>
      </c>
      <c r="B369" s="13" t="s">
        <v>75</v>
      </c>
      <c r="C369" s="13">
        <v>2016</v>
      </c>
      <c r="D369" s="23" t="s">
        <v>192</v>
      </c>
      <c r="E369" s="58">
        <f>AVERAGE(Every_Mth!N1431,Every_Mth!N1490,Every_Mth!N1549,Every_Mth!N1608,Every_Mth!N1667,Every_Mth!N1726,Every_Mth!N1785,Every_Mth!N1844,Every_Mth!N1903,Every_Mth!N1962,Every_Mth!N2021,Every_Mth!N2080)</f>
        <v>32064.75</v>
      </c>
      <c r="F369" s="45">
        <v>50672.636620000005</v>
      </c>
      <c r="G369" s="87" t="s">
        <v>66</v>
      </c>
      <c r="H369" s="16">
        <v>0.6327823483995374</v>
      </c>
    </row>
    <row r="370" spans="1:8">
      <c r="A370" s="48" t="s">
        <v>176</v>
      </c>
      <c r="B370" s="13" t="s">
        <v>75</v>
      </c>
      <c r="C370" s="13">
        <v>2016</v>
      </c>
      <c r="D370" s="23" t="s">
        <v>193</v>
      </c>
      <c r="E370" s="58">
        <f>AVERAGE(Every_Mth!N1432,Every_Mth!N1491,Every_Mth!N1550,Every_Mth!N1609,Every_Mth!N1668,Every_Mth!N1727,Every_Mth!N1786,Every_Mth!N1845,Every_Mth!N1904,Every_Mth!N1963,Every_Mth!N2022,Every_Mth!N2081)</f>
        <v>5186.833333333333</v>
      </c>
      <c r="F370" s="45">
        <v>6587.9578200000005</v>
      </c>
      <c r="G370" s="87" t="s">
        <v>245</v>
      </c>
      <c r="H370" s="16">
        <v>0.7873203616433192</v>
      </c>
    </row>
    <row r="371" spans="1:8">
      <c r="A371" s="48" t="s">
        <v>177</v>
      </c>
      <c r="B371" s="13" t="s">
        <v>75</v>
      </c>
      <c r="C371" s="13">
        <v>2016</v>
      </c>
      <c r="D371" s="23" t="s">
        <v>193</v>
      </c>
      <c r="E371" s="58">
        <f>AVERAGE(Every_Mth!N1433,Every_Mth!N1492,Every_Mth!N1551,Every_Mth!N1610,Every_Mth!N1669,Every_Mth!N1728,Every_Mth!N1787,Every_Mth!N1846,Every_Mth!N1905,Every_Mth!N1964,Every_Mth!N2023,Every_Mth!N2082)</f>
        <v>1427.6666666666667</v>
      </c>
      <c r="F371" s="45">
        <v>3454.2103400000005</v>
      </c>
      <c r="G371" s="87" t="s">
        <v>245</v>
      </c>
      <c r="H371" s="16">
        <v>0.41331202391880584</v>
      </c>
    </row>
    <row r="372" spans="1:8">
      <c r="A372" s="48" t="s">
        <v>178</v>
      </c>
      <c r="B372" s="13" t="s">
        <v>74</v>
      </c>
      <c r="C372" s="13">
        <v>2016</v>
      </c>
      <c r="D372" s="23" t="s">
        <v>192</v>
      </c>
      <c r="E372" s="58">
        <f>AVERAGE(Every_Mth!N1434,Every_Mth!N1493,Every_Mth!N1552,Every_Mth!N1611,Every_Mth!N1670,Every_Mth!N1729,Every_Mth!N1788,Every_Mth!N1847,Every_Mth!N1906,Every_Mth!N1965,Every_Mth!N2024,Every_Mth!N2083)</f>
        <v>67936.583333333328</v>
      </c>
      <c r="F372" s="45">
        <v>107992.29498000002</v>
      </c>
      <c r="G372" s="87" t="s">
        <v>66</v>
      </c>
      <c r="H372" s="16">
        <v>0.62908731910841476</v>
      </c>
    </row>
    <row r="373" spans="1:8">
      <c r="A373" s="48" t="s">
        <v>179</v>
      </c>
      <c r="B373" s="13" t="s">
        <v>75</v>
      </c>
      <c r="C373" s="13">
        <v>2016</v>
      </c>
      <c r="D373" s="23" t="s">
        <v>193</v>
      </c>
      <c r="E373" s="58">
        <f>AVERAGE(Every_Mth!N1435,Every_Mth!N1494,Every_Mth!N1553,Every_Mth!N1612,Every_Mth!N1671,Every_Mth!N1730,Every_Mth!N1789,Every_Mth!N1848,Every_Mth!N1907,Every_Mth!N1966,Every_Mth!N2025,Every_Mth!N2084)</f>
        <v>5317.583333333333</v>
      </c>
      <c r="F373" s="45">
        <v>5486.2428</v>
      </c>
      <c r="G373" s="87" t="s">
        <v>245</v>
      </c>
      <c r="H373" s="16">
        <v>0.96925774654620334</v>
      </c>
    </row>
    <row r="374" spans="1:8">
      <c r="A374" s="48" t="s">
        <v>180</v>
      </c>
      <c r="B374" s="13" t="s">
        <v>75</v>
      </c>
      <c r="C374" s="13">
        <v>2016</v>
      </c>
      <c r="D374" s="23" t="s">
        <v>192</v>
      </c>
      <c r="E374" s="58">
        <f>AVERAGE(Every_Mth!N1436,Every_Mth!N1495,Every_Mth!N1554,Every_Mth!N1613,Every_Mth!N1672,Every_Mth!N1731,Every_Mth!N1790,Every_Mth!N1849,Every_Mth!N1908,Every_Mth!N1967,Every_Mth!N2026,Every_Mth!N2085)</f>
        <v>12772.75</v>
      </c>
      <c r="F374" s="45">
        <v>19417.215980000001</v>
      </c>
      <c r="G374" s="87" t="s">
        <v>66</v>
      </c>
      <c r="H374" s="16">
        <v>0.65780542448289747</v>
      </c>
    </row>
    <row r="375" spans="1:8">
      <c r="A375" s="82" t="s">
        <v>122</v>
      </c>
      <c r="B375" s="13" t="s">
        <v>74</v>
      </c>
      <c r="C375" s="13">
        <v>2016</v>
      </c>
      <c r="D375" s="23" t="s">
        <v>192</v>
      </c>
      <c r="E375" s="58">
        <f>AVERAGE(Every_Mth!N1437,Every_Mth!N1496,Every_Mth!N1555,Every_Mth!N1614,Every_Mth!N1673,Every_Mth!N1732,Every_Mth!N1791,Every_Mth!N1850,Every_Mth!N1909,Every_Mth!N1968,Every_Mth!N2027,Every_Mth!N2086)</f>
        <v>234644.5</v>
      </c>
      <c r="F375" s="45">
        <v>253718.35286000004</v>
      </c>
      <c r="G375" s="87" t="s">
        <v>66</v>
      </c>
      <c r="H375" s="16">
        <v>0.8683802236473338</v>
      </c>
    </row>
    <row r="376" spans="1:8">
      <c r="A376" s="82" t="s">
        <v>123</v>
      </c>
      <c r="B376" s="13" t="s">
        <v>75</v>
      </c>
      <c r="C376" s="13">
        <v>2016</v>
      </c>
      <c r="D376" s="23" t="s">
        <v>193</v>
      </c>
      <c r="E376" s="58">
        <f>AVERAGE(Every_Mth!N1438,Every_Mth!N1497,Every_Mth!N1556,Every_Mth!N1615,Every_Mth!N1674,Every_Mth!N1733,Every_Mth!N1792,Every_Mth!N1851,Every_Mth!N1910,Every_Mth!N1969,Every_Mth!N2028,Every_Mth!N2087)</f>
        <v>3615.3333333333335</v>
      </c>
      <c r="F376" s="45">
        <v>5744.980340000001</v>
      </c>
      <c r="G376" s="87" t="s">
        <v>245</v>
      </c>
      <c r="H376" s="16">
        <v>0.62930299485295238</v>
      </c>
    </row>
    <row r="377" spans="1:8">
      <c r="A377" s="82" t="s">
        <v>124</v>
      </c>
      <c r="B377" s="13" t="s">
        <v>75</v>
      </c>
      <c r="C377" s="13">
        <v>2016</v>
      </c>
      <c r="D377" s="23" t="s">
        <v>192</v>
      </c>
      <c r="E377" s="58">
        <f>AVERAGE(Every_Mth!N1439,Every_Mth!N1498,Every_Mth!N1557,Every_Mth!N1616,Every_Mth!N1675,Every_Mth!N1734,Every_Mth!N1793,Every_Mth!N1852,Every_Mth!N1911,Every_Mth!N1970,Every_Mth!N2029,Every_Mth!N2088)</f>
        <v>21216.166666666668</v>
      </c>
      <c r="F377" s="45">
        <v>33392.659719999996</v>
      </c>
      <c r="G377" s="87" t="s">
        <v>66</v>
      </c>
      <c r="H377" s="16">
        <v>0.63535420192838332</v>
      </c>
    </row>
    <row r="378" spans="1:8">
      <c r="A378" s="82" t="s">
        <v>125</v>
      </c>
      <c r="B378" s="13" t="s">
        <v>75</v>
      </c>
      <c r="C378" s="13">
        <v>2016</v>
      </c>
      <c r="D378" s="23" t="s">
        <v>192</v>
      </c>
      <c r="E378" s="58">
        <f>AVERAGE(Every_Mth!N1440,Every_Mth!N1499,Every_Mth!N1558,Every_Mth!N1617,Every_Mth!N1676,Every_Mth!N1735,Every_Mth!N1794,Every_Mth!N1853,Every_Mth!N1912,Every_Mth!N1971,Every_Mth!N2030,Every_Mth!N2089)</f>
        <v>42812</v>
      </c>
      <c r="F378" s="45">
        <v>47395.674400000004</v>
      </c>
      <c r="G378" s="87" t="s">
        <v>66</v>
      </c>
      <c r="H378" s="16">
        <v>0.90328918286264526</v>
      </c>
    </row>
    <row r="379" spans="1:8">
      <c r="A379" s="82" t="s">
        <v>126</v>
      </c>
      <c r="B379" s="13" t="s">
        <v>75</v>
      </c>
      <c r="C379" s="13">
        <v>2016</v>
      </c>
      <c r="D379" s="23" t="s">
        <v>193</v>
      </c>
      <c r="E379" s="58">
        <f>AVERAGE(Every_Mth!N1441,Every_Mth!N1500,Every_Mth!N1559,Every_Mth!N1618,Every_Mth!N1677,Every_Mth!N1736,Every_Mth!N1795,Every_Mth!N1854,Every_Mth!N1913,Every_Mth!N1972,Every_Mth!N2031,Every_Mth!N2090)</f>
        <v>2046.5833333333333</v>
      </c>
      <c r="F379" s="45">
        <v>2229.92596</v>
      </c>
      <c r="G379" s="87" t="s">
        <v>245</v>
      </c>
      <c r="H379" s="16">
        <v>0.91778084566239737</v>
      </c>
    </row>
    <row r="380" spans="1:8">
      <c r="A380" s="82" t="s">
        <v>127</v>
      </c>
      <c r="B380" s="13" t="s">
        <v>75</v>
      </c>
      <c r="C380" s="13">
        <v>2016</v>
      </c>
      <c r="D380" s="23" t="s">
        <v>192</v>
      </c>
      <c r="E380" s="58">
        <f>AVERAGE(Every_Mth!N1442,Every_Mth!N1501,Every_Mth!N1560,Every_Mth!N1619,Every_Mth!N1678,Every_Mth!N1737,Every_Mth!N1796,Every_Mth!N1855,Every_Mth!N1914,Every_Mth!N1973,Every_Mth!N2032,Every_Mth!N2091)</f>
        <v>164239.66666666666</v>
      </c>
      <c r="F380" s="45">
        <v>215670.07949999999</v>
      </c>
      <c r="G380" s="87" t="s">
        <v>66</v>
      </c>
      <c r="H380" s="16">
        <v>0.76153199853884534</v>
      </c>
    </row>
    <row r="381" spans="1:8">
      <c r="A381" s="82" t="s">
        <v>128</v>
      </c>
      <c r="B381" s="13" t="s">
        <v>75</v>
      </c>
      <c r="C381" s="13">
        <v>2016</v>
      </c>
      <c r="D381" s="23" t="s">
        <v>192</v>
      </c>
      <c r="E381" s="58">
        <f>AVERAGE(Every_Mth!N1443,Every_Mth!N1502,Every_Mth!N1561,Every_Mth!N1620,Every_Mth!N1679,Every_Mth!N1738,Every_Mth!N1797,Every_Mth!N1856,Every_Mth!N1915,Every_Mth!N1974,Every_Mth!N2033,Every_Mth!N2092)</f>
        <v>24655.833333333332</v>
      </c>
      <c r="F381" s="45">
        <v>27457.412680000001</v>
      </c>
      <c r="G381" s="87" t="s">
        <v>66</v>
      </c>
      <c r="H381" s="16">
        <v>0.89796637507993093</v>
      </c>
    </row>
    <row r="382" spans="1:8">
      <c r="A382" s="82" t="s">
        <v>129</v>
      </c>
      <c r="B382" s="13" t="s">
        <v>75</v>
      </c>
      <c r="C382" s="13">
        <v>2016</v>
      </c>
      <c r="D382" s="23" t="s">
        <v>192</v>
      </c>
      <c r="E382" s="58">
        <f>AVERAGE(Every_Mth!N1444,Every_Mth!N1503,Every_Mth!N1562,Every_Mth!N1621,Every_Mth!N1680,Every_Mth!N1739,Every_Mth!N1798,Every_Mth!N1857,Every_Mth!N1916,Every_Mth!N1975,Every_Mth!N2034,Every_Mth!N2093)</f>
        <v>12482.5</v>
      </c>
      <c r="F382" s="45">
        <v>11882.113880000001</v>
      </c>
      <c r="G382" s="87" t="s">
        <v>66</v>
      </c>
      <c r="H382" s="16">
        <v>1</v>
      </c>
    </row>
    <row r="383" spans="1:8">
      <c r="A383" s="82" t="s">
        <v>130</v>
      </c>
      <c r="B383" s="13" t="s">
        <v>75</v>
      </c>
      <c r="C383" s="13">
        <v>2016</v>
      </c>
      <c r="D383" s="23" t="s">
        <v>193</v>
      </c>
      <c r="E383" s="58">
        <f>AVERAGE(Every_Mth!N1445,Every_Mth!N1504,Every_Mth!N1563,Every_Mth!N1622,Every_Mth!N1681,Every_Mth!N1740,Every_Mth!N1799,Every_Mth!N1858,Every_Mth!N1917,Every_Mth!N1976,Every_Mth!N2035,Every_Mth!N2094)</f>
        <v>3149.3333333333335</v>
      </c>
      <c r="F383" s="45">
        <v>3801.2583799999993</v>
      </c>
      <c r="G383" s="87" t="s">
        <v>245</v>
      </c>
      <c r="H383" s="16">
        <v>0.82849757067377616</v>
      </c>
    </row>
    <row r="384" spans="1:8">
      <c r="A384" s="82" t="s">
        <v>131</v>
      </c>
      <c r="B384" s="13" t="s">
        <v>76</v>
      </c>
      <c r="C384" s="13">
        <v>2016</v>
      </c>
      <c r="D384" s="23" t="s">
        <v>192</v>
      </c>
      <c r="E384" s="58">
        <f>AVERAGE(Every_Mth!N1446,Every_Mth!N1505,Every_Mth!N1564,Every_Mth!N1623,Every_Mth!N1682,Every_Mth!N1741,Every_Mth!N1800,Every_Mth!N1859,Every_Mth!N1918,Every_Mth!N1977,Every_Mth!N2036,Every_Mth!N2095)</f>
        <v>1118309.0833333333</v>
      </c>
      <c r="F384" s="45">
        <v>1722921.69686</v>
      </c>
      <c r="G384" s="87" t="s">
        <v>66</v>
      </c>
      <c r="H384" s="16">
        <v>0.64907713761538643</v>
      </c>
    </row>
    <row r="385" spans="1:8">
      <c r="A385" s="82" t="s">
        <v>132</v>
      </c>
      <c r="B385" s="13" t="s">
        <v>75</v>
      </c>
      <c r="C385" s="13">
        <v>2016</v>
      </c>
      <c r="D385" s="23" t="s">
        <v>192</v>
      </c>
      <c r="E385" s="58">
        <f>AVERAGE(Every_Mth!N1447,Every_Mth!N1506,Every_Mth!N1565,Every_Mth!N1624,Every_Mth!N1683,Every_Mth!N1742,Every_Mth!N1801,Every_Mth!N1860,Every_Mth!N1919,Every_Mth!N1978,Every_Mth!N2037,Every_Mth!N2096)</f>
        <v>29255.333333333332</v>
      </c>
      <c r="F385" s="45">
        <v>31945.839260000001</v>
      </c>
      <c r="G385" s="87" t="s">
        <v>66</v>
      </c>
      <c r="H385" s="16">
        <v>0.9157791440453561</v>
      </c>
    </row>
    <row r="386" spans="1:8">
      <c r="A386" s="82" t="s">
        <v>133</v>
      </c>
      <c r="B386" s="13" t="s">
        <v>75</v>
      </c>
      <c r="C386" s="13">
        <v>2016</v>
      </c>
      <c r="D386" s="23" t="s">
        <v>192</v>
      </c>
      <c r="E386" s="58">
        <f>AVERAGE(Every_Mth!N1448,Every_Mth!N1507,Every_Mth!N1566,Every_Mth!N1625,Every_Mth!N1684,Every_Mth!N1743,Every_Mth!N1802,Every_Mth!N1861,Every_Mth!N1920,Every_Mth!N1979,Every_Mth!N2038,Every_Mth!N2097)</f>
        <v>10304.166666666666</v>
      </c>
      <c r="F386" s="45">
        <v>20564.168020000001</v>
      </c>
      <c r="G386" s="87" t="s">
        <v>66</v>
      </c>
      <c r="H386" s="16">
        <v>0.50107384148219314</v>
      </c>
    </row>
    <row r="387" spans="1:8">
      <c r="A387" s="82" t="s">
        <v>134</v>
      </c>
      <c r="B387" s="13" t="s">
        <v>75</v>
      </c>
      <c r="C387" s="13">
        <v>2016</v>
      </c>
      <c r="D387" s="23" t="s">
        <v>193</v>
      </c>
      <c r="E387" s="58">
        <f>AVERAGE(Every_Mth!N1449,Every_Mth!N1508,Every_Mth!N1567,Every_Mth!N1626,Every_Mth!N1685,Every_Mth!N1744,Every_Mth!N1803,Every_Mth!N1862,Every_Mth!N1921,Every_Mth!N1980,Every_Mth!N2039,Every_Mth!N2098)</f>
        <v>2013.1666666666667</v>
      </c>
      <c r="F387" s="45">
        <v>3175.5577400000002</v>
      </c>
      <c r="G387" s="87" t="s">
        <v>245</v>
      </c>
      <c r="H387" s="16">
        <v>0.63395687671125978</v>
      </c>
    </row>
    <row r="388" spans="1:8">
      <c r="A388" s="82" t="s">
        <v>135</v>
      </c>
      <c r="B388" s="13" t="s">
        <v>75</v>
      </c>
      <c r="C388" s="13">
        <v>2016</v>
      </c>
      <c r="D388" s="23" t="s">
        <v>192</v>
      </c>
      <c r="E388" s="58">
        <f>AVERAGE(Every_Mth!N1450,Every_Mth!N1509,Every_Mth!N1568,Every_Mth!N1627,Every_Mth!N1686,Every_Mth!N1745,Every_Mth!N1804,Every_Mth!N1863,Every_Mth!N1922,Every_Mth!N1981,Every_Mth!N2040,Every_Mth!N2099)</f>
        <v>12644.166666666666</v>
      </c>
      <c r="F388" s="45">
        <v>19475.312679999999</v>
      </c>
      <c r="G388" s="87" t="s">
        <v>66</v>
      </c>
      <c r="H388" s="16">
        <v>0.64924075286613914</v>
      </c>
    </row>
    <row r="389" spans="1:8">
      <c r="A389" s="82" t="s">
        <v>136</v>
      </c>
      <c r="B389" s="13" t="s">
        <v>75</v>
      </c>
      <c r="C389" s="13">
        <v>2016</v>
      </c>
      <c r="D389" s="23" t="s">
        <v>192</v>
      </c>
      <c r="E389" s="58">
        <f>AVERAGE(Every_Mth!N1451,Every_Mth!N1510,Every_Mth!N1569,Every_Mth!N1628,Every_Mth!N1687,Every_Mth!N1746,Every_Mth!N1805,Every_Mth!N1864,Every_Mth!N1923,Every_Mth!N1982,Every_Mth!N2041,Every_Mth!N2100)</f>
        <v>56659.75</v>
      </c>
      <c r="F389" s="45">
        <v>59925.132820000013</v>
      </c>
      <c r="G389" s="87" t="s">
        <v>66</v>
      </c>
      <c r="H389" s="16">
        <v>0.94550895982478</v>
      </c>
    </row>
    <row r="390" spans="1:8">
      <c r="A390" s="82" t="s">
        <v>137</v>
      </c>
      <c r="B390" s="13" t="s">
        <v>75</v>
      </c>
      <c r="C390" s="13">
        <v>2016</v>
      </c>
      <c r="D390" s="23" t="s">
        <v>193</v>
      </c>
      <c r="E390" s="58">
        <f>AVERAGE(Every_Mth!N1452,Every_Mth!N1511,Every_Mth!N1570,Every_Mth!N1629,Every_Mth!N1688,Every_Mth!N1747,Every_Mth!N1806,Every_Mth!N1865,Every_Mth!N1924,Every_Mth!N1983,Every_Mth!N2042,Every_Mth!N2101)</f>
        <v>1084.8333333333333</v>
      </c>
      <c r="F390" s="45">
        <v>1611.51298</v>
      </c>
      <c r="G390" s="87" t="s">
        <v>245</v>
      </c>
      <c r="H390" s="16">
        <v>0.67317691312255723</v>
      </c>
    </row>
    <row r="391" spans="1:8">
      <c r="A391" s="82" t="s">
        <v>138</v>
      </c>
      <c r="B391" s="13" t="s">
        <v>75</v>
      </c>
      <c r="C391" s="13">
        <v>2016</v>
      </c>
      <c r="D391" s="23" t="s">
        <v>193</v>
      </c>
      <c r="E391" s="58">
        <f>AVERAGE(Every_Mth!N1453,Every_Mth!N1512,Every_Mth!N1571,Every_Mth!N1630,Every_Mth!N1689,Every_Mth!N1748,Every_Mth!N1807,Every_Mth!N1866,Every_Mth!N1925,Every_Mth!N1984,Every_Mth!N2043,Every_Mth!N2102)</f>
        <v>794.08333333333337</v>
      </c>
      <c r="F391" s="45">
        <v>1182.7973200000001</v>
      </c>
      <c r="G391" s="87" t="s">
        <v>245</v>
      </c>
      <c r="H391" s="16">
        <v>0.67136044350635937</v>
      </c>
    </row>
    <row r="392" spans="1:8">
      <c r="A392" s="82" t="s">
        <v>139</v>
      </c>
      <c r="B392" s="13" t="s">
        <v>75</v>
      </c>
      <c r="C392" s="13">
        <v>2016</v>
      </c>
      <c r="D392" s="23" t="s">
        <v>192</v>
      </c>
      <c r="E392" s="58">
        <f>AVERAGE(Every_Mth!N1454,Every_Mth!N1513,Every_Mth!N1572,Every_Mth!N1631,Every_Mth!N1690,Every_Mth!N1749,Every_Mth!N1808,Every_Mth!N1867,Every_Mth!N1926,Every_Mth!N1985,Every_Mth!N2044,Every_Mth!N2103)</f>
        <v>50326.25</v>
      </c>
      <c r="F392" s="45">
        <v>60652.211059999994</v>
      </c>
      <c r="G392" s="87" t="s">
        <v>66</v>
      </c>
      <c r="H392" s="16">
        <v>0.82975128392623521</v>
      </c>
    </row>
    <row r="393" spans="1:8">
      <c r="A393" s="82" t="s">
        <v>140</v>
      </c>
      <c r="B393" s="13" t="s">
        <v>75</v>
      </c>
      <c r="C393" s="13">
        <v>2016</v>
      </c>
      <c r="D393" s="23" t="s">
        <v>193</v>
      </c>
      <c r="E393" s="58">
        <f>AVERAGE(Every_Mth!N1455,Every_Mth!N1514,Every_Mth!N1573,Every_Mth!N1632,Every_Mth!N1691,Every_Mth!N1750,Every_Mth!N1809,Every_Mth!N1868,Every_Mth!N1927,Every_Mth!N1986,Every_Mth!N2045,Every_Mth!N2104)</f>
        <v>7274.25</v>
      </c>
      <c r="F393" s="45">
        <v>16826</v>
      </c>
      <c r="G393" s="87" t="s">
        <v>245</v>
      </c>
      <c r="H393" s="16">
        <v>0.432</v>
      </c>
    </row>
    <row r="394" spans="1:8">
      <c r="A394" s="82" t="s">
        <v>141</v>
      </c>
      <c r="B394" s="13" t="s">
        <v>75</v>
      </c>
      <c r="C394" s="13">
        <v>2016</v>
      </c>
      <c r="D394" s="23" t="s">
        <v>193</v>
      </c>
      <c r="E394" s="58">
        <f>AVERAGE(Every_Mth!N1456,Every_Mth!N1515,Every_Mth!N1574,Every_Mth!N1633,Every_Mth!N1692,Every_Mth!N1751,Every_Mth!N1810,Every_Mth!N1869,Every_Mth!N1928,Every_Mth!N1987,Every_Mth!N2046,Every_Mth!N2105)</f>
        <v>7660.5</v>
      </c>
      <c r="F394" s="45">
        <v>15723</v>
      </c>
      <c r="G394" s="87" t="s">
        <v>245</v>
      </c>
      <c r="H394" s="16">
        <v>0.48699999999999999</v>
      </c>
    </row>
    <row r="395" spans="1:8">
      <c r="A395" s="82" t="s">
        <v>142</v>
      </c>
      <c r="B395" s="13" t="s">
        <v>74</v>
      </c>
      <c r="C395" s="13">
        <v>2016</v>
      </c>
      <c r="D395" s="23" t="s">
        <v>192</v>
      </c>
      <c r="E395" s="58">
        <f>AVERAGE(Every_Mth!N1457,Every_Mth!N1516,Every_Mth!N1575,Every_Mth!N1634,Every_Mth!N1693,Every_Mth!N1752,Every_Mth!N1811,Every_Mth!N1870,Every_Mth!N1929,Every_Mth!N1988,Every_Mth!N2047,Every_Mth!N2106)</f>
        <v>253145.16666666666</v>
      </c>
      <c r="F395" s="45">
        <v>357201.12008000008</v>
      </c>
      <c r="G395" s="87" t="s">
        <v>66</v>
      </c>
      <c r="H395" s="16">
        <v>0.70869085351684036</v>
      </c>
    </row>
    <row r="396" spans="1:8">
      <c r="A396" s="82" t="s">
        <v>143</v>
      </c>
      <c r="B396" s="13" t="s">
        <v>74</v>
      </c>
      <c r="C396" s="13">
        <v>2016</v>
      </c>
      <c r="D396" s="23" t="s">
        <v>192</v>
      </c>
      <c r="E396" s="58">
        <f>AVERAGE(Every_Mth!N1458,Every_Mth!N1517,Every_Mth!N1576,Every_Mth!N1635,Every_Mth!N1694,Every_Mth!N1753,Every_Mth!N1812,Every_Mth!N1871,Every_Mth!N1930,Every_Mth!N1989,Every_Mth!N2048,Every_Mth!N2107)</f>
        <v>17625.583333333332</v>
      </c>
      <c r="F396" s="45">
        <v>34761.376620000003</v>
      </c>
      <c r="G396" s="87" t="s">
        <v>66</v>
      </c>
      <c r="H396" s="16">
        <v>0.50704503236481235</v>
      </c>
    </row>
    <row r="397" spans="1:8">
      <c r="A397" s="82" t="s">
        <v>144</v>
      </c>
      <c r="B397" s="13" t="s">
        <v>75</v>
      </c>
      <c r="C397" s="13">
        <v>2016</v>
      </c>
      <c r="D397" s="23" t="s">
        <v>193</v>
      </c>
      <c r="E397" s="58">
        <f>AVERAGE(Every_Mth!N1459,Every_Mth!N1518,Every_Mth!N1577,Every_Mth!N1636,Every_Mth!N1695,Every_Mth!N1754,Every_Mth!N1813,Every_Mth!N1872,Every_Mth!N1931,Every_Mth!N1990,Every_Mth!N2049,Every_Mth!N2108)</f>
        <v>2132.1666666666665</v>
      </c>
      <c r="F397" s="45">
        <v>2866.99332</v>
      </c>
      <c r="G397" s="87" t="s">
        <v>245</v>
      </c>
      <c r="H397" s="16">
        <v>0.74369432666367929</v>
      </c>
    </row>
    <row r="398" spans="1:8">
      <c r="A398" s="82" t="s">
        <v>145</v>
      </c>
      <c r="B398" s="13" t="s">
        <v>75</v>
      </c>
      <c r="C398" s="13">
        <v>2016</v>
      </c>
      <c r="D398" s="23" t="s">
        <v>192</v>
      </c>
      <c r="E398" s="58">
        <f>AVERAGE(Every_Mth!N1460,Every_Mth!N1519,Every_Mth!N1578,Every_Mth!N1637,Every_Mth!N1696,Every_Mth!N1755,Every_Mth!N1814,Every_Mth!N1873,Every_Mth!N1932,Every_Mth!N1991,Every_Mth!N2050,Every_Mth!N2109)</f>
        <v>287642.75</v>
      </c>
      <c r="F398" s="45">
        <v>421674.33782000002</v>
      </c>
      <c r="G398" s="87" t="s">
        <v>66</v>
      </c>
      <c r="H398" s="16">
        <v>0.68214430948554894</v>
      </c>
    </row>
    <row r="399" spans="1:8">
      <c r="A399" s="82" t="s">
        <v>146</v>
      </c>
      <c r="B399" s="13" t="s">
        <v>74</v>
      </c>
      <c r="C399" s="13">
        <v>2016</v>
      </c>
      <c r="D399" s="23" t="s">
        <v>192</v>
      </c>
      <c r="E399" s="58">
        <f>AVERAGE(Every_Mth!N1461,Every_Mth!N1520,Every_Mth!N1579,Every_Mth!N1638,Every_Mth!N1697,Every_Mth!N1756,Every_Mth!N1815,Every_Mth!N1874,Every_Mth!N1933,Every_Mth!N1992,Every_Mth!N2051,Every_Mth!N2110)</f>
        <v>214057.33333333334</v>
      </c>
      <c r="F399" s="45">
        <v>270638.75339999999</v>
      </c>
      <c r="G399" s="87" t="s">
        <v>66</v>
      </c>
      <c r="H399" s="16">
        <v>0.7909337840355769</v>
      </c>
    </row>
    <row r="400" spans="1:8">
      <c r="A400" s="82" t="s">
        <v>147</v>
      </c>
      <c r="B400" s="13" t="s">
        <v>75</v>
      </c>
      <c r="C400" s="13">
        <v>2016</v>
      </c>
      <c r="D400" s="23" t="s">
        <v>193</v>
      </c>
      <c r="E400" s="58">
        <f>AVERAGE(Every_Mth!N1462,Every_Mth!N1521,Every_Mth!N1580,Every_Mth!N1639,Every_Mth!N1698,Every_Mth!N1757,Every_Mth!N1816,Every_Mth!N1875,Every_Mth!N1934,Every_Mth!N1993,Every_Mth!N2052,Every_Mth!N2111)</f>
        <v>5619.833333333333</v>
      </c>
      <c r="F400" s="45">
        <v>7743.2246999999998</v>
      </c>
      <c r="G400" s="87" t="s">
        <v>245</v>
      </c>
      <c r="H400" s="16">
        <v>0.72577428023409074</v>
      </c>
    </row>
    <row r="401" spans="1:8">
      <c r="A401" s="82" t="s">
        <v>148</v>
      </c>
      <c r="B401" s="13" t="s">
        <v>75</v>
      </c>
      <c r="C401" s="13">
        <v>2016</v>
      </c>
      <c r="D401" s="23" t="s">
        <v>192</v>
      </c>
      <c r="E401" s="58">
        <f>AVERAGE(Every_Mth!N1463,Every_Mth!N1522,Every_Mth!N1581,Every_Mth!N1640,Every_Mth!N1699,Every_Mth!N1758,Every_Mth!N1817,Every_Mth!N1876,Every_Mth!N1935,Every_Mth!N1994,Every_Mth!N2053,Every_Mth!N2112)</f>
        <v>390589.91666666669</v>
      </c>
      <c r="F401" s="45">
        <v>403621.80548000004</v>
      </c>
      <c r="G401" s="87" t="s">
        <v>66</v>
      </c>
      <c r="H401" s="16">
        <v>0.96771262445091288</v>
      </c>
    </row>
    <row r="402" spans="1:8">
      <c r="A402" s="82" t="s">
        <v>149</v>
      </c>
      <c r="B402" s="13" t="s">
        <v>74</v>
      </c>
      <c r="C402" s="13">
        <v>2016</v>
      </c>
      <c r="D402" s="23" t="s">
        <v>192</v>
      </c>
      <c r="E402" s="58">
        <f>AVERAGE(Every_Mth!N1464,Every_Mth!N1523,Every_Mth!N1582,Every_Mth!N1641,Every_Mth!N1700,Every_Mth!N1759,Every_Mth!N1818,Every_Mth!N1877,Every_Mth!N1936,Every_Mth!N1995,Every_Mth!N2054,Every_Mth!N2113)</f>
        <v>286487.16666666669</v>
      </c>
      <c r="F402" s="45">
        <v>468815.26489999995</v>
      </c>
      <c r="G402" s="87" t="s">
        <v>66</v>
      </c>
      <c r="H402" s="16">
        <v>0.61108753941230021</v>
      </c>
    </row>
    <row r="403" spans="1:8">
      <c r="A403" s="82" t="s">
        <v>150</v>
      </c>
      <c r="B403" s="13" t="s">
        <v>74</v>
      </c>
      <c r="C403" s="13">
        <v>2016</v>
      </c>
      <c r="D403" s="23" t="s">
        <v>192</v>
      </c>
      <c r="E403" s="58">
        <f>AVERAGE(Every_Mth!N1465,Every_Mth!N1524,Every_Mth!N1583,Every_Mth!N1642,Every_Mth!N1701,Every_Mth!N1760,Every_Mth!N1819,Every_Mth!N1878,Every_Mth!N1937,Every_Mth!N1996,Every_Mth!N2055,Every_Mth!N2114)</f>
        <v>52868.583333333336</v>
      </c>
      <c r="F403" s="45">
        <v>80562.663740000004</v>
      </c>
      <c r="G403" s="87" t="s">
        <v>66</v>
      </c>
      <c r="H403" s="16">
        <v>0.65602762967099149</v>
      </c>
    </row>
    <row r="404" spans="1:8">
      <c r="A404" s="82" t="s">
        <v>151</v>
      </c>
      <c r="B404" s="13" t="s">
        <v>75</v>
      </c>
      <c r="C404" s="13">
        <v>2016</v>
      </c>
      <c r="D404" s="23" t="s">
        <v>192</v>
      </c>
      <c r="E404" s="58">
        <f>AVERAGE(Every_Mth!N1466,Every_Mth!N1525,Every_Mth!N1584,Every_Mth!N1643,Every_Mth!N1702,Every_Mth!N1761,Every_Mth!N1820,Every_Mth!N1879,Every_Mth!N1938,Every_Mth!N1997,Every_Mth!N2056,Every_Mth!N2115)</f>
        <v>116203.66666666667</v>
      </c>
      <c r="F404" s="45">
        <v>125684.21928</v>
      </c>
      <c r="G404" s="87" t="s">
        <v>66</v>
      </c>
      <c r="H404" s="16">
        <v>0.92456847273552689</v>
      </c>
    </row>
    <row r="405" spans="1:8">
      <c r="A405" s="82" t="s">
        <v>152</v>
      </c>
      <c r="B405" s="13" t="s">
        <v>74</v>
      </c>
      <c r="C405" s="13">
        <v>2016</v>
      </c>
      <c r="D405" s="23" t="s">
        <v>192</v>
      </c>
      <c r="E405" s="58">
        <f>AVERAGE(Every_Mth!N1467,Every_Mth!N1526,Every_Mth!N1585,Every_Mth!N1644,Every_Mth!N1703,Every_Mth!N1762,Every_Mth!N1821,Every_Mth!N1880,Every_Mth!N1939,Every_Mth!N1998,Every_Mth!N2057,Every_Mth!N2116)</f>
        <v>18140.75</v>
      </c>
      <c r="F405" s="45">
        <v>35022.467860000004</v>
      </c>
      <c r="G405" s="87" t="s">
        <v>66</v>
      </c>
      <c r="H405" s="16">
        <v>0.51797463481204253</v>
      </c>
    </row>
    <row r="406" spans="1:8">
      <c r="A406" s="82" t="s">
        <v>153</v>
      </c>
      <c r="B406" s="13" t="s">
        <v>74</v>
      </c>
      <c r="C406" s="13">
        <v>2016</v>
      </c>
      <c r="D406" s="23" t="s">
        <v>192</v>
      </c>
      <c r="E406" s="58">
        <f>AVERAGE(Every_Mth!N1468,Every_Mth!N1527,Every_Mth!N1586,Every_Mth!N1645,Every_Mth!N1704,Every_Mth!N1763,Every_Mth!N1822,Every_Mth!N1881,Every_Mth!N1940,Every_Mth!N1999,Every_Mth!N2058,Every_Mth!N2117)</f>
        <v>29408.75</v>
      </c>
      <c r="F406" s="45">
        <v>53230.80128</v>
      </c>
      <c r="G406" s="87" t="s">
        <v>66</v>
      </c>
      <c r="H406" s="16">
        <v>0.55247618470566817</v>
      </c>
    </row>
    <row r="407" spans="1:8">
      <c r="A407" s="82" t="s">
        <v>154</v>
      </c>
      <c r="B407" s="13" t="s">
        <v>74</v>
      </c>
      <c r="C407" s="13">
        <v>2016</v>
      </c>
      <c r="D407" s="23" t="s">
        <v>192</v>
      </c>
      <c r="E407" s="58">
        <f>AVERAGE(Every_Mth!N1469,Every_Mth!N1528,Every_Mth!N1587,Every_Mth!N1646,Every_Mth!N1705,Every_Mth!N1764,Every_Mth!N1823,Every_Mth!N1882,Every_Mth!N1941,Every_Mth!N2000,Every_Mth!N2059,Every_Mth!N2118)</f>
        <v>38650.166666666664</v>
      </c>
      <c r="F407" s="45">
        <v>64123.562179999994</v>
      </c>
      <c r="G407" s="87" t="s">
        <v>66</v>
      </c>
      <c r="H407" s="16">
        <v>0.60274515876352186</v>
      </c>
    </row>
    <row r="408" spans="1:8">
      <c r="A408" s="82" t="s">
        <v>155</v>
      </c>
      <c r="B408" s="13" t="s">
        <v>74</v>
      </c>
      <c r="C408" s="13">
        <v>2016</v>
      </c>
      <c r="D408" s="23" t="s">
        <v>192</v>
      </c>
      <c r="E408" s="58">
        <f>AVERAGE(Every_Mth!N1470,Every_Mth!N1529,Every_Mth!N1588,Every_Mth!N1647,Every_Mth!N1706,Every_Mth!N1765,Every_Mth!N1824,Every_Mth!N1883,Every_Mth!N1942,Every_Mth!N2001,Every_Mth!N2060,Every_Mth!N2119)</f>
        <v>103617.33333333333</v>
      </c>
      <c r="F408" s="45">
        <v>180133.01454</v>
      </c>
      <c r="G408" s="87" t="s">
        <v>66</v>
      </c>
      <c r="H408" s="16">
        <v>0.57522677671240685</v>
      </c>
    </row>
    <row r="409" spans="1:8">
      <c r="A409" s="82" t="s">
        <v>156</v>
      </c>
      <c r="B409" s="13" t="s">
        <v>74</v>
      </c>
      <c r="C409" s="13">
        <v>2016</v>
      </c>
      <c r="D409" s="23" t="s">
        <v>192</v>
      </c>
      <c r="E409" s="58">
        <f>AVERAGE(Every_Mth!N1471,Every_Mth!N1530,Every_Mth!N1589,Every_Mth!N1648,Every_Mth!N1707,Every_Mth!N1766,Every_Mth!N1825,Every_Mth!N1884,Every_Mth!N1943,Every_Mth!N2002,Every_Mth!N2061,Every_Mth!N2120)</f>
        <v>26729.75</v>
      </c>
      <c r="F409" s="45">
        <v>38408.247000000003</v>
      </c>
      <c r="G409" s="87" t="s">
        <v>66</v>
      </c>
      <c r="H409" s="16">
        <v>0.69593777607189411</v>
      </c>
    </row>
    <row r="410" spans="1:8">
      <c r="A410" s="82" t="s">
        <v>157</v>
      </c>
      <c r="B410" s="13" t="s">
        <v>75</v>
      </c>
      <c r="C410" s="13">
        <v>2016</v>
      </c>
      <c r="D410" s="23" t="s">
        <v>192</v>
      </c>
      <c r="E410" s="58">
        <f>AVERAGE(Every_Mth!N1472,Every_Mth!N1531,Every_Mth!N1590,Every_Mth!N1649,Every_Mth!N1708,Every_Mth!N1767,Every_Mth!N1826,Every_Mth!N1885,Every_Mth!N1944,Every_Mth!N2003,Every_Mth!N2062,Every_Mth!N2121)</f>
        <v>24407.333333333332</v>
      </c>
      <c r="F410" s="45">
        <v>34951.272580000004</v>
      </c>
      <c r="G410" s="87" t="s">
        <v>66</v>
      </c>
      <c r="H410" s="16">
        <v>0.69832459683599102</v>
      </c>
    </row>
    <row r="411" spans="1:8">
      <c r="A411" s="82" t="s">
        <v>158</v>
      </c>
      <c r="B411" s="13" t="s">
        <v>75</v>
      </c>
      <c r="C411" s="13">
        <v>2016</v>
      </c>
      <c r="D411" s="23" t="s">
        <v>193</v>
      </c>
      <c r="E411" s="58">
        <f>AVERAGE(Every_Mth!N1473,Every_Mth!N1532,Every_Mth!N1591,Every_Mth!N1650,Every_Mth!N1709,Every_Mth!N1768,Every_Mth!N1827,Every_Mth!N1886,Every_Mth!N1945,Every_Mth!N2004,Every_Mth!N2063,Every_Mth!N2122)</f>
        <v>277.33333333333331</v>
      </c>
      <c r="F411" s="45">
        <v>439.94970000000006</v>
      </c>
      <c r="G411" s="87" t="s">
        <v>245</v>
      </c>
      <c r="H411" s="16">
        <v>0.63037509363759825</v>
      </c>
    </row>
    <row r="412" spans="1:8">
      <c r="A412" s="82" t="s">
        <v>159</v>
      </c>
      <c r="B412" s="13" t="s">
        <v>75</v>
      </c>
      <c r="C412" s="13">
        <v>2016</v>
      </c>
      <c r="D412" s="23" t="s">
        <v>193</v>
      </c>
      <c r="E412" s="58">
        <f>AVERAGE(Every_Mth!N1474,Every_Mth!N1533,Every_Mth!N1592,Every_Mth!N1651,Every_Mth!N1710,Every_Mth!N1769,Every_Mth!N1828,Every_Mth!N1887,Every_Mth!N1946,Every_Mth!N2005,Every_Mth!N2064,Every_Mth!N2123)</f>
        <v>6773.333333333333</v>
      </c>
      <c r="F412" s="45">
        <v>10625.203460000001</v>
      </c>
      <c r="G412" s="87" t="s">
        <v>245</v>
      </c>
      <c r="H412" s="16">
        <v>0.6374779888999258</v>
      </c>
    </row>
    <row r="413" spans="1:8">
      <c r="A413" s="82" t="s">
        <v>160</v>
      </c>
      <c r="B413" s="13" t="s">
        <v>74</v>
      </c>
      <c r="C413" s="13">
        <v>2016</v>
      </c>
      <c r="D413" s="23" t="s">
        <v>192</v>
      </c>
      <c r="E413" s="58">
        <f>AVERAGE(Every_Mth!N1475,Every_Mth!N1534,Every_Mth!N1593,Every_Mth!N1652,Every_Mth!N1711,Every_Mth!N1770,Every_Mth!N1829,Every_Mth!N1888,Every_Mth!N1947,Every_Mth!N2006,Every_Mth!N2065,Every_Mth!N2124)</f>
        <v>42352.666666666664</v>
      </c>
      <c r="F413" s="45">
        <v>58480.924500000001</v>
      </c>
      <c r="G413" s="87" t="s">
        <v>66</v>
      </c>
      <c r="H413" s="16">
        <v>0.72421335724038804</v>
      </c>
    </row>
    <row r="414" spans="1:8">
      <c r="A414" s="82" t="s">
        <v>161</v>
      </c>
      <c r="B414" s="13" t="s">
        <v>74</v>
      </c>
      <c r="C414" s="13">
        <v>2016</v>
      </c>
      <c r="D414" s="23" t="s">
        <v>192</v>
      </c>
      <c r="E414" s="58">
        <f>AVERAGE(Every_Mth!N1476,Every_Mth!N1535,Every_Mth!N1594,Every_Mth!N1653,Every_Mth!N1712,Every_Mth!N1771,Every_Mth!N1830,Every_Mth!N1889,Every_Mth!N1948,Every_Mth!N2007,Every_Mth!N2066,Every_Mth!N2125)</f>
        <v>33626.583333333336</v>
      </c>
      <c r="F414" s="45">
        <v>51364.934600000001</v>
      </c>
      <c r="G414" s="87" t="s">
        <v>66</v>
      </c>
      <c r="H414" s="16">
        <v>0.65466029685810867</v>
      </c>
    </row>
    <row r="415" spans="1:8">
      <c r="A415" s="82" t="s">
        <v>162</v>
      </c>
      <c r="B415" s="13" t="s">
        <v>75</v>
      </c>
      <c r="C415" s="13">
        <v>2016</v>
      </c>
      <c r="D415" s="23" t="s">
        <v>192</v>
      </c>
      <c r="E415" s="58">
        <f>AVERAGE(Every_Mth!N1477,Every_Mth!N1536,Every_Mth!N1595,Every_Mth!N1654,Every_Mth!N1713,Every_Mth!N1772,Every_Mth!N1831,Every_Mth!N1890,Every_Mth!N1949,Every_Mth!N2008,Every_Mth!N2067,Every_Mth!N2126)</f>
        <v>88015.083333333328</v>
      </c>
      <c r="F415" s="45">
        <v>93759.110939999999</v>
      </c>
      <c r="G415" s="87" t="s">
        <v>66</v>
      </c>
      <c r="H415" s="16">
        <v>0.93873632600524026</v>
      </c>
    </row>
    <row r="416" spans="1:8">
      <c r="A416" s="82" t="s">
        <v>163</v>
      </c>
      <c r="B416" s="13" t="s">
        <v>75</v>
      </c>
      <c r="C416" s="13">
        <v>2016</v>
      </c>
      <c r="D416" s="23" t="s">
        <v>192</v>
      </c>
      <c r="E416" s="58">
        <f>AVERAGE(Every_Mth!N1478,Every_Mth!N1537,Every_Mth!N1596,Every_Mth!N1655,Every_Mth!N1714,Every_Mth!N1773,Every_Mth!N1832,Every_Mth!N1891,Every_Mth!N1950,Every_Mth!N2009,Every_Mth!N2068,Every_Mth!N2127)</f>
        <v>13128.75</v>
      </c>
      <c r="F416" s="45">
        <v>19005.51096</v>
      </c>
      <c r="G416" s="87" t="s">
        <v>66</v>
      </c>
      <c r="H416" s="16">
        <v>0.69078647912342162</v>
      </c>
    </row>
    <row r="417" spans="1:8">
      <c r="A417" s="82" t="s">
        <v>164</v>
      </c>
      <c r="B417" s="13" t="s">
        <v>75</v>
      </c>
      <c r="C417" s="13">
        <v>2016</v>
      </c>
      <c r="D417" s="23" t="s">
        <v>193</v>
      </c>
      <c r="E417" s="58">
        <f>AVERAGE(Every_Mth!N1479,Every_Mth!N1538,Every_Mth!N1597,Every_Mth!N1656,Every_Mth!N1715,Every_Mth!N1774,Every_Mth!N1833,Every_Mth!N1892,Every_Mth!N1951,Every_Mth!N2010,Every_Mth!N2069,Every_Mth!N2128)</f>
        <v>9930.5833333333339</v>
      </c>
      <c r="F417" s="45">
        <v>14987.858100000001</v>
      </c>
      <c r="G417" s="87" t="s">
        <v>245</v>
      </c>
      <c r="H417" s="16">
        <v>0.66257521702406119</v>
      </c>
    </row>
    <row r="418" spans="1:8">
      <c r="A418" s="82" t="s">
        <v>165</v>
      </c>
      <c r="B418" s="13" t="s">
        <v>75</v>
      </c>
      <c r="C418" s="13">
        <v>2016</v>
      </c>
      <c r="D418" s="23" t="s">
        <v>193</v>
      </c>
      <c r="E418" s="58">
        <f>AVERAGE(Every_Mth!N1480,Every_Mth!N1539,Every_Mth!N1598,Every_Mth!N1657,Every_Mth!N1716,Every_Mth!N1775,Every_Mth!N1834,Every_Mth!N1893,Every_Mth!N1952,Every_Mth!N2011,Every_Mth!N2070,Every_Mth!N2129)</f>
        <v>1757.4166666666667</v>
      </c>
      <c r="F418" s="45">
        <v>3189.3911200000002</v>
      </c>
      <c r="G418" s="87" t="s">
        <v>245</v>
      </c>
      <c r="H418" s="16">
        <v>0.5510194894712902</v>
      </c>
    </row>
    <row r="419" spans="1:8">
      <c r="A419" s="82" t="s">
        <v>166</v>
      </c>
      <c r="B419" s="13" t="s">
        <v>74</v>
      </c>
      <c r="C419" s="13">
        <v>2016</v>
      </c>
      <c r="D419" s="23" t="s">
        <v>192</v>
      </c>
      <c r="E419" s="58">
        <f>AVERAGE(Every_Mth!N1481,Every_Mth!N1540,Every_Mth!N1599,Every_Mth!N1658,Every_Mth!N1717,Every_Mth!N1776,Every_Mth!N1835,Every_Mth!N1894,Every_Mth!N1953,Every_Mth!N2012,Every_Mth!N2071,Every_Mth!N2130)</f>
        <v>122466.75</v>
      </c>
      <c r="F419" s="45">
        <v>115553.38148000001</v>
      </c>
      <c r="G419" s="87" t="s">
        <v>66</v>
      </c>
      <c r="H419" s="16">
        <v>1</v>
      </c>
    </row>
    <row r="420" spans="1:8">
      <c r="A420" s="82" t="s">
        <v>167</v>
      </c>
      <c r="B420" s="13" t="s">
        <v>75</v>
      </c>
      <c r="C420" s="13">
        <v>2016</v>
      </c>
      <c r="D420" s="23" t="s">
        <v>193</v>
      </c>
      <c r="E420" s="58">
        <f>AVERAGE(Every_Mth!N1482,Every_Mth!N1541,Every_Mth!N1600,Every_Mth!N1659,Every_Mth!N1718,Every_Mth!N1777,Every_Mth!N1836,Every_Mth!N1895,Every_Mth!N1954,Every_Mth!N2013,Every_Mth!N2072,Every_Mth!N2131)</f>
        <v>5451.833333333333</v>
      </c>
      <c r="F420" s="45">
        <v>8881.7049400000014</v>
      </c>
      <c r="G420" s="87" t="s">
        <v>245</v>
      </c>
      <c r="H420" s="16">
        <v>0.61382734172807729</v>
      </c>
    </row>
    <row r="421" spans="1:8">
      <c r="A421" s="82" t="s">
        <v>168</v>
      </c>
      <c r="B421" s="13" t="s">
        <v>74</v>
      </c>
      <c r="C421" s="13">
        <v>2016</v>
      </c>
      <c r="D421" s="23" t="s">
        <v>192</v>
      </c>
      <c r="E421" s="58">
        <f>AVERAGE(Every_Mth!N1483,Every_Mth!N1542,Every_Mth!N1601,Every_Mth!N1660,Every_Mth!N1719,Every_Mth!N1778,Every_Mth!N1837,Every_Mth!N1896,Every_Mth!N1955,Every_Mth!N2014,Every_Mth!N2073,Every_Mth!N2132)</f>
        <v>75010.5</v>
      </c>
      <c r="F421" s="45">
        <v>90705.197500000009</v>
      </c>
      <c r="G421" s="87" t="s">
        <v>66</v>
      </c>
      <c r="H421" s="16">
        <v>0.82697025162201965</v>
      </c>
    </row>
    <row r="422" spans="1:8">
      <c r="A422" s="82" t="s">
        <v>169</v>
      </c>
      <c r="B422" s="13" t="s">
        <v>74</v>
      </c>
      <c r="C422" s="13">
        <v>2016</v>
      </c>
      <c r="D422" s="23" t="s">
        <v>192</v>
      </c>
      <c r="E422" s="58">
        <f>AVERAGE(Every_Mth!N1484,Every_Mth!N1543,Every_Mth!N1602,Every_Mth!N1661,Every_Mth!N1720,Every_Mth!N1779,Every_Mth!N1838,Every_Mth!N1897,Every_Mth!N1956,Every_Mth!N2015,Every_Mth!N2074,Every_Mth!N2133)</f>
        <v>20842.75</v>
      </c>
      <c r="F422" s="45">
        <v>46097.322260000008</v>
      </c>
      <c r="G422" s="87" t="s">
        <v>66</v>
      </c>
      <c r="H422" s="16">
        <v>0.45214665360477702</v>
      </c>
    </row>
    <row r="423" spans="1:8">
      <c r="A423" s="82" t="s">
        <v>170</v>
      </c>
      <c r="B423" s="13" t="s">
        <v>75</v>
      </c>
      <c r="C423" s="13">
        <v>2016</v>
      </c>
      <c r="D423" s="23" t="s">
        <v>192</v>
      </c>
      <c r="E423" s="58">
        <f>AVERAGE(Every_Mth!N1485,Every_Mth!N1544,Every_Mth!N1603,Every_Mth!N1662,Every_Mth!N1721,Every_Mth!N1780,Every_Mth!N1839,Every_Mth!N1898,Every_Mth!N1957,Every_Mth!N2016,Every_Mth!N2075,Every_Mth!N2134)</f>
        <v>13331.666666666666</v>
      </c>
      <c r="F423" s="45">
        <v>14544.35772</v>
      </c>
      <c r="G423" s="87" t="s">
        <v>66</v>
      </c>
      <c r="H423" s="16">
        <v>0.91662120275921444</v>
      </c>
    </row>
    <row r="424" spans="1:8">
      <c r="A424" s="48" t="s">
        <v>171</v>
      </c>
      <c r="B424" s="13" t="s">
        <v>66</v>
      </c>
      <c r="C424" s="13">
        <v>2017</v>
      </c>
      <c r="D424" s="23" t="s">
        <v>192</v>
      </c>
      <c r="E424" s="58">
        <v>4119045</v>
      </c>
      <c r="F424" s="45">
        <v>5704884</v>
      </c>
      <c r="G424" s="87" t="s">
        <v>66</v>
      </c>
      <c r="H424" s="16">
        <v>0.72199999999999998</v>
      </c>
    </row>
    <row r="425" spans="1:8">
      <c r="A425" s="48" t="s">
        <v>172</v>
      </c>
      <c r="B425" s="13" t="s">
        <v>74</v>
      </c>
      <c r="C425" s="13">
        <v>2017</v>
      </c>
      <c r="D425" s="23" t="s">
        <v>192</v>
      </c>
      <c r="E425" s="58">
        <v>108256</v>
      </c>
      <c r="F425" s="45">
        <v>159075.95493067786</v>
      </c>
      <c r="G425" s="87" t="s">
        <v>66</v>
      </c>
      <c r="H425" s="16">
        <v>0.68100000000000005</v>
      </c>
    </row>
    <row r="426" spans="1:8">
      <c r="A426" s="48" t="s">
        <v>173</v>
      </c>
      <c r="B426" s="13" t="s">
        <v>75</v>
      </c>
      <c r="C426" s="13">
        <v>2017</v>
      </c>
      <c r="D426" s="23" t="s">
        <v>193</v>
      </c>
      <c r="E426" s="58">
        <v>141</v>
      </c>
      <c r="F426" s="45">
        <v>237</v>
      </c>
      <c r="G426" s="23" t="s">
        <v>436</v>
      </c>
      <c r="H426" s="16">
        <v>0.59399999999999997</v>
      </c>
    </row>
    <row r="427" spans="1:8">
      <c r="A427" s="48" t="s">
        <v>174</v>
      </c>
      <c r="B427" s="13" t="s">
        <v>75</v>
      </c>
      <c r="C427" s="13">
        <v>2017</v>
      </c>
      <c r="D427" s="23" t="s">
        <v>193</v>
      </c>
      <c r="E427" s="58">
        <v>3038</v>
      </c>
      <c r="F427" s="45">
        <v>4385</v>
      </c>
      <c r="G427" s="23" t="s">
        <v>436</v>
      </c>
      <c r="H427" s="16">
        <v>0.69299999999999995</v>
      </c>
    </row>
    <row r="428" spans="1:8">
      <c r="A428" s="48" t="s">
        <v>175</v>
      </c>
      <c r="B428" s="13" t="s">
        <v>75</v>
      </c>
      <c r="C428" s="13">
        <v>2017</v>
      </c>
      <c r="D428" s="23" t="s">
        <v>192</v>
      </c>
      <c r="E428" s="58">
        <v>30941</v>
      </c>
      <c r="F428" s="45">
        <v>45852.247798971046</v>
      </c>
      <c r="G428" s="87" t="s">
        <v>66</v>
      </c>
      <c r="H428" s="16">
        <v>0.67500000000000004</v>
      </c>
    </row>
    <row r="429" spans="1:8">
      <c r="A429" s="48" t="s">
        <v>176</v>
      </c>
      <c r="B429" s="13" t="s">
        <v>75</v>
      </c>
      <c r="C429" s="13">
        <v>2017</v>
      </c>
      <c r="D429" s="23" t="s">
        <v>193</v>
      </c>
      <c r="E429" s="58">
        <v>5036</v>
      </c>
      <c r="F429" s="45">
        <v>6614</v>
      </c>
      <c r="G429" s="23" t="s">
        <v>436</v>
      </c>
      <c r="H429" s="16">
        <v>0.76100000000000001</v>
      </c>
    </row>
    <row r="430" spans="1:8">
      <c r="A430" s="48" t="s">
        <v>177</v>
      </c>
      <c r="B430" s="13" t="s">
        <v>75</v>
      </c>
      <c r="C430" s="13">
        <v>2017</v>
      </c>
      <c r="D430" s="23" t="s">
        <v>193</v>
      </c>
      <c r="E430" s="58">
        <v>1553</v>
      </c>
      <c r="F430" s="45">
        <v>3802</v>
      </c>
      <c r="G430" s="23" t="s">
        <v>436</v>
      </c>
      <c r="H430" s="16">
        <v>0.40799999999999997</v>
      </c>
    </row>
    <row r="431" spans="1:8">
      <c r="A431" s="48" t="s">
        <v>178</v>
      </c>
      <c r="B431" s="13" t="s">
        <v>74</v>
      </c>
      <c r="C431" s="13">
        <v>2017</v>
      </c>
      <c r="D431" s="23" t="s">
        <v>192</v>
      </c>
      <c r="E431" s="58">
        <v>62952</v>
      </c>
      <c r="F431" s="45">
        <v>120381.12722912169</v>
      </c>
      <c r="G431" s="87" t="s">
        <v>66</v>
      </c>
      <c r="H431" s="16">
        <v>0.52300000000000002</v>
      </c>
    </row>
    <row r="432" spans="1:8">
      <c r="A432" s="48" t="s">
        <v>179</v>
      </c>
      <c r="B432" s="13" t="s">
        <v>75</v>
      </c>
      <c r="C432" s="13">
        <v>2017</v>
      </c>
      <c r="D432" s="23" t="s">
        <v>193</v>
      </c>
      <c r="E432" s="58">
        <v>5253</v>
      </c>
      <c r="F432" s="45">
        <v>5983</v>
      </c>
      <c r="G432" s="23" t="s">
        <v>436</v>
      </c>
      <c r="H432" s="16">
        <v>0.878</v>
      </c>
    </row>
    <row r="433" spans="1:8">
      <c r="A433" s="48" t="s">
        <v>180</v>
      </c>
      <c r="B433" s="13" t="s">
        <v>75</v>
      </c>
      <c r="C433" s="13">
        <v>2017</v>
      </c>
      <c r="D433" s="23" t="s">
        <v>192</v>
      </c>
      <c r="E433" s="58">
        <v>12019</v>
      </c>
      <c r="F433" s="45">
        <v>18378.176970734894</v>
      </c>
      <c r="G433" s="87" t="s">
        <v>66</v>
      </c>
      <c r="H433" s="16">
        <v>0.65400000000000003</v>
      </c>
    </row>
    <row r="434" spans="1:8">
      <c r="A434" s="82" t="s">
        <v>122</v>
      </c>
      <c r="B434" s="13" t="s">
        <v>74</v>
      </c>
      <c r="C434" s="13">
        <v>2017</v>
      </c>
      <c r="D434" s="23" t="s">
        <v>192</v>
      </c>
      <c r="E434" s="58">
        <v>214776</v>
      </c>
      <c r="F434" s="45">
        <v>220688.29491565874</v>
      </c>
      <c r="G434" s="87" t="s">
        <v>66</v>
      </c>
      <c r="H434" s="16">
        <v>0.97299999999999998</v>
      </c>
    </row>
    <row r="435" spans="1:8">
      <c r="A435" s="82" t="s">
        <v>123</v>
      </c>
      <c r="B435" s="13" t="s">
        <v>75</v>
      </c>
      <c r="C435" s="13">
        <v>2017</v>
      </c>
      <c r="D435" s="23" t="s">
        <v>193</v>
      </c>
      <c r="E435" s="58">
        <v>3363</v>
      </c>
      <c r="F435" s="45">
        <v>5919</v>
      </c>
      <c r="G435" s="23" t="s">
        <v>436</v>
      </c>
      <c r="H435" s="16">
        <v>0.56799999999999995</v>
      </c>
    </row>
    <row r="436" spans="1:8">
      <c r="A436" s="82" t="s">
        <v>124</v>
      </c>
      <c r="B436" s="13" t="s">
        <v>75</v>
      </c>
      <c r="C436" s="13">
        <v>2017</v>
      </c>
      <c r="D436" s="23" t="s">
        <v>192</v>
      </c>
      <c r="E436" s="58">
        <v>20414</v>
      </c>
      <c r="F436" s="45">
        <v>32122.932279257817</v>
      </c>
      <c r="G436" s="87" t="s">
        <v>66</v>
      </c>
      <c r="H436" s="16">
        <v>0.63549615653181135</v>
      </c>
    </row>
    <row r="437" spans="1:8">
      <c r="A437" s="82" t="s">
        <v>125</v>
      </c>
      <c r="B437" s="13" t="s">
        <v>75</v>
      </c>
      <c r="C437" s="13">
        <v>2017</v>
      </c>
      <c r="D437" s="23" t="s">
        <v>192</v>
      </c>
      <c r="E437" s="58">
        <v>41816</v>
      </c>
      <c r="F437" s="45">
        <v>43564.467591698747</v>
      </c>
      <c r="G437" s="87" t="s">
        <v>66</v>
      </c>
      <c r="H437" s="16">
        <v>0.95986482359692793</v>
      </c>
    </row>
    <row r="438" spans="1:8">
      <c r="A438" s="82" t="s">
        <v>126</v>
      </c>
      <c r="B438" s="13" t="s">
        <v>75</v>
      </c>
      <c r="C438" s="13">
        <v>2017</v>
      </c>
      <c r="D438" s="23" t="s">
        <v>193</v>
      </c>
      <c r="E438" s="58">
        <v>1941</v>
      </c>
      <c r="F438" s="45">
        <v>2223</v>
      </c>
      <c r="G438" s="23" t="s">
        <v>436</v>
      </c>
      <c r="H438" s="16">
        <v>0.873</v>
      </c>
    </row>
    <row r="439" spans="1:8">
      <c r="A439" s="82" t="s">
        <v>127</v>
      </c>
      <c r="B439" s="13" t="s">
        <v>75</v>
      </c>
      <c r="C439" s="13">
        <v>2017</v>
      </c>
      <c r="D439" s="23" t="s">
        <v>192</v>
      </c>
      <c r="E439" s="58">
        <v>159900</v>
      </c>
      <c r="F439" s="45">
        <v>209887.60625360566</v>
      </c>
      <c r="G439" s="87" t="s">
        <v>66</v>
      </c>
      <c r="H439" s="16">
        <v>0.76183631255860818</v>
      </c>
    </row>
    <row r="440" spans="1:8">
      <c r="A440" s="82" t="s">
        <v>128</v>
      </c>
      <c r="B440" s="13" t="s">
        <v>75</v>
      </c>
      <c r="C440" s="13">
        <v>2017</v>
      </c>
      <c r="D440" s="23" t="s">
        <v>192</v>
      </c>
      <c r="E440" s="58">
        <v>24003</v>
      </c>
      <c r="F440" s="45">
        <v>28638.188973725271</v>
      </c>
      <c r="G440" s="87" t="s">
        <v>66</v>
      </c>
      <c r="H440" s="16">
        <v>0.83814657491163547</v>
      </c>
    </row>
    <row r="441" spans="1:8">
      <c r="A441" s="82" t="s">
        <v>129</v>
      </c>
      <c r="B441" s="13" t="s">
        <v>75</v>
      </c>
      <c r="C441" s="13">
        <v>2017</v>
      </c>
      <c r="D441" s="23" t="s">
        <v>192</v>
      </c>
      <c r="E441" s="58">
        <v>11937</v>
      </c>
      <c r="F441" s="45">
        <v>15017.724849456265</v>
      </c>
      <c r="G441" s="87" t="s">
        <v>66</v>
      </c>
      <c r="H441" s="16">
        <v>0.79486074752742553</v>
      </c>
    </row>
    <row r="442" spans="1:8">
      <c r="A442" s="82" t="s">
        <v>130</v>
      </c>
      <c r="B442" s="13" t="s">
        <v>75</v>
      </c>
      <c r="C442" s="13">
        <v>2017</v>
      </c>
      <c r="D442" s="23" t="s">
        <v>193</v>
      </c>
      <c r="E442" s="58">
        <v>3114</v>
      </c>
      <c r="F442" s="45">
        <v>3332</v>
      </c>
      <c r="G442" s="23" t="s">
        <v>436</v>
      </c>
      <c r="H442" s="16">
        <v>0.93500000000000005</v>
      </c>
    </row>
    <row r="443" spans="1:8">
      <c r="A443" s="82" t="s">
        <v>131</v>
      </c>
      <c r="B443" s="13" t="s">
        <v>76</v>
      </c>
      <c r="C443" s="13">
        <v>2017</v>
      </c>
      <c r="D443" s="23" t="s">
        <v>192</v>
      </c>
      <c r="E443" s="58">
        <v>1081619</v>
      </c>
      <c r="F443" s="45">
        <v>1575864.4329446405</v>
      </c>
      <c r="G443" s="87" t="s">
        <v>66</v>
      </c>
      <c r="H443" s="16">
        <v>0.68636551304029392</v>
      </c>
    </row>
    <row r="444" spans="1:8">
      <c r="A444" s="82" t="s">
        <v>132</v>
      </c>
      <c r="B444" s="13" t="s">
        <v>75</v>
      </c>
      <c r="C444" s="13">
        <v>2017</v>
      </c>
      <c r="D444" s="23" t="s">
        <v>192</v>
      </c>
      <c r="E444" s="58">
        <v>28161</v>
      </c>
      <c r="F444" s="45">
        <v>31441.55863719125</v>
      </c>
      <c r="G444" s="87" t="s">
        <v>66</v>
      </c>
      <c r="H444" s="16">
        <v>0.89566170446426985</v>
      </c>
    </row>
    <row r="445" spans="1:8">
      <c r="A445" s="82" t="s">
        <v>133</v>
      </c>
      <c r="B445" s="13" t="s">
        <v>75</v>
      </c>
      <c r="C445" s="13">
        <v>2017</v>
      </c>
      <c r="D445" s="23" t="s">
        <v>192</v>
      </c>
      <c r="E445" s="58">
        <v>9875</v>
      </c>
      <c r="F445" s="45">
        <v>23372.756306033421</v>
      </c>
      <c r="G445" s="87" t="s">
        <v>66</v>
      </c>
      <c r="H445" s="16">
        <v>0.422500447559575</v>
      </c>
    </row>
    <row r="446" spans="1:8">
      <c r="A446" s="82" t="s">
        <v>134</v>
      </c>
      <c r="B446" s="13" t="s">
        <v>75</v>
      </c>
      <c r="C446" s="13">
        <v>2017</v>
      </c>
      <c r="D446" s="23" t="s">
        <v>193</v>
      </c>
      <c r="E446" s="58">
        <v>1853</v>
      </c>
      <c r="F446" s="45">
        <v>3046</v>
      </c>
      <c r="G446" s="23" t="s">
        <v>436</v>
      </c>
      <c r="H446" s="16">
        <v>0.60799999999999998</v>
      </c>
    </row>
    <row r="447" spans="1:8">
      <c r="A447" s="82" t="s">
        <v>135</v>
      </c>
      <c r="B447" s="13" t="s">
        <v>75</v>
      </c>
      <c r="C447" s="13">
        <v>2017</v>
      </c>
      <c r="D447" s="23" t="s">
        <v>192</v>
      </c>
      <c r="E447" s="58">
        <v>11737</v>
      </c>
      <c r="F447" s="45">
        <v>15678.323894278961</v>
      </c>
      <c r="G447" s="87" t="s">
        <v>66</v>
      </c>
      <c r="H447" s="16">
        <v>0.74861318589564574</v>
      </c>
    </row>
    <row r="448" spans="1:8">
      <c r="A448" s="82" t="s">
        <v>136</v>
      </c>
      <c r="B448" s="13" t="s">
        <v>75</v>
      </c>
      <c r="C448" s="13">
        <v>2017</v>
      </c>
      <c r="D448" s="23" t="s">
        <v>192</v>
      </c>
      <c r="E448" s="58">
        <v>54392</v>
      </c>
      <c r="F448" s="45">
        <v>72680.081343388389</v>
      </c>
      <c r="G448" s="87" t="s">
        <v>66</v>
      </c>
      <c r="H448" s="16">
        <v>0.74837560710776463</v>
      </c>
    </row>
    <row r="449" spans="1:8">
      <c r="A449" s="82" t="s">
        <v>137</v>
      </c>
      <c r="B449" s="13" t="s">
        <v>75</v>
      </c>
      <c r="C449" s="13">
        <v>2017</v>
      </c>
      <c r="D449" s="23" t="s">
        <v>193</v>
      </c>
      <c r="E449" s="58">
        <v>1173</v>
      </c>
      <c r="F449" s="45">
        <v>1681</v>
      </c>
      <c r="G449" s="23" t="s">
        <v>436</v>
      </c>
      <c r="H449" s="16">
        <v>0.69799999999999995</v>
      </c>
    </row>
    <row r="450" spans="1:8">
      <c r="A450" s="82" t="s">
        <v>138</v>
      </c>
      <c r="B450" s="13" t="s">
        <v>75</v>
      </c>
      <c r="C450" s="13">
        <v>2017</v>
      </c>
      <c r="D450" s="23" t="s">
        <v>193</v>
      </c>
      <c r="E450" s="58">
        <v>699</v>
      </c>
      <c r="F450" s="45">
        <v>1605</v>
      </c>
      <c r="G450" s="23" t="s">
        <v>436</v>
      </c>
      <c r="H450" s="16">
        <v>0.435</v>
      </c>
    </row>
    <row r="451" spans="1:8">
      <c r="A451" s="82" t="s">
        <v>139</v>
      </c>
      <c r="B451" s="13" t="s">
        <v>75</v>
      </c>
      <c r="C451" s="13">
        <v>2017</v>
      </c>
      <c r="D451" s="23" t="s">
        <v>192</v>
      </c>
      <c r="E451" s="58">
        <v>46717</v>
      </c>
      <c r="F451" s="45">
        <v>58641.886217697647</v>
      </c>
      <c r="G451" s="87" t="s">
        <v>66</v>
      </c>
      <c r="H451" s="16">
        <v>0.79664899977076775</v>
      </c>
    </row>
    <row r="452" spans="1:8">
      <c r="A452" s="82" t="s">
        <v>140</v>
      </c>
      <c r="B452" s="13" t="s">
        <v>75</v>
      </c>
      <c r="C452" s="13">
        <v>2017</v>
      </c>
      <c r="D452" s="23" t="s">
        <v>193</v>
      </c>
      <c r="E452" s="58">
        <v>6396</v>
      </c>
      <c r="F452" s="45">
        <v>8214.728354390727</v>
      </c>
      <c r="G452" s="23" t="s">
        <v>436</v>
      </c>
      <c r="H452" s="16">
        <v>0.77860152205536692</v>
      </c>
    </row>
    <row r="453" spans="1:8">
      <c r="A453" s="82" t="s">
        <v>141</v>
      </c>
      <c r="B453" s="13" t="s">
        <v>75</v>
      </c>
      <c r="C453" s="13">
        <v>2017</v>
      </c>
      <c r="D453" s="23" t="s">
        <v>193</v>
      </c>
      <c r="E453" s="58">
        <v>7132</v>
      </c>
      <c r="F453" s="45">
        <v>13649.933227663552</v>
      </c>
      <c r="G453" s="23" t="s">
        <v>436</v>
      </c>
      <c r="H453" s="16">
        <v>0.52249339839596987</v>
      </c>
    </row>
    <row r="454" spans="1:8">
      <c r="A454" s="82" t="s">
        <v>142</v>
      </c>
      <c r="B454" s="13" t="s">
        <v>74</v>
      </c>
      <c r="C454" s="13">
        <v>2017</v>
      </c>
      <c r="D454" s="23" t="s">
        <v>192</v>
      </c>
      <c r="E454" s="58">
        <v>235735</v>
      </c>
      <c r="F454" s="45">
        <v>398272.660985608</v>
      </c>
      <c r="G454" s="87" t="s">
        <v>66</v>
      </c>
      <c r="H454" s="16">
        <v>0.59189350184525602</v>
      </c>
    </row>
    <row r="455" spans="1:8">
      <c r="A455" s="82" t="s">
        <v>143</v>
      </c>
      <c r="B455" s="13" t="s">
        <v>74</v>
      </c>
      <c r="C455" s="13">
        <v>2017</v>
      </c>
      <c r="D455" s="23" t="s">
        <v>192</v>
      </c>
      <c r="E455" s="58">
        <v>16344</v>
      </c>
      <c r="F455" s="45">
        <v>35939.933502339794</v>
      </c>
      <c r="G455" s="87" t="s">
        <v>66</v>
      </c>
      <c r="H455" s="16">
        <v>0.45475877129644543</v>
      </c>
    </row>
    <row r="456" spans="1:8">
      <c r="A456" s="82" t="s">
        <v>144</v>
      </c>
      <c r="B456" s="13" t="s">
        <v>75</v>
      </c>
      <c r="C456" s="13">
        <v>2017</v>
      </c>
      <c r="D456" s="23" t="s">
        <v>193</v>
      </c>
      <c r="E456" s="58">
        <v>2064</v>
      </c>
      <c r="F456" s="45">
        <v>2838</v>
      </c>
      <c r="G456" s="23" t="s">
        <v>436</v>
      </c>
      <c r="H456" s="16">
        <v>0.72699999999999998</v>
      </c>
    </row>
    <row r="457" spans="1:8">
      <c r="A457" s="82" t="s">
        <v>145</v>
      </c>
      <c r="B457" s="13" t="s">
        <v>75</v>
      </c>
      <c r="C457" s="13">
        <v>2017</v>
      </c>
      <c r="D457" s="23" t="s">
        <v>192</v>
      </c>
      <c r="E457" s="58">
        <v>271076</v>
      </c>
      <c r="F457" s="45">
        <v>369185.79943339736</v>
      </c>
      <c r="G457" s="87" t="s">
        <v>66</v>
      </c>
      <c r="H457" s="16">
        <v>0.73425359376235499</v>
      </c>
    </row>
    <row r="458" spans="1:8">
      <c r="A458" s="82" t="s">
        <v>146</v>
      </c>
      <c r="B458" s="13" t="s">
        <v>74</v>
      </c>
      <c r="C458" s="13">
        <v>2017</v>
      </c>
      <c r="D458" s="23" t="s">
        <v>192</v>
      </c>
      <c r="E458" s="58">
        <v>205983</v>
      </c>
      <c r="F458" s="45">
        <v>247772.88177499274</v>
      </c>
      <c r="G458" s="87" t="s">
        <v>66</v>
      </c>
      <c r="H458" s="16">
        <v>0.8313379516127074</v>
      </c>
    </row>
    <row r="459" spans="1:8">
      <c r="A459" s="82" t="s">
        <v>147</v>
      </c>
      <c r="B459" s="13" t="s">
        <v>75</v>
      </c>
      <c r="C459" s="13">
        <v>2017</v>
      </c>
      <c r="D459" s="23" t="s">
        <v>193</v>
      </c>
      <c r="E459" s="58">
        <v>4955</v>
      </c>
      <c r="F459" s="45">
        <v>7015</v>
      </c>
      <c r="G459" s="23" t="s">
        <v>436</v>
      </c>
      <c r="H459" s="16">
        <v>0.70599999999999996</v>
      </c>
    </row>
    <row r="460" spans="1:8">
      <c r="A460" s="82" t="s">
        <v>148</v>
      </c>
      <c r="B460" s="13" t="s">
        <v>75</v>
      </c>
      <c r="C460" s="13">
        <v>2017</v>
      </c>
      <c r="D460" s="23" t="s">
        <v>192</v>
      </c>
      <c r="E460" s="58">
        <v>362854</v>
      </c>
      <c r="F460" s="45">
        <v>384675.33324949612</v>
      </c>
      <c r="G460" s="87" t="s">
        <v>66</v>
      </c>
      <c r="H460" s="16">
        <v>0.9432733753288437</v>
      </c>
    </row>
    <row r="461" spans="1:8">
      <c r="A461" s="82" t="s">
        <v>149</v>
      </c>
      <c r="B461" s="13" t="s">
        <v>74</v>
      </c>
      <c r="C461" s="13">
        <v>2017</v>
      </c>
      <c r="D461" s="23" t="s">
        <v>192</v>
      </c>
      <c r="E461" s="58">
        <v>269770</v>
      </c>
      <c r="F461" s="45">
        <v>446226.12442000001</v>
      </c>
      <c r="G461" s="87" t="s">
        <v>66</v>
      </c>
      <c r="H461" s="16">
        <v>0.60455895618089195</v>
      </c>
    </row>
    <row r="462" spans="1:8">
      <c r="A462" s="82" t="s">
        <v>150</v>
      </c>
      <c r="B462" s="13" t="s">
        <v>74</v>
      </c>
      <c r="C462" s="13">
        <v>2017</v>
      </c>
      <c r="D462" s="23" t="s">
        <v>192</v>
      </c>
      <c r="E462" s="58">
        <v>50942</v>
      </c>
      <c r="F462" s="45">
        <v>81070.846945028228</v>
      </c>
      <c r="G462" s="87" t="s">
        <v>66</v>
      </c>
      <c r="H462" s="16">
        <v>0.6283639794036231</v>
      </c>
    </row>
    <row r="463" spans="1:8">
      <c r="A463" s="82" t="s">
        <v>151</v>
      </c>
      <c r="B463" s="13" t="s">
        <v>75</v>
      </c>
      <c r="C463" s="13">
        <v>2017</v>
      </c>
      <c r="D463" s="23" t="s">
        <v>192</v>
      </c>
      <c r="E463" s="58">
        <v>107331</v>
      </c>
      <c r="F463" s="45">
        <v>127460.30137740978</v>
      </c>
      <c r="G463" s="87" t="s">
        <v>66</v>
      </c>
      <c r="H463" s="16">
        <v>0.84207395432239762</v>
      </c>
    </row>
    <row r="464" spans="1:8">
      <c r="A464" s="82" t="s">
        <v>152</v>
      </c>
      <c r="B464" s="13" t="s">
        <v>74</v>
      </c>
      <c r="C464" s="13">
        <v>2017</v>
      </c>
      <c r="D464" s="23" t="s">
        <v>192</v>
      </c>
      <c r="E464" s="58">
        <v>16940</v>
      </c>
      <c r="F464" s="45">
        <v>36346.940059170942</v>
      </c>
      <c r="G464" s="87" t="s">
        <v>66</v>
      </c>
      <c r="H464" s="16">
        <v>0.46606399252378755</v>
      </c>
    </row>
    <row r="465" spans="1:8">
      <c r="A465" s="82" t="s">
        <v>153</v>
      </c>
      <c r="B465" s="13" t="s">
        <v>74</v>
      </c>
      <c r="C465" s="13">
        <v>2017</v>
      </c>
      <c r="D465" s="23" t="s">
        <v>192</v>
      </c>
      <c r="E465" s="58">
        <v>26110</v>
      </c>
      <c r="F465" s="45">
        <v>51253.544329670331</v>
      </c>
      <c r="G465" s="87" t="s">
        <v>66</v>
      </c>
      <c r="H465" s="16">
        <v>0.50942818377704069</v>
      </c>
    </row>
    <row r="466" spans="1:8">
      <c r="A466" s="82" t="s">
        <v>154</v>
      </c>
      <c r="B466" s="13" t="s">
        <v>74</v>
      </c>
      <c r="C466" s="13">
        <v>2017</v>
      </c>
      <c r="D466" s="23" t="s">
        <v>192</v>
      </c>
      <c r="E466" s="58">
        <v>38107</v>
      </c>
      <c r="F466" s="45">
        <v>61311.03928260025</v>
      </c>
      <c r="G466" s="87" t="s">
        <v>66</v>
      </c>
      <c r="H466" s="16">
        <v>0.62153570459560892</v>
      </c>
    </row>
    <row r="467" spans="1:8">
      <c r="A467" s="82" t="s">
        <v>155</v>
      </c>
      <c r="B467" s="13" t="s">
        <v>74</v>
      </c>
      <c r="C467" s="13">
        <v>2017</v>
      </c>
      <c r="D467" s="23" t="s">
        <v>192</v>
      </c>
      <c r="E467" s="58">
        <v>92083</v>
      </c>
      <c r="F467" s="45">
        <v>153354.13517511936</v>
      </c>
      <c r="G467" s="87" t="s">
        <v>66</v>
      </c>
      <c r="H467" s="16">
        <v>0.60045984345220205</v>
      </c>
    </row>
    <row r="468" spans="1:8">
      <c r="A468" s="82" t="s">
        <v>156</v>
      </c>
      <c r="B468" s="13" t="s">
        <v>74</v>
      </c>
      <c r="C468" s="13">
        <v>2017</v>
      </c>
      <c r="D468" s="23" t="s">
        <v>192</v>
      </c>
      <c r="E468" s="58">
        <v>25966</v>
      </c>
      <c r="F468" s="45">
        <v>39383.309713528259</v>
      </c>
      <c r="G468" s="87" t="s">
        <v>66</v>
      </c>
      <c r="H468" s="16">
        <v>0.65931482622651738</v>
      </c>
    </row>
    <row r="469" spans="1:8">
      <c r="A469" s="82" t="s">
        <v>157</v>
      </c>
      <c r="B469" s="13" t="s">
        <v>75</v>
      </c>
      <c r="C469" s="13">
        <v>2017</v>
      </c>
      <c r="D469" s="23" t="s">
        <v>192</v>
      </c>
      <c r="E469" s="58">
        <v>23248</v>
      </c>
      <c r="F469" s="45">
        <v>34851.685699357295</v>
      </c>
      <c r="G469" s="87" t="s">
        <v>66</v>
      </c>
      <c r="H469" s="16">
        <v>0.66705525237847307</v>
      </c>
    </row>
    <row r="470" spans="1:8">
      <c r="A470" s="82" t="s">
        <v>158</v>
      </c>
      <c r="B470" s="13" t="s">
        <v>75</v>
      </c>
      <c r="C470" s="13">
        <v>2017</v>
      </c>
      <c r="D470" s="23" t="s">
        <v>193</v>
      </c>
      <c r="E470" s="58">
        <v>272</v>
      </c>
      <c r="F470" s="45">
        <v>485</v>
      </c>
      <c r="G470" s="23" t="s">
        <v>436</v>
      </c>
      <c r="H470" s="16">
        <v>0.56100000000000005</v>
      </c>
    </row>
    <row r="471" spans="1:8">
      <c r="A471" s="82" t="s">
        <v>159</v>
      </c>
      <c r="B471" s="13" t="s">
        <v>75</v>
      </c>
      <c r="C471" s="13">
        <v>2017</v>
      </c>
      <c r="D471" s="23" t="s">
        <v>193</v>
      </c>
      <c r="E471" s="58">
        <v>6419</v>
      </c>
      <c r="F471" s="45">
        <v>9921</v>
      </c>
      <c r="G471" s="23" t="s">
        <v>436</v>
      </c>
      <c r="H471" s="16">
        <v>0.64700000000000002</v>
      </c>
    </row>
    <row r="472" spans="1:8">
      <c r="A472" s="82" t="s">
        <v>160</v>
      </c>
      <c r="B472" s="13" t="s">
        <v>74</v>
      </c>
      <c r="C472" s="13">
        <v>2017</v>
      </c>
      <c r="D472" s="23" t="s">
        <v>192</v>
      </c>
      <c r="E472" s="58">
        <v>39572</v>
      </c>
      <c r="F472" s="45">
        <v>50357.225543327091</v>
      </c>
      <c r="G472" s="87" t="s">
        <v>66</v>
      </c>
      <c r="H472" s="16">
        <v>0.78582566003268906</v>
      </c>
    </row>
    <row r="473" spans="1:8">
      <c r="A473" s="82" t="s">
        <v>161</v>
      </c>
      <c r="B473" s="13" t="s">
        <v>74</v>
      </c>
      <c r="C473" s="13">
        <v>2017</v>
      </c>
      <c r="D473" s="23" t="s">
        <v>192</v>
      </c>
      <c r="E473" s="58">
        <v>30380</v>
      </c>
      <c r="F473" s="45">
        <v>52611.848153067433</v>
      </c>
      <c r="G473" s="87" t="s">
        <v>66</v>
      </c>
      <c r="H473" s="16">
        <v>0.57743647232488926</v>
      </c>
    </row>
    <row r="474" spans="1:8">
      <c r="A474" s="82" t="s">
        <v>162</v>
      </c>
      <c r="B474" s="13" t="s">
        <v>75</v>
      </c>
      <c r="C474" s="13">
        <v>2017</v>
      </c>
      <c r="D474" s="23" t="s">
        <v>192</v>
      </c>
      <c r="E474" s="58">
        <v>82744</v>
      </c>
      <c r="F474" s="45">
        <v>78805.886708575432</v>
      </c>
      <c r="G474" s="87" t="s">
        <v>66</v>
      </c>
      <c r="H474" s="16">
        <v>1</v>
      </c>
    </row>
    <row r="475" spans="1:8">
      <c r="A475" s="82" t="s">
        <v>163</v>
      </c>
      <c r="B475" s="13" t="s">
        <v>75</v>
      </c>
      <c r="C475" s="13">
        <v>2017</v>
      </c>
      <c r="D475" s="23" t="s">
        <v>192</v>
      </c>
      <c r="E475" s="58">
        <v>12582</v>
      </c>
      <c r="F475" s="45">
        <v>12141.795301127237</v>
      </c>
      <c r="G475" s="87" t="s">
        <v>66</v>
      </c>
      <c r="H475" s="16">
        <v>1</v>
      </c>
    </row>
    <row r="476" spans="1:8">
      <c r="A476" s="82" t="s">
        <v>164</v>
      </c>
      <c r="B476" s="13" t="s">
        <v>75</v>
      </c>
      <c r="C476" s="13">
        <v>2017</v>
      </c>
      <c r="D476" s="23" t="s">
        <v>193</v>
      </c>
      <c r="E476" s="58">
        <v>9219</v>
      </c>
      <c r="F476" s="45">
        <v>15328</v>
      </c>
      <c r="G476" s="23" t="s">
        <v>436</v>
      </c>
      <c r="H476" s="16">
        <v>0.60099999999999998</v>
      </c>
    </row>
    <row r="477" spans="1:8">
      <c r="A477" s="82" t="s">
        <v>165</v>
      </c>
      <c r="B477" s="13" t="s">
        <v>75</v>
      </c>
      <c r="C477" s="13">
        <v>2017</v>
      </c>
      <c r="D477" s="23" t="s">
        <v>193</v>
      </c>
      <c r="E477" s="58">
        <v>2338</v>
      </c>
      <c r="F477" s="45">
        <v>3209</v>
      </c>
      <c r="G477" s="23" t="s">
        <v>436</v>
      </c>
      <c r="H477" s="16">
        <v>0.72899999999999998</v>
      </c>
    </row>
    <row r="478" spans="1:8">
      <c r="A478" s="82" t="s">
        <v>166</v>
      </c>
      <c r="B478" s="13" t="s">
        <v>74</v>
      </c>
      <c r="C478" s="13">
        <v>2017</v>
      </c>
      <c r="D478" s="23" t="s">
        <v>192</v>
      </c>
      <c r="E478" s="58">
        <v>118687</v>
      </c>
      <c r="F478" s="45">
        <v>119348.37198666668</v>
      </c>
      <c r="G478" s="87" t="s">
        <v>66</v>
      </c>
      <c r="H478" s="16">
        <v>0.994458475003408</v>
      </c>
    </row>
    <row r="479" spans="1:8">
      <c r="A479" s="82" t="s">
        <v>167</v>
      </c>
      <c r="B479" s="13" t="s">
        <v>75</v>
      </c>
      <c r="C479" s="13">
        <v>2017</v>
      </c>
      <c r="D479" s="23" t="s">
        <v>193</v>
      </c>
      <c r="E479" s="58">
        <v>4985</v>
      </c>
      <c r="F479" s="45">
        <v>8117</v>
      </c>
      <c r="G479" s="23" t="s">
        <v>436</v>
      </c>
      <c r="H479" s="16">
        <v>0.61399999999999999</v>
      </c>
    </row>
    <row r="480" spans="1:8">
      <c r="A480" s="82" t="s">
        <v>168</v>
      </c>
      <c r="B480" s="13" t="s">
        <v>74</v>
      </c>
      <c r="C480" s="13">
        <v>2017</v>
      </c>
      <c r="D480" s="23" t="s">
        <v>192</v>
      </c>
      <c r="E480" s="58">
        <v>70146</v>
      </c>
      <c r="F480" s="45">
        <v>96226.502359860344</v>
      </c>
      <c r="G480" s="87" t="s">
        <v>66</v>
      </c>
      <c r="H480" s="16">
        <v>0.72896757421020542</v>
      </c>
    </row>
    <row r="481" spans="1:8">
      <c r="A481" s="82" t="s">
        <v>169</v>
      </c>
      <c r="B481" s="13" t="s">
        <v>74</v>
      </c>
      <c r="C481" s="13">
        <v>2017</v>
      </c>
      <c r="D481" s="23" t="s">
        <v>192</v>
      </c>
      <c r="E481" s="58">
        <v>19071</v>
      </c>
      <c r="F481" s="45">
        <v>43938.972016884421</v>
      </c>
      <c r="G481" s="87" t="s">
        <v>66</v>
      </c>
      <c r="H481" s="16">
        <v>0.43403382292766407</v>
      </c>
    </row>
    <row r="482" spans="1:8">
      <c r="A482" s="82" t="s">
        <v>170</v>
      </c>
      <c r="B482" s="13" t="s">
        <v>75</v>
      </c>
      <c r="C482" s="13">
        <v>2017</v>
      </c>
      <c r="D482" s="23" t="s">
        <v>192</v>
      </c>
      <c r="E482" s="58">
        <v>12915</v>
      </c>
      <c r="F482" s="45">
        <v>11486.571956753291</v>
      </c>
      <c r="G482" s="87" t="s">
        <v>66</v>
      </c>
      <c r="H482" s="16">
        <v>1</v>
      </c>
    </row>
  </sheetData>
  <sheetProtection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8"/>
  <sheetViews>
    <sheetView workbookViewId="0">
      <selection activeCell="C14" sqref="C14"/>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2" t="str">
        <f>"Negative Error Rate (Monthly Cumulative %), "&amp;A7</f>
        <v>Negative Error Rate (Monthly Cumulative %), 2018</v>
      </c>
      <c r="B1" s="82"/>
      <c r="C1" s="82"/>
      <c r="D1" s="82"/>
      <c r="E1" s="82"/>
      <c r="F1" s="82" t="str">
        <f>IF(F2=0,""," - "&amp;F2)</f>
        <v/>
      </c>
    </row>
    <row r="2" spans="1:6">
      <c r="A2" s="82" t="str">
        <f>A1&amp;F1</f>
        <v>Negative Error Rate (Monthly Cumulative %), 2018</v>
      </c>
      <c r="B2" s="82"/>
      <c r="C2" s="82"/>
      <c r="D2" s="82"/>
      <c r="E2" s="82"/>
      <c r="F2" s="82">
        <f>MAX(A8:A96)</f>
        <v>0</v>
      </c>
    </row>
    <row r="5" spans="1:6">
      <c r="A5" s="27" t="s">
        <v>255</v>
      </c>
      <c r="B5" s="27" t="s">
        <v>85</v>
      </c>
    </row>
    <row r="6" spans="1:6">
      <c r="A6" s="27" t="s">
        <v>84</v>
      </c>
      <c r="B6" s="82" t="s">
        <v>177</v>
      </c>
      <c r="C6" s="82" t="s">
        <v>180</v>
      </c>
    </row>
    <row r="7" spans="1:6">
      <c r="A7" s="28">
        <v>2018</v>
      </c>
      <c r="B7" s="34"/>
      <c r="C7" s="34"/>
    </row>
    <row r="8" spans="1:6">
      <c r="A8" s="108" t="s">
        <v>458</v>
      </c>
      <c r="B8" s="34">
        <v>0.33300000000000002</v>
      </c>
      <c r="C8" s="34">
        <v>0.33300000000000002</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8"/>
    <col min="3" max="3" width="12.140625" style="38" customWidth="1"/>
    <col min="4" max="5" width="22.140625" style="38" customWidth="1"/>
    <col min="6" max="6" width="17.140625" style="38" customWidth="1"/>
    <col min="7" max="7" width="5.140625" style="38" customWidth="1"/>
    <col min="8" max="8" width="21.7109375" style="38" customWidth="1"/>
    <col min="9" max="10" width="20.85546875" style="38" customWidth="1"/>
    <col min="11" max="11" width="17.85546875" style="38" customWidth="1"/>
    <col min="12" max="12" width="18.7109375" style="38" customWidth="1"/>
    <col min="13" max="13" width="9.140625" style="38" customWidth="1"/>
    <col min="14" max="14" width="9.140625" style="38"/>
    <col min="15" max="15" width="14.7109375" style="38" customWidth="1"/>
    <col min="16" max="16" width="10.5703125" style="38" customWidth="1"/>
    <col min="17" max="17" width="16.28515625" style="38" customWidth="1"/>
    <col min="18" max="16384" width="9.140625" style="38"/>
  </cols>
  <sheetData>
    <row r="1" spans="1:11" ht="15.75" customHeight="1">
      <c r="A1" s="39"/>
      <c r="B1" s="39"/>
      <c r="C1" s="39"/>
      <c r="D1" s="39"/>
      <c r="E1" s="39"/>
      <c r="F1" s="39"/>
      <c r="G1" s="39"/>
      <c r="H1" s="39"/>
      <c r="I1" s="39"/>
      <c r="J1" s="39"/>
      <c r="K1" s="39"/>
    </row>
    <row r="2" spans="1:11" ht="15.75" customHeight="1">
      <c r="A2" s="39"/>
      <c r="B2" s="39"/>
      <c r="C2" s="39"/>
      <c r="D2" s="39"/>
      <c r="E2" s="39"/>
      <c r="F2" s="39"/>
      <c r="G2" s="39"/>
      <c r="H2" s="39"/>
      <c r="I2" s="39"/>
      <c r="J2" s="39"/>
      <c r="K2" s="39"/>
    </row>
    <row r="3" spans="1:11" ht="15.75" customHeight="1">
      <c r="A3" s="39"/>
      <c r="B3" s="39"/>
      <c r="C3" s="39"/>
      <c r="D3" s="39"/>
      <c r="E3" s="39"/>
      <c r="F3" s="39"/>
      <c r="G3" s="39"/>
      <c r="H3" s="231" t="str">
        <f>Pivot_PRI!B13&amp;" County PRI, Alpha Order"</f>
        <v>2017 County PRI, Alpha Order</v>
      </c>
      <c r="I3" s="231"/>
      <c r="J3" s="231"/>
      <c r="K3" s="39"/>
    </row>
    <row r="4" spans="1:11" ht="27.75" customHeight="1">
      <c r="A4" s="39"/>
      <c r="B4" s="39"/>
      <c r="C4" s="39"/>
      <c r="D4" s="39"/>
      <c r="E4" s="39"/>
      <c r="F4" s="39"/>
      <c r="G4" s="39"/>
      <c r="H4" s="231"/>
      <c r="I4" s="231"/>
      <c r="J4" s="231"/>
      <c r="K4" s="39"/>
    </row>
    <row r="5" spans="1:11" ht="15.75" customHeight="1">
      <c r="A5" s="39"/>
      <c r="B5" s="39"/>
      <c r="C5" s="39"/>
      <c r="D5" s="39"/>
      <c r="E5" s="39"/>
      <c r="F5" s="39"/>
      <c r="G5" s="39"/>
      <c r="H5" s="132"/>
      <c r="I5" s="134" t="s">
        <v>302</v>
      </c>
      <c r="J5" s="134" t="s">
        <v>303</v>
      </c>
      <c r="K5" s="39"/>
    </row>
    <row r="6" spans="1:11" ht="15.75" customHeight="1">
      <c r="A6" s="39"/>
      <c r="B6" s="39"/>
      <c r="C6" s="39"/>
      <c r="D6" s="39"/>
      <c r="E6" s="39"/>
      <c r="F6" s="39"/>
      <c r="G6" s="39"/>
      <c r="H6" s="133" t="s">
        <v>2</v>
      </c>
      <c r="I6" s="135">
        <v>4330997</v>
      </c>
      <c r="J6" s="136">
        <v>6034578</v>
      </c>
      <c r="K6" s="39"/>
    </row>
    <row r="7" spans="1:11" ht="15.75" customHeight="1">
      <c r="A7" s="39"/>
      <c r="B7" s="39"/>
      <c r="C7" s="39"/>
      <c r="D7" s="39"/>
      <c r="E7" s="39"/>
      <c r="F7" s="39"/>
      <c r="G7" s="39"/>
      <c r="H7" s="65" t="s">
        <v>4</v>
      </c>
      <c r="I7" s="126">
        <v>116103</v>
      </c>
      <c r="J7" s="125">
        <v>175986</v>
      </c>
      <c r="K7" s="39"/>
    </row>
    <row r="8" spans="1:11" ht="15.75" customHeight="1">
      <c r="A8" s="39"/>
      <c r="B8" s="39"/>
      <c r="C8" s="39"/>
      <c r="D8" s="39"/>
      <c r="E8" s="39"/>
      <c r="F8" s="39"/>
      <c r="G8" s="39"/>
      <c r="H8" s="66" t="s">
        <v>5</v>
      </c>
      <c r="I8" s="126">
        <v>151</v>
      </c>
      <c r="J8" s="125">
        <v>227</v>
      </c>
      <c r="K8" s="39"/>
    </row>
    <row r="9" spans="1:11" ht="15.75" customHeight="1">
      <c r="A9" s="39"/>
      <c r="B9" s="39"/>
      <c r="C9" s="39"/>
      <c r="D9" s="39"/>
      <c r="E9" s="39"/>
      <c r="F9" s="39"/>
      <c r="G9" s="39"/>
      <c r="H9" s="66" t="s">
        <v>6</v>
      </c>
      <c r="I9" s="126">
        <v>3336</v>
      </c>
      <c r="J9" s="125">
        <v>4450</v>
      </c>
      <c r="K9" s="39"/>
    </row>
    <row r="10" spans="1:11" ht="15.75" customHeight="1">
      <c r="A10" s="39"/>
      <c r="B10" s="39"/>
      <c r="C10" s="39"/>
      <c r="D10" s="39"/>
      <c r="E10" s="39"/>
      <c r="F10" s="39"/>
      <c r="G10" s="39"/>
      <c r="H10" s="65" t="s">
        <v>7</v>
      </c>
      <c r="I10" s="126">
        <v>32065</v>
      </c>
      <c r="J10" s="125">
        <v>50673</v>
      </c>
      <c r="K10" s="39"/>
    </row>
    <row r="11" spans="1:11" ht="15.75" customHeight="1">
      <c r="A11" s="39"/>
      <c r="B11" s="39"/>
      <c r="C11" s="39"/>
      <c r="D11" s="39"/>
      <c r="E11" s="39"/>
      <c r="F11" s="39"/>
      <c r="G11" s="39"/>
      <c r="H11" s="66" t="s">
        <v>8</v>
      </c>
      <c r="I11" s="126">
        <v>5187</v>
      </c>
      <c r="J11" s="125">
        <v>6588</v>
      </c>
      <c r="K11" s="39"/>
    </row>
    <row r="12" spans="1:11" ht="15.75" customHeight="1">
      <c r="A12" s="39"/>
      <c r="B12" s="39"/>
      <c r="C12" s="39"/>
      <c r="D12" s="39"/>
      <c r="E12" s="39"/>
      <c r="F12" s="39"/>
      <c r="G12" s="39"/>
      <c r="H12" s="66" t="s">
        <v>9</v>
      </c>
      <c r="I12" s="126">
        <v>1428</v>
      </c>
      <c r="J12" s="125">
        <v>3454</v>
      </c>
      <c r="K12" s="39"/>
    </row>
    <row r="13" spans="1:11" ht="15.75" customHeight="1">
      <c r="A13" s="39"/>
      <c r="B13" s="39"/>
      <c r="C13" s="39"/>
      <c r="D13" s="39"/>
      <c r="E13" s="39"/>
      <c r="F13" s="39"/>
      <c r="G13" s="39"/>
      <c r="H13" s="65" t="s">
        <v>10</v>
      </c>
      <c r="I13" s="126">
        <v>67937</v>
      </c>
      <c r="J13" s="125">
        <v>107992</v>
      </c>
      <c r="K13" s="39"/>
    </row>
    <row r="14" spans="1:11" ht="15.75" customHeight="1">
      <c r="A14" s="39"/>
      <c r="B14" s="39"/>
      <c r="C14" s="39"/>
      <c r="D14" s="39"/>
      <c r="E14" s="39"/>
      <c r="F14" s="39"/>
      <c r="G14" s="39"/>
      <c r="H14" s="66" t="s">
        <v>11</v>
      </c>
      <c r="I14" s="126">
        <v>5318</v>
      </c>
      <c r="J14" s="125">
        <v>5486</v>
      </c>
      <c r="K14" s="39"/>
    </row>
    <row r="15" spans="1:11" ht="15.75" customHeight="1">
      <c r="A15" s="39"/>
      <c r="B15" s="39"/>
      <c r="C15" s="39"/>
      <c r="D15" s="39"/>
      <c r="E15" s="39"/>
      <c r="F15" s="39"/>
      <c r="G15" s="39"/>
      <c r="H15" s="65" t="s">
        <v>12</v>
      </c>
      <c r="I15" s="126">
        <v>12773</v>
      </c>
      <c r="J15" s="125">
        <v>19417</v>
      </c>
      <c r="K15" s="39"/>
    </row>
    <row r="16" spans="1:11" ht="15.75" customHeight="1">
      <c r="A16" s="39"/>
      <c r="B16" s="39"/>
      <c r="C16" s="39"/>
      <c r="D16" s="39"/>
      <c r="E16" s="39"/>
      <c r="F16" s="39"/>
      <c r="G16" s="39"/>
      <c r="H16" s="65" t="s">
        <v>13</v>
      </c>
      <c r="I16" s="126">
        <v>220324</v>
      </c>
      <c r="J16" s="125">
        <v>253718</v>
      </c>
      <c r="K16" s="39"/>
    </row>
    <row r="17" spans="1:19" ht="15.75" customHeight="1">
      <c r="A17" s="39"/>
      <c r="B17" s="39"/>
      <c r="C17" s="39"/>
      <c r="D17" s="39"/>
      <c r="E17" s="39"/>
      <c r="F17" s="39"/>
      <c r="G17" s="39"/>
      <c r="H17" s="66" t="s">
        <v>14</v>
      </c>
      <c r="I17" s="126">
        <v>3615</v>
      </c>
      <c r="J17" s="125">
        <v>5745</v>
      </c>
      <c r="K17" s="39"/>
    </row>
    <row r="18" spans="1:19" ht="15.75" customHeight="1">
      <c r="A18" s="39"/>
      <c r="B18" s="39"/>
      <c r="C18" s="39"/>
      <c r="D18" s="39"/>
      <c r="E18" s="39"/>
      <c r="F18" s="39"/>
      <c r="G18" s="39"/>
      <c r="H18" s="65" t="s">
        <v>15</v>
      </c>
      <c r="I18" s="126">
        <v>21216</v>
      </c>
      <c r="J18" s="125">
        <v>33393</v>
      </c>
      <c r="K18" s="39"/>
    </row>
    <row r="19" spans="1:19" ht="15.75" customHeight="1">
      <c r="A19" s="39"/>
      <c r="B19" s="39"/>
      <c r="C19" s="39"/>
      <c r="D19" s="39"/>
      <c r="E19" s="39"/>
      <c r="F19" s="39"/>
      <c r="G19" s="39"/>
      <c r="H19" s="65" t="s">
        <v>16</v>
      </c>
      <c r="I19" s="126">
        <v>42812</v>
      </c>
      <c r="J19" s="125">
        <v>47396</v>
      </c>
      <c r="K19" s="39"/>
    </row>
    <row r="20" spans="1:19" ht="15.75" customHeight="1">
      <c r="A20" s="39"/>
      <c r="B20" s="39"/>
      <c r="C20" s="39"/>
      <c r="D20" s="39"/>
      <c r="E20" s="39"/>
      <c r="F20" s="39"/>
      <c r="G20" s="39"/>
      <c r="H20" s="66" t="s">
        <v>17</v>
      </c>
      <c r="I20" s="126">
        <v>2047</v>
      </c>
      <c r="J20" s="125">
        <v>2230</v>
      </c>
      <c r="K20" s="39"/>
    </row>
    <row r="21" spans="1:19" ht="15.75" customHeight="1">
      <c r="A21" s="39"/>
      <c r="B21" s="39"/>
      <c r="C21" s="39"/>
      <c r="D21" s="39"/>
      <c r="E21" s="39"/>
      <c r="F21" s="39"/>
      <c r="G21" s="39"/>
      <c r="H21" s="65" t="s">
        <v>18</v>
      </c>
      <c r="I21" s="126">
        <v>164240</v>
      </c>
      <c r="J21" s="125">
        <v>215670</v>
      </c>
      <c r="K21" s="39"/>
    </row>
    <row r="22" spans="1:19" ht="15.75" customHeight="1">
      <c r="A22" s="39"/>
      <c r="B22" s="39"/>
      <c r="C22" s="39"/>
      <c r="D22" s="39"/>
      <c r="E22" s="39"/>
      <c r="F22" s="39"/>
      <c r="G22" s="39"/>
      <c r="H22" s="65" t="s">
        <v>19</v>
      </c>
      <c r="I22" s="126">
        <v>24656</v>
      </c>
      <c r="J22" s="125">
        <v>27457</v>
      </c>
      <c r="K22" s="39"/>
    </row>
    <row r="23" spans="1:19" ht="15.75" customHeight="1">
      <c r="A23" s="39"/>
      <c r="B23" s="39"/>
      <c r="C23" s="39"/>
      <c r="D23" s="39"/>
      <c r="E23" s="39"/>
      <c r="F23" s="39"/>
      <c r="G23" s="39"/>
      <c r="H23" s="65" t="s">
        <v>20</v>
      </c>
      <c r="I23" s="126">
        <v>12483</v>
      </c>
      <c r="J23" s="125">
        <v>11882</v>
      </c>
      <c r="K23" s="39"/>
    </row>
    <row r="24" spans="1:19" ht="15.75" customHeight="1">
      <c r="A24" s="39"/>
      <c r="B24" s="39"/>
      <c r="C24" s="39"/>
      <c r="D24" s="39"/>
      <c r="E24" s="39"/>
      <c r="F24" s="39"/>
      <c r="G24" s="39"/>
      <c r="H24" s="66" t="s">
        <v>21</v>
      </c>
      <c r="I24" s="126">
        <v>3149</v>
      </c>
      <c r="J24" s="125">
        <v>3801</v>
      </c>
      <c r="K24" s="39"/>
    </row>
    <row r="25" spans="1:19" ht="15.75" customHeight="1">
      <c r="A25" s="39"/>
      <c r="B25" s="39"/>
      <c r="C25" s="39"/>
      <c r="D25" s="39"/>
      <c r="E25" s="39"/>
      <c r="F25" s="39"/>
      <c r="G25" s="39"/>
      <c r="H25" s="65" t="s">
        <v>22</v>
      </c>
      <c r="I25" s="126">
        <v>1118309</v>
      </c>
      <c r="J25" s="125">
        <v>1722922</v>
      </c>
      <c r="K25" s="39"/>
    </row>
    <row r="26" spans="1:19" ht="15.75" customHeight="1">
      <c r="A26" s="39"/>
      <c r="B26" s="39"/>
      <c r="C26" s="39"/>
      <c r="D26" s="39"/>
      <c r="E26" s="39"/>
      <c r="F26" s="39"/>
      <c r="G26" s="39"/>
      <c r="H26" s="65" t="s">
        <v>23</v>
      </c>
      <c r="I26" s="126">
        <v>29255</v>
      </c>
      <c r="J26" s="125">
        <v>31946</v>
      </c>
      <c r="K26" s="39"/>
    </row>
    <row r="27" spans="1:19" s="47" customFormat="1" ht="15.75" customHeight="1">
      <c r="A27" s="39"/>
      <c r="B27" s="39"/>
      <c r="C27" s="39"/>
      <c r="D27" s="39"/>
      <c r="E27" s="39"/>
      <c r="F27" s="39"/>
      <c r="G27" s="39"/>
      <c r="H27" s="65" t="s">
        <v>24</v>
      </c>
      <c r="I27" s="126">
        <v>10304</v>
      </c>
      <c r="J27" s="125">
        <v>20564</v>
      </c>
      <c r="K27" s="39"/>
      <c r="L27" s="38"/>
      <c r="M27" s="38"/>
      <c r="N27" s="38"/>
      <c r="O27" s="38"/>
      <c r="P27" s="38"/>
      <c r="Q27" s="38"/>
      <c r="R27" s="38"/>
      <c r="S27" s="38"/>
    </row>
    <row r="28" spans="1:19" ht="15.75" customHeight="1">
      <c r="A28" s="39"/>
      <c r="B28" s="39"/>
      <c r="C28" s="39"/>
      <c r="D28" s="39"/>
      <c r="E28" s="39"/>
      <c r="F28" s="39"/>
      <c r="G28" s="39"/>
      <c r="H28" s="66" t="s">
        <v>25</v>
      </c>
      <c r="I28" s="126">
        <v>2013</v>
      </c>
      <c r="J28" s="125">
        <v>3176</v>
      </c>
      <c r="K28" s="39"/>
    </row>
    <row r="29" spans="1:19" ht="15.75" customHeight="1">
      <c r="A29" s="39"/>
      <c r="B29" s="39"/>
      <c r="C29" s="39"/>
      <c r="D29" s="39"/>
      <c r="E29" s="39"/>
      <c r="F29" s="39"/>
      <c r="G29" s="39"/>
      <c r="H29" s="65" t="s">
        <v>26</v>
      </c>
      <c r="I29" s="126">
        <v>12644</v>
      </c>
      <c r="J29" s="125">
        <v>19475</v>
      </c>
      <c r="K29" s="39"/>
    </row>
    <row r="30" spans="1:19" ht="15.75" customHeight="1">
      <c r="A30" s="39"/>
      <c r="B30" s="39"/>
      <c r="C30" s="39"/>
      <c r="D30" s="39"/>
      <c r="E30" s="39"/>
      <c r="F30" s="39"/>
      <c r="G30" s="39"/>
      <c r="H30" s="65" t="s">
        <v>27</v>
      </c>
      <c r="I30" s="126">
        <v>56660</v>
      </c>
      <c r="J30" s="125">
        <v>59925</v>
      </c>
      <c r="K30" s="39"/>
    </row>
    <row r="31" spans="1:19" ht="15.75" customHeight="1">
      <c r="A31" s="39"/>
      <c r="B31" s="39"/>
      <c r="C31" s="39"/>
      <c r="D31" s="39"/>
      <c r="E31" s="39"/>
      <c r="F31" s="39"/>
      <c r="G31" s="39"/>
      <c r="H31" s="66" t="s">
        <v>28</v>
      </c>
      <c r="I31" s="126">
        <v>1085</v>
      </c>
      <c r="J31" s="125">
        <v>1612</v>
      </c>
      <c r="K31" s="39"/>
    </row>
    <row r="32" spans="1:19" ht="15.75" customHeight="1">
      <c r="A32" s="39"/>
      <c r="B32" s="39"/>
      <c r="C32" s="39"/>
      <c r="D32" s="39"/>
      <c r="E32" s="39"/>
      <c r="F32" s="39"/>
      <c r="G32" s="39"/>
      <c r="H32" s="66" t="s">
        <v>29</v>
      </c>
      <c r="I32" s="126">
        <v>794</v>
      </c>
      <c r="J32" s="125">
        <v>1183</v>
      </c>
      <c r="K32" s="39"/>
    </row>
    <row r="33" spans="1:11" ht="15.75" customHeight="1">
      <c r="A33" s="39"/>
      <c r="B33" s="39"/>
      <c r="C33" s="39"/>
      <c r="D33" s="39"/>
      <c r="E33" s="39"/>
      <c r="F33" s="39"/>
      <c r="G33" s="39"/>
      <c r="H33" s="65" t="s">
        <v>30</v>
      </c>
      <c r="I33" s="126">
        <v>50326</v>
      </c>
      <c r="J33" s="125">
        <v>60652</v>
      </c>
      <c r="K33" s="39"/>
    </row>
    <row r="34" spans="1:11" ht="15.75" customHeight="1">
      <c r="A34" s="39"/>
      <c r="B34" s="39"/>
      <c r="C34" s="39"/>
      <c r="D34" s="39"/>
      <c r="E34" s="39"/>
      <c r="F34" s="39"/>
      <c r="G34" s="39"/>
      <c r="H34" s="66" t="s">
        <v>31</v>
      </c>
      <c r="I34" s="126">
        <v>7274</v>
      </c>
      <c r="J34" s="125">
        <v>16826</v>
      </c>
      <c r="K34" s="39"/>
    </row>
    <row r="35" spans="1:11" ht="15.75" customHeight="1">
      <c r="A35" s="39"/>
      <c r="B35" s="39"/>
      <c r="C35" s="39"/>
      <c r="D35" s="39"/>
      <c r="E35" s="39"/>
      <c r="F35" s="39"/>
      <c r="G35" s="39"/>
      <c r="H35" s="66" t="s">
        <v>32</v>
      </c>
      <c r="I35" s="126">
        <v>7661</v>
      </c>
      <c r="J35" s="125">
        <v>15723</v>
      </c>
      <c r="K35" s="39"/>
    </row>
    <row r="36" spans="1:11" ht="15.75" customHeight="1">
      <c r="A36" s="39"/>
      <c r="B36" s="39"/>
      <c r="C36" s="39"/>
      <c r="D36" s="39"/>
      <c r="E36" s="39"/>
      <c r="F36" s="39"/>
      <c r="G36" s="39"/>
      <c r="H36" s="65" t="s">
        <v>33</v>
      </c>
      <c r="I36" s="126">
        <v>253145</v>
      </c>
      <c r="J36" s="125">
        <v>357201</v>
      </c>
      <c r="K36" s="39"/>
    </row>
    <row r="37" spans="1:11" ht="15.75" customHeight="1">
      <c r="A37" s="39"/>
      <c r="B37" s="39"/>
      <c r="C37" s="39"/>
      <c r="D37" s="39"/>
      <c r="E37" s="39"/>
      <c r="F37" s="39"/>
      <c r="G37" s="39"/>
      <c r="H37" s="65" t="s">
        <v>34</v>
      </c>
      <c r="I37" s="126">
        <v>17626</v>
      </c>
      <c r="J37" s="125">
        <v>34761</v>
      </c>
      <c r="K37" s="39"/>
    </row>
    <row r="38" spans="1:11" ht="15.75" customHeight="1">
      <c r="A38" s="39"/>
      <c r="B38" s="39"/>
      <c r="C38" s="39"/>
      <c r="D38" s="39"/>
      <c r="E38" s="39"/>
      <c r="F38" s="39"/>
      <c r="G38" s="39"/>
      <c r="H38" s="66" t="s">
        <v>35</v>
      </c>
      <c r="I38" s="126">
        <v>2132</v>
      </c>
      <c r="J38" s="125">
        <v>2867</v>
      </c>
      <c r="K38" s="39"/>
    </row>
    <row r="39" spans="1:11" ht="15.75" customHeight="1">
      <c r="A39" s="39"/>
      <c r="B39" s="39"/>
      <c r="C39" s="39"/>
      <c r="D39" s="39"/>
      <c r="E39" s="39"/>
      <c r="F39" s="39"/>
      <c r="G39" s="39"/>
      <c r="H39" s="65" t="s">
        <v>36</v>
      </c>
      <c r="I39" s="126">
        <v>287643</v>
      </c>
      <c r="J39" s="125">
        <v>421674</v>
      </c>
      <c r="K39" s="39"/>
    </row>
    <row r="40" spans="1:11" ht="15.75" customHeight="1">
      <c r="A40" s="39"/>
      <c r="B40" s="39"/>
      <c r="C40" s="39"/>
      <c r="D40" s="39"/>
      <c r="E40" s="39"/>
      <c r="F40" s="39"/>
      <c r="G40" s="39"/>
      <c r="H40" s="65" t="s">
        <v>37</v>
      </c>
      <c r="I40" s="126">
        <v>214057</v>
      </c>
      <c r="J40" s="125">
        <v>270639</v>
      </c>
      <c r="K40" s="39"/>
    </row>
    <row r="41" spans="1:11" ht="15.75" customHeight="1">
      <c r="A41" s="39"/>
      <c r="B41" s="39"/>
      <c r="C41" s="39"/>
      <c r="D41" s="39"/>
      <c r="E41" s="39"/>
      <c r="F41" s="39"/>
      <c r="G41" s="39"/>
      <c r="H41" s="66" t="s">
        <v>38</v>
      </c>
      <c r="I41" s="126">
        <v>5620</v>
      </c>
      <c r="J41" s="125">
        <v>7743</v>
      </c>
      <c r="K41" s="39"/>
    </row>
    <row r="42" spans="1:11" ht="15.75" customHeight="1">
      <c r="A42" s="39"/>
      <c r="B42" s="39"/>
      <c r="C42" s="39"/>
      <c r="D42" s="39"/>
      <c r="E42" s="39"/>
      <c r="F42" s="39"/>
      <c r="G42" s="39"/>
      <c r="H42" s="65" t="s">
        <v>39</v>
      </c>
      <c r="I42" s="126">
        <v>390590</v>
      </c>
      <c r="J42" s="125">
        <v>403622</v>
      </c>
      <c r="K42" s="39"/>
    </row>
    <row r="43" spans="1:11" ht="15.75" customHeight="1">
      <c r="A43" s="39"/>
      <c r="B43" s="39"/>
      <c r="C43" s="39"/>
      <c r="D43" s="39"/>
      <c r="E43" s="39"/>
      <c r="F43" s="39"/>
      <c r="G43" s="39"/>
      <c r="H43" s="65" t="s">
        <v>40</v>
      </c>
      <c r="I43" s="126">
        <v>286487</v>
      </c>
      <c r="J43" s="125">
        <v>468815</v>
      </c>
      <c r="K43" s="39"/>
    </row>
    <row r="44" spans="1:11" ht="15.75" customHeight="1">
      <c r="A44" s="39"/>
      <c r="B44" s="39"/>
      <c r="C44" s="39"/>
      <c r="D44" s="39"/>
      <c r="E44" s="39"/>
      <c r="F44" s="39"/>
      <c r="G44" s="39"/>
      <c r="H44" s="65" t="s">
        <v>41</v>
      </c>
      <c r="I44" s="126">
        <v>52812</v>
      </c>
      <c r="J44" s="125">
        <v>80563</v>
      </c>
      <c r="K44" s="39"/>
    </row>
    <row r="45" spans="1:11" ht="15.75" customHeight="1">
      <c r="A45" s="39"/>
      <c r="B45" s="39"/>
      <c r="C45" s="39"/>
      <c r="D45" s="39"/>
      <c r="E45" s="39"/>
      <c r="F45" s="39"/>
      <c r="G45" s="39"/>
      <c r="H45" s="65" t="s">
        <v>42</v>
      </c>
      <c r="I45" s="126">
        <v>116204</v>
      </c>
      <c r="J45" s="125">
        <v>125684</v>
      </c>
      <c r="K45" s="39"/>
    </row>
    <row r="46" spans="1:11" ht="15.75" customHeight="1">
      <c r="A46" s="39"/>
      <c r="B46" s="39"/>
      <c r="C46" s="39"/>
      <c r="D46" s="39"/>
      <c r="E46" s="39"/>
      <c r="F46" s="39"/>
      <c r="G46" s="39"/>
      <c r="H46" s="65" t="s">
        <v>43</v>
      </c>
      <c r="I46" s="126">
        <v>18141</v>
      </c>
      <c r="J46" s="125">
        <v>35022</v>
      </c>
      <c r="K46" s="39"/>
    </row>
    <row r="47" spans="1:11" ht="15.75" customHeight="1">
      <c r="A47" s="39"/>
      <c r="B47" s="39"/>
      <c r="C47" s="39"/>
      <c r="D47" s="39"/>
      <c r="E47" s="39"/>
      <c r="F47" s="39"/>
      <c r="G47" s="39"/>
      <c r="H47" s="65" t="s">
        <v>44</v>
      </c>
      <c r="I47" s="126">
        <v>29409</v>
      </c>
      <c r="J47" s="125">
        <v>53231</v>
      </c>
      <c r="K47" s="39"/>
    </row>
    <row r="48" spans="1:11" ht="15.75" customHeight="1">
      <c r="A48" s="39"/>
      <c r="B48" s="39"/>
      <c r="C48" s="39"/>
      <c r="D48" s="39"/>
      <c r="E48" s="39"/>
      <c r="F48" s="39"/>
      <c r="G48" s="39"/>
      <c r="H48" s="65" t="s">
        <v>45</v>
      </c>
      <c r="I48" s="126">
        <v>38650</v>
      </c>
      <c r="J48" s="125">
        <v>64124</v>
      </c>
      <c r="K48" s="39"/>
    </row>
    <row r="49" spans="1:11" ht="15.75" customHeight="1">
      <c r="A49" s="39"/>
      <c r="B49" s="39"/>
      <c r="C49" s="39"/>
      <c r="D49" s="39"/>
      <c r="E49" s="39"/>
      <c r="F49" s="39"/>
      <c r="G49" s="39"/>
      <c r="H49" s="65" t="s">
        <v>46</v>
      </c>
      <c r="I49" s="126">
        <v>103617</v>
      </c>
      <c r="J49" s="125">
        <v>180133</v>
      </c>
      <c r="K49" s="39"/>
    </row>
    <row r="50" spans="1:11" ht="15.75" customHeight="1">
      <c r="A50" s="39"/>
      <c r="B50" s="39"/>
      <c r="C50" s="39"/>
      <c r="D50" s="39"/>
      <c r="E50" s="39"/>
      <c r="F50" s="39"/>
      <c r="G50" s="39"/>
      <c r="H50" s="65" t="s">
        <v>47</v>
      </c>
      <c r="I50" s="126">
        <v>26730</v>
      </c>
      <c r="J50" s="125">
        <v>38408</v>
      </c>
      <c r="K50" s="39"/>
    </row>
    <row r="51" spans="1:11" ht="15.75" customHeight="1">
      <c r="A51" s="39"/>
      <c r="B51" s="39"/>
      <c r="C51" s="39"/>
      <c r="D51" s="39"/>
      <c r="E51" s="39"/>
      <c r="F51" s="39"/>
      <c r="G51" s="39"/>
      <c r="H51" s="65" t="s">
        <v>48</v>
      </c>
      <c r="I51" s="126">
        <v>24407</v>
      </c>
      <c r="J51" s="125">
        <v>34951</v>
      </c>
      <c r="K51" s="39"/>
    </row>
    <row r="52" spans="1:11" ht="15.75" customHeight="1">
      <c r="A52" s="39"/>
      <c r="B52" s="39"/>
      <c r="C52" s="39"/>
      <c r="D52" s="39"/>
      <c r="E52" s="39"/>
      <c r="F52" s="39"/>
      <c r="G52" s="39"/>
      <c r="H52" s="66" t="s">
        <v>49</v>
      </c>
      <c r="I52" s="126">
        <v>277</v>
      </c>
      <c r="J52" s="125">
        <v>440</v>
      </c>
      <c r="K52" s="39"/>
    </row>
    <row r="53" spans="1:11" ht="15.75" customHeight="1">
      <c r="A53" s="39"/>
      <c r="B53" s="39"/>
      <c r="C53" s="39"/>
      <c r="D53" s="39"/>
      <c r="E53" s="39"/>
      <c r="F53" s="39"/>
      <c r="G53" s="39"/>
      <c r="H53" s="66" t="s">
        <v>50</v>
      </c>
      <c r="I53" s="126">
        <v>6773</v>
      </c>
      <c r="J53" s="125">
        <v>10625</v>
      </c>
      <c r="K53" s="39"/>
    </row>
    <row r="54" spans="1:11" ht="15.75" customHeight="1">
      <c r="A54" s="39"/>
      <c r="B54" s="39"/>
      <c r="C54" s="39"/>
      <c r="D54" s="39"/>
      <c r="E54" s="39"/>
      <c r="F54" s="39"/>
      <c r="G54" s="39"/>
      <c r="H54" s="65" t="s">
        <v>51</v>
      </c>
      <c r="I54" s="126">
        <v>42353</v>
      </c>
      <c r="J54" s="125">
        <v>58481</v>
      </c>
      <c r="K54" s="39"/>
    </row>
    <row r="55" spans="1:11" ht="15.75" customHeight="1">
      <c r="A55" s="39"/>
      <c r="B55" s="39"/>
      <c r="C55" s="39"/>
      <c r="D55" s="39"/>
      <c r="E55" s="39"/>
      <c r="F55" s="39"/>
      <c r="G55" s="39"/>
      <c r="H55" s="65" t="s">
        <v>52</v>
      </c>
      <c r="I55" s="126">
        <v>33627</v>
      </c>
      <c r="J55" s="125">
        <v>51365</v>
      </c>
      <c r="K55" s="39"/>
    </row>
    <row r="56" spans="1:11" ht="15.75" customHeight="1">
      <c r="A56" s="39"/>
      <c r="B56" s="39"/>
      <c r="C56" s="39"/>
      <c r="D56" s="39"/>
      <c r="E56" s="39"/>
      <c r="F56" s="39"/>
      <c r="G56" s="39"/>
      <c r="H56" s="65" t="s">
        <v>53</v>
      </c>
      <c r="I56" s="126">
        <v>88015</v>
      </c>
      <c r="J56" s="125">
        <v>93759</v>
      </c>
      <c r="K56" s="39"/>
    </row>
    <row r="57" spans="1:11" ht="15.75" customHeight="1">
      <c r="A57" s="39"/>
      <c r="B57" s="39"/>
      <c r="C57" s="39"/>
      <c r="D57" s="39"/>
      <c r="E57" s="39"/>
      <c r="F57" s="39"/>
      <c r="G57" s="39"/>
      <c r="H57" s="65" t="s">
        <v>54</v>
      </c>
      <c r="I57" s="126">
        <v>13129</v>
      </c>
      <c r="J57" s="125">
        <v>19006</v>
      </c>
      <c r="K57" s="39"/>
    </row>
    <row r="58" spans="1:11" ht="15.75" customHeight="1">
      <c r="A58" s="39"/>
      <c r="B58" s="39"/>
      <c r="C58" s="39"/>
      <c r="D58" s="39"/>
      <c r="E58" s="39"/>
      <c r="F58" s="39"/>
      <c r="G58" s="39"/>
      <c r="H58" s="66" t="s">
        <v>55</v>
      </c>
      <c r="I58" s="126">
        <v>9931</v>
      </c>
      <c r="J58" s="125">
        <v>14988</v>
      </c>
      <c r="K58" s="39"/>
    </row>
    <row r="59" spans="1:11" ht="15.75" customHeight="1">
      <c r="A59" s="39"/>
      <c r="B59" s="39"/>
      <c r="C59" s="39"/>
      <c r="D59" s="39"/>
      <c r="E59" s="39"/>
      <c r="F59" s="39"/>
      <c r="G59" s="39"/>
      <c r="H59" s="66" t="s">
        <v>56</v>
      </c>
      <c r="I59" s="126">
        <v>1757</v>
      </c>
      <c r="J59" s="125">
        <v>3189</v>
      </c>
      <c r="K59" s="39"/>
    </row>
    <row r="60" spans="1:11" ht="15.75" customHeight="1">
      <c r="A60" s="39"/>
      <c r="B60" s="39"/>
      <c r="C60" s="39"/>
      <c r="D60" s="39"/>
      <c r="E60" s="39"/>
      <c r="F60" s="39"/>
      <c r="G60" s="39"/>
      <c r="H60" s="65" t="s">
        <v>57</v>
      </c>
      <c r="I60" s="126">
        <v>122467</v>
      </c>
      <c r="J60" s="125">
        <v>115553</v>
      </c>
      <c r="K60" s="39"/>
    </row>
    <row r="61" spans="1:11" ht="15.75" customHeight="1">
      <c r="A61" s="39"/>
      <c r="B61" s="39"/>
      <c r="C61" s="39"/>
      <c r="D61" s="39"/>
      <c r="E61" s="39"/>
      <c r="F61" s="39"/>
      <c r="G61" s="39"/>
      <c r="H61" s="66" t="s">
        <v>58</v>
      </c>
      <c r="I61" s="126">
        <v>5452</v>
      </c>
      <c r="J61" s="125">
        <v>8882</v>
      </c>
      <c r="K61" s="39"/>
    </row>
    <row r="62" spans="1:11" ht="15.75" customHeight="1">
      <c r="A62" s="39"/>
      <c r="B62" s="39"/>
      <c r="C62" s="39"/>
      <c r="D62" s="39"/>
      <c r="E62" s="39"/>
      <c r="F62" s="39"/>
      <c r="G62" s="39"/>
      <c r="H62" s="65" t="s">
        <v>59</v>
      </c>
      <c r="I62" s="126">
        <v>75011</v>
      </c>
      <c r="J62" s="125">
        <v>90705</v>
      </c>
      <c r="K62" s="39"/>
    </row>
    <row r="63" spans="1:11" ht="15.75" customHeight="1">
      <c r="A63" s="39"/>
      <c r="B63" s="39"/>
      <c r="C63" s="39"/>
      <c r="D63" s="39"/>
      <c r="E63" s="39"/>
      <c r="F63" s="39"/>
      <c r="G63" s="39"/>
      <c r="H63" s="65" t="s">
        <v>60</v>
      </c>
      <c r="I63" s="126">
        <v>20843</v>
      </c>
      <c r="J63" s="125">
        <v>46097</v>
      </c>
      <c r="K63" s="39"/>
    </row>
    <row r="64" spans="1:11" ht="15.75" customHeight="1">
      <c r="A64" s="39"/>
      <c r="B64" s="39"/>
      <c r="C64" s="39"/>
      <c r="D64" s="39"/>
      <c r="E64" s="39"/>
      <c r="F64" s="39"/>
      <c r="G64" s="39"/>
      <c r="H64" s="65" t="s">
        <v>61</v>
      </c>
      <c r="I64" s="126">
        <v>13332</v>
      </c>
      <c r="J64" s="125">
        <v>14544</v>
      </c>
      <c r="K64" s="39"/>
    </row>
    <row r="65" spans="1:13" ht="15.75" customHeight="1">
      <c r="A65" s="39"/>
      <c r="B65" s="39"/>
      <c r="C65" s="39"/>
      <c r="D65" s="39"/>
      <c r="E65" s="39"/>
      <c r="F65" s="39"/>
      <c r="G65" s="127"/>
      <c r="H65" s="39"/>
      <c r="I65" s="39"/>
      <c r="J65" s="39"/>
      <c r="K65" s="39"/>
    </row>
    <row r="66" spans="1:13" ht="15.75" customHeight="1">
      <c r="A66" s="39"/>
      <c r="B66" s="39"/>
      <c r="C66" s="39"/>
      <c r="D66" s="39"/>
      <c r="E66" s="39"/>
      <c r="F66" s="39"/>
      <c r="G66" s="127"/>
      <c r="H66" s="39"/>
      <c r="I66" s="39"/>
      <c r="J66" s="39"/>
      <c r="K66" s="39"/>
    </row>
    <row r="67" spans="1:13" ht="15.75" customHeight="1">
      <c r="A67" s="39"/>
      <c r="B67" s="39"/>
      <c r="C67" s="39"/>
      <c r="D67" s="39"/>
      <c r="E67" s="39"/>
      <c r="F67" s="39"/>
      <c r="G67" s="127"/>
      <c r="H67" s="39"/>
      <c r="I67" s="39"/>
      <c r="J67" s="39"/>
      <c r="K67" s="39"/>
    </row>
    <row r="68" spans="1:13" ht="15.75" customHeight="1">
      <c r="A68" s="39"/>
      <c r="B68" s="39"/>
      <c r="C68" s="39"/>
      <c r="D68" s="39"/>
      <c r="E68" s="39"/>
      <c r="F68" s="39"/>
      <c r="G68" s="127"/>
      <c r="H68" s="39"/>
      <c r="I68" s="39"/>
      <c r="J68" s="39"/>
      <c r="K68" s="39"/>
    </row>
    <row r="69" spans="1:13" ht="15.75" customHeight="1">
      <c r="A69" s="39"/>
      <c r="B69" s="39"/>
      <c r="C69" s="39"/>
      <c r="D69" s="39"/>
      <c r="E69" s="39"/>
      <c r="F69" s="39"/>
      <c r="G69" s="127"/>
      <c r="H69" s="39"/>
      <c r="I69" s="39"/>
      <c r="J69" s="39"/>
      <c r="K69" s="39"/>
    </row>
    <row r="70" spans="1:13" ht="15.75" customHeight="1">
      <c r="A70" s="128" t="s">
        <v>298</v>
      </c>
      <c r="B70" s="129"/>
      <c r="C70" s="129"/>
      <c r="D70" s="129"/>
      <c r="E70" s="129"/>
      <c r="F70" s="129"/>
      <c r="G70" s="129"/>
      <c r="H70" s="129"/>
      <c r="I70" s="129"/>
      <c r="J70" s="129"/>
      <c r="K70" s="129"/>
      <c r="L70" s="123"/>
      <c r="M70" s="123"/>
    </row>
    <row r="71" spans="1:13" ht="15.75" customHeight="1">
      <c r="A71" s="128" t="s">
        <v>299</v>
      </c>
      <c r="B71" s="129"/>
      <c r="C71" s="129"/>
      <c r="D71" s="129"/>
      <c r="E71" s="129"/>
      <c r="F71" s="129"/>
      <c r="G71" s="129"/>
      <c r="H71" s="129"/>
      <c r="I71" s="129"/>
      <c r="J71" s="129"/>
      <c r="K71" s="129"/>
      <c r="L71" s="123"/>
      <c r="M71" s="123"/>
    </row>
    <row r="72" spans="1:13" ht="15.75" customHeight="1">
      <c r="A72" s="128" t="s">
        <v>300</v>
      </c>
      <c r="B72" s="129"/>
      <c r="C72" s="129"/>
      <c r="D72" s="129"/>
      <c r="E72" s="129"/>
      <c r="F72" s="129"/>
      <c r="G72" s="129"/>
      <c r="H72" s="129"/>
      <c r="I72" s="129"/>
      <c r="J72" s="129"/>
      <c r="K72" s="129"/>
      <c r="L72" s="123"/>
      <c r="M72" s="123"/>
    </row>
    <row r="73" spans="1:13" ht="15.75" customHeight="1">
      <c r="A73" s="130" t="s">
        <v>301</v>
      </c>
      <c r="B73" s="131"/>
      <c r="C73" s="131"/>
      <c r="D73" s="131"/>
      <c r="E73" s="131"/>
      <c r="F73" s="131"/>
      <c r="G73" s="131"/>
      <c r="H73" s="131"/>
      <c r="I73" s="131"/>
      <c r="J73" s="131"/>
      <c r="K73" s="131"/>
      <c r="L73" s="122"/>
      <c r="M73" s="122"/>
    </row>
    <row r="74" spans="1:13" ht="15.75" customHeight="1">
      <c r="A74" s="130"/>
      <c r="B74" s="131"/>
      <c r="C74" s="131"/>
      <c r="D74" s="131"/>
      <c r="E74" s="131"/>
      <c r="F74" s="131"/>
      <c r="G74" s="131"/>
      <c r="H74" s="131"/>
      <c r="I74" s="131"/>
      <c r="J74" s="131"/>
      <c r="K74" s="131"/>
      <c r="L74" s="122"/>
      <c r="M74" s="122"/>
    </row>
    <row r="75" spans="1:13">
      <c r="A75" s="128" t="s">
        <v>296</v>
      </c>
      <c r="B75" s="39"/>
      <c r="C75" s="39"/>
      <c r="D75" s="39"/>
      <c r="E75" s="39"/>
      <c r="F75" s="39"/>
      <c r="G75" s="39"/>
      <c r="H75" s="39"/>
      <c r="I75" s="39"/>
      <c r="J75" s="39"/>
      <c r="K75" s="39"/>
    </row>
    <row r="76" spans="1:13" ht="15.75" customHeight="1">
      <c r="A76" s="39" t="s">
        <v>297</v>
      </c>
      <c r="B76" s="39"/>
      <c r="C76" s="39"/>
      <c r="D76" s="39"/>
      <c r="E76" s="39"/>
      <c r="F76" s="39"/>
      <c r="G76" s="39"/>
      <c r="H76" s="39"/>
      <c r="I76" s="39"/>
      <c r="J76" s="39"/>
      <c r="K76" s="39"/>
    </row>
    <row r="77" spans="1:13" ht="15.75" customHeight="1">
      <c r="A77" s="39"/>
      <c r="B77" s="39"/>
      <c r="C77" s="39"/>
      <c r="D77" s="39"/>
      <c r="E77" s="39"/>
      <c r="F77" s="39"/>
      <c r="G77" s="39"/>
      <c r="H77" s="39"/>
      <c r="I77" s="39"/>
      <c r="J77" s="39"/>
      <c r="K77" s="39"/>
    </row>
    <row r="78" spans="1:13" ht="15.75" customHeight="1">
      <c r="A78" s="39"/>
      <c r="B78" s="39"/>
      <c r="C78" s="39"/>
      <c r="D78" s="39"/>
      <c r="E78" s="39"/>
      <c r="F78" s="39"/>
      <c r="G78" s="39"/>
      <c r="H78" s="39"/>
      <c r="I78" s="39"/>
      <c r="J78" s="39"/>
      <c r="K78" s="39"/>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
</file>

<file path=customXml/itemProps1.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2.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3.xml><?xml version="1.0" encoding="utf-8"?>
<ds:datastoreItem xmlns:ds="http://schemas.openxmlformats.org/officeDocument/2006/customXml" ds:itemID="{1E79122F-2F28-413E-AC53-62A05189709D}">
  <ds:schemaRefs>
    <ds:schemaRef ds:uri="9591c96b-b330-4d03-ae3c-f84da89bedce"/>
    <ds:schemaRef ds:uri="http://purl.org/dc/elements/1.1/"/>
    <ds:schemaRef ds:uri="http://schemas.microsoft.com/office/2006/metadata/propertie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http://www.w3.org/XML/1998/namespace"/>
    <ds:schemaRef ds:uri="http://purl.org/dc/dcmitype/"/>
  </ds:schemaRefs>
</ds:datastoreItem>
</file>

<file path=customXml/itemProps4.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8956FDA8-7C45-4158-9626-AAC1867B06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14</vt:i4>
      </vt:variant>
    </vt:vector>
  </HeadingPairs>
  <TitlesOfParts>
    <vt:vector size="63"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PRI footnotes</vt:lpstr>
      <vt:lpstr>Trends_PRI_Raw_Values</vt:lpstr>
      <vt:lpstr>Pivot_PRI</vt:lpstr>
      <vt:lpstr>Pivot_Demogr_CF</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Trends_CalHEERS</vt:lpstr>
      <vt:lpstr>Every_Mth</vt:lpstr>
      <vt:lpstr>Pivot_CF_CFAP_Detail</vt:lpstr>
      <vt:lpstr>Pivot_ChildOnlyMonthly</vt:lpstr>
      <vt:lpstr>ErrorRateRawSource</vt:lpstr>
      <vt:lpstr>CalHEERS_Pivot</vt:lpstr>
      <vt:lpstr>Quarterly</vt:lpstr>
      <vt:lpstr>Annual</vt:lpstr>
      <vt:lpstr>Pivot_HHs_Mth</vt:lpstr>
      <vt:lpstr>Pivot_HH_Annual</vt:lpstr>
      <vt:lpstr>Pivot_Persons_Mth</vt:lpstr>
      <vt:lpstr>Pivot_Person_Unemp_Annual</vt:lpstr>
      <vt:lpstr>Pivot_Timeliness_Mthly</vt:lpstr>
      <vt:lpstr>Pivot_ES</vt:lpstr>
      <vt:lpstr>Pivot_Churn</vt:lpstr>
      <vt:lpstr>Pivot_Demo_Gen_Pop</vt:lpstr>
      <vt:lpstr>PRI_Raw</vt:lpstr>
      <vt:lpstr>Pivot_NegErrorRt</vt:lpstr>
      <vt:lpstr>PRI Tornado for pdf</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TitleRegion1.A10.AH3609.27</vt:lpstr>
      <vt:lpstr>TitleRegion1.A10.H482.42</vt:lpstr>
      <vt:lpstr>TitleRegion1.A10.K1603.31</vt:lpstr>
      <vt:lpstr>TitleRegion1.A10.T305.32</vt:lpstr>
      <vt:lpstr>TitleRegion1.A7.A13.2</vt:lpstr>
      <vt:lpstr>TitleRegion1.A7.A14.1</vt:lpstr>
      <vt:lpstr>TitleRegion1.A7.C36.3</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2019-05-02T22:53:09Z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